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" autoFilterDateGrouping="1" firstSheet="0" minimized="0" showHorizontalScroll="1" showSheetTabs="1" showVerticalScroll="1" tabRatio="500" visibility="visible" windowHeight="1748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/>
</workbook>
</file>

<file path=xl/styles.xml><?xml version="1.0" encoding="utf-8"?>
<styleSheet xmlns="http://schemas.openxmlformats.org/spreadsheetml/2006/main">
  <numFmts count="53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_-* #,##0\ _F_-;\-* #,##0\ _F_-;_-* &quot;-&quot;??\ _F_-;_-@_-" numFmtId="207"/>
    <numFmt formatCode="_-* #,##0.0\ _F_-;\-* #,##0.0\ _F_-;_-* &quot;-&quot;??\ _F_-;_-@_-" numFmtId="208"/>
    <numFmt formatCode="_-* #,##0.0_-;\-* #,##0.0_-;_-* &quot;-&quot;_-;_-@_-" numFmtId="209"/>
    <numFmt formatCode="_-* #,##0.00_-;\-* #,##0.00_-;_-* &quot;-&quot;_-;_-@_-" numFmtId="210"/>
    <numFmt formatCode="_-* #,##0.0\ _C_F_A_-;\-* #,##0.0\ _C_F_A_-;_-* &quot;-&quot;?\ _C_F_A_-;_-@_-" numFmtId="211"/>
    <numFmt formatCode="_-* #,##0\ _€_-;\-* #,##0\ _€_-;_-* &quot;-&quot;??\ _€_-;_-@_-" numFmtId="212"/>
    <numFmt formatCode="_-* #,##0_-;\-* #,##0_-;_-* &quot;-&quot;??_-;_-@_-" numFmtId="213"/>
    <numFmt formatCode="#,##0,;;;&quot;$K&quot;" numFmtId="214"/>
    <numFmt formatCode="0000" numFmtId="215"/>
    <numFmt formatCode="000000" numFmtId="216"/>
  </numFmts>
  <fonts count="16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indexed="61"/>
      <sz val="10"/>
    </font>
    <font>
      <name val="Arial"/>
      <family val="2"/>
      <b val="1"/>
      <color rgb="FF0000FF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color theme="0"/>
      <sz val="10"/>
    </font>
    <font>
      <name val="Arial"/>
      <family val="2"/>
      <color rgb="FFFF0000"/>
      <sz val="9"/>
    </font>
    <font>
      <name val="Arial"/>
      <family val="2"/>
      <b val="1"/>
      <color indexed="12"/>
      <sz val="10"/>
    </font>
    <font>
      <name val="Arial"/>
      <family val="2"/>
      <i val="1"/>
      <sz val="10"/>
    </font>
    <font>
      <name val="Aptos Narrow"/>
      <family val="2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i val="1"/>
      <sz val="11"/>
    </font>
    <font>
      <name val="Times New Roman"/>
      <family val="1"/>
      <sz val="11"/>
    </font>
    <font>
      <name val="Arial"/>
      <family val="2"/>
      <color indexed="10"/>
      <sz val="10"/>
    </font>
    <font>
      <name val="Arial"/>
      <family val="2"/>
      <b val="1"/>
      <color indexed="30"/>
      <sz val="10"/>
    </font>
    <font>
      <b val="1"/>
    </font>
  </fonts>
  <fills count="55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</borders>
  <cellStyleXfs count="17255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14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15">
      <alignment horizontal="left"/>
    </xf>
    <xf applyAlignment="1" borderId="0" fillId="0" fontId="6" numFmtId="216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41"/>
    <xf borderId="0" fillId="0" fontId="143" numFmtId="0"/>
  </cellStyleXfs>
  <cellXfs count="3951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applyAlignment="1" borderId="70" fillId="0" fontId="30" numFmtId="170" pivotButton="0" quotePrefix="0" xfId="1541">
      <alignment horizontal="center" vertical="center"/>
    </xf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174" fillId="12" fontId="30" numFmtId="186" pivotButton="0" quotePrefix="0" xfId="1541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applyAlignment="1" borderId="17" fillId="44" fontId="144" numFmtId="207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0" fillId="0" fontId="144" numFmtId="171" pivotButton="0" quotePrefix="0" xfId="4">
      <alignment horizontal="center" vertical="center"/>
    </xf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1" fillId="0" fontId="144" numFmtId="174" pivotButton="0" quotePrefix="0" xfId="4">
      <alignment horizontal="center"/>
    </xf>
    <xf applyAlignment="1" borderId="0" fillId="0" fontId="144" numFmtId="208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21" fillId="0" fontId="144" numFmtId="173" pivotButton="0" quotePrefix="0" xfId="4">
      <alignment horizontal="center"/>
    </xf>
    <xf applyAlignment="1" borderId="17" fillId="45" fontId="144" numFmtId="207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24" fillId="45" fontId="144" numFmtId="9" pivotButton="0" quotePrefix="0" xfId="4">
      <alignment horizontal="center" vertical="center"/>
    </xf>
    <xf applyAlignment="1" borderId="28" fillId="0" fontId="144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 vertical="center"/>
    </xf>
    <xf applyAlignment="1" borderId="21" fillId="0" fontId="145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/>
    </xf>
    <xf applyAlignment="1" borderId="34" fillId="0" fontId="0" numFmtId="9" pivotButton="0" quotePrefix="0" xfId="4">
      <alignment horizontal="center" vertical="center"/>
    </xf>
    <xf applyAlignment="1" borderId="38" fillId="45" fontId="144" numFmtId="9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17" fillId="44" fontId="144" numFmtId="41" pivotButton="0" quotePrefix="0" xfId="17253">
      <alignment horizontal="center" vertical="center"/>
    </xf>
    <xf applyAlignment="1" borderId="17" fillId="44" fontId="144" numFmtId="171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46" fontId="147" numFmtId="41" pivotButton="0" quotePrefix="0" xfId="17253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46" fontId="148" numFmtId="41" pivotButton="0" quotePrefix="0" xfId="17253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46" fontId="149" numFmtId="41" pivotButton="0" quotePrefix="0" xfId="17253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47" fontId="149" numFmtId="41" pivotButton="0" quotePrefix="0" xfId="17253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48" fontId="149" numFmtId="41" pivotButton="0" quotePrefix="0" xfId="17253">
      <alignment horizontal="center" vertical="center"/>
    </xf>
    <xf applyAlignment="1" borderId="0" fillId="46" fontId="144" numFmtId="41" pivotButton="0" quotePrefix="0" xfId="17253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0" fillId="46" fontId="150" numFmtId="41" pivotButton="0" quotePrefix="0" xfId="17253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48" fontId="147" numFmtId="207" pivotButton="0" quotePrefix="0" xfId="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46" fontId="151" numFmtId="41" pivotButton="0" quotePrefix="0" xfId="17253">
      <alignment horizontal="center" vertical="center"/>
    </xf>
    <xf applyAlignment="1" borderId="0" fillId="46" fontId="0" numFmtId="41" pivotButton="0" quotePrefix="0" xfId="17253">
      <alignment horizontal="center" vertical="center"/>
    </xf>
    <xf applyAlignment="1" borderId="0" fillId="46" fontId="0" numFmtId="207" pivotButton="0" quotePrefix="0" xfId="1">
      <alignment horizontal="center" vertical="center"/>
    </xf>
    <xf applyAlignment="1" borderId="0" fillId="47" fontId="0" numFmtId="41" pivotButton="0" quotePrefix="0" xfId="17253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0" fillId="46" fontId="152" numFmtId="41" pivotButton="0" quotePrefix="0" xfId="17253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48" fontId="153" numFmtId="41" pivotButton="0" quotePrefix="0" xfId="17253">
      <alignment horizontal="center" vertical="center"/>
    </xf>
    <xf applyAlignment="1" borderId="0" fillId="48" fontId="0" numFmtId="41" pivotButton="0" quotePrefix="0" xfId="17253">
      <alignment horizontal="center" vertical="center"/>
    </xf>
    <xf applyAlignment="1" borderId="0" fillId="48" fontId="150" numFmtId="41" pivotButton="0" quotePrefix="0" xfId="17253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95" fillId="45" fontId="144" numFmtId="41" pivotButton="0" quotePrefix="0" xfId="17253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7" fillId="45" fontId="144" numFmtId="10" pivotButton="0" quotePrefix="0" xfId="4">
      <alignment horizontal="center" vertical="center"/>
    </xf>
    <xf applyAlignment="1" borderId="17" fillId="45" fontId="144" numFmtId="41" pivotButton="0" quotePrefix="0" xfId="17253">
      <alignment horizontal="center" vertical="center"/>
    </xf>
    <xf applyAlignment="1" borderId="0" fillId="45" fontId="146" numFmtId="41" pivotButton="0" quotePrefix="0" xfId="17253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102" fillId="45" fontId="144" numFmtId="41" pivotButton="0" quotePrefix="0" xfId="17253">
      <alignment horizontal="center" vertical="center"/>
    </xf>
    <xf applyAlignment="1" borderId="25" fillId="45" fontId="144" numFmtId="207" pivotButton="0" quotePrefix="0" xfId="1">
      <alignment horizontal="left" vertical="center"/>
    </xf>
    <xf applyAlignment="1" borderId="17" fillId="45" fontId="144" numFmtId="9" pivotButton="0" quotePrefix="0" xfId="4">
      <alignment horizontal="center" vertical="center"/>
    </xf>
    <xf applyAlignment="1" borderId="0" fillId="45" fontId="146" numFmtId="9" pivotButton="0" quotePrefix="0" xfId="4">
      <alignment horizontal="center" vertical="center"/>
    </xf>
    <xf applyAlignment="1" borderId="0" fillId="0" fontId="144" numFmtId="9" pivotButton="0" quotePrefix="0" xfId="4">
      <alignment horizontal="center" vertical="center"/>
    </xf>
    <xf applyAlignment="1" borderId="0" fillId="46" fontId="147" numFmtId="9" pivotButton="0" quotePrefix="0" xfId="4">
      <alignment horizontal="center" vertical="center"/>
    </xf>
    <xf applyAlignment="1" borderId="0" fillId="46" fontId="148" numFmtId="9" pivotButton="0" quotePrefix="0" xfId="4">
      <alignment horizontal="center" vertical="center"/>
    </xf>
    <xf applyAlignment="1" borderId="0" fillId="46" fontId="149" numFmtId="9" pivotButton="0" quotePrefix="0" xfId="4">
      <alignment horizontal="center" vertical="center"/>
    </xf>
    <xf applyAlignment="1" borderId="0" fillId="47" fontId="149" numFmtId="9" pivotButton="0" quotePrefix="0" xfId="4">
      <alignment horizontal="center" vertical="center"/>
    </xf>
    <xf applyAlignment="1" borderId="0" fillId="46" fontId="144" numFmtId="9" pivotButton="0" quotePrefix="0" xfId="4">
      <alignment horizontal="center" vertical="center"/>
    </xf>
    <xf applyAlignment="1" borderId="0" fillId="46" fontId="150" numFmtId="9" pivotButton="0" quotePrefix="0" xfId="4">
      <alignment horizontal="center" vertical="center"/>
    </xf>
    <xf applyAlignment="1" borderId="0" fillId="46" fontId="151" numFmtId="9" pivotButton="0" quotePrefix="0" xfId="4">
      <alignment horizontal="center" vertical="center"/>
    </xf>
    <xf applyAlignment="1" borderId="0" fillId="46" fontId="0" numFmtId="9" pivotButton="0" quotePrefix="0" xfId="4">
      <alignment horizontal="center" vertical="center"/>
    </xf>
    <xf applyAlignment="1" borderId="0" fillId="47" fontId="0" numFmtId="9" pivotButton="0" quotePrefix="0" xfId="4">
      <alignment horizontal="center" vertical="center"/>
    </xf>
    <xf applyAlignment="1" borderId="0" fillId="49" fontId="144" numFmtId="9" pivotButton="0" quotePrefix="0" xfId="4">
      <alignment horizontal="center" vertical="center"/>
    </xf>
    <xf applyAlignment="1" borderId="103" fillId="45" fontId="144" numFmtId="9" pivotButton="0" quotePrefix="0" xfId="4">
      <alignment horizontal="center" vertical="center"/>
    </xf>
    <xf applyAlignment="1" borderId="96" fillId="45" fontId="144" numFmtId="9" pivotButton="0" quotePrefix="0" xfId="4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41" pivotButton="0" quotePrefix="0" xfId="17253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0" fillId="49" fontId="0" numFmtId="3" pivotButton="0" quotePrefix="0" xfId="0">
      <alignment horizontal="center" vertical="center"/>
    </xf>
    <xf applyAlignment="1" borderId="0" fillId="49" fontId="0" numFmtId="41" pivotButton="0" quotePrefix="0" xfId="17253">
      <alignment horizontal="center" vertical="center"/>
    </xf>
    <xf applyAlignment="1" borderId="0" fillId="49" fontId="0" numFmtId="3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41" pivotButton="0" quotePrefix="0" xfId="17253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0" fillId="0" fontId="0" numFmtId="3" pivotButton="0" quotePrefix="0" xfId="0">
      <alignment horizontal="center" vertical="center"/>
    </xf>
    <xf applyAlignment="1" borderId="0" fillId="0" fontId="0" numFmtId="3" pivotButton="0" quotePrefix="0" xfId="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11" fillId="0" fontId="0" numFmtId="207" pivotButton="0" quotePrefix="0" xfId="1">
      <alignment horizontal="center" vertical="center"/>
    </xf>
    <xf applyAlignment="1" borderId="50" fillId="0" fontId="144" numFmtId="171" pivotButton="0" quotePrefix="0" xfId="4">
      <alignment horizontal="center" vertical="center"/>
    </xf>
    <xf applyAlignment="1" borderId="50" fillId="0" fontId="144" numFmtId="9" pivotButton="0" quotePrefix="0" xfId="17253">
      <alignment horizontal="center" vertical="center"/>
    </xf>
    <xf applyAlignment="1" borderId="50" fillId="0" fontId="144" numFmtId="188" pivotButton="0" quotePrefix="0" xfId="4">
      <alignment horizontal="center"/>
    </xf>
    <xf applyAlignment="1" borderId="25" fillId="0" fontId="144" numFmtId="171" pivotButton="0" quotePrefix="0" xfId="4">
      <alignment horizontal="center" vertical="center"/>
    </xf>
    <xf applyAlignment="1" borderId="82" fillId="0" fontId="144" numFmtId="174" pivotButton="0" quotePrefix="0" xfId="4">
      <alignment horizontal="center"/>
    </xf>
    <xf applyAlignment="1" borderId="81" fillId="45" fontId="144" numFmtId="207" pivotButton="0" quotePrefix="0" xfId="1">
      <alignment horizontal="center" vertical="center"/>
    </xf>
    <xf applyAlignment="1" borderId="89" fillId="0" fontId="144" numFmtId="9" pivotButton="0" quotePrefix="0" xfId="4">
      <alignment horizontal="center" vertical="center"/>
    </xf>
    <xf applyAlignment="1" borderId="28" fillId="49" fontId="0" numFmtId="9" pivotButton="0" quotePrefix="0" xfId="4">
      <alignment horizontal="center" vertical="center"/>
    </xf>
    <xf applyAlignment="1" borderId="21" fillId="49" fontId="0" numFmtId="9" pivotButton="0" quotePrefix="0" xfId="4">
      <alignment horizontal="center" vertical="center"/>
    </xf>
    <xf applyAlignment="1" borderId="89" fillId="49" fontId="144" numFmtId="9" pivotButton="0" quotePrefix="0" xfId="4">
      <alignment horizontal="center" vertical="center"/>
    </xf>
    <xf applyAlignment="1" borderId="89" fillId="0" fontId="154" numFmtId="9" pivotButton="0" quotePrefix="0" xfId="4">
      <alignment horizontal="center" vertical="center"/>
    </xf>
    <xf applyAlignment="1" borderId="24" fillId="0" fontId="144" numFmtId="9" pivotButton="0" quotePrefix="0" xfId="4">
      <alignment horizontal="center" vertical="center"/>
    </xf>
    <xf applyAlignment="1" borderId="28" fillId="0" fontId="154" numFmtId="9" pivotButton="0" quotePrefix="0" xfId="4">
      <alignment horizontal="center" vertical="center"/>
    </xf>
    <xf applyAlignment="1" borderId="21" fillId="49" fontId="155" numFmtId="9" pivotButton="0" quotePrefix="0" xfId="4">
      <alignment horizontal="center" vertical="center"/>
    </xf>
    <xf applyAlignment="1" borderId="51" fillId="49" fontId="0" numFmtId="9" pivotButton="0" quotePrefix="0" xfId="4">
      <alignment horizontal="center" vertical="center"/>
    </xf>
    <xf applyAlignment="1" borderId="82" fillId="45" fontId="144" numFmtId="9" pivotButton="0" quotePrefix="0" xfId="4">
      <alignment horizontal="center" vertical="center"/>
    </xf>
    <xf applyAlignment="1" borderId="116" fillId="49" fontId="156" numFmtId="3" pivotButton="0" quotePrefix="0" xfId="0">
      <alignment horizontal="center" vertical="center"/>
    </xf>
    <xf applyAlignment="1" borderId="117" fillId="51" fontId="156" numFmtId="3" pivotButton="0" quotePrefix="0" xfId="0">
      <alignment horizontal="center" vertical="center"/>
    </xf>
    <xf applyAlignment="1" borderId="117" fillId="51" fontId="156" numFmtId="41" pivotButton="0" quotePrefix="0" xfId="17253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0" fillId="49" fontId="156" numFmtId="3" pivotButton="0" quotePrefix="0" xfId="0">
      <alignment horizontal="center" vertical="center"/>
    </xf>
    <xf applyAlignment="1" borderId="0" fillId="52" fontId="156" numFmtId="3" pivotButton="0" quotePrefix="0" xfId="0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116" fillId="0" fontId="156" numFmtId="3" pivotButton="0" quotePrefix="0" xfId="0">
      <alignment horizontal="center" vertical="center"/>
    </xf>
    <xf applyAlignment="1" borderId="0" fillId="49" fontId="156" numFmtId="3" pivotButton="0" quotePrefix="0" xfId="0">
      <alignment horizontal="center"/>
    </xf>
    <xf applyAlignment="1" borderId="0" fillId="49" fontId="156" numFmtId="172" pivotButton="0" quotePrefix="0" xfId="16441">
      <alignment horizontal="center"/>
    </xf>
    <xf applyAlignment="1" borderId="117" fillId="49" fontId="156" numFmtId="3" pivotButton="0" quotePrefix="0" xfId="0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3" fillId="49" fontId="156" numFmtId="3" pivotButton="0" quotePrefix="0" xfId="0">
      <alignment horizontal="center" vertical="center"/>
    </xf>
    <xf applyAlignment="1" borderId="0" fillId="51" fontId="156" numFmtId="3" pivotButton="0" quotePrefix="0" xfId="0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8" fillId="49" fontId="156" numFmtId="3" pivotButton="0" quotePrefix="0" xfId="0">
      <alignment horizontal="center" vertical="center"/>
    </xf>
    <xf applyAlignment="1" borderId="129" fillId="51" fontId="156" numFmtId="3" pivotButton="0" quotePrefix="0" xfId="0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0" fillId="49" fontId="157" numFmtId="41" pivotButton="0" quotePrefix="0" xfId="17253">
      <alignment horizontal="center"/>
    </xf>
    <xf applyAlignment="1" borderId="0" fillId="49" fontId="158" numFmtId="41" pivotButton="0" quotePrefix="0" xfId="17253">
      <alignment horizontal="center"/>
    </xf>
    <xf applyAlignment="1" borderId="134" fillId="49" fontId="156" numFmtId="3" pivotButton="0" quotePrefix="0" xfId="0">
      <alignment horizontal="center" vertical="center"/>
    </xf>
    <xf applyAlignment="1" borderId="135" fillId="51" fontId="156" numFmtId="3" pivotButton="0" quotePrefix="0" xfId="0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23" fillId="53" fontId="156" numFmtId="3" pivotButton="0" quotePrefix="0" xfId="0">
      <alignment horizontal="center" vertical="center"/>
    </xf>
    <xf applyAlignment="1" borderId="0" fillId="53" fontId="156" numFmtId="3" pivotButton="0" quotePrefix="0" xfId="0">
      <alignment horizontal="center" vertical="center"/>
    </xf>
    <xf applyAlignment="1" borderId="124" fillId="53" fontId="156" numFmtId="172" pivotButton="0" quotePrefix="0" xfId="16441">
      <alignment horizontal="center" vertical="center"/>
    </xf>
    <xf applyAlignment="1" borderId="0" fillId="49" fontId="157" numFmtId="212" pivotButton="0" quotePrefix="0" xfId="12708">
      <alignment horizontal="center"/>
    </xf>
    <xf applyAlignment="1" borderId="0" fillId="49" fontId="157" numFmtId="3" pivotButton="0" quotePrefix="0" xfId="0">
      <alignment horizontal="center"/>
    </xf>
    <xf applyAlignment="1" borderId="0" fillId="49" fontId="157" numFmtId="172" pivotButton="0" quotePrefix="0" xfId="16441">
      <alignment horizontal="center"/>
    </xf>
    <xf applyAlignment="1" borderId="123" fillId="0" fontId="156" numFmtId="3" pivotButton="0" quotePrefix="0" xfId="0">
      <alignment horizontal="center" vertical="center"/>
    </xf>
    <xf applyAlignment="1" borderId="0" fillId="0" fontId="156" numFmtId="3" pivotButton="0" quotePrefix="0" xfId="0">
      <alignment horizontal="center"/>
    </xf>
    <xf applyAlignment="1" borderId="0" fillId="0" fontId="156" numFmtId="172" pivotButton="0" quotePrefix="0" xfId="164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applyAlignment="1" borderId="134" fillId="0" fontId="156" numFmtId="3" pivotButton="0" quotePrefix="0" xfId="0">
      <alignment horizontal="center" vertical="center"/>
    </xf>
    <xf applyAlignment="1" borderId="129" fillId="51" fontId="156" numFmtId="41" pivotButton="0" quotePrefix="0" xfId="17253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36" fillId="51" fontId="156" numFmtId="41" pivotButton="0" quotePrefix="0" xfId="17253">
      <alignment horizontal="center" vertical="center"/>
    </xf>
    <xf applyAlignment="1" borderId="136" fillId="51" fontId="156" numFmtId="171" pivotButton="0" quotePrefix="0" xfId="4">
      <alignment horizontal="center" vertical="center"/>
    </xf>
    <xf applyAlignment="1" borderId="124" fillId="51" fontId="156" numFmtId="41" pivotButton="0" quotePrefix="0" xfId="17253">
      <alignment horizontal="center" vertical="center"/>
    </xf>
    <xf applyAlignment="1" borderId="124" fillId="51" fontId="156" numFmtId="171" pivotButton="0" quotePrefix="0" xfId="4">
      <alignment horizontal="center" vertical="center"/>
    </xf>
    <xf applyAlignment="1" borderId="128" fillId="0" fontId="156" numFmtId="3" pivotButton="0" quotePrefix="0" xfId="0">
      <alignment horizontal="center" vertical="center"/>
    </xf>
    <xf applyAlignment="1" borderId="130" fillId="51" fontId="156" numFmtId="41" pivotButton="0" quotePrefix="0" xfId="17253">
      <alignment horizontal="center" vertical="center"/>
    </xf>
    <xf applyAlignment="1" borderId="130" fillId="51" fontId="156" numFmtId="171" pivotButton="0" quotePrefix="0" xfId="4">
      <alignment horizontal="center" vertical="center"/>
    </xf>
    <xf applyAlignment="1" borderId="0" fillId="0" fontId="156" numFmtId="3" pivotButton="0" quotePrefix="0" xfId="0">
      <alignment horizontal="center" vertical="center"/>
    </xf>
    <xf applyAlignment="1" borderId="0" fillId="52" fontId="156" numFmtId="41" pivotButton="0" quotePrefix="0" xfId="17253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134" fillId="0" fontId="156" numFmtId="4" pivotButton="0" quotePrefix="0" xfId="0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borderId="0" fillId="0" fontId="153" numFmtId="41" pivotButton="0" quotePrefix="0" xfId="17253"/>
    <xf applyAlignment="1" borderId="0" fillId="0" fontId="0" numFmtId="41" pivotButton="0" quotePrefix="0" xfId="17253">
      <alignment horizontal="center"/>
    </xf>
    <xf borderId="0" fillId="0" fontId="0" numFmtId="41" pivotButton="0" quotePrefix="0" xfId="17253"/>
    <xf applyAlignment="1" borderId="118" fillId="51" fontId="156" numFmtId="41" pivotButton="0" quotePrefix="0" xfId="17253">
      <alignment horizontal="center" vertical="center"/>
    </xf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134" fillId="0" fontId="156" numFmtId="199" pivotButton="0" quotePrefix="0" xfId="0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0" fillId="0" fontId="144" numFmtId="3" pivotButton="0" quotePrefix="0" xfId="0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58" fillId="0" fontId="144" numFmtId="0" pivotButton="0" quotePrefix="0" xfId="0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161" numFmtId="3" pivotButton="0" quotePrefix="0" xfId="0">
      <alignment horizontal="center" vertical="center"/>
    </xf>
    <xf applyAlignment="1" borderId="158" fillId="54" fontId="144" numFmtId="3" pivotButton="0" quotePrefix="0" xfId="0">
      <alignment horizontal="center" vertical="center"/>
    </xf>
    <xf applyAlignment="1" borderId="70" fillId="0" fontId="144" numFmtId="3" pivotButton="0" quotePrefix="0" xfId="0">
      <alignment horizontal="center" vertical="center"/>
    </xf>
    <xf applyAlignment="1" borderId="0" fillId="0" fontId="161" numFmtId="3" pivotButton="0" quotePrefix="0" xfId="4">
      <alignment horizontal="center" vertical="center"/>
    </xf>
    <xf borderId="0" fillId="0" fontId="0" numFmtId="213" pivotButton="0" quotePrefix="0" xfId="1"/>
    <xf applyAlignment="1" borderId="158" fillId="54" fontId="144" numFmtId="207" pivotButton="0" quotePrefix="0" xfId="1">
      <alignment horizontal="center" vertical="center"/>
    </xf>
    <xf applyAlignment="1" borderId="70" fillId="0" fontId="0" numFmtId="3" pivotButton="0" quotePrefix="0" xfId="0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27" fillId="45" fontId="144" numFmtId="3" pivotButton="0" quotePrefix="0" xfId="0">
      <alignment horizontal="center" vertical="center"/>
    </xf>
    <xf applyAlignment="1" borderId="27" fillId="45" fontId="144" numFmtId="9" pivotButton="0" quotePrefix="0" xfId="4">
      <alignment horizontal="center" vertical="center"/>
    </xf>
    <xf applyAlignment="1" borderId="122" fillId="0" fontId="144" numFmtId="9" pivotButton="0" quotePrefix="0" xfId="4">
      <alignment horizontal="center" vertical="center"/>
    </xf>
    <xf applyAlignment="1" borderId="140" fillId="0" fontId="144" numFmtId="9" pivotButton="0" quotePrefix="0" xfId="4">
      <alignment horizontal="center" vertical="center"/>
    </xf>
    <xf applyAlignment="1" borderId="140" fillId="0" fontId="161" numFmtId="9" pivotButton="0" quotePrefix="0" xfId="4">
      <alignment horizontal="center" vertical="center"/>
    </xf>
    <xf applyAlignment="1" borderId="158" fillId="54" fontId="144" numFmtId="9" pivotButton="0" quotePrefix="0" xfId="0">
      <alignment horizontal="center" vertical="center"/>
    </xf>
    <xf applyAlignment="1" borderId="140" fillId="54" fontId="144" numFmtId="9" pivotButton="0" quotePrefix="0" xfId="4">
      <alignment horizontal="center" vertical="center"/>
    </xf>
    <xf applyAlignment="1" borderId="74" fillId="0" fontId="0" numFmtId="3" pivotButton="0" quotePrefix="0" xfId="0">
      <alignment horizontal="center" vertical="center"/>
    </xf>
    <xf applyAlignment="1" borderId="27" fillId="0" fontId="0" numFmtId="3" pivotButton="0" quotePrefix="0" xfId="0">
      <alignment horizontal="center" vertical="center"/>
    </xf>
    <xf applyAlignment="1" borderId="19" fillId="0" fontId="0" numFmtId="3" pivotButton="0" quotePrefix="0" xfId="0">
      <alignment horizontal="center" vertical="center"/>
    </xf>
    <xf applyAlignment="1" borderId="75" fillId="0" fontId="144" numFmtId="3" pivotButton="0" quotePrefix="0" xfId="0">
      <alignment horizontal="center" vertical="center"/>
    </xf>
    <xf applyAlignment="1" borderId="11" fillId="0" fontId="144" numFmtId="3" pivotButton="0" quotePrefix="0" xfId="0">
      <alignment horizontal="center" vertical="center"/>
    </xf>
    <xf applyAlignment="1" borderId="74" fillId="0" fontId="162" numFmtId="3" pivotButton="0" quotePrefix="0" xfId="0">
      <alignment horizontal="center" vertical="center"/>
    </xf>
    <xf applyAlignment="1" borderId="27" fillId="0" fontId="162" numFmtId="3" pivotButton="0" quotePrefix="0" xfId="0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19" fillId="0" fontId="162" numFmtId="3" pivotButton="0" quotePrefix="0" xfId="0">
      <alignment horizontal="center" vertical="center"/>
    </xf>
    <xf applyAlignment="1" borderId="0" fillId="0" fontId="162" numFmtId="3" pivotButton="0" quotePrefix="0" xfId="0">
      <alignment horizontal="center" vertical="center"/>
    </xf>
    <xf applyAlignment="1" borderId="75" fillId="0" fontId="0" numFmtId="3" pivotButton="0" quotePrefix="0" xfId="0">
      <alignment horizontal="center" vertical="center"/>
    </xf>
    <xf applyAlignment="1" borderId="11" fillId="0" fontId="0" numFmtId="3" pivotButton="0" quotePrefix="0" xfId="0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9" fillId="0" fontId="145" numFmtId="3" pivotButton="0" quotePrefix="0" xfId="0">
      <alignment horizontal="center" vertical="center"/>
    </xf>
    <xf applyAlignment="1" borderId="0" fillId="0" fontId="145" numFmtId="3" pivotButton="0" quotePrefix="0" xfId="0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applyAlignment="1" borderId="71" fillId="45" fontId="144" numFmtId="3" pivotButton="0" quotePrefix="0" xfId="0">
      <alignment horizontal="center" vertical="center"/>
    </xf>
    <xf applyAlignment="1" borderId="17" fillId="45" fontId="144" numFmtId="3" pivotButton="0" quotePrefix="0" xfId="0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71" fillId="45" fontId="144" numFmtId="4" pivotButton="0" quotePrefix="0" xfId="0">
      <alignment horizontal="center" vertical="center"/>
    </xf>
    <xf applyAlignment="1" borderId="99" fillId="45" fontId="144" numFmtId="9" pivotButton="0" quotePrefix="0" xfId="4">
      <alignment horizontal="center" vertical="center"/>
    </xf>
    <xf applyAlignment="1" borderId="104" fillId="0" fontId="144" numFmtId="9" pivotButton="0" quotePrefix="0" xfId="4">
      <alignment horizontal="center" vertical="center"/>
    </xf>
    <xf applyAlignment="1" borderId="100" fillId="0" fontId="162" numFmtId="9" pivotButton="0" quotePrefix="0" xfId="4">
      <alignment horizontal="center" vertical="center"/>
    </xf>
    <xf applyAlignment="1" borderId="101" fillId="0" fontId="162" numFmtId="9" pivotButton="0" quotePrefix="0" xfId="4">
      <alignment horizontal="center" vertical="center"/>
    </xf>
    <xf applyAlignment="1" borderId="101" fillId="0" fontId="145" numFmtId="9" pivotButton="0" quotePrefix="0" xfId="4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0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11" fillId="0" fontId="29" numFmtId="17" pivotButton="0" quotePrefix="0" xfId="1541">
      <alignment horizontal="center"/>
    </xf>
    <xf applyAlignment="1" borderId="115" fillId="34" fontId="78" numFmtId="0" pivotButton="0" quotePrefix="0" xfId="1541">
      <alignment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87" fillId="0" fontId="29" numFmtId="17" pivotButton="0" quotePrefix="0" xfId="1541">
      <alignment horizontal="center"/>
    </xf>
    <xf applyAlignment="1" borderId="50" fillId="0" fontId="29" numFmtId="0" pivotButton="0" quotePrefix="0" xfId="1541">
      <alignment horizontal="center" vertical="center"/>
    </xf>
    <xf applyAlignment="1" borderId="166" fillId="0" fontId="114" numFmtId="164" pivotButton="0" quotePrefix="0" xfId="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0" fontId="114" numFmtId="0" pivotButton="0" quotePrefix="0" xfId="1541">
      <alignment horizontal="center" vertical="center"/>
    </xf>
    <xf applyAlignment="1" borderId="166" fillId="30" fontId="115" numFmtId="0" pivotButton="0" quotePrefix="0" xfId="1541">
      <alignment horizontal="center" vertical="center" wrapText="1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45" fontId="144" numFmtId="207" pivotButton="0" quotePrefix="0" xfId="1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144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0" fillId="0" fontId="144" numFmtId="208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1" fillId="0" fontId="144" numFmtId="173" pivotButton="0" quotePrefix="0" xfId="4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44" fontId="144" numFmtId="207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0" fillId="48" fontId="147" numFmtId="207" pivotButton="0" quotePrefix="0" xfId="1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0" fillId="46" fontId="0" numFmtId="207" pivotButton="0" quotePrefix="0" xfId="1">
      <alignment horizontal="center" vertical="center"/>
    </xf>
    <xf applyAlignment="1" borderId="22" fillId="15" fontId="142" numFmtId="164" pivotButton="0" quotePrefix="0" xfId="1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25" fillId="45" fontId="144" numFmtId="207" pivotButton="0" quotePrefix="0" xfId="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207" pivotButton="0" quotePrefix="0" xfId="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45" fontId="144" numFmtId="207" pivotButton="0" quotePrefix="0" xfId="1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144" numFmtId="188" pivotButton="0" quotePrefix="0" xfId="4">
      <alignment horizontal="center"/>
    </xf>
    <xf applyAlignment="1" borderId="82" fillId="0" fontId="144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0" fillId="49" fontId="156" numFmtId="172" pivotButton="0" quotePrefix="0" xfId="164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124" fillId="53" fontId="156" numFmtId="172" pivotButton="0" quotePrefix="0" xfId="16441">
      <alignment horizontal="center" vertical="center"/>
    </xf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49" fontId="157" numFmtId="212" pivotButton="0" quotePrefix="0" xfId="12708">
      <alignment horizontal="center"/>
    </xf>
    <xf applyAlignment="1" borderId="0" fillId="49" fontId="157" numFmtId="172" pivotButton="0" quotePrefix="0" xfId="16441">
      <alignment horizontal="center"/>
    </xf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0" fillId="0" fontId="156" numFmtId="172" pivotButton="0" quotePrefix="0" xfId="164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0" fontId="156" numFmtId="199" pivotButton="0" quotePrefix="0" xfId="0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0" numFmtId="213" pivotButton="0" quotePrefix="0" xfId="1"/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54" fontId="144" numFmtId="207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5" fillId="0" fontId="0" numFmtId="0" pivotButton="0" quotePrefix="0" xfId="0"/>
    <xf borderId="186" fillId="0" fontId="0" numFmtId="0" pivotButton="0" quotePrefix="0" xfId="0"/>
    <xf borderId="182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3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4" fillId="12" fontId="30" numFmtId="186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63" numFmtId="0" pivotButton="0" quotePrefix="0" xfId="1541">
      <alignment horizontal="center" vertical="center"/>
    </xf>
    <xf applyAlignment="1" borderId="167" fillId="0" fontId="116" numFmtId="0" pivotButton="0" quotePrefix="0" xfId="0">
      <alignment vertical="center" wrapText="1"/>
    </xf>
    <xf applyAlignment="1" borderId="167" fillId="0" fontId="116" numFmtId="0" pivotButton="0" quotePrefix="0" xfId="0">
      <alignment vertical="center"/>
    </xf>
    <xf applyAlignment="1" borderId="167" fillId="0" fontId="116" numFmtId="167" pivotButton="0" quotePrefix="0" xfId="0">
      <alignment horizontal="center" vertical="center"/>
    </xf>
    <xf applyAlignment="1" borderId="167" fillId="0" fontId="116" numFmtId="164" pivotButton="0" quotePrefix="0" xfId="0">
      <alignment vertical="center"/>
    </xf>
    <xf applyAlignment="1" borderId="167" fillId="20" fontId="116" numFmtId="164" pivotButton="0" quotePrefix="0" xfId="0">
      <alignment vertical="center"/>
    </xf>
    <xf applyAlignment="1" borderId="167" fillId="0" fontId="109" numFmtId="164" pivotButton="0" quotePrefix="0" xfId="0">
      <alignment vertical="center"/>
    </xf>
    <xf applyAlignment="1" borderId="167" fillId="0" fontId="117" numFmtId="0" pivotButton="0" quotePrefix="0" xfId="0">
      <alignment vertical="center"/>
    </xf>
  </cellXfs>
  <cellStyles count="17255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  <cellStyle builtinId="6" name="Comma [0]" xfId="17253"/>
    <cellStyle name="Normal_TBG IAM v  27" xfId="17254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BT54" shapeId="0">
      <text>
        <t xml:space="preserve">Abdel Mouiz BACHABI:
18M d'acompte
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557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557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557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557">
      <c r="A15" s="3" t="n"/>
      <c r="D15" s="7" t="n"/>
      <c r="E15" s="2558" t="inlineStr">
        <is>
          <t>MOOV AFRICA BENIN TBG</t>
        </is>
      </c>
      <c r="P15" s="8" t="n"/>
      <c r="Q15" s="9" t="n"/>
      <c r="R15" s="3" t="n"/>
      <c r="V15" s="2607" t="n"/>
    </row>
    <row customHeight="1" ht="16" r="16" s="2557">
      <c r="A16" s="3" t="n"/>
      <c r="D16" s="11" t="n"/>
      <c r="E16" s="12" t="n"/>
      <c r="F16" s="12" t="n"/>
      <c r="G16" s="12" t="n"/>
      <c r="H16" s="2559" t="n"/>
      <c r="M16" s="12" t="n"/>
      <c r="N16" s="12" t="n"/>
      <c r="O16" s="12" t="n"/>
      <c r="P16" s="13" t="n"/>
      <c r="Q16" s="14" t="n"/>
      <c r="R16" s="3" t="n"/>
    </row>
    <row customHeight="1" ht="33" r="17" s="2557">
      <c r="A17" s="3" t="n"/>
      <c r="D17" s="11" t="n"/>
      <c r="E17" s="2608" t="n">
        <v>45992</v>
      </c>
      <c r="P17" s="13" t="n"/>
      <c r="Q17" s="14" t="n"/>
      <c r="R17" s="3" t="n"/>
    </row>
    <row customHeight="1" ht="24" r="18" s="2557">
      <c r="A18" s="3" t="n"/>
      <c r="D18" s="11" t="n"/>
      <c r="E18" s="2609" t="n"/>
      <c r="F18" s="2609" t="n"/>
      <c r="G18" s="2610" t="n"/>
      <c r="N18" s="2609" t="n"/>
      <c r="O18" s="2609" t="n"/>
      <c r="P18" s="13" t="n"/>
      <c r="Q18" s="14" t="n"/>
      <c r="R18" s="3" t="n"/>
    </row>
    <row customHeight="1" ht="22.5" r="19" s="2557">
      <c r="A19" s="3" t="n"/>
      <c r="D19" s="16" t="n"/>
      <c r="E19" s="2611" t="n"/>
      <c r="F19" s="2611" t="n"/>
      <c r="G19" s="2611" t="n"/>
      <c r="H19" s="2611" t="n"/>
      <c r="I19" s="2611" t="n"/>
      <c r="J19" s="2611" t="n"/>
      <c r="K19" s="2611" t="n"/>
      <c r="L19" s="2611" t="n"/>
      <c r="M19" s="2611" t="n"/>
      <c r="N19" s="2611" t="n"/>
      <c r="O19" s="2611" t="n"/>
      <c r="P19" s="2612" t="n"/>
      <c r="Q19" s="2613" t="n"/>
      <c r="R19" s="3" t="n"/>
    </row>
    <row customHeight="1" ht="14.25" r="20" s="2557">
      <c r="A20" s="3" t="n"/>
      <c r="D20" s="20" t="n"/>
      <c r="O20" s="2614" t="n"/>
      <c r="P20" s="2614" t="n"/>
      <c r="Q20" s="2614" t="n"/>
      <c r="R20" s="3" t="n"/>
    </row>
    <row customHeight="1" ht="15" r="21" s="2557">
      <c r="A21" s="3" t="n"/>
      <c r="D21" s="2615" t="n"/>
      <c r="E21" s="2615" t="n"/>
      <c r="F21" s="2615" t="n"/>
      <c r="G21" s="2615" t="n"/>
      <c r="H21" s="2615" t="n"/>
      <c r="I21" s="2615" t="n"/>
      <c r="J21" s="2615" t="n"/>
      <c r="K21" s="2615" t="n"/>
      <c r="L21" s="2615" t="n"/>
      <c r="M21" s="2615" t="n"/>
      <c r="N21" s="2615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616" t="n"/>
      <c r="W26" s="2616" t="n"/>
      <c r="X26" s="2616" t="n"/>
    </row>
    <row r="27">
      <c r="A27" s="3" t="n"/>
      <c r="G27" s="2" t="inlineStr">
        <is>
          <t xml:space="preserve"> </t>
        </is>
      </c>
      <c r="R27" s="3" t="n"/>
      <c r="V27" s="2616" t="n"/>
      <c r="W27" s="2616" t="n"/>
      <c r="X27" s="2616" t="n"/>
    </row>
    <row r="28">
      <c r="A28" s="3" t="n"/>
      <c r="R28" s="3" t="n"/>
      <c r="V28" s="2616" t="n"/>
      <c r="W28" s="2616" t="n"/>
      <c r="X28" s="2616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55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557"/>
    <row customHeight="1" ht="24" r="41" s="2557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617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617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617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617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617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617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617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617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617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617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617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617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617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abSelected="1" view="pageBreakPreview" workbookViewId="0" zoomScaleNormal="100">
      <pane activePane="bottomRight" state="frozen" topLeftCell="AL7" xSplit="3" ySplit="6"/>
      <selection activeCell="D1" pane="topRight" sqref="D1"/>
      <selection activeCell="A7" pane="bottomLeft" sqref="A7"/>
      <selection activeCell="AM56" pane="bottomRight" sqref="AM56"/>
    </sheetView>
  </sheetViews>
  <sheetFormatPr baseColWidth="10" defaultColWidth="11.5" defaultRowHeight="13" outlineLevelRow="1"/>
  <cols>
    <col customWidth="1" max="1" min="1" style="2557" width="24.83203125"/>
    <col customWidth="1" max="2" min="2" style="2557" width="6.83203125"/>
    <col customWidth="1" hidden="1" max="3" min="3" style="2557" width="5.5"/>
    <col customWidth="1" hidden="1" max="4" min="4" style="2557" width="12.5"/>
    <col customWidth="1" hidden="1" max="5" min="5" style="2557" width="12.33203125"/>
    <col customWidth="1" hidden="1" max="6" min="6" style="2557" width="10.1640625"/>
    <col customWidth="1" hidden="1" max="7" min="7" style="2557" width="13.1640625"/>
    <col customWidth="1" hidden="1" max="8" min="8" style="2557" width="9.6640625"/>
    <col customWidth="1" hidden="1" max="9" min="9" style="2557" width="0.33203125"/>
    <col customWidth="1" hidden="1" max="11" min="10" style="2557" width="12.5"/>
    <col customWidth="1" hidden="1" max="11" min="11" style="2557" width="13"/>
    <col customWidth="1" hidden="1" max="12" min="12" style="2557" width="10.83203125"/>
    <col customWidth="1" hidden="1" max="13" min="13" style="2557" width="12"/>
    <col customWidth="1" hidden="1" max="14" min="14" style="2557" width="7.83203125"/>
    <col customWidth="1" hidden="1" max="15" min="15" style="2557" width="0.5"/>
    <col customWidth="1" hidden="1" max="16" min="16" style="2618" width="14.1640625"/>
    <col customWidth="1" hidden="1" max="17" min="17" style="2618" width="12.1640625"/>
    <col customWidth="1" hidden="1" max="18" min="18" style="2618" width="11.1640625"/>
    <col customWidth="1" hidden="1" max="19" min="19" style="2618" width="13.1640625"/>
    <col customWidth="1" hidden="1" max="20" min="20" style="32" width="9.33203125"/>
    <col customWidth="1" hidden="1" max="21" min="21" style="2557" width="0.33203125"/>
    <col customWidth="1" hidden="1" max="22" min="22" style="2557" width="11.83203125"/>
    <col customWidth="1" hidden="1" max="23" min="23" style="2557" width="12.5"/>
    <col customWidth="1" hidden="1" max="24" min="24" style="2557" width="12.6640625"/>
    <col customWidth="1" hidden="1" max="25" min="25" style="2557" width="11.33203125"/>
    <col customWidth="1" hidden="1" max="26" min="26" style="2557" width="10.5"/>
    <col customWidth="1" hidden="1" max="27" min="27" style="2557" width="12.5"/>
    <col customWidth="1" hidden="1" max="28" min="28" style="33" width="10.5"/>
    <col customWidth="1" hidden="1" max="29" min="29" style="2557" width="0.1640625"/>
    <col customWidth="1" hidden="1" max="30" min="30" style="2557" width="12.33203125"/>
    <col customWidth="1" hidden="1" max="31" min="31" style="2557" width="12.5"/>
    <col customWidth="1" hidden="1" max="32" min="32" style="2557" width="15.1640625"/>
    <col customWidth="1" hidden="1" max="33" min="33" style="2557" width="13"/>
    <col customWidth="1" hidden="1" max="34" min="34" style="2557" width="13"/>
    <col customWidth="1" hidden="1" max="35" min="35" style="2557" width="12.5"/>
    <col customWidth="1" hidden="1" max="36" min="36" style="2557" width="8.33203125"/>
    <col customWidth="1" hidden="1" max="37" min="37" style="2557" width="0.5"/>
    <col customWidth="1" hidden="1" max="38" min="38" style="2557" width="13.1640625"/>
    <col customWidth="1" hidden="1" max="39" min="39" style="2557" width="10.1640625"/>
    <col customWidth="1" hidden="1" max="40" min="40" style="2557" width="9.1640625"/>
    <col customWidth="1" hidden="1" max="41" min="41" style="2557" width="9.5"/>
    <col customWidth="1" hidden="1" max="42" min="42" style="2557" width="9.5"/>
    <col customWidth="1" hidden="1" max="43" min="43" style="2557" width="10"/>
    <col customWidth="1" hidden="1" max="44" min="44" style="2557" width="11.33203125"/>
    <col customWidth="1" hidden="1" max="45" min="45" style="2557" width="10.33203125"/>
    <col customWidth="1" hidden="1" max="46" min="46" style="2557" width="0.1640625"/>
    <col customWidth="1" hidden="1" max="47" min="47" style="2557" width="12.33203125"/>
    <col customWidth="1" hidden="1" max="48" min="48" style="2557" width="12.5"/>
    <col customWidth="1" hidden="1" max="49" min="49" style="2557" width="9.83203125"/>
    <col customWidth="1" hidden="1" max="50" min="50" style="2557" width="11.33203125"/>
    <col customWidth="1" hidden="1" max="51" min="51" style="2557" width="10.5"/>
    <col customWidth="1" hidden="1" max="52" min="52" style="2557" width="12.33203125"/>
    <col customWidth="1" hidden="1" max="53" min="53" style="2557" width="9.5"/>
    <col customWidth="1" hidden="1" max="54" min="54" style="2557" width="0.33203125"/>
    <col customWidth="1" hidden="1" max="55" min="55" style="2557" width="14.5"/>
    <col customWidth="1" hidden="1" max="56" min="56" style="2557" width="12.5"/>
    <col customWidth="1" hidden="1" max="57" min="57" style="2557" width="14.83203125"/>
    <col customWidth="1" hidden="1" max="58" min="58" style="2557" width="12"/>
    <col customWidth="1" hidden="1" max="59" min="59" style="2557" width="11.83203125"/>
    <col customWidth="1" hidden="1" max="60" min="60" style="2557" width="12.33203125"/>
    <col customWidth="1" hidden="1" max="61" min="61" style="34" width="10.5"/>
    <col customWidth="1" hidden="1" max="62" min="62" style="2557" width="0.1640625"/>
    <col customWidth="1" hidden="1" max="63" min="63" style="2557" width="11"/>
    <col customWidth="1" hidden="1" max="64" min="64" style="2557" width="8.5"/>
    <col customWidth="1" hidden="1" max="65" min="65" style="2557" width="10.33203125"/>
    <col customWidth="1" hidden="1" max="66" min="66" style="2557" width="9.1640625"/>
    <col customWidth="1" hidden="1" max="68" min="67" style="2557" width="10.33203125"/>
    <col customWidth="1" hidden="1" max="68" min="68" style="2557" width="13"/>
    <col customWidth="1" hidden="1" max="69" min="69" style="2557" width="10.5"/>
    <col customWidth="1" hidden="1" max="70" min="70" style="2557" width="12"/>
    <col customWidth="1" hidden="1" max="71" min="71" style="2557" width="0.83203125"/>
    <col customWidth="1" hidden="1" max="72" min="72" style="2557" width="11.33203125"/>
    <col customWidth="1" hidden="1" max="74" min="73" style="2557" width="11"/>
    <col customWidth="1" hidden="1" max="74" min="74" style="2557" width="13"/>
    <col customWidth="1" hidden="1" max="75" min="75" style="2557" width="11.33203125"/>
    <col customWidth="1" hidden="1" max="76" min="76" style="2557" width="9.33203125"/>
    <col customWidth="1" hidden="1" max="77" min="77" style="2557" width="11"/>
    <col customWidth="1" hidden="1" max="78" min="78" style="2557" width="11.33203125"/>
    <col customWidth="1" hidden="1" max="79" min="79" style="2557" width="0.5"/>
    <col customWidth="1" hidden="1" max="80" min="80" style="2557" width="13.83203125"/>
    <col customWidth="1" hidden="1" max="81" min="81" style="2557" width="13"/>
    <col customWidth="1" hidden="1" max="82" min="82" style="2557" width="13"/>
    <col customWidth="1" hidden="1" max="83" min="83" style="2557" width="11"/>
    <col customWidth="1" hidden="1" max="84" min="84" style="2557" width="12"/>
    <col customWidth="1" hidden="1" max="85" min="85" style="2557" width="11.33203125"/>
    <col customWidth="1" hidden="1" max="86" min="86" style="2557" width="8.83203125"/>
    <col customWidth="1" hidden="1" max="87" min="87" style="2557" width="0.5"/>
    <col customWidth="1" max="88" min="88" style="35" width="12.1640625"/>
    <col customWidth="1" max="91" min="91" style="2619" width="13.5"/>
    <col customWidth="1" max="92" min="92" style="2619" width="11"/>
    <col customWidth="1" max="93" min="93" style="2557" width="13.1640625"/>
    <col customWidth="1" max="94" min="94" style="2557" width="10.33203125"/>
    <col customWidth="1" max="95" min="95" style="2557" width="0.5"/>
    <col customWidth="1" max="96" min="96" style="2619" width="15.1640625"/>
    <col customWidth="1" max="97" min="97" style="2619" width="13.83203125"/>
    <col customWidth="1" max="98" min="98" style="2619" width="13.6640625"/>
    <col customWidth="1" max="100" min="99" style="2619" width="12.1640625"/>
    <col customWidth="1" max="101" min="101" style="2620" width="15.5"/>
    <col customWidth="1" max="102" min="102" style="34" width="7.6640625"/>
    <col customWidth="1" max="103" min="103" style="2557" width="0.5"/>
    <col customWidth="1" max="104" min="104" style="2620" width="12.5"/>
    <col customWidth="1" hidden="1" max="105" min="105" style="2620" width="12.1640625"/>
    <col customWidth="1" hidden="1" max="106" min="106" style="2620" width="12.5"/>
    <col customWidth="1" max="108" min="107" style="2620" width="13"/>
    <col customWidth="1" max="109" min="109" style="35" width="11.5"/>
    <col customWidth="1" hidden="1" max="111" min="110" style="35" width="10.5"/>
    <col customWidth="1" hidden="1" max="111" min="111" style="2557" width="13"/>
    <col customWidth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557" width="21"/>
  </cols>
  <sheetData>
    <row customFormat="1" customHeight="1" ht="22.5" r="1" s="39">
      <c r="A1" s="38" t="inlineStr">
        <is>
          <t>P&amp;L consolidé</t>
        </is>
      </c>
      <c r="D1" s="2621" t="n"/>
      <c r="E1" s="2621" t="n"/>
      <c r="F1" s="2621" t="n"/>
      <c r="G1" s="2621" t="n"/>
      <c r="H1" s="2621" t="n"/>
      <c r="I1" s="2621" t="n"/>
      <c r="J1" s="2621" t="n"/>
      <c r="K1" s="2621" t="n"/>
      <c r="L1" s="2621" t="n"/>
      <c r="M1" s="2621" t="n"/>
      <c r="N1" s="2621" t="n"/>
      <c r="O1" s="2621" t="n"/>
      <c r="P1" s="2621" t="n"/>
      <c r="Q1" s="2621" t="n"/>
      <c r="R1" s="2621" t="n"/>
      <c r="S1" s="2621" t="n"/>
      <c r="T1" s="2621" t="n"/>
      <c r="U1" s="2621" t="n"/>
      <c r="V1" s="2621">
        <f>+V25+'Opex Consolidés'!V7</f>
        <v/>
      </c>
      <c r="W1" s="2621" t="n"/>
      <c r="X1" s="2621" t="n"/>
      <c r="Y1" s="2621" t="n"/>
      <c r="Z1" s="2621" t="n"/>
      <c r="AA1" s="2621" t="n"/>
      <c r="AB1" s="2621" t="n"/>
      <c r="AC1" s="2621" t="n"/>
      <c r="AD1" s="2621">
        <f>+AD25+'Opex Consolidés'!AD7</f>
        <v/>
      </c>
      <c r="AE1" s="2621" t="n"/>
      <c r="AF1" s="2621" t="n"/>
      <c r="AG1" s="2621" t="n"/>
      <c r="AH1" s="2621" t="n"/>
      <c r="AI1" s="2621" t="n"/>
      <c r="AJ1" s="2621" t="n"/>
      <c r="AK1" s="2621" t="n"/>
      <c r="AL1" s="2621">
        <f>+AL25+'Opex Consolidés'!AL7</f>
        <v/>
      </c>
      <c r="AM1" s="2621" t="n"/>
      <c r="AN1" s="2621" t="n"/>
      <c r="AO1" s="2621" t="n"/>
      <c r="AP1" s="2621" t="n"/>
      <c r="AQ1" s="2621" t="n"/>
      <c r="AR1" s="2621" t="n"/>
      <c r="AS1" s="2621" t="n"/>
      <c r="AT1" s="2621" t="n"/>
      <c r="AU1" s="2621">
        <f>#REF!</f>
        <v/>
      </c>
      <c r="AV1" s="2621" t="n"/>
      <c r="AW1" s="2621" t="n"/>
      <c r="AX1" s="2621" t="n"/>
      <c r="AY1" s="2621" t="n"/>
      <c r="AZ1" s="2621" t="n"/>
      <c r="BA1" s="2621" t="n"/>
      <c r="BB1" s="2621" t="n"/>
      <c r="BC1" s="2621" t="n">
        <v>577.074091127882</v>
      </c>
      <c r="BD1" s="2621" t="n"/>
      <c r="BE1" s="2621" t="n"/>
      <c r="BF1" s="2621" t="n"/>
      <c r="BG1" s="2621" t="n"/>
      <c r="BH1" s="2621" t="n"/>
      <c r="BI1" s="2621" t="n"/>
      <c r="BJ1" s="2621" t="n"/>
      <c r="BK1" s="2621">
        <f>+BK25+'Opex Consolidés'!BD7</f>
        <v/>
      </c>
      <c r="BL1" s="2621" t="n"/>
      <c r="BM1" s="2621" t="n"/>
      <c r="BN1" s="2621" t="n"/>
      <c r="BO1" s="2621" t="n"/>
      <c r="BP1" s="2621" t="n"/>
      <c r="BQ1" s="2621" t="n"/>
      <c r="BR1" s="2621" t="n"/>
      <c r="BS1" s="2621" t="n"/>
      <c r="BT1" s="2621" t="n">
        <v>-68804439</v>
      </c>
      <c r="BU1" s="2621" t="n"/>
      <c r="BV1" s="2621" t="n"/>
      <c r="BW1" s="2621">
        <f>BV4</f>
        <v/>
      </c>
      <c r="BX1" s="2621" t="n"/>
      <c r="BY1" s="2621" t="n"/>
      <c r="BZ1" s="2621" t="n"/>
      <c r="CA1" s="2621" t="n"/>
      <c r="CB1" s="2621">
        <f>+CB25+'Opex Consolidés'!BU7</f>
        <v/>
      </c>
      <c r="CC1" s="2621" t="n"/>
      <c r="CD1" s="2621" t="n"/>
      <c r="CE1" s="2621" t="n"/>
      <c r="CF1" s="2621" t="n"/>
      <c r="CG1" s="2621" t="n"/>
      <c r="CH1" s="2621" t="n"/>
      <c r="CI1" s="2621" t="n"/>
      <c r="CJ1" s="2621">
        <f>+CJ25+'Opex Consolidés'!CC7</f>
        <v/>
      </c>
      <c r="CK1" s="2621" t="n"/>
      <c r="CL1" s="2621" t="n"/>
      <c r="CM1" s="2621" t="n"/>
      <c r="CN1" s="2621" t="n"/>
      <c r="CO1" s="2621" t="n"/>
      <c r="CP1" s="2621" t="n"/>
      <c r="CQ1" s="2621" t="n"/>
      <c r="CR1" s="2621">
        <f>+CR25+'Opex Consolidés'!CR7</f>
        <v/>
      </c>
      <c r="CS1" s="2621" t="n">
        <v>17000.4990347094</v>
      </c>
      <c r="CT1" s="2622">
        <f>CT25+'Opex Consolidés'!CT7</f>
        <v/>
      </c>
      <c r="CU1" s="2623" t="n"/>
      <c r="CV1" s="2622" t="n"/>
      <c r="CW1" s="2624" t="n">
        <v>16458.0885856793</v>
      </c>
      <c r="CX1" s="2622" t="n"/>
      <c r="CY1" s="44" t="n"/>
      <c r="CZ1" s="2625" t="n">
        <v>26225.7904576426</v>
      </c>
      <c r="DA1" s="2625" t="n"/>
      <c r="DB1" s="2625" t="n"/>
      <c r="DC1" s="2625" t="n">
        <v>8378.96251629305</v>
      </c>
      <c r="DD1" s="2625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626" t="n"/>
      <c r="Q2" s="2627" t="n"/>
      <c r="R2" s="2627" t="n"/>
      <c r="S2" s="2627" t="n"/>
      <c r="T2" s="51" t="n"/>
      <c r="V2" s="2627" t="n"/>
      <c r="W2" s="2627" t="n"/>
      <c r="X2" s="2627" t="n"/>
      <c r="AA2" s="2627" t="n"/>
      <c r="AB2" s="52" t="n"/>
      <c r="AD2" s="2627" t="n"/>
      <c r="AH2" s="2628" t="n"/>
      <c r="AL2" s="2627" t="n"/>
      <c r="AM2" s="2629" t="n"/>
      <c r="AO2" s="2627" t="n"/>
      <c r="AU2" s="2627" t="n"/>
      <c r="BC2" s="2627" t="n"/>
      <c r="BI2" s="55" t="n"/>
      <c r="BK2" s="2629" t="n"/>
      <c r="BL2" s="2630" t="n"/>
      <c r="BM2" s="2630" t="n"/>
      <c r="BN2" s="2630" t="n"/>
      <c r="BO2" s="2630" t="n"/>
      <c r="BP2" s="2630" t="n"/>
      <c r="BQ2" s="2630" t="n"/>
      <c r="BR2" s="2630" t="n"/>
      <c r="BS2" s="44" t="n"/>
      <c r="BT2" s="2629" t="n"/>
      <c r="BU2" s="44" t="n"/>
      <c r="BV2" s="44" t="n"/>
      <c r="BW2" s="44" t="n"/>
      <c r="BX2" s="44" t="n"/>
      <c r="BY2" s="44" t="n"/>
      <c r="BZ2" s="44" t="n"/>
      <c r="CA2" s="44" t="n"/>
      <c r="CB2" s="2629" t="n"/>
      <c r="CC2" s="44" t="n"/>
      <c r="CD2" s="44" t="n"/>
      <c r="CE2" s="44" t="n"/>
      <c r="CF2" s="2631" t="n"/>
      <c r="CG2" s="44" t="n"/>
      <c r="CH2" s="44" t="n"/>
      <c r="CI2" s="44" t="n"/>
      <c r="CJ2" s="2632" t="n"/>
      <c r="CK2" s="2633" t="n"/>
      <c r="CL2" s="2634" t="n"/>
      <c r="CM2" s="2633" t="n"/>
      <c r="CN2" s="2633" t="n"/>
      <c r="CO2" s="2634" t="n"/>
      <c r="CP2" s="2634" t="n"/>
      <c r="CQ2" s="44" t="n"/>
      <c r="CR2" s="2635" t="n"/>
      <c r="CS2" s="2633" t="n"/>
      <c r="CT2" s="2633" t="n"/>
      <c r="CU2" s="2634" t="n"/>
      <c r="CV2" s="2633" t="n"/>
      <c r="CW2" s="2636" t="n"/>
      <c r="CX2" s="2633" t="n"/>
      <c r="CY2" s="44" t="n"/>
      <c r="CZ2" s="2632" t="n"/>
      <c r="DA2" s="2632" t="n"/>
      <c r="DB2" s="2632" t="n"/>
      <c r="DC2" s="2632" t="n"/>
      <c r="DD2" s="2632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637" t="n"/>
      <c r="E3" s="2638" t="n">
        <v>0</v>
      </c>
      <c r="F3" s="48" t="n"/>
      <c r="G3" s="2639" t="n">
        <v>0</v>
      </c>
      <c r="P3" s="2640" t="n"/>
      <c r="Q3" s="2627" t="n"/>
      <c r="R3" s="2627" t="n"/>
      <c r="S3" s="2627" t="n"/>
      <c r="T3" s="51" t="n"/>
      <c r="V3" s="2627" t="n"/>
      <c r="W3" s="2627" t="n"/>
      <c r="X3" s="2627" t="n"/>
      <c r="AA3" s="2627" t="n"/>
      <c r="AB3" s="52" t="n"/>
      <c r="AD3" s="2627" t="n">
        <v>0</v>
      </c>
      <c r="AL3" s="2627" t="n"/>
      <c r="AM3" s="2629" t="n"/>
      <c r="AO3" s="2627" t="n"/>
      <c r="AU3" s="2627" t="n"/>
      <c r="BC3" s="2627" t="n"/>
      <c r="BI3" s="55" t="n"/>
      <c r="BK3" s="2629" t="n"/>
      <c r="BL3" s="2630" t="n"/>
      <c r="BM3" s="2630" t="n"/>
      <c r="BN3" s="2630" t="n"/>
      <c r="BO3" s="2630" t="n"/>
      <c r="BP3" s="2630" t="n"/>
      <c r="BQ3" s="2630" t="n"/>
      <c r="BR3" s="2630" t="n"/>
      <c r="BS3" s="44" t="n"/>
      <c r="BT3" s="2629" t="n"/>
      <c r="BU3" s="44" t="n"/>
      <c r="BV3" s="44" t="n"/>
      <c r="BW3" s="44" t="n"/>
      <c r="BX3" s="44" t="n"/>
      <c r="BY3" s="44" t="n"/>
      <c r="BZ3" s="44" t="n"/>
      <c r="CA3" s="44" t="n"/>
      <c r="CB3" s="2629" t="n"/>
      <c r="CC3" s="44" t="n"/>
      <c r="CD3" s="44" t="n"/>
      <c r="CE3" s="44" t="n"/>
      <c r="CF3" s="2631" t="n"/>
      <c r="CG3" s="44" t="n"/>
      <c r="CH3" s="44" t="n"/>
      <c r="CI3" s="44" t="n"/>
      <c r="CJ3" s="2636" t="n"/>
      <c r="CK3" s="2633" t="n"/>
      <c r="CL3" s="2634" t="n"/>
      <c r="CM3" s="2633" t="n"/>
      <c r="CN3" s="2633" t="n"/>
      <c r="CO3" s="2634" t="n"/>
      <c r="CP3" s="2634" t="n"/>
      <c r="CQ3" s="44" t="n"/>
      <c r="CR3" s="2635" t="n"/>
      <c r="CS3" s="2633" t="n"/>
      <c r="CT3" s="2633" t="n"/>
      <c r="CU3" s="2634" t="n"/>
      <c r="CV3" s="2633" t="n"/>
      <c r="CW3" s="2636" t="n"/>
      <c r="CX3" s="2633" t="n"/>
      <c r="CY3" s="44" t="n"/>
      <c r="CZ3" s="2637" t="n">
        <v>0</v>
      </c>
      <c r="DA3" s="2636" t="n"/>
      <c r="DB3" s="2636" t="n"/>
      <c r="DC3" s="2636" t="n"/>
      <c r="DD3" s="2637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565" t="n">
        <v>45658</v>
      </c>
      <c r="E4" s="2641" t="n"/>
      <c r="F4" s="2641" t="n"/>
      <c r="G4" s="2641" t="n"/>
      <c r="H4" s="2641" t="n"/>
      <c r="I4" s="2574" t="n"/>
      <c r="J4" s="2565" t="n">
        <v>45689</v>
      </c>
      <c r="K4" s="2641" t="n"/>
      <c r="L4" s="2641" t="n"/>
      <c r="M4" s="2641" t="n"/>
      <c r="N4" s="2641" t="n"/>
      <c r="O4" s="2574" t="n"/>
      <c r="P4" s="2565" t="n">
        <v>45717</v>
      </c>
      <c r="Q4" s="2641" t="n"/>
      <c r="R4" s="2641" t="n"/>
      <c r="S4" s="2641" t="n"/>
      <c r="T4" s="2641" t="n"/>
      <c r="U4" s="2554" t="n"/>
      <c r="V4" s="2565" t="n">
        <v>45748</v>
      </c>
      <c r="W4" s="2641" t="n"/>
      <c r="X4" s="2641" t="n"/>
      <c r="Y4" s="2641" t="n"/>
      <c r="Z4" s="2641" t="n"/>
      <c r="AA4" s="2641" t="n"/>
      <c r="AB4" s="2641" t="n"/>
      <c r="AC4" s="2554" t="n"/>
      <c r="AD4" s="2562" t="n">
        <v>45778</v>
      </c>
      <c r="AE4" s="2642" t="n"/>
      <c r="AF4" s="2642" t="n"/>
      <c r="AG4" s="2642" t="n"/>
      <c r="AH4" s="2642" t="n"/>
      <c r="AI4" s="2642" t="n"/>
      <c r="AJ4" s="2642" t="n"/>
      <c r="AK4" s="71" t="n"/>
      <c r="AL4" s="2562" t="n">
        <v>45809</v>
      </c>
      <c r="AM4" s="2642" t="n"/>
      <c r="AN4" s="2642" t="n"/>
      <c r="AO4" s="2642" t="n"/>
      <c r="AP4" s="2642" t="n"/>
      <c r="AQ4" s="2642" t="n"/>
      <c r="AR4" s="2642" t="n"/>
      <c r="AS4" s="2642" t="n"/>
      <c r="AT4" s="72" t="n"/>
      <c r="AU4" s="2562" t="n">
        <v>45839</v>
      </c>
      <c r="AV4" s="2642" t="n"/>
      <c r="AW4" s="2642" t="n"/>
      <c r="AX4" s="2642" t="n"/>
      <c r="AY4" s="2642" t="n"/>
      <c r="AZ4" s="2642" t="n"/>
      <c r="BA4" s="2642" t="n"/>
      <c r="BB4" s="72" t="n"/>
      <c r="BC4" s="2562" t="n">
        <v>45870</v>
      </c>
      <c r="BD4" s="2642" t="n"/>
      <c r="BE4" s="2642" t="n"/>
      <c r="BF4" s="2642" t="n"/>
      <c r="BG4" s="2642" t="n"/>
      <c r="BH4" s="2642" t="n"/>
      <c r="BI4" s="2642" t="n"/>
      <c r="BJ4" s="72" t="n"/>
      <c r="BK4" s="2562" t="n">
        <v>45901</v>
      </c>
      <c r="BL4" s="2642" t="n"/>
      <c r="BM4" s="2642" t="n"/>
      <c r="BN4" s="2642" t="n"/>
      <c r="BO4" s="2642" t="n"/>
      <c r="BP4" s="2642" t="n"/>
      <c r="BQ4" s="2642" t="n"/>
      <c r="BR4" s="2642" t="n"/>
      <c r="BS4" s="72" t="n"/>
      <c r="BT4" s="2562" t="n">
        <v>45931</v>
      </c>
      <c r="BU4" s="2642" t="n"/>
      <c r="BV4" s="2642" t="n"/>
      <c r="BW4" s="2642" t="n"/>
      <c r="BX4" s="2642" t="n"/>
      <c r="BY4" s="2642" t="n"/>
      <c r="BZ4" s="2642" t="n"/>
      <c r="CA4" s="72" t="n"/>
      <c r="CB4" s="2562" t="n">
        <v>45962</v>
      </c>
      <c r="CC4" s="2642" t="n"/>
      <c r="CD4" s="2642" t="n"/>
      <c r="CE4" s="2642" t="n"/>
      <c r="CF4" s="2642" t="n"/>
      <c r="CG4" s="2642" t="n"/>
      <c r="CH4" s="2642" t="n"/>
      <c r="CI4" s="72" t="n"/>
      <c r="CJ4" s="2562" t="n">
        <v>45992</v>
      </c>
      <c r="CK4" s="2642" t="n"/>
      <c r="CL4" s="2642" t="n"/>
      <c r="CM4" s="2642" t="n"/>
      <c r="CN4" s="2642" t="n"/>
      <c r="CO4" s="2642" t="n"/>
      <c r="CP4" s="2642" t="n"/>
      <c r="CQ4" s="72" t="n"/>
      <c r="CR4" s="2563" t="inlineStr">
        <is>
          <t>CUMUL</t>
        </is>
      </c>
      <c r="CS4" s="2643" t="n"/>
      <c r="CT4" s="2643" t="n"/>
      <c r="CU4" s="2643" t="n"/>
      <c r="CV4" s="2643" t="n"/>
      <c r="CW4" s="2643" t="n"/>
      <c r="CX4" s="2643" t="n"/>
      <c r="CZ4" s="2564" t="inlineStr">
        <is>
          <t>ANNUEL</t>
        </is>
      </c>
      <c r="DA4" s="2644" t="n"/>
      <c r="DB4" s="2644" t="n"/>
      <c r="DC4" s="2644" t="n"/>
      <c r="DD4" s="2644" t="n"/>
      <c r="DE4" s="2644" t="n"/>
      <c r="DF4" s="2644" t="n"/>
      <c r="DG4" s="2644" t="n"/>
      <c r="DH4" s="2645" t="n"/>
      <c r="DT4" s="2554" t="n"/>
      <c r="DU4" s="2554" t="n"/>
    </row>
    <row customFormat="1" customHeight="1" ht="29.25" r="5" s="73">
      <c r="A5" s="73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77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79" t="n"/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82" t="n"/>
      <c r="DT5" s="79" t="n"/>
      <c r="DU5" s="79" t="n"/>
    </row>
    <row customHeight="1" ht="3" r="6" s="2557">
      <c r="D6" s="83" t="n"/>
      <c r="E6" s="83" t="n"/>
      <c r="F6" s="2650" t="n"/>
      <c r="G6" s="83" t="n"/>
      <c r="H6" s="83" t="n"/>
      <c r="I6" s="83" t="n"/>
      <c r="J6" s="83" t="n"/>
      <c r="K6" s="83" t="n"/>
      <c r="L6" s="2650" t="n"/>
      <c r="M6" s="83" t="n"/>
      <c r="N6" s="83" t="n"/>
      <c r="O6" s="83" t="n"/>
      <c r="P6" s="2651" t="n"/>
      <c r="Q6" s="2651" t="n"/>
      <c r="R6" s="2651" t="n"/>
      <c r="S6" s="2651" t="n"/>
      <c r="T6" s="86" t="n"/>
      <c r="U6" s="87" t="n"/>
      <c r="V6" s="2651" t="n"/>
      <c r="W6" s="2651" t="n"/>
      <c r="X6" s="2651" t="n"/>
      <c r="Y6" s="2651" t="n"/>
      <c r="Z6" s="2651" t="n"/>
      <c r="AA6" s="2651" t="n"/>
      <c r="AB6" s="88" t="n"/>
      <c r="AC6" s="87" t="n"/>
      <c r="AD6" s="83" t="n"/>
      <c r="AE6" s="83" t="n"/>
      <c r="AF6" s="83" t="n"/>
      <c r="AG6" s="2650" t="n"/>
      <c r="AH6" s="2650" t="n"/>
      <c r="AI6" s="83" t="n"/>
      <c r="AJ6" s="89" t="n"/>
      <c r="AK6" s="87" t="n"/>
      <c r="AL6" s="83" t="n"/>
      <c r="AM6" s="83" t="n"/>
      <c r="AN6" s="83" t="n"/>
      <c r="AO6" s="83" t="n"/>
      <c r="AP6" s="2650" t="n"/>
      <c r="AQ6" s="2650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650" t="n"/>
      <c r="BP6" s="2650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650" t="n"/>
      <c r="CF6" s="2650" t="n"/>
      <c r="CG6" s="83" t="n"/>
      <c r="CH6" s="83" t="n"/>
      <c r="CI6" s="87" t="n"/>
      <c r="CJ6" s="83" t="n"/>
      <c r="CK6" s="83" t="n"/>
      <c r="CL6" s="83" t="n"/>
      <c r="CM6" s="2650" t="n"/>
      <c r="CN6" s="2650" t="n"/>
      <c r="CO6" s="83" t="n"/>
      <c r="CP6" s="89" t="n"/>
      <c r="CQ6" s="87" t="n"/>
      <c r="CR6" s="2652" t="n"/>
      <c r="CS6" s="2650" t="n"/>
      <c r="CT6" s="2650" t="n"/>
      <c r="CU6" s="2650" t="n"/>
      <c r="CV6" s="2650" t="n"/>
      <c r="CW6" s="2650" t="n"/>
      <c r="CX6" s="88" t="n"/>
      <c r="CY6" s="91" t="n"/>
      <c r="CZ6" s="2650" t="n"/>
      <c r="DA6" s="2650" t="n"/>
      <c r="DB6" s="2650" t="n"/>
      <c r="DC6" s="2650" t="n"/>
      <c r="DD6" s="2650" t="n"/>
      <c r="DE6" s="83" t="n"/>
      <c r="DF6" s="83" t="n"/>
      <c r="DG6" s="83" t="n"/>
      <c r="DH6" s="83" t="n"/>
    </row>
    <row customHeight="1" ht="17.25" r="7" s="2557">
      <c r="A7" s="2653" t="inlineStr">
        <is>
          <t>Chiffre d'affaires</t>
        </is>
      </c>
      <c r="B7" s="93" t="n"/>
      <c r="C7" s="94" t="inlineStr">
        <is>
          <t>PL1</t>
        </is>
      </c>
      <c r="D7" s="2654" t="n">
        <v>8324.902774543136</v>
      </c>
      <c r="E7" s="2654" t="n">
        <v>9527.089067890151</v>
      </c>
      <c r="F7" s="2654" t="n">
        <v>-1202.186293347015</v>
      </c>
      <c r="G7" s="2654" t="n">
        <v>9480.807708999999</v>
      </c>
      <c r="H7" s="2303" t="n">
        <v>-0.1219205124643102</v>
      </c>
      <c r="I7" s="96" t="n"/>
      <c r="J7" s="2654" t="n">
        <v>7599.911021913815</v>
      </c>
      <c r="K7" s="2654" t="n">
        <v>8782.122689177007</v>
      </c>
      <c r="L7" s="2654" t="n">
        <v>-1182.211667263193</v>
      </c>
      <c r="M7" s="2654" t="n">
        <v>9059.86084090339</v>
      </c>
      <c r="N7" s="2303" t="n">
        <v>-0.1611448392670894</v>
      </c>
      <c r="O7" s="96" t="n"/>
      <c r="P7" s="2654" t="n">
        <v>7943.492397543057</v>
      </c>
      <c r="Q7" s="2654" t="n">
        <v>9473.138945763558</v>
      </c>
      <c r="R7" s="2654" t="n">
        <v>-1529.646548220501</v>
      </c>
      <c r="S7" s="2654" t="n">
        <v>9959.727298096623</v>
      </c>
      <c r="T7" s="2303" t="n">
        <v>-0.2024387656616746</v>
      </c>
      <c r="U7" s="97" t="n"/>
      <c r="V7" s="2655" t="n">
        <v>8080.229196876017</v>
      </c>
      <c r="W7" s="2655" t="n">
        <v>9362.537927757014</v>
      </c>
      <c r="X7" s="2655" t="n">
        <v>7876.124778796979</v>
      </c>
      <c r="Y7" s="2655" t="n">
        <v>-1282.308730880996</v>
      </c>
      <c r="Z7" s="2655" t="n">
        <v>204.1044180790386</v>
      </c>
      <c r="AA7" s="2655" t="n">
        <v>9279.897734847458</v>
      </c>
      <c r="AB7" s="2303" t="n">
        <v>-0.1292760515524324</v>
      </c>
      <c r="AC7" s="97" t="n"/>
      <c r="AD7" s="2654" t="n">
        <v>7954.742306123981</v>
      </c>
      <c r="AE7" s="2654" t="n">
        <v>9772.46360112472</v>
      </c>
      <c r="AF7" s="2654" t="n">
        <v>8199.61467808833</v>
      </c>
      <c r="AG7" s="2654" t="n">
        <v>-1817.72129500074</v>
      </c>
      <c r="AH7" s="2654" t="n">
        <v>-244.8723719643494</v>
      </c>
      <c r="AI7" s="2654" t="n">
        <v>9134.199936966512</v>
      </c>
      <c r="AJ7" s="2303" t="n">
        <v>-0.1291254449192878</v>
      </c>
      <c r="AK7" s="98" t="n"/>
      <c r="AL7" s="2654" t="n">
        <v>7729.023477000013</v>
      </c>
      <c r="AM7" s="2654" t="n">
        <v>9466.685901702765</v>
      </c>
      <c r="AN7" s="2654" t="n">
        <v>8095.14720870963</v>
      </c>
      <c r="AO7" s="2654" t="n">
        <v>7913.485060571677</v>
      </c>
      <c r="AP7" s="2654" t="n">
        <v>-1737.662424702752</v>
      </c>
      <c r="AQ7" s="2654" t="n">
        <v>-366.1237317096165</v>
      </c>
      <c r="AR7" s="2654" t="n">
        <v>8946.75583618603</v>
      </c>
      <c r="AS7" s="2303" t="n">
        <v>-0.1361088177080656</v>
      </c>
      <c r="AT7" s="99" t="n"/>
      <c r="AU7" s="2654" t="n">
        <v>8256.653563205364</v>
      </c>
      <c r="AV7" s="2654" t="n">
        <v>9614.055149362421</v>
      </c>
      <c r="AW7" s="2654" t="n">
        <v>8186.039229827638</v>
      </c>
      <c r="AX7" s="2654" t="n">
        <v>-1357.401586157057</v>
      </c>
      <c r="AY7" s="2654" t="n">
        <v>70.61433337772542</v>
      </c>
      <c r="AZ7" s="2654" t="n">
        <v>8581.716125441015</v>
      </c>
      <c r="BA7" s="2303" t="n">
        <v>-0.03787850326020259</v>
      </c>
      <c r="BB7" s="98" t="n"/>
      <c r="BC7" s="2654" t="n">
        <v>7471.378382794624</v>
      </c>
      <c r="BD7" s="2654" t="n">
        <v>9618.249694990036</v>
      </c>
      <c r="BE7" s="2654" t="n">
        <v>8207.06950648545</v>
      </c>
      <c r="BF7" s="2654" t="n">
        <v>-2146.871312195412</v>
      </c>
      <c r="BG7" s="2654" t="n">
        <v>-735.6911236908263</v>
      </c>
      <c r="BH7" s="2654" t="n">
        <v>8351.313399558981</v>
      </c>
      <c r="BI7" s="2303" t="n">
        <v>-0.1053648659396288</v>
      </c>
      <c r="BJ7" s="98" t="n"/>
      <c r="BK7" s="2654" t="n">
        <v>7039.686930305084</v>
      </c>
      <c r="BL7" s="2654" t="n">
        <v>9285.186891596148</v>
      </c>
      <c r="BM7" s="2654" t="n">
        <v>8012.23658941267</v>
      </c>
      <c r="BN7" s="2654" t="n">
        <v>7485.678691182992</v>
      </c>
      <c r="BO7" s="2654" t="n">
        <v>-2245.499961291063</v>
      </c>
      <c r="BP7" s="2654" t="n">
        <v>-445.9917608779078</v>
      </c>
      <c r="BQ7" s="2654" t="n">
        <v>8138.033873999992</v>
      </c>
      <c r="BR7" s="2303" t="n">
        <v>-0.1349646561688554</v>
      </c>
      <c r="BS7" s="98" t="n"/>
      <c r="BT7" s="2654" t="n">
        <v>7152.489181628823</v>
      </c>
      <c r="BU7" s="2654" t="n">
        <v>9720.44417599078</v>
      </c>
      <c r="BV7" s="2654" t="n">
        <v>7864.905250921744</v>
      </c>
      <c r="BW7" s="2654" t="n">
        <v>-2567.954994361958</v>
      </c>
      <c r="BX7" s="2654" t="n">
        <v>-712.4160692929208</v>
      </c>
      <c r="BY7" s="2654" t="n">
        <v>8274.480957599751</v>
      </c>
      <c r="BZ7" s="2303" t="n">
        <v>-0.1355966352113516</v>
      </c>
      <c r="CA7" s="98" t="n"/>
      <c r="CB7" s="2654" t="n">
        <v>6727.764682066101</v>
      </c>
      <c r="CC7" s="2654" t="n">
        <v>9418.346951290754</v>
      </c>
      <c r="CD7" s="2654" t="n">
        <v>7850.809941909341</v>
      </c>
      <c r="CE7" s="2654" t="n">
        <v>-2690.582269224653</v>
      </c>
      <c r="CF7" s="2654" t="n">
        <v>-1123.045259843239</v>
      </c>
      <c r="CG7" s="2654" t="n">
        <v>7768.206052976117</v>
      </c>
      <c r="CH7" s="2303" t="n">
        <v>-0.1339358616152319</v>
      </c>
      <c r="CI7" s="98" t="n"/>
      <c r="CJ7" s="2654" t="n">
        <v>7344.196139466101</v>
      </c>
      <c r="CK7" s="2654" t="n">
        <v>10293.44266857857</v>
      </c>
      <c r="CL7" s="2654" t="n">
        <v>8711.230149409028</v>
      </c>
      <c r="CM7" s="2654" t="n">
        <v>-2949.246529112468</v>
      </c>
      <c r="CN7" s="2654" t="n">
        <v>-1367.034009942927</v>
      </c>
      <c r="CO7" s="2654" t="n">
        <v>9217.130833424146</v>
      </c>
      <c r="CP7" s="2303" t="n">
        <v>-0.2032014872964815</v>
      </c>
      <c r="CQ7" s="98" t="n"/>
      <c r="CR7" s="2654" t="n">
        <v>91624.47005346612</v>
      </c>
      <c r="CS7" s="2654" t="n">
        <v>114333.7636652239</v>
      </c>
      <c r="CT7" s="2654" t="n">
        <v>95272.95715342311</v>
      </c>
      <c r="CU7" s="2654" t="n">
        <v>-22709.29361175779</v>
      </c>
      <c r="CV7" s="2654" t="n">
        <v>-3648.487099956983</v>
      </c>
      <c r="CW7" s="2654" t="n">
        <v>106192.130599</v>
      </c>
      <c r="CX7" s="96">
        <f>IFERROR(CR7/CW7-1, "-")</f>
        <v/>
      </c>
      <c r="CY7" s="2656" t="n"/>
      <c r="CZ7" s="2654" t="n">
        <v>114333.7636652239</v>
      </c>
      <c r="DA7" s="2654" t="n">
        <v>100883.8396619986</v>
      </c>
      <c r="DB7" s="2654" t="n">
        <v>98063.95388595507</v>
      </c>
      <c r="DC7" s="2654" t="n">
        <v>95272.95715342311</v>
      </c>
      <c r="DD7" s="2654" t="n">
        <v>106192.130599</v>
      </c>
      <c r="DE7" s="96">
        <f>CZ7/DD7-1</f>
        <v/>
      </c>
      <c r="DF7" s="101">
        <f>DA7/DD7-1</f>
        <v/>
      </c>
      <c r="DG7" s="96">
        <f>DB7/DD7-1</f>
        <v/>
      </c>
      <c r="DH7" s="96">
        <f>DC7/DD7-1</f>
        <v/>
      </c>
      <c r="DI7" s="102" t="n"/>
      <c r="DJ7" s="2657" t="n"/>
      <c r="DK7" s="2657" t="n"/>
      <c r="DL7" s="2657" t="n"/>
      <c r="DM7" s="2657" t="n"/>
      <c r="DN7" s="2658" t="n"/>
      <c r="DO7" s="12" t="n"/>
    </row>
    <row customFormat="1" customHeight="1" hidden="1" ht="12.75" r="8" s="113">
      <c r="A8" s="105" t="inlineStr">
        <is>
          <t>Fixe &amp; Internet</t>
        </is>
      </c>
      <c r="B8" s="93" t="n"/>
      <c r="C8" s="94" t="inlineStr">
        <is>
          <t>PL2</t>
        </is>
      </c>
      <c r="D8" s="2659" t="n"/>
      <c r="E8" s="2659" t="n"/>
      <c r="F8" s="2659" t="n"/>
      <c r="G8" s="2659" t="n"/>
      <c r="H8" s="2304" t="n"/>
      <c r="I8" s="107" t="n"/>
      <c r="J8" s="2659" t="n"/>
      <c r="K8" s="2659" t="n"/>
      <c r="L8" s="2659" t="n"/>
      <c r="M8" s="2659" t="n"/>
      <c r="N8" s="2304" t="n"/>
      <c r="O8" s="107" t="n"/>
      <c r="P8" s="2659" t="n"/>
      <c r="Q8" s="2659" t="n"/>
      <c r="R8" s="2659" t="n"/>
      <c r="S8" s="2659" t="n"/>
      <c r="T8" s="2304" t="n"/>
      <c r="U8" s="108" t="n"/>
      <c r="V8" s="2660" t="n"/>
      <c r="W8" s="2660" t="n"/>
      <c r="X8" s="2660" t="n"/>
      <c r="Y8" s="2660" t="n"/>
      <c r="Z8" s="2660" t="n"/>
      <c r="AA8" s="2660" t="n"/>
      <c r="AB8" s="2304" t="n"/>
      <c r="AC8" s="108" t="n"/>
      <c r="AD8" s="2659" t="n"/>
      <c r="AE8" s="2659" t="n"/>
      <c r="AF8" s="2659" t="n"/>
      <c r="AG8" s="2659" t="n"/>
      <c r="AH8" s="2659" t="n"/>
      <c r="AI8" s="2659" t="n"/>
      <c r="AJ8" s="2304" t="n"/>
      <c r="AK8" s="109" t="n"/>
      <c r="AL8" s="2659" t="n"/>
      <c r="AM8" s="2659" t="n"/>
      <c r="AN8" s="2659" t="n"/>
      <c r="AO8" s="2659" t="n"/>
      <c r="AP8" s="2659" t="n"/>
      <c r="AQ8" s="2659" t="n"/>
      <c r="AR8" s="2659" t="n"/>
      <c r="AS8" s="2304" t="n"/>
      <c r="AT8" s="110" t="n"/>
      <c r="AU8" s="2659" t="n"/>
      <c r="AV8" s="2659" t="n"/>
      <c r="AW8" s="2659" t="n"/>
      <c r="AX8" s="2659" t="n"/>
      <c r="AY8" s="2659" t="n"/>
      <c r="AZ8" s="2659" t="n"/>
      <c r="BA8" s="2304" t="n"/>
      <c r="BB8" s="109" t="n"/>
      <c r="BC8" s="2659" t="n"/>
      <c r="BD8" s="2659" t="n"/>
      <c r="BE8" s="2659" t="n"/>
      <c r="BF8" s="2659" t="n"/>
      <c r="BG8" s="2659" t="n"/>
      <c r="BH8" s="2659" t="n"/>
      <c r="BI8" s="2304" t="n"/>
      <c r="BJ8" s="109" t="n"/>
      <c r="BK8" s="2659" t="n"/>
      <c r="BL8" s="2659" t="n"/>
      <c r="BM8" s="2659" t="n"/>
      <c r="BN8" s="2659" t="n"/>
      <c r="BO8" s="2659" t="n"/>
      <c r="BP8" s="2659" t="n"/>
      <c r="BQ8" s="2659" t="n"/>
      <c r="BR8" s="2304" t="n"/>
      <c r="BS8" s="109" t="n"/>
      <c r="BT8" s="2659" t="n"/>
      <c r="BU8" s="2659" t="n"/>
      <c r="BV8" s="2659" t="n"/>
      <c r="BW8" s="2659" t="n"/>
      <c r="BX8" s="2659" t="n"/>
      <c r="BY8" s="2659" t="n"/>
      <c r="BZ8" s="2304" t="n"/>
      <c r="CA8" s="109" t="n"/>
      <c r="CB8" s="2659" t="n"/>
      <c r="CC8" s="2659" t="n"/>
      <c r="CD8" s="2659" t="n"/>
      <c r="CE8" s="2659" t="n"/>
      <c r="CF8" s="2659" t="n"/>
      <c r="CG8" s="2659" t="n"/>
      <c r="CH8" s="2304" t="n"/>
      <c r="CI8" s="109" t="n"/>
      <c r="CJ8" s="2659" t="n"/>
      <c r="CK8" s="2659" t="n"/>
      <c r="CL8" s="2659" t="n"/>
      <c r="CM8" s="2659" t="n"/>
      <c r="CN8" s="2659" t="n"/>
      <c r="CO8" s="2659" t="n"/>
      <c r="CP8" s="2304" t="n"/>
      <c r="CQ8" s="109" t="n"/>
      <c r="CR8" s="2659" t="n"/>
      <c r="CS8" s="2659" t="n"/>
      <c r="CT8" s="2659" t="n"/>
      <c r="CU8" s="2659">
        <f>+CR8-CS8</f>
        <v/>
      </c>
      <c r="CV8" s="2659">
        <f>+CR8-CT8</f>
        <v/>
      </c>
      <c r="CW8" s="2659" t="n"/>
      <c r="CX8" s="107">
        <f>IFERROR(CR8/CW8-1, "-")</f>
        <v/>
      </c>
      <c r="CY8" s="2661" t="n"/>
      <c r="CZ8" s="2659" t="n"/>
      <c r="DA8" s="2659" t="n"/>
      <c r="DB8" s="2659" t="n"/>
      <c r="DC8" s="2659" t="n"/>
      <c r="DD8" s="2659" t="n"/>
      <c r="DE8" s="107" t="n"/>
      <c r="DF8" s="112" t="n"/>
      <c r="DG8" s="107" t="n"/>
      <c r="DH8" s="107" t="n"/>
      <c r="DI8" s="102" t="n"/>
      <c r="DJ8" s="2657" t="n"/>
      <c r="DK8" s="2657" t="n"/>
      <c r="DL8" s="2657" t="n"/>
      <c r="DM8" s="2657" t="n"/>
      <c r="DN8" s="2658" t="n"/>
      <c r="DO8" s="79" t="n"/>
      <c r="DX8" s="2654" t="n"/>
      <c r="DY8" s="2654" t="n"/>
      <c r="DZ8" s="2654" t="n"/>
    </row>
    <row customFormat="1" customHeight="1" ht="12.75" r="9" s="113">
      <c r="A9" s="114" t="inlineStr">
        <is>
          <t>Mobile</t>
        </is>
      </c>
      <c r="B9" s="93" t="n"/>
      <c r="C9" s="94" t="inlineStr">
        <is>
          <t>PL3</t>
        </is>
      </c>
      <c r="D9" s="2662" t="n">
        <v>8324.902774543136</v>
      </c>
      <c r="E9" s="2662" t="n">
        <v>9527.089067890151</v>
      </c>
      <c r="F9" s="2662" t="n">
        <v>-1202.186293347015</v>
      </c>
      <c r="G9" s="2662" t="n">
        <v>9480.807708999999</v>
      </c>
      <c r="H9" s="2305" t="n">
        <v>-0.1219205124643102</v>
      </c>
      <c r="I9" s="112" t="n"/>
      <c r="J9" s="2662" t="n">
        <v>7599.911021913815</v>
      </c>
      <c r="K9" s="2662" t="n">
        <v>8782.122689177007</v>
      </c>
      <c r="L9" s="2662" t="n">
        <v>-1182.211667263193</v>
      </c>
      <c r="M9" s="2662" t="n">
        <v>9059.86084090339</v>
      </c>
      <c r="N9" s="2305" t="n">
        <v>-0.1611448392670894</v>
      </c>
      <c r="O9" s="112" t="n"/>
      <c r="P9" s="2662" t="n">
        <v>7943.492397543057</v>
      </c>
      <c r="Q9" s="2662" t="n">
        <v>9473.138945763558</v>
      </c>
      <c r="R9" s="2662" t="n">
        <v>-1529.646548220501</v>
      </c>
      <c r="S9" s="2662" t="n">
        <v>9959.727298096623</v>
      </c>
      <c r="T9" s="2305" t="n">
        <v>-0.2024387656616746</v>
      </c>
      <c r="U9" s="116" t="n"/>
      <c r="V9" s="2663" t="n">
        <v>8080.229196876017</v>
      </c>
      <c r="W9" s="2663" t="n">
        <v>9362.537927757014</v>
      </c>
      <c r="X9" s="2663" t="n">
        <v>7876.124778796979</v>
      </c>
      <c r="Y9" s="2663" t="n">
        <v>-1282.308730880996</v>
      </c>
      <c r="Z9" s="2663" t="n">
        <v>204.1044180790386</v>
      </c>
      <c r="AA9" s="2663" t="n">
        <v>9279.897734847458</v>
      </c>
      <c r="AB9" s="2305" t="n">
        <v>-0.1292760515524324</v>
      </c>
      <c r="AC9" s="116" t="n"/>
      <c r="AD9" s="2662" t="n">
        <v>7954.742306123981</v>
      </c>
      <c r="AE9" s="2662" t="n">
        <v>9772.46360112472</v>
      </c>
      <c r="AF9" s="2662" t="n">
        <v>8199.61467808833</v>
      </c>
      <c r="AG9" s="2662" t="n">
        <v>-1817.72129500074</v>
      </c>
      <c r="AH9" s="2662" t="n">
        <v>-244.8723719643494</v>
      </c>
      <c r="AI9" s="2662" t="n">
        <v>9134.199936966512</v>
      </c>
      <c r="AJ9" s="2305" t="n">
        <v>-0.1291254449192878</v>
      </c>
      <c r="AK9" s="110" t="n"/>
      <c r="AL9" s="2662" t="n">
        <v>7729.023477000013</v>
      </c>
      <c r="AM9" s="2662" t="n">
        <v>9466.685901702765</v>
      </c>
      <c r="AN9" s="2662" t="n">
        <v>8095.14720870963</v>
      </c>
      <c r="AO9" s="2662" t="n">
        <v>7913.485060571677</v>
      </c>
      <c r="AP9" s="2662" t="n">
        <v>-1737.662424702752</v>
      </c>
      <c r="AQ9" s="2662" t="n">
        <v>-366.1237317096165</v>
      </c>
      <c r="AR9" s="2662" t="n">
        <v>8946.75583618603</v>
      </c>
      <c r="AS9" s="2305" t="n">
        <v>-0.1361088177080656</v>
      </c>
      <c r="AT9" s="110" t="n"/>
      <c r="AU9" s="2662" t="n">
        <v>8256.653563205364</v>
      </c>
      <c r="AV9" s="2662" t="n">
        <v>9614.055149362421</v>
      </c>
      <c r="AW9" s="2662" t="n">
        <v>8186.039229827638</v>
      </c>
      <c r="AX9" s="2662" t="n">
        <v>-1357.401586157057</v>
      </c>
      <c r="AY9" s="2662" t="n">
        <v>70.61433337772542</v>
      </c>
      <c r="AZ9" s="2662" t="n">
        <v>8581.716125441015</v>
      </c>
      <c r="BA9" s="2305" t="n">
        <v>-0.03787850326020259</v>
      </c>
      <c r="BB9" s="110" t="n"/>
      <c r="BC9" s="2662" t="n">
        <v>7471.378382794624</v>
      </c>
      <c r="BD9" s="2662" t="n">
        <v>9618.249694990036</v>
      </c>
      <c r="BE9" s="2662" t="n">
        <v>8207.06950648545</v>
      </c>
      <c r="BF9" s="2662" t="n">
        <v>-2146.871312195412</v>
      </c>
      <c r="BG9" s="2662" t="n">
        <v>-735.6911236908263</v>
      </c>
      <c r="BH9" s="2662" t="n">
        <v>8351.313399558981</v>
      </c>
      <c r="BI9" s="2305" t="n">
        <v>-0.1053648659396288</v>
      </c>
      <c r="BJ9" s="110" t="n"/>
      <c r="BK9" s="2662" t="n">
        <v>7039.686930305084</v>
      </c>
      <c r="BL9" s="2662" t="n">
        <v>9285.186891596148</v>
      </c>
      <c r="BM9" s="2662" t="n">
        <v>8012.23658941267</v>
      </c>
      <c r="BN9" s="2662" t="n">
        <v>7485.678691182992</v>
      </c>
      <c r="BO9" s="2662" t="n">
        <v>-2245.499961291063</v>
      </c>
      <c r="BP9" s="2662" t="n">
        <v>-445.9917608779078</v>
      </c>
      <c r="BQ9" s="2662" t="n">
        <v>8138.033873999992</v>
      </c>
      <c r="BR9" s="2305" t="n">
        <v>-0.1349646561688554</v>
      </c>
      <c r="BS9" s="110" t="n"/>
      <c r="BT9" s="2662" t="n">
        <v>7152.489181628823</v>
      </c>
      <c r="BU9" s="2662" t="n">
        <v>9720.44417599078</v>
      </c>
      <c r="BV9" s="2662" t="n">
        <v>7864.905250921744</v>
      </c>
      <c r="BW9" s="2662" t="n">
        <v>-2567.954994361958</v>
      </c>
      <c r="BX9" s="2662" t="n">
        <v>-712.4160692929208</v>
      </c>
      <c r="BY9" s="2662" t="n">
        <v>8274.480957599751</v>
      </c>
      <c r="BZ9" s="2305" t="n">
        <v>-0.1355966352113516</v>
      </c>
      <c r="CA9" s="110" t="n"/>
      <c r="CB9" s="2662" t="n">
        <v>6727.764682066101</v>
      </c>
      <c r="CC9" s="2662" t="n">
        <v>9418.346951290754</v>
      </c>
      <c r="CD9" s="2662" t="n">
        <v>7850.809941909341</v>
      </c>
      <c r="CE9" s="2662" t="n">
        <v>-2690.582269224653</v>
      </c>
      <c r="CF9" s="2662" t="n">
        <v>-1123.045259843239</v>
      </c>
      <c r="CG9" s="2662" t="n">
        <v>7768.206052976117</v>
      </c>
      <c r="CH9" s="2305" t="n">
        <v>-0.1339358616152319</v>
      </c>
      <c r="CI9" s="110" t="n"/>
      <c r="CJ9" s="2662" t="n">
        <v>7344.196139466101</v>
      </c>
      <c r="CK9" s="2662" t="n">
        <v>10293.44266857857</v>
      </c>
      <c r="CL9" s="2662" t="n">
        <v>8711.230149409028</v>
      </c>
      <c r="CM9" s="2662" t="n">
        <v>-2949.246529112468</v>
      </c>
      <c r="CN9" s="2662" t="n">
        <v>-1367.034009942927</v>
      </c>
      <c r="CO9" s="2662" t="n">
        <v>9217.130833424146</v>
      </c>
      <c r="CP9" s="2305" t="n">
        <v>-0.2032014872964815</v>
      </c>
      <c r="CQ9" s="110" t="n"/>
      <c r="CR9" s="2662" t="n">
        <v>91624.47005346612</v>
      </c>
      <c r="CS9" s="2662" t="n">
        <v>114333.7636652239</v>
      </c>
      <c r="CT9" s="2662" t="n">
        <v>95272.95715342311</v>
      </c>
      <c r="CU9" s="2662" t="n">
        <v>-22709.29361175779</v>
      </c>
      <c r="CV9" s="2662" t="n">
        <v>-3648.487099956983</v>
      </c>
      <c r="CW9" s="2662" t="n">
        <v>106192.130599</v>
      </c>
      <c r="CX9" s="112">
        <f>IFERROR(CR9/CW9-1, "-")</f>
        <v/>
      </c>
      <c r="CY9" s="2661" t="n"/>
      <c r="CZ9" s="2662" t="n">
        <v>114333.7636652239</v>
      </c>
      <c r="DA9" s="2662" t="n">
        <v>100883.8396619986</v>
      </c>
      <c r="DB9" s="2662" t="n">
        <v>98063.95388595507</v>
      </c>
      <c r="DC9" s="2662" t="n">
        <v>95272.95715342311</v>
      </c>
      <c r="DD9" s="2662" t="n">
        <v>106192.130599</v>
      </c>
      <c r="DE9" s="112">
        <f>CZ9/DD9-1</f>
        <v/>
      </c>
      <c r="DF9" s="112" t="n"/>
      <c r="DG9" s="112">
        <f>DB9/DD9-1</f>
        <v/>
      </c>
      <c r="DH9" s="112">
        <f>DC9/DD9-1</f>
        <v/>
      </c>
      <c r="DI9" s="102" t="n"/>
      <c r="DJ9" s="2657" t="n"/>
      <c r="DK9" s="2657" t="n"/>
      <c r="DL9" s="2657" t="n"/>
      <c r="DM9" s="2657" t="n"/>
      <c r="DN9" s="2658" t="n"/>
      <c r="DO9" s="79" t="n"/>
      <c r="DX9" s="2654" t="n"/>
      <c r="DY9" s="2654" t="n"/>
      <c r="DZ9" s="2654" t="n"/>
    </row>
    <row customFormat="1" customHeight="1" ht="15.75" r="10" s="125">
      <c r="A10" s="117" t="inlineStr">
        <is>
          <t>Intercompagnie Mobile</t>
        </is>
      </c>
      <c r="B10" s="118" t="n"/>
      <c r="C10" s="94" t="inlineStr">
        <is>
          <t>PL4</t>
        </is>
      </c>
      <c r="D10" s="2664" t="n">
        <v>8324.902774543136</v>
      </c>
      <c r="E10" s="2664" t="n">
        <v>9527.089067890151</v>
      </c>
      <c r="F10" s="2664" t="n">
        <v>-1202.186293347015</v>
      </c>
      <c r="G10" s="2664" t="n">
        <v>9480.807708999999</v>
      </c>
      <c r="H10" s="2306" t="n">
        <v>-0.1219205124643102</v>
      </c>
      <c r="I10" s="120" t="n"/>
      <c r="J10" s="2664" t="n">
        <v>7599.911021913815</v>
      </c>
      <c r="K10" s="2664" t="n">
        <v>8782.122689177007</v>
      </c>
      <c r="L10" s="2664" t="n">
        <v>-1182.211667263193</v>
      </c>
      <c r="M10" s="2664" t="n">
        <v>9059.86084090339</v>
      </c>
      <c r="N10" s="2306" t="n">
        <v>-0.1611448392670894</v>
      </c>
      <c r="O10" s="120" t="n"/>
      <c r="P10" s="2664" t="n">
        <v>7943.492397543057</v>
      </c>
      <c r="Q10" s="2664" t="n">
        <v>9473.138945763558</v>
      </c>
      <c r="R10" s="2664" t="n">
        <v>-1529.646548220501</v>
      </c>
      <c r="S10" s="2664" t="n">
        <v>9959.727298096623</v>
      </c>
      <c r="T10" s="2306" t="n">
        <v>-0.2024387656616746</v>
      </c>
      <c r="U10" s="121" t="n"/>
      <c r="V10" s="2665" t="n">
        <v>8080.229196876017</v>
      </c>
      <c r="W10" s="2665" t="n">
        <v>9362.537927757014</v>
      </c>
      <c r="X10" s="2665" t="n">
        <v>7876.124778796979</v>
      </c>
      <c r="Y10" s="2665" t="n">
        <v>-1282.308730880996</v>
      </c>
      <c r="Z10" s="2665" t="n">
        <v>204.1044180790386</v>
      </c>
      <c r="AA10" s="2665" t="n">
        <v>9279.897734847458</v>
      </c>
      <c r="AB10" s="2306" t="n">
        <v>-0.1292760515524324</v>
      </c>
      <c r="AC10" s="121" t="n"/>
      <c r="AD10" s="2664" t="n">
        <v>7954.742306123981</v>
      </c>
      <c r="AE10" s="2664" t="n">
        <v>9772.46360112472</v>
      </c>
      <c r="AF10" s="2664" t="n">
        <v>8199.61467808833</v>
      </c>
      <c r="AG10" s="2664" t="n">
        <v>-1817.72129500074</v>
      </c>
      <c r="AH10" s="2664" t="n">
        <v>-244.8723719643494</v>
      </c>
      <c r="AI10" s="2664" t="n">
        <v>9134.199936966512</v>
      </c>
      <c r="AJ10" s="2306" t="n">
        <v>-0.1291254449192878</v>
      </c>
      <c r="AK10" s="122" t="n"/>
      <c r="AL10" s="2664" t="n">
        <v>7729.023477000013</v>
      </c>
      <c r="AM10" s="2664" t="n">
        <v>9466.685901702765</v>
      </c>
      <c r="AN10" s="2664" t="n">
        <v>8095.14720870963</v>
      </c>
      <c r="AO10" s="2664" t="n">
        <v>7913.485060571677</v>
      </c>
      <c r="AP10" s="2664" t="n">
        <v>-1737.662424702752</v>
      </c>
      <c r="AQ10" s="2664" t="n">
        <v>-366.1237317096165</v>
      </c>
      <c r="AR10" s="2664" t="n">
        <v>8946.75583618603</v>
      </c>
      <c r="AS10" s="2306" t="n">
        <v>-0.1361088177080656</v>
      </c>
      <c r="AT10" s="122" t="n"/>
      <c r="AU10" s="2664" t="n">
        <v>8256.653563205364</v>
      </c>
      <c r="AV10" s="2664" t="n">
        <v>9614.055149362421</v>
      </c>
      <c r="AW10" s="2664" t="n">
        <v>8186.039229827638</v>
      </c>
      <c r="AX10" s="2664" t="n">
        <v>-1357.401586157057</v>
      </c>
      <c r="AY10" s="2664" t="n">
        <v>70.61433337772542</v>
      </c>
      <c r="AZ10" s="2664" t="n">
        <v>8581.716125441015</v>
      </c>
      <c r="BA10" s="2306" t="n">
        <v>-0.03787850326020259</v>
      </c>
      <c r="BB10" s="122" t="n"/>
      <c r="BC10" s="2664" t="n">
        <v>7471.378382794624</v>
      </c>
      <c r="BD10" s="2664" t="n">
        <v>9618.249694990036</v>
      </c>
      <c r="BE10" s="2664" t="n">
        <v>8207.06950648545</v>
      </c>
      <c r="BF10" s="2664" t="n">
        <v>-2146.871312195412</v>
      </c>
      <c r="BG10" s="2664" t="n">
        <v>-735.6911236908263</v>
      </c>
      <c r="BH10" s="2664" t="n">
        <v>8351.313399558981</v>
      </c>
      <c r="BI10" s="2306" t="n">
        <v>-0.1053648659396288</v>
      </c>
      <c r="BJ10" s="122" t="n"/>
      <c r="BK10" s="2664" t="n">
        <v>7039.686930305084</v>
      </c>
      <c r="BL10" s="2664" t="n">
        <v>9285.186891596148</v>
      </c>
      <c r="BM10" s="2664" t="n">
        <v>8012.23658941267</v>
      </c>
      <c r="BN10" s="2664" t="n">
        <v>7485.678691182992</v>
      </c>
      <c r="BO10" s="2664" t="n">
        <v>-2245.499961291063</v>
      </c>
      <c r="BP10" s="2664" t="n">
        <v>-445.9917608779078</v>
      </c>
      <c r="BQ10" s="2664" t="n">
        <v>8138.033873999992</v>
      </c>
      <c r="BR10" s="2306" t="n">
        <v>-0.1349646561688554</v>
      </c>
      <c r="BS10" s="122" t="n"/>
      <c r="BT10" s="2664" t="n">
        <v>7152.489181628823</v>
      </c>
      <c r="BU10" s="2664" t="n">
        <v>9720.44417599078</v>
      </c>
      <c r="BV10" s="2664" t="n">
        <v>7864.905250921744</v>
      </c>
      <c r="BW10" s="2664" t="n">
        <v>-2567.954994361958</v>
      </c>
      <c r="BX10" s="2664" t="n">
        <v>-712.4160692929208</v>
      </c>
      <c r="BY10" s="2664" t="n">
        <v>8274.480957599751</v>
      </c>
      <c r="BZ10" s="2306" t="n">
        <v>-0.1355966352113516</v>
      </c>
      <c r="CA10" s="122" t="n"/>
      <c r="CB10" s="2664" t="n">
        <v>6727.764682066101</v>
      </c>
      <c r="CC10" s="2664" t="n">
        <v>9418.346951290754</v>
      </c>
      <c r="CD10" s="2664" t="n">
        <v>7850.809941909341</v>
      </c>
      <c r="CE10" s="2664" t="n">
        <v>-2690.582269224653</v>
      </c>
      <c r="CF10" s="2664" t="n">
        <v>-1123.045259843239</v>
      </c>
      <c r="CG10" s="2664" t="n">
        <v>7768.206052976117</v>
      </c>
      <c r="CH10" s="2306" t="n">
        <v>-0.1339358616152319</v>
      </c>
      <c r="CI10" s="122" t="n"/>
      <c r="CJ10" s="2664" t="n">
        <v>7344.196139466101</v>
      </c>
      <c r="CK10" s="2664" t="n">
        <v>10293.44266857857</v>
      </c>
      <c r="CL10" s="2664" t="n">
        <v>8711.230149409028</v>
      </c>
      <c r="CM10" s="2664" t="n">
        <v>-2949.246529112468</v>
      </c>
      <c r="CN10" s="2664" t="n">
        <v>-1367.034009942927</v>
      </c>
      <c r="CO10" s="2664" t="n">
        <v>9217.130833424146</v>
      </c>
      <c r="CP10" s="2306" t="n">
        <v>-0.2032014872964815</v>
      </c>
      <c r="CQ10" s="122" t="n"/>
      <c r="CR10" s="2664" t="n">
        <v>91624.47005346612</v>
      </c>
      <c r="CS10" s="2664" t="n">
        <v>114333.7636652239</v>
      </c>
      <c r="CT10" s="2664" t="n">
        <v>95272.95715342311</v>
      </c>
      <c r="CU10" s="2664" t="n">
        <v>-22709.29361175779</v>
      </c>
      <c r="CV10" s="2664" t="n">
        <v>-3648.487099956983</v>
      </c>
      <c r="CW10" s="2664" t="n">
        <v>106192.130599</v>
      </c>
      <c r="CX10" s="120">
        <f>IFERROR(CR10/CW10-1, "-")</f>
        <v/>
      </c>
      <c r="CY10" s="2666" t="n"/>
      <c r="CZ10" s="2664" t="n">
        <v>114333.7636652239</v>
      </c>
      <c r="DA10" s="2664" t="n">
        <v>100883.8396619986</v>
      </c>
      <c r="DB10" s="2664" t="n">
        <v>98063.95388595507</v>
      </c>
      <c r="DC10" s="2664" t="n">
        <v>95272.95715342311</v>
      </c>
      <c r="DD10" s="2664" t="n">
        <v>106192.130599</v>
      </c>
      <c r="DE10" s="120">
        <f>CZ10/DD10-1</f>
        <v/>
      </c>
      <c r="DF10" s="120">
        <f>DA10/DD10-1</f>
        <v/>
      </c>
      <c r="DG10" s="120">
        <f>DB10/DD10-1</f>
        <v/>
      </c>
      <c r="DH10" s="120">
        <f>DC10/DD10-1</f>
        <v/>
      </c>
      <c r="DI10" s="102" t="n"/>
      <c r="DJ10" s="2657" t="n"/>
      <c r="DK10" s="2657" t="n"/>
      <c r="DL10" s="2657" t="n"/>
      <c r="DM10" s="2657" t="n"/>
      <c r="DN10" s="2658" t="n"/>
      <c r="DO10" s="124" t="n"/>
      <c r="DX10" s="2654" t="n"/>
      <c r="DY10" s="2654" t="n"/>
      <c r="DZ10" s="2654" t="n"/>
    </row>
    <row customFormat="1" customHeight="1" ht="6" r="11" s="133">
      <c r="A11" s="126" t="n"/>
      <c r="B11" s="32" t="n"/>
      <c r="C11" s="94" t="inlineStr">
        <is>
          <t>PL5</t>
        </is>
      </c>
      <c r="D11" s="2667" t="n"/>
      <c r="E11" s="2667" t="n"/>
      <c r="F11" s="2667" t="n"/>
      <c r="G11" s="2667" t="n"/>
      <c r="H11" s="764" t="n"/>
      <c r="I11" s="129" t="n"/>
      <c r="J11" s="2667" t="n"/>
      <c r="K11" s="2667" t="n"/>
      <c r="L11" s="2667" t="n"/>
      <c r="M11" s="2667" t="n"/>
      <c r="N11" s="764" t="n"/>
      <c r="O11" s="129" t="n"/>
      <c r="P11" s="2667" t="n"/>
      <c r="Q11" s="2667" t="n"/>
      <c r="R11" s="2667" t="n"/>
      <c r="S11" s="2667" t="n"/>
      <c r="T11" s="764" t="n"/>
      <c r="U11" s="130" t="n"/>
      <c r="V11" s="2668" t="n"/>
      <c r="W11" s="2668" t="n"/>
      <c r="X11" s="2668" t="n"/>
      <c r="Y11" s="2668" t="n"/>
      <c r="Z11" s="2668" t="n"/>
      <c r="AA11" s="2668" t="n"/>
      <c r="AB11" s="764" t="n"/>
      <c r="AC11" s="130" t="n"/>
      <c r="AD11" s="2667" t="n"/>
      <c r="AE11" s="2667" t="n"/>
      <c r="AF11" s="2667" t="n"/>
      <c r="AG11" s="2667" t="n"/>
      <c r="AH11" s="2667" t="n"/>
      <c r="AI11" s="2667" t="n"/>
      <c r="AJ11" s="764" t="n"/>
      <c r="AK11" s="131" t="n"/>
      <c r="AL11" s="2667" t="n"/>
      <c r="AM11" s="2667" t="n"/>
      <c r="AN11" s="2667" t="n"/>
      <c r="AO11" s="2667" t="n"/>
      <c r="AP11" s="2667" t="n"/>
      <c r="AQ11" s="2667" t="n"/>
      <c r="AR11" s="2667" t="n"/>
      <c r="AS11" s="764" t="n"/>
      <c r="AT11" s="131" t="n"/>
      <c r="AU11" s="2667" t="n"/>
      <c r="AV11" s="2667" t="n"/>
      <c r="AW11" s="2667" t="n"/>
      <c r="AX11" s="2667" t="n"/>
      <c r="AY11" s="2667" t="n"/>
      <c r="AZ11" s="2667" t="n"/>
      <c r="BA11" s="764" t="n"/>
      <c r="BB11" s="131" t="n"/>
      <c r="BC11" s="2667" t="n"/>
      <c r="BD11" s="2667" t="n"/>
      <c r="BE11" s="2667" t="n"/>
      <c r="BF11" s="2667" t="n"/>
      <c r="BG11" s="2667" t="n"/>
      <c r="BH11" s="2667" t="n"/>
      <c r="BI11" s="764" t="n"/>
      <c r="BJ11" s="131" t="n"/>
      <c r="BK11" s="2667" t="n"/>
      <c r="BL11" s="2667" t="n"/>
      <c r="BM11" s="2667" t="n"/>
      <c r="BN11" s="2667" t="n"/>
      <c r="BO11" s="2667" t="n"/>
      <c r="BP11" s="2667" t="n"/>
      <c r="BQ11" s="2667" t="n"/>
      <c r="BR11" s="764" t="n"/>
      <c r="BS11" s="131" t="n"/>
      <c r="BT11" s="2667" t="n"/>
      <c r="BU11" s="2667" t="n"/>
      <c r="BV11" s="2667" t="n"/>
      <c r="BW11" s="2667" t="n"/>
      <c r="BX11" s="2667" t="n"/>
      <c r="BY11" s="2667" t="n"/>
      <c r="BZ11" s="764" t="n"/>
      <c r="CA11" s="131" t="n"/>
      <c r="CB11" s="2667" t="n"/>
      <c r="CC11" s="2667" t="n"/>
      <c r="CD11" s="2667" t="n"/>
      <c r="CE11" s="2667" t="n"/>
      <c r="CF11" s="2667" t="n"/>
      <c r="CG11" s="2667" t="n"/>
      <c r="CH11" s="764" t="n"/>
      <c r="CI11" s="131" t="n"/>
      <c r="CJ11" s="2667" t="n"/>
      <c r="CK11" s="2667" t="n"/>
      <c r="CL11" s="2667" t="n"/>
      <c r="CM11" s="2667" t="n"/>
      <c r="CN11" s="2667" t="n"/>
      <c r="CO11" s="2667" t="n"/>
      <c r="CP11" s="764" t="n"/>
      <c r="CQ11" s="131" t="n"/>
      <c r="CR11" s="2667" t="n"/>
      <c r="CS11" s="2667" t="n"/>
      <c r="CT11" s="2667" t="n"/>
      <c r="CU11" s="2667">
        <f>+CR11-CS11</f>
        <v/>
      </c>
      <c r="CV11" s="2667">
        <f>+CR11-CT11</f>
        <v/>
      </c>
      <c r="CW11" s="2667" t="n"/>
      <c r="CX11" s="129">
        <f>IFERROR(CR11/CW11-1, "-")</f>
        <v/>
      </c>
      <c r="CY11" s="2669" t="n"/>
      <c r="CZ11" s="2667" t="n"/>
      <c r="DA11" s="2667" t="n"/>
      <c r="DB11" s="2667" t="n"/>
      <c r="DC11" s="2667" t="n"/>
      <c r="DD11" s="2667" t="n"/>
      <c r="DE11" s="129" t="n"/>
      <c r="DF11" s="129" t="n"/>
      <c r="DG11" s="129" t="n"/>
      <c r="DH11" s="129" t="n"/>
      <c r="DI11" s="102" t="n"/>
      <c r="DJ11" s="2657" t="n"/>
      <c r="DK11" s="2657" t="n"/>
      <c r="DL11" s="2657" t="n"/>
      <c r="DM11" s="2657" t="n"/>
      <c r="DN11" s="2658" t="n"/>
      <c r="DO11" s="124" t="n"/>
      <c r="DX11" s="2654" t="n"/>
      <c r="DY11" s="2654" t="n"/>
      <c r="DZ11" s="2654" t="n"/>
    </row>
    <row customFormat="1" customHeight="1" hidden="1" ht="15.75" r="12" s="133">
      <c r="A12" s="134" t="inlineStr">
        <is>
          <t>Intercompagnie</t>
        </is>
      </c>
      <c r="B12" s="32" t="n"/>
      <c r="C12" s="94" t="inlineStr">
        <is>
          <t>PL6</t>
        </is>
      </c>
      <c r="D12" s="2667" t="n"/>
      <c r="E12" s="2667" t="n"/>
      <c r="F12" s="2667" t="n"/>
      <c r="G12" s="2667" t="n"/>
      <c r="H12" s="764" t="n"/>
      <c r="I12" s="129" t="n"/>
      <c r="J12" s="2667" t="n"/>
      <c r="K12" s="2667" t="n"/>
      <c r="L12" s="2667" t="n"/>
      <c r="M12" s="2667" t="n"/>
      <c r="N12" s="764" t="n"/>
      <c r="O12" s="129" t="n"/>
      <c r="P12" s="2667" t="n"/>
      <c r="Q12" s="2667" t="n"/>
      <c r="R12" s="2667" t="n"/>
      <c r="S12" s="2667" t="n"/>
      <c r="T12" s="764" t="n"/>
      <c r="U12" s="130" t="n"/>
      <c r="V12" s="2668" t="n"/>
      <c r="W12" s="2668" t="n"/>
      <c r="X12" s="2668" t="n"/>
      <c r="Y12" s="2668" t="n"/>
      <c r="Z12" s="2668" t="n"/>
      <c r="AA12" s="2668" t="n"/>
      <c r="AB12" s="764" t="n"/>
      <c r="AC12" s="130" t="n"/>
      <c r="AD12" s="2667" t="n"/>
      <c r="AE12" s="2667" t="n"/>
      <c r="AF12" s="2667" t="n"/>
      <c r="AG12" s="2667" t="n"/>
      <c r="AH12" s="2667" t="n"/>
      <c r="AI12" s="2667" t="n"/>
      <c r="AJ12" s="764" t="n"/>
      <c r="AK12" s="131" t="n"/>
      <c r="AL12" s="2667" t="n"/>
      <c r="AM12" s="2667" t="n"/>
      <c r="AN12" s="2667" t="n"/>
      <c r="AO12" s="2667" t="n"/>
      <c r="AP12" s="2667" t="n"/>
      <c r="AQ12" s="2667" t="n"/>
      <c r="AR12" s="2667" t="n"/>
      <c r="AS12" s="764" t="n"/>
      <c r="AT12" s="131" t="n"/>
      <c r="AU12" s="2667" t="n"/>
      <c r="AV12" s="2667" t="n"/>
      <c r="AW12" s="2667" t="n"/>
      <c r="AX12" s="2667" t="n"/>
      <c r="AY12" s="2667" t="n"/>
      <c r="AZ12" s="2667" t="n"/>
      <c r="BA12" s="764" t="n"/>
      <c r="BB12" s="131" t="n"/>
      <c r="BC12" s="2667" t="n"/>
      <c r="BD12" s="2667" t="n"/>
      <c r="BE12" s="2667" t="n"/>
      <c r="BF12" s="2667" t="n"/>
      <c r="BG12" s="2667" t="n"/>
      <c r="BH12" s="2667" t="n"/>
      <c r="BI12" s="764" t="n"/>
      <c r="BJ12" s="131" t="n"/>
      <c r="BK12" s="2667" t="n"/>
      <c r="BL12" s="2667" t="n"/>
      <c r="BM12" s="2667" t="n"/>
      <c r="BN12" s="2667" t="n"/>
      <c r="BO12" s="2667" t="n"/>
      <c r="BP12" s="2667" t="n"/>
      <c r="BQ12" s="2667" t="n"/>
      <c r="BR12" s="764" t="n"/>
      <c r="BS12" s="131" t="n"/>
      <c r="BT12" s="2667" t="n"/>
      <c r="BU12" s="2667" t="n"/>
      <c r="BV12" s="2667" t="n"/>
      <c r="BW12" s="2667" t="n"/>
      <c r="BX12" s="2667" t="n"/>
      <c r="BY12" s="2667" t="n"/>
      <c r="BZ12" s="764" t="n"/>
      <c r="CA12" s="131" t="n"/>
      <c r="CB12" s="2667" t="n"/>
      <c r="CC12" s="2667" t="n"/>
      <c r="CD12" s="2667" t="n"/>
      <c r="CE12" s="2667" t="n"/>
      <c r="CF12" s="2667" t="n"/>
      <c r="CG12" s="2667" t="n"/>
      <c r="CH12" s="764" t="n"/>
      <c r="CI12" s="131" t="n"/>
      <c r="CJ12" s="2667" t="n"/>
      <c r="CK12" s="2667" t="n"/>
      <c r="CL12" s="2667" t="n"/>
      <c r="CM12" s="2667" t="n"/>
      <c r="CN12" s="2667" t="n"/>
      <c r="CO12" s="2667" t="n"/>
      <c r="CP12" s="764" t="n"/>
      <c r="CQ12" s="131" t="n"/>
      <c r="CR12" s="2667" t="n"/>
      <c r="CS12" s="2667" t="n"/>
      <c r="CT12" s="2667" t="n"/>
      <c r="CU12" s="2667">
        <f>+CR12-CS12</f>
        <v/>
      </c>
      <c r="CV12" s="2667">
        <f>+CR12-CT12</f>
        <v/>
      </c>
      <c r="CW12" s="2667" t="n"/>
      <c r="CX12" s="129">
        <f>IFERROR(CR12/CW12-1, "-")</f>
        <v/>
      </c>
      <c r="CY12" s="2669" t="n"/>
      <c r="CZ12" s="2667" t="n"/>
      <c r="DA12" s="2667" t="n"/>
      <c r="DB12" s="2667" t="n"/>
      <c r="DC12" s="2667" t="n"/>
      <c r="DD12" s="2667" t="n"/>
      <c r="DE12" s="129">
        <f>CZ12/DD12-1</f>
        <v/>
      </c>
      <c r="DF12" s="129" t="n"/>
      <c r="DG12" s="129" t="n"/>
      <c r="DH12" s="129" t="n"/>
      <c r="DI12" s="102" t="n"/>
      <c r="DJ12" s="2657" t="n"/>
      <c r="DK12" s="2657" t="n"/>
      <c r="DL12" s="2657" t="n"/>
      <c r="DM12" s="2657" t="n"/>
      <c r="DN12" s="2658" t="n"/>
      <c r="DO12" s="124" t="n"/>
      <c r="DX12" s="2654" t="n"/>
      <c r="DY12" s="2654" t="n"/>
      <c r="DZ12" s="2654" t="n"/>
    </row>
    <row customFormat="1" customHeight="1" hidden="1" ht="35.25" r="13" s="133">
      <c r="A13" s="134" t="inlineStr">
        <is>
          <t>dont Intercompagnie hors trafic</t>
        </is>
      </c>
      <c r="B13" s="32" t="n"/>
      <c r="C13" s="94" t="inlineStr">
        <is>
          <t>PL7</t>
        </is>
      </c>
      <c r="D13" s="2667" t="n"/>
      <c r="E13" s="2667" t="n"/>
      <c r="F13" s="2667" t="n"/>
      <c r="G13" s="2667" t="n"/>
      <c r="H13" s="764" t="n"/>
      <c r="I13" s="129" t="n"/>
      <c r="J13" s="2667" t="n"/>
      <c r="K13" s="2667" t="n"/>
      <c r="L13" s="2667" t="n"/>
      <c r="M13" s="2667" t="n"/>
      <c r="N13" s="764" t="n"/>
      <c r="O13" s="129" t="n"/>
      <c r="P13" s="2667" t="n"/>
      <c r="Q13" s="2667" t="n"/>
      <c r="R13" s="2667" t="n"/>
      <c r="S13" s="2667" t="n"/>
      <c r="T13" s="764" t="n"/>
      <c r="U13" s="130" t="n"/>
      <c r="V13" s="2668" t="n"/>
      <c r="W13" s="2668" t="n"/>
      <c r="X13" s="2668" t="n"/>
      <c r="Y13" s="2668" t="n"/>
      <c r="Z13" s="2668" t="n"/>
      <c r="AA13" s="2668" t="n"/>
      <c r="AB13" s="764" t="n"/>
      <c r="AC13" s="130" t="n"/>
      <c r="AD13" s="2667" t="n"/>
      <c r="AE13" s="2667" t="n"/>
      <c r="AF13" s="2667" t="n"/>
      <c r="AG13" s="2667" t="n"/>
      <c r="AH13" s="2667" t="n"/>
      <c r="AI13" s="2667" t="n"/>
      <c r="AJ13" s="764" t="n"/>
      <c r="AK13" s="131" t="n"/>
      <c r="AL13" s="2667" t="n"/>
      <c r="AM13" s="2667" t="n"/>
      <c r="AN13" s="2667" t="n"/>
      <c r="AO13" s="2667" t="n"/>
      <c r="AP13" s="2667" t="n"/>
      <c r="AQ13" s="2667" t="n"/>
      <c r="AR13" s="2667" t="n"/>
      <c r="AS13" s="764" t="n"/>
      <c r="AT13" s="131" t="n"/>
      <c r="AU13" s="2667" t="n"/>
      <c r="AV13" s="2667" t="n"/>
      <c r="AW13" s="2667" t="n"/>
      <c r="AX13" s="2667" t="n"/>
      <c r="AY13" s="2667" t="n"/>
      <c r="AZ13" s="2667" t="n"/>
      <c r="BA13" s="764" t="n"/>
      <c r="BB13" s="131" t="n"/>
      <c r="BC13" s="2667" t="n"/>
      <c r="BD13" s="2667" t="n"/>
      <c r="BE13" s="2667" t="n"/>
      <c r="BF13" s="2667" t="n"/>
      <c r="BG13" s="2667" t="n"/>
      <c r="BH13" s="2667" t="n"/>
      <c r="BI13" s="764" t="n"/>
      <c r="BJ13" s="131" t="n"/>
      <c r="BK13" s="2667" t="n"/>
      <c r="BL13" s="2667" t="n"/>
      <c r="BM13" s="2667" t="n"/>
      <c r="BN13" s="2667" t="n"/>
      <c r="BO13" s="2667" t="n"/>
      <c r="BP13" s="2667" t="n"/>
      <c r="BQ13" s="2667" t="n"/>
      <c r="BR13" s="764" t="n"/>
      <c r="BS13" s="131" t="n"/>
      <c r="BT13" s="2667" t="n"/>
      <c r="BU13" s="2667" t="n"/>
      <c r="BV13" s="2667" t="n"/>
      <c r="BW13" s="2667" t="n"/>
      <c r="BX13" s="2667" t="n"/>
      <c r="BY13" s="2667" t="n"/>
      <c r="BZ13" s="764" t="n"/>
      <c r="CA13" s="131" t="n"/>
      <c r="CB13" s="2667" t="n"/>
      <c r="CC13" s="2667" t="n"/>
      <c r="CD13" s="2667" t="n"/>
      <c r="CE13" s="2667" t="n"/>
      <c r="CF13" s="2667" t="n"/>
      <c r="CG13" s="2667" t="n"/>
      <c r="CH13" s="764" t="n"/>
      <c r="CI13" s="131" t="n"/>
      <c r="CJ13" s="2667" t="n"/>
      <c r="CK13" s="2667" t="n"/>
      <c r="CL13" s="2667" t="n"/>
      <c r="CM13" s="2667" t="n"/>
      <c r="CN13" s="2667" t="n"/>
      <c r="CO13" s="2667" t="n"/>
      <c r="CP13" s="764" t="n"/>
      <c r="CQ13" s="131" t="n"/>
      <c r="CR13" s="2667" t="n"/>
      <c r="CS13" s="2667" t="n"/>
      <c r="CT13" s="2667" t="n"/>
      <c r="CU13" s="2667">
        <f>+CR13-CS13</f>
        <v/>
      </c>
      <c r="CV13" s="2667">
        <f>+CR13-CT13</f>
        <v/>
      </c>
      <c r="CW13" s="2667" t="n"/>
      <c r="CX13" s="129">
        <f>IFERROR(CR13/CW13-1, "-")</f>
        <v/>
      </c>
      <c r="CY13" s="2669" t="n"/>
      <c r="CZ13" s="2667" t="n"/>
      <c r="DA13" s="2667" t="n"/>
      <c r="DB13" s="2667" t="n"/>
      <c r="DC13" s="2667" t="n"/>
      <c r="DD13" s="2667" t="n"/>
      <c r="DE13" s="129">
        <f>CZ13/DD13-1</f>
        <v/>
      </c>
      <c r="DF13" s="129" t="n"/>
      <c r="DG13" s="129" t="n"/>
      <c r="DH13" s="129" t="n"/>
      <c r="DI13" s="102" t="n"/>
      <c r="DJ13" s="2657" t="n"/>
      <c r="DK13" s="2657" t="n"/>
      <c r="DL13" s="2657" t="n"/>
      <c r="DM13" s="2657" t="n"/>
      <c r="DN13" s="2658" t="n"/>
      <c r="DO13" s="124" t="n"/>
      <c r="DX13" s="2654" t="n"/>
      <c r="DY13" s="2654" t="n"/>
      <c r="DZ13" s="2654" t="n"/>
    </row>
    <row customHeight="1" hidden="1" ht="37.5" r="14" s="2557">
      <c r="A14" s="135" t="n"/>
      <c r="B14" s="32" t="n"/>
      <c r="C14" s="94" t="inlineStr">
        <is>
          <t>PL8</t>
        </is>
      </c>
      <c r="D14" s="2667" t="n"/>
      <c r="E14" s="2667" t="n"/>
      <c r="F14" s="2667" t="n"/>
      <c r="G14" s="2667" t="n"/>
      <c r="H14" s="764" t="n"/>
      <c r="I14" s="129" t="n"/>
      <c r="J14" s="2667" t="n"/>
      <c r="K14" s="2667" t="n"/>
      <c r="L14" s="2667" t="n"/>
      <c r="M14" s="2667" t="n"/>
      <c r="N14" s="764" t="n"/>
      <c r="O14" s="129" t="n"/>
      <c r="P14" s="2667" t="n"/>
      <c r="Q14" s="2667" t="n"/>
      <c r="R14" s="2667" t="n"/>
      <c r="S14" s="2667" t="n"/>
      <c r="T14" s="764" t="n"/>
      <c r="U14" s="130" t="n"/>
      <c r="V14" s="2668" t="n"/>
      <c r="W14" s="2668" t="n"/>
      <c r="X14" s="2668" t="n"/>
      <c r="Y14" s="2668" t="n"/>
      <c r="Z14" s="2668" t="n"/>
      <c r="AA14" s="2668" t="n"/>
      <c r="AB14" s="764" t="n"/>
      <c r="AC14" s="130" t="n"/>
      <c r="AD14" s="2667" t="n"/>
      <c r="AE14" s="2667" t="n"/>
      <c r="AF14" s="2667" t="n"/>
      <c r="AG14" s="2667" t="n"/>
      <c r="AH14" s="2667" t="n"/>
      <c r="AI14" s="2667" t="n"/>
      <c r="AJ14" s="764" t="n"/>
      <c r="AK14" s="131" t="n"/>
      <c r="AL14" s="2667" t="n"/>
      <c r="AM14" s="2667" t="n"/>
      <c r="AN14" s="2667" t="n"/>
      <c r="AO14" s="2667" t="n"/>
      <c r="AP14" s="2667" t="n"/>
      <c r="AQ14" s="2667" t="n"/>
      <c r="AR14" s="2667" t="n"/>
      <c r="AS14" s="764" t="n"/>
      <c r="AT14" s="131" t="n"/>
      <c r="AU14" s="2667" t="n"/>
      <c r="AV14" s="2667" t="n"/>
      <c r="AW14" s="2667" t="n"/>
      <c r="AX14" s="2667" t="n"/>
      <c r="AY14" s="2667" t="n"/>
      <c r="AZ14" s="2667" t="n"/>
      <c r="BA14" s="764" t="n"/>
      <c r="BB14" s="131" t="n"/>
      <c r="BC14" s="2667" t="n"/>
      <c r="BD14" s="2667" t="n"/>
      <c r="BE14" s="2667" t="n"/>
      <c r="BF14" s="2667" t="n"/>
      <c r="BG14" s="2667" t="n"/>
      <c r="BH14" s="2667" t="n"/>
      <c r="BI14" s="764" t="n"/>
      <c r="BJ14" s="131" t="n"/>
      <c r="BK14" s="2667" t="n"/>
      <c r="BL14" s="2667" t="n"/>
      <c r="BM14" s="2667" t="n"/>
      <c r="BN14" s="2667" t="n"/>
      <c r="BO14" s="2667" t="n"/>
      <c r="BP14" s="2667" t="n"/>
      <c r="BQ14" s="2667" t="n"/>
      <c r="BR14" s="764" t="n"/>
      <c r="BS14" s="131" t="n"/>
      <c r="BT14" s="2667" t="n"/>
      <c r="BU14" s="2667" t="n"/>
      <c r="BV14" s="2667" t="n"/>
      <c r="BW14" s="2667" t="n"/>
      <c r="BX14" s="2667" t="n"/>
      <c r="BY14" s="2667" t="n"/>
      <c r="BZ14" s="764" t="n"/>
      <c r="CA14" s="131" t="n"/>
      <c r="CB14" s="2667" t="n"/>
      <c r="CC14" s="2667" t="n"/>
      <c r="CD14" s="2667" t="n"/>
      <c r="CE14" s="2667" t="n"/>
      <c r="CF14" s="2667" t="n"/>
      <c r="CG14" s="2667" t="n"/>
      <c r="CH14" s="764" t="n"/>
      <c r="CI14" s="131" t="n"/>
      <c r="CJ14" s="2667" t="n"/>
      <c r="CK14" s="2667" t="n"/>
      <c r="CL14" s="2667" t="n"/>
      <c r="CM14" s="2667" t="n"/>
      <c r="CN14" s="2667" t="n"/>
      <c r="CO14" s="2667" t="n"/>
      <c r="CP14" s="764" t="n"/>
      <c r="CQ14" s="131" t="n"/>
      <c r="CR14" s="2667" t="n"/>
      <c r="CS14" s="2667" t="n"/>
      <c r="CT14" s="2667" t="n"/>
      <c r="CU14" s="2667">
        <f>+CR14-CS14</f>
        <v/>
      </c>
      <c r="CV14" s="2667">
        <f>+CR14-CT14</f>
        <v/>
      </c>
      <c r="CW14" s="2667" t="n"/>
      <c r="CX14" s="129">
        <f>IFERROR(CR14/CW14-1, "-")</f>
        <v/>
      </c>
      <c r="CY14" s="2669" t="n"/>
      <c r="CZ14" s="2667" t="n"/>
      <c r="DA14" s="2667" t="n"/>
      <c r="DB14" s="2667" t="n"/>
      <c r="DC14" s="2667" t="n"/>
      <c r="DD14" s="2667" t="n"/>
      <c r="DE14" s="129">
        <f>CZ14/DD14-1</f>
        <v/>
      </c>
      <c r="DF14" s="129" t="n"/>
      <c r="DG14" s="129" t="n"/>
      <c r="DH14" s="129" t="n"/>
      <c r="DI14" s="102" t="n"/>
      <c r="DJ14" s="2657" t="n"/>
      <c r="DK14" s="2657" t="n"/>
      <c r="DL14" s="2657" t="n"/>
      <c r="DM14" s="2657" t="n"/>
      <c r="DN14" s="2658" t="n"/>
      <c r="DO14" s="12" t="n"/>
      <c r="DX14" s="2654" t="n"/>
      <c r="DY14" s="2654" t="n"/>
      <c r="DZ14" s="2654" t="n"/>
    </row>
    <row customFormat="1" customHeight="1" ht="26.25" r="15" s="139">
      <c r="A15" s="136" t="inlineStr">
        <is>
          <t>Coût des ventes</t>
        </is>
      </c>
      <c r="B15" s="93" t="n"/>
      <c r="C15" s="94" t="inlineStr">
        <is>
          <t>PL9</t>
        </is>
      </c>
      <c r="D15" s="2662" t="n">
        <v>-1407.871257</v>
      </c>
      <c r="E15" s="2662" t="n">
        <v>-1517.725646628575</v>
      </c>
      <c r="F15" s="2662" t="n">
        <v>109.8543896285751</v>
      </c>
      <c r="G15" s="2662" t="n">
        <v>-1387.090927666667</v>
      </c>
      <c r="H15" s="2305" t="n">
        <v>0.0149812308038737</v>
      </c>
      <c r="I15" s="112" t="n"/>
      <c r="J15" s="2662" t="n">
        <v>-1367.513988</v>
      </c>
      <c r="K15" s="2662" t="n">
        <v>-1459.5802900228</v>
      </c>
      <c r="L15" s="2662" t="n">
        <v>92.0663020228003</v>
      </c>
      <c r="M15" s="2662" t="n">
        <v>-1472.37587</v>
      </c>
      <c r="N15" s="2305" t="n">
        <v>-0.07121950592683901</v>
      </c>
      <c r="O15" s="112" t="n"/>
      <c r="P15" s="2662" t="n">
        <v>-1517.871904000001</v>
      </c>
      <c r="Q15" s="2662" t="n">
        <v>-1580.799665212042</v>
      </c>
      <c r="R15" s="2662" t="n">
        <v>62.92776121204088</v>
      </c>
      <c r="S15" s="2662" t="n">
        <v>-1642.828680333333</v>
      </c>
      <c r="T15" s="2305" t="n">
        <v>-0.07606196423840017</v>
      </c>
      <c r="U15" s="116" t="n"/>
      <c r="V15" s="2663" t="n">
        <v>-1545.021294</v>
      </c>
      <c r="W15" s="2663" t="n">
        <v>-1545.98100807425</v>
      </c>
      <c r="X15" s="2663" t="n">
        <v>-1371.157008331554</v>
      </c>
      <c r="Y15" s="2663" t="n">
        <v>0.9597140742498596</v>
      </c>
      <c r="Z15" s="2663" t="n">
        <v>-173.8642856684464</v>
      </c>
      <c r="AA15" s="2663" t="n">
        <v>-1449.718307</v>
      </c>
      <c r="AB15" s="2305" t="n">
        <v>0.06573896910856902</v>
      </c>
      <c r="AC15" s="116" t="n"/>
      <c r="AD15" s="2662" t="n">
        <v>-1332.160824499999</v>
      </c>
      <c r="AE15" s="2662" t="n">
        <v>-1578.250907011253</v>
      </c>
      <c r="AF15" s="2662" t="n">
        <v>-1420.344514129148</v>
      </c>
      <c r="AG15" s="2662" t="n">
        <v>246.0900825112535</v>
      </c>
      <c r="AH15" s="2662" t="n">
        <v>88.18368962914906</v>
      </c>
      <c r="AI15" s="2662" t="n">
        <v>-1621.854984</v>
      </c>
      <c r="AJ15" s="2305" t="n">
        <v>-0.1786190271990438</v>
      </c>
      <c r="AK15" s="110" t="n"/>
      <c r="AL15" s="2662" t="n">
        <v>-1282.6386545</v>
      </c>
      <c r="AM15" s="2662" t="n">
        <v>-1551.491938104741</v>
      </c>
      <c r="AN15" s="2662" t="n">
        <v>-1413.265179716692</v>
      </c>
      <c r="AO15" s="2662" t="n">
        <v>-1398.084302193521</v>
      </c>
      <c r="AP15" s="2662" t="n">
        <v>268.8532836047411</v>
      </c>
      <c r="AQ15" s="2662" t="n">
        <v>130.6265252166918</v>
      </c>
      <c r="AR15" s="2662" t="n">
        <v>-1587.144161000007</v>
      </c>
      <c r="AS15" s="2305" t="n">
        <v>-0.1918574972472241</v>
      </c>
      <c r="AT15" s="110" t="n"/>
      <c r="AU15" s="2662" t="n">
        <v>-1393.109446</v>
      </c>
      <c r="AV15" s="2662" t="n">
        <v>-1581.901353830403</v>
      </c>
      <c r="AW15" s="2662" t="n">
        <v>-1425.358810087782</v>
      </c>
      <c r="AX15" s="2662" t="n">
        <v>188.7919078304035</v>
      </c>
      <c r="AY15" s="2662" t="n">
        <v>32.2493640877824</v>
      </c>
      <c r="AZ15" s="2662" t="n">
        <v>-1426.423933</v>
      </c>
      <c r="BA15" s="2305" t="n">
        <v>-0.02335524960656976</v>
      </c>
      <c r="BB15" s="110" t="n"/>
      <c r="BC15" s="2662" t="n">
        <v>-1224.459719</v>
      </c>
      <c r="BD15" s="2662" t="n">
        <v>-1573.42760876628</v>
      </c>
      <c r="BE15" s="2662" t="n">
        <v>-1432.305119181695</v>
      </c>
      <c r="BF15" s="2662" t="n">
        <v>348.96788976628</v>
      </c>
      <c r="BG15" s="2662" t="n">
        <v>207.8454001816954</v>
      </c>
      <c r="BH15" s="2662" t="n">
        <v>-1404.904269</v>
      </c>
      <c r="BI15" s="2305" t="n">
        <v>-0.1284390360123533</v>
      </c>
      <c r="BJ15" s="110" t="n"/>
      <c r="BK15" s="2662" t="n">
        <v>-1283.175747</v>
      </c>
      <c r="BL15" s="2662" t="n">
        <v>-1524.122244766976</v>
      </c>
      <c r="BM15" s="2662" t="n">
        <v>-1402.24839983063</v>
      </c>
      <c r="BN15" s="2662" t="n">
        <v>-1249.318158655863</v>
      </c>
      <c r="BO15" s="2662" t="n">
        <v>240.9464977669759</v>
      </c>
      <c r="BP15" s="2662" t="n">
        <v>-33.85758834413718</v>
      </c>
      <c r="BQ15" s="2662" t="n">
        <v>-1457.757876</v>
      </c>
      <c r="BR15" s="2305" t="n">
        <v>-0.1197607173826717</v>
      </c>
      <c r="BS15" s="110" t="n"/>
      <c r="BT15" s="2662" t="n">
        <v>-1315.490236</v>
      </c>
      <c r="BU15" s="2662" t="n">
        <v>-1575.977118778609</v>
      </c>
      <c r="BV15" s="2662" t="n">
        <v>-1302.489463693512</v>
      </c>
      <c r="BW15" s="2662" t="n">
        <v>260.4868827786092</v>
      </c>
      <c r="BX15" s="2662" t="n">
        <v>-13.00077230648776</v>
      </c>
      <c r="BY15" s="2662" t="n">
        <v>-1574.289402</v>
      </c>
      <c r="BZ15" s="2305" t="n">
        <v>-0.164391099674061</v>
      </c>
      <c r="CA15" s="110" t="n"/>
      <c r="CB15" s="2662" t="n">
        <v>-1257.609836</v>
      </c>
      <c r="CC15" s="2662" t="n">
        <v>-1524.246585101374</v>
      </c>
      <c r="CD15" s="2662" t="n">
        <v>-1267.333690012841</v>
      </c>
      <c r="CE15" s="2662" t="n">
        <v>266.6367491013743</v>
      </c>
      <c r="CF15" s="2662" t="n">
        <v>9.723854012841002</v>
      </c>
      <c r="CG15" s="2662" t="n">
        <v>-1441.203825</v>
      </c>
      <c r="CH15" s="2305" t="n">
        <v>-0.1273893295419194</v>
      </c>
      <c r="CI15" s="110" t="n"/>
      <c r="CJ15" s="2662" t="n">
        <v>-1146.867072</v>
      </c>
      <c r="CK15" s="2662" t="n">
        <v>-1637.955865576153</v>
      </c>
      <c r="CL15" s="2662" t="n">
        <v>-1404.831570429822</v>
      </c>
      <c r="CM15" s="2662" t="n">
        <v>491.0887935761525</v>
      </c>
      <c r="CN15" s="2662" t="n">
        <v>257.9644984298216</v>
      </c>
      <c r="CO15" s="2662" t="n">
        <v>-1318.946522999995</v>
      </c>
      <c r="CP15" s="2305" t="n">
        <v>-0.130467344959971</v>
      </c>
      <c r="CQ15" s="110" t="n"/>
      <c r="CR15" s="2662" t="n">
        <v>-16073.789978</v>
      </c>
      <c r="CS15" s="2662" t="n">
        <v>-18651.46023187346</v>
      </c>
      <c r="CT15" s="2662" t="n">
        <v>-16294.61996979204</v>
      </c>
      <c r="CU15" s="2662" t="n">
        <v>2577.670253873457</v>
      </c>
      <c r="CV15" s="2662" t="n">
        <v>220.8299917920376</v>
      </c>
      <c r="CW15" s="2662" t="n">
        <v>-17784.538758</v>
      </c>
      <c r="CX15" s="112">
        <f>IFERROR(CR15/CW15-1, "-")</f>
        <v/>
      </c>
      <c r="CY15" s="137" t="n"/>
      <c r="CZ15" s="2662" t="n">
        <v>-18651.46023187346</v>
      </c>
      <c r="DA15" s="2662" t="n">
        <v>-17158.45485425815</v>
      </c>
      <c r="DB15" s="2662" t="n">
        <v>-17268.03608200418</v>
      </c>
      <c r="DC15" s="2662" t="n">
        <v>-16294.61996979204</v>
      </c>
      <c r="DD15" s="2662" t="n">
        <v>-17784.538758</v>
      </c>
      <c r="DE15" s="112">
        <f>(CZ15/DD15-1)</f>
        <v/>
      </c>
      <c r="DF15" s="112">
        <f>DA15/DD15-1</f>
        <v/>
      </c>
      <c r="DG15" s="112">
        <f>DB15/DD15-1</f>
        <v/>
      </c>
      <c r="DH15" s="112">
        <f>DC15/DD15-1</f>
        <v/>
      </c>
      <c r="DI15" s="102" t="n"/>
      <c r="DJ15" s="2657" t="n"/>
      <c r="DK15" s="2657" t="n"/>
      <c r="DL15" s="2657" t="n"/>
      <c r="DM15" s="2657" t="n"/>
      <c r="DN15" s="2658" t="n"/>
      <c r="DO15" s="138" t="n"/>
      <c r="DX15" s="2654" t="n"/>
      <c r="DY15" s="2654" t="n"/>
      <c r="DZ15" s="2654" t="n"/>
    </row>
    <row hidden="1" r="16" s="2557">
      <c r="A16" s="140" t="inlineStr">
        <is>
          <t>Fixe &amp; Internet</t>
        </is>
      </c>
      <c r="B16" s="32" t="n"/>
      <c r="C16" s="94" t="inlineStr">
        <is>
          <t>PL10</t>
        </is>
      </c>
      <c r="D16" s="2667" t="n"/>
      <c r="E16" s="2667" t="n"/>
      <c r="F16" s="2667" t="n"/>
      <c r="G16" s="2667" t="n"/>
      <c r="H16" s="764" t="n"/>
      <c r="I16" s="129" t="n"/>
      <c r="J16" s="2667" t="n"/>
      <c r="K16" s="2667" t="n"/>
      <c r="L16" s="2667" t="n"/>
      <c r="M16" s="2667" t="n"/>
      <c r="N16" s="764" t="n"/>
      <c r="O16" s="129" t="n"/>
      <c r="P16" s="2667" t="n"/>
      <c r="Q16" s="2667" t="n"/>
      <c r="R16" s="2667" t="n"/>
      <c r="S16" s="2667" t="n"/>
      <c r="T16" s="764" t="n"/>
      <c r="U16" s="130" t="n"/>
      <c r="V16" s="2668" t="n"/>
      <c r="W16" s="2668" t="n"/>
      <c r="X16" s="2668" t="n"/>
      <c r="Y16" s="2668" t="n"/>
      <c r="Z16" s="2668" t="n"/>
      <c r="AA16" s="2668" t="n"/>
      <c r="AB16" s="764" t="n"/>
      <c r="AC16" s="130" t="n"/>
      <c r="AD16" s="2667" t="n"/>
      <c r="AE16" s="2667" t="n"/>
      <c r="AF16" s="2667" t="n"/>
      <c r="AG16" s="2667" t="n"/>
      <c r="AH16" s="2667" t="n"/>
      <c r="AI16" s="2667" t="n"/>
      <c r="AJ16" s="764" t="n"/>
      <c r="AK16" s="131" t="n"/>
      <c r="AL16" s="2667" t="n"/>
      <c r="AM16" s="2667" t="n"/>
      <c r="AN16" s="2667" t="n"/>
      <c r="AO16" s="2667" t="n"/>
      <c r="AP16" s="2667" t="n"/>
      <c r="AQ16" s="2667" t="n"/>
      <c r="AR16" s="2667" t="n"/>
      <c r="AS16" s="764" t="n"/>
      <c r="AT16" s="131" t="n"/>
      <c r="AU16" s="2667" t="n"/>
      <c r="AV16" s="2667" t="n"/>
      <c r="AW16" s="2667" t="n"/>
      <c r="AX16" s="2667" t="n"/>
      <c r="AY16" s="2667" t="n"/>
      <c r="AZ16" s="2667" t="n"/>
      <c r="BA16" s="764" t="n"/>
      <c r="BB16" s="131" t="n"/>
      <c r="BC16" s="2667" t="n"/>
      <c r="BD16" s="2667" t="n"/>
      <c r="BE16" s="2667" t="n"/>
      <c r="BF16" s="2667" t="n"/>
      <c r="BG16" s="2667" t="n"/>
      <c r="BH16" s="2667" t="n"/>
      <c r="BI16" s="764" t="n"/>
      <c r="BJ16" s="131" t="n"/>
      <c r="BK16" s="2667" t="n"/>
      <c r="BL16" s="2667" t="n"/>
      <c r="BM16" s="2667" t="n"/>
      <c r="BN16" s="2667" t="n"/>
      <c r="BO16" s="2667" t="n"/>
      <c r="BP16" s="2667" t="n"/>
      <c r="BQ16" s="2667" t="n"/>
      <c r="BR16" s="764" t="n"/>
      <c r="BS16" s="131" t="n"/>
      <c r="BT16" s="2667" t="n"/>
      <c r="BU16" s="2667" t="n"/>
      <c r="BV16" s="2667" t="n"/>
      <c r="BW16" s="2667" t="n"/>
      <c r="BX16" s="2667" t="n"/>
      <c r="BY16" s="2667" t="n"/>
      <c r="BZ16" s="764" t="n"/>
      <c r="CA16" s="131" t="n"/>
      <c r="CB16" s="2667" t="n"/>
      <c r="CC16" s="2667" t="n"/>
      <c r="CD16" s="2667" t="n"/>
      <c r="CE16" s="2667" t="n"/>
      <c r="CF16" s="2667" t="n"/>
      <c r="CG16" s="2667" t="n"/>
      <c r="CH16" s="764" t="n"/>
      <c r="CI16" s="131" t="n"/>
      <c r="CJ16" s="2667" t="n"/>
      <c r="CK16" s="2667" t="n"/>
      <c r="CL16" s="2667" t="n"/>
      <c r="CM16" s="2667" t="n"/>
      <c r="CN16" s="2667" t="n"/>
      <c r="CO16" s="2667" t="n"/>
      <c r="CP16" s="764" t="n"/>
      <c r="CQ16" s="131" t="n"/>
      <c r="CR16" s="2667" t="n"/>
      <c r="CS16" s="2667" t="n"/>
      <c r="CT16" s="2667" t="n"/>
      <c r="CU16" s="2667">
        <f>+CR16-CS16</f>
        <v/>
      </c>
      <c r="CV16" s="2667">
        <f>+CR16-CT16</f>
        <v/>
      </c>
      <c r="CW16" s="2667" t="n"/>
      <c r="CX16" s="129">
        <f>IFERROR(CR16/CW16-1, "-")</f>
        <v/>
      </c>
      <c r="CY16" s="2669" t="n"/>
      <c r="CZ16" s="2667" t="n"/>
      <c r="DA16" s="2667" t="n"/>
      <c r="DB16" s="2667" t="n"/>
      <c r="DC16" s="2667" t="n"/>
      <c r="DD16" s="2667" t="n"/>
      <c r="DE16" s="129">
        <f>CZ16/DD16-1</f>
        <v/>
      </c>
      <c r="DF16" s="129" t="n"/>
      <c r="DG16" s="129" t="n"/>
      <c r="DH16" s="129" t="n"/>
      <c r="DI16" s="102" t="n"/>
      <c r="DJ16" s="2657" t="n"/>
      <c r="DK16" s="2657" t="n"/>
      <c r="DL16" s="2657" t="n"/>
      <c r="DM16" s="2657" t="n"/>
      <c r="DN16" s="2658" t="n"/>
      <c r="DO16" s="12" t="n"/>
      <c r="DX16" s="2654" t="n"/>
      <c r="DY16" s="2654" t="n"/>
      <c r="DZ16" s="2654" t="n"/>
    </row>
    <row customHeight="1" ht="12.75" r="17" s="2557">
      <c r="A17" s="140" t="inlineStr">
        <is>
          <t>Mobile</t>
        </is>
      </c>
      <c r="B17" s="32" t="n"/>
      <c r="C17" s="94" t="inlineStr">
        <is>
          <t>PL11</t>
        </is>
      </c>
      <c r="D17" s="2667" t="n">
        <v>-1407.871257</v>
      </c>
      <c r="E17" s="2667" t="n">
        <v>-1517.725646628575</v>
      </c>
      <c r="F17" s="2667" t="n">
        <v>109.8543896285751</v>
      </c>
      <c r="G17" s="2667" t="n">
        <v>-1387.090927666667</v>
      </c>
      <c r="H17" s="764" t="n">
        <v>0.0149812308038737</v>
      </c>
      <c r="I17" s="129" t="n"/>
      <c r="J17" s="2667" t="n">
        <v>-1367.513988</v>
      </c>
      <c r="K17" s="2667" t="n">
        <v>-1459.5802900228</v>
      </c>
      <c r="L17" s="2667" t="n">
        <v>92.0663020228003</v>
      </c>
      <c r="M17" s="2667" t="n">
        <v>-1472.37587</v>
      </c>
      <c r="N17" s="764" t="n">
        <v>-0.07121950592683901</v>
      </c>
      <c r="O17" s="129" t="n"/>
      <c r="P17" s="2667" t="n">
        <v>-1517.871904000001</v>
      </c>
      <c r="Q17" s="2667" t="n">
        <v>-1580.799665212042</v>
      </c>
      <c r="R17" s="2667" t="n">
        <v>62.92776121204088</v>
      </c>
      <c r="S17" s="2667" t="n">
        <v>-1642.828680333333</v>
      </c>
      <c r="T17" s="764" t="n">
        <v>-0.07606196423840017</v>
      </c>
      <c r="U17" s="130" t="n"/>
      <c r="V17" s="2668" t="n">
        <v>-1545.021294</v>
      </c>
      <c r="W17" s="2668" t="n">
        <v>-1545.98100807425</v>
      </c>
      <c r="X17" s="2668" t="n">
        <v>-1371.157008331554</v>
      </c>
      <c r="Y17" s="2668" t="n">
        <v>0.9597140742498596</v>
      </c>
      <c r="Z17" s="2668" t="n">
        <v>-173.8642856684464</v>
      </c>
      <c r="AA17" s="2668" t="n">
        <v>-1449.718307</v>
      </c>
      <c r="AB17" s="764" t="n">
        <v>0.06573896910856902</v>
      </c>
      <c r="AC17" s="130" t="n"/>
      <c r="AD17" s="2667" t="n">
        <v>-1332.160824499999</v>
      </c>
      <c r="AE17" s="2667" t="n">
        <v>-1578.250907011253</v>
      </c>
      <c r="AF17" s="2667" t="n">
        <v>-1420.344514129148</v>
      </c>
      <c r="AG17" s="2667" t="n">
        <v>246.0900825112535</v>
      </c>
      <c r="AH17" s="2667" t="n">
        <v>88.18368962914906</v>
      </c>
      <c r="AI17" s="2667" t="n">
        <v>-1621.854984</v>
      </c>
      <c r="AJ17" s="764" t="n">
        <v>-0.1786190271990438</v>
      </c>
      <c r="AK17" s="131" t="n"/>
      <c r="AL17" s="2667" t="n">
        <v>-1282.6386545</v>
      </c>
      <c r="AM17" s="2667" t="n">
        <v>-1551.491938104741</v>
      </c>
      <c r="AN17" s="2667" t="n">
        <v>-1413.265179716692</v>
      </c>
      <c r="AO17" s="2667" t="n">
        <v>-1398.084302193521</v>
      </c>
      <c r="AP17" s="2667" t="n">
        <v>268.8532836047411</v>
      </c>
      <c r="AQ17" s="2667" t="n">
        <v>130.6265252166918</v>
      </c>
      <c r="AR17" s="2667" t="n">
        <v>-1587.144161000007</v>
      </c>
      <c r="AS17" s="764" t="n">
        <v>-0.1918574972472241</v>
      </c>
      <c r="AT17" s="131" t="n"/>
      <c r="AU17" s="2667" t="n">
        <v>-1393.109446</v>
      </c>
      <c r="AV17" s="2667" t="n">
        <v>-1581.901353830403</v>
      </c>
      <c r="AW17" s="2667" t="n">
        <v>-1425.358810087782</v>
      </c>
      <c r="AX17" s="2667" t="n">
        <v>188.7919078304035</v>
      </c>
      <c r="AY17" s="2667" t="n">
        <v>32.2493640877824</v>
      </c>
      <c r="AZ17" s="2667" t="n">
        <v>-1426.423933</v>
      </c>
      <c r="BA17" s="764" t="n">
        <v>-0.02335524960656976</v>
      </c>
      <c r="BB17" s="131" t="n"/>
      <c r="BC17" s="2667" t="n">
        <v>-1224.459719</v>
      </c>
      <c r="BD17" s="2667" t="n">
        <v>-1573.42760876628</v>
      </c>
      <c r="BE17" s="2667" t="n">
        <v>-1432.305119181695</v>
      </c>
      <c r="BF17" s="2667" t="n">
        <v>348.96788976628</v>
      </c>
      <c r="BG17" s="2667" t="n">
        <v>207.8454001816954</v>
      </c>
      <c r="BH17" s="2667" t="n">
        <v>-1404.904269</v>
      </c>
      <c r="BI17" s="764" t="n">
        <v>-0.1284390360123533</v>
      </c>
      <c r="BJ17" s="131" t="n"/>
      <c r="BK17" s="2667" t="n">
        <v>-1283.175747</v>
      </c>
      <c r="BL17" s="2667" t="n">
        <v>-1524.122244766976</v>
      </c>
      <c r="BM17" s="2667" t="n">
        <v>-1402.24839983063</v>
      </c>
      <c r="BN17" s="2667" t="n">
        <v>-1249.318158655863</v>
      </c>
      <c r="BO17" s="2667" t="n">
        <v>240.9464977669759</v>
      </c>
      <c r="BP17" s="2667" t="n">
        <v>-33.85758834413718</v>
      </c>
      <c r="BQ17" s="2667" t="n">
        <v>-1457.757876</v>
      </c>
      <c r="BR17" s="764" t="n">
        <v>-0.1197607173826717</v>
      </c>
      <c r="BS17" s="131" t="n"/>
      <c r="BT17" s="2667" t="n">
        <v>-1315.490236</v>
      </c>
      <c r="BU17" s="2667" t="n">
        <v>-1575.977118778609</v>
      </c>
      <c r="BV17" s="2667" t="n">
        <v>-1302.489463693512</v>
      </c>
      <c r="BW17" s="2667" t="n">
        <v>260.4868827786092</v>
      </c>
      <c r="BX17" s="2667" t="n">
        <v>-13.00077230648776</v>
      </c>
      <c r="BY17" s="2667" t="n">
        <v>-1574.289402</v>
      </c>
      <c r="BZ17" s="764" t="n">
        <v>-0.164391099674061</v>
      </c>
      <c r="CA17" s="131" t="n"/>
      <c r="CB17" s="2667" t="n">
        <v>-1257.609836</v>
      </c>
      <c r="CC17" s="2667" t="n">
        <v>-1524.246585101374</v>
      </c>
      <c r="CD17" s="2667" t="n">
        <v>-1267.333690012841</v>
      </c>
      <c r="CE17" s="2667" t="n">
        <v>266.6367491013743</v>
      </c>
      <c r="CF17" s="2667" t="n">
        <v>9.723854012841002</v>
      </c>
      <c r="CG17" s="2667" t="n">
        <v>-1441.203825</v>
      </c>
      <c r="CH17" s="764" t="n">
        <v>-0.1273893295419194</v>
      </c>
      <c r="CI17" s="131" t="n"/>
      <c r="CJ17" s="2667" t="n">
        <v>-1146.867072</v>
      </c>
      <c r="CK17" s="2667" t="n">
        <v>-1637.955865576153</v>
      </c>
      <c r="CL17" s="2667" t="n">
        <v>-1404.831570429822</v>
      </c>
      <c r="CM17" s="2667" t="n">
        <v>491.0887935761525</v>
      </c>
      <c r="CN17" s="2667" t="n">
        <v>257.9644984298216</v>
      </c>
      <c r="CO17" s="2667" t="n">
        <v>-1318.946522999995</v>
      </c>
      <c r="CP17" s="764" t="n">
        <v>-0.130467344959971</v>
      </c>
      <c r="CQ17" s="131" t="n"/>
      <c r="CR17" s="2667" t="n">
        <v>-16073.789978</v>
      </c>
      <c r="CS17" s="2667" t="n">
        <v>-18651.46023187346</v>
      </c>
      <c r="CT17" s="2667" t="n">
        <v>-16294.61996979204</v>
      </c>
      <c r="CU17" s="2667" t="n">
        <v>2577.670253873457</v>
      </c>
      <c r="CV17" s="2667" t="n">
        <v>220.8299917920376</v>
      </c>
      <c r="CW17" s="2667" t="n">
        <v>-17784.538758</v>
      </c>
      <c r="CX17" s="129">
        <f>IFERROR(CR17/CW17-1, "-")</f>
        <v/>
      </c>
      <c r="CY17" s="2669" t="n"/>
      <c r="CZ17" s="2667" t="n">
        <v>-18651.46023187346</v>
      </c>
      <c r="DA17" s="2667" t="n">
        <v>-17158.45485425815</v>
      </c>
      <c r="DB17" s="2667" t="n">
        <v>-17268.03608200418</v>
      </c>
      <c r="DC17" s="2667" t="n">
        <v>-16294.61996979204</v>
      </c>
      <c r="DD17" s="2667" t="n">
        <v>-17784.538758</v>
      </c>
      <c r="DE17" s="129">
        <f>(CZ17/DD17-1)</f>
        <v/>
      </c>
      <c r="DF17" s="129">
        <f>DA17/DD17-1</f>
        <v/>
      </c>
      <c r="DG17" s="129">
        <f>DB17/DD17-1</f>
        <v/>
      </c>
      <c r="DH17" s="129">
        <f>DC17/DD17-1</f>
        <v/>
      </c>
      <c r="DI17" s="102" t="n"/>
      <c r="DJ17" s="2657" t="n"/>
      <c r="DK17" s="2657" t="n"/>
      <c r="DL17" s="2657" t="n"/>
      <c r="DM17" s="2657" t="n"/>
      <c r="DN17" s="2658" t="n"/>
      <c r="DO17" s="12" t="n"/>
      <c r="DX17" s="2654" t="n"/>
      <c r="DY17" s="2654" t="n"/>
      <c r="DZ17" s="2654" t="n"/>
    </row>
    <row customFormat="1" customHeight="1" ht="15" r="18" s="125">
      <c r="A18" s="117" t="inlineStr">
        <is>
          <t>Intercompagnie Mobile</t>
        </is>
      </c>
      <c r="B18" s="118" t="n"/>
      <c r="C18" s="94" t="inlineStr">
        <is>
          <t>PL12</t>
        </is>
      </c>
      <c r="D18" s="2664" t="n">
        <v>-1407.871257</v>
      </c>
      <c r="E18" s="2664" t="n">
        <v>-1517.725646628575</v>
      </c>
      <c r="F18" s="2664" t="n">
        <v>109.8543896285751</v>
      </c>
      <c r="G18" s="2664" t="n">
        <v>-1387.090927666667</v>
      </c>
      <c r="H18" s="2306" t="n">
        <v>0.0149812308038737</v>
      </c>
      <c r="I18" s="120" t="n"/>
      <c r="J18" s="2664" t="n">
        <v>-1367.513988</v>
      </c>
      <c r="K18" s="2664" t="n">
        <v>-1459.5802900228</v>
      </c>
      <c r="L18" s="2664" t="n">
        <v>92.0663020228003</v>
      </c>
      <c r="M18" s="2664" t="n">
        <v>-1472.37587</v>
      </c>
      <c r="N18" s="2306" t="n">
        <v>-0.07121950592683901</v>
      </c>
      <c r="O18" s="120" t="n"/>
      <c r="P18" s="2664" t="n">
        <v>-1517.871904000001</v>
      </c>
      <c r="Q18" s="2664" t="n">
        <v>-1580.799665212042</v>
      </c>
      <c r="R18" s="2664" t="n">
        <v>62.92776121204088</v>
      </c>
      <c r="S18" s="2664" t="n">
        <v>-1642.828680333333</v>
      </c>
      <c r="T18" s="2306" t="n">
        <v>-0.07606196423840017</v>
      </c>
      <c r="U18" s="121" t="n"/>
      <c r="V18" s="2665" t="n">
        <v>-1545.021294</v>
      </c>
      <c r="W18" s="2665" t="n">
        <v>-1545.98100807425</v>
      </c>
      <c r="X18" s="2665" t="n">
        <v>-1371.157008331554</v>
      </c>
      <c r="Y18" s="2665" t="n">
        <v>0.9597140742498596</v>
      </c>
      <c r="Z18" s="2665" t="n">
        <v>-173.8642856684464</v>
      </c>
      <c r="AA18" s="2665" t="n">
        <v>-1449.718307</v>
      </c>
      <c r="AB18" s="2306" t="n">
        <v>0.06573896910856902</v>
      </c>
      <c r="AC18" s="121" t="n"/>
      <c r="AD18" s="2664" t="n">
        <v>-1332.160824499999</v>
      </c>
      <c r="AE18" s="2664" t="n">
        <v>-1578.250907011253</v>
      </c>
      <c r="AF18" s="2664" t="n">
        <v>-1420.344514129148</v>
      </c>
      <c r="AG18" s="2664" t="n">
        <v>246.0900825112535</v>
      </c>
      <c r="AH18" s="2664" t="n">
        <v>88.18368962914906</v>
      </c>
      <c r="AI18" s="2664" t="n">
        <v>-1621.854984</v>
      </c>
      <c r="AJ18" s="2306" t="n">
        <v>-0.1786190271990438</v>
      </c>
      <c r="AK18" s="122" t="n"/>
      <c r="AL18" s="2664" t="n">
        <v>-1282.6386545</v>
      </c>
      <c r="AM18" s="2664" t="n">
        <v>-1551.491938104741</v>
      </c>
      <c r="AN18" s="2664" t="n">
        <v>-1413.265179716692</v>
      </c>
      <c r="AO18" s="2664" t="n">
        <v>-1398.084302193521</v>
      </c>
      <c r="AP18" s="2664" t="n">
        <v>268.8532836047411</v>
      </c>
      <c r="AQ18" s="2664" t="n">
        <v>130.6265252166918</v>
      </c>
      <c r="AR18" s="2664" t="n">
        <v>-1587.144161000007</v>
      </c>
      <c r="AS18" s="2306" t="n">
        <v>-0.1918574972472241</v>
      </c>
      <c r="AT18" s="122" t="n"/>
      <c r="AU18" s="2664" t="n">
        <v>-1393.109446</v>
      </c>
      <c r="AV18" s="2664" t="n">
        <v>-1581.901353830403</v>
      </c>
      <c r="AW18" s="2664" t="n">
        <v>-1425.358810087782</v>
      </c>
      <c r="AX18" s="2664" t="n">
        <v>188.7919078304035</v>
      </c>
      <c r="AY18" s="2664" t="n">
        <v>32.2493640877824</v>
      </c>
      <c r="AZ18" s="2664" t="n">
        <v>-1426.423933</v>
      </c>
      <c r="BA18" s="2306" t="n">
        <v>-0.02335524960656976</v>
      </c>
      <c r="BB18" s="122" t="n"/>
      <c r="BC18" s="2664" t="n">
        <v>-1224.459719</v>
      </c>
      <c r="BD18" s="2664" t="n">
        <v>-1573.42760876628</v>
      </c>
      <c r="BE18" s="2664" t="n">
        <v>-1432.305119181695</v>
      </c>
      <c r="BF18" s="2664" t="n">
        <v>348.96788976628</v>
      </c>
      <c r="BG18" s="2664" t="n">
        <v>207.8454001816954</v>
      </c>
      <c r="BH18" s="2664" t="n">
        <v>-1404.904269</v>
      </c>
      <c r="BI18" s="2306" t="n">
        <v>-0.1284390360123533</v>
      </c>
      <c r="BJ18" s="122" t="n"/>
      <c r="BK18" s="2664" t="n">
        <v>-1283.175747</v>
      </c>
      <c r="BL18" s="2664" t="n">
        <v>-1524.122244766976</v>
      </c>
      <c r="BM18" s="2664" t="n">
        <v>-1402.24839983063</v>
      </c>
      <c r="BN18" s="2664" t="n">
        <v>-1249.318158655863</v>
      </c>
      <c r="BO18" s="2664" t="n">
        <v>240.9464977669759</v>
      </c>
      <c r="BP18" s="2664" t="n">
        <v>-33.85758834413718</v>
      </c>
      <c r="BQ18" s="2664" t="n">
        <v>-1457.757876</v>
      </c>
      <c r="BR18" s="2306" t="n">
        <v>-0.1197607173826717</v>
      </c>
      <c r="BS18" s="122" t="n"/>
      <c r="BT18" s="2664" t="n">
        <v>-1315.490236</v>
      </c>
      <c r="BU18" s="2664" t="n">
        <v>-1575.977118778609</v>
      </c>
      <c r="BV18" s="2664" t="n">
        <v>-1302.489463693512</v>
      </c>
      <c r="BW18" s="2664" t="n">
        <v>260.4868827786092</v>
      </c>
      <c r="BX18" s="2664" t="n">
        <v>-13.00077230648776</v>
      </c>
      <c r="BY18" s="2664" t="n">
        <v>-1574.289402</v>
      </c>
      <c r="BZ18" s="2306" t="n">
        <v>-0.164391099674061</v>
      </c>
      <c r="CA18" s="122" t="n"/>
      <c r="CB18" s="2664" t="n">
        <v>-1257.609836</v>
      </c>
      <c r="CC18" s="2664" t="n">
        <v>-1524.246585101374</v>
      </c>
      <c r="CD18" s="2664" t="n">
        <v>-1267.333690012841</v>
      </c>
      <c r="CE18" s="2664" t="n">
        <v>266.6367491013743</v>
      </c>
      <c r="CF18" s="2664" t="n">
        <v>9.723854012841002</v>
      </c>
      <c r="CG18" s="2664" t="n">
        <v>-1441.203825</v>
      </c>
      <c r="CH18" s="2306" t="n">
        <v>-0.1273893295419194</v>
      </c>
      <c r="CI18" s="122" t="n"/>
      <c r="CJ18" s="2664" t="n">
        <v>-1146.867072</v>
      </c>
      <c r="CK18" s="2664" t="n">
        <v>-1637.955865576153</v>
      </c>
      <c r="CL18" s="2664" t="n">
        <v>-1404.831570429822</v>
      </c>
      <c r="CM18" s="2664" t="n">
        <v>491.0887935761525</v>
      </c>
      <c r="CN18" s="2664" t="n">
        <v>257.9644984298216</v>
      </c>
      <c r="CO18" s="2664" t="n">
        <v>-1318.946522999995</v>
      </c>
      <c r="CP18" s="2306" t="n">
        <v>-0.130467344959971</v>
      </c>
      <c r="CQ18" s="122" t="n"/>
      <c r="CR18" s="2664" t="n">
        <v>-16073.789978</v>
      </c>
      <c r="CS18" s="2664" t="n">
        <v>-18651.46023187346</v>
      </c>
      <c r="CT18" s="2664" t="n">
        <v>-16294.61996979204</v>
      </c>
      <c r="CU18" s="2664" t="n">
        <v>2577.670253873457</v>
      </c>
      <c r="CV18" s="2664" t="n">
        <v>220.8299917920376</v>
      </c>
      <c r="CW18" s="2664" t="n">
        <v>-17784.538758</v>
      </c>
      <c r="CX18" s="120">
        <f>IFERROR(CR18/CW18-1, "-")</f>
        <v/>
      </c>
      <c r="CY18" s="2666" t="n"/>
      <c r="CZ18" s="2664" t="n">
        <v>-18651.46023187346</v>
      </c>
      <c r="DA18" s="2664" t="n">
        <v>-17158.45485425815</v>
      </c>
      <c r="DB18" s="2664" t="n">
        <v>-17268.03608200418</v>
      </c>
      <c r="DC18" s="2664" t="n">
        <v>-16294.61996979204</v>
      </c>
      <c r="DD18" s="2664" t="n">
        <v>-17784.538758</v>
      </c>
      <c r="DE18" s="120">
        <f>(CZ18/DD18-1)</f>
        <v/>
      </c>
      <c r="DF18" s="120">
        <f>DA18/DD18-1</f>
        <v/>
      </c>
      <c r="DG18" s="120">
        <f>DB18/DD18-1</f>
        <v/>
      </c>
      <c r="DH18" s="120">
        <f>DC18/DD18-1</f>
        <v/>
      </c>
      <c r="DI18" s="102" t="n"/>
      <c r="DJ18" s="2657" t="n"/>
      <c r="DK18" s="2657" t="n"/>
      <c r="DL18" s="2657" t="n"/>
      <c r="DM18" s="2657" t="n"/>
      <c r="DN18" s="2658" t="n"/>
      <c r="DO18" s="124" t="n"/>
      <c r="DX18" s="2654" t="n"/>
      <c r="DY18" s="2654" t="n"/>
      <c r="DZ18" s="2654" t="n"/>
    </row>
    <row r="19">
      <c r="A19" s="135" t="n"/>
      <c r="B19" s="32" t="n"/>
      <c r="C19" s="94" t="inlineStr">
        <is>
          <t>PL13</t>
        </is>
      </c>
      <c r="D19" s="2670" t="n"/>
      <c r="E19" s="2670" t="n"/>
      <c r="F19" s="2667" t="n"/>
      <c r="G19" s="2670" t="n"/>
      <c r="H19" s="764" t="n"/>
      <c r="I19" s="129" t="n"/>
      <c r="J19" s="2670" t="n"/>
      <c r="K19" s="2670" t="n"/>
      <c r="L19" s="2667" t="n"/>
      <c r="M19" s="2670" t="n"/>
      <c r="N19" s="764" t="n"/>
      <c r="O19" s="129" t="n"/>
      <c r="P19" s="2670" t="n"/>
      <c r="Q19" s="2670" t="n"/>
      <c r="R19" s="2667" t="n"/>
      <c r="S19" s="2670" t="n"/>
      <c r="T19" s="764" t="n"/>
      <c r="U19" s="130" t="n"/>
      <c r="V19" s="2670" t="n"/>
      <c r="W19" s="2670" t="n"/>
      <c r="X19" s="2670" t="n"/>
      <c r="Y19" s="2668" t="n"/>
      <c r="Z19" s="2668" t="n"/>
      <c r="AA19" s="2670" t="n"/>
      <c r="AB19" s="764" t="n"/>
      <c r="AC19" s="130" t="n"/>
      <c r="AD19" s="2670" t="n"/>
      <c r="AE19" s="2670" t="n"/>
      <c r="AF19" s="2670" t="n"/>
      <c r="AG19" s="2667" t="n"/>
      <c r="AH19" s="2667" t="n"/>
      <c r="AI19" s="2670" t="n"/>
      <c r="AJ19" s="764" t="n"/>
      <c r="AK19" s="131" t="n"/>
      <c r="AL19" s="2670" t="n"/>
      <c r="AM19" s="2670" t="n"/>
      <c r="AN19" s="2670" t="n"/>
      <c r="AO19" s="2670" t="n"/>
      <c r="AP19" s="2667" t="n"/>
      <c r="AQ19" s="2667" t="n"/>
      <c r="AR19" s="2670" t="n"/>
      <c r="AS19" s="764" t="n"/>
      <c r="AT19" s="131" t="n"/>
      <c r="AU19" s="2670" t="n"/>
      <c r="AV19" s="2670" t="n"/>
      <c r="AW19" s="2670" t="n"/>
      <c r="AX19" s="2667" t="n"/>
      <c r="AY19" s="2667" t="n"/>
      <c r="AZ19" s="2670" t="n"/>
      <c r="BA19" s="764" t="n"/>
      <c r="BB19" s="131" t="n"/>
      <c r="BC19" s="2670" t="n"/>
      <c r="BD19" s="2670" t="n"/>
      <c r="BE19" s="2670" t="n"/>
      <c r="BF19" s="2667" t="n"/>
      <c r="BG19" s="2667" t="n"/>
      <c r="BH19" s="2670" t="n"/>
      <c r="BI19" s="764" t="n"/>
      <c r="BJ19" s="131" t="n"/>
      <c r="BK19" s="2670" t="n"/>
      <c r="BL19" s="2670" t="n"/>
      <c r="BM19" s="2670" t="n"/>
      <c r="BN19" s="2670" t="n"/>
      <c r="BO19" s="2667" t="n"/>
      <c r="BP19" s="2667" t="n"/>
      <c r="BQ19" s="2670" t="n"/>
      <c r="BR19" s="764" t="n"/>
      <c r="BS19" s="131" t="n"/>
      <c r="BT19" s="2670" t="n"/>
      <c r="BU19" s="2670" t="n"/>
      <c r="BV19" s="2670" t="n"/>
      <c r="BW19" s="2667" t="n"/>
      <c r="BX19" s="2667" t="n"/>
      <c r="BY19" s="2670" t="n"/>
      <c r="BZ19" s="764" t="n"/>
      <c r="CA19" s="131" t="n"/>
      <c r="CB19" s="2670" t="n"/>
      <c r="CC19" s="2670" t="n"/>
      <c r="CD19" s="2670" t="n"/>
      <c r="CE19" s="2667" t="n"/>
      <c r="CF19" s="2667" t="n"/>
      <c r="CG19" s="2670" t="n"/>
      <c r="CH19" s="764" t="n"/>
      <c r="CI19" s="131" t="n"/>
      <c r="CJ19" s="2670" t="n"/>
      <c r="CK19" s="2670" t="n"/>
      <c r="CL19" s="2670" t="n"/>
      <c r="CM19" s="2667" t="n"/>
      <c r="CN19" s="2667" t="n"/>
      <c r="CO19" s="2670" t="n"/>
      <c r="CP19" s="764" t="n"/>
      <c r="CQ19" s="131" t="n"/>
      <c r="CR19" s="2670" t="n"/>
      <c r="CS19" s="2667" t="n"/>
      <c r="CT19" s="2667" t="n"/>
      <c r="CU19" s="2667">
        <f>+CR19-CS19</f>
        <v/>
      </c>
      <c r="CV19" s="2667">
        <f>+CR19-CT19</f>
        <v/>
      </c>
      <c r="CW19" s="2667" t="n"/>
      <c r="CX19" s="129">
        <f>IFERROR(CR19/CW19-1, "-")</f>
        <v/>
      </c>
      <c r="CY19" s="2669" t="n"/>
      <c r="CZ19" s="2670" t="n"/>
      <c r="DA19" s="2670" t="n"/>
      <c r="DB19" s="2670" t="n"/>
      <c r="DC19" s="2670" t="n"/>
      <c r="DD19" s="2670" t="n"/>
      <c r="DE19" s="129" t="n"/>
      <c r="DF19" s="129" t="n"/>
      <c r="DG19" s="129" t="n"/>
      <c r="DH19" s="129" t="n"/>
      <c r="DI19" s="102" t="n"/>
      <c r="DJ19" s="2657" t="n"/>
      <c r="DK19" s="2657" t="n"/>
      <c r="DL19" s="2657" t="n"/>
      <c r="DM19" s="2657" t="n"/>
      <c r="DN19" s="2658" t="n"/>
      <c r="DO19" s="12" t="n"/>
      <c r="DX19" s="2654" t="n"/>
      <c r="DY19" s="2654" t="n"/>
      <c r="DZ19" s="2654" t="n"/>
    </row>
    <row customFormat="1" r="20" s="139">
      <c r="A20" s="136" t="inlineStr">
        <is>
          <t>Marge Brute</t>
        </is>
      </c>
      <c r="B20" s="93" t="n"/>
      <c r="C20" s="94" t="inlineStr">
        <is>
          <t>PL14</t>
        </is>
      </c>
      <c r="D20" s="2662" t="n">
        <v>6917.031517543135</v>
      </c>
      <c r="E20" s="2662" t="n">
        <v>8009.363421261575</v>
      </c>
      <c r="F20" s="2662" t="n">
        <v>-1092.33190371844</v>
      </c>
      <c r="G20" s="2662" t="n">
        <v>8093.716781333333</v>
      </c>
      <c r="H20" s="2305" t="n">
        <v>-0.1453825597782227</v>
      </c>
      <c r="I20" s="112" t="n"/>
      <c r="J20" s="2662" t="n">
        <v>6232.397033913814</v>
      </c>
      <c r="K20" s="2662" t="n">
        <v>7322.542399154207</v>
      </c>
      <c r="L20" s="2662" t="n">
        <v>-1090.145365240392</v>
      </c>
      <c r="M20" s="2662" t="n">
        <v>7587.48497090339</v>
      </c>
      <c r="N20" s="2305" t="n">
        <v>-0.178595139520683</v>
      </c>
      <c r="O20" s="112" t="n"/>
      <c r="P20" s="2662" t="n">
        <v>6425.620493543056</v>
      </c>
      <c r="Q20" s="2662" t="n">
        <v>7892.339280551516</v>
      </c>
      <c r="R20" s="2662" t="n">
        <v>-1466.71878700846</v>
      </c>
      <c r="S20" s="2662" t="n">
        <v>8316.898617763291</v>
      </c>
      <c r="T20" s="2305" t="n">
        <v>-0.2274018490715793</v>
      </c>
      <c r="U20" s="116" t="n"/>
      <c r="V20" s="2663" t="n">
        <v>6535.207902876017</v>
      </c>
      <c r="W20" s="2663" t="n">
        <v>7816.556919682764</v>
      </c>
      <c r="X20" s="2663" t="n">
        <v>6504.967770465425</v>
      </c>
      <c r="Y20" s="2663" t="n">
        <v>-1281.349016806746</v>
      </c>
      <c r="Z20" s="2663" t="n">
        <v>30.2401324105922</v>
      </c>
      <c r="AA20" s="2663" t="n">
        <v>7830.179427847458</v>
      </c>
      <c r="AB20" s="2305" t="n">
        <v>-0.1653821009983462</v>
      </c>
      <c r="AC20" s="116" t="n"/>
      <c r="AD20" s="2662" t="n">
        <v>6622.581481623982</v>
      </c>
      <c r="AE20" s="2662" t="n">
        <v>8194.212694113467</v>
      </c>
      <c r="AF20" s="2662" t="n">
        <v>6779.270163959181</v>
      </c>
      <c r="AG20" s="2662" t="n">
        <v>-1571.631212489485</v>
      </c>
      <c r="AH20" s="2662" t="n">
        <v>-156.6886823351997</v>
      </c>
      <c r="AI20" s="2662" t="n">
        <v>7512.344952966512</v>
      </c>
      <c r="AJ20" s="2305" t="n">
        <v>-0.11844017772256</v>
      </c>
      <c r="AK20" s="110" t="n"/>
      <c r="AL20" s="2662" t="n">
        <v>6446.384822500013</v>
      </c>
      <c r="AM20" s="2662" t="n">
        <v>7915.193963598024</v>
      </c>
      <c r="AN20" s="2662" t="n">
        <v>6681.882028992938</v>
      </c>
      <c r="AO20" s="2662" t="n">
        <v>6515.400758378155</v>
      </c>
      <c r="AP20" s="2662" t="n">
        <v>-1468.809141098011</v>
      </c>
      <c r="AQ20" s="2662" t="n">
        <v>-235.4972064929252</v>
      </c>
      <c r="AR20" s="2662" t="n">
        <v>7359.611675186024</v>
      </c>
      <c r="AS20" s="2305" t="n">
        <v>-0.124086282400617</v>
      </c>
      <c r="AT20" s="110" t="n"/>
      <c r="AU20" s="2662" t="n">
        <v>6863.544117205363</v>
      </c>
      <c r="AV20" s="2662" t="n">
        <v>8032.153795532017</v>
      </c>
      <c r="AW20" s="2662" t="n">
        <v>6760.680419739856</v>
      </c>
      <c r="AX20" s="2662" t="n">
        <v>-1168.609678326654</v>
      </c>
      <c r="AY20" s="2662" t="n">
        <v>102.8636974655074</v>
      </c>
      <c r="AZ20" s="2662" t="n">
        <v>7155.292192441015</v>
      </c>
      <c r="BA20" s="2305" t="n">
        <v>-0.04077374723339178</v>
      </c>
      <c r="BB20" s="110" t="n"/>
      <c r="BC20" s="2662" t="n">
        <v>6246.918663794624</v>
      </c>
      <c r="BD20" s="2662" t="n">
        <v>8044.822086223756</v>
      </c>
      <c r="BE20" s="2662" t="n">
        <v>6774.764387303754</v>
      </c>
      <c r="BF20" s="2662" t="n">
        <v>-1797.903422429132</v>
      </c>
      <c r="BG20" s="2662" t="n">
        <v>-527.84572350913</v>
      </c>
      <c r="BH20" s="2662" t="n">
        <v>6946.409130558982</v>
      </c>
      <c r="BI20" s="2305" t="n">
        <v>-0.1006981382203829</v>
      </c>
      <c r="BJ20" s="110" t="n"/>
      <c r="BK20" s="2662" t="n">
        <v>5756.511183305084</v>
      </c>
      <c r="BL20" s="2662" t="n">
        <v>7761.064646829172</v>
      </c>
      <c r="BM20" s="2662" t="n">
        <v>6609.98818958204</v>
      </c>
      <c r="BN20" s="2662" t="n">
        <v>6236.360532527129</v>
      </c>
      <c r="BO20" s="2662" t="n">
        <v>-2004.553463524087</v>
      </c>
      <c r="BP20" s="2662" t="n">
        <v>-479.849349222045</v>
      </c>
      <c r="BQ20" s="2662" t="n">
        <v>6680.275997999993</v>
      </c>
      <c r="BR20" s="2305" t="n">
        <v>-0.1382824324880401</v>
      </c>
      <c r="BS20" s="110" t="n"/>
      <c r="BT20" s="2662" t="n">
        <v>5836.998945628822</v>
      </c>
      <c r="BU20" s="2662" t="n">
        <v>8144.467057212171</v>
      </c>
      <c r="BV20" s="2662" t="n">
        <v>6562.415787228231</v>
      </c>
      <c r="BW20" s="2662" t="n">
        <v>-2307.468111583349</v>
      </c>
      <c r="BX20" s="2662" t="n">
        <v>-725.4168415994091</v>
      </c>
      <c r="BY20" s="2662" t="n">
        <v>6700.191555599751</v>
      </c>
      <c r="BZ20" s="2305" t="n">
        <v>-0.1288310345768409</v>
      </c>
      <c r="CA20" s="110" t="n"/>
      <c r="CB20" s="2662" t="n">
        <v>5470.154846066102</v>
      </c>
      <c r="CC20" s="2662" t="n">
        <v>7894.100366189379</v>
      </c>
      <c r="CD20" s="2662" t="n">
        <v>6583.4762518965</v>
      </c>
      <c r="CE20" s="2662" t="n">
        <v>-2423.945520123278</v>
      </c>
      <c r="CF20" s="2662" t="n">
        <v>-1113.321405830398</v>
      </c>
      <c r="CG20" s="2662" t="n">
        <v>6327.002227976117</v>
      </c>
      <c r="CH20" s="2305" t="n">
        <v>-0.1354270713105319</v>
      </c>
      <c r="CI20" s="110" t="n"/>
      <c r="CJ20" s="2662" t="n">
        <v>6197.329067466101</v>
      </c>
      <c r="CK20" s="2662" t="n">
        <v>8655.486803002417</v>
      </c>
      <c r="CL20" s="2662" t="n">
        <v>7306.398578979206</v>
      </c>
      <c r="CM20" s="2662" t="n">
        <v>-2458.157735536316</v>
      </c>
      <c r="CN20" s="2662" t="n">
        <v>-1109.069511513105</v>
      </c>
      <c r="CO20" s="2662" t="n">
        <v>7898.184310424151</v>
      </c>
      <c r="CP20" s="2305" t="n">
        <v>-0.2153476262529394</v>
      </c>
      <c r="CQ20" s="110" t="n"/>
      <c r="CR20" s="2662" t="n">
        <v>75550.68007546611</v>
      </c>
      <c r="CS20" s="2662" t="n">
        <v>95682.30343335046</v>
      </c>
      <c r="CT20" s="2662" t="n">
        <v>78978.33718363107</v>
      </c>
      <c r="CU20" s="2662" t="n">
        <v>-20131.62335788435</v>
      </c>
      <c r="CV20" s="2662" t="n">
        <v>-3427.65710816496</v>
      </c>
      <c r="CW20" s="2662" t="n">
        <v>88407.59184100003</v>
      </c>
      <c r="CX20" s="112">
        <f>IFERROR(CR20/CW20-1, "-")</f>
        <v/>
      </c>
      <c r="CY20" s="137" t="n"/>
      <c r="CZ20" s="2662" t="n">
        <v>95682.30343335046</v>
      </c>
      <c r="DA20" s="2662" t="n">
        <v>83725.3848077405</v>
      </c>
      <c r="DB20" s="2662" t="n">
        <v>80795.91780395088</v>
      </c>
      <c r="DC20" s="2662" t="n">
        <v>78978.33718363107</v>
      </c>
      <c r="DD20" s="2662" t="n">
        <v>88407.59184100003</v>
      </c>
      <c r="DE20" s="112">
        <f>CZ20/DD20-1</f>
        <v/>
      </c>
      <c r="DF20" s="112">
        <f>DA20/DD20-1</f>
        <v/>
      </c>
      <c r="DG20" s="112">
        <f>DB20/DD20-1</f>
        <v/>
      </c>
      <c r="DH20" s="112">
        <f>DC20/DD20-1</f>
        <v/>
      </c>
      <c r="DI20" s="102" t="n"/>
      <c r="DJ20" s="2657" t="n"/>
      <c r="DK20" s="2657" t="n"/>
      <c r="DL20" s="2657" t="n"/>
      <c r="DM20" s="2657" t="n"/>
      <c r="DN20" s="2658" t="n"/>
      <c r="DO20" s="138" t="n"/>
      <c r="DX20" s="2654" t="n"/>
      <c r="DY20" s="2654" t="n"/>
      <c r="DZ20" s="2654" t="n"/>
    </row>
    <row customFormat="1" r="21" s="150">
      <c r="A21" s="142" t="inlineStr">
        <is>
          <t>% CA</t>
        </is>
      </c>
      <c r="B21" s="112" t="n"/>
      <c r="C21" s="94" t="inlineStr">
        <is>
          <t>PL15</t>
        </is>
      </c>
      <c r="D21" s="112" t="n">
        <v>0.8308843604390006</v>
      </c>
      <c r="E21" s="112" t="n">
        <v>0.8406936645796796</v>
      </c>
      <c r="F21" s="129" t="n">
        <v>-0.009809304140679043</v>
      </c>
      <c r="G21" s="112" t="n">
        <v>85.36948569951566</v>
      </c>
      <c r="H21" s="2307" t="n">
        <v>-0.9902671973055623</v>
      </c>
      <c r="I21" s="144" t="n"/>
      <c r="J21" s="112" t="n">
        <v>0.8200618422956704</v>
      </c>
      <c r="K21" s="112" t="n">
        <v>0.83380096797992</v>
      </c>
      <c r="L21" s="129" t="n">
        <v>-0.01373912568424962</v>
      </c>
      <c r="M21" s="112" t="n">
        <v>83.74836108571857</v>
      </c>
      <c r="N21" s="2307" t="n">
        <v>-0.9902080251880235</v>
      </c>
      <c r="O21" s="144" t="n"/>
      <c r="P21" s="112" t="n">
        <v>0.8089163017932159</v>
      </c>
      <c r="Q21" s="112" t="n">
        <v>0.8331282086895828</v>
      </c>
      <c r="R21" s="129" t="n">
        <v>-0.02421190689636687</v>
      </c>
      <c r="S21" s="112" t="n">
        <v>83.50528452071887</v>
      </c>
      <c r="T21" s="2307" t="n">
        <v>-0.9903129926873968</v>
      </c>
      <c r="U21" s="145" t="n"/>
      <c r="V21" s="2294" t="n">
        <v>0.8087899171724811</v>
      </c>
      <c r="W21" s="2360" t="n">
        <v>0.8348758616516899</v>
      </c>
      <c r="X21" s="2294" t="n">
        <v>0.8259096894931383</v>
      </c>
      <c r="Y21" s="129" t="n">
        <v>-0.02608594447920887</v>
      </c>
      <c r="Z21" s="129" t="n">
        <v>-0.0171197723206572</v>
      </c>
      <c r="AA21" s="2294" t="n">
        <v>84.37786332972095</v>
      </c>
      <c r="AB21" s="2307" t="n">
        <v>-0.9904146670079569</v>
      </c>
      <c r="AC21" s="145" t="n"/>
      <c r="AD21" s="112" t="n">
        <v>0.8325324978190141</v>
      </c>
      <c r="AE21" s="693" t="n">
        <v>0.8385002010312311</v>
      </c>
      <c r="AF21" s="112" t="n">
        <v>0.826779114642459</v>
      </c>
      <c r="AG21" s="129" t="n">
        <v>-0.005967703212217068</v>
      </c>
      <c r="AH21" s="129" t="n">
        <v>0.005753383176555049</v>
      </c>
      <c r="AI21" s="112" t="n">
        <v>82.24414841811945</v>
      </c>
      <c r="AJ21" s="2307" t="n">
        <v>-0.9898773041750457</v>
      </c>
      <c r="AK21" s="146" t="n"/>
      <c r="AL21" s="112" t="n">
        <v>0.8340490673476578</v>
      </c>
      <c r="AM21" s="693" t="n">
        <v>0.8361103395407177</v>
      </c>
      <c r="AN21" s="112" t="n">
        <v>0.8254182236246242</v>
      </c>
      <c r="AO21" s="112" t="n">
        <v>0.823328875774421</v>
      </c>
      <c r="AP21" s="144" t="n">
        <v>-0.002061272193059849</v>
      </c>
      <c r="AQ21" s="144" t="n">
        <v>0.008630843723033577</v>
      </c>
      <c r="AR21" s="112" t="n">
        <v>82.26011539757633</v>
      </c>
      <c r="AS21" s="2307" t="n">
        <v>-0.9898608327581774</v>
      </c>
      <c r="AT21" s="146" t="n"/>
      <c r="AU21" s="112" t="n">
        <v>0.8312743249628154</v>
      </c>
      <c r="AV21" s="112" t="n">
        <v>0.8354595090984774</v>
      </c>
      <c r="AW21" s="112" t="n">
        <v>0.8258793086534238</v>
      </c>
      <c r="AX21" s="2671" t="n">
        <v>-0.004185184135662046</v>
      </c>
      <c r="AY21" s="2671" t="n">
        <v>0.005395016309391543</v>
      </c>
      <c r="AZ21" s="112" t="n">
        <v>83.37833701150659</v>
      </c>
      <c r="BA21" s="2307" t="n">
        <v>-0.9900300922906619</v>
      </c>
      <c r="BB21" s="146" t="n"/>
      <c r="BC21" s="112" t="n">
        <v>0.8361132770601296</v>
      </c>
      <c r="BD21" s="112" t="n">
        <v>0.8364122726418873</v>
      </c>
      <c r="BE21" s="112" t="n">
        <v>0.8254791045634682</v>
      </c>
      <c r="BF21" s="2671" t="n">
        <v>-0.0002989955817577217</v>
      </c>
      <c r="BG21" s="2671" t="n">
        <v>0.01063417249666143</v>
      </c>
      <c r="BH21" s="112" t="n">
        <v>83.17744524981914</v>
      </c>
      <c r="BI21" s="2307" t="n">
        <v>-0.9899478365252875</v>
      </c>
      <c r="BJ21" s="146" t="n"/>
      <c r="BK21" s="112" t="n">
        <v>0.8177226118570602</v>
      </c>
      <c r="BL21" s="112" t="n">
        <v>0.8358544353968329</v>
      </c>
      <c r="BM21" s="112" t="n">
        <v>0.8249866458407439</v>
      </c>
      <c r="BN21" s="112" t="n">
        <v>0.8331055592691451</v>
      </c>
      <c r="BO21" s="2671" t="n">
        <v>-0.01813182353977272</v>
      </c>
      <c r="BP21" s="2671" t="n">
        <v>-0.0153829474120849</v>
      </c>
      <c r="BQ21" s="112" t="n">
        <v>82.087099924008</v>
      </c>
      <c r="BR21" s="2307" t="n">
        <v>-0.9900383542284468</v>
      </c>
      <c r="BS21" s="146" t="n"/>
      <c r="BT21" s="112" t="n">
        <v>0.8160793812343207</v>
      </c>
      <c r="BU21" s="112" t="n">
        <v>0.8378698452205273</v>
      </c>
      <c r="BV21" s="112" t="n">
        <v>0.8343922244275143</v>
      </c>
      <c r="BW21" s="2671" t="n">
        <v>-0.02179046398620665</v>
      </c>
      <c r="BX21" s="2671" t="n">
        <v>-0.0183128431931936</v>
      </c>
      <c r="BY21" s="112" t="n">
        <v>80.9741612789128</v>
      </c>
      <c r="BZ21" s="2307" t="n">
        <v>-0.9899217309775724</v>
      </c>
      <c r="CA21" s="146" t="n"/>
      <c r="CB21" s="112" t="n">
        <v>0.8130716671240964</v>
      </c>
      <c r="CC21" s="112" t="n">
        <v>0.8381619839463992</v>
      </c>
      <c r="CD21" s="112" t="n">
        <v>0.838572873449969</v>
      </c>
      <c r="CE21" s="2671" t="n">
        <v>-0.02509031682230278</v>
      </c>
      <c r="CF21" s="2671" t="n">
        <v>-0.02550120632587261</v>
      </c>
      <c r="CG21" s="112" t="n">
        <v>81.44740477825182</v>
      </c>
      <c r="CH21" s="2307" t="n">
        <v>-0.9900172182362623</v>
      </c>
      <c r="CI21" s="146" t="n"/>
      <c r="CJ21" s="112" t="n">
        <v>0.8438403536314903</v>
      </c>
      <c r="CK21" s="112" t="n">
        <v>0.8408738535479365</v>
      </c>
      <c r="CL21" s="112" t="n">
        <v>0.8387332734487418</v>
      </c>
      <c r="CM21" s="2671" t="n">
        <v>0.002966500083553814</v>
      </c>
      <c r="CN21" s="2671" t="n">
        <v>0.005107080182748525</v>
      </c>
      <c r="CO21" s="112" t="n">
        <v>85.69027014114751</v>
      </c>
      <c r="CP21" s="2307" t="n">
        <v>-0.9901524367674237</v>
      </c>
      <c r="CQ21" s="146" t="n"/>
      <c r="CR21" s="112" t="n">
        <v>0.008245688082166218</v>
      </c>
      <c r="CS21" s="112" t="n">
        <v>0.008368683087658512</v>
      </c>
      <c r="CT21" s="112" t="n">
        <v>0.008289690961984947</v>
      </c>
      <c r="CU21" s="2671" t="n">
        <v>-0.0001229950054922946</v>
      </c>
      <c r="CV21" s="2671" t="n">
        <v>-4.400287981873085e-05</v>
      </c>
      <c r="CW21" s="112" t="n">
        <v>0.008325248899548169</v>
      </c>
      <c r="CX21" s="2672">
        <f>IFERROR(CR21/CW21-1, "-")</f>
        <v/>
      </c>
      <c r="CY21" s="110" t="n"/>
      <c r="CZ21" s="693" t="n">
        <v>0.8368683087658512</v>
      </c>
      <c r="DA21" s="112" t="n">
        <v>0.8299186974668504</v>
      </c>
      <c r="DB21" s="112" t="n">
        <v>0.8239104645720658</v>
      </c>
      <c r="DC21" s="112" t="n">
        <v>0.8289690961984948</v>
      </c>
      <c r="DD21" s="112" t="n">
        <v>0.8325248899548169</v>
      </c>
      <c r="DE21" s="2672">
        <f>+(CZ21-DD21)</f>
        <v/>
      </c>
      <c r="DF21" s="112">
        <f>DA21/DD21-1</f>
        <v/>
      </c>
      <c r="DG21" s="112">
        <f>DB21/DD21-1</f>
        <v/>
      </c>
      <c r="DH21" s="143">
        <f>DC21/DD21-1</f>
        <v/>
      </c>
      <c r="DI21" s="102" t="n"/>
      <c r="DJ21" s="2657" t="n"/>
      <c r="DK21" s="2657" t="n"/>
      <c r="DL21" s="2657" t="n"/>
      <c r="DM21" s="2657" t="n"/>
      <c r="DN21" s="2658" t="n"/>
      <c r="DO21" s="149" t="n"/>
      <c r="DX21" s="2654" t="n"/>
      <c r="DY21" s="2654" t="n"/>
      <c r="DZ21" s="2654" t="n"/>
    </row>
    <row customHeight="1" hidden="1" ht="14.25" r="22" s="2557">
      <c r="A22" s="140" t="inlineStr">
        <is>
          <t>Fixe &amp; Internet</t>
        </is>
      </c>
      <c r="B22" s="32" t="n"/>
      <c r="C22" s="94" t="inlineStr">
        <is>
          <t>PL16</t>
        </is>
      </c>
      <c r="D22" s="151" t="n"/>
      <c r="E22" s="151" t="n"/>
      <c r="F22" s="2667" t="n"/>
      <c r="G22" s="151" t="n"/>
      <c r="H22" s="764" t="n"/>
      <c r="I22" s="129" t="n"/>
      <c r="J22" s="151" t="n"/>
      <c r="K22" s="151" t="n"/>
      <c r="L22" s="2667" t="n"/>
      <c r="M22" s="151" t="n"/>
      <c r="N22" s="764" t="n"/>
      <c r="O22" s="129" t="n"/>
      <c r="P22" s="151" t="n"/>
      <c r="Q22" s="151" t="n"/>
      <c r="R22" s="2667" t="n"/>
      <c r="S22" s="151" t="n"/>
      <c r="T22" s="764" t="n"/>
      <c r="U22" s="130" t="n"/>
      <c r="V22" s="151" t="n"/>
      <c r="W22" s="151" t="n"/>
      <c r="X22" s="151" t="n"/>
      <c r="Y22" s="2668" t="n"/>
      <c r="Z22" s="2668" t="n"/>
      <c r="AA22" s="151" t="n"/>
      <c r="AB22" s="764" t="n"/>
      <c r="AC22" s="130" t="n"/>
      <c r="AD22" s="151" t="n"/>
      <c r="AE22" s="151" t="n"/>
      <c r="AF22" s="151" t="n"/>
      <c r="AG22" s="2667" t="n"/>
      <c r="AH22" s="2667" t="n"/>
      <c r="AI22" s="151" t="n"/>
      <c r="AJ22" s="764" t="n"/>
      <c r="AK22" s="131" t="n"/>
      <c r="AL22" s="151" t="n"/>
      <c r="AM22" s="151" t="n"/>
      <c r="AN22" s="151" t="n"/>
      <c r="AO22" s="151" t="n"/>
      <c r="AP22" s="2667" t="n"/>
      <c r="AQ22" s="2667" t="n"/>
      <c r="AR22" s="151" t="n"/>
      <c r="AS22" s="764" t="n"/>
      <c r="AT22" s="131" t="n"/>
      <c r="AU22" s="151" t="n"/>
      <c r="AV22" s="151" t="n"/>
      <c r="AW22" s="151" t="n"/>
      <c r="AX22" s="2667" t="n"/>
      <c r="AY22" s="2667" t="n"/>
      <c r="AZ22" s="151" t="n"/>
      <c r="BA22" s="764" t="n"/>
      <c r="BB22" s="131" t="n"/>
      <c r="BC22" s="151" t="n"/>
      <c r="BD22" s="151" t="n"/>
      <c r="BE22" s="151" t="n"/>
      <c r="BF22" s="2667" t="n"/>
      <c r="BG22" s="2667" t="n"/>
      <c r="BH22" s="151" t="n"/>
      <c r="BI22" s="764" t="n"/>
      <c r="BJ22" s="131" t="n"/>
      <c r="BK22" s="151" t="n"/>
      <c r="BL22" s="151" t="n"/>
      <c r="BM22" s="151" t="n"/>
      <c r="BN22" s="151" t="n"/>
      <c r="BO22" s="2667" t="n"/>
      <c r="BP22" s="2667" t="n"/>
      <c r="BQ22" s="151" t="n"/>
      <c r="BR22" s="764" t="n"/>
      <c r="BS22" s="131" t="n"/>
      <c r="BT22" s="151" t="n"/>
      <c r="BU22" s="151" t="n"/>
      <c r="BV22" s="151" t="n"/>
      <c r="BW22" s="2667" t="n"/>
      <c r="BX22" s="2667" t="n"/>
      <c r="BY22" s="151" t="n"/>
      <c r="BZ22" s="764" t="n"/>
      <c r="CA22" s="131" t="n"/>
      <c r="CB22" s="151" t="n"/>
      <c r="CC22" s="151" t="n"/>
      <c r="CD22" s="151" t="n"/>
      <c r="CE22" s="2667" t="n"/>
      <c r="CF22" s="2667" t="n"/>
      <c r="CG22" s="151" t="n"/>
      <c r="CH22" s="764" t="n"/>
      <c r="CI22" s="131" t="n"/>
      <c r="CJ22" s="151" t="n"/>
      <c r="CK22" s="151" t="n"/>
      <c r="CL22" s="151" t="n"/>
      <c r="CM22" s="2667" t="n"/>
      <c r="CN22" s="2667" t="n"/>
      <c r="CO22" s="151" t="n"/>
      <c r="CP22" s="764" t="n"/>
      <c r="CQ22" s="131" t="n"/>
      <c r="CR22" s="151" t="n"/>
      <c r="CS22" s="2667" t="n"/>
      <c r="CT22" s="151" t="n"/>
      <c r="CU22" s="2667">
        <f>+CR22-CS22</f>
        <v/>
      </c>
      <c r="CV22" s="2667">
        <f>+CR22-CT22</f>
        <v/>
      </c>
      <c r="CW22" s="2667" t="n"/>
      <c r="CX22" s="129">
        <f>IFERROR(CR22/CW22-1, "-")</f>
        <v/>
      </c>
      <c r="CY22" s="2669" t="n"/>
      <c r="CZ22" s="151" t="n"/>
      <c r="DA22" s="151" t="n"/>
      <c r="DB22" s="151" t="n"/>
      <c r="DC22" s="151" t="n"/>
      <c r="DD22" s="151" t="n"/>
      <c r="DE22" s="129">
        <f>CZ22/DD22-1</f>
        <v/>
      </c>
      <c r="DF22" s="129" t="n"/>
      <c r="DG22" s="129" t="n"/>
      <c r="DH22" s="129" t="n"/>
      <c r="DI22" s="102" t="n"/>
      <c r="DJ22" s="2657" t="n"/>
      <c r="DK22" s="2657" t="n"/>
      <c r="DL22" s="2657" t="n"/>
      <c r="DM22" s="2657" t="n"/>
      <c r="DN22" s="2658" t="n"/>
      <c r="DO22" s="12" t="n"/>
      <c r="DX22" s="2654" t="n"/>
      <c r="DY22" s="2654" t="n"/>
      <c r="DZ22" s="2654" t="n"/>
    </row>
    <row customHeight="1" ht="12.75" r="23" s="2557">
      <c r="A23" s="140" t="inlineStr">
        <is>
          <t>Mobile</t>
        </is>
      </c>
      <c r="B23" s="32" t="n"/>
      <c r="C23" s="94" t="inlineStr">
        <is>
          <t>PL17</t>
        </is>
      </c>
      <c r="D23" s="2667" t="n">
        <v>6917.031517543135</v>
      </c>
      <c r="E23" s="2667" t="n">
        <v>8009.363421261575</v>
      </c>
      <c r="F23" s="2667" t="n">
        <v>-1092.33190371844</v>
      </c>
      <c r="G23" s="2667" t="n">
        <v>8093.716781333333</v>
      </c>
      <c r="H23" s="764" t="n">
        <v>-0.1453825597782227</v>
      </c>
      <c r="I23" s="129" t="n"/>
      <c r="J23" s="2667" t="n">
        <v>6232.397033913814</v>
      </c>
      <c r="K23" s="2667" t="n">
        <v>7322.542399154207</v>
      </c>
      <c r="L23" s="2667" t="n">
        <v>-1090.145365240392</v>
      </c>
      <c r="M23" s="2667" t="n">
        <v>7587.48497090339</v>
      </c>
      <c r="N23" s="764" t="n">
        <v>-0.178595139520683</v>
      </c>
      <c r="O23" s="129" t="n"/>
      <c r="P23" s="2667" t="n">
        <v>6425.620493543056</v>
      </c>
      <c r="Q23" s="2667" t="n">
        <v>7892.339280551516</v>
      </c>
      <c r="R23" s="2667" t="n">
        <v>-1466.71878700846</v>
      </c>
      <c r="S23" s="2667" t="n">
        <v>8316.898617763291</v>
      </c>
      <c r="T23" s="764" t="n">
        <v>-0.2274018490715793</v>
      </c>
      <c r="U23" s="130" t="n"/>
      <c r="V23" s="2668" t="n">
        <v>6535.207902876017</v>
      </c>
      <c r="W23" s="2668" t="n">
        <v>7816.556919682764</v>
      </c>
      <c r="X23" s="2668" t="n">
        <v>6504.967770465425</v>
      </c>
      <c r="Y23" s="2668" t="n">
        <v>-1281.349016806746</v>
      </c>
      <c r="Z23" s="2668" t="n">
        <v>30.2401324105922</v>
      </c>
      <c r="AA23" s="2668" t="n">
        <v>7830.179427847458</v>
      </c>
      <c r="AB23" s="764" t="n">
        <v>-0.1653821009983462</v>
      </c>
      <c r="AC23" s="130" t="n"/>
      <c r="AD23" s="2667" t="n">
        <v>6622.581481623982</v>
      </c>
      <c r="AE23" s="2667" t="n">
        <v>8194.212694113467</v>
      </c>
      <c r="AF23" s="2667" t="n">
        <v>6779.270163959181</v>
      </c>
      <c r="AG23" s="2667" t="n">
        <v>-1571.631212489485</v>
      </c>
      <c r="AH23" s="2667" t="n">
        <v>-156.6886823351997</v>
      </c>
      <c r="AI23" s="2667" t="n">
        <v>7512.344952966512</v>
      </c>
      <c r="AJ23" s="764" t="n">
        <v>-0.11844017772256</v>
      </c>
      <c r="AK23" s="131" t="n"/>
      <c r="AL23" s="2667" t="n">
        <v>6446.384822500013</v>
      </c>
      <c r="AM23" s="2667" t="n">
        <v>7915.193963598024</v>
      </c>
      <c r="AN23" s="2667" t="n">
        <v>6681.882028992938</v>
      </c>
      <c r="AO23" s="2667" t="n">
        <v>6515.400758378155</v>
      </c>
      <c r="AP23" s="2667" t="n">
        <v>-1468.809141098011</v>
      </c>
      <c r="AQ23" s="2667" t="n">
        <v>-235.4972064929252</v>
      </c>
      <c r="AR23" s="2667" t="n">
        <v>7359.611675186024</v>
      </c>
      <c r="AS23" s="764" t="n">
        <v>-0.124086282400617</v>
      </c>
      <c r="AT23" s="131" t="n"/>
      <c r="AU23" s="2667" t="n">
        <v>6863.544117205363</v>
      </c>
      <c r="AV23" s="2667" t="n">
        <v>8032.153795532017</v>
      </c>
      <c r="AW23" s="2667" t="n">
        <v>6760.680419739856</v>
      </c>
      <c r="AX23" s="2667" t="n">
        <v>-1168.609678326654</v>
      </c>
      <c r="AY23" s="2667" t="n">
        <v>102.8636974655074</v>
      </c>
      <c r="AZ23" s="2667" t="n">
        <v>7155.292192441015</v>
      </c>
      <c r="BA23" s="764" t="n">
        <v>-0.04077374723339178</v>
      </c>
      <c r="BB23" s="131" t="n"/>
      <c r="BC23" s="2667" t="n">
        <v>6246.918663794624</v>
      </c>
      <c r="BD23" s="2667" t="n">
        <v>8044.822086223756</v>
      </c>
      <c r="BE23" s="2667" t="n">
        <v>6774.764387303754</v>
      </c>
      <c r="BF23" s="2667" t="n">
        <v>-1797.903422429132</v>
      </c>
      <c r="BG23" s="2667" t="n">
        <v>-527.84572350913</v>
      </c>
      <c r="BH23" s="2667" t="n">
        <v>6946.409130558982</v>
      </c>
      <c r="BI23" s="764" t="n">
        <v>-0.1006981382203829</v>
      </c>
      <c r="BJ23" s="131" t="n"/>
      <c r="BK23" s="2667" t="n">
        <v>5756.511183305084</v>
      </c>
      <c r="BL23" s="2667" t="n">
        <v>7761.064646829172</v>
      </c>
      <c r="BM23" s="2667" t="n">
        <v>6609.98818958204</v>
      </c>
      <c r="BN23" s="2667" t="n">
        <v>6236.360532527129</v>
      </c>
      <c r="BO23" s="2667" t="n">
        <v>-2004.553463524087</v>
      </c>
      <c r="BP23" s="2667" t="n">
        <v>-479.849349222045</v>
      </c>
      <c r="BQ23" s="2667" t="n">
        <v>6680.275997999993</v>
      </c>
      <c r="BR23" s="764" t="n">
        <v>-0.1382824324880401</v>
      </c>
      <c r="BS23" s="131" t="n"/>
      <c r="BT23" s="2667" t="n">
        <v>5836.998945628822</v>
      </c>
      <c r="BU23" s="2667" t="n">
        <v>8144.467057212171</v>
      </c>
      <c r="BV23" s="2667" t="n">
        <v>6562.415787228231</v>
      </c>
      <c r="BW23" s="2667" t="n">
        <v>-2307.468111583349</v>
      </c>
      <c r="BX23" s="2667" t="n">
        <v>-725.4168415994091</v>
      </c>
      <c r="BY23" s="2667" t="n">
        <v>6700.191555599751</v>
      </c>
      <c r="BZ23" s="764" t="n">
        <v>-0.1288310345768409</v>
      </c>
      <c r="CA23" s="131" t="n"/>
      <c r="CB23" s="2667" t="n">
        <v>5470.154846066102</v>
      </c>
      <c r="CC23" s="2667" t="n">
        <v>7894.100366189379</v>
      </c>
      <c r="CD23" s="2667" t="n">
        <v>6583.4762518965</v>
      </c>
      <c r="CE23" s="2667" t="n">
        <v>-2423.945520123278</v>
      </c>
      <c r="CF23" s="2667" t="n">
        <v>-1113.321405830398</v>
      </c>
      <c r="CG23" s="2667" t="n">
        <v>6327.002227976117</v>
      </c>
      <c r="CH23" s="764" t="n">
        <v>-0.1354270713105319</v>
      </c>
      <c r="CI23" s="131" t="n"/>
      <c r="CJ23" s="2667" t="n">
        <v>6197.329067466101</v>
      </c>
      <c r="CK23" s="2667" t="n">
        <v>8655.486803002417</v>
      </c>
      <c r="CL23" s="2667" t="n">
        <v>7306.398578979206</v>
      </c>
      <c r="CM23" s="2667" t="n">
        <v>-2458.157735536316</v>
      </c>
      <c r="CN23" s="2667" t="n">
        <v>-1109.069511513105</v>
      </c>
      <c r="CO23" s="2667" t="n">
        <v>7898.184310424151</v>
      </c>
      <c r="CP23" s="764" t="n">
        <v>-0.2153476262529394</v>
      </c>
      <c r="CQ23" s="131" t="n"/>
      <c r="CR23" s="2667" t="n">
        <v>75550.68007546611</v>
      </c>
      <c r="CS23" s="2667" t="n">
        <v>95682.30343335046</v>
      </c>
      <c r="CT23" s="2667" t="n">
        <v>78978.33718363107</v>
      </c>
      <c r="CU23" s="2667" t="n">
        <v>-20131.62335788435</v>
      </c>
      <c r="CV23" s="2667" t="n">
        <v>-3427.65710816496</v>
      </c>
      <c r="CW23" s="2662" t="n">
        <v>88407.59184100003</v>
      </c>
      <c r="CX23" s="129">
        <f>IFERROR(CR23/CW23-1, "-")</f>
        <v/>
      </c>
      <c r="CY23" s="2669" t="n"/>
      <c r="CZ23" s="2667" t="n">
        <v>95682.30343335046</v>
      </c>
      <c r="DA23" s="2667" t="n">
        <v>83725.3848077405</v>
      </c>
      <c r="DB23" s="2667" t="n">
        <v>80795.91780395088</v>
      </c>
      <c r="DC23" s="2667" t="n">
        <v>78978.33718363107</v>
      </c>
      <c r="DD23" s="2667" t="n">
        <v>88407.59184100003</v>
      </c>
      <c r="DE23" s="129">
        <f>(CZ23/DD23-1)</f>
        <v/>
      </c>
      <c r="DF23" s="129">
        <f>DA23/DD23-1</f>
        <v/>
      </c>
      <c r="DG23" s="129">
        <f>DB23/DD23-1</f>
        <v/>
      </c>
      <c r="DH23" s="129">
        <f>DC23/DD23-1</f>
        <v/>
      </c>
      <c r="DI23" s="102" t="n"/>
      <c r="DJ23" s="2657" t="n"/>
      <c r="DK23" s="2657" t="n"/>
      <c r="DL23" s="2657" t="n"/>
      <c r="DM23" s="2657" t="n"/>
      <c r="DN23" s="2658" t="n"/>
      <c r="DO23" s="12" t="n"/>
      <c r="DX23" s="2654" t="n"/>
      <c r="DY23" s="2654" t="n"/>
      <c r="DZ23" s="2654" t="n"/>
    </row>
    <row r="24">
      <c r="A24" s="135" t="n"/>
      <c r="B24" s="32" t="n"/>
      <c r="C24" s="94" t="inlineStr">
        <is>
          <t>PL18</t>
        </is>
      </c>
      <c r="D24" s="2667" t="n"/>
      <c r="E24" s="2667" t="n"/>
      <c r="F24" s="2667" t="n"/>
      <c r="G24" s="2667" t="n"/>
      <c r="H24" s="764" t="n"/>
      <c r="I24" s="129" t="n"/>
      <c r="J24" s="2667" t="n"/>
      <c r="K24" s="2667" t="n"/>
      <c r="L24" s="2667" t="n"/>
      <c r="M24" s="2667" t="n"/>
      <c r="N24" s="764" t="n"/>
      <c r="O24" s="129" t="n"/>
      <c r="P24" s="2667" t="n"/>
      <c r="Q24" s="2667" t="n"/>
      <c r="R24" s="2667" t="n"/>
      <c r="S24" s="2667" t="n"/>
      <c r="T24" s="764" t="n"/>
      <c r="U24" s="130" t="n"/>
      <c r="V24" s="2668" t="n"/>
      <c r="W24" s="2668" t="n"/>
      <c r="X24" s="2668" t="n"/>
      <c r="Y24" s="2668" t="n"/>
      <c r="Z24" s="2668" t="n"/>
      <c r="AA24" s="2668" t="n"/>
      <c r="AB24" s="764" t="n"/>
      <c r="AC24" s="130" t="n"/>
      <c r="AD24" s="2667" t="n"/>
      <c r="AE24" s="2667" t="n"/>
      <c r="AF24" s="2667" t="n"/>
      <c r="AG24" s="2667" t="n"/>
      <c r="AH24" s="2667" t="n"/>
      <c r="AI24" s="2667" t="n"/>
      <c r="AJ24" s="764" t="n"/>
      <c r="AK24" s="131" t="n"/>
      <c r="AL24" s="2667" t="n"/>
      <c r="AM24" s="2667" t="n"/>
      <c r="AN24" s="2667" t="n"/>
      <c r="AO24" s="2667" t="n"/>
      <c r="AP24" s="2667" t="n"/>
      <c r="AQ24" s="2667" t="n"/>
      <c r="AR24" s="2667" t="n"/>
      <c r="AS24" s="764" t="n"/>
      <c r="AT24" s="131" t="n"/>
      <c r="AU24" s="2667" t="n"/>
      <c r="AV24" s="2667" t="n"/>
      <c r="AW24" s="2667" t="n"/>
      <c r="AX24" s="2667" t="n"/>
      <c r="AY24" s="2667" t="n"/>
      <c r="AZ24" s="2667" t="n"/>
      <c r="BA24" s="764" t="n"/>
      <c r="BB24" s="131" t="n"/>
      <c r="BC24" s="2667" t="n"/>
      <c r="BD24" s="2667" t="n"/>
      <c r="BE24" s="2667" t="n"/>
      <c r="BF24" s="2667" t="n"/>
      <c r="BG24" s="2667" t="n"/>
      <c r="BH24" s="2667" t="n"/>
      <c r="BI24" s="764" t="n"/>
      <c r="BJ24" s="131" t="n"/>
      <c r="BK24" s="2667" t="n"/>
      <c r="BL24" s="2667" t="n"/>
      <c r="BM24" s="2667" t="n"/>
      <c r="BN24" s="2667" t="n"/>
      <c r="BO24" s="2667" t="n"/>
      <c r="BP24" s="2667" t="n"/>
      <c r="BQ24" s="2667" t="n"/>
      <c r="BR24" s="764" t="n"/>
      <c r="BS24" s="131" t="n"/>
      <c r="BT24" s="2667" t="n"/>
      <c r="BU24" s="2667" t="n"/>
      <c r="BV24" s="2667" t="n"/>
      <c r="BW24" s="2667" t="n"/>
      <c r="BX24" s="2667" t="n"/>
      <c r="BY24" s="2667" t="n"/>
      <c r="BZ24" s="764" t="n"/>
      <c r="CA24" s="131" t="n"/>
      <c r="CB24" s="2667" t="n"/>
      <c r="CC24" s="2667" t="n"/>
      <c r="CD24" s="2667" t="n"/>
      <c r="CE24" s="2667" t="n"/>
      <c r="CF24" s="2667" t="n"/>
      <c r="CG24" s="2667" t="n"/>
      <c r="CH24" s="764" t="n"/>
      <c r="CI24" s="131" t="n"/>
      <c r="CJ24" s="2667" t="n"/>
      <c r="CK24" s="2667" t="n"/>
      <c r="CL24" s="2667" t="n"/>
      <c r="CM24" s="2667" t="n"/>
      <c r="CN24" s="2667" t="n"/>
      <c r="CO24" s="2667" t="n"/>
      <c r="CP24" s="764" t="n"/>
      <c r="CQ24" s="131" t="n"/>
      <c r="CR24" s="2667" t="n"/>
      <c r="CS24" s="2667" t="n"/>
      <c r="CT24" s="2667" t="n"/>
      <c r="CU24" s="2667">
        <f>+CR24-CS24</f>
        <v/>
      </c>
      <c r="CV24" s="2667">
        <f>+CR24-CT24</f>
        <v/>
      </c>
      <c r="CW24" s="2667" t="n"/>
      <c r="CX24" s="129">
        <f>IFERROR(CR24/CW24-1, "-")</f>
        <v/>
      </c>
      <c r="CY24" s="2669" t="n"/>
      <c r="CZ24" s="2667" t="n"/>
      <c r="DA24" s="2667" t="n"/>
      <c r="DB24" s="2667" t="n"/>
      <c r="DC24" s="2667" t="n"/>
      <c r="DD24" s="2667" t="n"/>
      <c r="DE24" s="129" t="n"/>
      <c r="DF24" s="129" t="n"/>
      <c r="DG24" s="129" t="n"/>
      <c r="DH24" s="129" t="n"/>
      <c r="DI24" s="102" t="n"/>
      <c r="DJ24" s="2657" t="n"/>
      <c r="DK24" s="2657" t="n"/>
      <c r="DL24" s="2657" t="n"/>
      <c r="DM24" s="2657" t="n"/>
      <c r="DN24" s="2658" t="n"/>
      <c r="DO24" s="12" t="n"/>
      <c r="DX24" s="2654" t="n"/>
      <c r="DY24" s="2654" t="n"/>
      <c r="DZ24" s="2654" t="n"/>
    </row>
    <row customFormat="1" r="25" s="139">
      <c r="A25" s="136" t="inlineStr">
        <is>
          <t>Coûts opérationnels</t>
        </is>
      </c>
      <c r="B25" s="93" t="n"/>
      <c r="C25" s="94" t="inlineStr">
        <is>
          <t>PL19</t>
        </is>
      </c>
      <c r="D25" s="2662" t="n">
        <v>-5023.394484074999</v>
      </c>
      <c r="E25" s="2662" t="n">
        <v>-5752.863448912001</v>
      </c>
      <c r="F25" s="2662" t="n">
        <v>729.4689648370022</v>
      </c>
      <c r="G25" s="2662" t="n">
        <v>-5774.065482075001</v>
      </c>
      <c r="H25" s="2305" t="n">
        <v>-0.1300073579578173</v>
      </c>
      <c r="I25" s="112" t="n"/>
      <c r="J25" s="2662" t="n">
        <v>-5233.516525075001</v>
      </c>
      <c r="K25" s="2662" t="n">
        <v>-5412.007861705957</v>
      </c>
      <c r="L25" s="2662" t="n">
        <v>178.4913366309565</v>
      </c>
      <c r="M25" s="2662" t="n">
        <v>-5467.910927075</v>
      </c>
      <c r="N25" s="2305" t="n">
        <v>-0.04286726779680494</v>
      </c>
      <c r="O25" s="112" t="n"/>
      <c r="P25" s="2662" t="n">
        <v>-5306.235359974995</v>
      </c>
      <c r="Q25" s="2662" t="n">
        <v>-5658.804174990564</v>
      </c>
      <c r="R25" s="2662" t="n">
        <v>352.5688150155693</v>
      </c>
      <c r="S25" s="2662" t="n">
        <v>-5318.92359085</v>
      </c>
      <c r="T25" s="2305" t="n">
        <v>-0.002385488465529551</v>
      </c>
      <c r="U25" s="116" t="n"/>
      <c r="V25" s="2663" t="n">
        <v>-5421.900753075</v>
      </c>
      <c r="W25" s="2663" t="n">
        <v>-5772.020585578623</v>
      </c>
      <c r="X25" s="2663" t="n">
        <v>-5383.448021980186</v>
      </c>
      <c r="Y25" s="2663" t="n">
        <v>350.1198325036221</v>
      </c>
      <c r="Z25" s="2663" t="n">
        <v>-38.45273109481423</v>
      </c>
      <c r="AA25" s="2663" t="n">
        <v>-5458.771567429886</v>
      </c>
      <c r="AB25" s="2305" t="n">
        <v>-0.00675441606219207</v>
      </c>
      <c r="AC25" s="116" t="n"/>
      <c r="AD25" s="2662" t="n">
        <v>-5302.176329175005</v>
      </c>
      <c r="AE25" s="2662" t="n">
        <v>-5682.372977180338</v>
      </c>
      <c r="AF25" s="2662" t="n">
        <v>-5325.109738752466</v>
      </c>
      <c r="AG25" s="2662" t="n">
        <v>380.1966480053334</v>
      </c>
      <c r="AH25" s="2662" t="n">
        <v>22.93340957746113</v>
      </c>
      <c r="AI25" s="2662" t="n">
        <v>-5565.853685124416</v>
      </c>
      <c r="AJ25" s="2305" t="n">
        <v>-0.04737410842367795</v>
      </c>
      <c r="AK25" s="110" t="n"/>
      <c r="AL25" s="2662" t="n">
        <v>-5691.376199974993</v>
      </c>
      <c r="AM25" s="2662" t="n">
        <v>-5580.685933492186</v>
      </c>
      <c r="AN25" s="2662" t="n">
        <v>-5242.048419573559</v>
      </c>
      <c r="AO25" s="2662" t="n">
        <v>-5159.045647394089</v>
      </c>
      <c r="AP25" s="2662" t="n">
        <v>-110.6902664828067</v>
      </c>
      <c r="AQ25" s="2662" t="n">
        <v>-449.3277804014342</v>
      </c>
      <c r="AR25" s="2662" t="n">
        <v>-5075.040964304643</v>
      </c>
      <c r="AS25" s="2305" t="n">
        <v>0.1214443863616768</v>
      </c>
      <c r="AT25" s="110" t="n"/>
      <c r="AU25" s="2662" t="n">
        <v>-7029.233772075001</v>
      </c>
      <c r="AV25" s="2662" t="n">
        <v>-5830.107692037857</v>
      </c>
      <c r="AW25" s="2662" t="n">
        <v>-5506.589572502155</v>
      </c>
      <c r="AX25" s="2662" t="n">
        <v>-1199.126080037144</v>
      </c>
      <c r="AY25" s="2662" t="n">
        <v>-1522.644199572846</v>
      </c>
      <c r="AZ25" s="2662" t="n">
        <v>-5235.802691075</v>
      </c>
      <c r="BA25" s="2305" t="n">
        <v>0.3425322126934043</v>
      </c>
      <c r="BB25" s="110" t="n"/>
      <c r="BC25" s="2662" t="n">
        <v>-5378.843372741666</v>
      </c>
      <c r="BD25" s="2662" t="n">
        <v>-5690.609107317381</v>
      </c>
      <c r="BE25" s="2662" t="n">
        <v>-5375.259045567071</v>
      </c>
      <c r="BF25" s="2662" t="n">
        <v>311.7657345757152</v>
      </c>
      <c r="BG25" s="2662" t="n">
        <v>-3.584327174595273</v>
      </c>
      <c r="BH25" s="2662" t="n">
        <v>-5276.323145075</v>
      </c>
      <c r="BI25" s="2305" t="n">
        <v>0.01943024050040609</v>
      </c>
      <c r="BJ25" s="110" t="n"/>
      <c r="BK25" s="2662" t="n">
        <v>-5109.907049741669</v>
      </c>
      <c r="BL25" s="2662" t="n">
        <v>-5384.773671240522</v>
      </c>
      <c r="BM25" s="2662" t="n">
        <v>-5232.244222743014</v>
      </c>
      <c r="BN25" s="2662" t="n">
        <v>-5200.119853249726</v>
      </c>
      <c r="BO25" s="2662" t="n">
        <v>274.8666214988534</v>
      </c>
      <c r="BP25" s="2662" t="n">
        <v>90.21280350805682</v>
      </c>
      <c r="BQ25" s="2662" t="n">
        <v>-5131.707496075</v>
      </c>
      <c r="BR25" s="2305" t="n">
        <v>-0.004248185686733907</v>
      </c>
      <c r="BS25" s="110" t="n"/>
      <c r="BT25" s="2662" t="n">
        <v>-5029.985518841673</v>
      </c>
      <c r="BU25" s="2662" t="n">
        <v>-5554.814401487711</v>
      </c>
      <c r="BV25" s="2662" t="n">
        <v>-5321.00187809393</v>
      </c>
      <c r="BW25" s="2662" t="n">
        <v>524.8288826460375</v>
      </c>
      <c r="BX25" s="2662" t="n">
        <v>291.0163592522567</v>
      </c>
      <c r="BY25" s="2662" t="n">
        <v>-5309.800604666053</v>
      </c>
      <c r="BZ25" s="2305" t="n">
        <v>-0.05269785188891818</v>
      </c>
      <c r="CA25" s="110" t="n"/>
      <c r="CB25" s="2662" t="n">
        <v>-5126.836331741667</v>
      </c>
      <c r="CC25" s="2662" t="n">
        <v>-5509.474599763405</v>
      </c>
      <c r="CD25" s="2662" t="n">
        <v>-5241.525947409439</v>
      </c>
      <c r="CE25" s="2662" t="n">
        <v>382.6382680217384</v>
      </c>
      <c r="CF25" s="2662" t="n">
        <v>114.6896156677722</v>
      </c>
      <c r="CG25" s="2662" t="n">
        <v>-5161.010424075001</v>
      </c>
      <c r="CH25" s="2305" t="n">
        <v>-0.006621589480602208</v>
      </c>
      <c r="CI25" s="110" t="n"/>
      <c r="CJ25" s="2662" t="n">
        <v>-5306.941068508334</v>
      </c>
      <c r="CK25" s="2662" t="n">
        <v>-5706.996260311528</v>
      </c>
      <c r="CL25" s="2662" t="n">
        <v>-5534.181460380578</v>
      </c>
      <c r="CM25" s="2662" t="n">
        <v>400.0551918031942</v>
      </c>
      <c r="CN25" s="2662" t="n">
        <v>227.2403918722439</v>
      </c>
      <c r="CO25" s="2662" t="n">
        <v>-7921.052975175002</v>
      </c>
      <c r="CP25" s="2305" t="n">
        <v>-0.3300207579547104</v>
      </c>
      <c r="CQ25" s="110" t="n"/>
      <c r="CR25" s="2662" t="n">
        <v>-64960.346765</v>
      </c>
      <c r="CS25" s="2662" t="n">
        <v>-67535.53071401808</v>
      </c>
      <c r="CT25" s="2662" t="n">
        <v>-65683.50593530033</v>
      </c>
      <c r="CU25" s="2662" t="n">
        <v>2575.183949018079</v>
      </c>
      <c r="CV25" s="2662" t="n">
        <v>723.1591703003287</v>
      </c>
      <c r="CW25" s="2662" t="n">
        <v>-66696.263553</v>
      </c>
      <c r="CX25" s="112">
        <f>IFERROR(CR25/CW25-1, "-")</f>
        <v/>
      </c>
      <c r="CY25" s="137" t="n"/>
      <c r="CZ25" s="2662" t="n">
        <v>-67535.53071401808</v>
      </c>
      <c r="DA25" s="2662" t="n">
        <v>-63800.27438413033</v>
      </c>
      <c r="DB25" s="2662" t="n">
        <v>-63689.17337738404</v>
      </c>
      <c r="DC25" s="2662" t="n">
        <v>-65683.50593520033</v>
      </c>
      <c r="DD25" s="2662" t="n">
        <v>-66696.263553</v>
      </c>
      <c r="DE25" s="112">
        <f>CZ25/DD25-1</f>
        <v/>
      </c>
      <c r="DF25" s="112">
        <f>DA25/DD25-1</f>
        <v/>
      </c>
      <c r="DG25" s="112">
        <f>DB25/DD25-1</f>
        <v/>
      </c>
      <c r="DH25" s="112">
        <f>DC25/DD25-1</f>
        <v/>
      </c>
      <c r="DI25" s="102" t="n"/>
      <c r="DJ25" s="2657" t="n"/>
      <c r="DK25" s="2657" t="n"/>
      <c r="DL25" s="2657" t="n"/>
      <c r="DM25" s="2657" t="n"/>
      <c r="DN25" s="2658" t="n"/>
      <c r="DO25" s="138" t="n"/>
      <c r="DX25" s="2654" t="n"/>
      <c r="DY25" s="2654" t="n"/>
      <c r="DZ25" s="2654" t="n"/>
    </row>
    <row customHeight="1" hidden="1" ht="12.75" r="26" s="2557">
      <c r="A26" s="140" t="inlineStr">
        <is>
          <t>Fixe &amp; Internet</t>
        </is>
      </c>
      <c r="B26" s="32" t="n"/>
      <c r="C26" s="94" t="inlineStr">
        <is>
          <t>PL20</t>
        </is>
      </c>
      <c r="D26" s="2667" t="n"/>
      <c r="E26" s="2667" t="n"/>
      <c r="F26" s="2667" t="n"/>
      <c r="G26" s="2667" t="n"/>
      <c r="H26" s="764" t="n"/>
      <c r="I26" s="129" t="n"/>
      <c r="J26" s="2667" t="n"/>
      <c r="K26" s="2667" t="n"/>
      <c r="L26" s="2667" t="n"/>
      <c r="M26" s="2667" t="n"/>
      <c r="N26" s="764" t="n"/>
      <c r="O26" s="129" t="n"/>
      <c r="P26" s="2667" t="n"/>
      <c r="Q26" s="2667" t="n"/>
      <c r="R26" s="2667" t="n"/>
      <c r="S26" s="2667" t="n"/>
      <c r="T26" s="764" t="n"/>
      <c r="U26" s="130" t="n"/>
      <c r="V26" s="2668" t="n"/>
      <c r="W26" s="2668" t="n"/>
      <c r="X26" s="2668" t="n"/>
      <c r="Y26" s="2668" t="n"/>
      <c r="Z26" s="2668" t="n"/>
      <c r="AA26" s="2668" t="n"/>
      <c r="AB26" s="764" t="n"/>
      <c r="AC26" s="130" t="n"/>
      <c r="AD26" s="2667" t="n"/>
      <c r="AE26" s="2667" t="n"/>
      <c r="AF26" s="2667" t="n"/>
      <c r="AG26" s="2667" t="n"/>
      <c r="AH26" s="2667" t="n"/>
      <c r="AI26" s="2667" t="n"/>
      <c r="AJ26" s="764" t="n"/>
      <c r="AK26" s="131" t="n"/>
      <c r="AL26" s="2667" t="n"/>
      <c r="AM26" s="2667" t="n"/>
      <c r="AN26" s="2667" t="n"/>
      <c r="AO26" s="2667" t="n"/>
      <c r="AP26" s="2667" t="n"/>
      <c r="AQ26" s="2667" t="n"/>
      <c r="AR26" s="2667" t="n"/>
      <c r="AS26" s="764" t="n"/>
      <c r="AT26" s="131" t="n"/>
      <c r="AU26" s="2667" t="n"/>
      <c r="AV26" s="2667" t="n"/>
      <c r="AW26" s="2667" t="n"/>
      <c r="AX26" s="2667" t="n"/>
      <c r="AY26" s="2667" t="n"/>
      <c r="AZ26" s="2667" t="n"/>
      <c r="BA26" s="764" t="n"/>
      <c r="BB26" s="131" t="n"/>
      <c r="BC26" s="2667" t="n"/>
      <c r="BD26" s="2667" t="n"/>
      <c r="BE26" s="2667" t="n"/>
      <c r="BF26" s="2667" t="n"/>
      <c r="BG26" s="2667" t="n"/>
      <c r="BH26" s="2667" t="n"/>
      <c r="BI26" s="764" t="n"/>
      <c r="BJ26" s="131" t="n"/>
      <c r="BK26" s="2667" t="n"/>
      <c r="BL26" s="2667" t="n"/>
      <c r="BM26" s="2667" t="n"/>
      <c r="BN26" s="2667" t="n"/>
      <c r="BO26" s="2667" t="n"/>
      <c r="BP26" s="2667" t="n"/>
      <c r="BQ26" s="2667" t="n"/>
      <c r="BR26" s="764" t="n"/>
      <c r="BS26" s="131" t="n"/>
      <c r="BT26" s="2667" t="n"/>
      <c r="BU26" s="2667" t="n"/>
      <c r="BV26" s="2667" t="n"/>
      <c r="BW26" s="2667" t="n"/>
      <c r="BX26" s="2667" t="n"/>
      <c r="BY26" s="2667" t="n"/>
      <c r="BZ26" s="764" t="n"/>
      <c r="CA26" s="131" t="n"/>
      <c r="CB26" s="2667" t="n"/>
      <c r="CC26" s="2667" t="n"/>
      <c r="CD26" s="2667" t="n"/>
      <c r="CE26" s="2667" t="n"/>
      <c r="CF26" s="2667" t="n"/>
      <c r="CG26" s="2667" t="n"/>
      <c r="CH26" s="764" t="n"/>
      <c r="CI26" s="131" t="n"/>
      <c r="CJ26" s="2667" t="n"/>
      <c r="CK26" s="2667" t="n"/>
      <c r="CL26" s="2667" t="n"/>
      <c r="CM26" s="2667" t="n"/>
      <c r="CN26" s="2667" t="n"/>
      <c r="CO26" s="2667" t="n"/>
      <c r="CP26" s="764" t="n"/>
      <c r="CQ26" s="131" t="n"/>
      <c r="CR26" s="2667" t="n"/>
      <c r="CS26" s="2667" t="n"/>
      <c r="CT26" s="2667" t="n"/>
      <c r="CU26" s="2667">
        <f>+CR26-CS26</f>
        <v/>
      </c>
      <c r="CV26" s="2667">
        <f>+CR26-CT26</f>
        <v/>
      </c>
      <c r="CW26" s="2667" t="n"/>
      <c r="CX26" s="129">
        <f>IFERROR(CR26/CW26-1, "-")</f>
        <v/>
      </c>
      <c r="CY26" s="2669" t="n"/>
      <c r="CZ26" s="2667" t="n"/>
      <c r="DA26" s="2667" t="n"/>
      <c r="DB26" s="2667" t="n"/>
      <c r="DC26" s="2667" t="n"/>
      <c r="DD26" s="2667" t="n"/>
      <c r="DE26" s="129">
        <f>CZ26/DD26-1</f>
        <v/>
      </c>
      <c r="DF26" s="129" t="n"/>
      <c r="DG26" s="129" t="n"/>
      <c r="DH26" s="129" t="n"/>
      <c r="DI26" s="102" t="n"/>
      <c r="DJ26" s="2657" t="n"/>
      <c r="DK26" s="2657" t="n"/>
      <c r="DL26" s="2657" t="n"/>
      <c r="DM26" s="2657" t="n"/>
      <c r="DN26" s="2658" t="n"/>
      <c r="DO26" s="12" t="n"/>
      <c r="DX26" s="2654" t="n"/>
      <c r="DY26" s="2654" t="n"/>
      <c r="DZ26" s="2654" t="n"/>
    </row>
    <row customFormat="1" customHeight="1" hidden="1" ht="18.75" r="27" s="125">
      <c r="A27" s="117" t="inlineStr">
        <is>
          <t>Intercompagnie Fixe &amp; Internet</t>
        </is>
      </c>
      <c r="B27" s="118" t="n"/>
      <c r="C27" s="94" t="inlineStr">
        <is>
          <t>PL21</t>
        </is>
      </c>
      <c r="D27" s="2664" t="n"/>
      <c r="E27" s="2664" t="n"/>
      <c r="F27" s="2664" t="n"/>
      <c r="G27" s="2664" t="n"/>
      <c r="H27" s="2306" t="n"/>
      <c r="I27" s="120" t="n"/>
      <c r="J27" s="2664" t="n"/>
      <c r="K27" s="2664" t="n"/>
      <c r="L27" s="2664" t="n"/>
      <c r="M27" s="2664" t="n"/>
      <c r="N27" s="2306" t="n"/>
      <c r="O27" s="120" t="n"/>
      <c r="P27" s="2664" t="n"/>
      <c r="Q27" s="2664" t="n"/>
      <c r="R27" s="2664" t="n"/>
      <c r="S27" s="2664" t="n"/>
      <c r="T27" s="2306" t="n"/>
      <c r="U27" s="121" t="n"/>
      <c r="V27" s="2665" t="n"/>
      <c r="W27" s="2665" t="n"/>
      <c r="X27" s="2665" t="n"/>
      <c r="Y27" s="2665" t="n"/>
      <c r="Z27" s="2665" t="n"/>
      <c r="AA27" s="2665" t="n"/>
      <c r="AB27" s="2306" t="n"/>
      <c r="AC27" s="121" t="n"/>
      <c r="AD27" s="2664" t="n"/>
      <c r="AE27" s="2664" t="n"/>
      <c r="AF27" s="2664" t="n"/>
      <c r="AG27" s="2664" t="n"/>
      <c r="AH27" s="2664" t="n"/>
      <c r="AI27" s="2664" t="n"/>
      <c r="AJ27" s="2306" t="n"/>
      <c r="AK27" s="122" t="n"/>
      <c r="AL27" s="2664" t="n"/>
      <c r="AM27" s="2664" t="n"/>
      <c r="AN27" s="2664" t="n"/>
      <c r="AO27" s="2664" t="n"/>
      <c r="AP27" s="2664" t="n"/>
      <c r="AQ27" s="2664" t="n"/>
      <c r="AR27" s="2664" t="n"/>
      <c r="AS27" s="2306" t="n"/>
      <c r="AT27" s="122" t="n"/>
      <c r="AU27" s="2664" t="n"/>
      <c r="AV27" s="2664" t="n"/>
      <c r="AW27" s="2664" t="n"/>
      <c r="AX27" s="2664" t="n"/>
      <c r="AY27" s="2664" t="n"/>
      <c r="AZ27" s="2664" t="n"/>
      <c r="BA27" s="2306" t="n"/>
      <c r="BB27" s="122" t="n"/>
      <c r="BC27" s="2664" t="n"/>
      <c r="BD27" s="2664" t="n"/>
      <c r="BE27" s="2664" t="n"/>
      <c r="BF27" s="2664" t="n"/>
      <c r="BG27" s="2664" t="n"/>
      <c r="BH27" s="2664" t="n"/>
      <c r="BI27" s="2306" t="n"/>
      <c r="BJ27" s="122" t="n"/>
      <c r="BK27" s="2664" t="n"/>
      <c r="BL27" s="2664" t="n"/>
      <c r="BM27" s="2664" t="n"/>
      <c r="BN27" s="2664" t="n"/>
      <c r="BO27" s="2664" t="n"/>
      <c r="BP27" s="2664" t="n"/>
      <c r="BQ27" s="2664" t="n"/>
      <c r="BR27" s="2306" t="n"/>
      <c r="BS27" s="122" t="n"/>
      <c r="BT27" s="2664" t="n"/>
      <c r="BU27" s="2664" t="n"/>
      <c r="BV27" s="2664" t="n"/>
      <c r="BW27" s="2664" t="n"/>
      <c r="BX27" s="2664" t="n"/>
      <c r="BY27" s="2664" t="n"/>
      <c r="BZ27" s="2306" t="n"/>
      <c r="CA27" s="122" t="n"/>
      <c r="CB27" s="2664" t="n"/>
      <c r="CC27" s="2664" t="n"/>
      <c r="CD27" s="2664" t="n"/>
      <c r="CE27" s="2664" t="n"/>
      <c r="CF27" s="2664" t="n"/>
      <c r="CG27" s="2664" t="n"/>
      <c r="CH27" s="2306" t="n"/>
      <c r="CI27" s="122" t="n"/>
      <c r="CJ27" s="2664" t="n"/>
      <c r="CK27" s="2664" t="n"/>
      <c r="CL27" s="2664" t="n"/>
      <c r="CM27" s="2664" t="n"/>
      <c r="CN27" s="2664" t="n"/>
      <c r="CO27" s="2664" t="n"/>
      <c r="CP27" s="2306" t="n"/>
      <c r="CQ27" s="122" t="n"/>
      <c r="CR27" s="2664" t="n"/>
      <c r="CS27" s="2664" t="n"/>
      <c r="CT27" s="2664" t="n"/>
      <c r="CU27" s="2664">
        <f>+CR27-CS27</f>
        <v/>
      </c>
      <c r="CV27" s="2664">
        <f>+CR27-CT27</f>
        <v/>
      </c>
      <c r="CW27" s="2664" t="n"/>
      <c r="CX27" s="120">
        <f>IFERROR(CR27/CW27-1, "-")</f>
        <v/>
      </c>
      <c r="CY27" s="2666" t="n"/>
      <c r="CZ27" s="2664" t="n"/>
      <c r="DA27" s="2664" t="n"/>
      <c r="DB27" s="2664" t="n"/>
      <c r="DC27" s="2664" t="n"/>
      <c r="DD27" s="2664" t="n"/>
      <c r="DE27" s="120">
        <f>CZ27/DD27-1</f>
        <v/>
      </c>
      <c r="DF27" s="120" t="n"/>
      <c r="DG27" s="120" t="n"/>
      <c r="DH27" s="120" t="n"/>
      <c r="DI27" s="102" t="n"/>
      <c r="DJ27" s="2657" t="n"/>
      <c r="DK27" s="2657" t="n"/>
      <c r="DL27" s="2657" t="n"/>
      <c r="DM27" s="2657" t="n"/>
      <c r="DN27" s="2658" t="n"/>
      <c r="DO27" s="124" t="n"/>
      <c r="DX27" s="2654" t="n"/>
      <c r="DY27" s="2654" t="n"/>
      <c r="DZ27" s="2654" t="n"/>
    </row>
    <row customHeight="1" ht="12.75" r="28" s="2557">
      <c r="A28" s="140" t="inlineStr">
        <is>
          <t>Mobile</t>
        </is>
      </c>
      <c r="B28" s="32" t="n"/>
      <c r="C28" s="94" t="inlineStr">
        <is>
          <t>PL22</t>
        </is>
      </c>
      <c r="D28" s="2667" t="n">
        <v>-5023.394484074999</v>
      </c>
      <c r="E28" s="2667" t="n">
        <v>-5752.863448912001</v>
      </c>
      <c r="F28" s="2667" t="n">
        <v>729.4689648370022</v>
      </c>
      <c r="G28" s="2667" t="n">
        <v>-5774.065482075001</v>
      </c>
      <c r="H28" s="764" t="n">
        <v>-0.1300073579578173</v>
      </c>
      <c r="I28" s="129" t="n"/>
      <c r="J28" s="2667" t="n">
        <v>-5233.516525075001</v>
      </c>
      <c r="K28" s="2667" t="n">
        <v>-5412.007861705957</v>
      </c>
      <c r="L28" s="2667" t="n">
        <v>178.4913366309565</v>
      </c>
      <c r="M28" s="2667" t="n">
        <v>-5467.910927075</v>
      </c>
      <c r="N28" s="764" t="n">
        <v>-0.04286726779680494</v>
      </c>
      <c r="O28" s="129" t="n"/>
      <c r="P28" s="2667" t="n">
        <v>-5306.235359974995</v>
      </c>
      <c r="Q28" s="2667" t="n">
        <v>-5658.804174990564</v>
      </c>
      <c r="R28" s="2667" t="n">
        <v>352.5688150155693</v>
      </c>
      <c r="S28" s="2667" t="n">
        <v>-5318.92359085</v>
      </c>
      <c r="T28" s="764" t="n">
        <v>-0.002385488465529551</v>
      </c>
      <c r="U28" s="130" t="n"/>
      <c r="V28" s="2668" t="n">
        <v>-5421.900753075</v>
      </c>
      <c r="W28" s="2668" t="n">
        <v>-5772.020585578623</v>
      </c>
      <c r="X28" s="2668" t="n">
        <v>-5383.448021980186</v>
      </c>
      <c r="Y28" s="2668" t="n">
        <v>350.1198325036221</v>
      </c>
      <c r="Z28" s="2668" t="n">
        <v>-38.45273109481423</v>
      </c>
      <c r="AA28" s="2668" t="n">
        <v>-5458.771567429886</v>
      </c>
      <c r="AB28" s="764" t="n">
        <v>-0.00675441606219207</v>
      </c>
      <c r="AC28" s="130" t="n"/>
      <c r="AD28" s="2667" t="n">
        <v>-5302.176329175005</v>
      </c>
      <c r="AE28" s="2667" t="n">
        <v>-5682.372977180338</v>
      </c>
      <c r="AF28" s="2667" t="n">
        <v>-5325.109738752466</v>
      </c>
      <c r="AG28" s="2667" t="n">
        <v>380.1966480053334</v>
      </c>
      <c r="AH28" s="2667" t="n">
        <v>22.93340957746113</v>
      </c>
      <c r="AI28" s="2667" t="n">
        <v>-5565.853685124416</v>
      </c>
      <c r="AJ28" s="764" t="n">
        <v>-0.04737410842367795</v>
      </c>
      <c r="AK28" s="131" t="n"/>
      <c r="AL28" s="2667" t="n">
        <v>-5691.376199974993</v>
      </c>
      <c r="AM28" s="2667" t="n">
        <v>-5580.685933492186</v>
      </c>
      <c r="AN28" s="2667" t="n">
        <v>-5242.048419573559</v>
      </c>
      <c r="AO28" s="2667" t="n">
        <v>-5159.045647394089</v>
      </c>
      <c r="AP28" s="2667" t="n">
        <v>-110.6902664828067</v>
      </c>
      <c r="AQ28" s="2667" t="n">
        <v>-449.3277804014342</v>
      </c>
      <c r="AR28" s="2667" t="n">
        <v>-5075.040964304643</v>
      </c>
      <c r="AS28" s="764" t="n">
        <v>0.1214443863616768</v>
      </c>
      <c r="AT28" s="131" t="n"/>
      <c r="AU28" s="2667" t="n">
        <v>-7029.233772075001</v>
      </c>
      <c r="AV28" s="2667" t="n">
        <v>-5830.107692037857</v>
      </c>
      <c r="AW28" s="2667" t="n">
        <v>-5506.589572502155</v>
      </c>
      <c r="AX28" s="2667" t="n">
        <v>-1199.126080037144</v>
      </c>
      <c r="AY28" s="2667" t="n">
        <v>-1522.644199572846</v>
      </c>
      <c r="AZ28" s="2667" t="n">
        <v>-5235.802691075</v>
      </c>
      <c r="BA28" s="764" t="n">
        <v>0.3425322126934043</v>
      </c>
      <c r="BB28" s="131" t="n"/>
      <c r="BC28" s="2667" t="n">
        <v>-5378.843372741666</v>
      </c>
      <c r="BD28" s="2667" t="n">
        <v>-5690.609107317381</v>
      </c>
      <c r="BE28" s="2667" t="n">
        <v>-5375.259045567071</v>
      </c>
      <c r="BF28" s="2667" t="n">
        <v>311.7657345757152</v>
      </c>
      <c r="BG28" s="2667" t="n">
        <v>-3.584327174595273</v>
      </c>
      <c r="BH28" s="2667" t="n">
        <v>-5276.323145075</v>
      </c>
      <c r="BI28" s="764" t="n">
        <v>0.01943024050040609</v>
      </c>
      <c r="BJ28" s="131" t="n"/>
      <c r="BK28" s="2667" t="n">
        <v>-5109.907049741669</v>
      </c>
      <c r="BL28" s="2667" t="n">
        <v>-5384.773671240522</v>
      </c>
      <c r="BM28" s="2667" t="n">
        <v>-5232.244222743014</v>
      </c>
      <c r="BN28" s="2667" t="n">
        <v>-5200.119853249726</v>
      </c>
      <c r="BO28" s="2667" t="n">
        <v>274.8666214988534</v>
      </c>
      <c r="BP28" s="2667" t="n">
        <v>90.21280350805682</v>
      </c>
      <c r="BQ28" s="2667" t="n">
        <v>-5131.707496075</v>
      </c>
      <c r="BR28" s="764" t="n">
        <v>-0.004248185686733907</v>
      </c>
      <c r="BS28" s="131" t="n"/>
      <c r="BT28" s="2667" t="n">
        <v>-5029.985518841673</v>
      </c>
      <c r="BU28" s="2667" t="n">
        <v>-5554.814401487711</v>
      </c>
      <c r="BV28" s="2667" t="n">
        <v>-5321.00187809393</v>
      </c>
      <c r="BW28" s="2667" t="n">
        <v>524.8288826460375</v>
      </c>
      <c r="BX28" s="2667" t="n">
        <v>291.0163592522567</v>
      </c>
      <c r="BY28" s="2667" t="n">
        <v>-5309.800604666053</v>
      </c>
      <c r="BZ28" s="764" t="n">
        <v>-0.05269785188891818</v>
      </c>
      <c r="CA28" s="131" t="n"/>
      <c r="CB28" s="2667" t="n">
        <v>-5126.836331741667</v>
      </c>
      <c r="CC28" s="2667" t="n">
        <v>-5509.474599763405</v>
      </c>
      <c r="CD28" s="2667" t="n">
        <v>-5241.525947409439</v>
      </c>
      <c r="CE28" s="2667" t="n">
        <v>382.6382680217384</v>
      </c>
      <c r="CF28" s="2667" t="n">
        <v>114.6896156677722</v>
      </c>
      <c r="CG28" s="2667" t="n">
        <v>-5161.010424075001</v>
      </c>
      <c r="CH28" s="764" t="n">
        <v>-0.006621589480602208</v>
      </c>
      <c r="CI28" s="131" t="n"/>
      <c r="CJ28" s="2667" t="n">
        <v>-5306.941068508334</v>
      </c>
      <c r="CK28" s="2667" t="n">
        <v>-5706.996260311528</v>
      </c>
      <c r="CL28" s="2667" t="n">
        <v>-5534.181460380578</v>
      </c>
      <c r="CM28" s="2667" t="n">
        <v>400.0551918031942</v>
      </c>
      <c r="CN28" s="2667" t="n">
        <v>227.2403918722439</v>
      </c>
      <c r="CO28" s="2667" t="n">
        <v>-7921.052975175002</v>
      </c>
      <c r="CP28" s="764" t="n">
        <v>-0.3300207579547104</v>
      </c>
      <c r="CQ28" s="131" t="n"/>
      <c r="CR28" s="2667" t="n">
        <v>-64960.346765</v>
      </c>
      <c r="CS28" s="2667" t="n">
        <v>-67535.53071401808</v>
      </c>
      <c r="CT28" s="2667" t="n">
        <v>-65683.50593530033</v>
      </c>
      <c r="CU28" s="2667" t="n">
        <v>2575.183949018079</v>
      </c>
      <c r="CV28" s="2667" t="n">
        <v>723.1591703003287</v>
      </c>
      <c r="CW28" s="2667" t="n">
        <v>-66696.263553</v>
      </c>
      <c r="CX28" s="129">
        <f>IFERROR(CR28/CW28-1, "-")</f>
        <v/>
      </c>
      <c r="CY28" s="2669" t="n"/>
      <c r="CZ28" s="2667" t="n">
        <v>-67535.53071401808</v>
      </c>
      <c r="DA28" s="2667" t="n">
        <v>-63800.27438413033</v>
      </c>
      <c r="DB28" s="2667" t="n">
        <v>-63689.17337738404</v>
      </c>
      <c r="DC28" s="2667" t="n">
        <v>-65683.50593520033</v>
      </c>
      <c r="DD28" s="2667" t="n">
        <v>-66696.263553</v>
      </c>
      <c r="DE28" s="129">
        <f>CZ28/DD28-1</f>
        <v/>
      </c>
      <c r="DF28" s="129">
        <f>DA28/DD28-1</f>
        <v/>
      </c>
      <c r="DG28" s="129">
        <f>DB28/DD28-1</f>
        <v/>
      </c>
      <c r="DH28" s="129">
        <f>DC28/DD28-1</f>
        <v/>
      </c>
      <c r="DI28" s="102" t="n"/>
      <c r="DJ28" s="2657" t="n"/>
      <c r="DK28" s="2657" t="n"/>
      <c r="DL28" s="2657" t="n"/>
      <c r="DM28" s="2657" t="n"/>
      <c r="DN28" s="2658" t="n"/>
      <c r="DO28" s="12" t="n"/>
      <c r="DX28" s="2654" t="n"/>
      <c r="DY28" s="2654" t="n"/>
      <c r="DZ28" s="2654" t="n"/>
    </row>
    <row customFormat="1" customHeight="1" ht="12.75" r="29" s="125">
      <c r="A29" s="117" t="inlineStr">
        <is>
          <t>Intercompagnie Mobile</t>
        </is>
      </c>
      <c r="B29" s="118" t="n"/>
      <c r="C29" s="94" t="inlineStr">
        <is>
          <t>PL23</t>
        </is>
      </c>
      <c r="D29" s="2664" t="n">
        <v>-5023.394484074999</v>
      </c>
      <c r="E29" s="2664" t="n">
        <v>-5752.863448912001</v>
      </c>
      <c r="F29" s="2664" t="n">
        <v>729.4689648370022</v>
      </c>
      <c r="G29" s="2664" t="n">
        <v>-5774.065482075001</v>
      </c>
      <c r="H29" s="2306" t="n">
        <v>-0.1300073579578173</v>
      </c>
      <c r="I29" s="120" t="n"/>
      <c r="J29" s="2664" t="n">
        <v>-5233.516525075001</v>
      </c>
      <c r="K29" s="2664" t="n">
        <v>-5412.007861705957</v>
      </c>
      <c r="L29" s="2664" t="n">
        <v>178.4913366309565</v>
      </c>
      <c r="M29" s="2664" t="n">
        <v>-5467.910927075</v>
      </c>
      <c r="N29" s="2306" t="n">
        <v>-0.04286726779680494</v>
      </c>
      <c r="O29" s="120" t="n"/>
      <c r="P29" s="2664" t="n">
        <v>-5306.235359974995</v>
      </c>
      <c r="Q29" s="2664" t="n">
        <v>-5658.804174990564</v>
      </c>
      <c r="R29" s="2664" t="n">
        <v>352.5688150155693</v>
      </c>
      <c r="S29" s="2664" t="n">
        <v>-5318.92359085</v>
      </c>
      <c r="T29" s="2306" t="n">
        <v>-0.002385488465529551</v>
      </c>
      <c r="U29" s="121" t="n"/>
      <c r="V29" s="2665" t="n">
        <v>-5421.900753075</v>
      </c>
      <c r="W29" s="2665" t="n">
        <v>-5772.020585578623</v>
      </c>
      <c r="X29" s="2665" t="n">
        <v>-5383.448021980186</v>
      </c>
      <c r="Y29" s="2665" t="n">
        <v>350.1198325036221</v>
      </c>
      <c r="Z29" s="2665" t="n">
        <v>-38.45273109481423</v>
      </c>
      <c r="AA29" s="2665" t="n">
        <v>-5458.771567429886</v>
      </c>
      <c r="AB29" s="2306" t="n">
        <v>-0.00675441606219207</v>
      </c>
      <c r="AC29" s="121" t="n"/>
      <c r="AD29" s="2664" t="n">
        <v>-5302.176329175005</v>
      </c>
      <c r="AE29" s="2664" t="n">
        <v>-5682.372977180338</v>
      </c>
      <c r="AF29" s="2664" t="n">
        <v>-5325.109738752466</v>
      </c>
      <c r="AG29" s="2664" t="n">
        <v>380.1966480053334</v>
      </c>
      <c r="AH29" s="2664" t="n">
        <v>22.93340957746113</v>
      </c>
      <c r="AI29" s="2664" t="n">
        <v>-5565.853685124416</v>
      </c>
      <c r="AJ29" s="2306" t="n">
        <v>-0.04737410842367795</v>
      </c>
      <c r="AK29" s="122" t="n"/>
      <c r="AL29" s="2664" t="n">
        <v>-5691.376199974993</v>
      </c>
      <c r="AM29" s="2664" t="n">
        <v>-5580.685933492186</v>
      </c>
      <c r="AN29" s="2664" t="n">
        <v>-5242.048419573559</v>
      </c>
      <c r="AO29" s="2664" t="n">
        <v>-5159.045647394089</v>
      </c>
      <c r="AP29" s="2664" t="n">
        <v>-110.6902664828067</v>
      </c>
      <c r="AQ29" s="2664" t="n">
        <v>-449.3277804014342</v>
      </c>
      <c r="AR29" s="2664" t="n">
        <v>-5075.040964304643</v>
      </c>
      <c r="AS29" s="2306" t="n">
        <v>0.1214443863616768</v>
      </c>
      <c r="AT29" s="122" t="n"/>
      <c r="AU29" s="2664" t="n">
        <v>-7029.233772075001</v>
      </c>
      <c r="AV29" s="2664" t="n">
        <v>-5830.107692037857</v>
      </c>
      <c r="AW29" s="2664" t="n">
        <v>-5506.589572502155</v>
      </c>
      <c r="AX29" s="2664" t="n">
        <v>-1199.126080037144</v>
      </c>
      <c r="AY29" s="2664" t="n">
        <v>-1522.644199572846</v>
      </c>
      <c r="AZ29" s="2664" t="n">
        <v>-5235.802691075</v>
      </c>
      <c r="BA29" s="2306" t="n">
        <v>0.3425322126934043</v>
      </c>
      <c r="BB29" s="122" t="n"/>
      <c r="BC29" s="2664" t="n">
        <v>-5378.843372741666</v>
      </c>
      <c r="BD29" s="2664" t="n">
        <v>-5690.609107317381</v>
      </c>
      <c r="BE29" s="2664" t="n">
        <v>-5375.259045567071</v>
      </c>
      <c r="BF29" s="2664" t="n">
        <v>311.7657345757152</v>
      </c>
      <c r="BG29" s="2664" t="n">
        <v>-3.584327174595273</v>
      </c>
      <c r="BH29" s="2664" t="n">
        <v>-5276.323145075</v>
      </c>
      <c r="BI29" s="2306" t="n">
        <v>0.01943024050040609</v>
      </c>
      <c r="BJ29" s="122" t="n"/>
      <c r="BK29" s="2664" t="n">
        <v>-5109.907049741669</v>
      </c>
      <c r="BL29" s="2664" t="n">
        <v>-5384.773671240522</v>
      </c>
      <c r="BM29" s="2664" t="n">
        <v>-5232.244222743014</v>
      </c>
      <c r="BN29" s="2664" t="n">
        <v>-5200.119853249726</v>
      </c>
      <c r="BO29" s="2664" t="n">
        <v>274.8666214988534</v>
      </c>
      <c r="BP29" s="2664" t="n">
        <v>90.21280350805682</v>
      </c>
      <c r="BQ29" s="2664" t="n">
        <v>-5131.707496075</v>
      </c>
      <c r="BR29" s="2306" t="n">
        <v>-0.004248185686733907</v>
      </c>
      <c r="BS29" s="122" t="n"/>
      <c r="BT29" s="2664" t="n">
        <v>-5029.985518841673</v>
      </c>
      <c r="BU29" s="2664" t="n">
        <v>-5554.814401487711</v>
      </c>
      <c r="BV29" s="2664" t="n">
        <v>-5321.00187809393</v>
      </c>
      <c r="BW29" s="2664" t="n">
        <v>524.8288826460375</v>
      </c>
      <c r="BX29" s="2664" t="n">
        <v>291.0163592522567</v>
      </c>
      <c r="BY29" s="2664" t="n">
        <v>-5309.800604666053</v>
      </c>
      <c r="BZ29" s="2306" t="n">
        <v>-0.05269785188891818</v>
      </c>
      <c r="CA29" s="122" t="n"/>
      <c r="CB29" s="2664" t="n">
        <v>-5126.836331741667</v>
      </c>
      <c r="CC29" s="2664" t="n">
        <v>-5509.474599763405</v>
      </c>
      <c r="CD29" s="2664" t="n">
        <v>-5241.525947409439</v>
      </c>
      <c r="CE29" s="2664" t="n">
        <v>382.6382680217384</v>
      </c>
      <c r="CF29" s="2664" t="n">
        <v>114.6896156677722</v>
      </c>
      <c r="CG29" s="2664" t="n">
        <v>-5161.010424075001</v>
      </c>
      <c r="CH29" s="2306" t="n">
        <v>-0.006621589480602208</v>
      </c>
      <c r="CI29" s="122" t="n"/>
      <c r="CJ29" s="2664" t="n">
        <v>-5306.941068508334</v>
      </c>
      <c r="CK29" s="2664" t="n">
        <v>-5706.996260311528</v>
      </c>
      <c r="CL29" s="2664" t="n">
        <v>-5534.181460380578</v>
      </c>
      <c r="CM29" s="2664" t="n">
        <v>400.0551918031942</v>
      </c>
      <c r="CN29" s="2664" t="n">
        <v>227.2403918722439</v>
      </c>
      <c r="CO29" s="2664" t="n">
        <v>-7921.052975175002</v>
      </c>
      <c r="CP29" s="2306" t="n">
        <v>-0.3300207579547104</v>
      </c>
      <c r="CQ29" s="122" t="n"/>
      <c r="CR29" s="2664" t="n">
        <v>-64960.346765</v>
      </c>
      <c r="CS29" s="2664" t="n">
        <v>-67535.53071401808</v>
      </c>
      <c r="CT29" s="2664" t="n">
        <v>-65683.50593530033</v>
      </c>
      <c r="CU29" s="2664" t="n">
        <v>2575.183949018079</v>
      </c>
      <c r="CV29" s="2664" t="n">
        <v>723.1591703003287</v>
      </c>
      <c r="CW29" s="2664" t="n">
        <v>-66696.263553</v>
      </c>
      <c r="CX29" s="120">
        <f>IFERROR(CR29/CW29-1, "-")</f>
        <v/>
      </c>
      <c r="CY29" s="2666" t="n"/>
      <c r="CZ29" s="2664" t="n">
        <v>-67535.53071401808</v>
      </c>
      <c r="DA29" s="2664" t="n">
        <v>-63800.27438413033</v>
      </c>
      <c r="DB29" s="2664" t="n">
        <v>-63689.17337738404</v>
      </c>
      <c r="DC29" s="2664" t="n">
        <v>-65683.50593520033</v>
      </c>
      <c r="DD29" s="2664" t="n">
        <v>-66696.263553</v>
      </c>
      <c r="DE29" s="120">
        <f>CZ29/DD29-1</f>
        <v/>
      </c>
      <c r="DF29" s="120">
        <f>DA29/DD29-1</f>
        <v/>
      </c>
      <c r="DG29" s="120" t="n"/>
      <c r="DH29" s="120">
        <f>DC29/DD29-1</f>
        <v/>
      </c>
      <c r="DI29" s="102" t="n"/>
      <c r="DJ29" s="2657" t="n"/>
      <c r="DK29" s="2657" t="n"/>
      <c r="DL29" s="2657" t="n"/>
      <c r="DM29" s="2657" t="n"/>
      <c r="DN29" s="2658" t="n"/>
      <c r="DO29" s="124" t="n"/>
      <c r="DX29" s="2654" t="n"/>
      <c r="DY29" s="2654" t="n"/>
      <c r="DZ29" s="2654" t="n"/>
    </row>
    <row customHeight="1" ht="15" r="30" s="2557">
      <c r="A30" s="140" t="n"/>
      <c r="B30" s="32" t="n"/>
      <c r="C30" s="94" t="inlineStr">
        <is>
          <t>PL24</t>
        </is>
      </c>
      <c r="D30" s="2667" t="n"/>
      <c r="E30" s="2667" t="n"/>
      <c r="F30" s="2667" t="n"/>
      <c r="G30" s="2667" t="n"/>
      <c r="H30" s="764" t="n"/>
      <c r="I30" s="129" t="n"/>
      <c r="J30" s="2667" t="n"/>
      <c r="K30" s="2667" t="n"/>
      <c r="L30" s="2667" t="n"/>
      <c r="M30" s="2667" t="n"/>
      <c r="N30" s="764" t="n"/>
      <c r="O30" s="129" t="n"/>
      <c r="P30" s="2667" t="n"/>
      <c r="Q30" s="2667" t="n"/>
      <c r="R30" s="2667" t="n"/>
      <c r="S30" s="2667" t="n"/>
      <c r="T30" s="764" t="n"/>
      <c r="U30" s="130" t="n"/>
      <c r="V30" s="2668" t="n"/>
      <c r="W30" s="2668" t="n"/>
      <c r="X30" s="2668" t="n"/>
      <c r="Y30" s="2668" t="n"/>
      <c r="Z30" s="2668" t="n"/>
      <c r="AA30" s="2668" t="n"/>
      <c r="AB30" s="764" t="n"/>
      <c r="AC30" s="130" t="n"/>
      <c r="AD30" s="2667" t="n"/>
      <c r="AE30" s="2667" t="n"/>
      <c r="AF30" s="2667" t="n"/>
      <c r="AG30" s="2667" t="n"/>
      <c r="AH30" s="2667" t="n"/>
      <c r="AI30" s="2667" t="n"/>
      <c r="AJ30" s="764" t="n"/>
      <c r="AK30" s="131" t="n"/>
      <c r="AL30" s="2667" t="n"/>
      <c r="AM30" s="2667" t="n"/>
      <c r="AN30" s="2667" t="n"/>
      <c r="AO30" s="2667" t="n"/>
      <c r="AP30" s="2667" t="n"/>
      <c r="AQ30" s="2667" t="n"/>
      <c r="AR30" s="2667" t="n"/>
      <c r="AS30" s="764" t="n"/>
      <c r="AT30" s="131" t="n"/>
      <c r="AU30" s="2667" t="n"/>
      <c r="AV30" s="2667" t="n"/>
      <c r="AW30" s="2667" t="n"/>
      <c r="AX30" s="2667" t="n"/>
      <c r="AY30" s="2667" t="n"/>
      <c r="AZ30" s="2667" t="n"/>
      <c r="BA30" s="764" t="n"/>
      <c r="BB30" s="131" t="n"/>
      <c r="BC30" s="2667" t="n"/>
      <c r="BD30" s="2667" t="n"/>
      <c r="BE30" s="2667" t="n"/>
      <c r="BF30" s="2667" t="n"/>
      <c r="BG30" s="2667" t="n"/>
      <c r="BH30" s="2667" t="n"/>
      <c r="BI30" s="764" t="n"/>
      <c r="BJ30" s="131" t="n"/>
      <c r="BK30" s="2667" t="n"/>
      <c r="BL30" s="2667" t="n"/>
      <c r="BM30" s="2667" t="n"/>
      <c r="BN30" s="2667" t="n"/>
      <c r="BO30" s="2667" t="n"/>
      <c r="BP30" s="2667" t="n"/>
      <c r="BQ30" s="2667" t="n"/>
      <c r="BR30" s="764" t="n"/>
      <c r="BS30" s="131" t="n"/>
      <c r="BT30" s="2667" t="n"/>
      <c r="BU30" s="2667" t="n"/>
      <c r="BV30" s="2667" t="n"/>
      <c r="BW30" s="2667" t="n"/>
      <c r="BX30" s="2667" t="n"/>
      <c r="BY30" s="2667" t="n"/>
      <c r="BZ30" s="764" t="n"/>
      <c r="CA30" s="131" t="n"/>
      <c r="CB30" s="2667" t="n"/>
      <c r="CC30" s="2667" t="n"/>
      <c r="CD30" s="2667" t="n"/>
      <c r="CE30" s="2667" t="n"/>
      <c r="CF30" s="2667" t="n"/>
      <c r="CG30" s="2667" t="n"/>
      <c r="CH30" s="764" t="n"/>
      <c r="CI30" s="131" t="n"/>
      <c r="CJ30" s="2667" t="n"/>
      <c r="CK30" s="2667" t="n"/>
      <c r="CL30" s="2667" t="n"/>
      <c r="CM30" s="2667" t="n"/>
      <c r="CN30" s="2667" t="n"/>
      <c r="CO30" s="2667" t="n"/>
      <c r="CP30" s="764" t="n"/>
      <c r="CQ30" s="131" t="n"/>
      <c r="CR30" s="2667" t="n"/>
      <c r="CS30" s="2667" t="n"/>
      <c r="CT30" s="2667" t="n"/>
      <c r="CU30" s="2667" t="n"/>
      <c r="CV30" s="2667" t="n"/>
      <c r="CW30" s="2667" t="n"/>
      <c r="CX30" s="129">
        <f>IFERROR(CR30/CW30-1, "-")</f>
        <v/>
      </c>
      <c r="CY30" s="2669" t="n"/>
      <c r="CZ30" s="2667" t="n"/>
      <c r="DA30" s="2667" t="n"/>
      <c r="DB30" s="2667" t="n"/>
      <c r="DC30" s="2667" t="n"/>
      <c r="DD30" s="2667" t="n"/>
      <c r="DE30" s="129" t="n"/>
      <c r="DF30" s="129" t="n"/>
      <c r="DG30" s="129" t="n"/>
      <c r="DH30" s="129" t="n"/>
      <c r="DI30" s="102" t="n"/>
      <c r="DJ30" s="2657" t="n"/>
      <c r="DK30" s="2657" t="n"/>
      <c r="DL30" s="2657" t="n"/>
      <c r="DM30" s="2657" t="n"/>
      <c r="DN30" s="2658" t="n"/>
      <c r="DO30" s="12" t="n"/>
      <c r="DX30" s="2654" t="n"/>
      <c r="DY30" s="2654" t="n"/>
      <c r="DZ30" s="2654" t="n"/>
    </row>
    <row customFormat="1" r="31" s="139">
      <c r="A31" s="136" t="inlineStr">
        <is>
          <t>EBITDA</t>
        </is>
      </c>
      <c r="B31" s="93" t="n"/>
      <c r="C31" s="94" t="inlineStr">
        <is>
          <t>PL25</t>
        </is>
      </c>
      <c r="D31" s="2662" t="n">
        <v>1893.637033468136</v>
      </c>
      <c r="E31" s="2662" t="n">
        <v>2256.499972349574</v>
      </c>
      <c r="F31" s="2662" t="n">
        <v>-362.8629388814379</v>
      </c>
      <c r="G31" s="2662" t="n">
        <v>2319.651299258332</v>
      </c>
      <c r="H31" s="2305" t="n">
        <v>-0.1836544423407116</v>
      </c>
      <c r="I31" s="112" t="n"/>
      <c r="J31" s="2662" t="n">
        <v>998.8805088388135</v>
      </c>
      <c r="K31" s="2662" t="n">
        <v>1910.534537448249</v>
      </c>
      <c r="L31" s="2662" t="n">
        <v>-911.654028609436</v>
      </c>
      <c r="M31" s="2662" t="n">
        <v>2119.574043828389</v>
      </c>
      <c r="N31" s="2305" t="n">
        <v>-0.5287352608665519</v>
      </c>
      <c r="O31" s="112" t="n"/>
      <c r="P31" s="2662" t="n">
        <v>1119.385133568061</v>
      </c>
      <c r="Q31" s="2662" t="n">
        <v>2233.535105560952</v>
      </c>
      <c r="R31" s="2662" t="n">
        <v>-1114.149971992891</v>
      </c>
      <c r="S31" s="2662" t="n">
        <v>2997.97502691329</v>
      </c>
      <c r="T31" s="2305" t="n">
        <v>-0.6266195937193719</v>
      </c>
      <c r="U31" s="116" t="n"/>
      <c r="V31" s="2663" t="n">
        <v>1113.307149801017</v>
      </c>
      <c r="W31" s="2663" t="n">
        <v>2044.536334104141</v>
      </c>
      <c r="X31" s="2663" t="n">
        <v>1121.519748485239</v>
      </c>
      <c r="Y31" s="2663" t="n">
        <v>-931.2291843031244</v>
      </c>
      <c r="Z31" s="2663" t="n">
        <v>-8.21259868422203</v>
      </c>
      <c r="AA31" s="2663" t="n">
        <v>2371.407860417572</v>
      </c>
      <c r="AB31" s="2305" t="n">
        <v>-0.5305290294496288</v>
      </c>
      <c r="AC31" s="116" t="n"/>
      <c r="AD31" s="2662" t="n">
        <v>1320.405152448977</v>
      </c>
      <c r="AE31" s="2662" t="n">
        <v>2511.839716933128</v>
      </c>
      <c r="AF31" s="2662" t="n">
        <v>1454.160425206715</v>
      </c>
      <c r="AG31" s="2662" t="n">
        <v>-1191.434564484151</v>
      </c>
      <c r="AH31" s="2662" t="n">
        <v>-133.7552727577386</v>
      </c>
      <c r="AI31" s="2662" t="n">
        <v>1946.491267842096</v>
      </c>
      <c r="AJ31" s="2305" t="n">
        <v>-0.3216485610475951</v>
      </c>
      <c r="AK31" s="110" t="n"/>
      <c r="AL31" s="2662" t="n">
        <v>755.0086225250197</v>
      </c>
      <c r="AM31" s="2662" t="n">
        <v>2334.508030105838</v>
      </c>
      <c r="AN31" s="2662" t="n">
        <v>1439.833609419379</v>
      </c>
      <c r="AO31" s="2662" t="n">
        <v>1356.355110984066</v>
      </c>
      <c r="AP31" s="2662" t="n">
        <v>-1579.499407580818</v>
      </c>
      <c r="AQ31" s="2662" t="n">
        <v>-684.8249868943594</v>
      </c>
      <c r="AR31" s="2662" t="n">
        <v>2284.57071088138</v>
      </c>
      <c r="AS31" s="2305" t="n">
        <v>-0.6695183830691152</v>
      </c>
      <c r="AT31" s="110" t="n"/>
      <c r="AU31" s="2662" t="n">
        <v>-165.6896548696377</v>
      </c>
      <c r="AV31" s="2662" t="n">
        <v>2202.04610349416</v>
      </c>
      <c r="AW31" s="2662" t="n">
        <v>1254.090847237701</v>
      </c>
      <c r="AX31" s="2662" t="n">
        <v>-2367.735758363798</v>
      </c>
      <c r="AY31" s="2662" t="n">
        <v>-1419.780502107339</v>
      </c>
      <c r="AZ31" s="2662" t="n">
        <v>1919.489501366014</v>
      </c>
      <c r="BA31" s="2305" t="n">
        <v>-1.086319646318317</v>
      </c>
      <c r="BB31" s="110" t="n"/>
      <c r="BC31" s="2662" t="n">
        <v>868.0752910529582</v>
      </c>
      <c r="BD31" s="2662" t="n">
        <v>2354.212978906375</v>
      </c>
      <c r="BE31" s="2662" t="n">
        <v>1399.505341736683</v>
      </c>
      <c r="BF31" s="2662" t="n">
        <v>-1486.137687853417</v>
      </c>
      <c r="BG31" s="2662" t="n">
        <v>-531.4300506837253</v>
      </c>
      <c r="BH31" s="2662" t="n">
        <v>1670.085985483982</v>
      </c>
      <c r="BI31" s="2305" t="n">
        <v>-0.4802211990292257</v>
      </c>
      <c r="BJ31" s="110" t="n"/>
      <c r="BK31" s="2662" t="n">
        <v>646.6041335634154</v>
      </c>
      <c r="BL31" s="2662" t="n">
        <v>2376.290975588649</v>
      </c>
      <c r="BM31" s="2662" t="n">
        <v>1377.743966839026</v>
      </c>
      <c r="BN31" s="2662" t="n">
        <v>1036.240679277404</v>
      </c>
      <c r="BO31" s="2662" t="n">
        <v>-1729.686842025234</v>
      </c>
      <c r="BP31" s="2662" t="n">
        <v>-389.6365457139882</v>
      </c>
      <c r="BQ31" s="2662" t="n">
        <v>1548.568501924993</v>
      </c>
      <c r="BR31" s="2305" t="n">
        <v>-0.5824504161361701</v>
      </c>
      <c r="BS31" s="110" t="n"/>
      <c r="BT31" s="2662" t="n">
        <v>807.013426787149</v>
      </c>
      <c r="BU31" s="2662" t="n">
        <v>2589.652655724461</v>
      </c>
      <c r="BV31" s="2662" t="n">
        <v>1241.413909134301</v>
      </c>
      <c r="BW31" s="2662" t="n">
        <v>-1782.639228937312</v>
      </c>
      <c r="BX31" s="2662" t="n">
        <v>-434.4004823471523</v>
      </c>
      <c r="BY31" s="2662" t="n">
        <v>1390.390950933698</v>
      </c>
      <c r="BZ31" s="2305" t="n">
        <v>-0.4195780501554544</v>
      </c>
      <c r="CA31" s="110" t="n"/>
      <c r="CB31" s="2662" t="n">
        <v>343.3185143244345</v>
      </c>
      <c r="CC31" s="2662" t="n">
        <v>2384.625766425974</v>
      </c>
      <c r="CD31" s="2662" t="n">
        <v>1341.950304487061</v>
      </c>
      <c r="CE31" s="2662" t="n">
        <v>-2041.307252101539</v>
      </c>
      <c r="CF31" s="2662" t="n">
        <v>-998.6317901626262</v>
      </c>
      <c r="CG31" s="2662" t="n">
        <v>1165.991803901116</v>
      </c>
      <c r="CH31" s="2305" t="n">
        <v>-0.7055566658566751</v>
      </c>
      <c r="CI31" s="110" t="n"/>
      <c r="CJ31" s="2662" t="n">
        <v>890.3879989577672</v>
      </c>
      <c r="CK31" s="2662" t="n">
        <v>2948.490542690889</v>
      </c>
      <c r="CL31" s="2662" t="n">
        <v>1772.217118598628</v>
      </c>
      <c r="CM31" s="2662" t="n">
        <v>-2058.102543733122</v>
      </c>
      <c r="CN31" s="2662" t="n">
        <v>-881.8291196408609</v>
      </c>
      <c r="CO31" s="2662" t="n">
        <v>-22.86866475085117</v>
      </c>
      <c r="CP31" s="2305" t="n">
        <v>-39.93484856498354</v>
      </c>
      <c r="CQ31" s="110" t="n"/>
      <c r="CR31" s="2662" t="n">
        <v>10590.33331046611</v>
      </c>
      <c r="CS31" s="2662" t="n">
        <v>28146.77271933239</v>
      </c>
      <c r="CT31" s="2662" t="n">
        <v>13294.83124833074</v>
      </c>
      <c r="CU31" s="2662" t="n">
        <v>-17556.43940886627</v>
      </c>
      <c r="CV31" s="2662" t="n">
        <v>-2704.497937864626</v>
      </c>
      <c r="CW31" s="2662" t="n">
        <v>21711.32828800002</v>
      </c>
      <c r="CX31" s="112">
        <f>IFERROR(CR31/CW31-1, "-")</f>
        <v/>
      </c>
      <c r="CY31" s="137" t="n"/>
      <c r="CZ31" s="2662" t="n">
        <v>28146.77271933239</v>
      </c>
      <c r="DA31" s="2662" t="n">
        <v>19925.11042361018</v>
      </c>
      <c r="DB31" s="2662" t="n">
        <v>17106.74442656684</v>
      </c>
      <c r="DC31" s="2662" t="n">
        <v>13294.83124843073</v>
      </c>
      <c r="DD31" s="2662" t="n">
        <v>21711.32828800002</v>
      </c>
      <c r="DE31" s="112">
        <f>CZ31/DD31-1</f>
        <v/>
      </c>
      <c r="DF31" s="112">
        <f>DA31/DD31-1</f>
        <v/>
      </c>
      <c r="DG31" s="112">
        <f>DB31/DD31-1</f>
        <v/>
      </c>
      <c r="DH31" s="112">
        <f>DC31/DD31-1</f>
        <v/>
      </c>
      <c r="DI31" s="102" t="n"/>
      <c r="DJ31" s="2657" t="n"/>
      <c r="DK31" s="2657" t="n"/>
      <c r="DL31" s="2657" t="n"/>
      <c r="DM31" s="2657" t="n"/>
      <c r="DN31" s="2658" t="n"/>
      <c r="DO31" s="138" t="n"/>
      <c r="DX31" s="2654" t="n"/>
      <c r="DY31" s="2654" t="n"/>
      <c r="DZ31" s="2654" t="n"/>
    </row>
    <row customFormat="1" r="32" s="150">
      <c r="A32" s="152" t="inlineStr">
        <is>
          <t>% CA</t>
        </is>
      </c>
      <c r="B32" s="112" t="n"/>
      <c r="C32" s="94" t="inlineStr">
        <is>
          <t>PL26</t>
        </is>
      </c>
      <c r="D32" s="112" t="n">
        <v>0.2274665644454998</v>
      </c>
      <c r="E32" s="112" t="n">
        <v>0.2368509369724297</v>
      </c>
      <c r="F32" s="112" t="n">
        <v>-0.009384372526929918</v>
      </c>
      <c r="G32" s="112" t="n">
        <v>24.46681095595177</v>
      </c>
      <c r="H32" s="2307" t="n">
        <v>-0.9907030562808119</v>
      </c>
      <c r="I32" s="144" t="n"/>
      <c r="J32" s="112" t="n">
        <v>0.1314331846726378</v>
      </c>
      <c r="K32" s="112" t="n">
        <v>0.2175481492421839</v>
      </c>
      <c r="L32" s="112" t="n">
        <v>-0.08611496456954618</v>
      </c>
      <c r="M32" s="112" t="n">
        <v>23.39521633995693</v>
      </c>
      <c r="N32" s="2307" t="n">
        <v>-0.9943820487589097</v>
      </c>
      <c r="O32" s="144" t="n"/>
      <c r="P32" s="112" t="n">
        <v>0.1409185126071613</v>
      </c>
      <c r="Q32" s="112" t="n">
        <v>0.2357756091564351</v>
      </c>
      <c r="R32" s="112" t="n">
        <v>-0.09485709654927377</v>
      </c>
      <c r="S32" s="112" t="n">
        <v>30.10097502856554</v>
      </c>
      <c r="T32" s="2307" t="n">
        <v>-0.9953184734888677</v>
      </c>
      <c r="U32" s="145" t="n"/>
      <c r="V32" s="2294" t="n">
        <v>0.1377816300348812</v>
      </c>
      <c r="W32" s="2360" t="n">
        <v>0.2183741577209238</v>
      </c>
      <c r="X32" s="2294" t="n">
        <v>0.1423948680326193</v>
      </c>
      <c r="Y32" s="2294" t="n">
        <v>-0.08059252768604261</v>
      </c>
      <c r="Z32" s="2294" t="n">
        <v>-0.004613237997738107</v>
      </c>
      <c r="AA32" s="2294" t="n">
        <v>25.55424561967495</v>
      </c>
      <c r="AB32" s="2307" t="n">
        <v>-0.9946082685403634</v>
      </c>
      <c r="AC32" s="145" t="n"/>
      <c r="AD32" s="112" t="n">
        <v>0.1659896828376778</v>
      </c>
      <c r="AE32" s="693" t="n">
        <v>0.2570323942310759</v>
      </c>
      <c r="AF32" s="112" t="n">
        <v>0.1773449707451059</v>
      </c>
      <c r="AG32" s="112" t="n">
        <v>-0.09104271139339812</v>
      </c>
      <c r="AH32" s="112" t="n">
        <v>-0.0113552879074281</v>
      </c>
      <c r="AI32" s="112" t="n">
        <v>21.3099262253343</v>
      </c>
      <c r="AJ32" s="2307" t="n">
        <v>-0.9922106871191163</v>
      </c>
      <c r="AK32" s="146" t="n"/>
      <c r="AL32" s="112" t="n">
        <v>0.09768486598232887</v>
      </c>
      <c r="AM32" s="693" t="n">
        <v>0.2466024598625303</v>
      </c>
      <c r="AN32" s="112" t="n">
        <v>0.177863795715815</v>
      </c>
      <c r="AO32" s="112" t="n">
        <v>0.1713979492729442</v>
      </c>
      <c r="AP32" s="144" t="n">
        <v>-0.1489175938802015</v>
      </c>
      <c r="AQ32" s="144" t="n">
        <v>-0.08017892973348609</v>
      </c>
      <c r="AR32" s="112" t="n">
        <v>25.53518563277663</v>
      </c>
      <c r="AS32" s="2307" t="n">
        <v>-0.9961744994774214</v>
      </c>
      <c r="AT32" s="146" t="n"/>
      <c r="AU32" s="112" t="n">
        <v>-0.02006741031354528</v>
      </c>
      <c r="AV32" s="112" t="n">
        <v>0.2290444634738957</v>
      </c>
      <c r="AW32" s="112" t="n">
        <v>0.1531987340920802</v>
      </c>
      <c r="AX32" s="144" t="n">
        <v>-0.249111873787441</v>
      </c>
      <c r="AY32" s="144" t="n">
        <v>-0.1732661444056255</v>
      </c>
      <c r="AZ32" s="112" t="n">
        <v>22.3671987433326</v>
      </c>
      <c r="BA32" s="2307" t="n">
        <v>-1.000897180310499</v>
      </c>
      <c r="BB32" s="146" t="n"/>
      <c r="BC32" s="112" t="n">
        <v>0.116186765892087</v>
      </c>
      <c r="BD32" s="112" t="n">
        <v>0.2447652175356437</v>
      </c>
      <c r="BE32" s="112" t="n">
        <v>0.1705243681232085</v>
      </c>
      <c r="BF32" s="144" t="n">
        <v>-0.1285784516435567</v>
      </c>
      <c r="BG32" s="144" t="n">
        <v>-0.0543376022311215</v>
      </c>
      <c r="BH32" s="112" t="n">
        <v>19.99788423186437</v>
      </c>
      <c r="BI32" s="2307" t="n">
        <v>-0.9941900470797328</v>
      </c>
      <c r="BJ32" s="146" t="n"/>
      <c r="BK32" s="112" t="n">
        <v>0.09185126270031344</v>
      </c>
      <c r="BL32" s="112" t="n">
        <v>0.2559227943747031</v>
      </c>
      <c r="BM32" s="112" t="n">
        <v>0.1719549780469002</v>
      </c>
      <c r="BN32" s="112" t="n">
        <v>0.1384297566095029</v>
      </c>
      <c r="BO32" s="144" t="n">
        <v>-0.1640715316743897</v>
      </c>
      <c r="BP32" s="144" t="n">
        <v>-0.04657849390918944</v>
      </c>
      <c r="BQ32" s="112" t="n">
        <v>19.0287792592321</v>
      </c>
      <c r="BR32" s="2307" t="n">
        <v>-0.9951730344101948</v>
      </c>
      <c r="BS32" s="146" t="n"/>
      <c r="BT32" s="112" t="n">
        <v>0.1128297305027687</v>
      </c>
      <c r="BU32" s="112" t="n">
        <v>0.2664129960358014</v>
      </c>
      <c r="BV32" s="112" t="n">
        <v>0.1578421951095738</v>
      </c>
      <c r="BW32" s="144" t="n">
        <v>-0.1535832655330326</v>
      </c>
      <c r="BX32" s="144" t="n">
        <v>-0.04501246460680504</v>
      </c>
      <c r="BY32" s="112" t="n">
        <v>16.80336154084305</v>
      </c>
      <c r="BZ32" s="2307" t="n">
        <v>-0.9932852881711484</v>
      </c>
      <c r="CA32" s="146" t="n"/>
      <c r="CB32" s="112" t="n">
        <v>0.05103010145994007</v>
      </c>
      <c r="CC32" s="112" t="n">
        <v>0.2531894162275651</v>
      </c>
      <c r="CD32" s="112" t="n">
        <v>0.1709314471266763</v>
      </c>
      <c r="CE32" s="144" t="n">
        <v>-0.2021593147676251</v>
      </c>
      <c r="CF32" s="144" t="n">
        <v>-0.1199013456667362</v>
      </c>
      <c r="CG32" s="112" t="n">
        <v>15.00979500221171</v>
      </c>
      <c r="CH32" s="2307" t="n">
        <v>-0.9966002132972221</v>
      </c>
      <c r="CI32" s="146" t="n"/>
      <c r="CJ32" s="112" t="n">
        <v>0.1212369580072919</v>
      </c>
      <c r="CK32" s="112" t="n">
        <v>0.2864435774914603</v>
      </c>
      <c r="CL32" s="112" t="n">
        <v>0.2034405116387444</v>
      </c>
      <c r="CM32" s="144" t="n">
        <v>-0.1652066194841683</v>
      </c>
      <c r="CN32" s="144" t="n">
        <v>-0.08220355363145243</v>
      </c>
      <c r="CO32" s="112" t="n">
        <v>-0.248110449598072</v>
      </c>
      <c r="CP32" s="2307" t="n">
        <v>-1.48864107982429</v>
      </c>
      <c r="CQ32" s="146" t="n"/>
      <c r="CR32" s="112" t="n">
        <v>0.001155841152945963</v>
      </c>
      <c r="CS32" s="112" t="n">
        <v>0.0024618075900788</v>
      </c>
      <c r="CT32" s="112" t="n">
        <v>0.001395446477736738</v>
      </c>
      <c r="CU32" s="144" t="n">
        <v>-0.001305966437132837</v>
      </c>
      <c r="CV32" s="144" t="n">
        <v>-0.0002396053247907748</v>
      </c>
      <c r="CW32" s="112" t="n">
        <v>0.002044532694233791</v>
      </c>
      <c r="CX32" s="144">
        <f>IFERROR(CR32/CW32-1, "-")</f>
        <v/>
      </c>
      <c r="CY32" s="110" t="n"/>
      <c r="CZ32" s="693" t="n">
        <v>0.2461807590078799</v>
      </c>
      <c r="DA32" s="112" t="n">
        <v>0.1975054725352177</v>
      </c>
      <c r="DB32" s="112" t="n">
        <v>0.1744447755641322</v>
      </c>
      <c r="DC32" s="112" t="n">
        <v>0.1395446477747233</v>
      </c>
      <c r="DD32" s="112" t="n">
        <v>0.2044532694233792</v>
      </c>
      <c r="DE32" s="144">
        <f>(CZ32-DD32)</f>
        <v/>
      </c>
      <c r="DF32" s="112">
        <f>DA32/DD32-1</f>
        <v/>
      </c>
      <c r="DG32" s="112">
        <f>DB32/DD32-1</f>
        <v/>
      </c>
      <c r="DH32" s="143">
        <f>DC32/DD32-1</f>
        <v/>
      </c>
      <c r="DI32" s="102" t="n"/>
      <c r="DJ32" s="2657" t="n"/>
      <c r="DK32" s="2657" t="n"/>
      <c r="DL32" s="2657" t="n"/>
      <c r="DM32" s="2657" t="n"/>
      <c r="DN32" s="2658" t="n"/>
      <c r="DO32" s="149" t="n"/>
      <c r="DX32" s="2654" t="n"/>
      <c r="DY32" s="2654" t="n"/>
      <c r="DZ32" s="2654" t="n"/>
    </row>
    <row customHeight="1" hidden="1" ht="9" r="33" s="2557">
      <c r="A33" s="140" t="inlineStr">
        <is>
          <t>Fixe &amp; Internet</t>
        </is>
      </c>
      <c r="B33" s="32" t="n"/>
      <c r="C33" s="94" t="inlineStr">
        <is>
          <t>PL27</t>
        </is>
      </c>
      <c r="D33" s="2667" t="n"/>
      <c r="E33" s="2667" t="n"/>
      <c r="F33" s="2662" t="n"/>
      <c r="G33" s="2667" t="n"/>
      <c r="H33" s="764" t="n"/>
      <c r="I33" s="129" t="n"/>
      <c r="J33" s="2667" t="n"/>
      <c r="K33" s="2667" t="n"/>
      <c r="L33" s="2662" t="n"/>
      <c r="M33" s="2667" t="n"/>
      <c r="N33" s="764" t="n"/>
      <c r="O33" s="129" t="n"/>
      <c r="P33" s="2667" t="n"/>
      <c r="Q33" s="2667" t="n"/>
      <c r="R33" s="2662" t="n"/>
      <c r="S33" s="2667" t="n"/>
      <c r="T33" s="764" t="n"/>
      <c r="U33" s="130" t="n"/>
      <c r="V33" s="2668" t="n"/>
      <c r="W33" s="2668" t="n"/>
      <c r="X33" s="2668" t="n"/>
      <c r="Y33" s="2663" t="n"/>
      <c r="Z33" s="2663" t="n"/>
      <c r="AA33" s="2668" t="n"/>
      <c r="AB33" s="764" t="n"/>
      <c r="AC33" s="130" t="n"/>
      <c r="AD33" s="2667" t="n"/>
      <c r="AE33" s="2667" t="n"/>
      <c r="AF33" s="2667" t="n"/>
      <c r="AG33" s="2662" t="n"/>
      <c r="AH33" s="2662" t="n"/>
      <c r="AI33" s="2667" t="n"/>
      <c r="AJ33" s="764" t="n"/>
      <c r="AK33" s="131" t="n"/>
      <c r="AL33" s="2667" t="n"/>
      <c r="AM33" s="2667" t="n"/>
      <c r="AN33" s="2667" t="n"/>
      <c r="AO33" s="2667" t="n"/>
      <c r="AP33" s="2667" t="n"/>
      <c r="AQ33" s="2667" t="n"/>
      <c r="AR33" s="2667" t="n"/>
      <c r="AS33" s="764" t="n"/>
      <c r="AT33" s="131" t="n"/>
      <c r="AU33" s="2667" t="n"/>
      <c r="AV33" s="2667" t="n"/>
      <c r="AW33" s="2667" t="n"/>
      <c r="AX33" s="2667" t="n"/>
      <c r="AY33" s="2667" t="n"/>
      <c r="AZ33" s="2667" t="n"/>
      <c r="BA33" s="764" t="n"/>
      <c r="BB33" s="131" t="n"/>
      <c r="BC33" s="2667" t="n"/>
      <c r="BD33" s="2667" t="n"/>
      <c r="BE33" s="2667" t="n"/>
      <c r="BF33" s="2667" t="n"/>
      <c r="BG33" s="2667" t="n"/>
      <c r="BH33" s="2667" t="n"/>
      <c r="BI33" s="764" t="n"/>
      <c r="BJ33" s="131" t="n"/>
      <c r="BK33" s="2667" t="n"/>
      <c r="BL33" s="2667" t="n"/>
      <c r="BM33" s="2667" t="n"/>
      <c r="BN33" s="2667" t="n"/>
      <c r="BO33" s="2667" t="n"/>
      <c r="BP33" s="2667" t="n"/>
      <c r="BQ33" s="2667" t="n"/>
      <c r="BR33" s="764" t="n"/>
      <c r="BS33" s="131" t="n"/>
      <c r="BT33" s="2667" t="n"/>
      <c r="BU33" s="2667" t="n"/>
      <c r="BV33" s="2667" t="n"/>
      <c r="BW33" s="2667" t="n"/>
      <c r="BX33" s="2667" t="n"/>
      <c r="BY33" s="2667" t="n"/>
      <c r="BZ33" s="764" t="n"/>
      <c r="CA33" s="131" t="n"/>
      <c r="CB33" s="2667" t="n"/>
      <c r="CC33" s="2667" t="n"/>
      <c r="CD33" s="2667" t="n"/>
      <c r="CE33" s="2667" t="n"/>
      <c r="CF33" s="2667" t="n"/>
      <c r="CG33" s="2667" t="n"/>
      <c r="CH33" s="764" t="n"/>
      <c r="CI33" s="131" t="n"/>
      <c r="CJ33" s="2667" t="n"/>
      <c r="CK33" s="2667" t="n"/>
      <c r="CL33" s="2667" t="n"/>
      <c r="CM33" s="2667" t="n"/>
      <c r="CN33" s="2667" t="n"/>
      <c r="CO33" s="2667" t="n"/>
      <c r="CP33" s="764" t="n"/>
      <c r="CQ33" s="131" t="n"/>
      <c r="CR33" s="2667" t="n"/>
      <c r="CS33" s="2667" t="n"/>
      <c r="CT33" s="2667" t="n"/>
      <c r="CU33" s="2667">
        <f>+CR33-CS33</f>
        <v/>
      </c>
      <c r="CV33" s="2667">
        <f>+CR33-CT33</f>
        <v/>
      </c>
      <c r="CW33" s="2667" t="n"/>
      <c r="CX33" s="129">
        <f>IFERROR(CR33/CW33-1, "-")</f>
        <v/>
      </c>
      <c r="CY33" s="2669" t="n"/>
      <c r="CZ33" s="2667" t="n"/>
      <c r="DA33" s="2667" t="n"/>
      <c r="DB33" s="2667" t="n"/>
      <c r="DC33" s="2667" t="n"/>
      <c r="DD33" s="2667" t="n"/>
      <c r="DE33" s="129">
        <f>CZ33/DD33-1</f>
        <v/>
      </c>
      <c r="DF33" s="129" t="n"/>
      <c r="DG33" s="129" t="n"/>
      <c r="DH33" s="129" t="n"/>
      <c r="DI33" s="102" t="n"/>
      <c r="DJ33" s="2657" t="n"/>
      <c r="DK33" s="2657" t="n"/>
      <c r="DL33" s="2657" t="n"/>
      <c r="DM33" s="2657" t="n"/>
      <c r="DN33" s="2658" t="n"/>
      <c r="DO33" s="12" t="n"/>
      <c r="DX33" s="2654" t="n"/>
      <c r="DY33" s="2654" t="n"/>
      <c r="DZ33" s="2654" t="n"/>
    </row>
    <row customFormat="1" customHeight="1" ht="12.75" r="34" s="155">
      <c r="A34" s="153" t="inlineStr">
        <is>
          <t>Mobile</t>
        </is>
      </c>
      <c r="B34" s="118" t="n"/>
      <c r="C34" s="94" t="inlineStr">
        <is>
          <t>PL28</t>
        </is>
      </c>
      <c r="D34" s="2664" t="n">
        <v>1893.637033468136</v>
      </c>
      <c r="E34" s="2664" t="n">
        <v>2256.499972349574</v>
      </c>
      <c r="F34" s="2664" t="n">
        <v>-362.8629388814379</v>
      </c>
      <c r="G34" s="2664" t="n">
        <v>2319.651299258332</v>
      </c>
      <c r="H34" s="2306" t="n">
        <v>-0.1836544423407116</v>
      </c>
      <c r="I34" s="120" t="n"/>
      <c r="J34" s="2664" t="n">
        <v>998.8805088388135</v>
      </c>
      <c r="K34" s="2664" t="n">
        <v>1910.534537448249</v>
      </c>
      <c r="L34" s="2664" t="n">
        <v>-911.654028609436</v>
      </c>
      <c r="M34" s="2664" t="n">
        <v>2119.574043828389</v>
      </c>
      <c r="N34" s="2306" t="n">
        <v>-0.5287352608665519</v>
      </c>
      <c r="O34" s="120" t="n"/>
      <c r="P34" s="2664" t="n">
        <v>1119.385133568061</v>
      </c>
      <c r="Q34" s="2664" t="n">
        <v>2233.535105560952</v>
      </c>
      <c r="R34" s="2664" t="n">
        <v>-1114.149971992891</v>
      </c>
      <c r="S34" s="2664" t="n">
        <v>2997.97502691329</v>
      </c>
      <c r="T34" s="2306" t="n">
        <v>-0.6266195937193719</v>
      </c>
      <c r="U34" s="121" t="n"/>
      <c r="V34" s="2665" t="n">
        <v>1113.307149801017</v>
      </c>
      <c r="W34" s="2665" t="n">
        <v>2044.536334104141</v>
      </c>
      <c r="X34" s="2665" t="n">
        <v>1121.519748485239</v>
      </c>
      <c r="Y34" s="2665" t="n">
        <v>-931.2291843031244</v>
      </c>
      <c r="Z34" s="2665" t="n">
        <v>-8.21259868422203</v>
      </c>
      <c r="AA34" s="2665" t="n">
        <v>2371.407860417572</v>
      </c>
      <c r="AB34" s="2306" t="n">
        <v>-0.5305290294496288</v>
      </c>
      <c r="AC34" s="121" t="n"/>
      <c r="AD34" s="2664" t="n">
        <v>1320.405152448977</v>
      </c>
      <c r="AE34" s="2664" t="n">
        <v>2511.839716933128</v>
      </c>
      <c r="AF34" s="2664" t="n">
        <v>1454.160425206715</v>
      </c>
      <c r="AG34" s="2664" t="n">
        <v>-1191.434564484151</v>
      </c>
      <c r="AH34" s="2664" t="n">
        <v>-133.7552727577386</v>
      </c>
      <c r="AI34" s="2664" t="n">
        <v>1946.491267842096</v>
      </c>
      <c r="AJ34" s="2306" t="n">
        <v>-0.3216485610475951</v>
      </c>
      <c r="AK34" s="122" t="n"/>
      <c r="AL34" s="2664" t="n">
        <v>755.0086225250197</v>
      </c>
      <c r="AM34" s="2664" t="n">
        <v>2334.508030105838</v>
      </c>
      <c r="AN34" s="2664" t="n">
        <v>1439.833609419379</v>
      </c>
      <c r="AO34" s="2664" t="n">
        <v>1356.355110984066</v>
      </c>
      <c r="AP34" s="2664" t="n">
        <v>-1579.499407580818</v>
      </c>
      <c r="AQ34" s="2664" t="n">
        <v>-684.8249868943594</v>
      </c>
      <c r="AR34" s="2664" t="n">
        <v>2284.57071088138</v>
      </c>
      <c r="AS34" s="2306" t="n">
        <v>-0.6695183830691152</v>
      </c>
      <c r="AT34" s="122" t="n"/>
      <c r="AU34" s="2664" t="n">
        <v>-165.6896548696377</v>
      </c>
      <c r="AV34" s="2664" t="n">
        <v>2202.04610349416</v>
      </c>
      <c r="AW34" s="2664" t="n">
        <v>1254.090847237701</v>
      </c>
      <c r="AX34" s="2664" t="n">
        <v>-2367.735758363798</v>
      </c>
      <c r="AY34" s="2664" t="n">
        <v>-1419.780502107339</v>
      </c>
      <c r="AZ34" s="2664" t="n">
        <v>1919.489501366014</v>
      </c>
      <c r="BA34" s="2306" t="n">
        <v>-1.086319646318317</v>
      </c>
      <c r="BB34" s="122" t="n"/>
      <c r="BC34" s="2664" t="n">
        <v>868.0752910529582</v>
      </c>
      <c r="BD34" s="2664" t="n">
        <v>2354.212978906375</v>
      </c>
      <c r="BE34" s="2664" t="n">
        <v>1399.505341736683</v>
      </c>
      <c r="BF34" s="2664" t="n">
        <v>-1486.137687853417</v>
      </c>
      <c r="BG34" s="2664" t="n">
        <v>-531.4300506837253</v>
      </c>
      <c r="BH34" s="2664" t="n">
        <v>1670.085985483982</v>
      </c>
      <c r="BI34" s="2306" t="n">
        <v>-0.4802211990292257</v>
      </c>
      <c r="BJ34" s="122" t="n"/>
      <c r="BK34" s="2664" t="n">
        <v>646.6041335634154</v>
      </c>
      <c r="BL34" s="2664" t="n">
        <v>2376.290975588649</v>
      </c>
      <c r="BM34" s="2664" t="n">
        <v>1377.743966839026</v>
      </c>
      <c r="BN34" s="2664" t="n">
        <v>1036.240679277404</v>
      </c>
      <c r="BO34" s="2664" t="n">
        <v>-1729.686842025234</v>
      </c>
      <c r="BP34" s="2664" t="n">
        <v>-389.6365457139882</v>
      </c>
      <c r="BQ34" s="2664" t="n">
        <v>1548.568501924993</v>
      </c>
      <c r="BR34" s="2306" t="n">
        <v>-0.5824504161361701</v>
      </c>
      <c r="BS34" s="122" t="n"/>
      <c r="BT34" s="2664" t="n">
        <v>807.013426787149</v>
      </c>
      <c r="BU34" s="2664" t="n">
        <v>2589.652655724461</v>
      </c>
      <c r="BV34" s="2664" t="n">
        <v>1241.413909134301</v>
      </c>
      <c r="BW34" s="2664" t="n">
        <v>-1782.639228937312</v>
      </c>
      <c r="BX34" s="2664" t="n">
        <v>-434.4004823471523</v>
      </c>
      <c r="BY34" s="2664" t="n">
        <v>1390.390950933698</v>
      </c>
      <c r="BZ34" s="2306" t="n">
        <v>-0.4195780501554544</v>
      </c>
      <c r="CA34" s="122" t="n"/>
      <c r="CB34" s="2664" t="n">
        <v>343.3185143244345</v>
      </c>
      <c r="CC34" s="2664" t="n">
        <v>2384.625766425974</v>
      </c>
      <c r="CD34" s="2664" t="n">
        <v>1341.950304487061</v>
      </c>
      <c r="CE34" s="2664" t="n">
        <v>-2041.307252101539</v>
      </c>
      <c r="CF34" s="2664" t="n">
        <v>-998.6317901626262</v>
      </c>
      <c r="CG34" s="2664" t="n">
        <v>1165.991803901116</v>
      </c>
      <c r="CH34" s="2306" t="n">
        <v>-0.7055566658566751</v>
      </c>
      <c r="CI34" s="122" t="n"/>
      <c r="CJ34" s="2664" t="n">
        <v>890.3879989577672</v>
      </c>
      <c r="CK34" s="2664" t="n">
        <v>2948.490542690889</v>
      </c>
      <c r="CL34" s="2664" t="n">
        <v>1772.217118598628</v>
      </c>
      <c r="CM34" s="2664" t="n">
        <v>-2058.102543733122</v>
      </c>
      <c r="CN34" s="2664" t="n">
        <v>-881.8291196408609</v>
      </c>
      <c r="CO34" s="2664" t="n">
        <v>-22.86866475085117</v>
      </c>
      <c r="CP34" s="2306" t="n">
        <v>-39.93484856498354</v>
      </c>
      <c r="CQ34" s="122" t="n"/>
      <c r="CR34" s="2664" t="n">
        <v>10590.33331046611</v>
      </c>
      <c r="CS34" s="2664" t="n">
        <v>28146.77271933239</v>
      </c>
      <c r="CT34" s="2664" t="n">
        <v>13294.83124833074</v>
      </c>
      <c r="CU34" s="2664" t="n">
        <v>-17556.43940886627</v>
      </c>
      <c r="CV34" s="2664" t="n">
        <v>-2704.497937864626</v>
      </c>
      <c r="CW34" s="2664" t="n">
        <v>21711.32828800002</v>
      </c>
      <c r="CX34" s="120">
        <f>IFERROR(CR34/CW34-1, "-")</f>
        <v/>
      </c>
      <c r="CY34" s="2666" t="n"/>
      <c r="CZ34" s="2664" t="n">
        <v>28146.77271933238</v>
      </c>
      <c r="DA34" s="2664" t="n">
        <v>19925.11042361017</v>
      </c>
      <c r="DB34" s="2664" t="n">
        <v>17106.74442656685</v>
      </c>
      <c r="DC34" s="2664" t="n">
        <v>13294.83124843074</v>
      </c>
      <c r="DD34" s="2664" t="n">
        <v>21711.32828800002</v>
      </c>
      <c r="DE34" s="120">
        <f>CZ34/DD34-1</f>
        <v/>
      </c>
      <c r="DF34" s="120">
        <f>DA34/DD34-1</f>
        <v/>
      </c>
      <c r="DG34" s="154">
        <f>DB34/DD34-1</f>
        <v/>
      </c>
      <c r="DH34" s="120">
        <f>DC34/DD34-1</f>
        <v/>
      </c>
      <c r="DI34" s="102" t="n"/>
      <c r="DJ34" s="2657" t="n"/>
      <c r="DK34" s="2657" t="n"/>
      <c r="DL34" s="2657" t="n"/>
      <c r="DM34" s="2657" t="n"/>
      <c r="DN34" s="2658" t="n"/>
      <c r="DO34" s="12" t="n"/>
      <c r="DX34" s="2654" t="n"/>
      <c r="DY34" s="2654" t="n"/>
      <c r="DZ34" s="2654" t="n"/>
    </row>
    <row r="35">
      <c r="A35" s="135" t="n"/>
      <c r="B35" s="32" t="n"/>
      <c r="C35" s="94" t="inlineStr">
        <is>
          <t>PL29</t>
        </is>
      </c>
      <c r="D35" s="2667" t="n"/>
      <c r="E35" s="2667" t="n"/>
      <c r="F35" s="2667" t="n"/>
      <c r="G35" s="2667" t="n"/>
      <c r="H35" s="764" t="n"/>
      <c r="I35" s="129" t="n"/>
      <c r="J35" s="2667" t="n"/>
      <c r="K35" s="2667" t="n"/>
      <c r="L35" s="2667" t="n"/>
      <c r="M35" s="2667" t="n"/>
      <c r="N35" s="764" t="n"/>
      <c r="O35" s="129" t="n"/>
      <c r="P35" s="2667" t="n"/>
      <c r="Q35" s="2667" t="n"/>
      <c r="R35" s="2667" t="n"/>
      <c r="S35" s="2667" t="n"/>
      <c r="T35" s="764" t="n"/>
      <c r="U35" s="130" t="n"/>
      <c r="V35" s="2668" t="n"/>
      <c r="W35" s="2668" t="n"/>
      <c r="X35" s="2668" t="n"/>
      <c r="Y35" s="2668" t="n"/>
      <c r="Z35" s="2668" t="n"/>
      <c r="AA35" s="2668" t="n"/>
      <c r="AB35" s="764" t="n"/>
      <c r="AC35" s="130" t="n"/>
      <c r="AD35" s="2667" t="n"/>
      <c r="AE35" s="2667" t="n"/>
      <c r="AF35" s="2667" t="n"/>
      <c r="AG35" s="2667" t="n"/>
      <c r="AH35" s="2667" t="n"/>
      <c r="AI35" s="2667" t="n"/>
      <c r="AJ35" s="764" t="n"/>
      <c r="AK35" s="131" t="n"/>
      <c r="AL35" s="2667" t="n"/>
      <c r="AM35" s="2667" t="n"/>
      <c r="AN35" s="2667" t="n"/>
      <c r="AO35" s="2667" t="n"/>
      <c r="AP35" s="2667" t="n"/>
      <c r="AQ35" s="2667" t="n"/>
      <c r="AR35" s="2667" t="n"/>
      <c r="AS35" s="764" t="n"/>
      <c r="AT35" s="131" t="n"/>
      <c r="AU35" s="2667" t="n"/>
      <c r="AV35" s="2667" t="n"/>
      <c r="AW35" s="2667" t="n"/>
      <c r="AX35" s="2667" t="n"/>
      <c r="AY35" s="2667" t="n"/>
      <c r="AZ35" s="2667" t="n"/>
      <c r="BA35" s="764" t="n"/>
      <c r="BB35" s="131" t="n"/>
      <c r="BC35" s="2667" t="n"/>
      <c r="BD35" s="2667" t="n"/>
      <c r="BE35" s="2667" t="n"/>
      <c r="BF35" s="2667" t="n"/>
      <c r="BG35" s="2667" t="n"/>
      <c r="BH35" s="2667" t="n"/>
      <c r="BI35" s="764" t="n"/>
      <c r="BJ35" s="131" t="n"/>
      <c r="BK35" s="2667" t="n"/>
      <c r="BL35" s="2667" t="n"/>
      <c r="BM35" s="2667" t="n"/>
      <c r="BN35" s="2667" t="n"/>
      <c r="BO35" s="2667" t="n"/>
      <c r="BP35" s="2667" t="n"/>
      <c r="BQ35" s="2667" t="n"/>
      <c r="BR35" s="764" t="n"/>
      <c r="BS35" s="131" t="n"/>
      <c r="BT35" s="2667" t="n"/>
      <c r="BU35" s="2667" t="n"/>
      <c r="BV35" s="2667" t="n"/>
      <c r="BW35" s="2667" t="n"/>
      <c r="BX35" s="2667" t="n"/>
      <c r="BY35" s="2667" t="n"/>
      <c r="BZ35" s="764" t="n"/>
      <c r="CA35" s="131" t="n"/>
      <c r="CB35" s="2667" t="n"/>
      <c r="CC35" s="2667" t="n"/>
      <c r="CD35" s="2667" t="n"/>
      <c r="CE35" s="2667" t="n"/>
      <c r="CF35" s="2667" t="n"/>
      <c r="CG35" s="2667" t="n"/>
      <c r="CH35" s="764" t="n"/>
      <c r="CI35" s="131" t="n"/>
      <c r="CJ35" s="2667" t="n"/>
      <c r="CK35" s="2667" t="n"/>
      <c r="CL35" s="2667" t="n"/>
      <c r="CM35" s="2667" t="n"/>
      <c r="CN35" s="2667" t="n"/>
      <c r="CO35" s="2667" t="n"/>
      <c r="CP35" s="764" t="n"/>
      <c r="CQ35" s="131" t="n"/>
      <c r="CR35" s="2667" t="n"/>
      <c r="CS35" s="2667" t="n"/>
      <c r="CT35" s="2667" t="n"/>
      <c r="CU35" s="2667">
        <f>+CR35-CS35</f>
        <v/>
      </c>
      <c r="CV35" s="2667">
        <f>+CR35-CT35</f>
        <v/>
      </c>
      <c r="CW35" s="2667" t="n"/>
      <c r="CX35" s="129">
        <f>IFERROR(CR35/CW35-1, "-")</f>
        <v/>
      </c>
      <c r="CY35" s="2669" t="n"/>
      <c r="CZ35" s="2667" t="n"/>
      <c r="DA35" s="2667" t="n"/>
      <c r="DB35" s="2667" t="n"/>
      <c r="DC35" s="2667" t="n"/>
      <c r="DD35" s="2667" t="n"/>
      <c r="DE35" s="129" t="n"/>
      <c r="DF35" s="129" t="n"/>
      <c r="DG35" s="129" t="n"/>
      <c r="DH35" s="129" t="n"/>
      <c r="DI35" s="102" t="n"/>
      <c r="DJ35" s="2657" t="n"/>
      <c r="DK35" s="2657" t="n"/>
      <c r="DL35" s="2657" t="n"/>
      <c r="DM35" s="2657" t="n"/>
      <c r="DN35" s="2658" t="n"/>
      <c r="DO35" s="12" t="n"/>
      <c r="DX35" s="2654" t="n"/>
      <c r="DY35" s="2654" t="n"/>
      <c r="DZ35" s="2654" t="n"/>
    </row>
    <row r="36">
      <c r="A36" s="135" t="inlineStr">
        <is>
          <t>Amortissements et déprec. Courant</t>
        </is>
      </c>
      <c r="B36" s="32" t="n"/>
      <c r="C36" s="94" t="inlineStr">
        <is>
          <t>PL30</t>
        </is>
      </c>
      <c r="D36" s="2662" t="n">
        <v>-1741.858267268182</v>
      </c>
      <c r="E36" s="2667" t="n">
        <v>-1755</v>
      </c>
      <c r="F36" s="2667" t="n">
        <v>13.14173273181791</v>
      </c>
      <c r="G36" s="2667" t="n">
        <v>-1626.287971981206</v>
      </c>
      <c r="H36" s="764" t="n">
        <v>0.07106385663431047</v>
      </c>
      <c r="I36" s="129" t="n"/>
      <c r="J36" s="2662" t="n">
        <v>-1754.973203278402</v>
      </c>
      <c r="K36" s="2667" t="n">
        <v>-1774.630970860745</v>
      </c>
      <c r="L36" s="2667" t="n">
        <v>19.65776758234324</v>
      </c>
      <c r="M36" s="2667" t="n">
        <v>-1623.030898297383</v>
      </c>
      <c r="N36" s="764" t="n">
        <v>0.0812937727306553</v>
      </c>
      <c r="O36" s="129" t="n"/>
      <c r="P36" s="2662" t="n">
        <v>-1779.800383261389</v>
      </c>
      <c r="Q36" s="2667" t="n">
        <v>-1774.630970860745</v>
      </c>
      <c r="R36" s="2667" t="n">
        <v>-5.169412400643523</v>
      </c>
      <c r="S36" s="2667" t="n">
        <v>-1961.776371769169</v>
      </c>
      <c r="T36" s="764" t="n">
        <v>-0.09276082183805212</v>
      </c>
      <c r="U36" s="130" t="n"/>
      <c r="V36" s="2663" t="n">
        <v>-1775.022899663539</v>
      </c>
      <c r="W36" s="2668" t="n">
        <v>-1732.13097086075</v>
      </c>
      <c r="X36" s="2668" t="n">
        <v>-1732.13097086075</v>
      </c>
      <c r="Y36" s="2668" t="n">
        <v>-42.8919288027887</v>
      </c>
      <c r="Z36" s="2668" t="n">
        <v>-42.8919288027887</v>
      </c>
      <c r="AA36" s="2668" t="n">
        <v>-1803.361778308788</v>
      </c>
      <c r="AB36" s="764" t="n">
        <v>-0.01571447226292344</v>
      </c>
      <c r="AC36" s="130" t="n"/>
      <c r="AD36" s="2662" t="n">
        <v>-1806.005851895991</v>
      </c>
      <c r="AE36" s="2667" t="n">
        <v>-1754.9926913442</v>
      </c>
      <c r="AF36" s="2667" t="n">
        <v>-1754.9926913442</v>
      </c>
      <c r="AG36" s="2667" t="n">
        <v>-51.01316055179063</v>
      </c>
      <c r="AH36" s="2667" t="n">
        <v>-51.01316055179063</v>
      </c>
      <c r="AI36" s="2667" t="n">
        <v>-1809.469697726288</v>
      </c>
      <c r="AJ36" s="764" t="n">
        <v>-0.0019142878350763</v>
      </c>
      <c r="AK36" s="131" t="n"/>
      <c r="AL36" s="2667" t="n">
        <v>-1827.439394632498</v>
      </c>
      <c r="AM36" s="2667" t="n">
        <v>-1752.66826842495</v>
      </c>
      <c r="AN36" s="2667" t="n">
        <v>-1752.66826842495</v>
      </c>
      <c r="AO36" s="2667" t="n">
        <v>-1752.66826842495</v>
      </c>
      <c r="AP36" s="2667" t="n">
        <v>-74.77112620754838</v>
      </c>
      <c r="AQ36" s="2667" t="n">
        <v>-74.77112620754838</v>
      </c>
      <c r="AR36" s="2667" t="n">
        <v>-1801.80794609874</v>
      </c>
      <c r="AS36" s="764" t="n">
        <v>0.01422540542639705</v>
      </c>
      <c r="AT36" s="131" t="n"/>
      <c r="AU36" s="2667" t="n">
        <v>-1787.151958715344</v>
      </c>
      <c r="AV36" s="2667" t="n">
        <v>-1746.23131863441</v>
      </c>
      <c r="AW36" s="2667" t="n">
        <v>-1746.23131863441</v>
      </c>
      <c r="AX36" s="2667" t="n">
        <v>-40.92064008093439</v>
      </c>
      <c r="AY36" s="2667" t="n">
        <v>-40.92064008093439</v>
      </c>
      <c r="AZ36" s="2667" t="n">
        <v>-1806.833890694405</v>
      </c>
      <c r="BA36" s="764" t="n">
        <v>-0.01089305003654539</v>
      </c>
      <c r="BB36" s="131" t="n"/>
      <c r="BC36" s="2662" t="n">
        <v>-1825.376374194148</v>
      </c>
      <c r="BD36" s="2667" t="n">
        <v>-1723.20725473391</v>
      </c>
      <c r="BE36" s="2667" t="n">
        <v>-1723.20725473391</v>
      </c>
      <c r="BF36" s="2667" t="n">
        <v>-102.1691194602381</v>
      </c>
      <c r="BG36" s="2667" t="n">
        <v>-102.1691194602381</v>
      </c>
      <c r="BH36" s="2667" t="n">
        <v>-1804.403219439962</v>
      </c>
      <c r="BI36" s="764" t="n">
        <v>0.01162331929373073</v>
      </c>
      <c r="BJ36" s="131" t="n"/>
      <c r="BK36" s="2662" t="n">
        <v>-1851.706439177422</v>
      </c>
      <c r="BL36" s="2662" t="n">
        <v>-1735.453127668565</v>
      </c>
      <c r="BM36" s="2662" t="n">
        <v>-1735.453127668565</v>
      </c>
      <c r="BN36" s="2662" t="n">
        <v>-1859.910847803506</v>
      </c>
      <c r="BO36" s="2667" t="n">
        <v>-116.2533115088577</v>
      </c>
      <c r="BP36" s="2667" t="n">
        <v>8.204408626083477</v>
      </c>
      <c r="BQ36" s="2667" t="n">
        <v>-1251.05820064452</v>
      </c>
      <c r="BR36" s="764" t="n">
        <v>0.4801121468397398</v>
      </c>
      <c r="BS36" s="131" t="n"/>
      <c r="BT36" s="2662" t="n">
        <v>-1839.303523151164</v>
      </c>
      <c r="BU36" s="2662" t="n">
        <v>-1773.46364716941</v>
      </c>
      <c r="BV36" s="2662" t="n">
        <v>-1830.189422859907</v>
      </c>
      <c r="BW36" s="2667" t="n">
        <v>-65.83987598175349</v>
      </c>
      <c r="BX36" s="2667" t="n">
        <v>-9.114100291256818</v>
      </c>
      <c r="BY36" s="2667" t="n">
        <v>-1711.458565680605</v>
      </c>
      <c r="BZ36" s="764" t="n">
        <v>0.07469941723054108</v>
      </c>
      <c r="CA36" s="131" t="n"/>
      <c r="CB36" s="2662" t="n">
        <v>-1846.092990586187</v>
      </c>
      <c r="CC36" s="2662" t="n">
        <v>-1778.29716488289</v>
      </c>
      <c r="CD36" s="2662" t="n">
        <v>-1760.022940573387</v>
      </c>
      <c r="CE36" s="2662" t="n">
        <v>-67.7958257032974</v>
      </c>
      <c r="CF36" s="2662" t="n">
        <v>-86.07005001280072</v>
      </c>
      <c r="CG36" s="2662" t="n">
        <v>-1689.282136647471</v>
      </c>
      <c r="CH36" s="764" t="n">
        <v>0.09282691774028984</v>
      </c>
      <c r="CI36" s="131" t="n"/>
      <c r="CJ36" s="2662" t="n">
        <v>-1850.591958868069</v>
      </c>
      <c r="CK36" s="2662" t="n">
        <v>-1785.95311169245</v>
      </c>
      <c r="CL36" s="2662" t="n">
        <v>-1767.678887382947</v>
      </c>
      <c r="CM36" s="2662" t="n">
        <v>-64.63884717561882</v>
      </c>
      <c r="CN36" s="2662" t="n">
        <v>-82.91307148512215</v>
      </c>
      <c r="CO36" s="2662" t="n">
        <v>-1709.336271189475</v>
      </c>
      <c r="CP36" s="764" t="n">
        <v>0.0826377407765988</v>
      </c>
      <c r="CQ36" s="131" t="n"/>
      <c r="CR36" s="2673" t="n">
        <v>-21685.32324469234</v>
      </c>
      <c r="CS36" s="2667" t="n">
        <v>-21086.65949713303</v>
      </c>
      <c r="CT36" s="2667" t="n">
        <v>-21515.43043152924</v>
      </c>
      <c r="CU36" s="2667" t="n">
        <v>-598.6637475593088</v>
      </c>
      <c r="CV36" s="2667" t="n">
        <v>-169.8928131630964</v>
      </c>
      <c r="CW36" s="2667" t="n">
        <v>-20598.10694847801</v>
      </c>
      <c r="CX36" s="129">
        <f>IFERROR(CR36/CW36-1, "-")</f>
        <v/>
      </c>
      <c r="CY36" s="2669" t="n"/>
      <c r="CZ36" s="2667" t="n">
        <v>-21086.65949713303</v>
      </c>
      <c r="DA36" s="2667" t="n">
        <v>-21305.83357588618</v>
      </c>
      <c r="DB36" s="2667" t="n">
        <v>-21399.73866524075</v>
      </c>
      <c r="DC36" s="2667" t="n">
        <v>-21515.43043152924</v>
      </c>
      <c r="DD36" s="2667" t="n">
        <v>-20598.10694847801</v>
      </c>
      <c r="DE36" s="129">
        <f>CZ36/DD36-1</f>
        <v/>
      </c>
      <c r="DF36" s="129">
        <f>DA36/DD36-1</f>
        <v/>
      </c>
      <c r="DG36" s="129">
        <f>DB36/DD36-1</f>
        <v/>
      </c>
      <c r="DH36" s="129">
        <f>DC36/DD36-1</f>
        <v/>
      </c>
      <c r="DI36" s="102" t="n"/>
      <c r="DJ36" s="2657" t="n"/>
      <c r="DK36" s="2657" t="n"/>
      <c r="DL36" s="2657" t="n"/>
      <c r="DM36" s="2657" t="n"/>
      <c r="DN36" s="2658" t="n"/>
      <c r="DO36" s="12" t="n"/>
      <c r="DX36" s="2654" t="n"/>
      <c r="DY36" s="2654" t="n"/>
      <c r="DZ36" s="2654" t="n"/>
    </row>
    <row hidden="1" r="37" s="2557">
      <c r="A37" s="135" t="inlineStr">
        <is>
          <t>Dotations (Amo. et Pv NC)</t>
        </is>
      </c>
      <c r="B37" s="32" t="n"/>
      <c r="C37" s="94" t="inlineStr">
        <is>
          <t>PL31</t>
        </is>
      </c>
      <c r="D37" s="2667" t="n"/>
      <c r="E37" s="2667" t="n"/>
      <c r="F37" s="2667" t="n"/>
      <c r="G37" s="2667" t="n"/>
      <c r="H37" s="764" t="n"/>
      <c r="I37" s="129" t="n"/>
      <c r="J37" s="2667" t="n"/>
      <c r="K37" s="2667" t="n"/>
      <c r="L37" s="2667" t="n"/>
      <c r="M37" s="2667" t="n"/>
      <c r="N37" s="764" t="n"/>
      <c r="O37" s="129" t="n"/>
      <c r="P37" s="2667" t="n"/>
      <c r="Q37" s="2667" t="n"/>
      <c r="R37" s="2667" t="n"/>
      <c r="S37" s="2667" t="n"/>
      <c r="T37" s="764" t="n"/>
      <c r="U37" s="130" t="n"/>
      <c r="V37" s="2668" t="n"/>
      <c r="W37" s="2668" t="n"/>
      <c r="X37" s="2668" t="n"/>
      <c r="Y37" s="2668" t="n"/>
      <c r="Z37" s="2668" t="n"/>
      <c r="AA37" s="2668" t="n"/>
      <c r="AB37" s="764" t="n"/>
      <c r="AC37" s="130" t="n"/>
      <c r="AD37" s="2667" t="n"/>
      <c r="AE37" s="2667" t="n"/>
      <c r="AF37" s="2667" t="n"/>
      <c r="AG37" s="2667" t="n"/>
      <c r="AH37" s="2667" t="n"/>
      <c r="AI37" s="2667" t="n"/>
      <c r="AJ37" s="764" t="n"/>
      <c r="AK37" s="131" t="n"/>
      <c r="AL37" s="2667" t="n"/>
      <c r="AM37" s="2667" t="n"/>
      <c r="AN37" s="2667" t="n"/>
      <c r="AO37" s="2667" t="n"/>
      <c r="AP37" s="2667" t="n"/>
      <c r="AQ37" s="2667" t="n"/>
      <c r="AR37" s="2667" t="n"/>
      <c r="AS37" s="764" t="n"/>
      <c r="AT37" s="131" t="n"/>
      <c r="AU37" s="2667" t="n"/>
      <c r="AV37" s="2667" t="n"/>
      <c r="AW37" s="2667" t="n"/>
      <c r="AX37" s="2667" t="n"/>
      <c r="AY37" s="2667" t="n"/>
      <c r="AZ37" s="2667" t="n"/>
      <c r="BA37" s="764" t="n"/>
      <c r="BB37" s="131" t="n"/>
      <c r="BC37" s="2667" t="n"/>
      <c r="BD37" s="2667" t="n"/>
      <c r="BE37" s="2667" t="n"/>
      <c r="BF37" s="2667" t="n"/>
      <c r="BG37" s="2667" t="n"/>
      <c r="BH37" s="2667" t="n"/>
      <c r="BI37" s="764" t="n"/>
      <c r="BJ37" s="131" t="n"/>
      <c r="BK37" s="2667" t="n"/>
      <c r="BL37" s="2667" t="n"/>
      <c r="BM37" s="2667" t="n"/>
      <c r="BN37" s="2667" t="n"/>
      <c r="BO37" s="2667" t="n"/>
      <c r="BP37" s="2667" t="n"/>
      <c r="BQ37" s="2667" t="n"/>
      <c r="BR37" s="764" t="n"/>
      <c r="BS37" s="131" t="n"/>
      <c r="BT37" s="2667" t="n"/>
      <c r="BU37" s="2667" t="n"/>
      <c r="BV37" s="2667" t="n"/>
      <c r="BW37" s="2667" t="n"/>
      <c r="BX37" s="2667" t="n"/>
      <c r="BY37" s="2667" t="n"/>
      <c r="BZ37" s="764" t="n"/>
      <c r="CA37" s="131" t="n"/>
      <c r="CB37" s="2667" t="n"/>
      <c r="CC37" s="2667" t="n"/>
      <c r="CD37" s="2667" t="n"/>
      <c r="CE37" s="2667" t="n"/>
      <c r="CF37" s="2667" t="n"/>
      <c r="CG37" s="2667" t="n"/>
      <c r="CH37" s="764" t="n"/>
      <c r="CI37" s="131" t="n"/>
      <c r="CJ37" s="2667" t="n"/>
      <c r="CK37" s="2667" t="n"/>
      <c r="CL37" s="2667" t="n"/>
      <c r="CM37" s="2667" t="n"/>
      <c r="CN37" s="2667" t="n"/>
      <c r="CO37" s="2667" t="n"/>
      <c r="CP37" s="764" t="n"/>
      <c r="CQ37" s="131" t="n"/>
      <c r="CR37" s="2667" t="n"/>
      <c r="CS37" s="2667" t="n"/>
      <c r="CT37" s="2667" t="n"/>
      <c r="CU37" s="2667">
        <f>+CR37-CS37</f>
        <v/>
      </c>
      <c r="CV37" s="2667">
        <f>+CR37-CT37</f>
        <v/>
      </c>
      <c r="CW37" s="2667" t="n"/>
      <c r="CX37" s="129">
        <f>IFERROR(CR37/CW37-1, "-")</f>
        <v/>
      </c>
      <c r="CY37" s="2669" t="n"/>
      <c r="CZ37" s="2667" t="n"/>
      <c r="DA37" s="2667" t="n"/>
      <c r="DB37" s="2667" t="n"/>
      <c r="DC37" s="2667" t="n"/>
      <c r="DD37" s="2667" t="n"/>
      <c r="DE37" s="129" t="n"/>
      <c r="DF37" s="129" t="n"/>
      <c r="DG37" s="129" t="n"/>
      <c r="DH37" s="129" t="n"/>
      <c r="DI37" s="102" t="n"/>
      <c r="DJ37" s="2657" t="n"/>
      <c r="DK37" s="2657" t="n"/>
      <c r="DL37" s="2657" t="n"/>
      <c r="DM37" s="2657" t="n"/>
      <c r="DN37" s="2658" t="n"/>
      <c r="DO37" s="12" t="n"/>
      <c r="DX37" s="2654" t="n"/>
      <c r="DY37" s="2654" t="n"/>
      <c r="DZ37" s="2654" t="n"/>
    </row>
    <row hidden="1" r="38" s="2557">
      <c r="A38" s="135" t="inlineStr">
        <is>
          <t>Autres non courant</t>
        </is>
      </c>
      <c r="B38" s="32" t="n"/>
      <c r="C38" s="94" t="inlineStr">
        <is>
          <t>PL32</t>
        </is>
      </c>
      <c r="D38" s="2667" t="n"/>
      <c r="E38" s="2667" t="n"/>
      <c r="F38" s="2667" t="n"/>
      <c r="G38" s="2667" t="n"/>
      <c r="H38" s="764" t="n"/>
      <c r="I38" s="129" t="n"/>
      <c r="J38" s="2667" t="n"/>
      <c r="K38" s="2667" t="n"/>
      <c r="L38" s="2667" t="n"/>
      <c r="M38" s="2667" t="n"/>
      <c r="N38" s="764" t="n"/>
      <c r="O38" s="129" t="n"/>
      <c r="P38" s="2667" t="n"/>
      <c r="Q38" s="2667" t="n"/>
      <c r="R38" s="2667" t="n"/>
      <c r="S38" s="2667" t="n"/>
      <c r="T38" s="764" t="n"/>
      <c r="U38" s="130" t="n"/>
      <c r="V38" s="2668" t="n"/>
      <c r="W38" s="2668" t="n"/>
      <c r="X38" s="2668" t="n"/>
      <c r="Y38" s="2668" t="n"/>
      <c r="Z38" s="2668" t="n"/>
      <c r="AA38" s="2668" t="n"/>
      <c r="AB38" s="764" t="n"/>
      <c r="AC38" s="130" t="n"/>
      <c r="AD38" s="2667" t="n"/>
      <c r="AE38" s="2667" t="n"/>
      <c r="AF38" s="2667" t="n"/>
      <c r="AG38" s="2667" t="n"/>
      <c r="AH38" s="2667" t="n"/>
      <c r="AI38" s="2667" t="n"/>
      <c r="AJ38" s="764" t="n"/>
      <c r="AK38" s="131" t="n"/>
      <c r="AL38" s="2667" t="n"/>
      <c r="AM38" s="2667" t="n"/>
      <c r="AN38" s="2667" t="n"/>
      <c r="AO38" s="2667" t="n"/>
      <c r="AP38" s="2667" t="n"/>
      <c r="AQ38" s="2667" t="n"/>
      <c r="AR38" s="2667" t="n"/>
      <c r="AS38" s="764" t="n"/>
      <c r="AT38" s="131" t="n"/>
      <c r="AU38" s="2667" t="n"/>
      <c r="AV38" s="2667" t="n"/>
      <c r="AW38" s="2667" t="n"/>
      <c r="AX38" s="2667" t="n"/>
      <c r="AY38" s="2667" t="n"/>
      <c r="AZ38" s="2667" t="n"/>
      <c r="BA38" s="764" t="n"/>
      <c r="BB38" s="131" t="n"/>
      <c r="BC38" s="2667" t="n"/>
      <c r="BD38" s="2667" t="n"/>
      <c r="BE38" s="2667" t="n"/>
      <c r="BF38" s="2667" t="n"/>
      <c r="BG38" s="2667" t="n"/>
      <c r="BH38" s="2667" t="n"/>
      <c r="BI38" s="764" t="n"/>
      <c r="BJ38" s="131" t="n"/>
      <c r="BK38" s="2667" t="n"/>
      <c r="BL38" s="2667" t="n"/>
      <c r="BM38" s="2667" t="n"/>
      <c r="BN38" s="2667" t="n"/>
      <c r="BO38" s="2667" t="n"/>
      <c r="BP38" s="2667" t="n"/>
      <c r="BQ38" s="2667" t="n"/>
      <c r="BR38" s="764" t="n"/>
      <c r="BS38" s="131" t="n"/>
      <c r="BT38" s="2667" t="n"/>
      <c r="BU38" s="2667" t="n"/>
      <c r="BV38" s="2667" t="n"/>
      <c r="BW38" s="2667" t="n"/>
      <c r="BX38" s="2667" t="n"/>
      <c r="BY38" s="2667" t="n"/>
      <c r="BZ38" s="764" t="n"/>
      <c r="CA38" s="131" t="n"/>
      <c r="CB38" s="2667" t="n"/>
      <c r="CC38" s="2667" t="n"/>
      <c r="CD38" s="2667" t="n"/>
      <c r="CE38" s="2667" t="n"/>
      <c r="CF38" s="2667" t="n"/>
      <c r="CG38" s="2667" t="n"/>
      <c r="CH38" s="764" t="n"/>
      <c r="CI38" s="131" t="n"/>
      <c r="CJ38" s="2667" t="n"/>
      <c r="CK38" s="2667" t="n"/>
      <c r="CL38" s="2667" t="n"/>
      <c r="CM38" s="2667" t="n"/>
      <c r="CN38" s="2667" t="n"/>
      <c r="CO38" s="2667" t="n"/>
      <c r="CP38" s="764" t="n"/>
      <c r="CQ38" s="131" t="n"/>
      <c r="CR38" s="2667" t="n"/>
      <c r="CS38" s="2667" t="n"/>
      <c r="CT38" s="2667" t="n"/>
      <c r="CU38" s="2667">
        <f>+CR38-CS38</f>
        <v/>
      </c>
      <c r="CV38" s="2667">
        <f>+CR38-CT38</f>
        <v/>
      </c>
      <c r="CW38" s="2667" t="n"/>
      <c r="CX38" s="129">
        <f>IFERROR(CR38/CW38-1, "-")</f>
        <v/>
      </c>
      <c r="CY38" s="2669" t="n"/>
      <c r="CZ38" s="2667" t="n"/>
      <c r="DA38" s="2667" t="n"/>
      <c r="DB38" s="2667" t="n"/>
      <c r="DC38" s="2667" t="n"/>
      <c r="DD38" s="2667" t="n"/>
      <c r="DE38" s="129" t="n"/>
      <c r="DF38" s="129" t="n"/>
      <c r="DG38" s="129" t="n"/>
      <c r="DH38" s="129" t="n"/>
      <c r="DI38" s="102" t="n"/>
      <c r="DJ38" s="2657" t="n"/>
      <c r="DK38" s="2657" t="n"/>
      <c r="DL38" s="2657" t="n"/>
      <c r="DM38" s="2657" t="n"/>
      <c r="DN38" s="2658" t="n"/>
      <c r="DO38" s="12" t="n"/>
      <c r="DX38" s="2654" t="n"/>
      <c r="DY38" s="2654" t="n"/>
      <c r="DZ38" s="2654" t="n"/>
    </row>
    <row hidden="1" r="39" s="2557">
      <c r="A39" s="135" t="inlineStr">
        <is>
          <t xml:space="preserve"> +/- value de cession d'immob.</t>
        </is>
      </c>
      <c r="B39" s="32" t="n"/>
      <c r="C39" s="94" t="inlineStr">
        <is>
          <t>PL33</t>
        </is>
      </c>
      <c r="D39" s="2667" t="n"/>
      <c r="E39" s="2667" t="n"/>
      <c r="F39" s="2667" t="n"/>
      <c r="G39" s="2667" t="n"/>
      <c r="H39" s="764" t="n"/>
      <c r="I39" s="129" t="n"/>
      <c r="J39" s="2667" t="n"/>
      <c r="K39" s="2667" t="n"/>
      <c r="L39" s="2667" t="n"/>
      <c r="M39" s="2667" t="n"/>
      <c r="N39" s="764" t="n"/>
      <c r="O39" s="129" t="n"/>
      <c r="P39" s="2667" t="n"/>
      <c r="Q39" s="2667" t="n"/>
      <c r="R39" s="2667" t="n"/>
      <c r="S39" s="2667" t="n"/>
      <c r="T39" s="764" t="n"/>
      <c r="U39" s="130" t="n"/>
      <c r="V39" s="2668" t="n"/>
      <c r="W39" s="2668" t="n"/>
      <c r="X39" s="2668" t="n"/>
      <c r="Y39" s="2668" t="n"/>
      <c r="Z39" s="2668" t="n"/>
      <c r="AA39" s="2668" t="n"/>
      <c r="AB39" s="764" t="n"/>
      <c r="AC39" s="130" t="n"/>
      <c r="AD39" s="2667" t="n"/>
      <c r="AE39" s="2667" t="n"/>
      <c r="AF39" s="2667" t="n"/>
      <c r="AG39" s="2667" t="n"/>
      <c r="AH39" s="2667" t="n"/>
      <c r="AI39" s="2667" t="n"/>
      <c r="AJ39" s="764" t="n"/>
      <c r="AK39" s="131" t="n"/>
      <c r="AL39" s="2667" t="n"/>
      <c r="AM39" s="2667" t="n"/>
      <c r="AN39" s="2667" t="n"/>
      <c r="AO39" s="2667" t="n"/>
      <c r="AP39" s="2667" t="n"/>
      <c r="AQ39" s="2667" t="n"/>
      <c r="AR39" s="2667" t="n"/>
      <c r="AS39" s="764" t="n"/>
      <c r="AT39" s="131" t="n"/>
      <c r="AU39" s="2667" t="n"/>
      <c r="AV39" s="2667" t="n"/>
      <c r="AW39" s="2667" t="n"/>
      <c r="AX39" s="2667" t="n"/>
      <c r="AY39" s="2667" t="n"/>
      <c r="AZ39" s="2667" t="n"/>
      <c r="BA39" s="764" t="n"/>
      <c r="BB39" s="131" t="n"/>
      <c r="BC39" s="2667" t="n"/>
      <c r="BD39" s="2667" t="n"/>
      <c r="BE39" s="2667" t="n"/>
      <c r="BF39" s="2667" t="n"/>
      <c r="BG39" s="2667" t="n"/>
      <c r="BH39" s="2667" t="n"/>
      <c r="BI39" s="764" t="n"/>
      <c r="BJ39" s="131" t="n"/>
      <c r="BK39" s="2667" t="n"/>
      <c r="BL39" s="2667" t="n"/>
      <c r="BM39" s="2667" t="n"/>
      <c r="BN39" s="2667" t="n"/>
      <c r="BO39" s="2667" t="n"/>
      <c r="BP39" s="2667" t="n"/>
      <c r="BQ39" s="2667" t="n"/>
      <c r="BR39" s="764" t="n"/>
      <c r="BS39" s="131" t="n"/>
      <c r="BT39" s="2667" t="n"/>
      <c r="BU39" s="2667" t="n"/>
      <c r="BV39" s="2667" t="n"/>
      <c r="BW39" s="2667" t="n"/>
      <c r="BX39" s="2667" t="n"/>
      <c r="BY39" s="2667" t="n"/>
      <c r="BZ39" s="764" t="n"/>
      <c r="CA39" s="131" t="n"/>
      <c r="CB39" s="2667" t="n"/>
      <c r="CC39" s="2667" t="n"/>
      <c r="CD39" s="2667" t="n"/>
      <c r="CE39" s="2667" t="n"/>
      <c r="CF39" s="2667" t="n"/>
      <c r="CG39" s="2667" t="n"/>
      <c r="CH39" s="764" t="n"/>
      <c r="CI39" s="131" t="n"/>
      <c r="CJ39" s="2667" t="n"/>
      <c r="CK39" s="2667" t="n"/>
      <c r="CL39" s="2667" t="n"/>
      <c r="CM39" s="2667" t="n"/>
      <c r="CN39" s="2667" t="n"/>
      <c r="CO39" s="2667" t="n"/>
      <c r="CP39" s="764" t="n"/>
      <c r="CQ39" s="131" t="n"/>
      <c r="CR39" s="2667" t="n"/>
      <c r="CS39" s="2667" t="n"/>
      <c r="CT39" s="2667" t="n"/>
      <c r="CU39" s="2667">
        <f>+CR39-CS39</f>
        <v/>
      </c>
      <c r="CV39" s="2667">
        <f>+CR39-CT39</f>
        <v/>
      </c>
      <c r="CW39" s="2667" t="n"/>
      <c r="CX39" s="129">
        <f>IFERROR(CR39/CW39-1, "-")</f>
        <v/>
      </c>
      <c r="CY39" s="2669" t="n"/>
      <c r="CZ39" s="2667" t="n"/>
      <c r="DA39" s="2667" t="n"/>
      <c r="DB39" s="2667" t="n"/>
      <c r="DC39" s="2667" t="n"/>
      <c r="DD39" s="2667" t="n"/>
      <c r="DE39" s="129" t="n"/>
      <c r="DF39" s="129" t="n"/>
      <c r="DG39" s="129" t="n"/>
      <c r="DH39" s="129" t="n"/>
      <c r="DI39" s="102" t="n"/>
      <c r="DJ39" s="2657" t="n"/>
      <c r="DK39" s="2657" t="n"/>
      <c r="DL39" s="2657" t="n"/>
      <c r="DM39" s="2657" t="n"/>
      <c r="DN39" s="2658" t="n"/>
      <c r="DO39" s="12" t="n"/>
      <c r="DX39" s="2654" t="n"/>
      <c r="DY39" s="2654" t="n"/>
      <c r="DZ39" s="2654" t="n"/>
    </row>
    <row hidden="1" r="40" s="2557">
      <c r="A40" s="135" t="n"/>
      <c r="B40" s="32" t="n"/>
      <c r="C40" s="94" t="inlineStr">
        <is>
          <t>PL34</t>
        </is>
      </c>
      <c r="D40" s="2667" t="n"/>
      <c r="E40" s="2667" t="n"/>
      <c r="F40" s="2667" t="n"/>
      <c r="G40" s="2667" t="n"/>
      <c r="H40" s="764" t="n"/>
      <c r="I40" s="129" t="n"/>
      <c r="J40" s="2667" t="n"/>
      <c r="K40" s="2667" t="n"/>
      <c r="L40" s="2667" t="n"/>
      <c r="M40" s="2667" t="n"/>
      <c r="N40" s="764" t="n"/>
      <c r="O40" s="129" t="n"/>
      <c r="P40" s="2667" t="n"/>
      <c r="Q40" s="2667" t="n"/>
      <c r="R40" s="2667" t="n"/>
      <c r="S40" s="2667" t="n"/>
      <c r="T40" s="764" t="n"/>
      <c r="U40" s="130" t="n"/>
      <c r="V40" s="2668" t="n"/>
      <c r="W40" s="2668" t="n"/>
      <c r="X40" s="2668" t="n"/>
      <c r="Y40" s="2668" t="n"/>
      <c r="Z40" s="2668" t="n"/>
      <c r="AA40" s="2668" t="n"/>
      <c r="AB40" s="764" t="n"/>
      <c r="AC40" s="130" t="n"/>
      <c r="AD40" s="2667" t="n"/>
      <c r="AE40" s="2667" t="n"/>
      <c r="AF40" s="2667" t="n"/>
      <c r="AG40" s="2667" t="n"/>
      <c r="AH40" s="2667" t="n"/>
      <c r="AI40" s="2667" t="n"/>
      <c r="AJ40" s="764" t="n"/>
      <c r="AK40" s="131" t="n"/>
      <c r="AL40" s="2667" t="n"/>
      <c r="AM40" s="2667" t="n"/>
      <c r="AN40" s="2667" t="n"/>
      <c r="AO40" s="2667" t="n"/>
      <c r="AP40" s="2667" t="n"/>
      <c r="AQ40" s="2667" t="n"/>
      <c r="AR40" s="2667" t="n"/>
      <c r="AS40" s="764" t="n"/>
      <c r="AT40" s="131" t="n"/>
      <c r="AU40" s="2667" t="n"/>
      <c r="AV40" s="2667" t="n"/>
      <c r="AW40" s="2667" t="n"/>
      <c r="AX40" s="2667" t="n"/>
      <c r="AY40" s="2667" t="n"/>
      <c r="AZ40" s="2667" t="n"/>
      <c r="BA40" s="764" t="n"/>
      <c r="BB40" s="131" t="n"/>
      <c r="BC40" s="2667" t="n"/>
      <c r="BD40" s="2667" t="n"/>
      <c r="BE40" s="2667" t="n"/>
      <c r="BF40" s="2667" t="n"/>
      <c r="BG40" s="2667" t="n"/>
      <c r="BH40" s="2667" t="n"/>
      <c r="BI40" s="764" t="n"/>
      <c r="BJ40" s="131" t="n"/>
      <c r="BK40" s="2667" t="n"/>
      <c r="BL40" s="2667" t="n"/>
      <c r="BM40" s="2667" t="n"/>
      <c r="BN40" s="2667" t="n"/>
      <c r="BO40" s="2667" t="n"/>
      <c r="BP40" s="2667" t="n"/>
      <c r="BQ40" s="2667" t="n"/>
      <c r="BR40" s="764" t="n"/>
      <c r="BS40" s="131" t="n"/>
      <c r="BT40" s="2667" t="n"/>
      <c r="BU40" s="2667" t="n"/>
      <c r="BV40" s="2667" t="n"/>
      <c r="BW40" s="2667" t="n"/>
      <c r="BX40" s="2667" t="n"/>
      <c r="BY40" s="2667" t="n"/>
      <c r="BZ40" s="764" t="n"/>
      <c r="CA40" s="131" t="n"/>
      <c r="CB40" s="2667" t="n"/>
      <c r="CC40" s="2667" t="n"/>
      <c r="CD40" s="2667" t="n"/>
      <c r="CE40" s="2667" t="n"/>
      <c r="CF40" s="2667" t="n"/>
      <c r="CG40" s="2667" t="n"/>
      <c r="CH40" s="764" t="n"/>
      <c r="CI40" s="131" t="n"/>
      <c r="CJ40" s="2667" t="n"/>
      <c r="CK40" s="2667" t="n"/>
      <c r="CL40" s="2667" t="n"/>
      <c r="CM40" s="2667" t="n"/>
      <c r="CN40" s="2667" t="n"/>
      <c r="CO40" s="2667" t="n"/>
      <c r="CP40" s="764" t="n"/>
      <c r="CQ40" s="131" t="n"/>
      <c r="CR40" s="2667" t="n"/>
      <c r="CS40" s="2667" t="n"/>
      <c r="CT40" s="2667" t="n"/>
      <c r="CU40" s="2667">
        <f>+CR40-CS40</f>
        <v/>
      </c>
      <c r="CV40" s="2667">
        <f>+CR40-CT40</f>
        <v/>
      </c>
      <c r="CW40" s="2667" t="n"/>
      <c r="CX40" s="129">
        <f>IFERROR(CR40/CW40-1, "-")</f>
        <v/>
      </c>
      <c r="CY40" s="2669" t="n"/>
      <c r="CZ40" s="2667" t="n"/>
      <c r="DA40" s="2667" t="n"/>
      <c r="DB40" s="2667" t="n"/>
      <c r="DC40" s="2667" t="n"/>
      <c r="DD40" s="2667" t="n"/>
      <c r="DE40" s="129" t="n"/>
      <c r="DF40" s="129" t="n"/>
      <c r="DG40" s="129" t="n"/>
      <c r="DH40" s="129" t="n"/>
      <c r="DI40" s="102" t="n"/>
      <c r="DJ40" s="2657" t="n"/>
      <c r="DK40" s="2657" t="n"/>
      <c r="DL40" s="2657" t="n"/>
      <c r="DM40" s="2657" t="n"/>
      <c r="DN40" s="2658" t="n"/>
      <c r="DO40" s="12" t="n"/>
      <c r="DX40" s="2654" t="n"/>
      <c r="DY40" s="2654" t="n"/>
      <c r="DZ40" s="2654" t="n"/>
    </row>
    <row customFormat="1" r="41" s="139">
      <c r="A41" s="136" t="inlineStr">
        <is>
          <t>EBITA</t>
        </is>
      </c>
      <c r="B41" s="32" t="n"/>
      <c r="C41" s="94" t="inlineStr">
        <is>
          <t>PL35</t>
        </is>
      </c>
      <c r="D41" s="2662" t="n">
        <v>151.7787661999539</v>
      </c>
      <c r="E41" s="2662" t="n">
        <v>501.4999723495739</v>
      </c>
      <c r="F41" s="2662" t="n">
        <v>-349.72120614962</v>
      </c>
      <c r="G41" s="2662" t="n">
        <v>693.363327277126</v>
      </c>
      <c r="H41" s="2305" t="n">
        <v>-0.7810977877990792</v>
      </c>
      <c r="I41" s="112" t="n"/>
      <c r="J41" s="2662" t="n">
        <v>-756.0926944395883</v>
      </c>
      <c r="K41" s="2662" t="n">
        <v>135.9035665875044</v>
      </c>
      <c r="L41" s="2662" t="n">
        <v>-891.9962610270927</v>
      </c>
      <c r="M41" s="2662" t="n">
        <v>496.5431455310061</v>
      </c>
      <c r="N41" s="2305" t="n">
        <v>-2.522712983241403</v>
      </c>
      <c r="O41" s="112" t="n"/>
      <c r="P41" s="2662" t="n">
        <v>-660.4152496933275</v>
      </c>
      <c r="Q41" s="2662" t="n">
        <v>458.9041347002067</v>
      </c>
      <c r="R41" s="2662" t="n">
        <v>-1119.319384393534</v>
      </c>
      <c r="S41" s="2662" t="n">
        <v>1036.198655144121</v>
      </c>
      <c r="T41" s="2305" t="n">
        <v>-1.637344245154876</v>
      </c>
      <c r="U41" s="116" t="n"/>
      <c r="V41" s="2663" t="n">
        <v>-661.715749862522</v>
      </c>
      <c r="W41" s="2663" t="n">
        <v>312.4053632433911</v>
      </c>
      <c r="X41" s="2663" t="n">
        <v>-610.6112223755113</v>
      </c>
      <c r="Y41" s="2663" t="n">
        <v>-974.1211131059131</v>
      </c>
      <c r="Z41" s="2663" t="n">
        <v>-51.10452748701073</v>
      </c>
      <c r="AA41" s="2663" t="n">
        <v>568.0460821087836</v>
      </c>
      <c r="AB41" s="2305" t="n">
        <v>-2.164898008636913</v>
      </c>
      <c r="AC41" s="116" t="n"/>
      <c r="AD41" s="2662" t="n">
        <v>-485.6006994470142</v>
      </c>
      <c r="AE41" s="2662" t="n">
        <v>756.8470255889279</v>
      </c>
      <c r="AF41" s="2662" t="n">
        <v>-300.832266137485</v>
      </c>
      <c r="AG41" s="2662" t="n">
        <v>-1242.447725035942</v>
      </c>
      <c r="AH41" s="2662" t="n">
        <v>-184.7684333095292</v>
      </c>
      <c r="AI41" s="2662" t="n">
        <v>137.0215701158083</v>
      </c>
      <c r="AJ41" s="2305" t="n">
        <v>-4.543972668219993</v>
      </c>
      <c r="AK41" s="110" t="n"/>
      <c r="AL41" s="2662" t="n">
        <v>-1072.430772107479</v>
      </c>
      <c r="AM41" s="2662" t="n">
        <v>581.8397616808879</v>
      </c>
      <c r="AN41" s="2662" t="n">
        <v>-312.8346590055708</v>
      </c>
      <c r="AO41" s="2662" t="n">
        <v>-396.3131574408835</v>
      </c>
      <c r="AP41" s="2662" t="n">
        <v>-1654.270533788366</v>
      </c>
      <c r="AQ41" s="2662" t="n">
        <v>-759.5961131019078</v>
      </c>
      <c r="AR41" s="2662" t="n">
        <v>482.7627647826405</v>
      </c>
      <c r="AS41" s="2305" t="n">
        <v>-3.221444672913684</v>
      </c>
      <c r="AT41" s="110" t="n"/>
      <c r="AU41" s="2662" t="n">
        <v>-1952.841613584982</v>
      </c>
      <c r="AV41" s="2662" t="n">
        <v>455.81478485975</v>
      </c>
      <c r="AW41" s="2662" t="n">
        <v>-492.1404713967086</v>
      </c>
      <c r="AX41" s="2662" t="n">
        <v>-2408.656398444732</v>
      </c>
      <c r="AY41" s="2662" t="n">
        <v>-1460.701142188273</v>
      </c>
      <c r="AZ41" s="2662" t="n">
        <v>112.6556106716098</v>
      </c>
      <c r="BA41" s="2305" t="n">
        <v>-18.33461477810901</v>
      </c>
      <c r="BB41" s="110" t="n"/>
      <c r="BC41" s="2662" t="n">
        <v>-957.30108314119</v>
      </c>
      <c r="BD41" s="2662" t="n">
        <v>631.0057241724646</v>
      </c>
      <c r="BE41" s="2662" t="n">
        <v>-323.7019129972266</v>
      </c>
      <c r="BF41" s="2662" t="n">
        <v>-1588.306807313655</v>
      </c>
      <c r="BG41" s="2662" t="n">
        <v>-633.5991701439634</v>
      </c>
      <c r="BH41" s="2662" t="n">
        <v>-134.3172339559799</v>
      </c>
      <c r="BI41" s="2305" t="n">
        <v>6.127164958257916</v>
      </c>
      <c r="BJ41" s="110" t="n"/>
      <c r="BK41" s="2662" t="n">
        <v>-1205.102305614007</v>
      </c>
      <c r="BL41" s="2662" t="n">
        <v>640.8378479200846</v>
      </c>
      <c r="BM41" s="2662" t="n">
        <v>-357.7091608295386</v>
      </c>
      <c r="BN41" s="2662" t="n">
        <v>-823.6701685261023</v>
      </c>
      <c r="BO41" s="2662" t="n">
        <v>-1845.940153534092</v>
      </c>
      <c r="BP41" s="2662" t="n">
        <v>-381.4321370879047</v>
      </c>
      <c r="BQ41" s="2662" t="n">
        <v>297.5103012804732</v>
      </c>
      <c r="BR41" s="2305" t="n">
        <v>-5.05062379496539</v>
      </c>
      <c r="BS41" s="110" t="n"/>
      <c r="BT41" s="2662" t="n">
        <v>-1032.290096364015</v>
      </c>
      <c r="BU41" s="2662" t="n">
        <v>816.1890085550506</v>
      </c>
      <c r="BV41" s="2662" t="n">
        <v>-588.7755137256054</v>
      </c>
      <c r="BW41" s="2662" t="n">
        <v>-1848.479104919065</v>
      </c>
      <c r="BX41" s="2662" t="n">
        <v>-443.5145826384091</v>
      </c>
      <c r="BY41" s="2662" t="n">
        <v>-321.0676147469064</v>
      </c>
      <c r="BZ41" s="2305" t="n">
        <v>2.215179759496316</v>
      </c>
      <c r="CA41" s="110" t="n"/>
      <c r="CB41" s="2662" t="n">
        <v>-1502.774476261753</v>
      </c>
      <c r="CC41" s="2662" t="n">
        <v>606.3286015430838</v>
      </c>
      <c r="CD41" s="2662" t="n">
        <v>-418.0726360863259</v>
      </c>
      <c r="CE41" s="2662" t="n">
        <v>-2109.103077804837</v>
      </c>
      <c r="CF41" s="2662" t="n">
        <v>-1084.701840175427</v>
      </c>
      <c r="CG41" s="2662" t="n">
        <v>-523.290332746355</v>
      </c>
      <c r="CH41" s="2305" t="n">
        <v>1.871779549938992</v>
      </c>
      <c r="CI41" s="110" t="n"/>
      <c r="CJ41" s="2662" t="n">
        <v>-862.3039599103016</v>
      </c>
      <c r="CK41" s="2662" t="n">
        <v>1162.537430998439</v>
      </c>
      <c r="CL41" s="2662" t="n">
        <v>4.538231215681435</v>
      </c>
      <c r="CM41" s="2662" t="n">
        <v>-2024.841390908741</v>
      </c>
      <c r="CN41" s="2662" t="n">
        <v>-866.842191125983</v>
      </c>
      <c r="CO41" s="2662" t="n">
        <v>-1732.204935940326</v>
      </c>
      <c r="CP41" s="2305" t="n">
        <v>-0.5021928745156239</v>
      </c>
      <c r="CQ41" s="110" t="n"/>
      <c r="CR41" s="2662" t="n">
        <v>-10997.08993422623</v>
      </c>
      <c r="CS41" s="2662" t="n">
        <v>7060.113222199365</v>
      </c>
      <c r="CT41" s="2662" t="n">
        <v>-8220.599183198501</v>
      </c>
      <c r="CU41" s="2662" t="n">
        <v>-18057.20315642559</v>
      </c>
      <c r="CV41" s="2662" t="n">
        <v>-2776.490751027724</v>
      </c>
      <c r="CW41" s="2662" t="n">
        <v>1113.221339522001</v>
      </c>
      <c r="CX41" s="112">
        <f>IFERROR(CR41/CW41-1, "-")</f>
        <v/>
      </c>
      <c r="CY41" s="2669" t="n"/>
      <c r="CZ41" s="2662" t="n">
        <v>7060.113222199361</v>
      </c>
      <c r="DA41" s="2662" t="n">
        <v>-1380.723152275994</v>
      </c>
      <c r="DB41" s="2662" t="n">
        <v>-4292.994238673917</v>
      </c>
      <c r="DC41" s="2662" t="n">
        <v>-8220.599183098508</v>
      </c>
      <c r="DD41" s="2662" t="n">
        <v>1113.221339522001</v>
      </c>
      <c r="DE41" s="112">
        <f>CZ41/DD41-1</f>
        <v/>
      </c>
      <c r="DF41" s="112">
        <f>DA41/DD41-1</f>
        <v/>
      </c>
      <c r="DG41" s="112">
        <f>DB41/DD41-1</f>
        <v/>
      </c>
      <c r="DH41" s="112">
        <f>DC41/DD41-1</f>
        <v/>
      </c>
      <c r="DI41" s="102" t="n"/>
      <c r="DJ41" s="2657" t="n"/>
      <c r="DK41" s="2657" t="n"/>
      <c r="DL41" s="2657" t="n"/>
      <c r="DM41" s="2657" t="n"/>
      <c r="DN41" s="2658" t="n"/>
      <c r="DO41" s="138" t="n"/>
      <c r="DX41" s="2654" t="n"/>
      <c r="DY41" s="2654" t="n"/>
      <c r="DZ41" s="2654" t="n"/>
    </row>
    <row customFormat="1" r="42" s="150">
      <c r="A42" s="152" t="inlineStr">
        <is>
          <t>% CA</t>
        </is>
      </c>
      <c r="B42" s="112" t="n"/>
      <c r="C42" s="94" t="inlineStr">
        <is>
          <t>PL36</t>
        </is>
      </c>
      <c r="D42" s="2674" t="n">
        <v>0.01823189655308418</v>
      </c>
      <c r="E42" s="112" t="n">
        <v>0.05263937061739206</v>
      </c>
      <c r="F42" s="2671" t="n">
        <v>-3.440747406430789</v>
      </c>
      <c r="G42" s="112" t="n">
        <v>7.313336042233257</v>
      </c>
      <c r="H42" s="2675" t="n">
        <v>-0.997507034211501</v>
      </c>
      <c r="I42" s="2676" t="n"/>
      <c r="J42" s="2674" t="n">
        <v>-0.09948704560611928</v>
      </c>
      <c r="K42" s="112" t="n">
        <v>0.01547502482002335</v>
      </c>
      <c r="L42" s="2671" t="n">
        <v>-11.49620704261426</v>
      </c>
      <c r="M42" s="112" t="n">
        <v>5.480692852247983</v>
      </c>
      <c r="N42" s="2675" t="n">
        <v>-1.018152275321415</v>
      </c>
      <c r="O42" s="2676" t="n"/>
      <c r="P42" s="2674" t="n">
        <v>-0.08313915550515233</v>
      </c>
      <c r="Q42" s="112" t="n">
        <v>0.04844266903795719</v>
      </c>
      <c r="R42" s="2671" t="n">
        <v>-13.15818245431095</v>
      </c>
      <c r="S42" s="112" t="n">
        <v>10.40388581063004</v>
      </c>
      <c r="T42" s="2675" t="n">
        <v>-1.007991163784228</v>
      </c>
      <c r="U42" s="2677" t="n"/>
      <c r="V42" s="2678" t="n">
        <v>-0.08189319061869617</v>
      </c>
      <c r="W42" s="2360" t="n">
        <v>0.0333675938782802</v>
      </c>
      <c r="X42" s="2678" t="n">
        <v>-0.06762351249301357</v>
      </c>
      <c r="Y42" s="2679" t="n">
        <v>-11.52607844969764</v>
      </c>
      <c r="Z42" s="2679" t="n">
        <v>-1.42696781256826</v>
      </c>
      <c r="AA42" s="2294" t="n">
        <v>6.121253685540976</v>
      </c>
      <c r="AB42" s="2675" t="n">
        <v>-1.013378499703768</v>
      </c>
      <c r="AC42" s="2677" t="n"/>
      <c r="AD42" s="2674" t="n">
        <v>-0.06104543437858109</v>
      </c>
      <c r="AE42" s="693" t="n">
        <v>0.07744690146523767</v>
      </c>
      <c r="AF42" s="112" t="n">
        <v>-0.03668858573822904</v>
      </c>
      <c r="AG42" s="2671" t="n">
        <v>-13.84923358438188</v>
      </c>
      <c r="AH42" s="2671" t="n">
        <v>-2.435684864035204</v>
      </c>
      <c r="AI42" s="112" t="n">
        <v>1.50009383483359</v>
      </c>
      <c r="AJ42" s="2675" t="n">
        <v>-1.040694410550226</v>
      </c>
      <c r="AK42" s="2680" t="n"/>
      <c r="AL42" s="112" t="n">
        <v>-0.1387537216439842</v>
      </c>
      <c r="AM42" s="693" t="n">
        <v>0.06146182177399937</v>
      </c>
      <c r="AN42" s="112" t="n">
        <v>-0.03864471527694872</v>
      </c>
      <c r="AO42" s="112" t="n">
        <v>-0.05008073616205874</v>
      </c>
      <c r="AP42" s="2671" t="n">
        <v>-20.02155434179835</v>
      </c>
      <c r="AQ42" s="2671" t="n">
        <v>-10.01090063670354</v>
      </c>
      <c r="AR42" s="112" t="n">
        <v>5.395953277612196</v>
      </c>
      <c r="AS42" s="2675" t="n">
        <v>-1.025714403832901</v>
      </c>
      <c r="AT42" s="2680" t="n"/>
      <c r="AU42" s="112" t="n">
        <v>-0.2365173249229628</v>
      </c>
      <c r="AV42" s="112" t="n">
        <v>0.04741129292252692</v>
      </c>
      <c r="AW42" s="112" t="n">
        <v>-0.05388936688567482</v>
      </c>
      <c r="AX42" s="2671" t="n">
        <v>-28.39286178454898</v>
      </c>
      <c r="AY42" s="2671" t="n">
        <v>-18.2627958037288</v>
      </c>
      <c r="AZ42" s="112" t="n">
        <v>1.312739888209952</v>
      </c>
      <c r="BA42" s="2675" t="n">
        <v>-1.180170745969696</v>
      </c>
      <c r="BB42" s="2680" t="n"/>
      <c r="BC42" s="112" t="n">
        <v>-0.128129112741191</v>
      </c>
      <c r="BD42" s="112" t="n">
        <v>0.06560504709096329</v>
      </c>
      <c r="BE42" s="112" t="n">
        <v>-0.03944183886117067</v>
      </c>
      <c r="BF42" s="2671" t="n">
        <v>-19.37341598321543</v>
      </c>
      <c r="BG42" s="2671" t="n">
        <v>-8.868727388002037</v>
      </c>
      <c r="BH42" s="112" t="n">
        <v>-1.608336647539451</v>
      </c>
      <c r="BI42" s="2675" t="n">
        <v>-0.9203343945826191</v>
      </c>
      <c r="BJ42" s="2680" t="n"/>
      <c r="BK42" s="2674" t="n">
        <v>-0.1711869174786982</v>
      </c>
      <c r="BL42" s="112" t="n">
        <v>0.06901722662147977</v>
      </c>
      <c r="BM42" s="112" t="n">
        <v>-0.04464535674123935</v>
      </c>
      <c r="BN42" s="112" t="n">
        <v>-0.08999453440602317</v>
      </c>
      <c r="BO42" s="2671" t="n">
        <v>-24.0204144100178</v>
      </c>
      <c r="BP42" s="2671" t="n">
        <v>-8.119238307267507</v>
      </c>
      <c r="BQ42" s="112" t="n">
        <v>3.655800723943675</v>
      </c>
      <c r="BR42" s="2675" t="n">
        <v>-1.046826107440022</v>
      </c>
      <c r="BS42" s="2680" t="n"/>
      <c r="BT42" s="2674" t="n">
        <v>-0.1443259919938716</v>
      </c>
      <c r="BU42" s="112" t="n">
        <v>0.08396622559399231</v>
      </c>
      <c r="BV42" s="112" t="n">
        <v>-0.07486110702434751</v>
      </c>
      <c r="BW42" s="2671" t="n">
        <v>-22.82922175878639</v>
      </c>
      <c r="BX42" s="2671" t="n">
        <v>-6.946488496952408</v>
      </c>
      <c r="BY42" s="112" t="n">
        <v>-3.880214558376859</v>
      </c>
      <c r="BZ42" s="2675" t="n">
        <v>-0.9628046362327333</v>
      </c>
      <c r="CA42" s="2680" t="n"/>
      <c r="CB42" s="2674" t="n">
        <v>-0.2233690604945846</v>
      </c>
      <c r="CC42" s="112" t="n">
        <v>0.06437739071185825</v>
      </c>
      <c r="CD42" s="112" t="n">
        <v>-0.05325216623250065</v>
      </c>
      <c r="CE42" s="2671" t="n">
        <v>-28.77464512064429</v>
      </c>
      <c r="CF42" s="2671" t="n">
        <v>-17.0116894262084</v>
      </c>
      <c r="CG42" s="112" t="n">
        <v>-6.736308604299633</v>
      </c>
      <c r="CH42" s="2675" t="n">
        <v>-0.966841029172563</v>
      </c>
      <c r="CI42" s="2680" t="n"/>
      <c r="CJ42" s="2674" t="n">
        <v>-0.1174129807449544</v>
      </c>
      <c r="CK42" s="112" t="n">
        <v>0.1129396129583704</v>
      </c>
      <c r="CL42" s="112" t="n">
        <v>0.0005209633011462107</v>
      </c>
      <c r="CM42" s="2671" t="n">
        <v>-23.03525937033248</v>
      </c>
      <c r="CN42" s="2671" t="n">
        <v>-11.79339440461006</v>
      </c>
      <c r="CO42" s="112" t="n">
        <v>-18.79332047299165</v>
      </c>
      <c r="CP42" s="2675" t="n">
        <v>-0.9937524089522289</v>
      </c>
      <c r="CQ42" s="2680" t="n"/>
      <c r="CR42" s="112" t="n">
        <v>-0.001200235038501072</v>
      </c>
      <c r="CS42" s="2674" t="n">
        <v>0.0006175002900168491</v>
      </c>
      <c r="CT42" s="2674" t="n">
        <v>-0.0008628470689705195</v>
      </c>
      <c r="CU42" s="2671" t="n">
        <v>-0.1817735328517921</v>
      </c>
      <c r="CV42" s="2671" t="n">
        <v>-0.0003373879695305528</v>
      </c>
      <c r="CW42" s="2674" t="n">
        <v>0.0001048308695985881</v>
      </c>
      <c r="CX42" s="2676">
        <f>IFERROR(CR42/CW42-1, "-")</f>
        <v/>
      </c>
      <c r="CY42" s="110" t="n"/>
      <c r="CZ42" s="693" t="n">
        <v>0.06175002900168487</v>
      </c>
      <c r="DA42" s="112" t="n">
        <v>-0.01368626686793416</v>
      </c>
      <c r="DB42" s="112" t="n">
        <v>-0.04377749487509466</v>
      </c>
      <c r="DC42" s="112" t="n">
        <v>-0.0862847068960024</v>
      </c>
      <c r="DD42" s="112" t="n">
        <v>0.01048308695985881</v>
      </c>
      <c r="DE42" s="2671">
        <f>+(CZ42-DD42)*100</f>
        <v/>
      </c>
      <c r="DF42" s="112">
        <f>DA42/DD42-1</f>
        <v/>
      </c>
      <c r="DG42" s="112">
        <f>DB42/DD42-1</f>
        <v/>
      </c>
      <c r="DH42" s="2681">
        <f>DC42/DD42-1</f>
        <v/>
      </c>
      <c r="DI42" s="102" t="n"/>
      <c r="DJ42" s="2657" t="n"/>
      <c r="DK42" s="2657" t="n"/>
      <c r="DL42" s="2657" t="n"/>
      <c r="DM42" s="2657" t="n"/>
      <c r="DN42" s="2658" t="n"/>
      <c r="DO42" s="149" t="n"/>
      <c r="DX42" s="2654" t="n"/>
      <c r="DY42" s="2654" t="n"/>
      <c r="DZ42" s="2654" t="n"/>
    </row>
    <row customFormat="1" customHeight="1" hidden="1" ht="12" r="43" s="163">
      <c r="A43" s="140" t="inlineStr">
        <is>
          <t>Fixe &amp; Internet</t>
        </is>
      </c>
      <c r="B43" s="32" t="n"/>
      <c r="C43" s="94" t="inlineStr">
        <is>
          <t>PL37</t>
        </is>
      </c>
      <c r="D43" s="2667" t="n"/>
      <c r="E43" s="2667" t="n"/>
      <c r="F43" s="2667" t="n"/>
      <c r="G43" s="2667" t="n"/>
      <c r="H43" s="128" t="n"/>
      <c r="I43" s="129" t="n"/>
      <c r="J43" s="2667" t="n"/>
      <c r="K43" s="2667" t="n"/>
      <c r="L43" s="2667" t="n"/>
      <c r="M43" s="2667" t="n"/>
      <c r="N43" s="128" t="n"/>
      <c r="O43" s="129" t="n"/>
      <c r="P43" s="2667" t="n"/>
      <c r="Q43" s="2667" t="n"/>
      <c r="R43" s="2667" t="n"/>
      <c r="S43" s="2667" t="n"/>
      <c r="T43" s="128" t="n"/>
      <c r="U43" s="130" t="n"/>
      <c r="V43" s="2668" t="n"/>
      <c r="W43" s="2668" t="n"/>
      <c r="X43" s="2668" t="n"/>
      <c r="Y43" s="2668" t="n"/>
      <c r="Z43" s="2668" t="n"/>
      <c r="AA43" s="2668" t="n"/>
      <c r="AB43" s="128" t="n"/>
      <c r="AC43" s="130" t="n"/>
      <c r="AD43" s="2667" t="n"/>
      <c r="AE43" s="2667" t="n"/>
      <c r="AF43" s="2667" t="n"/>
      <c r="AG43" s="2667" t="n"/>
      <c r="AH43" s="2667" t="n"/>
      <c r="AI43" s="2667" t="n"/>
      <c r="AJ43" s="128" t="n"/>
      <c r="AK43" s="131" t="n"/>
      <c r="AL43" s="2667" t="n"/>
      <c r="AM43" s="2667" t="n"/>
      <c r="AN43" s="2667" t="n"/>
      <c r="AO43" s="2667" t="n"/>
      <c r="AP43" s="2667" t="n"/>
      <c r="AQ43" s="2667" t="n"/>
      <c r="AR43" s="2667" t="n"/>
      <c r="AS43" s="128" t="n"/>
      <c r="AT43" s="131" t="n"/>
      <c r="AU43" s="2667" t="n"/>
      <c r="AV43" s="2667" t="n"/>
      <c r="AW43" s="2667" t="n"/>
      <c r="AX43" s="2667" t="n"/>
      <c r="AY43" s="2667" t="n"/>
      <c r="AZ43" s="2667" t="n"/>
      <c r="BA43" s="128" t="n"/>
      <c r="BB43" s="131" t="n"/>
      <c r="BC43" s="2667" t="n"/>
      <c r="BD43" s="2667" t="n"/>
      <c r="BE43" s="2667" t="n"/>
      <c r="BF43" s="2667" t="n"/>
      <c r="BG43" s="2667" t="n"/>
      <c r="BH43" s="2667" t="n"/>
      <c r="BI43" s="128" t="n"/>
      <c r="BJ43" s="131" t="n"/>
      <c r="BK43" s="2667" t="n"/>
      <c r="BL43" s="2667" t="n"/>
      <c r="BM43" s="2667" t="n"/>
      <c r="BN43" s="2667" t="n"/>
      <c r="BO43" s="2667" t="n"/>
      <c r="BP43" s="2667" t="n"/>
      <c r="BQ43" s="2667" t="n"/>
      <c r="BR43" s="128" t="n"/>
      <c r="BS43" s="131" t="n"/>
      <c r="BT43" s="2667" t="n"/>
      <c r="BU43" s="2667" t="n"/>
      <c r="BV43" s="2667" t="n"/>
      <c r="BW43" s="2667" t="n"/>
      <c r="BX43" s="2667" t="n"/>
      <c r="BY43" s="2667" t="n"/>
      <c r="BZ43" s="128" t="n"/>
      <c r="CA43" s="131" t="n"/>
      <c r="CB43" s="2667" t="n"/>
      <c r="CC43" s="2667" t="n"/>
      <c r="CD43" s="2667" t="n"/>
      <c r="CE43" s="2667" t="n"/>
      <c r="CF43" s="2667" t="n"/>
      <c r="CG43" s="2667" t="n"/>
      <c r="CH43" s="128" t="n"/>
      <c r="CI43" s="131" t="n"/>
      <c r="CJ43" s="2667" t="n"/>
      <c r="CK43" s="2667" t="n"/>
      <c r="CL43" s="2667" t="n"/>
      <c r="CM43" s="2667" t="n"/>
      <c r="CN43" s="2667" t="n"/>
      <c r="CO43" s="2667" t="n"/>
      <c r="CP43" s="128" t="n"/>
      <c r="CQ43" s="131" t="n"/>
      <c r="CR43" s="2667" t="n"/>
      <c r="CS43" s="2667" t="n"/>
      <c r="CT43" s="2667" t="n"/>
      <c r="CU43" s="2667">
        <f>+CR43-CS43</f>
        <v/>
      </c>
      <c r="CV43" s="2667">
        <f>+CR43-CT43</f>
        <v/>
      </c>
      <c r="CW43" s="2667" t="n"/>
      <c r="CX43" s="129">
        <f>IFERROR(CR43/CW43-1, "-")</f>
        <v/>
      </c>
      <c r="CY43" s="2669" t="n"/>
      <c r="CZ43" s="2667" t="n"/>
      <c r="DA43" s="2667" t="n"/>
      <c r="DB43" s="2667" t="n"/>
      <c r="DC43" s="2667" t="n"/>
      <c r="DD43" s="2667" t="n"/>
      <c r="DE43" s="129">
        <f>CZ43/DD43-1</f>
        <v/>
      </c>
      <c r="DF43" s="129" t="n"/>
      <c r="DG43" s="129" t="n"/>
      <c r="DH43" s="129" t="n"/>
      <c r="DI43" s="102" t="n"/>
      <c r="DJ43" s="2657" t="n"/>
      <c r="DK43" s="2657" t="n"/>
      <c r="DL43" s="2657" t="n"/>
      <c r="DM43" s="2657" t="n"/>
      <c r="DN43" s="2658" t="n"/>
      <c r="DO43" s="162" t="n"/>
      <c r="DX43" s="2654" t="n"/>
      <c r="DY43" s="2654" t="n"/>
      <c r="DZ43" s="2654" t="n"/>
    </row>
    <row customFormat="1" customHeight="1" hidden="1" ht="12" r="44" s="163">
      <c r="A44" s="140" t="inlineStr">
        <is>
          <t>Mobile</t>
        </is>
      </c>
      <c r="B44" s="32" t="n"/>
      <c r="C44" s="94" t="inlineStr">
        <is>
          <t>PL38</t>
        </is>
      </c>
      <c r="D44" s="2667" t="n"/>
      <c r="E44" s="2667" t="n"/>
      <c r="F44" s="2667" t="n"/>
      <c r="G44" s="2667" t="n"/>
      <c r="H44" s="128" t="n"/>
      <c r="I44" s="129" t="n"/>
      <c r="J44" s="2667" t="n"/>
      <c r="K44" s="2667" t="n"/>
      <c r="L44" s="2667" t="n"/>
      <c r="M44" s="2667" t="n"/>
      <c r="N44" s="128" t="n"/>
      <c r="O44" s="129" t="n"/>
      <c r="P44" s="2667" t="n"/>
      <c r="Q44" s="2667" t="n"/>
      <c r="R44" s="2667" t="n"/>
      <c r="S44" s="2667" t="n"/>
      <c r="T44" s="128" t="n"/>
      <c r="U44" s="130" t="n"/>
      <c r="V44" s="2668" t="n"/>
      <c r="W44" s="2668" t="n"/>
      <c r="X44" s="2668" t="n"/>
      <c r="Y44" s="2668" t="n"/>
      <c r="Z44" s="2668" t="n"/>
      <c r="AA44" s="2668" t="n"/>
      <c r="AB44" s="128" t="n"/>
      <c r="AC44" s="130" t="n"/>
      <c r="AD44" s="2667" t="n"/>
      <c r="AE44" s="2667" t="n"/>
      <c r="AF44" s="2667" t="n"/>
      <c r="AG44" s="2667" t="n"/>
      <c r="AH44" s="2667" t="n"/>
      <c r="AI44" s="2667" t="n"/>
      <c r="AJ44" s="128" t="n"/>
      <c r="AK44" s="131" t="n"/>
      <c r="AL44" s="2667" t="n"/>
      <c r="AM44" s="2667" t="n"/>
      <c r="AN44" s="2667" t="n"/>
      <c r="AO44" s="2667" t="n"/>
      <c r="AP44" s="2667" t="n"/>
      <c r="AQ44" s="2667" t="n"/>
      <c r="AR44" s="2667" t="n"/>
      <c r="AS44" s="128" t="n"/>
      <c r="AT44" s="131" t="n"/>
      <c r="AU44" s="2667" t="n"/>
      <c r="AV44" s="2667" t="n"/>
      <c r="AW44" s="2667" t="n"/>
      <c r="AX44" s="2667" t="n"/>
      <c r="AY44" s="2667" t="n"/>
      <c r="AZ44" s="2667" t="n"/>
      <c r="BA44" s="128" t="n"/>
      <c r="BB44" s="131" t="n"/>
      <c r="BC44" s="2667" t="n"/>
      <c r="BD44" s="2667" t="n"/>
      <c r="BE44" s="2667" t="n"/>
      <c r="BF44" s="2667" t="n"/>
      <c r="BG44" s="2667" t="n"/>
      <c r="BH44" s="2667" t="n"/>
      <c r="BI44" s="128" t="n"/>
      <c r="BJ44" s="131" t="n"/>
      <c r="BK44" s="2667" t="n"/>
      <c r="BL44" s="2667" t="n"/>
      <c r="BM44" s="2667" t="n"/>
      <c r="BN44" s="2667" t="n"/>
      <c r="BO44" s="2667" t="n"/>
      <c r="BP44" s="2667" t="n"/>
      <c r="BQ44" s="2667" t="n"/>
      <c r="BR44" s="128" t="n"/>
      <c r="BS44" s="131" t="n"/>
      <c r="BT44" s="2667" t="n"/>
      <c r="BU44" s="2667" t="n"/>
      <c r="BV44" s="2667" t="n"/>
      <c r="BW44" s="2667" t="n"/>
      <c r="BX44" s="2667" t="n"/>
      <c r="BY44" s="2667" t="n"/>
      <c r="BZ44" s="128" t="n"/>
      <c r="CA44" s="131" t="n"/>
      <c r="CB44" s="2667" t="n"/>
      <c r="CC44" s="2667" t="n"/>
      <c r="CD44" s="2667" t="n"/>
      <c r="CE44" s="2667" t="n"/>
      <c r="CF44" s="2667" t="n"/>
      <c r="CG44" s="2667" t="n"/>
      <c r="CH44" s="128" t="n"/>
      <c r="CI44" s="131" t="n"/>
      <c r="CJ44" s="2667" t="n"/>
      <c r="CK44" s="2667" t="n"/>
      <c r="CL44" s="2667" t="n"/>
      <c r="CM44" s="2667" t="n"/>
      <c r="CN44" s="2667" t="n"/>
      <c r="CO44" s="2667" t="n"/>
      <c r="CP44" s="128" t="n"/>
      <c r="CQ44" s="131" t="n"/>
      <c r="CR44" s="2667" t="n"/>
      <c r="CS44" s="2667" t="n"/>
      <c r="CT44" s="2667" t="n"/>
      <c r="CU44" s="2667">
        <f>+CR44-CS44</f>
        <v/>
      </c>
      <c r="CV44" s="2667">
        <f>+CR44-CT44</f>
        <v/>
      </c>
      <c r="CW44" s="2667" t="n"/>
      <c r="CX44" s="129">
        <f>IFERROR(CR44/CW44-1, "-")</f>
        <v/>
      </c>
      <c r="CY44" s="2669" t="n"/>
      <c r="CZ44" s="2667" t="n"/>
      <c r="DA44" s="2667" t="n"/>
      <c r="DB44" s="2667" t="n"/>
      <c r="DC44" s="2667" t="n"/>
      <c r="DD44" s="2667" t="n"/>
      <c r="DE44" s="129">
        <f>CZ44/DD44-1</f>
        <v/>
      </c>
      <c r="DF44" s="129" t="n"/>
      <c r="DG44" s="129" t="n"/>
      <c r="DH44" s="129" t="n"/>
      <c r="DI44" s="102" t="n"/>
      <c r="DJ44" s="2657" t="n"/>
      <c r="DK44" s="2657" t="n"/>
      <c r="DL44" s="2657" t="n"/>
      <c r="DM44" s="2657" t="n"/>
      <c r="DN44" s="2658" t="n"/>
      <c r="DO44" s="162" t="n"/>
      <c r="DX44" s="2654" t="n"/>
      <c r="DY44" s="2654" t="n"/>
      <c r="DZ44" s="2654" t="n"/>
    </row>
    <row customFormat="1" customHeight="1" hidden="1" ht="12" r="45" s="163">
      <c r="A45" s="164" t="n"/>
      <c r="B45" s="32" t="n"/>
      <c r="C45" s="94" t="inlineStr">
        <is>
          <t>PL39</t>
        </is>
      </c>
      <c r="D45" s="2667" t="n"/>
      <c r="E45" s="2667" t="n"/>
      <c r="F45" s="2667" t="n"/>
      <c r="G45" s="2667" t="n"/>
      <c r="H45" s="128" t="n"/>
      <c r="I45" s="129" t="n"/>
      <c r="J45" s="2667" t="n"/>
      <c r="K45" s="2667" t="n"/>
      <c r="L45" s="2667" t="n"/>
      <c r="M45" s="2667" t="n"/>
      <c r="N45" s="128" t="n"/>
      <c r="O45" s="129" t="n"/>
      <c r="P45" s="2667" t="n"/>
      <c r="Q45" s="2667" t="n"/>
      <c r="R45" s="2667" t="n"/>
      <c r="S45" s="2667" t="n"/>
      <c r="T45" s="128" t="n"/>
      <c r="U45" s="130" t="n"/>
      <c r="V45" s="2668" t="n"/>
      <c r="W45" s="2668" t="n"/>
      <c r="X45" s="2668" t="n"/>
      <c r="Y45" s="2668" t="n"/>
      <c r="Z45" s="2668" t="n"/>
      <c r="AA45" s="2668" t="n"/>
      <c r="AB45" s="128" t="n"/>
      <c r="AC45" s="130" t="n"/>
      <c r="AD45" s="2667" t="n"/>
      <c r="AE45" s="2667" t="n"/>
      <c r="AF45" s="2667" t="n"/>
      <c r="AG45" s="2667" t="n"/>
      <c r="AH45" s="2667" t="n"/>
      <c r="AI45" s="2667" t="n"/>
      <c r="AJ45" s="128" t="n"/>
      <c r="AK45" s="131" t="n"/>
      <c r="AL45" s="2667" t="n"/>
      <c r="AM45" s="2667" t="n"/>
      <c r="AN45" s="2667" t="n"/>
      <c r="AO45" s="2667" t="n"/>
      <c r="AP45" s="2667" t="n"/>
      <c r="AQ45" s="2667" t="n"/>
      <c r="AR45" s="2667" t="n"/>
      <c r="AS45" s="128" t="n"/>
      <c r="AT45" s="131" t="n"/>
      <c r="AU45" s="2667" t="n"/>
      <c r="AV45" s="2667" t="n"/>
      <c r="AW45" s="2667" t="n"/>
      <c r="AX45" s="2667" t="n"/>
      <c r="AY45" s="2667" t="n"/>
      <c r="AZ45" s="2667" t="n"/>
      <c r="BA45" s="128" t="n"/>
      <c r="BB45" s="131" t="n"/>
      <c r="BC45" s="2667" t="n"/>
      <c r="BD45" s="2667" t="n"/>
      <c r="BE45" s="2667" t="n"/>
      <c r="BF45" s="2667" t="n"/>
      <c r="BG45" s="2667" t="n"/>
      <c r="BH45" s="2667" t="n"/>
      <c r="BI45" s="128" t="n"/>
      <c r="BJ45" s="131" t="n"/>
      <c r="BK45" s="2667" t="n"/>
      <c r="BL45" s="2667" t="n"/>
      <c r="BM45" s="2667" t="n"/>
      <c r="BN45" s="2667" t="n"/>
      <c r="BO45" s="2667" t="n"/>
      <c r="BP45" s="2667" t="n"/>
      <c r="BQ45" s="2667" t="n"/>
      <c r="BR45" s="128" t="n"/>
      <c r="BS45" s="131" t="n"/>
      <c r="BT45" s="2667" t="n"/>
      <c r="BU45" s="2667" t="n"/>
      <c r="BV45" s="2667" t="n"/>
      <c r="BW45" s="2667" t="n"/>
      <c r="BX45" s="2667" t="n"/>
      <c r="BY45" s="2667" t="n"/>
      <c r="BZ45" s="128" t="n"/>
      <c r="CA45" s="131" t="n"/>
      <c r="CB45" s="2667" t="n"/>
      <c r="CC45" s="2667" t="n"/>
      <c r="CD45" s="2667" t="n"/>
      <c r="CE45" s="2667" t="n"/>
      <c r="CF45" s="2667" t="n"/>
      <c r="CG45" s="2667" t="n"/>
      <c r="CH45" s="128" t="n"/>
      <c r="CI45" s="131" t="n"/>
      <c r="CJ45" s="2667" t="n"/>
      <c r="CK45" s="2667" t="n"/>
      <c r="CL45" s="2667" t="n"/>
      <c r="CM45" s="2667" t="n"/>
      <c r="CN45" s="2667" t="n"/>
      <c r="CO45" s="2667" t="n"/>
      <c r="CP45" s="128" t="n"/>
      <c r="CQ45" s="131" t="n"/>
      <c r="CR45" s="2667" t="n"/>
      <c r="CS45" s="2667" t="n"/>
      <c r="CT45" s="2667" t="n"/>
      <c r="CU45" s="2667">
        <f>+CR45-CS45</f>
        <v/>
      </c>
      <c r="CV45" s="2667">
        <f>+CR45-CT45</f>
        <v/>
      </c>
      <c r="CW45" s="2667" t="n"/>
      <c r="CX45" s="129">
        <f>IFERROR(CR45/CW45-1, "-")</f>
        <v/>
      </c>
      <c r="CY45" s="2669" t="n"/>
      <c r="CZ45" s="2667" t="n"/>
      <c r="DA45" s="2667" t="n"/>
      <c r="DB45" s="2667" t="n"/>
      <c r="DC45" s="2667" t="n"/>
      <c r="DD45" s="2667" t="n"/>
      <c r="DE45" s="129">
        <f>CZ45/DD45-1</f>
        <v/>
      </c>
      <c r="DF45" s="129" t="n"/>
      <c r="DG45" s="129" t="n"/>
      <c r="DH45" s="129" t="n"/>
      <c r="DI45" s="102" t="n"/>
      <c r="DJ45" s="2657" t="n"/>
      <c r="DK45" s="2657" t="n"/>
      <c r="DL45" s="2657" t="n"/>
      <c r="DM45" s="2657" t="n"/>
      <c r="DN45" s="2658" t="n"/>
      <c r="DO45" s="162" t="n"/>
      <c r="DX45" s="2654" t="n"/>
      <c r="DY45" s="2654" t="n"/>
      <c r="DZ45" s="2654" t="n"/>
    </row>
    <row customFormat="1" hidden="1" r="46" s="163">
      <c r="A46" s="165" t="n"/>
      <c r="B46" s="32" t="n"/>
      <c r="C46" s="94" t="inlineStr">
        <is>
          <t>PL40</t>
        </is>
      </c>
      <c r="D46" s="2667" t="n"/>
      <c r="E46" s="2667" t="n"/>
      <c r="F46" s="2667" t="n"/>
      <c r="G46" s="2667" t="n"/>
      <c r="H46" s="128" t="n"/>
      <c r="I46" s="129" t="n"/>
      <c r="J46" s="2667" t="n"/>
      <c r="K46" s="2667" t="n"/>
      <c r="L46" s="2667" t="n"/>
      <c r="M46" s="2667" t="n"/>
      <c r="N46" s="128" t="n"/>
      <c r="O46" s="129" t="n"/>
      <c r="P46" s="2667" t="n"/>
      <c r="Q46" s="2667" t="n"/>
      <c r="R46" s="2667" t="n"/>
      <c r="S46" s="2667" t="n"/>
      <c r="T46" s="128" t="n"/>
      <c r="U46" s="130" t="n"/>
      <c r="V46" s="2668" t="n"/>
      <c r="W46" s="2668" t="n"/>
      <c r="X46" s="2668" t="n"/>
      <c r="Y46" s="2668" t="n"/>
      <c r="Z46" s="2668" t="n"/>
      <c r="AA46" s="2668" t="n"/>
      <c r="AB46" s="128" t="n"/>
      <c r="AC46" s="130" t="n"/>
      <c r="AD46" s="2667" t="n"/>
      <c r="AE46" s="2667" t="n"/>
      <c r="AF46" s="2667" t="n"/>
      <c r="AG46" s="2667" t="n"/>
      <c r="AH46" s="2667" t="n"/>
      <c r="AI46" s="2667" t="n"/>
      <c r="AJ46" s="128" t="n"/>
      <c r="AK46" s="131" t="n"/>
      <c r="AL46" s="2667" t="n"/>
      <c r="AM46" s="2667" t="n"/>
      <c r="AN46" s="2667" t="n"/>
      <c r="AO46" s="2667" t="n"/>
      <c r="AP46" s="2667" t="n"/>
      <c r="AQ46" s="2667" t="n"/>
      <c r="AR46" s="2667" t="n"/>
      <c r="AS46" s="128" t="n"/>
      <c r="AT46" s="131" t="n"/>
      <c r="AU46" s="2667" t="n"/>
      <c r="AV46" s="2667" t="n"/>
      <c r="AW46" s="2667" t="n"/>
      <c r="AX46" s="2667" t="n"/>
      <c r="AY46" s="2667" t="n"/>
      <c r="AZ46" s="2667" t="n"/>
      <c r="BA46" s="128" t="n"/>
      <c r="BB46" s="131" t="n"/>
      <c r="BC46" s="2667" t="n"/>
      <c r="BD46" s="2667" t="n"/>
      <c r="BE46" s="2667" t="n"/>
      <c r="BF46" s="2667" t="n"/>
      <c r="BG46" s="2667" t="n"/>
      <c r="BH46" s="2667" t="n"/>
      <c r="BI46" s="128" t="n"/>
      <c r="BJ46" s="131" t="n"/>
      <c r="BK46" s="2667" t="n"/>
      <c r="BL46" s="2667" t="n"/>
      <c r="BM46" s="2667" t="n"/>
      <c r="BN46" s="2667" t="n"/>
      <c r="BO46" s="2667" t="n"/>
      <c r="BP46" s="2667" t="n"/>
      <c r="BQ46" s="2667" t="n"/>
      <c r="BR46" s="128" t="n"/>
      <c r="BS46" s="131" t="n"/>
      <c r="BT46" s="2667" t="n"/>
      <c r="BU46" s="2667" t="n"/>
      <c r="BV46" s="2667" t="n"/>
      <c r="BW46" s="2667" t="n"/>
      <c r="BX46" s="2667" t="n"/>
      <c r="BY46" s="2667" t="n"/>
      <c r="BZ46" s="128" t="n"/>
      <c r="CA46" s="131" t="n"/>
      <c r="CB46" s="2667" t="n"/>
      <c r="CC46" s="2667" t="n"/>
      <c r="CD46" s="2667" t="n"/>
      <c r="CE46" s="2667" t="n"/>
      <c r="CF46" s="2667" t="n"/>
      <c r="CG46" s="2667" t="n"/>
      <c r="CH46" s="128" t="n"/>
      <c r="CI46" s="131" t="n"/>
      <c r="CJ46" s="2667" t="n"/>
      <c r="CK46" s="2667" t="n"/>
      <c r="CL46" s="2667" t="n"/>
      <c r="CM46" s="2667" t="n"/>
      <c r="CN46" s="2667" t="n"/>
      <c r="CO46" s="2667" t="n"/>
      <c r="CP46" s="128" t="n"/>
      <c r="CQ46" s="131" t="n"/>
      <c r="CR46" s="2667" t="n"/>
      <c r="CS46" s="2667" t="n"/>
      <c r="CT46" s="2667" t="n"/>
      <c r="CU46" s="2667">
        <f>+CR46-CS46</f>
        <v/>
      </c>
      <c r="CV46" s="2667">
        <f>+CR46-CT46</f>
        <v/>
      </c>
      <c r="CW46" s="2667" t="n"/>
      <c r="CX46" s="129">
        <f>IFERROR(CR46/CW46-1, "-")</f>
        <v/>
      </c>
      <c r="CY46" s="2669" t="n"/>
      <c r="CZ46" s="2667" t="n"/>
      <c r="DA46" s="2667" t="n"/>
      <c r="DB46" s="2667" t="n"/>
      <c r="DC46" s="2667" t="n"/>
      <c r="DD46" s="2667" t="n"/>
      <c r="DE46" s="129" t="n"/>
      <c r="DF46" s="129" t="n"/>
      <c r="DG46" s="129" t="n"/>
      <c r="DH46" s="129" t="n"/>
      <c r="DI46" s="102" t="n"/>
      <c r="DJ46" s="2657" t="n"/>
      <c r="DK46" s="2657" t="n"/>
      <c r="DL46" s="2657" t="n"/>
      <c r="DM46" s="2657" t="n"/>
      <c r="DN46" s="2658" t="n"/>
      <c r="DO46" s="162" t="n"/>
      <c r="DX46" s="2654" t="n"/>
      <c r="DY46" s="2654" t="n"/>
      <c r="DZ46" s="2654" t="n"/>
    </row>
    <row customFormat="1" r="47" s="139">
      <c r="A47" s="136" t="inlineStr">
        <is>
          <t>Résultat financier</t>
        </is>
      </c>
      <c r="B47" s="32" t="n"/>
      <c r="C47" s="94" t="inlineStr">
        <is>
          <t>PL41</t>
        </is>
      </c>
      <c r="D47" s="2662" t="n">
        <v>-374.403737</v>
      </c>
      <c r="E47" s="2662" t="n">
        <v>-333.5</v>
      </c>
      <c r="F47" s="2662" t="n">
        <v>-40.90373700000004</v>
      </c>
      <c r="G47" s="2662" t="n">
        <v>-221.868197</v>
      </c>
      <c r="H47" s="2305" t="n">
        <v>0.6875052038215288</v>
      </c>
      <c r="I47" s="112" t="n"/>
      <c r="J47" s="2662" t="n">
        <v>-312.151069</v>
      </c>
      <c r="K47" s="2662" t="n">
        <v>-333.5</v>
      </c>
      <c r="L47" s="2662" t="n">
        <v>21.34893099999999</v>
      </c>
      <c r="M47" s="2662" t="n">
        <v>-267.027221</v>
      </c>
      <c r="N47" s="2305" t="n">
        <v>0.1689859476910782</v>
      </c>
      <c r="O47" s="112" t="n"/>
      <c r="P47" s="2662" t="n">
        <v>-434.831044</v>
      </c>
      <c r="Q47" s="2662" t="n">
        <v>-328.5</v>
      </c>
      <c r="R47" s="2662" t="n">
        <v>-106.331044</v>
      </c>
      <c r="S47" s="2662" t="n">
        <v>-278.504582</v>
      </c>
      <c r="T47" s="2305" t="n">
        <v>0.5613066071566462</v>
      </c>
      <c r="U47" s="116" t="n"/>
      <c r="V47" s="2663" t="n">
        <v>-362.405793</v>
      </c>
      <c r="W47" s="2663" t="n">
        <v>-332.5</v>
      </c>
      <c r="X47" s="2663" t="n">
        <v>-331.9705637273382</v>
      </c>
      <c r="Y47" s="2663" t="n">
        <v>-29.90579299999996</v>
      </c>
      <c r="Z47" s="2663" t="n">
        <v>-30.43522927266173</v>
      </c>
      <c r="AA47" s="2663" t="n">
        <v>-211.431191</v>
      </c>
      <c r="AB47" s="2305" t="n">
        <v>0.7140602164039271</v>
      </c>
      <c r="AC47" s="116" t="n"/>
      <c r="AD47" s="2662" t="n">
        <v>-334.056614</v>
      </c>
      <c r="AE47" s="2662" t="n">
        <v>-333.5</v>
      </c>
      <c r="AF47" s="2662" t="n">
        <v>-340.8831978278792</v>
      </c>
      <c r="AG47" s="2662" t="n">
        <v>-0.5566140000000246</v>
      </c>
      <c r="AH47" s="2662" t="n">
        <v>6.826583827879176</v>
      </c>
      <c r="AI47" s="2662" t="n">
        <v>-384.872781</v>
      </c>
      <c r="AJ47" s="2305" t="n">
        <v>-0.132033673225647</v>
      </c>
      <c r="AK47" s="110" t="n"/>
      <c r="AL47" s="2682" t="n">
        <v>-489.9916410000002</v>
      </c>
      <c r="AM47" s="2662" t="n">
        <v>-328.5</v>
      </c>
      <c r="AN47" s="2662" t="n">
        <v>-324.2468932994506</v>
      </c>
      <c r="AO47" s="2662" t="n">
        <v>-348.9866794327839</v>
      </c>
      <c r="AP47" s="2662" t="n">
        <v>-161.4916410000002</v>
      </c>
      <c r="AQ47" s="2662" t="n">
        <v>-165.7447477005496</v>
      </c>
      <c r="AR47" s="2662" t="n">
        <v>-324.60168</v>
      </c>
      <c r="AS47" s="2305" t="n">
        <v>0.5095166513001417</v>
      </c>
      <c r="AT47" s="2683" t="n"/>
      <c r="AU47" s="2682" t="n">
        <v>-258.8131648736941</v>
      </c>
      <c r="AV47" s="2662" t="n">
        <v>-333.5</v>
      </c>
      <c r="AW47" s="2662" t="n">
        <v>-312.6998333199999</v>
      </c>
      <c r="AX47" s="2662" t="n">
        <v>74.68683512630594</v>
      </c>
      <c r="AY47" s="2662" t="n">
        <v>53.88666844630586</v>
      </c>
      <c r="AZ47" s="2662" t="n">
        <v>-333.819449</v>
      </c>
      <c r="BA47" s="2305" t="n">
        <v>-0.2246911746783991</v>
      </c>
      <c r="BB47" s="110" t="n"/>
      <c r="BC47" s="2682" t="n">
        <v>-443.0470587737815</v>
      </c>
      <c r="BD47" s="2662" t="n">
        <v>-333.5</v>
      </c>
      <c r="BE47" s="2662" t="n">
        <v>-365.2039710975</v>
      </c>
      <c r="BF47" s="2662" t="n">
        <v>-109.5470587737815</v>
      </c>
      <c r="BG47" s="2662" t="n">
        <v>-77.84308767628153</v>
      </c>
      <c r="BH47" s="2662" t="n">
        <v>-366.046902</v>
      </c>
      <c r="BI47" s="2305" t="n">
        <v>0.2103559854026071</v>
      </c>
      <c r="BJ47" s="110" t="n"/>
      <c r="BK47" s="2662" t="n">
        <v>-433.1636725757912</v>
      </c>
      <c r="BL47" s="2662" t="n">
        <v>-328.5</v>
      </c>
      <c r="BM47" s="2662" t="n">
        <v>-368.22297980125</v>
      </c>
      <c r="BN47" s="2662" t="n">
        <v>-348.7622078821794</v>
      </c>
      <c r="BO47" s="2662" t="n">
        <v>-104.6636725757912</v>
      </c>
      <c r="BP47" s="2662" t="n">
        <v>-84.40146469361179</v>
      </c>
      <c r="BQ47" s="2662" t="n">
        <v>-520.324109</v>
      </c>
      <c r="BR47" s="2305" t="n">
        <v>-0.1675118160327428</v>
      </c>
      <c r="BS47" s="110" t="n"/>
      <c r="BT47" s="2662" t="n">
        <v>-384.0181098747507</v>
      </c>
      <c r="BU47" s="2662" t="n">
        <v>-333.5</v>
      </c>
      <c r="BV47" s="2662" t="n">
        <v>-349.1765601511377</v>
      </c>
      <c r="BW47" s="2662" t="n">
        <v>-50.51810987475073</v>
      </c>
      <c r="BX47" s="2662" t="n">
        <v>-34.84154972361301</v>
      </c>
      <c r="BY47" s="2662" t="n">
        <v>-336.026354</v>
      </c>
      <c r="BZ47" s="2305" t="n">
        <v>0.1428214046412288</v>
      </c>
      <c r="CA47" s="110" t="n"/>
      <c r="CB47" s="2662" t="n">
        <v>-337.599743673128</v>
      </c>
      <c r="CC47" s="2662" t="n">
        <v>-333.5</v>
      </c>
      <c r="CD47" s="2662" t="n">
        <v>-351.4297870719365</v>
      </c>
      <c r="CE47" s="2662" t="n">
        <v>-4.099743673128046</v>
      </c>
      <c r="CF47" s="2662" t="n">
        <v>13.83004339880841</v>
      </c>
      <c r="CG47" s="2662" t="n">
        <v>-470.3536310000001</v>
      </c>
      <c r="CH47" s="2305" t="n">
        <v>-0.2822427181961565</v>
      </c>
      <c r="CI47" s="110" t="n"/>
      <c r="CJ47" s="2662" t="n">
        <v>-421.5226567255605</v>
      </c>
      <c r="CK47" s="2662" t="n">
        <v>-333.5</v>
      </c>
      <c r="CL47" s="2662" t="n">
        <v>-353.0216193677407</v>
      </c>
      <c r="CM47" s="2662" t="n">
        <v>-88.02265672556052</v>
      </c>
      <c r="CN47" s="2662" t="n">
        <v>-68.50103735781983</v>
      </c>
      <c r="CO47" s="2662" t="n">
        <v>-330.77764</v>
      </c>
      <c r="CP47" s="2305" t="n">
        <v>0.2743384248269034</v>
      </c>
      <c r="CQ47" s="110" t="n"/>
      <c r="CR47" s="2682" t="n">
        <v>-4586.004304496706</v>
      </c>
      <c r="CS47" s="2662" t="n">
        <v>-3986</v>
      </c>
      <c r="CT47" s="2662" t="n">
        <v>-4412.09029612047</v>
      </c>
      <c r="CU47" s="2662" t="n">
        <v>-600.004304496706</v>
      </c>
      <c r="CV47" s="2662" t="n">
        <v>-173.9140083762359</v>
      </c>
      <c r="CW47" s="2662" t="n">
        <v>-4045.653737000001</v>
      </c>
      <c r="CX47" s="112">
        <f>IFERROR(CR47/CW47-1, "-")</f>
        <v/>
      </c>
      <c r="CY47" s="2669" t="n"/>
      <c r="CZ47" s="2662" t="n">
        <v>-3986</v>
      </c>
      <c r="DA47" s="2662" t="n">
        <v>-4193.607067039965</v>
      </c>
      <c r="DB47" s="2662" t="n">
        <v>-4375.972002999561</v>
      </c>
      <c r="DC47" s="2662" t="n">
        <v>-4412.09029612047</v>
      </c>
      <c r="DD47" s="2662" t="n">
        <v>-4045.653737000001</v>
      </c>
      <c r="DE47" s="112">
        <f>CZ47/DD47-1</f>
        <v/>
      </c>
      <c r="DF47" s="112">
        <f>DA47/DD47-1</f>
        <v/>
      </c>
      <c r="DG47" s="112">
        <f>DB47/DD47-1</f>
        <v/>
      </c>
      <c r="DH47" s="112">
        <f>DC47/DD47-1</f>
        <v/>
      </c>
      <c r="DI47" s="102" t="n"/>
      <c r="DJ47" s="2657" t="n"/>
      <c r="DK47" s="2657" t="n"/>
      <c r="DL47" s="2657" t="n"/>
      <c r="DM47" s="2657" t="n"/>
      <c r="DN47" s="2658" t="n"/>
      <c r="DO47" s="138" t="n"/>
      <c r="DX47" s="2654" t="n"/>
      <c r="DY47" s="2654" t="n"/>
      <c r="DZ47" s="2654" t="n"/>
    </row>
    <row customFormat="1" hidden="1" r="48" s="139">
      <c r="A48" s="168" t="inlineStr">
        <is>
          <t>dont intérêt sur SHL</t>
        </is>
      </c>
      <c r="B48" s="32" t="n"/>
      <c r="C48" s="94" t="inlineStr">
        <is>
          <t>PL42</t>
        </is>
      </c>
      <c r="D48" s="2662" t="n"/>
      <c r="E48" s="2662" t="n"/>
      <c r="F48" s="2662" t="n"/>
      <c r="G48" s="2662" t="n"/>
      <c r="H48" s="2305" t="n"/>
      <c r="I48" s="112" t="n"/>
      <c r="J48" s="2662" t="n"/>
      <c r="K48" s="2662" t="n"/>
      <c r="L48" s="2662" t="n"/>
      <c r="M48" s="2662" t="n"/>
      <c r="N48" s="2305" t="n"/>
      <c r="O48" s="112" t="n"/>
      <c r="P48" s="2662" t="n"/>
      <c r="Q48" s="2662" t="n"/>
      <c r="R48" s="2662" t="n"/>
      <c r="S48" s="2662" t="n"/>
      <c r="T48" s="2305" t="n"/>
      <c r="U48" s="116" t="n"/>
      <c r="V48" s="2663" t="n"/>
      <c r="W48" s="2663" t="n"/>
      <c r="X48" s="2663" t="n"/>
      <c r="Y48" s="2663" t="n"/>
      <c r="Z48" s="2663" t="n"/>
      <c r="AA48" s="2663" t="n"/>
      <c r="AB48" s="2305" t="n"/>
      <c r="AC48" s="116" t="n"/>
      <c r="AD48" s="2662" t="n"/>
      <c r="AE48" s="2662" t="n"/>
      <c r="AF48" s="2662" t="n"/>
      <c r="AG48" s="2662" t="n"/>
      <c r="AH48" s="2662" t="n"/>
      <c r="AI48" s="2662" t="n"/>
      <c r="AJ48" s="2305" t="n"/>
      <c r="AK48" s="110" t="n"/>
      <c r="AL48" s="2662" t="n"/>
      <c r="AM48" s="2662" t="n"/>
      <c r="AN48" s="2662" t="n"/>
      <c r="AO48" s="2662" t="n"/>
      <c r="AP48" s="2662" t="n"/>
      <c r="AQ48" s="2662" t="n"/>
      <c r="AR48" s="2662" t="n"/>
      <c r="AS48" s="2305" t="n"/>
      <c r="AT48" s="110" t="n"/>
      <c r="AU48" s="2662" t="n"/>
      <c r="AV48" s="2662" t="n"/>
      <c r="AW48" s="2662" t="n"/>
      <c r="AX48" s="2662" t="n"/>
      <c r="AY48" s="2662" t="n"/>
      <c r="AZ48" s="2662" t="n"/>
      <c r="BA48" s="2305" t="n"/>
      <c r="BB48" s="110" t="n"/>
      <c r="BC48" s="2662" t="n"/>
      <c r="BD48" s="2662" t="n"/>
      <c r="BE48" s="2662" t="n"/>
      <c r="BF48" s="2662" t="n"/>
      <c r="BG48" s="2662" t="n"/>
      <c r="BH48" s="2662" t="n"/>
      <c r="BI48" s="2305" t="n"/>
      <c r="BJ48" s="110" t="n"/>
      <c r="BK48" s="2662" t="n"/>
      <c r="BL48" s="2662" t="n"/>
      <c r="BM48" s="2662" t="n"/>
      <c r="BN48" s="2662" t="n"/>
      <c r="BO48" s="2662" t="n"/>
      <c r="BP48" s="2662" t="n"/>
      <c r="BQ48" s="2662" t="n"/>
      <c r="BR48" s="2305" t="n"/>
      <c r="BS48" s="110" t="n"/>
      <c r="BT48" s="2662" t="n"/>
      <c r="BU48" s="2662" t="n"/>
      <c r="BV48" s="2662" t="n"/>
      <c r="BW48" s="2662" t="n"/>
      <c r="BX48" s="2662" t="n"/>
      <c r="BY48" s="2662" t="n"/>
      <c r="BZ48" s="2305" t="n"/>
      <c r="CA48" s="110" t="n"/>
      <c r="CB48" s="2662" t="n"/>
      <c r="CC48" s="2662" t="n"/>
      <c r="CD48" s="2662" t="n"/>
      <c r="CE48" s="2662" t="n"/>
      <c r="CF48" s="2662" t="n"/>
      <c r="CG48" s="2662" t="n"/>
      <c r="CH48" s="2305" t="n"/>
      <c r="CI48" s="110" t="n"/>
      <c r="CJ48" s="2662" t="n"/>
      <c r="CK48" s="2662" t="n"/>
      <c r="CL48" s="2662" t="n"/>
      <c r="CM48" s="2662" t="n"/>
      <c r="CN48" s="2662" t="n"/>
      <c r="CO48" s="2662" t="n"/>
      <c r="CP48" s="2305" t="n"/>
      <c r="CQ48" s="110" t="n"/>
      <c r="CR48" s="2662" t="n"/>
      <c r="CS48" s="2662" t="n"/>
      <c r="CT48" s="2662" t="n"/>
      <c r="CU48" s="2662">
        <f>+CR48-CS48</f>
        <v/>
      </c>
      <c r="CV48" s="2662">
        <f>+CR48-CT48</f>
        <v/>
      </c>
      <c r="CW48" s="2662" t="n"/>
      <c r="CX48" s="112">
        <f>IFERROR(CR48/CW48-1, "-")</f>
        <v/>
      </c>
      <c r="CY48" s="2669" t="n"/>
      <c r="CZ48" s="2662" t="n"/>
      <c r="DA48" s="2662" t="n"/>
      <c r="DB48" s="2662" t="n"/>
      <c r="DC48" s="2662" t="n"/>
      <c r="DD48" s="2662" t="n"/>
      <c r="DE48" s="112" t="n"/>
      <c r="DF48" s="112">
        <f>DA48/DD48-1</f>
        <v/>
      </c>
      <c r="DG48" s="112">
        <f>DB48/DD48-1</f>
        <v/>
      </c>
      <c r="DH48" s="112" t="n"/>
      <c r="DI48" s="102" t="n"/>
      <c r="DJ48" s="2657" t="n"/>
      <c r="DK48" s="2657" t="n"/>
      <c r="DL48" s="2657" t="n"/>
      <c r="DM48" s="2657" t="n"/>
      <c r="DN48" s="2658" t="n"/>
      <c r="DO48" s="138" t="n"/>
      <c r="DX48" s="2654" t="n"/>
      <c r="DY48" s="2654" t="n"/>
      <c r="DZ48" s="2654" t="n"/>
    </row>
    <row r="49">
      <c r="A49" s="135" t="n"/>
      <c r="B49" s="32" t="n"/>
      <c r="C49" s="94" t="inlineStr">
        <is>
          <t>PL43</t>
        </is>
      </c>
      <c r="D49" s="2667" t="n"/>
      <c r="E49" s="2667" t="n"/>
      <c r="F49" s="2667" t="n"/>
      <c r="G49" s="2667" t="n"/>
      <c r="H49" s="764" t="n"/>
      <c r="I49" s="129" t="n"/>
      <c r="J49" s="2667" t="n"/>
      <c r="K49" s="2667" t="n"/>
      <c r="L49" s="2667" t="n"/>
      <c r="M49" s="2667" t="n"/>
      <c r="N49" s="764" t="n"/>
      <c r="O49" s="129" t="n"/>
      <c r="P49" s="2667" t="n"/>
      <c r="Q49" s="2667" t="n"/>
      <c r="R49" s="2667" t="n"/>
      <c r="S49" s="2667" t="n"/>
      <c r="T49" s="764" t="n"/>
      <c r="U49" s="130" t="n"/>
      <c r="V49" s="2668" t="n"/>
      <c r="W49" s="2668" t="n"/>
      <c r="X49" s="2668" t="n"/>
      <c r="Y49" s="2668" t="n"/>
      <c r="Z49" s="2668" t="n"/>
      <c r="AA49" s="2668" t="n"/>
      <c r="AB49" s="764" t="n"/>
      <c r="AC49" s="130" t="n"/>
      <c r="AD49" s="2667" t="n"/>
      <c r="AE49" s="2667" t="n"/>
      <c r="AF49" s="2667" t="n"/>
      <c r="AG49" s="2667" t="n"/>
      <c r="AH49" s="2667" t="n"/>
      <c r="AI49" s="2667" t="n"/>
      <c r="AJ49" s="764" t="n"/>
      <c r="AK49" s="131" t="n"/>
      <c r="AL49" s="2667" t="n"/>
      <c r="AM49" s="2667" t="n"/>
      <c r="AN49" s="2667" t="n"/>
      <c r="AO49" s="2667" t="n"/>
      <c r="AP49" s="2667" t="n"/>
      <c r="AQ49" s="2667" t="n"/>
      <c r="AR49" s="2667" t="n"/>
      <c r="AS49" s="764" t="n"/>
      <c r="AT49" s="131" t="n"/>
      <c r="AU49" s="2667" t="n"/>
      <c r="AV49" s="2667" t="n"/>
      <c r="AW49" s="2667" t="n"/>
      <c r="AX49" s="2667" t="n"/>
      <c r="AY49" s="2667" t="n"/>
      <c r="AZ49" s="2667" t="n"/>
      <c r="BA49" s="764" t="n"/>
      <c r="BB49" s="131" t="n"/>
      <c r="BC49" s="2667" t="n"/>
      <c r="BD49" s="2667" t="n"/>
      <c r="BE49" s="2667" t="n"/>
      <c r="BF49" s="2667" t="n"/>
      <c r="BG49" s="2667" t="n"/>
      <c r="BH49" s="2667" t="n"/>
      <c r="BI49" s="764" t="n"/>
      <c r="BJ49" s="131" t="n"/>
      <c r="BK49" s="2667" t="n"/>
      <c r="BL49" s="2667" t="n"/>
      <c r="BM49" s="2667" t="n"/>
      <c r="BN49" s="2667" t="n"/>
      <c r="BO49" s="2667" t="n"/>
      <c r="BP49" s="2667" t="n"/>
      <c r="BQ49" s="2667" t="n"/>
      <c r="BR49" s="764" t="n"/>
      <c r="BS49" s="131" t="n"/>
      <c r="BT49" s="2667" t="n"/>
      <c r="BU49" s="2667" t="n"/>
      <c r="BV49" s="2667" t="n"/>
      <c r="BW49" s="2667" t="n"/>
      <c r="BX49" s="2667" t="n"/>
      <c r="BY49" s="2667" t="n"/>
      <c r="BZ49" s="764" t="n"/>
      <c r="CA49" s="131" t="n"/>
      <c r="CB49" s="2667" t="n"/>
      <c r="CC49" s="2667" t="n"/>
      <c r="CD49" s="2667" t="n"/>
      <c r="CE49" s="2667" t="n"/>
      <c r="CF49" s="2667" t="n"/>
      <c r="CG49" s="2667" t="n"/>
      <c r="CH49" s="764" t="n"/>
      <c r="CI49" s="131" t="n"/>
      <c r="CJ49" s="2667" t="n"/>
      <c r="CK49" s="2667" t="n"/>
      <c r="CL49" s="2667" t="n"/>
      <c r="CM49" s="2667" t="n"/>
      <c r="CN49" s="2667" t="n"/>
      <c r="CO49" s="2667" t="n"/>
      <c r="CP49" s="764" t="n"/>
      <c r="CQ49" s="131" t="n"/>
      <c r="CR49" s="2667" t="n"/>
      <c r="CS49" s="2667" t="n"/>
      <c r="CT49" s="2667" t="n"/>
      <c r="CU49" s="2667">
        <f>+CR49-CS49</f>
        <v/>
      </c>
      <c r="CV49" s="2667">
        <f>+CR49-CT49</f>
        <v/>
      </c>
      <c r="CW49" s="2667" t="n"/>
      <c r="CX49" s="129">
        <f>IFERROR(CR49/CW49-1, "-")</f>
        <v/>
      </c>
      <c r="CY49" s="2669" t="n"/>
      <c r="CZ49" s="2667" t="n"/>
      <c r="DA49" s="2667" t="n"/>
      <c r="DB49" s="2667" t="n"/>
      <c r="DC49" s="2667" t="n"/>
      <c r="DD49" s="2667" t="n"/>
      <c r="DE49" s="129" t="n"/>
      <c r="DF49" s="129" t="n"/>
      <c r="DG49" s="129" t="n"/>
      <c r="DH49" s="129" t="n"/>
      <c r="DI49" s="102" t="n"/>
      <c r="DJ49" s="2657" t="n"/>
      <c r="DK49" s="2657" t="n"/>
      <c r="DL49" s="2657" t="n"/>
      <c r="DM49" s="2657" t="n"/>
      <c r="DN49" s="2658" t="n"/>
      <c r="DO49" s="12" t="n"/>
      <c r="DX49" s="2654" t="n"/>
      <c r="DY49" s="2654" t="n"/>
      <c r="DZ49" s="2654" t="n"/>
    </row>
    <row customFormat="1" r="50" s="139">
      <c r="A50" s="136" t="inlineStr">
        <is>
          <t>RESULTAT avant IS</t>
        </is>
      </c>
      <c r="B50" s="32" t="n"/>
      <c r="C50" s="94" t="inlineStr">
        <is>
          <t>PL44</t>
        </is>
      </c>
      <c r="D50" s="2662" t="n">
        <v>-222.6249708000461</v>
      </c>
      <c r="E50" s="2662" t="n">
        <v>167.9999723495739</v>
      </c>
      <c r="F50" s="2662" t="n">
        <v>-390.62494314962</v>
      </c>
      <c r="G50" s="2662" t="n">
        <v>471.4951302771261</v>
      </c>
      <c r="H50" s="2305" t="n">
        <v>-1.472168123283046</v>
      </c>
      <c r="I50" s="112" t="n"/>
      <c r="J50" s="2662" t="n">
        <v>-1068.243763439588</v>
      </c>
      <c r="K50" s="2662" t="n">
        <v>-197.5964334124956</v>
      </c>
      <c r="L50" s="2662" t="n">
        <v>-870.6473300270927</v>
      </c>
      <c r="M50" s="2662" t="n">
        <v>229.5159245310061</v>
      </c>
      <c r="N50" s="2305" t="n">
        <v>-5.654333966684197</v>
      </c>
      <c r="O50" s="112" t="n"/>
      <c r="P50" s="2662" t="n">
        <v>-1095.246293693328</v>
      </c>
      <c r="Q50" s="2662" t="n">
        <v>130.4041347002067</v>
      </c>
      <c r="R50" s="2662" t="n">
        <v>-1225.650428393534</v>
      </c>
      <c r="S50" s="2662" t="n">
        <v>757.6940731441214</v>
      </c>
      <c r="T50" s="2305" t="n">
        <v>-2.445499354572621</v>
      </c>
      <c r="U50" s="116" t="n"/>
      <c r="V50" s="2663" t="n">
        <v>-1024.121542862522</v>
      </c>
      <c r="W50" s="2663" t="n">
        <v>-20.09463675660891</v>
      </c>
      <c r="X50" s="2663" t="n">
        <v>-942.5817861028495</v>
      </c>
      <c r="Y50" s="2663" t="n">
        <v>-1004.026906105913</v>
      </c>
      <c r="Z50" s="2663" t="n">
        <v>-81.5397567596724</v>
      </c>
      <c r="AA50" s="2663" t="n">
        <v>356.6148911087836</v>
      </c>
      <c r="AB50" s="2305" t="n">
        <v>-3.871785694866339</v>
      </c>
      <c r="AC50" s="116" t="n"/>
      <c r="AD50" s="2662" t="n">
        <v>-819.6573134470143</v>
      </c>
      <c r="AE50" s="2662" t="n">
        <v>423.3470255889279</v>
      </c>
      <c r="AF50" s="2662" t="n">
        <v>-641.7154639653643</v>
      </c>
      <c r="AG50" s="2662" t="n">
        <v>-1243.004339035942</v>
      </c>
      <c r="AH50" s="2662" t="n">
        <v>-177.94184948165</v>
      </c>
      <c r="AI50" s="2662" t="n">
        <v>-247.8512108841917</v>
      </c>
      <c r="AJ50" s="2305" t="n">
        <v>2.307053899486489</v>
      </c>
      <c r="AK50" s="110" t="n"/>
      <c r="AL50" s="2662" t="n">
        <v>-1562.422413107479</v>
      </c>
      <c r="AM50" s="2662" t="n">
        <v>253.3397616808879</v>
      </c>
      <c r="AN50" s="2662" t="n">
        <v>-637.0815523050213</v>
      </c>
      <c r="AO50" s="2662" t="n">
        <v>-745.2998368736673</v>
      </c>
      <c r="AP50" s="2662" t="n">
        <v>-1815.762174788367</v>
      </c>
      <c r="AQ50" s="2662" t="n">
        <v>-925.3408608024575</v>
      </c>
      <c r="AR50" s="2662" t="n">
        <v>158.1610847826405</v>
      </c>
      <c r="AS50" s="2305" t="n">
        <v>-10.87867790142375</v>
      </c>
      <c r="AT50" s="110" t="n"/>
      <c r="AU50" s="2662" t="n">
        <v>-2211.654778458676</v>
      </c>
      <c r="AV50" s="2662" t="n">
        <v>122.31478485975</v>
      </c>
      <c r="AW50" s="2662" t="n">
        <v>-804.8403047167085</v>
      </c>
      <c r="AX50" s="2662" t="n">
        <v>-2333.969563318426</v>
      </c>
      <c r="AY50" s="2662" t="n">
        <v>-1406.814473741968</v>
      </c>
      <c r="AZ50" s="2662" t="n">
        <v>-221.1638383283902</v>
      </c>
      <c r="BA50" s="2305" t="n">
        <v>9.000074131353925</v>
      </c>
      <c r="BB50" s="110" t="n"/>
      <c r="BC50" s="2662" t="n">
        <v>-1400.348141914972</v>
      </c>
      <c r="BD50" s="2662" t="n">
        <v>297.5057241724646</v>
      </c>
      <c r="BE50" s="2662" t="n">
        <v>-688.9058840947266</v>
      </c>
      <c r="BF50" s="2662" t="n">
        <v>-1697.853866087436</v>
      </c>
      <c r="BG50" s="2662" t="n">
        <v>-711.442257820245</v>
      </c>
      <c r="BH50" s="2662" t="n">
        <v>-500.3641359559799</v>
      </c>
      <c r="BI50" s="2305" t="n">
        <v>1.798658099744721</v>
      </c>
      <c r="BJ50" s="110" t="n"/>
      <c r="BK50" s="2662" t="n">
        <v>-1638.265978189798</v>
      </c>
      <c r="BL50" s="2662" t="n">
        <v>312.3378479200846</v>
      </c>
      <c r="BM50" s="2662" t="n">
        <v>-725.9321406307886</v>
      </c>
      <c r="BN50" s="2662" t="n">
        <v>-1172.432376408282</v>
      </c>
      <c r="BO50" s="2662" t="n">
        <v>-1950.603826109883</v>
      </c>
      <c r="BP50" s="2662" t="n">
        <v>-465.8336017815166</v>
      </c>
      <c r="BQ50" s="2662" t="n">
        <v>-222.8138077195268</v>
      </c>
      <c r="BR50" s="2305" t="n">
        <v>6.352623228143974</v>
      </c>
      <c r="BS50" s="110" t="n"/>
      <c r="BT50" s="2662" t="n">
        <v>-1416.308206238765</v>
      </c>
      <c r="BU50" s="2662" t="n">
        <v>482.6890085550506</v>
      </c>
      <c r="BV50" s="2662" t="n">
        <v>-937.952073876743</v>
      </c>
      <c r="BW50" s="2662" t="n">
        <v>-1898.997214793816</v>
      </c>
      <c r="BX50" s="2662" t="n">
        <v>-478.3561323620222</v>
      </c>
      <c r="BY50" s="2662" t="n">
        <v>-657.0939687469064</v>
      </c>
      <c r="BZ50" s="2305" t="n">
        <v>1.155411970893141</v>
      </c>
      <c r="CA50" s="110" t="n"/>
      <c r="CB50" s="2662" t="n">
        <v>-1840.374219934881</v>
      </c>
      <c r="CC50" s="2662" t="n">
        <v>272.8286015430838</v>
      </c>
      <c r="CD50" s="2662" t="n">
        <v>-769.5024231582624</v>
      </c>
      <c r="CE50" s="2662" t="n">
        <v>-2113.202821477965</v>
      </c>
      <c r="CF50" s="2662" t="n">
        <v>-1070.871796776618</v>
      </c>
      <c r="CG50" s="2662" t="n">
        <v>-993.6439637463551</v>
      </c>
      <c r="CH50" s="2305" t="n">
        <v>0.8521465304293523</v>
      </c>
      <c r="CI50" s="110" t="n"/>
      <c r="CJ50" s="2662" t="n">
        <v>-1283.826616635862</v>
      </c>
      <c r="CK50" s="2662" t="n">
        <v>829.037430998439</v>
      </c>
      <c r="CL50" s="2662" t="n">
        <v>-348.4833881520593</v>
      </c>
      <c r="CM50" s="2662" t="n">
        <v>-2112.864047634301</v>
      </c>
      <c r="CN50" s="2662" t="n">
        <v>-935.3432284838029</v>
      </c>
      <c r="CO50" s="2662" t="n">
        <v>-2062.982575940326</v>
      </c>
      <c r="CP50" s="2305" t="n">
        <v>-0.3776842172063997</v>
      </c>
      <c r="CQ50" s="110" t="n"/>
      <c r="CR50" s="2662" t="n">
        <v>-15583.09423872293</v>
      </c>
      <c r="CS50" s="2662" t="n">
        <v>3074.113222199365</v>
      </c>
      <c r="CT50" s="2662" t="n">
        <v>-12632.68947931897</v>
      </c>
      <c r="CU50" s="2662" t="n">
        <v>-18657.2074609223</v>
      </c>
      <c r="CV50" s="2662" t="n">
        <v>-2950.404759403962</v>
      </c>
      <c r="CW50" s="2662" t="n">
        <v>-2932.432397477999</v>
      </c>
      <c r="CX50" s="112">
        <f>IFERROR(CR50/CW50-1, "-")</f>
        <v/>
      </c>
      <c r="CY50" s="137" t="n"/>
      <c r="CZ50" s="2662" t="n">
        <v>3074.113222199365</v>
      </c>
      <c r="DA50" s="2662" t="n">
        <v>-5574.330219315959</v>
      </c>
      <c r="DB50" s="2662" t="n">
        <v>-8668.966241673475</v>
      </c>
      <c r="DC50" s="2662" t="n">
        <v>-12632.68947921898</v>
      </c>
      <c r="DD50" s="2662" t="n">
        <v>-2932.432397477999</v>
      </c>
      <c r="DE50" s="112">
        <f>CZ50/DD50-1</f>
        <v/>
      </c>
      <c r="DF50" s="112">
        <f>DA50/DD50-1</f>
        <v/>
      </c>
      <c r="DG50" s="112">
        <f>DB50/DD50-1</f>
        <v/>
      </c>
      <c r="DH50" s="112">
        <f>DC50/DD50-1</f>
        <v/>
      </c>
      <c r="DI50" s="102" t="n"/>
      <c r="DJ50" s="2657" t="n"/>
      <c r="DK50" s="2657" t="n"/>
      <c r="DL50" s="2657" t="n"/>
      <c r="DM50" s="2657" t="n"/>
      <c r="DN50" s="2658" t="n"/>
      <c r="DO50" s="138" t="n"/>
      <c r="DX50" s="2654" t="n"/>
      <c r="DY50" s="2654" t="n"/>
      <c r="DZ50" s="2654" t="n"/>
    </row>
    <row r="51">
      <c r="A51" s="135" t="inlineStr">
        <is>
          <t>IS</t>
        </is>
      </c>
      <c r="B51" s="32" t="n"/>
      <c r="C51" s="94" t="inlineStr">
        <is>
          <t>PL45</t>
        </is>
      </c>
      <c r="D51" s="2662" t="n">
        <v>-83.24902774543136</v>
      </c>
      <c r="E51" s="2662" t="n">
        <v>-95.27089067890151</v>
      </c>
      <c r="F51" s="2667" t="n">
        <v>12.02186293347015</v>
      </c>
      <c r="G51" s="2662" t="n">
        <v>-94.80807708999998</v>
      </c>
      <c r="H51" s="2305" t="n">
        <v>-0.1219205124643101</v>
      </c>
      <c r="I51" s="112" t="n"/>
      <c r="J51" s="2662" t="n">
        <v>-75.99911021913815</v>
      </c>
      <c r="K51" s="2662" t="n">
        <v>-87.82122689177008</v>
      </c>
      <c r="L51" s="2667" t="n">
        <v>11.82211667263194</v>
      </c>
      <c r="M51" s="2662" t="n">
        <v>-90.5986084090339</v>
      </c>
      <c r="N51" s="2305" t="n">
        <v>-0.1611448392670896</v>
      </c>
      <c r="O51" s="112" t="n"/>
      <c r="P51" s="2662" t="n">
        <v>-84.95564490249657</v>
      </c>
      <c r="Q51" s="2662" t="n">
        <v>-94.73138945763559</v>
      </c>
      <c r="R51" s="2667" t="n">
        <v>9.775744555139013</v>
      </c>
      <c r="S51" s="2662" t="n">
        <v>-103.0718832609663</v>
      </c>
      <c r="T51" s="2305" t="n">
        <v>-0.1757631449558507</v>
      </c>
      <c r="U51" s="116" t="n"/>
      <c r="V51" s="2663" t="n">
        <v>-80.80229196876017</v>
      </c>
      <c r="W51" s="2663" t="n">
        <v>-93.62537927757013</v>
      </c>
      <c r="X51" s="2663" t="n">
        <v>-78.76124778796979</v>
      </c>
      <c r="Y51" s="2668" t="n">
        <v>12.82308730880996</v>
      </c>
      <c r="Z51" s="2668" t="n">
        <v>-2.041044180790379</v>
      </c>
      <c r="AA51" s="2663" t="n">
        <v>-96.27358762847467</v>
      </c>
      <c r="AB51" s="2305" t="n">
        <v>-0.1607013516460934</v>
      </c>
      <c r="AC51" s="116" t="n"/>
      <c r="AD51" s="2662" t="n">
        <v>-79.54742306123981</v>
      </c>
      <c r="AE51" s="2662" t="n">
        <v>-97.7246360112472</v>
      </c>
      <c r="AF51" s="2662" t="n">
        <v>-81.99614678088331</v>
      </c>
      <c r="AG51" s="2667" t="n">
        <v>18.17721295000739</v>
      </c>
      <c r="AH51" s="2667" t="n">
        <v>2.448723719643496</v>
      </c>
      <c r="AI51" s="2662" t="n">
        <v>-84.39277836966512</v>
      </c>
      <c r="AJ51" s="2305" t="n">
        <v>-0.05741433570537557</v>
      </c>
      <c r="AK51" s="110" t="n"/>
      <c r="AL51" s="2662" t="n">
        <v>-50.17895297</v>
      </c>
      <c r="AM51" s="2662" t="n">
        <v>-94.66685901702766</v>
      </c>
      <c r="AN51" s="2662" t="n">
        <v>-80.95147208709631</v>
      </c>
      <c r="AO51" s="2662" t="n">
        <v>-79.13485060571676</v>
      </c>
      <c r="AP51" s="2667" t="n">
        <v>44.48790604702766</v>
      </c>
      <c r="AQ51" s="2667" t="n">
        <v>30.77251911709631</v>
      </c>
      <c r="AR51" s="2662" t="n">
        <v>-89.4675583618603</v>
      </c>
      <c r="AS51" s="2305" t="n">
        <v>-0.4391380083600102</v>
      </c>
      <c r="AT51" s="110" t="n"/>
      <c r="AU51" s="2662" t="n">
        <v>-82.56653563205364</v>
      </c>
      <c r="AV51" s="2662" t="n">
        <v>-96.14055149362422</v>
      </c>
      <c r="AW51" s="2662" t="n">
        <v>-81.86039229827638</v>
      </c>
      <c r="AX51" s="2667" t="n">
        <v>13.57401586157057</v>
      </c>
      <c r="AY51" s="2667" t="n">
        <v>-0.7061433337772627</v>
      </c>
      <c r="AZ51" s="2662" t="n">
        <v>-85.81716125441015</v>
      </c>
      <c r="BA51" s="2305" t="n">
        <v>-0.03787850326020259</v>
      </c>
      <c r="BB51" s="110" t="n"/>
      <c r="BC51" s="2662" t="n">
        <v>-74.71378382794624</v>
      </c>
      <c r="BD51" s="2662" t="n">
        <v>-96.18249694990037</v>
      </c>
      <c r="BE51" s="2662" t="n">
        <v>-82.0706950648545</v>
      </c>
      <c r="BF51" s="2667" t="n">
        <v>21.46871312195412</v>
      </c>
      <c r="BG51" s="2667" t="n">
        <v>7.35691123690826</v>
      </c>
      <c r="BH51" s="2662" t="n">
        <v>-83.51313399558981</v>
      </c>
      <c r="BI51" s="2305" t="n">
        <v>-0.1053648659396287</v>
      </c>
      <c r="BJ51" s="110" t="n"/>
      <c r="BK51" s="2662" t="n">
        <v>-3.217294672933903</v>
      </c>
      <c r="BL51" s="2662" t="n">
        <v>-92.85186891596148</v>
      </c>
      <c r="BM51" s="2662" t="n">
        <v>167.6776341058733</v>
      </c>
      <c r="BN51" s="2662" t="n">
        <v>-80.25425169301671</v>
      </c>
      <c r="BO51" s="2667" t="n">
        <v>89.63457424302757</v>
      </c>
      <c r="BP51" s="2667" t="n">
        <v>77.03695702008281</v>
      </c>
      <c r="BQ51" s="2662" t="n">
        <v>-104.4803387399999</v>
      </c>
      <c r="BR51" s="2305" t="n">
        <v>-0.9692066975305261</v>
      </c>
      <c r="BS51" s="110" t="n"/>
      <c r="BT51" s="2662" t="n">
        <v>-71.52489181628823</v>
      </c>
      <c r="BU51" s="2662" t="n">
        <v>-97.20444175990781</v>
      </c>
      <c r="BV51" s="2662" t="n">
        <v>-84.04651729040422</v>
      </c>
      <c r="BW51" s="2667" t="n">
        <v>25.67954994361958</v>
      </c>
      <c r="BX51" s="2667" t="n">
        <v>12.52162547411599</v>
      </c>
      <c r="BY51" s="2662" t="n">
        <v>-82.74480957599752</v>
      </c>
      <c r="BZ51" s="2305" t="n">
        <v>-0.1355966352113516</v>
      </c>
      <c r="CA51" s="110" t="n"/>
      <c r="CB51" s="2662" t="n">
        <v>-67.27764682066102</v>
      </c>
      <c r="CC51" s="2662" t="n">
        <v>-94.18346951290754</v>
      </c>
      <c r="CD51" s="2662" t="n">
        <v>-83.9055642002802</v>
      </c>
      <c r="CE51" s="2667" t="n">
        <v>26.90582269224652</v>
      </c>
      <c r="CF51" s="2667" t="n">
        <v>16.62791737961918</v>
      </c>
      <c r="CG51" s="2662" t="n">
        <v>-77.68206052976117</v>
      </c>
      <c r="CH51" s="2305" t="n">
        <v>-0.1339358616152319</v>
      </c>
      <c r="CI51" s="110" t="n"/>
      <c r="CJ51" s="2662" t="n">
        <v>-267.098312633808</v>
      </c>
      <c r="CK51" s="2662" t="n">
        <v>-102.9344266857857</v>
      </c>
      <c r="CL51" s="2662" t="n">
        <v>-92.50976627527706</v>
      </c>
      <c r="CM51" s="2667" t="n">
        <v>-164.1638859480223</v>
      </c>
      <c r="CN51" s="2667" t="n">
        <v>-174.5885463585309</v>
      </c>
      <c r="CO51" s="2662" t="n">
        <v>-219.064821784241</v>
      </c>
      <c r="CP51" s="2305" t="n">
        <v>0.2192661078960256</v>
      </c>
      <c r="CQ51" s="110" t="n"/>
      <c r="CR51" s="2662" t="n">
        <v>-1021.130916270757</v>
      </c>
      <c r="CS51" s="2667" t="n">
        <v>-1143.337636652239</v>
      </c>
      <c r="CT51" s="2667" t="n">
        <v>-952.7288697860442</v>
      </c>
      <c r="CU51" s="2667" t="n">
        <v>122.206720381482</v>
      </c>
      <c r="CV51" s="2667" t="n">
        <v>-68.40204648471308</v>
      </c>
      <c r="CW51" s="2667" t="n">
        <v>-1211.914819</v>
      </c>
      <c r="CX51" s="112">
        <f>IFERROR(CR51/CW51-1, "-")</f>
        <v/>
      </c>
      <c r="CY51" s="2669" t="n"/>
      <c r="CZ51" s="2662" t="n">
        <v>-1143.337636652239</v>
      </c>
      <c r="DA51" s="2662" t="n">
        <v>-1014.359117547053</v>
      </c>
      <c r="DB51" s="2662" t="n">
        <v>-490.5602597866164</v>
      </c>
      <c r="DC51" s="2662" t="n">
        <v>-952.7288697860442</v>
      </c>
      <c r="DD51" s="2662" t="n">
        <v>-1211.914819</v>
      </c>
      <c r="DE51" s="112">
        <f>CZ51/DD51-1</f>
        <v/>
      </c>
      <c r="DF51" s="112">
        <f>DA51/DD51-1</f>
        <v/>
      </c>
      <c r="DG51" s="112">
        <f>DB51/DD51-1</f>
        <v/>
      </c>
      <c r="DH51" s="112">
        <f>DC51/DF51-1</f>
        <v/>
      </c>
      <c r="DI51" s="102" t="n"/>
      <c r="DJ51" s="2657" t="n"/>
      <c r="DK51" s="2657" t="n"/>
      <c r="DL51" s="2657" t="n"/>
      <c r="DM51" s="2657" t="n"/>
      <c r="DN51" s="2658" t="n"/>
      <c r="DO51" s="12" t="n"/>
      <c r="DX51" s="2654" t="n"/>
      <c r="DY51" s="2654" t="n"/>
      <c r="DZ51" s="2654" t="n"/>
    </row>
    <row r="52">
      <c r="A52" s="135" t="inlineStr">
        <is>
          <t>ID</t>
        </is>
      </c>
      <c r="B52" s="32" t="n"/>
      <c r="C52" s="94" t="inlineStr">
        <is>
          <t>PL46</t>
        </is>
      </c>
      <c r="D52" s="2684" t="n">
        <v>-24.8602039029546</v>
      </c>
      <c r="E52" s="2684" t="n">
        <v>-4.5</v>
      </c>
      <c r="F52" s="2667" t="n">
        <v>-20.3602039029546</v>
      </c>
      <c r="G52" s="2684" t="n">
        <v>-4.465219378127951</v>
      </c>
      <c r="H52" s="2305" t="n">
        <v>4.567521278960603</v>
      </c>
      <c r="I52" s="112" t="n"/>
      <c r="J52" s="2684" t="n">
        <v>-24.9224599060205</v>
      </c>
      <c r="K52" s="2684" t="n">
        <v>-4.5</v>
      </c>
      <c r="L52" s="2667" t="n">
        <v>-20.4224599060205</v>
      </c>
      <c r="M52" s="2684" t="n">
        <v>-10.123318988285</v>
      </c>
      <c r="N52" s="2305" t="n">
        <v>1.461886258336964</v>
      </c>
      <c r="O52" s="112" t="n"/>
      <c r="P52" s="2684" t="n">
        <v>70.76463795593439</v>
      </c>
      <c r="Q52" s="2684" t="n">
        <v>-4.5</v>
      </c>
      <c r="R52" s="2667" t="n">
        <v>75.26463795593439</v>
      </c>
      <c r="S52" s="2684" t="n">
        <v>-47.00936757643689</v>
      </c>
      <c r="T52" s="2305" t="n">
        <v>-2.50533056716561</v>
      </c>
      <c r="U52" s="116" t="n"/>
      <c r="V52" s="2685" t="n">
        <v>-37.3122385990615</v>
      </c>
      <c r="W52" s="2685" t="n">
        <v>-4.5</v>
      </c>
      <c r="X52" s="2685" t="n">
        <v>7</v>
      </c>
      <c r="Y52" s="2668" t="n">
        <v>-32.8122385990615</v>
      </c>
      <c r="Z52" s="2668" t="n">
        <v>-44.3122385990615</v>
      </c>
      <c r="AA52" s="2685" t="n">
        <v>-21.4164735639707</v>
      </c>
      <c r="AB52" s="2305" t="n">
        <v>0.7422214020254259</v>
      </c>
      <c r="AC52" s="116" t="n"/>
      <c r="AD52" s="2684" t="n">
        <v>-37.3655486687973</v>
      </c>
      <c r="AE52" s="2684" t="n">
        <v>-4.5</v>
      </c>
      <c r="AF52" s="2684" t="n">
        <v>7</v>
      </c>
      <c r="AG52" s="2667" t="n">
        <v>-32.8655486687973</v>
      </c>
      <c r="AH52" s="2667" t="n">
        <v>-44.3655486687973</v>
      </c>
      <c r="AI52" s="2684" t="n">
        <v>-24.7054039810423</v>
      </c>
      <c r="AJ52" s="2305" t="n">
        <v>0.5124443501296223</v>
      </c>
      <c r="AK52" s="110" t="n"/>
      <c r="AL52" s="2684" t="n">
        <v>72.25503906336499</v>
      </c>
      <c r="AM52" s="2684" t="n">
        <v>-4.5</v>
      </c>
      <c r="AN52" s="2684" t="n">
        <v>7</v>
      </c>
      <c r="AO52" s="2684" t="n">
        <v>7</v>
      </c>
      <c r="AP52" s="2667" t="n">
        <v>76.75503906336499</v>
      </c>
      <c r="AQ52" s="2667" t="n">
        <v>65.25503906336499</v>
      </c>
      <c r="AR52" s="2684" t="n">
        <v>14.8267244306945</v>
      </c>
      <c r="AS52" s="2305" t="n">
        <v>3.873297497441954</v>
      </c>
      <c r="AT52" s="110" t="n"/>
      <c r="AU52" s="2684" t="n">
        <v>-21.9933250767118</v>
      </c>
      <c r="AV52" s="2684" t="n">
        <v>-4.5</v>
      </c>
      <c r="AW52" s="2684" t="n">
        <v>-11</v>
      </c>
      <c r="AX52" s="2667" t="n">
        <v>-17.4933250767118</v>
      </c>
      <c r="AY52" s="2667" t="n">
        <v>-10.9933250767118</v>
      </c>
      <c r="AZ52" s="2684" t="n">
        <v>-12.0554695906072</v>
      </c>
      <c r="BA52" s="2305" t="n">
        <v>0.8243441212648821</v>
      </c>
      <c r="BB52" s="110" t="n"/>
      <c r="BC52" s="2684" t="n">
        <v>-34.5558451903787</v>
      </c>
      <c r="BD52" s="2684" t="n">
        <v>-4.5</v>
      </c>
      <c r="BE52" s="2684" t="n">
        <v>-11</v>
      </c>
      <c r="BF52" s="2667" t="n">
        <v>-30.0558451903787</v>
      </c>
      <c r="BG52" s="2667" t="n">
        <v>-23.5558451903787</v>
      </c>
      <c r="BH52" s="2684" t="n">
        <v>-0.539210666940111</v>
      </c>
      <c r="BI52" s="2305" t="n">
        <v>63.08598217552833</v>
      </c>
      <c r="BJ52" s="110" t="n"/>
      <c r="BK52" s="2684" t="n">
        <v>34.2014296991905</v>
      </c>
      <c r="BL52" s="2684" t="n">
        <v>-4.5</v>
      </c>
      <c r="BM52" s="2684" t="n">
        <v>-11</v>
      </c>
      <c r="BN52" s="2684" t="n">
        <v>-5.111038702405327</v>
      </c>
      <c r="BO52" s="2667" t="n">
        <v>38.7014296991905</v>
      </c>
      <c r="BP52" s="2667" t="n">
        <v>39.31246840159582</v>
      </c>
      <c r="BQ52" s="2684" t="n">
        <v>4.233351605572289</v>
      </c>
      <c r="BR52" s="2305" t="n">
        <v>7.079043010311672</v>
      </c>
      <c r="BS52" s="110" t="n"/>
      <c r="BT52" s="2684" t="n">
        <v>-34.1048306077743</v>
      </c>
      <c r="BU52" s="2684" t="n">
        <v>-4.5</v>
      </c>
      <c r="BV52" s="2684" t="n">
        <v>-5.111038702405327</v>
      </c>
      <c r="BW52" s="2667" t="n">
        <v>-29.6048306077743</v>
      </c>
      <c r="BX52" s="2667" t="n">
        <v>-28.99379190536898</v>
      </c>
      <c r="BY52" s="2684" t="n">
        <v>5.00603989474718</v>
      </c>
      <c r="BZ52" s="2305" t="n">
        <v>-7.812736479299812</v>
      </c>
      <c r="CA52" s="110" t="n"/>
      <c r="CB52" s="2684" t="n">
        <v>-29.8847720777944</v>
      </c>
      <c r="CC52" s="2684" t="n">
        <v>-4.5</v>
      </c>
      <c r="CD52" s="2684" t="n">
        <v>-5.111038702405327</v>
      </c>
      <c r="CE52" s="2667" t="n">
        <v>-25.3847720777944</v>
      </c>
      <c r="CF52" s="2667" t="n">
        <v>-24.77373337538907</v>
      </c>
      <c r="CG52" s="2684" t="n">
        <v>-7.26673293763428</v>
      </c>
      <c r="CH52" s="2305" t="n">
        <v>3.112545807624455</v>
      </c>
      <c r="CI52" s="110" t="n"/>
      <c r="CJ52" s="2684" t="n">
        <v>-32.4995247215284</v>
      </c>
      <c r="CK52" s="2684" t="n">
        <v>-4.5</v>
      </c>
      <c r="CL52" s="2684" t="n">
        <v>-5.111038702405327</v>
      </c>
      <c r="CM52" s="2667" t="n">
        <v>-27.9995247215284</v>
      </c>
      <c r="CN52" s="2667" t="n">
        <v>-27.38848601912308</v>
      </c>
      <c r="CO52" s="2684" t="n">
        <v>-8.56963311503617</v>
      </c>
      <c r="CP52" s="2305" t="n">
        <v>2.792405612383236</v>
      </c>
      <c r="CQ52" s="110" t="n"/>
      <c r="CR52" s="2662" t="n">
        <v>-100.2776420325316</v>
      </c>
      <c r="CS52" s="2667" t="n">
        <v>-54</v>
      </c>
      <c r="CT52" s="2667" t="n">
        <v>-58.43409913424633</v>
      </c>
      <c r="CU52" s="2667" t="n">
        <v>-46.27764203253163</v>
      </c>
      <c r="CV52" s="2667" t="n">
        <v>-41.8435428982853</v>
      </c>
      <c r="CW52" s="2667" t="n">
        <v>-112.0847138670666</v>
      </c>
      <c r="CX52" s="112">
        <f>IFERROR(CR52/CW52-1, "-")</f>
        <v/>
      </c>
      <c r="CY52" s="2669" t="n"/>
      <c r="CZ52" s="2684" t="n">
        <v>-54</v>
      </c>
      <c r="DA52" s="2684" t="n">
        <v>83.98197414695929</v>
      </c>
      <c r="DB52" s="2684" t="n">
        <v>-112.6958131208995</v>
      </c>
      <c r="DC52" s="2684" t="n">
        <v>-58.43409913424632</v>
      </c>
      <c r="DD52" s="2684" t="n">
        <v>-112.0847138670666</v>
      </c>
      <c r="DE52" s="112">
        <f>CZ52/DD52-1</f>
        <v/>
      </c>
      <c r="DF52" s="112">
        <f>DA52/DD52-1</f>
        <v/>
      </c>
      <c r="DG52" s="112">
        <f>DB52/DD52-1</f>
        <v/>
      </c>
      <c r="DH52" s="112">
        <f>DC52/DF52-1</f>
        <v/>
      </c>
      <c r="DI52" s="102" t="n"/>
      <c r="DJ52" s="2657" t="n"/>
      <c r="DK52" s="2657" t="n"/>
      <c r="DL52" s="2657" t="n"/>
      <c r="DM52" s="2657" t="n"/>
      <c r="DN52" s="2658" t="n"/>
      <c r="DO52" s="12" t="n"/>
      <c r="DX52" s="2654" t="n"/>
      <c r="DY52" s="2654" t="n"/>
      <c r="DZ52" s="2654" t="n"/>
    </row>
    <row customHeight="1" ht="3" r="53" s="2557">
      <c r="A53" s="170" t="n"/>
      <c r="B53" s="32" t="n"/>
      <c r="C53" s="94" t="inlineStr">
        <is>
          <t>PL47</t>
        </is>
      </c>
      <c r="D53" s="2686" t="n"/>
      <c r="E53" s="2686" t="n"/>
      <c r="F53" s="2686" t="n"/>
      <c r="G53" s="2686" t="n"/>
      <c r="H53" s="2308" t="n"/>
      <c r="I53" s="172" t="n"/>
      <c r="J53" s="2686" t="n"/>
      <c r="K53" s="2686" t="n"/>
      <c r="L53" s="2686" t="n"/>
      <c r="M53" s="2686" t="n"/>
      <c r="N53" s="2308" t="n"/>
      <c r="O53" s="172" t="n"/>
      <c r="P53" s="2686" t="n"/>
      <c r="Q53" s="2686" t="n"/>
      <c r="R53" s="2686" t="n"/>
      <c r="S53" s="2686" t="n"/>
      <c r="T53" s="2308" t="n"/>
      <c r="U53" s="173" t="n"/>
      <c r="V53" s="2687" t="n"/>
      <c r="W53" s="2687" t="n"/>
      <c r="X53" s="2687" t="n"/>
      <c r="Y53" s="2687" t="n"/>
      <c r="Z53" s="2687" t="n"/>
      <c r="AA53" s="2687" t="n"/>
      <c r="AB53" s="2308" t="n"/>
      <c r="AC53" s="173" t="n"/>
      <c r="AD53" s="2686" t="n"/>
      <c r="AE53" s="2686" t="n"/>
      <c r="AF53" s="2686" t="n"/>
      <c r="AG53" s="2686" t="n"/>
      <c r="AH53" s="2686" t="n"/>
      <c r="AI53" s="2686" t="n"/>
      <c r="AJ53" s="2308" t="n"/>
      <c r="AK53" s="174" t="n"/>
      <c r="AL53" s="2686" t="n"/>
      <c r="AM53" s="2686" t="n"/>
      <c r="AN53" s="2686" t="n"/>
      <c r="AO53" s="2686" t="n"/>
      <c r="AP53" s="2686" t="n"/>
      <c r="AQ53" s="2686" t="n"/>
      <c r="AR53" s="2686" t="n"/>
      <c r="AS53" s="2308" t="n"/>
      <c r="AT53" s="131" t="n"/>
      <c r="AU53" s="2686" t="n"/>
      <c r="AV53" s="2686" t="n"/>
      <c r="AW53" s="2686" t="n"/>
      <c r="AX53" s="2686" t="n"/>
      <c r="AY53" s="2686" t="n"/>
      <c r="AZ53" s="2686" t="n"/>
      <c r="BA53" s="2308" t="n"/>
      <c r="BB53" s="174" t="n"/>
      <c r="BC53" s="2686" t="n"/>
      <c r="BD53" s="2686" t="n"/>
      <c r="BE53" s="2686" t="n"/>
      <c r="BF53" s="2686" t="n"/>
      <c r="BG53" s="2686" t="n"/>
      <c r="BH53" s="2686" t="n"/>
      <c r="BI53" s="2308" t="n"/>
      <c r="BJ53" s="174" t="n"/>
      <c r="BK53" s="2686" t="n"/>
      <c r="BL53" s="2686" t="n"/>
      <c r="BM53" s="2686" t="n"/>
      <c r="BN53" s="2686" t="n"/>
      <c r="BO53" s="2686" t="n"/>
      <c r="BP53" s="2686" t="n"/>
      <c r="BQ53" s="2686" t="n"/>
      <c r="BR53" s="2308" t="n"/>
      <c r="BS53" s="174" t="n"/>
      <c r="BT53" s="2686" t="n"/>
      <c r="BU53" s="2686" t="n"/>
      <c r="BV53" s="2686" t="n"/>
      <c r="BW53" s="2686" t="n"/>
      <c r="BX53" s="2686" t="n"/>
      <c r="BY53" s="2686" t="n"/>
      <c r="BZ53" s="2308" t="n"/>
      <c r="CA53" s="174" t="n"/>
      <c r="CB53" s="2686" t="n"/>
      <c r="CC53" s="2686" t="n"/>
      <c r="CD53" s="2686" t="n"/>
      <c r="CE53" s="2686" t="n"/>
      <c r="CF53" s="2686" t="n"/>
      <c r="CG53" s="2686" t="n"/>
      <c r="CH53" s="2308" t="n"/>
      <c r="CI53" s="174" t="n"/>
      <c r="CJ53" s="2686" t="n"/>
      <c r="CK53" s="2686" t="n"/>
      <c r="CL53" s="2686" t="n"/>
      <c r="CM53" s="2686" t="n"/>
      <c r="CN53" s="2686" t="n"/>
      <c r="CO53" s="2686" t="n"/>
      <c r="CP53" s="2308" t="n"/>
      <c r="CQ53" s="174" t="n"/>
      <c r="CR53" s="2686" t="n"/>
      <c r="CS53" s="2686" t="n"/>
      <c r="CT53" s="2686" t="n"/>
      <c r="CU53" s="2686" t="n"/>
      <c r="CV53" s="2686" t="n"/>
      <c r="CW53" s="2686" t="n"/>
      <c r="CX53" s="172">
        <f>IFERROR(CR53/CW53-1, "-")</f>
        <v/>
      </c>
      <c r="CY53" s="2669" t="n"/>
      <c r="CZ53" s="2686" t="n"/>
      <c r="DA53" s="2686" t="n"/>
      <c r="DB53" s="2686" t="n"/>
      <c r="DC53" s="2686" t="n"/>
      <c r="DD53" s="2686" t="n"/>
      <c r="DE53" s="172" t="n"/>
      <c r="DF53" s="129" t="n"/>
      <c r="DG53" s="172" t="n"/>
      <c r="DH53" s="172" t="n"/>
      <c r="DI53" s="102" t="n"/>
      <c r="DJ53" s="2657" t="n"/>
      <c r="DK53" s="2657" t="n"/>
      <c r="DL53" s="2657" t="n"/>
      <c r="DM53" s="2657" t="n"/>
      <c r="DN53" s="2658" t="n"/>
      <c r="DO53" s="12" t="n"/>
      <c r="DX53" s="2654" t="n"/>
      <c r="DY53" s="2654" t="n"/>
      <c r="DZ53" s="2654" t="n"/>
    </row>
    <row customHeight="1" ht="12" r="54" s="2557">
      <c r="A54" s="2688" t="inlineStr">
        <is>
          <t>RESULTAT NET</t>
        </is>
      </c>
      <c r="B54" s="93" t="n"/>
      <c r="C54" s="94" t="inlineStr">
        <is>
          <t>PL48</t>
        </is>
      </c>
      <c r="D54" s="2689" t="n">
        <v>-330.7342024484321</v>
      </c>
      <c r="E54" s="2689" t="n">
        <v>68.2290816706724</v>
      </c>
      <c r="F54" s="2689" t="n">
        <v>-398.9632841191045</v>
      </c>
      <c r="G54" s="2689" t="n">
        <v>372.2218338089982</v>
      </c>
      <c r="H54" s="2309" t="n">
        <v>-1.888540575559426</v>
      </c>
      <c r="I54" s="177" t="n"/>
      <c r="J54" s="2689" t="n">
        <v>-1169.165333564747</v>
      </c>
      <c r="K54" s="2689" t="n">
        <v>-289.9176603042657</v>
      </c>
      <c r="L54" s="2689" t="n">
        <v>-879.2476732604814</v>
      </c>
      <c r="M54" s="2689" t="n">
        <v>128.7939971336872</v>
      </c>
      <c r="N54" s="2309" t="n">
        <v>-10.07779368281553</v>
      </c>
      <c r="O54" s="177" t="n"/>
      <c r="P54" s="2689" t="n">
        <v>-1109.43730063989</v>
      </c>
      <c r="Q54" s="2689" t="n">
        <v>31.17274524257108</v>
      </c>
      <c r="R54" s="2689" t="n">
        <v>-1140.610045882461</v>
      </c>
      <c r="S54" s="2689" t="n">
        <v>607.6128223067182</v>
      </c>
      <c r="T54" s="2309" t="n">
        <v>-2.825895142284957</v>
      </c>
      <c r="U54" s="178" t="n"/>
      <c r="V54" s="2690" t="n">
        <v>-1142.236073430343</v>
      </c>
      <c r="W54" s="2690" t="n">
        <v>-118.220016034179</v>
      </c>
      <c r="X54" s="2690" t="n">
        <v>-1014.343033890819</v>
      </c>
      <c r="Y54" s="2690" t="n">
        <v>-1024.016057396164</v>
      </c>
      <c r="Z54" s="2690" t="n">
        <v>-127.8930395395241</v>
      </c>
      <c r="AA54" s="2690" t="n">
        <v>238.9248299163383</v>
      </c>
      <c r="AB54" s="2309" t="n">
        <v>-5.780734065313797</v>
      </c>
      <c r="AC54" s="178" t="n"/>
      <c r="AD54" s="2689" t="n">
        <v>-936.5702851770513</v>
      </c>
      <c r="AE54" s="2689" t="n">
        <v>321.1223895776807</v>
      </c>
      <c r="AF54" s="2689" t="n">
        <v>-716.7116107462476</v>
      </c>
      <c r="AG54" s="2689" t="n">
        <v>-1257.692674754732</v>
      </c>
      <c r="AH54" s="2689" t="n">
        <v>-219.8586744308037</v>
      </c>
      <c r="AI54" s="2689" t="n">
        <v>-356.9493932348991</v>
      </c>
      <c r="AJ54" s="2309" t="n">
        <v>1.623818117995004</v>
      </c>
      <c r="AK54" s="179" t="n"/>
      <c r="AL54" s="2689" t="n">
        <v>-1540.346327014114</v>
      </c>
      <c r="AM54" s="2689" t="n">
        <v>154.1729026638603</v>
      </c>
      <c r="AN54" s="2689" t="n">
        <v>-711.0330243921176</v>
      </c>
      <c r="AO54" s="2689" t="n">
        <v>-817.4346874793841</v>
      </c>
      <c r="AP54" s="2689" t="n">
        <v>-1694.519229677974</v>
      </c>
      <c r="AQ54" s="2689" t="n">
        <v>-829.3133026219962</v>
      </c>
      <c r="AR54" s="2689" t="n">
        <v>83.5202508514747</v>
      </c>
      <c r="AS54" s="2309" t="n">
        <v>-19.44278856098426</v>
      </c>
      <c r="AT54" s="99" t="n"/>
      <c r="AU54" s="2689" t="n">
        <v>-2316.214639167441</v>
      </c>
      <c r="AV54" s="2689" t="n">
        <v>21.67423336612582</v>
      </c>
      <c r="AW54" s="2689" t="n">
        <v>-897.7006970149848</v>
      </c>
      <c r="AX54" s="2689" t="n">
        <v>-2337.888872533567</v>
      </c>
      <c r="AY54" s="2689" t="n">
        <v>-1418.513942152457</v>
      </c>
      <c r="AZ54" s="2689" t="n">
        <v>-319.0364691734075</v>
      </c>
      <c r="BA54" s="2309" t="n">
        <v>6.260030946206647</v>
      </c>
      <c r="BB54" s="179" t="n"/>
      <c r="BC54" s="2689" t="n">
        <v>-1509.617770933296</v>
      </c>
      <c r="BD54" s="2689" t="n">
        <v>196.8232272225642</v>
      </c>
      <c r="BE54" s="2689" t="n">
        <v>-781.9765791595811</v>
      </c>
      <c r="BF54" s="2689" t="n">
        <v>-1706.440998155861</v>
      </c>
      <c r="BG54" s="2689" t="n">
        <v>-727.6411917737154</v>
      </c>
      <c r="BH54" s="2689" t="n">
        <v>-584.4164806185098</v>
      </c>
      <c r="BI54" s="2309" t="n">
        <v>1.583119780153379</v>
      </c>
      <c r="BJ54" s="179" t="n"/>
      <c r="BK54" s="2689" t="n">
        <v>-1607.281843163541</v>
      </c>
      <c r="BL54" s="2689" t="n">
        <v>214.9859790041232</v>
      </c>
      <c r="BM54" s="2689" t="n">
        <v>-569.2545065249153</v>
      </c>
      <c r="BN54" s="2689" t="n">
        <v>-1257.797666803704</v>
      </c>
      <c r="BO54" s="2689" t="n">
        <v>-1822.267822167665</v>
      </c>
      <c r="BP54" s="2689" t="n">
        <v>-349.4841763598379</v>
      </c>
      <c r="BQ54" s="2689" t="n">
        <v>-323.0607948539545</v>
      </c>
      <c r="BR54" s="2309" t="n">
        <v>3.975168354582123</v>
      </c>
      <c r="BS54" s="179" t="n"/>
      <c r="BT54" s="2689" t="n">
        <v>-1521.937928662828</v>
      </c>
      <c r="BU54" s="2689" t="n">
        <v>380.9845667951428</v>
      </c>
      <c r="BV54" s="2689" t="n">
        <v>-1027.109629869553</v>
      </c>
      <c r="BW54" s="2689" t="n">
        <v>-1902.922495457971</v>
      </c>
      <c r="BX54" s="2689" t="n">
        <v>-494.8282987932753</v>
      </c>
      <c r="BY54" s="2689" t="n">
        <v>-734.8327384281566</v>
      </c>
      <c r="BZ54" s="2309" t="n">
        <v>1.071135170050164</v>
      </c>
      <c r="CA54" s="181" t="n"/>
      <c r="CB54" s="2689" t="n">
        <v>-1937.536638833336</v>
      </c>
      <c r="CC54" s="2689" t="n">
        <v>174.1451320301762</v>
      </c>
      <c r="CD54" s="2689" t="n">
        <v>-858.519026060948</v>
      </c>
      <c r="CE54" s="2689" t="n">
        <v>-2111.681770863513</v>
      </c>
      <c r="CF54" s="2689" t="n">
        <v>-1079.017612772388</v>
      </c>
      <c r="CG54" s="2689" t="n">
        <v>-1078.59275721375</v>
      </c>
      <c r="CH54" s="2309" t="n">
        <v>0.7963560629114852</v>
      </c>
      <c r="CI54" s="179" t="n"/>
      <c r="CJ54" s="2689" t="n">
        <v>-1583.424453991199</v>
      </c>
      <c r="CK54" s="2689" t="n">
        <v>721.6030043126534</v>
      </c>
      <c r="CL54" s="2689" t="n">
        <v>-446.1041931297416</v>
      </c>
      <c r="CM54" s="2689" t="n">
        <v>-2305.027458303852</v>
      </c>
      <c r="CN54" s="2689" t="n">
        <v>-1137.320260861457</v>
      </c>
      <c r="CO54" s="2689" t="n">
        <v>-2290.617030839603</v>
      </c>
      <c r="CP54" s="2309" t="n">
        <v>-0.3087345319305471</v>
      </c>
      <c r="CQ54" s="179" t="n"/>
      <c r="CR54" s="2689" t="n">
        <v>-16704.50279702622</v>
      </c>
      <c r="CS54" s="2691" t="n">
        <v>1876.775585547126</v>
      </c>
      <c r="CT54" s="2692" t="n">
        <v>-13643.85244823926</v>
      </c>
      <c r="CU54" s="2689" t="n">
        <v>-18581.27838257335</v>
      </c>
      <c r="CV54" s="2689" t="n">
        <v>-3060.650348786958</v>
      </c>
      <c r="CW54" s="2689" t="n">
        <v>-4256.431930345065</v>
      </c>
      <c r="CX54" s="180">
        <f>IFERROR(CR54/CW54-1, "-")</f>
        <v/>
      </c>
      <c r="CY54" s="184" t="n"/>
      <c r="CZ54" s="2689" t="n">
        <v>1876.775585547126</v>
      </c>
      <c r="DA54" s="2689" t="n">
        <v>-6504.707362716052</v>
      </c>
      <c r="DB54" s="2689" t="n">
        <v>-9272.222314580991</v>
      </c>
      <c r="DC54" s="2689" t="n">
        <v>-13643.85244813927</v>
      </c>
      <c r="DD54" s="2689" t="n">
        <v>-4256.431930345065</v>
      </c>
      <c r="DE54" s="180">
        <f>(CZ54/DD54-1)</f>
        <v/>
      </c>
      <c r="DF54" s="101">
        <f>-(DA54/DD54-1)</f>
        <v/>
      </c>
      <c r="DG54" s="180">
        <f>-(DB54/DD54-1)</f>
        <v/>
      </c>
      <c r="DH54" s="185">
        <f>-(DC54/DD54-1)</f>
        <v/>
      </c>
      <c r="DI54" s="102" t="n"/>
      <c r="DJ54" s="2657" t="n"/>
      <c r="DK54" s="2657" t="n"/>
      <c r="DL54" s="2657" t="n"/>
      <c r="DM54" s="2657" t="n"/>
      <c r="DN54" s="2658" t="n"/>
      <c r="DO54" s="12" t="n"/>
      <c r="DX54" s="2654" t="n"/>
      <c r="DY54" s="2654" t="n"/>
      <c r="DZ54" s="2654" t="n"/>
    </row>
    <row customFormat="1" customHeight="1" ht="3.75" r="55" s="35">
      <c r="A55" s="140" t="n"/>
      <c r="B55" s="32" t="n"/>
      <c r="C55" s="94" t="inlineStr">
        <is>
          <t>PL49</t>
        </is>
      </c>
      <c r="D55" s="2667" t="n"/>
      <c r="E55" s="2667" t="n"/>
      <c r="F55" s="2667" t="n"/>
      <c r="G55" s="2667" t="n"/>
      <c r="H55" s="128" t="n"/>
      <c r="I55" s="129" t="n"/>
      <c r="J55" s="2667" t="n"/>
      <c r="K55" s="2667" t="n"/>
      <c r="L55" s="2667" t="n"/>
      <c r="M55" s="2667" t="n"/>
      <c r="N55" s="128" t="n"/>
      <c r="O55" s="129" t="n"/>
      <c r="P55" s="2667" t="n"/>
      <c r="Q55" s="2667" t="n"/>
      <c r="R55" s="2667" t="n"/>
      <c r="S55" s="2667" t="n"/>
      <c r="T55" s="128" t="n"/>
      <c r="U55" s="130" t="n"/>
      <c r="V55" s="2668" t="n"/>
      <c r="W55" s="2668" t="n"/>
      <c r="X55" s="2668" t="n"/>
      <c r="Y55" s="2668" t="n"/>
      <c r="Z55" s="2668" t="n"/>
      <c r="AA55" s="2668" t="n"/>
      <c r="AB55" s="128" t="n"/>
      <c r="AC55" s="130" t="n"/>
      <c r="AD55" s="2667" t="n"/>
      <c r="AE55" s="2667" t="n"/>
      <c r="AF55" s="2667" t="n"/>
      <c r="AG55" s="2667" t="n"/>
      <c r="AH55" s="2667" t="n"/>
      <c r="AI55" s="2667" t="n"/>
      <c r="AJ55" s="128" t="n"/>
      <c r="AK55" s="131" t="n"/>
      <c r="AL55" s="2667" t="n"/>
      <c r="AM55" s="2667" t="n"/>
      <c r="AN55" s="2667" t="n"/>
      <c r="AO55" s="2667" t="n"/>
      <c r="AP55" s="2667" t="n"/>
      <c r="AQ55" s="2667" t="n"/>
      <c r="AR55" s="2667" t="n"/>
      <c r="AS55" s="128" t="n"/>
      <c r="AT55" s="131" t="n"/>
      <c r="AU55" s="2667" t="n"/>
      <c r="AV55" s="2667" t="n"/>
      <c r="AW55" s="2667" t="n"/>
      <c r="AX55" s="2667" t="n"/>
      <c r="AY55" s="2667" t="n"/>
      <c r="AZ55" s="2667" t="n"/>
      <c r="BA55" s="128" t="n"/>
      <c r="BB55" s="131" t="n"/>
      <c r="BC55" s="2667" t="n"/>
      <c r="BD55" s="2667" t="n"/>
      <c r="BE55" s="2667" t="n"/>
      <c r="BF55" s="2667" t="n"/>
      <c r="BG55" s="2667" t="n"/>
      <c r="BH55" s="2667" t="n"/>
      <c r="BI55" s="128" t="n"/>
      <c r="BJ55" s="131" t="n"/>
      <c r="BK55" s="2667" t="n"/>
      <c r="BL55" s="2667" t="n"/>
      <c r="BM55" s="2667" t="n"/>
      <c r="BN55" s="2667" t="n"/>
      <c r="BO55" s="2667" t="n"/>
      <c r="BP55" s="2667" t="n"/>
      <c r="BQ55" s="2667" t="n"/>
      <c r="BR55" s="128" t="n"/>
      <c r="BS55" s="131" t="n"/>
      <c r="BT55" s="2667" t="n"/>
      <c r="BU55" s="2667" t="n"/>
      <c r="BV55" s="2667" t="n"/>
      <c r="BW55" s="2667" t="n"/>
      <c r="BX55" s="2667" t="n"/>
      <c r="BY55" s="2667" t="n"/>
      <c r="BZ55" s="128" t="n"/>
      <c r="CA55" s="129" t="n"/>
      <c r="CB55" s="2667" t="n"/>
      <c r="CC55" s="2667" t="n"/>
      <c r="CD55" s="2667" t="n"/>
      <c r="CE55" s="2667" t="n"/>
      <c r="CF55" s="2667" t="n"/>
      <c r="CG55" s="2667" t="n"/>
      <c r="CH55" s="128" t="n"/>
      <c r="CI55" s="131" t="n"/>
      <c r="CJ55" s="2667" t="n"/>
      <c r="CK55" s="2667" t="n"/>
      <c r="CL55" s="2667" t="n"/>
      <c r="CM55" s="2667" t="n"/>
      <c r="CN55" s="2667" t="n"/>
      <c r="CO55" s="2667" t="n"/>
      <c r="CP55" s="128" t="n"/>
      <c r="CQ55" s="131" t="n"/>
      <c r="CR55" s="2667" t="n"/>
      <c r="CS55" s="2667" t="n"/>
      <c r="CT55" s="2667" t="n"/>
      <c r="CU55" s="2667" t="n"/>
      <c r="CV55" s="2667" t="n"/>
      <c r="CW55" s="2667" t="n"/>
      <c r="CX55" s="129">
        <f>IFERROR(CR55/CW55-1, "-")</f>
        <v/>
      </c>
      <c r="CY55" s="2669" t="n"/>
      <c r="CZ55" s="2667" t="n"/>
      <c r="DA55" s="2667" t="n"/>
      <c r="DB55" s="2667" t="n"/>
      <c r="DC55" s="2667" t="n"/>
      <c r="DD55" s="2667" t="n"/>
      <c r="DE55" s="129" t="n"/>
      <c r="DF55" s="129" t="n"/>
      <c r="DG55" s="129" t="n"/>
      <c r="DH55" s="129" t="n"/>
      <c r="DI55" s="102" t="n"/>
      <c r="DJ55" s="2657" t="n"/>
      <c r="DK55" s="2657" t="n"/>
      <c r="DL55" s="2657" t="n"/>
      <c r="DM55" s="2657" t="n"/>
      <c r="DN55" s="2658" t="n"/>
      <c r="DO55" s="186" t="n"/>
      <c r="DX55" s="2654" t="n"/>
      <c r="DY55" s="2654" t="n"/>
      <c r="DZ55" s="2654" t="n"/>
    </row>
    <row customFormat="1" customHeight="1" ht="12" r="56" s="144">
      <c r="A56" s="152" t="inlineStr">
        <is>
          <t>% CA</t>
        </is>
      </c>
      <c r="B56" s="112" t="n"/>
      <c r="C56" s="94" t="inlineStr">
        <is>
          <t>PL50</t>
        </is>
      </c>
      <c r="D56" s="2674" t="n">
        <v>-0.03972829610212265</v>
      </c>
      <c r="E56" s="2674" t="n">
        <v>0.007161587467532963</v>
      </c>
      <c r="F56" s="2671" t="n">
        <v>-4.68898835696556</v>
      </c>
      <c r="G56" s="2674" t="n">
        <v>3.926056146626127</v>
      </c>
      <c r="H56" s="2693" t="n">
        <v>-1.010119136002745</v>
      </c>
      <c r="I56" s="2676" t="n"/>
      <c r="J56" s="2674" t="n">
        <v>-0.1538393449862163</v>
      </c>
      <c r="K56" s="2674" t="n">
        <v>-0.03301225347962367</v>
      </c>
      <c r="L56" s="2671" t="n">
        <v>-12.08270915065926</v>
      </c>
      <c r="M56" s="2674" t="n">
        <v>1.421589132497588</v>
      </c>
      <c r="N56" s="2693" t="n">
        <v>-1.108216461050132</v>
      </c>
      <c r="O56" s="2676" t="n"/>
      <c r="P56" s="2674" t="n">
        <v>-0.1396661877567909</v>
      </c>
      <c r="Q56" s="2674" t="n">
        <v>0.003290645837778165</v>
      </c>
      <c r="R56" s="2671" t="n">
        <v>-14.29568335945691</v>
      </c>
      <c r="S56" s="2674" t="n">
        <v>6.100697379764981</v>
      </c>
      <c r="T56" s="2693" t="n">
        <v>-1.022893479066842</v>
      </c>
      <c r="U56" s="2694" t="n"/>
      <c r="V56" s="2678" t="n">
        <v>-0.1413618408091636</v>
      </c>
      <c r="W56" s="2360" t="n">
        <v>-0.01262691985296994</v>
      </c>
      <c r="X56" s="2678" t="n">
        <v>-0.1287870700857221</v>
      </c>
      <c r="Y56" s="2679" t="n">
        <v>-12.87349209561937</v>
      </c>
      <c r="Z56" s="2679" t="n">
        <v>-1.257477072344146</v>
      </c>
      <c r="AA56" s="2678" t="n">
        <v>2.574649384541582</v>
      </c>
      <c r="AB56" s="2693" t="n">
        <v>-1.054905278232412</v>
      </c>
      <c r="AC56" s="2694" t="n"/>
      <c r="AD56" s="2674" t="n">
        <v>-0.1177373507694938</v>
      </c>
      <c r="AE56" s="693" t="n">
        <v>0.03285992178479155</v>
      </c>
      <c r="AF56" s="2674" t="n">
        <v>-0.08740796231090005</v>
      </c>
      <c r="AG56" s="2671" t="n">
        <v>-15.05972725542854</v>
      </c>
      <c r="AH56" s="2671" t="n">
        <v>-3.032938845859377</v>
      </c>
      <c r="AI56" s="2674" t="n">
        <v>-3.907834246000124</v>
      </c>
      <c r="AJ56" s="2693" t="n">
        <v>-0.9698714573449464</v>
      </c>
      <c r="AK56" s="2680" t="n"/>
      <c r="AL56" s="2674" t="n">
        <v>-0.1992937829206844</v>
      </c>
      <c r="AM56" s="693" t="n">
        <v>0.01628583690899994</v>
      </c>
      <c r="AN56" s="2674" t="n">
        <v>-0.08783447738011629</v>
      </c>
      <c r="AO56" s="2674" t="n">
        <v>-0.1032964213898866</v>
      </c>
      <c r="AP56" s="2671" t="n">
        <v>-21.55796198296843</v>
      </c>
      <c r="AQ56" s="2671" t="n">
        <v>-11.14593055405681</v>
      </c>
      <c r="AR56" s="2674" t="n">
        <v>0.9335255413327461</v>
      </c>
      <c r="AS56" s="2693" t="n">
        <v>-1.213485088620246</v>
      </c>
      <c r="AT56" s="2695" t="n"/>
      <c r="AU56" s="2674" t="n">
        <v>-0.2805270466341633</v>
      </c>
      <c r="AV56" s="2674" t="n">
        <v>0.002254431977911339</v>
      </c>
      <c r="AW56" s="2674" t="n">
        <v>-0.1096623986046896</v>
      </c>
      <c r="AX56" s="2671" t="n">
        <v>-28.27814786120747</v>
      </c>
      <c r="AY56" s="2671" t="n">
        <v>-17.08646480294736</v>
      </c>
      <c r="AZ56" s="2674" t="n">
        <v>-3.717630186200225</v>
      </c>
      <c r="BA56" s="2693" t="n">
        <v>-0.9245414329603104</v>
      </c>
      <c r="BB56" s="2680" t="n"/>
      <c r="BC56" s="2674" t="n">
        <v>-0.2020534489873652</v>
      </c>
      <c r="BD56" s="2674" t="n">
        <v>0.02046351815186143</v>
      </c>
      <c r="BE56" s="2674" t="n">
        <v>-0.09528085250668852</v>
      </c>
      <c r="BF56" s="2671" t="n">
        <v>-22.25169671392266</v>
      </c>
      <c r="BG56" s="2671" t="n">
        <v>-10.67725964806767</v>
      </c>
      <c r="BH56" s="2674" t="n">
        <v>-6.997899044830144</v>
      </c>
      <c r="BI56" s="2693" t="n">
        <v>-0.9711265556000501</v>
      </c>
      <c r="BJ56" s="2680" t="n"/>
      <c r="BK56" s="2674" t="n">
        <v>-0.2283172332912091</v>
      </c>
      <c r="BL56" s="2674" t="n">
        <v>0.02315365124192632</v>
      </c>
      <c r="BM56" s="2674" t="n">
        <v>-0.07104813995097517</v>
      </c>
      <c r="BN56" s="2674" t="n">
        <v>-0.1680272048391819</v>
      </c>
      <c r="BO56" s="2671" t="n">
        <v>-25.14708845331354</v>
      </c>
      <c r="BP56" s="2671" t="n">
        <v>-6.029002845202719</v>
      </c>
      <c r="BQ56" s="2674" t="n">
        <v>-3.969764685867106</v>
      </c>
      <c r="BR56" s="2693" t="n">
        <v>-0.942485952856589</v>
      </c>
      <c r="BS56" s="2680" t="n"/>
      <c r="BT56" s="2674" t="n">
        <v>-0.2127843733859713</v>
      </c>
      <c r="BU56" s="2674" t="n">
        <v>0.03919415202611459</v>
      </c>
      <c r="BV56" s="2674" t="n">
        <v>-0.1305940246068671</v>
      </c>
      <c r="BW56" s="2671" t="n">
        <v>-25.19785254120859</v>
      </c>
      <c r="BX56" s="2671" t="n">
        <v>-8.219034877910419</v>
      </c>
      <c r="BY56" s="2674" t="n">
        <v>-8.880710973819388</v>
      </c>
      <c r="BZ56" s="2693" t="n">
        <v>-0.9760397141610321</v>
      </c>
      <c r="CA56" s="2676" t="n"/>
      <c r="CB56" s="2674" t="n">
        <v>-0.2879911427339515</v>
      </c>
      <c r="CC56" s="2674" t="n">
        <v>0.01848998905336676</v>
      </c>
      <c r="CD56" s="2674" t="n">
        <v>-0.1093541981545096</v>
      </c>
      <c r="CE56" s="2671" t="n">
        <v>-30.64811317873182</v>
      </c>
      <c r="CF56" s="2671" t="n">
        <v>-17.86369445794419</v>
      </c>
      <c r="CG56" s="2674" t="n">
        <v>-13.88470838515574</v>
      </c>
      <c r="CH56" s="2693" t="n">
        <v>-0.9792583945773146</v>
      </c>
      <c r="CI56" s="2695" t="n"/>
      <c r="CJ56" s="2674" t="n">
        <v>-0.2156021467730447</v>
      </c>
      <c r="CK56" s="2674" t="n">
        <v>0.07010317418052907</v>
      </c>
      <c r="CL56" s="2674" t="n">
        <v>-0.0512102407442427</v>
      </c>
      <c r="CM56" s="2671" t="n">
        <v>-28.57053209535738</v>
      </c>
      <c r="CN56" s="2671" t="n">
        <v>-16.4391906028802</v>
      </c>
      <c r="CO56" s="2674" t="n">
        <v>-24.85173610135947</v>
      </c>
      <c r="CP56" s="2693" t="n">
        <v>-0.991324463373758</v>
      </c>
      <c r="CQ56" s="2695" t="n"/>
      <c r="CR56" s="2674" t="n">
        <v>-0.001823148640017077</v>
      </c>
      <c r="CS56" s="2674" t="n">
        <v>0.0001641488502943397</v>
      </c>
      <c r="CT56" s="2674" t="n">
        <v>-0.001432080293914656</v>
      </c>
      <c r="CU56" s="2671" t="n">
        <v>-0.1987297490311417</v>
      </c>
      <c r="CV56" s="2671" t="n">
        <v>-0.0003910683461024211</v>
      </c>
      <c r="CW56" s="2674" t="n">
        <v>-0.0004008236680378976</v>
      </c>
      <c r="CX56" s="2676">
        <f>IFERROR(CR56/CW56-1, "-")</f>
        <v/>
      </c>
      <c r="CY56" s="110" t="n"/>
      <c r="CZ56" s="693" t="n">
        <v>0.01641488502943397</v>
      </c>
      <c r="DA56" s="2674" t="n">
        <v>-0.06447719857322473</v>
      </c>
      <c r="DB56" s="2674" t="n">
        <v>-0.09455280913274473</v>
      </c>
      <c r="DC56" s="2674" t="n">
        <v>-0.1432080293904161</v>
      </c>
      <c r="DD56" s="2674" t="n">
        <v>-0.04008236680378976</v>
      </c>
      <c r="DE56" s="2676">
        <f>+(CZ56-DD56)*100</f>
        <v/>
      </c>
      <c r="DF56" s="2671">
        <f>+(DA56-DD56)*100</f>
        <v/>
      </c>
      <c r="DG56" s="2671">
        <f>+(DB56-DD56)*100</f>
        <v/>
      </c>
      <c r="DH56" s="2681">
        <f>+(DC56-DD56)*100</f>
        <v/>
      </c>
      <c r="DI56" s="102" t="n"/>
      <c r="DJ56" s="2657" t="n"/>
      <c r="DK56" s="2657" t="n"/>
      <c r="DL56" s="2657" t="n"/>
      <c r="DM56" s="2657" t="n"/>
      <c r="DN56" s="2658" t="n"/>
      <c r="DO56" s="189" t="n"/>
      <c r="DX56" s="2654" t="n"/>
      <c r="DY56" s="2654" t="n"/>
      <c r="DZ56" s="2654" t="n"/>
    </row>
    <row customFormat="1" hidden="1" r="57" s="2696">
      <c r="A57" s="2697" t="n"/>
      <c r="B57" s="2698" t="n"/>
      <c r="C57" s="2698" t="n"/>
      <c r="D57" s="2699" t="n"/>
      <c r="E57" s="2700" t="n"/>
      <c r="F57" s="2701" t="n"/>
      <c r="G57" s="2700" t="n"/>
      <c r="H57" s="2702" t="n"/>
      <c r="I57" s="2700" t="n"/>
      <c r="J57" s="2699" t="n"/>
      <c r="K57" s="2700" t="n"/>
      <c r="L57" s="2700" t="n"/>
      <c r="M57" s="2700" t="n"/>
      <c r="N57" s="2700" t="n"/>
      <c r="O57" s="2700" t="n"/>
      <c r="P57" s="2703" t="n"/>
      <c r="Q57" s="2700" t="n"/>
      <c r="R57" s="2703" t="n"/>
      <c r="S57" s="2703" t="n"/>
      <c r="T57" s="2704" t="n"/>
      <c r="U57" s="2705" t="n"/>
      <c r="V57" s="2706" t="n"/>
      <c r="W57" s="2700" t="n"/>
      <c r="X57" s="2706" t="n"/>
      <c r="Y57" s="2706" t="n"/>
      <c r="Z57" s="2706" t="n"/>
      <c r="AA57" s="2706" t="n"/>
      <c r="AB57" s="200" t="n"/>
      <c r="AC57" s="2707" t="n"/>
      <c r="AD57" s="2708" t="n"/>
      <c r="AE57" s="2700" t="n"/>
      <c r="AF57" s="2700" t="n"/>
      <c r="AG57" s="2701" t="n"/>
      <c r="AH57" s="2701" t="n"/>
      <c r="AI57" s="2706" t="n"/>
      <c r="AJ57" s="2709" t="n"/>
      <c r="AK57" s="2710" t="n"/>
      <c r="AL57" s="2711" t="n"/>
      <c r="AM57" s="2700" t="n"/>
      <c r="AN57" s="2706" t="n"/>
      <c r="AO57" s="2706" t="n"/>
      <c r="AP57" s="2712" t="n"/>
      <c r="AQ57" s="2712" t="n"/>
      <c r="AR57" s="2706" t="n"/>
      <c r="AS57" s="2706" t="n"/>
      <c r="AT57" s="2710" t="n"/>
      <c r="AU57" s="2706" t="n"/>
      <c r="AV57" s="2700" t="n"/>
      <c r="AW57" s="2706" t="n"/>
      <c r="AX57" s="2706" t="n"/>
      <c r="AY57" s="2706" t="n"/>
      <c r="AZ57" s="2706" t="n"/>
      <c r="BA57" s="2706" t="n"/>
      <c r="BB57" s="2710" t="n"/>
      <c r="BC57" s="2713" t="n"/>
      <c r="BD57" s="2700" t="n"/>
      <c r="BE57" s="2713" t="n"/>
      <c r="BF57" s="2713" t="n"/>
      <c r="BG57" s="2713" t="n"/>
      <c r="BH57" s="2713" t="n"/>
      <c r="BI57" s="208" t="n"/>
      <c r="BJ57" s="2710" t="n"/>
      <c r="BK57" s="2711" t="n"/>
      <c r="BL57" s="2700" t="n"/>
      <c r="BM57" s="2706" t="n"/>
      <c r="BN57" s="2706" t="n"/>
      <c r="BO57" s="2712" t="n"/>
      <c r="BP57" s="2712" t="n"/>
      <c r="BQ57" s="2706" t="n"/>
      <c r="BR57" s="2706" t="n"/>
      <c r="BS57" s="2710" t="n"/>
      <c r="BT57" s="2711" t="n"/>
      <c r="BU57" s="2700" t="n"/>
      <c r="BV57" s="2706" t="n"/>
      <c r="BW57" s="2712" t="n"/>
      <c r="BX57" s="2712" t="n"/>
      <c r="BY57" s="2706" t="n"/>
      <c r="BZ57" s="2706" t="n"/>
      <c r="CA57" s="2706" t="n"/>
      <c r="CB57" s="2706" t="n"/>
      <c r="CC57" s="2700" t="n"/>
      <c r="CD57" s="2706" t="n"/>
      <c r="CE57" s="2706" t="n"/>
      <c r="CF57" s="2706" t="n"/>
      <c r="CG57" s="2706" t="n"/>
      <c r="CH57" s="2706" t="n"/>
      <c r="CI57" s="2710" t="n"/>
      <c r="CJ57" s="2711" t="n"/>
      <c r="CK57" s="2700" t="n"/>
      <c r="CL57" s="2706" t="n"/>
      <c r="CM57" s="2712" t="n"/>
      <c r="CN57" s="2712" t="n"/>
      <c r="CO57" s="2706" t="n"/>
      <c r="CP57" s="2714" t="n"/>
      <c r="CQ57" s="2710" t="n"/>
      <c r="CR57" s="2715" t="n"/>
      <c r="CS57" s="2700" t="n"/>
      <c r="CT57" s="2700" t="n"/>
      <c r="CU57" s="2716" t="n"/>
      <c r="CV57" s="2716" t="n"/>
      <c r="CW57" s="2716" t="n"/>
      <c r="CX57" s="212" t="n"/>
      <c r="CY57" s="2717" t="n"/>
      <c r="CZ57" s="2700" t="n"/>
      <c r="DA57" s="2700" t="n"/>
      <c r="DB57" s="2718" t="n"/>
      <c r="DC57" s="2718" t="n"/>
      <c r="DD57" s="2700" t="n"/>
      <c r="DE57" s="215" t="n"/>
      <c r="DF57" s="215" t="n"/>
      <c r="DG57" s="215" t="n"/>
      <c r="DH57" s="215" t="n"/>
      <c r="DI57" s="2719" t="n"/>
      <c r="DJ57" s="2658" t="n"/>
      <c r="DK57" s="2720" t="n"/>
      <c r="DT57" s="2682" t="n"/>
      <c r="DU57" s="2682" t="n"/>
    </row>
    <row customFormat="1" customHeight="1" ht="33" r="58" s="2696">
      <c r="A58" s="2698" t="n"/>
      <c r="B58" s="2698" t="n"/>
      <c r="C58" s="2698" t="n"/>
      <c r="D58" s="2698" t="n"/>
      <c r="E58" s="2698" t="n"/>
      <c r="F58" s="2698" t="n"/>
      <c r="G58" s="2698" t="n"/>
      <c r="H58" s="2698" t="n"/>
      <c r="I58" s="2698" t="n"/>
      <c r="J58" s="2698" t="n"/>
      <c r="K58" s="2698" t="n"/>
      <c r="L58" s="2698" t="n"/>
      <c r="M58" s="2698" t="n"/>
      <c r="N58" s="2698" t="n"/>
      <c r="O58" s="2698" t="n"/>
      <c r="P58" s="2618" t="n"/>
      <c r="Q58" s="2618" t="n"/>
      <c r="R58" s="2618" t="n"/>
      <c r="S58" s="2618" t="n"/>
      <c r="T58" s="2721" t="n"/>
      <c r="U58" s="2698" t="n"/>
      <c r="V58" s="2698" t="n"/>
      <c r="W58" s="2698" t="n"/>
      <c r="X58" s="2698" t="n"/>
      <c r="Y58" s="2698" t="n"/>
      <c r="Z58" s="2698" t="n"/>
      <c r="AA58" s="2698" t="n"/>
      <c r="AB58" s="33" t="n"/>
      <c r="AC58" s="2698" t="n"/>
      <c r="AD58" s="2698" t="n"/>
      <c r="AE58" s="2698" t="n"/>
      <c r="AF58" s="2698" t="n"/>
      <c r="AG58" s="2698" t="n"/>
      <c r="AH58" s="2698" t="n"/>
      <c r="AI58" s="2698" t="n"/>
      <c r="AJ58" s="2698" t="n"/>
      <c r="AK58" s="2698" t="n"/>
      <c r="AL58" s="2698" t="n"/>
      <c r="AM58" s="2698" t="n"/>
      <c r="AN58" s="2698" t="n"/>
      <c r="AO58" s="2698" t="n"/>
      <c r="AP58" s="2698" t="n"/>
      <c r="AQ58" s="2698" t="n"/>
      <c r="AR58" s="2698" t="n"/>
      <c r="AS58" s="2698" t="n"/>
      <c r="AT58" s="2698" t="n"/>
      <c r="AU58" s="2698" t="n"/>
      <c r="AV58" s="2698" t="n"/>
      <c r="AW58" s="2698" t="n"/>
      <c r="AX58" s="2698" t="n"/>
      <c r="AY58" s="2698" t="n"/>
      <c r="AZ58" s="2698" t="n"/>
      <c r="BA58" s="2698" t="n"/>
      <c r="BB58" s="2698" t="n"/>
      <c r="BC58" s="2698" t="n"/>
      <c r="BD58" s="2698" t="n"/>
      <c r="BE58" s="2698" t="n"/>
      <c r="BF58" s="2698" t="n"/>
      <c r="BG58" s="2698" t="n"/>
      <c r="BH58" s="2698" t="n"/>
      <c r="BI58" s="34" t="n"/>
      <c r="BJ58" s="2698" t="n"/>
      <c r="BK58" s="2698" t="n"/>
      <c r="BL58" s="2698" t="n"/>
      <c r="BM58" s="2698" t="n"/>
      <c r="BN58" s="2698" t="n"/>
      <c r="BO58" s="2698" t="n"/>
      <c r="BP58" s="2698" t="n"/>
      <c r="BQ58" s="2698" t="n"/>
      <c r="BR58" s="2698" t="n"/>
      <c r="BS58" s="2698" t="n"/>
      <c r="BT58" s="34" t="n"/>
      <c r="BU58" s="2698" t="n"/>
      <c r="BV58" s="2698" t="n"/>
      <c r="BW58" s="2698" t="n"/>
      <c r="BX58" s="2698" t="n"/>
      <c r="BY58" s="2698" t="n"/>
      <c r="BZ58" s="2698" t="n"/>
      <c r="CA58" s="2698" t="n"/>
      <c r="CB58" s="2698" t="n"/>
      <c r="CC58" s="2698" t="n"/>
      <c r="CD58" s="2618" t="n"/>
      <c r="CE58" s="2698" t="n"/>
      <c r="CF58" s="2698" t="n"/>
      <c r="CG58" s="2698" t="n"/>
      <c r="CH58" s="2698" t="n"/>
      <c r="CI58" s="2698" t="n"/>
      <c r="CJ58" s="2722" t="n"/>
      <c r="CK58" s="2723" t="n"/>
      <c r="CL58" s="2723" t="n"/>
      <c r="CM58" s="2619" t="n"/>
      <c r="CN58" s="2619" t="n"/>
      <c r="CO58" s="2698" t="n"/>
      <c r="CP58" s="2698" t="n"/>
      <c r="CQ58" s="2698" t="n"/>
      <c r="CR58" s="2724">
        <f>CR54-SUM(CJ54,CB54,BT54,BK54,BC54,AU54,AL54,AD54,V54,P54,J54,D54)</f>
        <v/>
      </c>
      <c r="CS58" s="2725" t="n"/>
      <c r="CT58" s="2723" t="n"/>
      <c r="CU58" s="2725" t="n"/>
      <c r="CV58" s="2725" t="n"/>
      <c r="CW58" s="2620" t="n"/>
      <c r="CX58" s="33" t="n"/>
      <c r="CZ58" s="2667" t="n"/>
      <c r="DA58" s="2723" t="n"/>
      <c r="DB58" s="2667" t="n"/>
      <c r="DC58" s="2667" t="n"/>
      <c r="DD58" s="2667" t="n"/>
      <c r="DE58" s="224" t="n"/>
      <c r="DF58" s="224" t="n"/>
      <c r="DG58" s="224" t="n"/>
      <c r="DH58" s="224" t="n"/>
      <c r="DI58" s="2720" t="n"/>
      <c r="DJ58" s="2720" t="n"/>
      <c r="DK58" s="2720" t="n"/>
      <c r="DT58" s="2682" t="n"/>
      <c r="DU58" s="2682" t="n"/>
    </row>
    <row hidden="1" outlineLevel="1" r="59" s="2557">
      <c r="CW59" s="35" t="n"/>
      <c r="DT59" s="2682" t="n"/>
      <c r="DU59" s="2682" t="n"/>
    </row>
    <row customHeight="1" hidden="1" ht="14.25" outlineLevel="1" r="60" s="2557">
      <c r="CJ60" s="2726" t="n"/>
      <c r="CR60" s="226" t="n"/>
      <c r="CW60" s="35" t="n"/>
      <c r="DT60" s="2682" t="n"/>
      <c r="DU60" s="2682" t="n"/>
    </row>
    <row customHeight="1" hidden="1" ht="15" outlineLevel="1" r="61" s="2557">
      <c r="A61" s="227" t="inlineStr">
        <is>
          <t>CA PNL</t>
        </is>
      </c>
      <c r="B61" s="227" t="n"/>
      <c r="C61" s="227" t="n"/>
      <c r="D61" s="2727">
        <f>D7</f>
        <v/>
      </c>
      <c r="E61" s="2727">
        <f>E7</f>
        <v/>
      </c>
      <c r="F61" s="227" t="n"/>
      <c r="G61" s="2727">
        <f>G7</f>
        <v/>
      </c>
      <c r="H61" s="227" t="n"/>
      <c r="I61" s="227" t="n"/>
      <c r="J61" s="2727" t="n"/>
      <c r="K61" s="2727" t="n"/>
      <c r="L61" s="227" t="n"/>
      <c r="M61" s="2727">
        <f>M7</f>
        <v/>
      </c>
      <c r="N61" s="227" t="n"/>
      <c r="O61" s="227" t="n"/>
      <c r="P61" s="2727">
        <f>P7</f>
        <v/>
      </c>
      <c r="Q61" s="2727">
        <f>Q7</f>
        <v/>
      </c>
      <c r="R61" s="2727" t="n"/>
      <c r="S61" s="2727">
        <f>S7</f>
        <v/>
      </c>
      <c r="T61" s="229" t="n"/>
      <c r="U61" s="227" t="n"/>
      <c r="V61" s="2727">
        <f>V7</f>
        <v/>
      </c>
      <c r="W61" s="2727">
        <f>W7</f>
        <v/>
      </c>
      <c r="X61" s="227" t="n"/>
      <c r="Y61" s="227" t="n"/>
      <c r="Z61" s="227" t="n"/>
      <c r="AA61" s="2727">
        <f>AA7</f>
        <v/>
      </c>
      <c r="AB61" s="230" t="n"/>
      <c r="AC61" s="227" t="n"/>
      <c r="AD61" s="2727">
        <f>AD7</f>
        <v/>
      </c>
      <c r="AE61" s="2727">
        <f>AE7</f>
        <v/>
      </c>
      <c r="AF61" s="227" t="n"/>
      <c r="AG61" s="227" t="n"/>
      <c r="AH61" s="227" t="n"/>
      <c r="AI61" s="2727">
        <f>AI7</f>
        <v/>
      </c>
      <c r="AJ61" s="227" t="n"/>
      <c r="AK61" s="227" t="n"/>
      <c r="AL61" s="2727">
        <f>AL7</f>
        <v/>
      </c>
      <c r="AM61" s="2727">
        <f>AM7</f>
        <v/>
      </c>
      <c r="AN61" s="227" t="n"/>
      <c r="AO61" s="227" t="n"/>
      <c r="AP61" s="227" t="n"/>
      <c r="AQ61" s="227" t="n"/>
      <c r="AR61" s="2727">
        <f>AR7</f>
        <v/>
      </c>
      <c r="AS61" s="227" t="n"/>
      <c r="AT61" s="227" t="n"/>
      <c r="AU61" s="2727" t="n">
        <v>8581.716125441009</v>
      </c>
      <c r="AV61" s="2727" t="n">
        <v>9776.30046817674</v>
      </c>
      <c r="AW61" s="227" t="n"/>
      <c r="AX61" s="227" t="n"/>
      <c r="AY61" s="227" t="n"/>
      <c r="AZ61" s="2727" t="n">
        <v>8753.01210334688</v>
      </c>
      <c r="BA61" s="227" t="n"/>
      <c r="BB61" s="227" t="n"/>
      <c r="BC61" s="2727" t="n">
        <v>8351.31339955898</v>
      </c>
      <c r="BD61" s="2727" t="n">
        <v>9829.749990452819</v>
      </c>
      <c r="BE61" s="227" t="n"/>
      <c r="BF61" s="227" t="n"/>
      <c r="BG61" s="227" t="n"/>
      <c r="BH61" s="2727" t="n">
        <v>8653.655216974579</v>
      </c>
      <c r="BI61" s="231" t="n"/>
      <c r="BJ61" s="227" t="n"/>
      <c r="BK61" s="2727">
        <f>BK7</f>
        <v/>
      </c>
      <c r="BL61" s="2727">
        <f>BL7</f>
        <v/>
      </c>
      <c r="BM61" s="227" t="n"/>
      <c r="BN61" s="227" t="n"/>
      <c r="BO61" s="227" t="n"/>
      <c r="BP61" s="227" t="n"/>
      <c r="BQ61" s="2727">
        <f>BQ7</f>
        <v/>
      </c>
      <c r="BR61" s="227" t="n"/>
      <c r="BS61" s="227" t="n"/>
      <c r="BT61" s="2727">
        <f>BT7</f>
        <v/>
      </c>
      <c r="BU61" s="2727">
        <f>BU7</f>
        <v/>
      </c>
      <c r="BV61" s="227" t="n"/>
      <c r="BW61" s="227" t="n"/>
      <c r="BX61" s="227" t="n"/>
      <c r="BY61" s="2727">
        <f>BY7</f>
        <v/>
      </c>
      <c r="BZ61" s="227" t="n"/>
      <c r="CA61" s="227" t="n"/>
      <c r="CB61" s="2727">
        <f>CB7</f>
        <v/>
      </c>
      <c r="CC61" s="2727">
        <f>CC7</f>
        <v/>
      </c>
      <c r="CD61" s="227" t="n"/>
      <c r="CE61" s="227" t="n"/>
      <c r="CF61" s="227" t="n"/>
      <c r="CG61" s="2727">
        <f>CG7</f>
        <v/>
      </c>
      <c r="CH61" s="227" t="n"/>
      <c r="CI61" s="227" t="n"/>
      <c r="CJ61" s="2727">
        <f>CJ7</f>
        <v/>
      </c>
      <c r="CK61" s="2727">
        <f>CK7</f>
        <v/>
      </c>
      <c r="CL61" s="2728">
        <f>CL7</f>
        <v/>
      </c>
      <c r="CM61" s="2728" t="n"/>
      <c r="CN61" s="2728" t="n"/>
      <c r="CO61" s="2727">
        <f>CO7</f>
        <v/>
      </c>
      <c r="CP61" s="2728" t="n"/>
      <c r="CQ61" s="227" t="n"/>
      <c r="CR61" s="2727">
        <f>CR7</f>
        <v/>
      </c>
      <c r="CS61" s="2727">
        <f>CS7</f>
        <v/>
      </c>
      <c r="CT61" s="2727">
        <f>CT7</f>
        <v/>
      </c>
      <c r="CU61" s="2727" t="n"/>
      <c r="CV61" s="2727" t="n"/>
      <c r="CW61" s="2728">
        <f>CW7</f>
        <v/>
      </c>
      <c r="CX61" s="2618" t="n"/>
      <c r="DT61" s="2682" t="n"/>
      <c r="DU61" s="2682" t="n"/>
    </row>
    <row customHeight="1" hidden="1" ht="15" outlineLevel="1" r="62" s="2557">
      <c r="A62" s="227" t="inlineStr">
        <is>
          <t>CA</t>
        </is>
      </c>
      <c r="B62" s="227" t="n"/>
      <c r="C62" s="227" t="n"/>
      <c r="D62" s="2727">
        <f>'CA Mobile'!D8</f>
        <v/>
      </c>
      <c r="E62" s="2727">
        <f>'CA Mobile'!E8</f>
        <v/>
      </c>
      <c r="F62" s="227" t="n"/>
      <c r="G62" s="2727">
        <f>'CA Mobile'!G8</f>
        <v/>
      </c>
      <c r="H62" s="227" t="n"/>
      <c r="I62" s="227" t="n"/>
      <c r="J62" s="2727" t="n"/>
      <c r="K62" s="2727" t="n"/>
      <c r="L62" s="227" t="n"/>
      <c r="M62" s="2727">
        <f>'CA Mobile'!M8</f>
        <v/>
      </c>
      <c r="N62" s="227" t="n"/>
      <c r="O62" s="227" t="n"/>
      <c r="P62" s="2727">
        <f>'CA Mobile'!P8</f>
        <v/>
      </c>
      <c r="Q62" s="2727">
        <f>'CA Mobile'!Q8</f>
        <v/>
      </c>
      <c r="R62" s="2727" t="n"/>
      <c r="S62" s="2727">
        <f>'CA Mobile'!S8</f>
        <v/>
      </c>
      <c r="T62" s="229" t="n"/>
      <c r="U62" s="227" t="n"/>
      <c r="V62" s="2727">
        <f>'CA Mobile'!V8</f>
        <v/>
      </c>
      <c r="W62" s="2727">
        <f>'CA Mobile'!W8</f>
        <v/>
      </c>
      <c r="X62" s="227" t="n"/>
      <c r="Y62" s="227" t="n"/>
      <c r="Z62" s="227" t="n"/>
      <c r="AA62" s="2727">
        <f>'CA Mobile'!AA8</f>
        <v/>
      </c>
      <c r="AB62" s="230" t="n"/>
      <c r="AC62" s="227" t="n"/>
      <c r="AD62" s="2727">
        <f>'CA Mobile'!AD8</f>
        <v/>
      </c>
      <c r="AE62" s="2727">
        <f>'CA Mobile'!AE8</f>
        <v/>
      </c>
      <c r="AF62" s="227" t="n"/>
      <c r="AG62" s="227" t="n"/>
      <c r="AH62" s="227" t="n"/>
      <c r="AI62" s="2727">
        <f>'CA Mobile'!AI8</f>
        <v/>
      </c>
      <c r="AJ62" s="227" t="n"/>
      <c r="AK62" s="227" t="n"/>
      <c r="AL62" s="2727">
        <f>'CA Mobile'!AL8</f>
        <v/>
      </c>
      <c r="AM62" s="2727">
        <f>'CA Mobile'!AM8</f>
        <v/>
      </c>
      <c r="AN62" s="227" t="n"/>
      <c r="AO62" s="227" t="n"/>
      <c r="AP62" s="227" t="n"/>
      <c r="AQ62" s="227" t="n"/>
      <c r="AR62" s="2727">
        <f>'CA Mobile'!AR8</f>
        <v/>
      </c>
      <c r="AS62" s="227" t="n"/>
      <c r="AT62" s="227" t="n"/>
      <c r="AU62" s="2727" t="n">
        <v>8581.716125441009</v>
      </c>
      <c r="AV62" s="2727" t="n">
        <v>9776.30046817674</v>
      </c>
      <c r="AW62" s="227" t="n"/>
      <c r="AX62" s="227" t="n"/>
      <c r="AY62" s="227" t="n"/>
      <c r="AZ62" s="2727" t="n">
        <v>8753.01210334688</v>
      </c>
      <c r="BA62" s="227" t="n"/>
      <c r="BB62" s="227" t="n"/>
      <c r="BC62" s="2727" t="n">
        <v>8351.31339955898</v>
      </c>
      <c r="BD62" s="2727" t="n">
        <v>9829.749990452819</v>
      </c>
      <c r="BE62" s="227" t="n"/>
      <c r="BF62" s="227" t="n"/>
      <c r="BG62" s="227" t="n"/>
      <c r="BH62" s="2727" t="n">
        <v>8653.655216974579</v>
      </c>
      <c r="BI62" s="231" t="n"/>
      <c r="BJ62" s="227" t="n"/>
      <c r="BK62" s="2727">
        <f>'CA Mobile'!BK8</f>
        <v/>
      </c>
      <c r="BL62" s="2727">
        <f>'CA Mobile'!BL8</f>
        <v/>
      </c>
      <c r="BM62" s="227" t="n"/>
      <c r="BN62" s="227" t="n"/>
      <c r="BO62" s="227" t="n"/>
      <c r="BP62" s="227" t="n"/>
      <c r="BQ62" s="2727">
        <f>'CA Mobile'!BQ8</f>
        <v/>
      </c>
      <c r="BR62" s="227" t="n"/>
      <c r="BS62" s="227" t="n"/>
      <c r="BT62" s="2727">
        <f>'CA Mobile'!BT8</f>
        <v/>
      </c>
      <c r="BU62" s="2727">
        <f>'CA Mobile'!BU8</f>
        <v/>
      </c>
      <c r="BV62" s="227" t="n"/>
      <c r="BW62" s="227" t="n"/>
      <c r="BX62" s="227" t="n"/>
      <c r="BY62" s="2727">
        <f>'CA Mobile'!BY8</f>
        <v/>
      </c>
      <c r="BZ62" s="227" t="n"/>
      <c r="CA62" s="227" t="n"/>
      <c r="CB62" s="2727">
        <f>'CA Mobile'!CB8</f>
        <v/>
      </c>
      <c r="CC62" s="2727">
        <f>'CA Mobile'!CC8</f>
        <v/>
      </c>
      <c r="CD62" s="227" t="n"/>
      <c r="CE62" s="227" t="n"/>
      <c r="CF62" s="227" t="n"/>
      <c r="CG62" s="2727">
        <f>'CA Mobile'!CG8</f>
        <v/>
      </c>
      <c r="CH62" s="227" t="n"/>
      <c r="CI62" s="227" t="n"/>
      <c r="CJ62" s="2727">
        <f>'CA Mobile'!CJ8</f>
        <v/>
      </c>
      <c r="CK62" s="2727">
        <f>'CA Mobile'!CK8</f>
        <v/>
      </c>
      <c r="CL62" s="2728">
        <f>+'CA Mobile'!CL8</f>
        <v/>
      </c>
      <c r="CM62" s="2728" t="n"/>
      <c r="CN62" s="2728" t="n"/>
      <c r="CO62" s="2727">
        <f>'CA Mobile'!CO8</f>
        <v/>
      </c>
      <c r="CP62" s="227" t="n"/>
      <c r="CQ62" s="227" t="n"/>
      <c r="CR62" s="2727">
        <f>'CA Mobile'!CR8</f>
        <v/>
      </c>
      <c r="CS62" s="2727">
        <f>'CA Mobile'!CS8</f>
        <v/>
      </c>
      <c r="CT62" s="2727">
        <f>'CA Mobile'!CT8</f>
        <v/>
      </c>
      <c r="CU62" s="2727" t="n"/>
      <c r="CV62" s="2727" t="n"/>
      <c r="CW62" s="2728">
        <f>'CA Mobile'!CW8</f>
        <v/>
      </c>
      <c r="DT62" s="2682" t="n"/>
      <c r="DU62" s="2682" t="n"/>
    </row>
    <row customFormat="1" customHeight="1" hidden="1" ht="15" outlineLevel="1" r="63" s="12">
      <c r="A63" s="233" t="inlineStr">
        <is>
          <t>CHECK</t>
        </is>
      </c>
      <c r="D63" s="2729">
        <f>D61-D62</f>
        <v/>
      </c>
      <c r="E63" s="2729">
        <f>E61-E62</f>
        <v/>
      </c>
      <c r="G63" s="2730">
        <f>G61-G62</f>
        <v/>
      </c>
      <c r="J63" s="2729" t="n"/>
      <c r="K63" s="2729" t="n"/>
      <c r="M63" s="2730">
        <f>M61-M62</f>
        <v/>
      </c>
      <c r="P63" s="2729">
        <f>P61-P62</f>
        <v/>
      </c>
      <c r="Q63" s="2729">
        <f>Q61-Q62</f>
        <v/>
      </c>
      <c r="R63" s="2729" t="n"/>
      <c r="S63" s="2730">
        <f>S61-S62</f>
        <v/>
      </c>
      <c r="T63" s="236" t="n"/>
      <c r="V63" s="2729">
        <f>V61-V62</f>
        <v/>
      </c>
      <c r="W63" s="2729">
        <f>W61-W62</f>
        <v/>
      </c>
      <c r="AA63" s="2730">
        <f>AA61-AA62</f>
        <v/>
      </c>
      <c r="AB63" s="237" t="n"/>
      <c r="AD63" s="2729">
        <f>AD61-AD62</f>
        <v/>
      </c>
      <c r="AE63" s="2729">
        <f>AE61-AE62</f>
        <v/>
      </c>
      <c r="AI63" s="2730">
        <f>AI61-AI62</f>
        <v/>
      </c>
      <c r="AL63" s="2729">
        <f>AL61-AL62</f>
        <v/>
      </c>
      <c r="AM63" s="2729">
        <f>AM61-AM62</f>
        <v/>
      </c>
      <c r="AR63" s="2730">
        <f>AR61-AR62</f>
        <v/>
      </c>
      <c r="AU63" s="2729" t="n">
        <v>0</v>
      </c>
      <c r="AV63" s="2729" t="n">
        <v>0</v>
      </c>
      <c r="AZ63" s="2730" t="n">
        <v>0</v>
      </c>
      <c r="BC63" s="2729" t="n">
        <v>0</v>
      </c>
      <c r="BD63" s="2729" t="n">
        <v>0</v>
      </c>
      <c r="BH63" s="2730" t="n">
        <v>0</v>
      </c>
      <c r="BI63" s="238" t="n"/>
      <c r="BK63" s="2729">
        <f>BK61-BK62</f>
        <v/>
      </c>
      <c r="BL63" s="2729">
        <f>BL61-BL62</f>
        <v/>
      </c>
      <c r="BQ63" s="2730">
        <f>BQ61-BQ62</f>
        <v/>
      </c>
      <c r="BT63" s="2729">
        <f>BT61-BT62</f>
        <v/>
      </c>
      <c r="BU63" s="2729">
        <f>BU61-BU62</f>
        <v/>
      </c>
      <c r="BY63" s="2730">
        <f>BY61-BY62</f>
        <v/>
      </c>
      <c r="CB63" s="2729">
        <f>CB61-CB62</f>
        <v/>
      </c>
      <c r="CC63" s="2729">
        <f>CC61-CC62</f>
        <v/>
      </c>
      <c r="CG63" s="2730">
        <f>CG61-CG62</f>
        <v/>
      </c>
      <c r="CJ63" s="2729">
        <f>CJ61-CJ62</f>
        <v/>
      </c>
      <c r="CK63" s="2729">
        <f>CK61-CK62</f>
        <v/>
      </c>
      <c r="CL63" s="2731">
        <f>+CL61-CL62</f>
        <v/>
      </c>
      <c r="CM63" s="2731" t="n"/>
      <c r="CN63" s="2731" t="n"/>
      <c r="CO63" s="2730">
        <f>CO61-CO62</f>
        <v/>
      </c>
      <c r="CR63" s="2729">
        <f>CR61-CR62</f>
        <v/>
      </c>
      <c r="CS63" s="2729">
        <f>CS61-CS62</f>
        <v/>
      </c>
      <c r="CT63" s="2730">
        <f>CT61-CT62</f>
        <v/>
      </c>
      <c r="CU63" s="2730">
        <f>CU61-CU62</f>
        <v/>
      </c>
      <c r="CV63" s="2730">
        <f>CV61-CV62</f>
        <v/>
      </c>
      <c r="CW63" s="2732">
        <f>CW61-CW62</f>
        <v/>
      </c>
      <c r="DT63" s="2682" t="n"/>
      <c r="DU63" s="2682" t="n"/>
    </row>
    <row customHeight="1" hidden="1" ht="15" outlineLevel="1" r="64" s="2557">
      <c r="A64" s="227" t="inlineStr">
        <is>
          <t>CA MARGES</t>
        </is>
      </c>
      <c r="B64" s="227" t="n"/>
      <c r="C64" s="227" t="n"/>
      <c r="D64" s="2727">
        <f>'Marge Mobile'!D7</f>
        <v/>
      </c>
      <c r="E64" s="2727">
        <f>'Marge Mobile'!E7</f>
        <v/>
      </c>
      <c r="F64" s="227" t="n"/>
      <c r="G64" s="2727">
        <f>'Marge Mobile'!G7</f>
        <v/>
      </c>
      <c r="H64" s="227" t="n"/>
      <c r="I64" s="227" t="n"/>
      <c r="J64" s="2727" t="n"/>
      <c r="K64" s="2727" t="n"/>
      <c r="L64" s="227" t="n"/>
      <c r="M64" s="2727">
        <f>'Marge Mobile'!M7</f>
        <v/>
      </c>
      <c r="N64" s="227" t="n"/>
      <c r="O64" s="227" t="n"/>
      <c r="P64" s="2727">
        <f>'Marge Mobile'!P7</f>
        <v/>
      </c>
      <c r="Q64" s="2727">
        <f>'Marge Mobile'!Q7</f>
        <v/>
      </c>
      <c r="R64" s="2727" t="n"/>
      <c r="S64" s="2727">
        <f>'Marge Mobile'!S7</f>
        <v/>
      </c>
      <c r="T64" s="229" t="n"/>
      <c r="U64" s="227" t="n"/>
      <c r="V64" s="2727">
        <f>'Marge Mobile'!V7</f>
        <v/>
      </c>
      <c r="W64" s="2727">
        <f>'Marge Mobile'!W7</f>
        <v/>
      </c>
      <c r="X64" s="227" t="n"/>
      <c r="Y64" s="227" t="n"/>
      <c r="Z64" s="227" t="n"/>
      <c r="AA64" s="2727">
        <f>'Marge Mobile'!AA7</f>
        <v/>
      </c>
      <c r="AB64" s="230" t="n"/>
      <c r="AC64" s="227" t="n"/>
      <c r="AD64" s="2727">
        <f>'Marge Mobile'!AD7</f>
        <v/>
      </c>
      <c r="AE64" s="2727">
        <f>'Marge Mobile'!AE7</f>
        <v/>
      </c>
      <c r="AF64" s="227" t="n"/>
      <c r="AG64" s="227" t="n"/>
      <c r="AH64" s="227" t="n"/>
      <c r="AI64" s="2727">
        <f>'Marge Mobile'!AI7</f>
        <v/>
      </c>
      <c r="AJ64" s="227" t="n"/>
      <c r="AK64" s="227" t="n"/>
      <c r="AL64" s="2727">
        <f>'Marge Mobile'!AL7</f>
        <v/>
      </c>
      <c r="AM64" s="2727">
        <f>'Marge Mobile'!AM7</f>
        <v/>
      </c>
      <c r="AN64" s="227" t="n"/>
      <c r="AO64" s="227" t="n"/>
      <c r="AP64" s="227" t="n"/>
      <c r="AQ64" s="227" t="n"/>
      <c r="AR64" s="2727">
        <f>'Marge Mobile'!AR7</f>
        <v/>
      </c>
      <c r="AS64" s="227" t="n"/>
      <c r="AT64" s="227" t="n"/>
      <c r="AU64" s="2727" t="n">
        <v>8581.716125441009</v>
      </c>
      <c r="AV64" s="2727" t="n">
        <v>9776.30046817674</v>
      </c>
      <c r="AW64" s="227" t="n"/>
      <c r="AX64" s="227" t="n"/>
      <c r="AY64" s="227" t="n"/>
      <c r="AZ64" s="2727" t="n">
        <v>8753.01210334688</v>
      </c>
      <c r="BA64" s="227" t="n"/>
      <c r="BB64" s="227" t="n"/>
      <c r="BC64" s="2727" t="n">
        <v>8351.31339955898</v>
      </c>
      <c r="BD64" s="2727" t="n">
        <v>9829.749990452819</v>
      </c>
      <c r="BE64" s="227" t="n"/>
      <c r="BF64" s="227" t="n"/>
      <c r="BG64" s="227" t="n"/>
      <c r="BH64" s="2727" t="n">
        <v>8653.655216974579</v>
      </c>
      <c r="BI64" s="231" t="n"/>
      <c r="BJ64" s="227" t="n"/>
      <c r="BK64" s="2727">
        <f>'Marge Mobile'!BK7</f>
        <v/>
      </c>
      <c r="BL64" s="2727">
        <f>'Marge Mobile'!BL7</f>
        <v/>
      </c>
      <c r="BM64" s="227" t="n"/>
      <c r="BN64" s="227" t="n"/>
      <c r="BO64" s="227" t="n"/>
      <c r="BP64" s="227" t="n"/>
      <c r="BQ64" s="2727">
        <f>'Marge Mobile'!BQ7</f>
        <v/>
      </c>
      <c r="BR64" s="227" t="n"/>
      <c r="BS64" s="227" t="n"/>
      <c r="BT64" s="2727">
        <f>'Marge Mobile'!BT7</f>
        <v/>
      </c>
      <c r="BU64" s="2727">
        <f>'Marge Mobile'!BU7</f>
        <v/>
      </c>
      <c r="BV64" s="227" t="n"/>
      <c r="BW64" s="227" t="n"/>
      <c r="BX64" s="227" t="n"/>
      <c r="BY64" s="2727">
        <f>'Marge Mobile'!BY7</f>
        <v/>
      </c>
      <c r="BZ64" s="227" t="n"/>
      <c r="CA64" s="227" t="n"/>
      <c r="CB64" s="2727">
        <f>'Marge Mobile'!CB7</f>
        <v/>
      </c>
      <c r="CC64" s="2727">
        <f>'Marge Mobile'!CC7</f>
        <v/>
      </c>
      <c r="CD64" s="227" t="n"/>
      <c r="CE64" s="227" t="n"/>
      <c r="CF64" s="227" t="n"/>
      <c r="CG64" s="2727">
        <f>'Marge Mobile'!CG7</f>
        <v/>
      </c>
      <c r="CH64" s="227" t="n"/>
      <c r="CI64" s="227" t="n"/>
      <c r="CJ64" s="2727">
        <f>'Marge Mobile'!CJ7</f>
        <v/>
      </c>
      <c r="CK64" s="2727">
        <f>'Marge Mobile'!CK7</f>
        <v/>
      </c>
      <c r="CL64" s="2728">
        <f>'Marge Mobile'!CL7</f>
        <v/>
      </c>
      <c r="CM64" s="2728" t="n"/>
      <c r="CN64" s="2728" t="n"/>
      <c r="CO64" s="2727">
        <f>'Marge Mobile'!CO7</f>
        <v/>
      </c>
      <c r="CP64" s="227" t="n"/>
      <c r="CQ64" s="227" t="n"/>
      <c r="CR64" s="2727">
        <f>'Marge Mobile'!CR7</f>
        <v/>
      </c>
      <c r="CS64" s="2727">
        <f>'Marge Mobile'!CS7</f>
        <v/>
      </c>
      <c r="CT64" s="2727">
        <f>'Marge Mobile'!CT7</f>
        <v/>
      </c>
      <c r="CU64" s="2727" t="n"/>
      <c r="CV64" s="2727" t="n"/>
      <c r="CW64" s="2728">
        <f>'Marge Mobile'!CW7</f>
        <v/>
      </c>
      <c r="DT64" s="2682" t="n"/>
      <c r="DU64" s="2682" t="n"/>
    </row>
    <row customFormat="1" customHeight="1" hidden="1" ht="15" outlineLevel="1" r="65" s="12">
      <c r="A65" s="233" t="inlineStr">
        <is>
          <t>CHECK</t>
        </is>
      </c>
      <c r="D65" s="2731">
        <f>D61-D64</f>
        <v/>
      </c>
      <c r="E65" s="2731">
        <f>E61-E64</f>
        <v/>
      </c>
      <c r="G65" s="2732">
        <f>G61-G64</f>
        <v/>
      </c>
      <c r="J65" s="2731" t="n"/>
      <c r="K65" s="2731" t="n"/>
      <c r="M65" s="2732">
        <f>M61-M64</f>
        <v/>
      </c>
      <c r="P65" s="2731">
        <f>P61-P64</f>
        <v/>
      </c>
      <c r="Q65" s="2731">
        <f>Q61-Q64</f>
        <v/>
      </c>
      <c r="R65" s="2729" t="n"/>
      <c r="S65" s="2732">
        <f>S61-S64</f>
        <v/>
      </c>
      <c r="T65" s="236" t="n"/>
      <c r="V65" s="2731">
        <f>V61-V64</f>
        <v/>
      </c>
      <c r="W65" s="2731">
        <f>W61-W64</f>
        <v/>
      </c>
      <c r="AA65" s="2732">
        <f>AA61-AA64</f>
        <v/>
      </c>
      <c r="AB65" s="237" t="n"/>
      <c r="AD65" s="2731">
        <f>AD61-AD64</f>
        <v/>
      </c>
      <c r="AE65" s="2731">
        <f>AE61-AE64</f>
        <v/>
      </c>
      <c r="AI65" s="2732">
        <f>AI61-AI64</f>
        <v/>
      </c>
      <c r="AL65" s="2731">
        <f>AL61-AL64</f>
        <v/>
      </c>
      <c r="AM65" s="2731">
        <f>AM61-AM64</f>
        <v/>
      </c>
      <c r="AR65" s="2732">
        <f>AR61-AR64</f>
        <v/>
      </c>
      <c r="AU65" s="2731" t="n">
        <v>0</v>
      </c>
      <c r="AV65" s="2731" t="n">
        <v>0</v>
      </c>
      <c r="AZ65" s="2732" t="n">
        <v>0</v>
      </c>
      <c r="BC65" s="2731" t="n">
        <v>0</v>
      </c>
      <c r="BD65" s="2731" t="n">
        <v>0</v>
      </c>
      <c r="BH65" s="2732" t="n">
        <v>0</v>
      </c>
      <c r="BI65" s="238" t="n"/>
      <c r="BK65" s="2731">
        <f>BK61-BK64</f>
        <v/>
      </c>
      <c r="BL65" s="2731">
        <f>BL61-BL64</f>
        <v/>
      </c>
      <c r="BQ65" s="2732">
        <f>BQ61-BQ64</f>
        <v/>
      </c>
      <c r="BT65" s="2731">
        <f>BT61-BT64</f>
        <v/>
      </c>
      <c r="BU65" s="2731">
        <f>BU61-BU64</f>
        <v/>
      </c>
      <c r="BY65" s="2732">
        <f>BY61-BY64</f>
        <v/>
      </c>
      <c r="CB65" s="2731">
        <f>CB61-CB64</f>
        <v/>
      </c>
      <c r="CC65" s="2731">
        <f>CC61-CC64</f>
        <v/>
      </c>
      <c r="CG65" s="2732">
        <f>CG61-CG64</f>
        <v/>
      </c>
      <c r="CJ65" s="2731">
        <f>CJ61-CJ64</f>
        <v/>
      </c>
      <c r="CK65" s="2731">
        <f>CK61-CK64</f>
        <v/>
      </c>
      <c r="CL65" s="2731">
        <f>CL61-CL64</f>
        <v/>
      </c>
      <c r="CM65" s="2731">
        <f>CM61-CM64</f>
        <v/>
      </c>
      <c r="CN65" s="2731">
        <f>CN61-CN64</f>
        <v/>
      </c>
      <c r="CO65" s="2732">
        <f>CO61-CO64</f>
        <v/>
      </c>
      <c r="CR65" s="2731">
        <f>CR61-CR64</f>
        <v/>
      </c>
      <c r="CS65" s="2731">
        <f>CS61-CS64</f>
        <v/>
      </c>
      <c r="CT65" s="2732">
        <f>CT61-CT64</f>
        <v/>
      </c>
      <c r="CU65" s="2732">
        <f>CU61-CU64</f>
        <v/>
      </c>
      <c r="CV65" s="2732">
        <f>CV61-CV64</f>
        <v/>
      </c>
      <c r="CW65" s="2732">
        <f>CW61-CW64</f>
        <v/>
      </c>
      <c r="DT65" s="2682" t="n"/>
      <c r="DU65" s="2682" t="n"/>
    </row>
    <row customHeight="1" hidden="1" ht="15" outlineLevel="1" r="66" s="2557">
      <c r="A66" s="227" t="inlineStr">
        <is>
          <t>OPEX PNL</t>
        </is>
      </c>
      <c r="B66" s="227" t="n"/>
      <c r="C66" s="227" t="n"/>
      <c r="D66" s="2727">
        <f>D25</f>
        <v/>
      </c>
      <c r="E66" s="2727">
        <f>E25</f>
        <v/>
      </c>
      <c r="F66" s="227" t="n"/>
      <c r="G66" s="2727">
        <f>G25</f>
        <v/>
      </c>
      <c r="H66" s="227" t="n"/>
      <c r="I66" s="227" t="n"/>
      <c r="J66" s="2727" t="n"/>
      <c r="K66" s="2727" t="n"/>
      <c r="L66" s="227" t="n"/>
      <c r="M66" s="2727">
        <f>M25</f>
        <v/>
      </c>
      <c r="N66" s="227" t="n"/>
      <c r="O66" s="227" t="n"/>
      <c r="P66" s="2727">
        <f>P25</f>
        <v/>
      </c>
      <c r="Q66" s="2727">
        <f>Q25</f>
        <v/>
      </c>
      <c r="R66" s="2727" t="n"/>
      <c r="S66" s="2727">
        <f>S25</f>
        <v/>
      </c>
      <c r="T66" s="229" t="n"/>
      <c r="U66" s="227" t="n"/>
      <c r="V66" s="2727">
        <f>V25</f>
        <v/>
      </c>
      <c r="W66" s="2727">
        <f>W25</f>
        <v/>
      </c>
      <c r="X66" s="227" t="n"/>
      <c r="Y66" s="227" t="n"/>
      <c r="Z66" s="227" t="n"/>
      <c r="AA66" s="2727">
        <f>AA25</f>
        <v/>
      </c>
      <c r="AB66" s="230" t="n"/>
      <c r="AC66" s="227" t="n"/>
      <c r="AD66" s="2727">
        <f>AD25</f>
        <v/>
      </c>
      <c r="AE66" s="2727">
        <f>AE25</f>
        <v/>
      </c>
      <c r="AF66" s="227" t="n"/>
      <c r="AG66" s="227" t="n"/>
      <c r="AH66" s="227" t="n"/>
      <c r="AI66" s="2727">
        <f>AI25</f>
        <v/>
      </c>
      <c r="AJ66" s="227" t="n"/>
      <c r="AK66" s="227" t="n"/>
      <c r="AL66" s="2727">
        <f>AL25</f>
        <v/>
      </c>
      <c r="AM66" s="2727">
        <f>AM25</f>
        <v/>
      </c>
      <c r="AN66" s="227" t="n"/>
      <c r="AO66" s="227" t="n"/>
      <c r="AP66" s="227" t="n"/>
      <c r="AQ66" s="227" t="n"/>
      <c r="AR66" s="2727">
        <f>AR25</f>
        <v/>
      </c>
      <c r="AS66" s="227" t="n"/>
      <c r="AT66" s="227" t="n"/>
      <c r="AU66" s="2727" t="n">
        <v>-5235.802691075</v>
      </c>
      <c r="AV66" s="2727" t="n">
        <v>-5853.39723620288</v>
      </c>
      <c r="AW66" s="227" t="n"/>
      <c r="AX66" s="227" t="n"/>
      <c r="AY66" s="227" t="n"/>
      <c r="AZ66" s="2727" t="n">
        <v>-5748.747755075</v>
      </c>
      <c r="BA66" s="227" t="n"/>
      <c r="BB66" s="227" t="n"/>
      <c r="BC66" s="2727" t="n">
        <v>-5276.323145075</v>
      </c>
      <c r="BD66" s="2727" t="n">
        <v>-5736.12329012465</v>
      </c>
      <c r="BE66" s="227" t="n"/>
      <c r="BF66" s="227" t="n"/>
      <c r="BG66" s="227" t="n"/>
      <c r="BH66" s="2727" t="n">
        <v>-5142.397238075</v>
      </c>
      <c r="BI66" s="231" t="n"/>
      <c r="BJ66" s="227" t="n"/>
      <c r="BK66" s="2727">
        <f>BK25</f>
        <v/>
      </c>
      <c r="BL66" s="2727">
        <f>BL25</f>
        <v/>
      </c>
      <c r="BM66" s="227" t="n"/>
      <c r="BN66" s="227" t="n"/>
      <c r="BO66" s="227" t="n"/>
      <c r="BP66" s="227" t="n"/>
      <c r="BQ66" s="2727">
        <f>BQ25</f>
        <v/>
      </c>
      <c r="BR66" s="227" t="n"/>
      <c r="BS66" s="227" t="n"/>
      <c r="BT66" s="2727">
        <f>BT25</f>
        <v/>
      </c>
      <c r="BU66" s="2727">
        <f>BU25</f>
        <v/>
      </c>
      <c r="BV66" s="227" t="n"/>
      <c r="BW66" s="227" t="n"/>
      <c r="BX66" s="227" t="n"/>
      <c r="BY66" s="2727">
        <f>BY25</f>
        <v/>
      </c>
      <c r="BZ66" s="227" t="n"/>
      <c r="CA66" s="227" t="n"/>
      <c r="CB66" s="2727">
        <f>CB25</f>
        <v/>
      </c>
      <c r="CC66" s="2727">
        <f>CC25</f>
        <v/>
      </c>
      <c r="CD66" s="227" t="n"/>
      <c r="CE66" s="227" t="n"/>
      <c r="CF66" s="227" t="n"/>
      <c r="CG66" s="2727">
        <f>CG25</f>
        <v/>
      </c>
      <c r="CH66" s="227" t="n"/>
      <c r="CI66" s="227" t="n"/>
      <c r="CJ66" s="2727">
        <f>CJ25</f>
        <v/>
      </c>
      <c r="CK66" s="2727">
        <f>CK25</f>
        <v/>
      </c>
      <c r="CL66" s="2733">
        <f>CL25</f>
        <v/>
      </c>
      <c r="CM66" s="2733" t="n"/>
      <c r="CN66" s="2733" t="n"/>
      <c r="CO66" s="2727">
        <f>CO25</f>
        <v/>
      </c>
      <c r="CP66" s="227" t="n"/>
      <c r="CQ66" s="227" t="n"/>
      <c r="CR66" s="2727">
        <f>CR25</f>
        <v/>
      </c>
      <c r="CS66" s="2727">
        <f>CS25</f>
        <v/>
      </c>
      <c r="CT66" s="2727">
        <f>CT25</f>
        <v/>
      </c>
      <c r="CU66" s="2727" t="n"/>
      <c r="CV66" s="2727" t="n"/>
      <c r="CW66" s="2728">
        <f>CW25</f>
        <v/>
      </c>
      <c r="DT66" s="2682" t="n"/>
      <c r="DU66" s="2682" t="n"/>
    </row>
    <row customHeight="1" hidden="1" ht="15" outlineLevel="1" r="67" s="2557">
      <c r="A67" s="227" t="inlineStr">
        <is>
          <t>OPEX</t>
        </is>
      </c>
      <c r="B67" s="227" t="n"/>
      <c r="C67" s="227" t="n"/>
      <c r="D67" s="2727">
        <f>'Opex Consolidés'!D7</f>
        <v/>
      </c>
      <c r="E67" s="2727">
        <f>'Opex Consolidés'!E7</f>
        <v/>
      </c>
      <c r="F67" s="227" t="n"/>
      <c r="G67" s="2734">
        <f>'Opex Consolidés'!G7</f>
        <v/>
      </c>
      <c r="H67" s="227" t="n"/>
      <c r="I67" s="227" t="n"/>
      <c r="J67" s="2727" t="n"/>
      <c r="K67" s="2727" t="n"/>
      <c r="L67" s="227" t="n"/>
      <c r="M67" s="2734">
        <f>'Opex Consolidés'!M7</f>
        <v/>
      </c>
      <c r="N67" s="227" t="n"/>
      <c r="O67" s="227" t="n"/>
      <c r="P67" s="2727">
        <f>'Opex Consolidés'!P7</f>
        <v/>
      </c>
      <c r="Q67" s="2727">
        <f>'Opex Consolidés'!Q7</f>
        <v/>
      </c>
      <c r="R67" s="2727" t="n"/>
      <c r="S67" s="2734">
        <f>'Opex Consolidés'!S7</f>
        <v/>
      </c>
      <c r="T67" s="229" t="n"/>
      <c r="U67" s="227" t="n"/>
      <c r="V67" s="2727">
        <f>'Opex Consolidés'!V7</f>
        <v/>
      </c>
      <c r="W67" s="2727">
        <f>'Opex Consolidés'!W7</f>
        <v/>
      </c>
      <c r="X67" s="227" t="n"/>
      <c r="Y67" s="227" t="n"/>
      <c r="Z67" s="227" t="n"/>
      <c r="AA67" s="2734">
        <f>'Opex Consolidés'!AA7</f>
        <v/>
      </c>
      <c r="AB67" s="230" t="n"/>
      <c r="AC67" s="227" t="n"/>
      <c r="AD67" s="2727">
        <f>'Opex Consolidés'!AD7</f>
        <v/>
      </c>
      <c r="AE67" s="2727">
        <f>'Opex Consolidés'!AE7</f>
        <v/>
      </c>
      <c r="AF67" s="227" t="n"/>
      <c r="AG67" s="227" t="n"/>
      <c r="AH67" s="227" t="n"/>
      <c r="AI67" s="2734">
        <f>'Opex Consolidés'!AI7</f>
        <v/>
      </c>
      <c r="AJ67" s="227" t="n"/>
      <c r="AK67" s="227" t="n"/>
      <c r="AL67" s="2727">
        <f>'Opex Consolidés'!AL7</f>
        <v/>
      </c>
      <c r="AM67" s="2727">
        <f>'Opex Consolidés'!AM7</f>
        <v/>
      </c>
      <c r="AN67" s="227" t="n"/>
      <c r="AO67" s="227" t="n"/>
      <c r="AP67" s="227" t="n"/>
      <c r="AQ67" s="227" t="n"/>
      <c r="AR67" s="2734">
        <f>'Opex Consolidés'!AR7</f>
        <v/>
      </c>
      <c r="AS67" s="227" t="n"/>
      <c r="AT67" s="227" t="n"/>
      <c r="AU67" s="2727" t="n">
        <v>5235.802691075</v>
      </c>
      <c r="AV67" s="2727" t="n">
        <v>5853.39723620288</v>
      </c>
      <c r="AW67" s="227" t="n"/>
      <c r="AX67" s="227" t="n"/>
      <c r="AY67" s="227" t="n"/>
      <c r="AZ67" s="2734" t="n">
        <v>5748.747755075</v>
      </c>
      <c r="BA67" s="227" t="n"/>
      <c r="BB67" s="227" t="n"/>
      <c r="BC67" s="2727" t="n">
        <v>5276.323145075</v>
      </c>
      <c r="BD67" s="2727" t="n">
        <v>5736.12329012465</v>
      </c>
      <c r="BE67" s="227" t="n"/>
      <c r="BF67" s="227" t="n"/>
      <c r="BG67" s="227" t="n"/>
      <c r="BH67" s="2734" t="n">
        <v>5142.397238075</v>
      </c>
      <c r="BI67" s="231" t="n"/>
      <c r="BJ67" s="227" t="n"/>
      <c r="BK67" s="2727">
        <f>'Opex Consolidés'!BK7</f>
        <v/>
      </c>
      <c r="BL67" s="2727">
        <f>'Opex Consolidés'!BL7</f>
        <v/>
      </c>
      <c r="BM67" s="227" t="n"/>
      <c r="BN67" s="227" t="n"/>
      <c r="BO67" s="227" t="n"/>
      <c r="BP67" s="227" t="n"/>
      <c r="BQ67" s="2734">
        <f>'Opex Consolidés'!BQ7</f>
        <v/>
      </c>
      <c r="BR67" s="227" t="n"/>
      <c r="BS67" s="227" t="n"/>
      <c r="BT67" s="2727">
        <f>'Opex Consolidés'!BT7</f>
        <v/>
      </c>
      <c r="BU67" s="2727">
        <f>'Opex Consolidés'!BU7</f>
        <v/>
      </c>
      <c r="BV67" s="227" t="n"/>
      <c r="BW67" s="227" t="n"/>
      <c r="BX67" s="227" t="n"/>
      <c r="BY67" s="2734">
        <f>'Opex Consolidés'!BY7</f>
        <v/>
      </c>
      <c r="BZ67" s="227" t="n"/>
      <c r="CA67" s="227" t="n"/>
      <c r="CB67" s="2727">
        <f>'Opex Consolidés'!CB7</f>
        <v/>
      </c>
      <c r="CC67" s="2727">
        <f>'Opex Consolidés'!CC7</f>
        <v/>
      </c>
      <c r="CD67" s="227" t="n"/>
      <c r="CE67" s="227" t="n"/>
      <c r="CF67" s="227" t="n"/>
      <c r="CG67" s="2734">
        <f>'Opex Consolidés'!CG7</f>
        <v/>
      </c>
      <c r="CH67" s="227" t="n"/>
      <c r="CI67" s="227" t="n"/>
      <c r="CJ67" s="2727">
        <f>'Opex Consolidés'!CJ7</f>
        <v/>
      </c>
      <c r="CK67" s="2727">
        <f>'Opex Consolidés'!CK7</f>
        <v/>
      </c>
      <c r="CL67" s="2728">
        <f>'Opex Consolidés'!#REF!</f>
        <v/>
      </c>
      <c r="CM67" s="2728" t="n"/>
      <c r="CN67" s="2728" t="n"/>
      <c r="CO67" s="2734">
        <f>'Opex Consolidés'!CO7</f>
        <v/>
      </c>
      <c r="CP67" s="227" t="n"/>
      <c r="CQ67" s="227" t="n"/>
      <c r="CR67" s="2727">
        <f>'Opex Consolidés'!CR7</f>
        <v/>
      </c>
      <c r="CS67" s="2727">
        <f>'Opex Consolidés'!CS7</f>
        <v/>
      </c>
      <c r="CT67" s="2727">
        <f>'Opex Consolidés'!CT7</f>
        <v/>
      </c>
      <c r="CU67" s="2734" t="n"/>
      <c r="CV67" s="2734" t="n"/>
      <c r="CW67" s="2733">
        <f>'Opex Consolidés'!CW7</f>
        <v/>
      </c>
      <c r="DT67" s="2682" t="n"/>
      <c r="DU67" s="2682" t="n"/>
    </row>
    <row customFormat="1" customHeight="1" hidden="1" ht="15" outlineLevel="1" r="68" s="12">
      <c r="A68" s="233" t="inlineStr">
        <is>
          <t>CHECK</t>
        </is>
      </c>
      <c r="D68" s="2731">
        <f>D66+D67</f>
        <v/>
      </c>
      <c r="E68" s="2731">
        <f>E66+E67</f>
        <v/>
      </c>
      <c r="G68" s="2735">
        <f>G66+G67</f>
        <v/>
      </c>
      <c r="J68" s="2731" t="n"/>
      <c r="K68" s="2731" t="n"/>
      <c r="M68" s="2735">
        <f>M66+M67</f>
        <v/>
      </c>
      <c r="P68" s="2731">
        <f>P66+P67</f>
        <v/>
      </c>
      <c r="Q68" s="2731">
        <f>Q66+Q67</f>
        <v/>
      </c>
      <c r="R68" s="2729" t="n"/>
      <c r="S68" s="2735">
        <f>S66+S67</f>
        <v/>
      </c>
      <c r="T68" s="236" t="n"/>
      <c r="V68" s="2731">
        <f>V66+V67</f>
        <v/>
      </c>
      <c r="W68" s="2731">
        <f>W66+W67</f>
        <v/>
      </c>
      <c r="AA68" s="2735">
        <f>AA66+AA67</f>
        <v/>
      </c>
      <c r="AB68" s="237" t="n"/>
      <c r="AD68" s="2731">
        <f>AD66+AD67</f>
        <v/>
      </c>
      <c r="AE68" s="2731">
        <f>AE66+AE67</f>
        <v/>
      </c>
      <c r="AI68" s="2735">
        <f>AI66+AI67</f>
        <v/>
      </c>
      <c r="AL68" s="2731">
        <f>AL66+AL67</f>
        <v/>
      </c>
      <c r="AM68" s="2731">
        <f>AM66+AM67</f>
        <v/>
      </c>
      <c r="AR68" s="2735">
        <f>AR66+AR67</f>
        <v/>
      </c>
      <c r="AU68" s="2731" t="n">
        <v>0</v>
      </c>
      <c r="AV68" s="2731" t="n">
        <v>0</v>
      </c>
      <c r="AZ68" s="2735" t="n">
        <v>0</v>
      </c>
      <c r="BC68" s="2731" t="n">
        <v>0</v>
      </c>
      <c r="BD68" s="2731" t="n">
        <v>0</v>
      </c>
      <c r="BH68" s="2735" t="n">
        <v>0</v>
      </c>
      <c r="BI68" s="238" t="n"/>
      <c r="BK68" s="2731">
        <f>BK66+BK67</f>
        <v/>
      </c>
      <c r="BL68" s="2731">
        <f>BL66+BL67</f>
        <v/>
      </c>
      <c r="BQ68" s="2735">
        <f>BQ66+BQ67</f>
        <v/>
      </c>
      <c r="BT68" s="2731">
        <f>BT66+BT67</f>
        <v/>
      </c>
      <c r="BU68" s="2731">
        <f>BU66+BU67</f>
        <v/>
      </c>
      <c r="BY68" s="2735">
        <f>BY66+BY67</f>
        <v/>
      </c>
      <c r="CB68" s="2731">
        <f>CB66+CB67</f>
        <v/>
      </c>
      <c r="CC68" s="2731">
        <f>CC66+CC67</f>
        <v/>
      </c>
      <c r="CG68" s="2735">
        <f>CG66+CG67</f>
        <v/>
      </c>
      <c r="CJ68" s="2731">
        <f>CJ66+CJ67</f>
        <v/>
      </c>
      <c r="CK68" s="2731">
        <f>CK66+CK67</f>
        <v/>
      </c>
      <c r="CL68" s="2736">
        <f>CL66+CL67</f>
        <v/>
      </c>
      <c r="CM68" s="2736">
        <f>CM66+CM67</f>
        <v/>
      </c>
      <c r="CN68" s="2736">
        <f>CN66+CN67</f>
        <v/>
      </c>
      <c r="CO68" s="2735">
        <f>CO66+CO67</f>
        <v/>
      </c>
      <c r="CR68" s="2731">
        <f>CR66+CR67</f>
        <v/>
      </c>
      <c r="CS68" s="2731">
        <f>CS66+CS67</f>
        <v/>
      </c>
      <c r="CT68" s="2731">
        <f>CT66+CT67</f>
        <v/>
      </c>
      <c r="CU68" s="2735" t="n"/>
      <c r="CV68" s="2735" t="n"/>
      <c r="CW68" s="2735">
        <f>CW66+CW67</f>
        <v/>
      </c>
      <c r="DT68" s="2682" t="n"/>
      <c r="DU68" s="2682" t="n"/>
    </row>
    <row collapsed="1" customHeight="1" ht="15" r="69" s="2557">
      <c r="CW69" s="35" t="n"/>
      <c r="DT69" s="2682" t="n"/>
      <c r="DU69" s="2682" t="n"/>
    </row>
    <row customFormat="1" customHeight="1" ht="15" r="70" s="2620">
      <c r="A70" s="2737" t="n"/>
      <c r="B70" s="2619" t="n"/>
      <c r="C70" s="2619" t="n"/>
      <c r="D70" s="2619" t="n"/>
      <c r="E70" s="2619" t="n"/>
      <c r="F70" s="2619" t="n"/>
      <c r="G70" s="2619" t="n"/>
      <c r="H70" s="2619" t="n"/>
      <c r="I70" s="2619" t="n"/>
      <c r="J70" s="2619" t="n"/>
      <c r="K70" s="2619" t="n"/>
      <c r="L70" s="2619" t="n"/>
      <c r="M70" s="2619" t="n"/>
      <c r="N70" s="2619" t="n"/>
      <c r="O70" s="2619" t="n"/>
      <c r="P70" s="2618" t="n"/>
      <c r="Q70" s="2618" t="n"/>
      <c r="R70" s="2618" t="n"/>
      <c r="S70" s="2618" t="n"/>
      <c r="T70" s="2667" t="n"/>
      <c r="U70" s="2619" t="n"/>
      <c r="V70" s="2619" t="n"/>
      <c r="W70" s="2619" t="n"/>
      <c r="X70" s="2619" t="n"/>
      <c r="Y70" s="2619" t="n"/>
      <c r="Z70" s="2619" t="n"/>
      <c r="AA70" s="2619" t="n"/>
      <c r="AB70" s="33" t="n"/>
      <c r="AC70" s="2619" t="n"/>
      <c r="AD70" s="2619" t="n"/>
      <c r="AE70" s="2619" t="n"/>
      <c r="AF70" s="2619" t="n"/>
      <c r="AG70" s="2619" t="n"/>
      <c r="AH70" s="2619" t="n"/>
      <c r="AI70" s="2619" t="n"/>
      <c r="AJ70" s="2619" t="n"/>
      <c r="AK70" s="2619" t="n"/>
      <c r="AL70" s="2619" t="n"/>
      <c r="AM70" s="2619" t="n"/>
      <c r="AN70" s="2619" t="n"/>
      <c r="AO70" s="2619" t="n"/>
      <c r="AP70" s="2619" t="n"/>
      <c r="AQ70" s="2619" t="n"/>
      <c r="AR70" s="2619" t="n"/>
      <c r="AS70" s="2619" t="n"/>
      <c r="AT70" s="2619" t="n"/>
      <c r="AU70" s="2619" t="n"/>
      <c r="AV70" s="2619" t="n"/>
      <c r="AW70" s="2619" t="n"/>
      <c r="AX70" s="2619" t="n"/>
      <c r="AY70" s="2619" t="n"/>
      <c r="AZ70" s="2619" t="n"/>
      <c r="BA70" s="2619" t="n"/>
      <c r="BB70" s="2619" t="n"/>
      <c r="BC70" s="2619" t="n"/>
      <c r="BD70" s="2619" t="n"/>
      <c r="BE70" s="2619" t="n"/>
      <c r="BF70" s="2619" t="n"/>
      <c r="BG70" s="2619" t="n"/>
      <c r="BH70" s="2619" t="n"/>
      <c r="BI70" s="34" t="n"/>
      <c r="BJ70" s="2619" t="n"/>
      <c r="BK70" s="2619" t="n"/>
      <c r="BL70" s="2619" t="n"/>
      <c r="BM70" s="2619" t="n"/>
      <c r="BN70" s="2619" t="n"/>
      <c r="BO70" s="2619" t="n"/>
      <c r="BP70" s="2619" t="n"/>
      <c r="BQ70" s="2619" t="n"/>
      <c r="BR70" s="2619" t="n"/>
      <c r="BS70" s="2619" t="n"/>
      <c r="BT70" s="2619" t="n"/>
      <c r="BU70" s="2619" t="n"/>
      <c r="BV70" s="2619" t="n"/>
      <c r="BW70" s="2619" t="n"/>
      <c r="BX70" s="2619" t="n"/>
      <c r="BY70" s="2619" t="n"/>
      <c r="BZ70" s="2619" t="n"/>
      <c r="CA70" s="2619" t="n"/>
      <c r="CB70" s="2619" t="n"/>
      <c r="CC70" s="2619" t="n"/>
      <c r="CD70" s="2619" t="n"/>
      <c r="CE70" s="2619" t="n"/>
      <c r="CF70" s="2619" t="n"/>
      <c r="CG70" s="2619" t="n"/>
      <c r="CH70" s="2619" t="n"/>
      <c r="CI70" s="2619" t="n"/>
      <c r="CJ70" s="2696" t="n"/>
      <c r="CK70" s="2698" t="n"/>
      <c r="CL70" s="2698" t="n"/>
      <c r="CM70" s="2698" t="n"/>
      <c r="CN70" s="2698" t="n"/>
      <c r="CO70" s="2698" t="n"/>
      <c r="CP70" s="2698" t="n"/>
      <c r="CQ70" s="2619" t="n"/>
      <c r="CR70" s="2618" t="n"/>
      <c r="CS70" s="2738" t="n"/>
      <c r="CT70" s="2738" t="n"/>
      <c r="CZ70" s="2667" t="n"/>
      <c r="DA70" s="2667" t="n"/>
      <c r="DB70" s="2667" t="n"/>
      <c r="DC70" s="2667" t="n"/>
      <c r="DD70" s="2667" t="n"/>
      <c r="DE70" s="2667" t="n"/>
      <c r="DF70" s="2667" t="n"/>
      <c r="DG70" s="2667" t="n"/>
      <c r="DH70" s="2667" t="n"/>
      <c r="DI70" s="2739" t="n"/>
      <c r="DJ70" s="2739" t="n"/>
      <c r="DK70" s="2739" t="n"/>
      <c r="DT70" s="2682" t="n"/>
      <c r="DU70" s="2682" t="n"/>
    </row>
    <row customFormat="1" customHeight="1" ht="15" r="71" s="2620">
      <c r="A71" s="2737" t="n"/>
      <c r="B71" s="2619" t="n"/>
      <c r="C71" s="2619" t="n"/>
      <c r="D71" s="2619" t="n"/>
      <c r="E71" s="2619" t="n"/>
      <c r="F71" s="2619" t="n"/>
      <c r="G71" s="2619" t="n"/>
      <c r="H71" s="2619" t="n"/>
      <c r="I71" s="2619" t="n"/>
      <c r="J71" s="2619" t="n"/>
      <c r="K71" s="2619" t="n"/>
      <c r="L71" s="2619" t="n"/>
      <c r="M71" s="2619" t="n"/>
      <c r="N71" s="2619" t="n"/>
      <c r="O71" s="2619" t="n"/>
      <c r="P71" s="2618" t="n"/>
      <c r="Q71" s="2618" t="n"/>
      <c r="R71" s="2618" t="n"/>
      <c r="S71" s="2618" t="n"/>
      <c r="T71" s="2667" t="n"/>
      <c r="U71" s="2619" t="n"/>
      <c r="V71" s="2619" t="n"/>
      <c r="W71" s="2619" t="n"/>
      <c r="X71" s="2619" t="n"/>
      <c r="Y71" s="2619" t="n"/>
      <c r="Z71" s="2619" t="n"/>
      <c r="AA71" s="2619" t="n"/>
      <c r="AB71" s="33" t="n"/>
      <c r="AC71" s="2619" t="n"/>
      <c r="AD71" s="2619" t="n"/>
      <c r="AE71" s="2619" t="n"/>
      <c r="AF71" s="2619" t="n"/>
      <c r="AG71" s="2619" t="n"/>
      <c r="AH71" s="2619" t="n"/>
      <c r="AI71" s="2619" t="n"/>
      <c r="AJ71" s="2619" t="n"/>
      <c r="AK71" s="2619" t="n"/>
      <c r="AL71" s="2619" t="n"/>
      <c r="AM71" s="2619" t="n"/>
      <c r="AN71" s="2619" t="n"/>
      <c r="AO71" s="2619" t="n"/>
      <c r="AP71" s="2619" t="n"/>
      <c r="AQ71" s="2619" t="n"/>
      <c r="AR71" s="2619" t="n"/>
      <c r="AS71" s="2619" t="n"/>
      <c r="AT71" s="2619" t="n"/>
      <c r="AU71" s="2619" t="n"/>
      <c r="AV71" s="2619" t="n"/>
      <c r="AW71" s="2619" t="n"/>
      <c r="AX71" s="2619" t="n"/>
      <c r="AY71" s="2619" t="n"/>
      <c r="AZ71" s="2619" t="n"/>
      <c r="BA71" s="2619" t="n"/>
      <c r="BB71" s="2619" t="n"/>
      <c r="BC71" s="2619" t="n"/>
      <c r="BD71" s="2619" t="n"/>
      <c r="BE71" s="2619" t="n"/>
      <c r="BF71" s="2619" t="n"/>
      <c r="BG71" s="2619" t="n"/>
      <c r="BH71" s="2619" t="n"/>
      <c r="BI71" s="34" t="n"/>
      <c r="BJ71" s="2619" t="n"/>
      <c r="BK71" s="2619" t="n"/>
      <c r="BL71" s="2619" t="n"/>
      <c r="BM71" s="2619" t="n"/>
      <c r="BN71" s="2619" t="n"/>
      <c r="BO71" s="2619" t="n"/>
      <c r="BP71" s="2619" t="n"/>
      <c r="BQ71" s="2619" t="n"/>
      <c r="BR71" s="2619" t="n"/>
      <c r="BS71" s="2619" t="n"/>
      <c r="BT71" s="2619" t="n"/>
      <c r="BU71" s="2619" t="n"/>
      <c r="BV71" s="2619" t="n"/>
      <c r="BW71" s="2619" t="n"/>
      <c r="BX71" s="2619" t="n"/>
      <c r="BY71" s="2619" t="n"/>
      <c r="BZ71" s="2619" t="n"/>
      <c r="CA71" s="2619" t="n"/>
      <c r="CB71" s="2619" t="n"/>
      <c r="CC71" s="2619" t="n"/>
      <c r="CD71" s="2619" t="n"/>
      <c r="CE71" s="2619" t="n"/>
      <c r="CF71" s="2619" t="n"/>
      <c r="CG71" s="2619" t="n"/>
      <c r="CH71" s="2619" t="n"/>
      <c r="CI71" s="2619" t="n"/>
      <c r="CJ71" s="2696" t="n"/>
      <c r="CK71" s="2698" t="n"/>
      <c r="CL71" s="2698" t="n"/>
      <c r="CM71" s="2698" t="n"/>
      <c r="CN71" s="2698" t="n"/>
      <c r="CO71" s="2698" t="n"/>
      <c r="CP71" s="2698" t="n"/>
      <c r="CQ71" s="2619" t="n"/>
      <c r="CR71" s="2618" t="n"/>
      <c r="CS71" s="2738" t="n"/>
      <c r="CT71" s="2738" t="n"/>
      <c r="CZ71" s="2667" t="n"/>
      <c r="DA71" s="2667" t="n"/>
      <c r="DB71" s="2667" t="n"/>
      <c r="DC71" s="2667" t="n"/>
      <c r="DD71" s="2667" t="n"/>
      <c r="DE71" s="2667" t="n"/>
      <c r="DF71" s="2667" t="n"/>
      <c r="DG71" s="2667" t="n"/>
      <c r="DH71" s="2667" t="n"/>
      <c r="DI71" s="2739" t="n"/>
      <c r="DJ71" s="2739" t="n"/>
      <c r="DK71" s="2739" t="n"/>
      <c r="DT71" s="2682" t="n"/>
      <c r="DU71" s="2682" t="n"/>
    </row>
    <row customFormat="1" hidden="1" r="72" s="2620">
      <c r="A72" s="2740" t="n"/>
      <c r="B72" s="2619" t="n"/>
      <c r="C72" s="2619" t="n"/>
      <c r="D72" s="2741">
        <f>D7-'CA Mobile'!D8</f>
        <v/>
      </c>
      <c r="E72" s="2741">
        <f>E7-'CA Mobile'!E8</f>
        <v/>
      </c>
      <c r="F72" s="2741">
        <f>F7-'CA Mobile'!F8</f>
        <v/>
      </c>
      <c r="G72" s="2741">
        <f>G7-'CA Mobile'!G8</f>
        <v/>
      </c>
      <c r="H72" s="2741">
        <f>H7-'CA Mobile'!H8</f>
        <v/>
      </c>
      <c r="I72" s="2741">
        <f>I7-'CA Mobile'!I8</f>
        <v/>
      </c>
      <c r="J72" s="2741" t="n"/>
      <c r="K72" s="2741" t="n"/>
      <c r="L72" s="2741">
        <f>L7-'CA Mobile'!L8</f>
        <v/>
      </c>
      <c r="M72" s="2741">
        <f>M7-'CA Mobile'!M8</f>
        <v/>
      </c>
      <c r="N72" s="2741">
        <f>N7-'CA Mobile'!N8</f>
        <v/>
      </c>
      <c r="O72" s="2741">
        <f>O7-'CA Mobile'!O8</f>
        <v/>
      </c>
      <c r="P72" s="2741">
        <f>P7-'CA Mobile'!P8</f>
        <v/>
      </c>
      <c r="Q72" s="2741">
        <f>Q7-'CA Mobile'!Q8</f>
        <v/>
      </c>
      <c r="R72" s="2741">
        <f>R7-'CA Mobile'!R8</f>
        <v/>
      </c>
      <c r="S72" s="2741">
        <f>S7-'CA Mobile'!S8</f>
        <v/>
      </c>
      <c r="T72" s="2741">
        <f>T7-'CA Mobile'!T8</f>
        <v/>
      </c>
      <c r="U72" s="2741">
        <f>U7-'CA Mobile'!U8</f>
        <v/>
      </c>
      <c r="V72" s="2741">
        <f>V7-'CA Mobile'!V8</f>
        <v/>
      </c>
      <c r="W72" s="2741">
        <f>W7-'CA Mobile'!W8</f>
        <v/>
      </c>
      <c r="X72" s="2741">
        <f>X7-'CA Mobile'!X8</f>
        <v/>
      </c>
      <c r="Y72" s="2741">
        <f>Y7-'CA Mobile'!Y8</f>
        <v/>
      </c>
      <c r="Z72" s="2741">
        <f>Z7-'CA Mobile'!Z8</f>
        <v/>
      </c>
      <c r="AA72" s="2741">
        <f>AA7-'CA Mobile'!AA8</f>
        <v/>
      </c>
      <c r="AB72" s="2741">
        <f>AB7-'CA Mobile'!AB8</f>
        <v/>
      </c>
      <c r="AC72" s="2741">
        <f>AC7-'CA Mobile'!AC8</f>
        <v/>
      </c>
      <c r="AD72" s="2741">
        <f>AD7-'CA Mobile'!AD8</f>
        <v/>
      </c>
      <c r="AE72" s="2741">
        <f>AE7-'CA Mobile'!AE8</f>
        <v/>
      </c>
      <c r="AF72" s="2741">
        <f>AF7-'CA Mobile'!AF8</f>
        <v/>
      </c>
      <c r="AG72" s="2741">
        <f>AG7-'CA Mobile'!AG8</f>
        <v/>
      </c>
      <c r="AH72" s="2741">
        <f>AH7-'CA Mobile'!AH8</f>
        <v/>
      </c>
      <c r="AI72" s="2741">
        <f>AI7-'CA Mobile'!AI8</f>
        <v/>
      </c>
      <c r="AJ72" s="2741">
        <f>AJ7-'CA Mobile'!AJ8</f>
        <v/>
      </c>
      <c r="AK72" s="2741">
        <f>AK7-'CA Mobile'!AK8</f>
        <v/>
      </c>
      <c r="AL72" s="2741">
        <f>AL7-'CA Mobile'!AL8</f>
        <v/>
      </c>
      <c r="AM72" s="2741">
        <f>AM7-'CA Mobile'!AM8</f>
        <v/>
      </c>
      <c r="AN72" s="2741">
        <f>AN7-'CA Mobile'!AN8</f>
        <v/>
      </c>
      <c r="AO72" s="2741">
        <f>AO7-'CA Mobile'!AO8</f>
        <v/>
      </c>
      <c r="AP72" s="2741">
        <f>AP7-'CA Mobile'!AP8</f>
        <v/>
      </c>
      <c r="AQ72" s="2741">
        <f>AQ7-'CA Mobile'!AQ8</f>
        <v/>
      </c>
      <c r="AR72" s="2741">
        <f>AR7-'CA Mobile'!AR8</f>
        <v/>
      </c>
      <c r="AS72" s="2741">
        <f>AS7-'CA Mobile'!AS8</f>
        <v/>
      </c>
      <c r="AT72" s="2741">
        <f>AT7-'CA Mobile'!AT8</f>
        <v/>
      </c>
      <c r="AU72" s="2741" t="n">
        <v>0</v>
      </c>
      <c r="AV72" s="2741" t="n">
        <v>0</v>
      </c>
      <c r="AW72" s="2741" t="n">
        <v>0</v>
      </c>
      <c r="AX72" s="2741" t="n">
        <v>0</v>
      </c>
      <c r="AY72" s="2741" t="n">
        <v>0</v>
      </c>
      <c r="AZ72" s="2741" t="n">
        <v>0</v>
      </c>
      <c r="BA72" s="2741" t="n">
        <v>0</v>
      </c>
      <c r="BB72" s="2741">
        <f>BB7-'CA Mobile'!BB8</f>
        <v/>
      </c>
      <c r="BC72" s="2741" t="n">
        <v>0</v>
      </c>
      <c r="BD72" s="2741" t="n">
        <v>0</v>
      </c>
      <c r="BE72" s="2741" t="n">
        <v>0</v>
      </c>
      <c r="BF72" s="2741" t="n">
        <v>0</v>
      </c>
      <c r="BG72" s="2741" t="n">
        <v>1.81898940354586e-12</v>
      </c>
      <c r="BH72" s="2741" t="n">
        <v>0</v>
      </c>
      <c r="BI72" s="2741" t="n">
        <v>0</v>
      </c>
      <c r="BJ72" s="2741">
        <f>BJ7-'CA Mobile'!BJ8</f>
        <v/>
      </c>
      <c r="BK72" s="2741">
        <f>BK7-'CA Mobile'!BK8</f>
        <v/>
      </c>
      <c r="BL72" s="2741">
        <f>BL7-'CA Mobile'!BL8</f>
        <v/>
      </c>
      <c r="BM72" s="2741">
        <f>BM7-'CA Mobile'!BM8</f>
        <v/>
      </c>
      <c r="BN72" s="2741">
        <f>BN7-'CA Mobile'!BN8</f>
        <v/>
      </c>
      <c r="BO72" s="2741">
        <f>BO7-'CA Mobile'!BO8</f>
        <v/>
      </c>
      <c r="BP72" s="2741">
        <f>BP7-'CA Mobile'!BP8</f>
        <v/>
      </c>
      <c r="BQ72" s="2741">
        <f>BQ7-'CA Mobile'!BQ8</f>
        <v/>
      </c>
      <c r="BR72" s="2741">
        <f>BR7-'CA Mobile'!BR8</f>
        <v/>
      </c>
      <c r="BS72" s="2741">
        <f>BS7-'CA Mobile'!BS8</f>
        <v/>
      </c>
      <c r="BT72" s="2741">
        <f>BT7-'CA Mobile'!BT8</f>
        <v/>
      </c>
      <c r="BU72" s="2741">
        <f>BU7-'CA Mobile'!BU8</f>
        <v/>
      </c>
      <c r="BV72" s="2741">
        <f>BV7-'CA Mobile'!BV8</f>
        <v/>
      </c>
      <c r="BW72" s="2741">
        <f>BW7-'CA Mobile'!BW8</f>
        <v/>
      </c>
      <c r="BX72" s="2741">
        <f>BX7-'CA Mobile'!BX8</f>
        <v/>
      </c>
      <c r="BY72" s="2741">
        <f>BY7-'CA Mobile'!BY8</f>
        <v/>
      </c>
      <c r="BZ72" s="2741">
        <f>BZ7-'CA Mobile'!BZ8</f>
        <v/>
      </c>
      <c r="CA72" s="2741">
        <f>CA7-'CA Mobile'!CA8</f>
        <v/>
      </c>
      <c r="CB72" s="2741">
        <f>CB7-'CA Mobile'!CB8</f>
        <v/>
      </c>
      <c r="CC72" s="2741">
        <f>CC7-'CA Mobile'!CC8</f>
        <v/>
      </c>
      <c r="CD72" s="2741">
        <f>CD7-'CA Mobile'!CD8</f>
        <v/>
      </c>
      <c r="CE72" s="2741">
        <f>CE7-'CA Mobile'!CE8</f>
        <v/>
      </c>
      <c r="CF72" s="2741">
        <f>CF7-'CA Mobile'!CF8</f>
        <v/>
      </c>
      <c r="CG72" s="2741">
        <f>CG7-'CA Mobile'!CG8</f>
        <v/>
      </c>
      <c r="CH72" s="2741">
        <f>CH7-'CA Mobile'!CH8</f>
        <v/>
      </c>
      <c r="CI72" s="2741">
        <f>CI7-'CA Mobile'!CI8</f>
        <v/>
      </c>
      <c r="CJ72" s="2741">
        <f>CJ7-'CA Mobile'!CJ8</f>
        <v/>
      </c>
      <c r="CK72" s="2741">
        <f>CK7-'CA Mobile'!CK8</f>
        <v/>
      </c>
      <c r="CL72" s="2741">
        <f>CL7-'CA Mobile'!CL8</f>
        <v/>
      </c>
      <c r="CM72" s="2741">
        <f>CM7-'CA Mobile'!CM8</f>
        <v/>
      </c>
      <c r="CN72" s="2741">
        <f>CN7-'CA Mobile'!CN8</f>
        <v/>
      </c>
      <c r="CO72" s="2741">
        <f>CO7-'CA Mobile'!CO8</f>
        <v/>
      </c>
      <c r="CP72" s="2741">
        <f>CP7-'CA Mobile'!CP8</f>
        <v/>
      </c>
      <c r="CQ72" s="2741">
        <f>CQ7-'CA Mobile'!CQ8</f>
        <v/>
      </c>
      <c r="CR72" s="2741">
        <f>CR7-'CA Mobile'!CR8</f>
        <v/>
      </c>
      <c r="CS72" s="2741">
        <f>CS7-'CA Mobile'!CS8</f>
        <v/>
      </c>
      <c r="CT72" s="2741">
        <f>CT7-'CA Mobile'!CT8</f>
        <v/>
      </c>
      <c r="CU72" s="2741">
        <f>CU7-'CA Mobile'!CU8</f>
        <v/>
      </c>
      <c r="CV72" s="2741">
        <f>CV7-'CA Mobile'!CV8</f>
        <v/>
      </c>
      <c r="CW72" s="2742">
        <f>CW7-'CA Mobile'!CW8</f>
        <v/>
      </c>
      <c r="CX72" s="2741">
        <f>CX7-'CA Mobile'!CX8</f>
        <v/>
      </c>
      <c r="CY72" s="2741">
        <f>CY7-'CA Mobile'!CY8</f>
        <v/>
      </c>
      <c r="CZ72" s="2741">
        <f>CZ7-'CA Mobile'!CZ8</f>
        <v/>
      </c>
      <c r="DA72" s="2741">
        <f>DA7-'CA Mobile'!DA8</f>
        <v/>
      </c>
      <c r="DB72" s="2741">
        <f>DB7-'CA Mobile'!DB8</f>
        <v/>
      </c>
      <c r="DC72" s="2741">
        <f>DC7-'CA Mobile'!DC8</f>
        <v/>
      </c>
      <c r="DD72" s="2741">
        <f>DD7-'CA Mobile'!DD8</f>
        <v/>
      </c>
      <c r="DE72" s="2741">
        <f>DE7-'CA Mobile'!DE8</f>
        <v/>
      </c>
      <c r="DF72" s="2743">
        <f>DF7-'CA Mobile'!DF8</f>
        <v/>
      </c>
      <c r="DG72" s="2743">
        <f>DG7-'CA Mobile'!DG8</f>
        <v/>
      </c>
      <c r="DH72" s="2743">
        <f>DH7-'CA Mobile'!DH8</f>
        <v/>
      </c>
      <c r="DI72" s="2739" t="n"/>
      <c r="DJ72" s="2739" t="n"/>
      <c r="DK72" s="2739" t="n"/>
      <c r="DT72" s="2682" t="n"/>
      <c r="DU72" s="2682" t="n"/>
    </row>
    <row customFormat="1" hidden="1" r="73" s="2696">
      <c r="A73" s="2744" t="n"/>
      <c r="B73" s="2698" t="n"/>
      <c r="C73" s="2698" t="n"/>
      <c r="D73" s="2741">
        <f>D15-'Marge Mobile'!D58</f>
        <v/>
      </c>
      <c r="E73" s="2741">
        <f>E15-'Marge Mobile'!E58</f>
        <v/>
      </c>
      <c r="F73" s="2741">
        <f>F15-'Marge Mobile'!F58</f>
        <v/>
      </c>
      <c r="G73" s="2741">
        <f>G15-'Marge Mobile'!G58</f>
        <v/>
      </c>
      <c r="H73" s="2741">
        <f>H15-'Marge Mobile'!H58</f>
        <v/>
      </c>
      <c r="I73" s="2741">
        <f>I15-'Marge Mobile'!I58</f>
        <v/>
      </c>
      <c r="J73" s="2741" t="n"/>
      <c r="K73" s="2741" t="n"/>
      <c r="L73" s="2741">
        <f>L15-'Marge Mobile'!L58</f>
        <v/>
      </c>
      <c r="M73" s="2741">
        <f>M15-'Marge Mobile'!M58</f>
        <v/>
      </c>
      <c r="N73" s="2741">
        <f>N15-'Marge Mobile'!N58</f>
        <v/>
      </c>
      <c r="O73" s="2741">
        <f>O15-'Marge Mobile'!O58</f>
        <v/>
      </c>
      <c r="P73" s="2741">
        <f>P15-'Marge Mobile'!P58</f>
        <v/>
      </c>
      <c r="Q73" s="2741">
        <f>Q15-'Marge Mobile'!Q58</f>
        <v/>
      </c>
      <c r="R73" s="2741">
        <f>R15-'Marge Mobile'!R58</f>
        <v/>
      </c>
      <c r="S73" s="2741">
        <f>S15-'Marge Mobile'!S58</f>
        <v/>
      </c>
      <c r="T73" s="2741">
        <f>T15-'Marge Mobile'!T58</f>
        <v/>
      </c>
      <c r="U73" s="2741">
        <f>U15-'Marge Mobile'!U58</f>
        <v/>
      </c>
      <c r="V73" s="2741">
        <f>V15-'Marge Mobile'!V58</f>
        <v/>
      </c>
      <c r="W73" s="2741">
        <f>W15-'Marge Mobile'!W58</f>
        <v/>
      </c>
      <c r="X73" s="2741">
        <f>X15-'Marge Mobile'!X58</f>
        <v/>
      </c>
      <c r="Y73" s="2741">
        <f>Y15-'Marge Mobile'!Y58</f>
        <v/>
      </c>
      <c r="Z73" s="2741">
        <f>Z15-'Marge Mobile'!Z58</f>
        <v/>
      </c>
      <c r="AA73" s="2741">
        <f>AA15-'Marge Mobile'!AA58</f>
        <v/>
      </c>
      <c r="AB73" s="2741">
        <f>AB15-'Marge Mobile'!AB58</f>
        <v/>
      </c>
      <c r="AC73" s="2741">
        <f>AC15-'Marge Mobile'!AC58</f>
        <v/>
      </c>
      <c r="AD73" s="2741">
        <f>AD15-'Marge Mobile'!AD58</f>
        <v/>
      </c>
      <c r="AE73" s="2741">
        <f>AE15-'Marge Mobile'!AE58</f>
        <v/>
      </c>
      <c r="AF73" s="2741">
        <f>AF15-'Marge Mobile'!AF58</f>
        <v/>
      </c>
      <c r="AG73" s="2741">
        <f>AG15-'Marge Mobile'!AG58</f>
        <v/>
      </c>
      <c r="AH73" s="2741">
        <f>AH15-'Marge Mobile'!AH58</f>
        <v/>
      </c>
      <c r="AI73" s="2741">
        <f>AI15-'Marge Mobile'!AI58</f>
        <v/>
      </c>
      <c r="AJ73" s="2741">
        <f>AJ15-'Marge Mobile'!AJ58</f>
        <v/>
      </c>
      <c r="AK73" s="2741">
        <f>AK15-'Marge Mobile'!AK58</f>
        <v/>
      </c>
      <c r="AL73" s="2741">
        <f>AL15-'Marge Mobile'!AL58</f>
        <v/>
      </c>
      <c r="AM73" s="2741">
        <f>AM15-'Marge Mobile'!AM58</f>
        <v/>
      </c>
      <c r="AN73" s="2741">
        <f>AN15-'Marge Mobile'!AN58</f>
        <v/>
      </c>
      <c r="AO73" s="2741">
        <f>AO15-'Marge Mobile'!AO58</f>
        <v/>
      </c>
      <c r="AP73" s="2741">
        <f>AP15-'Marge Mobile'!AP58</f>
        <v/>
      </c>
      <c r="AQ73" s="2741">
        <f>AQ15-'Marge Mobile'!AQ58</f>
        <v/>
      </c>
      <c r="AR73" s="2741">
        <f>AR15-'Marge Mobile'!AR58</f>
        <v/>
      </c>
      <c r="AS73" s="2741">
        <f>AS15-'Marge Mobile'!AS58</f>
        <v/>
      </c>
      <c r="AT73" s="2741">
        <f>AT15-'Marge Mobile'!AT58</f>
        <v/>
      </c>
      <c r="AU73" s="2741" t="n">
        <v>0</v>
      </c>
      <c r="AV73" s="2741" t="n">
        <v>0</v>
      </c>
      <c r="AW73" s="2741" t="n">
        <v>0</v>
      </c>
      <c r="AX73" s="2741" t="n">
        <v>0</v>
      </c>
      <c r="AY73" s="2741" t="n">
        <v>0</v>
      </c>
      <c r="AZ73" s="2741" t="n">
        <v>0</v>
      </c>
      <c r="BA73" s="2741" t="n">
        <v>0</v>
      </c>
      <c r="BB73" s="2741">
        <f>BB15-'Marge Mobile'!BB58</f>
        <v/>
      </c>
      <c r="BC73" s="2741" t="n">
        <v>0</v>
      </c>
      <c r="BD73" s="2741" t="n">
        <v>0</v>
      </c>
      <c r="BE73" s="2741" t="n">
        <v>0</v>
      </c>
      <c r="BF73" s="2741" t="n">
        <v>0</v>
      </c>
      <c r="BG73" s="2741" t="n">
        <v>0</v>
      </c>
      <c r="BH73" s="2741" t="n">
        <v>0</v>
      </c>
      <c r="BI73" s="2741" t="n">
        <v>0</v>
      </c>
      <c r="BJ73" s="2741">
        <f>BJ15-'Marge Mobile'!BJ58</f>
        <v/>
      </c>
      <c r="BK73" s="2741">
        <f>BK15-'Marge Mobile'!BK58</f>
        <v/>
      </c>
      <c r="BL73" s="2741">
        <f>BL15-'Marge Mobile'!BL58</f>
        <v/>
      </c>
      <c r="BM73" s="2741">
        <f>BM15-'Marge Mobile'!BM58</f>
        <v/>
      </c>
      <c r="BN73" s="2741">
        <f>BN15-'Marge Mobile'!BN58</f>
        <v/>
      </c>
      <c r="BO73" s="2741">
        <f>BO15-'Marge Mobile'!BO58</f>
        <v/>
      </c>
      <c r="BP73" s="2741">
        <f>BP15-'Marge Mobile'!BP58</f>
        <v/>
      </c>
      <c r="BQ73" s="2741">
        <f>BQ15-'Marge Mobile'!BQ58</f>
        <v/>
      </c>
      <c r="BR73" s="2741">
        <f>BR15-'Marge Mobile'!BR58</f>
        <v/>
      </c>
      <c r="BS73" s="2741">
        <f>BS15-'Marge Mobile'!BS58</f>
        <v/>
      </c>
      <c r="BT73" s="2741">
        <f>BT15-'Marge Mobile'!BT58</f>
        <v/>
      </c>
      <c r="BU73" s="2741">
        <f>BU15-'Marge Mobile'!BU58</f>
        <v/>
      </c>
      <c r="BV73" s="2741">
        <f>BV15-'Marge Mobile'!BV58</f>
        <v/>
      </c>
      <c r="BW73" s="2741">
        <f>BW15-'Marge Mobile'!BW58</f>
        <v/>
      </c>
      <c r="BX73" s="2741">
        <f>BX15-'Marge Mobile'!BX58</f>
        <v/>
      </c>
      <c r="BY73" s="2741">
        <f>BY15-'Marge Mobile'!BY58</f>
        <v/>
      </c>
      <c r="BZ73" s="2741">
        <f>BZ15-'Marge Mobile'!BZ58</f>
        <v/>
      </c>
      <c r="CA73" s="2741">
        <f>CA15-'Marge Mobile'!CA58</f>
        <v/>
      </c>
      <c r="CB73" s="2741">
        <f>CB15-'Marge Mobile'!CB58</f>
        <v/>
      </c>
      <c r="CC73" s="2741">
        <f>CC15-'Marge Mobile'!CC58</f>
        <v/>
      </c>
      <c r="CD73" s="2741">
        <f>CD15-'Marge Mobile'!CD58</f>
        <v/>
      </c>
      <c r="CE73" s="2741">
        <f>CE15-'Marge Mobile'!CE58</f>
        <v/>
      </c>
      <c r="CF73" s="2741">
        <f>CF15-'Marge Mobile'!CF58</f>
        <v/>
      </c>
      <c r="CG73" s="2741">
        <f>CG15-'Marge Mobile'!CG58</f>
        <v/>
      </c>
      <c r="CH73" s="2741">
        <f>CH15-'Marge Mobile'!CH58</f>
        <v/>
      </c>
      <c r="CI73" s="2741">
        <f>CI15-'Marge Mobile'!CI58</f>
        <v/>
      </c>
      <c r="CJ73" s="2741">
        <f>CJ15-'Marge Mobile'!CJ58</f>
        <v/>
      </c>
      <c r="CK73" s="2741">
        <f>CK15-'Marge Mobile'!CK58</f>
        <v/>
      </c>
      <c r="CL73" s="2741">
        <f>CL15-'Marge Mobile'!CL58</f>
        <v/>
      </c>
      <c r="CM73" s="2741">
        <f>CM15-'Marge Mobile'!CM58</f>
        <v/>
      </c>
      <c r="CN73" s="2741">
        <f>CN15-'Marge Mobile'!CN58</f>
        <v/>
      </c>
      <c r="CO73" s="2741">
        <f>CO15-'Marge Mobile'!CO58</f>
        <v/>
      </c>
      <c r="CP73" s="2741">
        <f>CP15-'Marge Mobile'!CP58</f>
        <v/>
      </c>
      <c r="CQ73" s="2741">
        <f>CQ15-'Marge Mobile'!CQ58</f>
        <v/>
      </c>
      <c r="CR73" s="2741">
        <f>CR15-'Marge Mobile'!CR58</f>
        <v/>
      </c>
      <c r="CS73" s="2741">
        <f>CS15-'Marge Mobile'!CS58</f>
        <v/>
      </c>
      <c r="CT73" s="2741">
        <f>CT15-'Marge Mobile'!CT58</f>
        <v/>
      </c>
      <c r="CU73" s="2741">
        <f>CU15-'Marge Mobile'!CU58</f>
        <v/>
      </c>
      <c r="CV73" s="2741">
        <f>CV15-'Marge Mobile'!CV58</f>
        <v/>
      </c>
      <c r="CW73" s="2742">
        <f>CW15-'Marge Mobile'!CW58</f>
        <v/>
      </c>
      <c r="CX73" s="2741">
        <f>CX15-'Marge Mobile'!CX58</f>
        <v/>
      </c>
      <c r="CY73" s="2741">
        <f>CY15-'Marge Mobile'!CY58</f>
        <v/>
      </c>
      <c r="CZ73" s="2741">
        <f>CZ15-'Marge Mobile'!CZ58</f>
        <v/>
      </c>
      <c r="DA73" s="2741">
        <f>DA15-'Marge Mobile'!DA58</f>
        <v/>
      </c>
      <c r="DB73" s="2741">
        <f>DB15-'Marge Mobile'!DB58</f>
        <v/>
      </c>
      <c r="DC73" s="2741">
        <f>DC15-'Marge Mobile'!DC58</f>
        <v/>
      </c>
      <c r="DD73" s="2741">
        <f>DD15-'Marge Mobile'!DD58</f>
        <v/>
      </c>
      <c r="DE73" s="2741">
        <f>DE15-'Marge Mobile'!DE58</f>
        <v/>
      </c>
      <c r="DF73" s="2745">
        <f>DF15-'Marge Mobile'!DF58</f>
        <v/>
      </c>
      <c r="DG73" s="2745">
        <f>DG15-'Marge Mobile'!DG58</f>
        <v/>
      </c>
      <c r="DH73" s="2745">
        <f>DH15-'Marge Mobile'!DH58</f>
        <v/>
      </c>
      <c r="DI73" s="2720" t="n"/>
      <c r="DJ73" s="2720" t="n"/>
      <c r="DK73" s="2720" t="n"/>
      <c r="DT73" s="2682" t="n"/>
      <c r="DU73" s="2682" t="n"/>
    </row>
    <row customFormat="1" hidden="1" r="74" s="2696">
      <c r="A74" s="2744" t="n"/>
      <c r="B74" s="2698" t="n"/>
      <c r="C74" s="2698" t="n"/>
      <c r="D74" s="2741">
        <f>D20-'Marge Mobile'!D60</f>
        <v/>
      </c>
      <c r="E74" s="2741">
        <f>E20-'Marge Mobile'!E60</f>
        <v/>
      </c>
      <c r="F74" s="2741">
        <f>F20-'Marge Mobile'!F60</f>
        <v/>
      </c>
      <c r="G74" s="2741">
        <f>G20-'Marge Mobile'!G60</f>
        <v/>
      </c>
      <c r="H74" s="2741">
        <f>H20-'Marge Mobile'!H60</f>
        <v/>
      </c>
      <c r="I74" s="2741">
        <f>I20-'Marge Mobile'!I60</f>
        <v/>
      </c>
      <c r="J74" s="2741" t="n"/>
      <c r="K74" s="2741" t="n"/>
      <c r="L74" s="2741">
        <f>L20-'Marge Mobile'!L60</f>
        <v/>
      </c>
      <c r="M74" s="2741">
        <f>M20-'Marge Mobile'!M60</f>
        <v/>
      </c>
      <c r="N74" s="2741">
        <f>N20-'Marge Mobile'!N60</f>
        <v/>
      </c>
      <c r="O74" s="2741">
        <f>O20-'Marge Mobile'!O60</f>
        <v/>
      </c>
      <c r="P74" s="2741">
        <f>P20-'Marge Mobile'!P60</f>
        <v/>
      </c>
      <c r="Q74" s="2741">
        <f>Q20-'Marge Mobile'!Q60</f>
        <v/>
      </c>
      <c r="R74" s="2741">
        <f>R20-'Marge Mobile'!R60</f>
        <v/>
      </c>
      <c r="S74" s="2741">
        <f>S20-'Marge Mobile'!S60</f>
        <v/>
      </c>
      <c r="T74" s="2741">
        <f>T20-'Marge Mobile'!T60</f>
        <v/>
      </c>
      <c r="U74" s="2741">
        <f>U20-'Marge Mobile'!U60</f>
        <v/>
      </c>
      <c r="V74" s="2741">
        <f>V20-'Marge Mobile'!V60</f>
        <v/>
      </c>
      <c r="W74" s="2741">
        <f>W20-'Marge Mobile'!W60</f>
        <v/>
      </c>
      <c r="X74" s="2741">
        <f>X20-'Marge Mobile'!X60</f>
        <v/>
      </c>
      <c r="Y74" s="2741">
        <f>Y20-'Marge Mobile'!Y60</f>
        <v/>
      </c>
      <c r="Z74" s="2741">
        <f>Z20-'Marge Mobile'!Z60</f>
        <v/>
      </c>
      <c r="AA74" s="2741">
        <f>AA20-'Marge Mobile'!AA60</f>
        <v/>
      </c>
      <c r="AB74" s="2741">
        <f>AB20-'Marge Mobile'!AB60</f>
        <v/>
      </c>
      <c r="AC74" s="2741">
        <f>AC20-'Marge Mobile'!AC60</f>
        <v/>
      </c>
      <c r="AD74" s="2741">
        <f>AD20-'Marge Mobile'!AD60</f>
        <v/>
      </c>
      <c r="AE74" s="2741">
        <f>AE20-'Marge Mobile'!AE60</f>
        <v/>
      </c>
      <c r="AF74" s="2741">
        <f>AF20-'Marge Mobile'!AF60</f>
        <v/>
      </c>
      <c r="AG74" s="2741">
        <f>AG20-'Marge Mobile'!AG60</f>
        <v/>
      </c>
      <c r="AH74" s="2741">
        <f>AH20-'Marge Mobile'!AH60</f>
        <v/>
      </c>
      <c r="AI74" s="2741">
        <f>AI20-'Marge Mobile'!AI60</f>
        <v/>
      </c>
      <c r="AJ74" s="2741">
        <f>AJ20-'Marge Mobile'!AJ60</f>
        <v/>
      </c>
      <c r="AK74" s="2741">
        <f>AK20-'Marge Mobile'!AK60</f>
        <v/>
      </c>
      <c r="AL74" s="2741">
        <f>AL20-'Marge Mobile'!AL60</f>
        <v/>
      </c>
      <c r="AM74" s="2741">
        <f>AM20-'Marge Mobile'!AM60</f>
        <v/>
      </c>
      <c r="AN74" s="2741">
        <f>AN20-'Marge Mobile'!AN60</f>
        <v/>
      </c>
      <c r="AO74" s="2741">
        <f>AO20-'Marge Mobile'!AO60</f>
        <v/>
      </c>
      <c r="AP74" s="2741">
        <f>AP20-'Marge Mobile'!AP60</f>
        <v/>
      </c>
      <c r="AQ74" s="2741">
        <f>AQ20-'Marge Mobile'!AQ60</f>
        <v/>
      </c>
      <c r="AR74" s="2741">
        <f>AR20-'Marge Mobile'!AR60</f>
        <v/>
      </c>
      <c r="AS74" s="2741">
        <f>AS20-'Marge Mobile'!AS60</f>
        <v/>
      </c>
      <c r="AT74" s="2741">
        <f>AT20-'Marge Mobile'!AT60</f>
        <v/>
      </c>
      <c r="AU74" s="2741" t="n">
        <v>0</v>
      </c>
      <c r="AV74" s="2741" t="n">
        <v>0</v>
      </c>
      <c r="AW74" s="2741" t="n">
        <v>0</v>
      </c>
      <c r="AX74" s="2741" t="n">
        <v>0</v>
      </c>
      <c r="AY74" s="2741" t="n">
        <v>0</v>
      </c>
      <c r="AZ74" s="2741" t="n">
        <v>0</v>
      </c>
      <c r="BA74" s="2741" t="n">
        <v>0</v>
      </c>
      <c r="BB74" s="2741">
        <f>BB20-'Marge Mobile'!BB60</f>
        <v/>
      </c>
      <c r="BC74" s="2741" t="n">
        <v>0</v>
      </c>
      <c r="BD74" s="2741" t="n">
        <v>0</v>
      </c>
      <c r="BE74" s="2741" t="n">
        <v>0</v>
      </c>
      <c r="BF74" s="2741" t="n">
        <v>0</v>
      </c>
      <c r="BG74" s="2741" t="n">
        <v>0</v>
      </c>
      <c r="BH74" s="2741" t="n">
        <v>0</v>
      </c>
      <c r="BI74" s="2741" t="n">
        <v>0</v>
      </c>
      <c r="BJ74" s="2741">
        <f>BJ20-'Marge Mobile'!BJ60</f>
        <v/>
      </c>
      <c r="BK74" s="2741">
        <f>BK20-'Marge Mobile'!BK60</f>
        <v/>
      </c>
      <c r="BL74" s="2741">
        <f>BL20-'Marge Mobile'!BL60</f>
        <v/>
      </c>
      <c r="BM74" s="2741">
        <f>BM20-'Marge Mobile'!BM60</f>
        <v/>
      </c>
      <c r="BN74" s="2741">
        <f>BN20-'Marge Mobile'!BN60</f>
        <v/>
      </c>
      <c r="BO74" s="2741">
        <f>BO20-'Marge Mobile'!BO60</f>
        <v/>
      </c>
      <c r="BP74" s="2741">
        <f>BP20-'Marge Mobile'!BP60</f>
        <v/>
      </c>
      <c r="BQ74" s="2741">
        <f>BQ20-'Marge Mobile'!BQ60</f>
        <v/>
      </c>
      <c r="BR74" s="2741">
        <f>BR20-'Marge Mobile'!BR60</f>
        <v/>
      </c>
      <c r="BS74" s="2741">
        <f>BS20-'Marge Mobile'!BS60</f>
        <v/>
      </c>
      <c r="BT74" s="2741">
        <f>BT20-'Marge Mobile'!BT60</f>
        <v/>
      </c>
      <c r="BU74" s="2741">
        <f>BU20-'Marge Mobile'!BU60</f>
        <v/>
      </c>
      <c r="BV74" s="2741">
        <f>BV20-'Marge Mobile'!BV60</f>
        <v/>
      </c>
      <c r="BW74" s="2741">
        <f>BW20-'Marge Mobile'!BW60</f>
        <v/>
      </c>
      <c r="BX74" s="2741">
        <f>BX20-'Marge Mobile'!BX60</f>
        <v/>
      </c>
      <c r="BY74" s="2741">
        <f>BY20-'Marge Mobile'!BY60</f>
        <v/>
      </c>
      <c r="BZ74" s="2741">
        <f>BZ20-'Marge Mobile'!BZ60</f>
        <v/>
      </c>
      <c r="CA74" s="2741">
        <f>CA20-'Marge Mobile'!CA60</f>
        <v/>
      </c>
      <c r="CB74" s="2741">
        <f>CB20-'Marge Mobile'!CB60</f>
        <v/>
      </c>
      <c r="CC74" s="2741">
        <f>CC20-'Marge Mobile'!CC60</f>
        <v/>
      </c>
      <c r="CD74" s="2741">
        <f>CD20-'Marge Mobile'!CD60</f>
        <v/>
      </c>
      <c r="CE74" s="2741">
        <f>CE20-'Marge Mobile'!CE60</f>
        <v/>
      </c>
      <c r="CF74" s="2741">
        <f>CF20-'Marge Mobile'!CF60</f>
        <v/>
      </c>
      <c r="CG74" s="2741">
        <f>CG20-'Marge Mobile'!CG60</f>
        <v/>
      </c>
      <c r="CH74" s="2741">
        <f>CH20-'Marge Mobile'!CH60</f>
        <v/>
      </c>
      <c r="CI74" s="2741">
        <f>CI20-'Marge Mobile'!CI60</f>
        <v/>
      </c>
      <c r="CJ74" s="2741">
        <f>CJ20-'Marge Mobile'!CJ60</f>
        <v/>
      </c>
      <c r="CK74" s="2741">
        <f>CK20-'Marge Mobile'!CK60</f>
        <v/>
      </c>
      <c r="CL74" s="2741">
        <f>CL20-'Marge Mobile'!CL60</f>
        <v/>
      </c>
      <c r="CM74" s="2741">
        <f>CM20-'Marge Mobile'!CM60</f>
        <v/>
      </c>
      <c r="CN74" s="2741">
        <f>CN20-'Marge Mobile'!CN60</f>
        <v/>
      </c>
      <c r="CO74" s="2741">
        <f>CO20-'Marge Mobile'!CO60</f>
        <v/>
      </c>
      <c r="CP74" s="2741">
        <f>CP20-'Marge Mobile'!CP60</f>
        <v/>
      </c>
      <c r="CQ74" s="2741">
        <f>CQ20-'Marge Mobile'!CQ60</f>
        <v/>
      </c>
      <c r="CR74" s="2741">
        <f>CR20-'Marge Mobile'!CR60</f>
        <v/>
      </c>
      <c r="CS74" s="2741">
        <f>CS20-'Marge Mobile'!CS60</f>
        <v/>
      </c>
      <c r="CT74" s="2741">
        <f>CT20-'Marge Mobile'!CT60</f>
        <v/>
      </c>
      <c r="CU74" s="2741">
        <f>CU20-'Marge Mobile'!CU60</f>
        <v/>
      </c>
      <c r="CV74" s="2741">
        <f>CV20-'Marge Mobile'!CV60</f>
        <v/>
      </c>
      <c r="CW74" s="2742">
        <f>CW20-'Marge Mobile'!CW60</f>
        <v/>
      </c>
      <c r="CX74" s="2741">
        <f>CX20-'Marge Mobile'!CX60</f>
        <v/>
      </c>
      <c r="CY74" s="2741">
        <f>CY20-'Marge Mobile'!CY60</f>
        <v/>
      </c>
      <c r="CZ74" s="2741">
        <f>CZ20-'Marge Mobile'!CZ60</f>
        <v/>
      </c>
      <c r="DA74" s="2741">
        <f>DA20-'Marge Mobile'!DA60</f>
        <v/>
      </c>
      <c r="DB74" s="2741">
        <f>DB20-'Marge Mobile'!DB60</f>
        <v/>
      </c>
      <c r="DC74" s="2741">
        <f>DC20-'Marge Mobile'!DC60</f>
        <v/>
      </c>
      <c r="DD74" s="2741">
        <f>DD20-'Marge Mobile'!DD60</f>
        <v/>
      </c>
      <c r="DE74" s="2741">
        <f>DE20-'Marge Mobile'!DE60</f>
        <v/>
      </c>
      <c r="DF74" s="2745">
        <f>DF20-'Marge Mobile'!DF60</f>
        <v/>
      </c>
      <c r="DG74" s="2745">
        <f>DG20-'Marge Mobile'!DG60</f>
        <v/>
      </c>
      <c r="DH74" s="2745">
        <f>DH20-'Marge Mobile'!DH60</f>
        <v/>
      </c>
      <c r="DI74" s="2720" t="n"/>
      <c r="DJ74" s="2720" t="n"/>
      <c r="DK74" s="2720" t="n"/>
      <c r="DT74" s="2682" t="n"/>
      <c r="DU74" s="2682" t="n"/>
    </row>
    <row customFormat="1" hidden="1" r="75" s="2696">
      <c r="A75" s="2744" t="n"/>
      <c r="B75" s="2698" t="n"/>
      <c r="C75" s="2698" t="n"/>
      <c r="D75" s="2741">
        <f>D25+'Opex Consolidés'!D7</f>
        <v/>
      </c>
      <c r="E75" s="2741">
        <f>E25+'Opex Consolidés'!E7</f>
        <v/>
      </c>
      <c r="F75" s="2741">
        <f>F25+'Opex Consolidés'!F7</f>
        <v/>
      </c>
      <c r="G75" s="2741">
        <f>G25+'Opex Consolidés'!G7</f>
        <v/>
      </c>
      <c r="H75" s="2741">
        <f>H25+'Opex Consolidés'!H7</f>
        <v/>
      </c>
      <c r="I75" s="2741">
        <f>I25+'Opex Consolidés'!I7</f>
        <v/>
      </c>
      <c r="J75" s="2741" t="n"/>
      <c r="K75" s="2741" t="n"/>
      <c r="L75" s="2741">
        <f>L25+'Opex Consolidés'!L7</f>
        <v/>
      </c>
      <c r="M75" s="2741">
        <f>M25+'Opex Consolidés'!M7</f>
        <v/>
      </c>
      <c r="N75" s="2741">
        <f>N25+'Opex Consolidés'!N7</f>
        <v/>
      </c>
      <c r="O75" s="2741">
        <f>O25+'Opex Consolidés'!O7</f>
        <v/>
      </c>
      <c r="P75" s="2741">
        <f>P25+'Opex Consolidés'!P7</f>
        <v/>
      </c>
      <c r="Q75" s="2741">
        <f>Q25+'Opex Consolidés'!Q7</f>
        <v/>
      </c>
      <c r="R75" s="2741">
        <f>R25+'Opex Consolidés'!R7</f>
        <v/>
      </c>
      <c r="S75" s="2741">
        <f>S25+'Opex Consolidés'!S7</f>
        <v/>
      </c>
      <c r="T75" s="2741">
        <f>T25+'Opex Consolidés'!T7</f>
        <v/>
      </c>
      <c r="U75" s="2741">
        <f>U25+'Opex Consolidés'!U7</f>
        <v/>
      </c>
      <c r="V75" s="2741">
        <f>V25+'Opex Consolidés'!V7</f>
        <v/>
      </c>
      <c r="W75" s="2741">
        <f>W25+'Opex Consolidés'!W7</f>
        <v/>
      </c>
      <c r="X75" s="2741">
        <f>X25+'Opex Consolidés'!X7</f>
        <v/>
      </c>
      <c r="Y75" s="2741">
        <f>Y25+'Opex Consolidés'!Y7</f>
        <v/>
      </c>
      <c r="Z75" s="2741">
        <f>Z25+'Opex Consolidés'!Z7</f>
        <v/>
      </c>
      <c r="AA75" s="2741">
        <f>AA25+'Opex Consolidés'!AA7</f>
        <v/>
      </c>
      <c r="AB75" s="254">
        <f>#REF!</f>
        <v/>
      </c>
      <c r="AC75" s="2741">
        <f>AC25+'Opex Consolidés'!AC7</f>
        <v/>
      </c>
      <c r="AD75" s="2741">
        <f>AD25+'Opex Consolidés'!AD7</f>
        <v/>
      </c>
      <c r="AE75" s="2741">
        <f>AE25+'Opex Consolidés'!AE7</f>
        <v/>
      </c>
      <c r="AF75" s="2741">
        <f>AF25+'Opex Consolidés'!AF7</f>
        <v/>
      </c>
      <c r="AG75" s="2741">
        <f>AG25+'Opex Consolidés'!AG7</f>
        <v/>
      </c>
      <c r="AH75" s="2741">
        <f>AH25+'Opex Consolidés'!AH7</f>
        <v/>
      </c>
      <c r="AI75" s="2741">
        <f>AI25+'Opex Consolidés'!AI7</f>
        <v/>
      </c>
      <c r="AJ75" s="2741">
        <f>AJ25+'Opex Consolidés'!AJ7</f>
        <v/>
      </c>
      <c r="AK75" s="2741">
        <f>AK25+'Opex Consolidés'!AK7</f>
        <v/>
      </c>
      <c r="AL75" s="2741">
        <f>AL25+'Opex Consolidés'!AL7</f>
        <v/>
      </c>
      <c r="AM75" s="2741">
        <f>AM25+'Opex Consolidés'!AM7</f>
        <v/>
      </c>
      <c r="AN75" s="2741">
        <f>AN25+'Opex Consolidés'!AN7</f>
        <v/>
      </c>
      <c r="AO75" s="2741">
        <f>AO25+'Opex Consolidés'!AO7</f>
        <v/>
      </c>
      <c r="AP75" s="2741">
        <f>AP25+'Opex Consolidés'!AP7</f>
        <v/>
      </c>
      <c r="AQ75" s="2741">
        <f>AQ25+'Opex Consolidés'!AQ7</f>
        <v/>
      </c>
      <c r="AR75" s="2741">
        <f>AR25+'Opex Consolidés'!AR7</f>
        <v/>
      </c>
      <c r="AS75" s="2741">
        <f>AS25+'Opex Consolidés'!AS7</f>
        <v/>
      </c>
      <c r="AT75" s="2741">
        <f>AT25+'Opex Consolidés'!AT7</f>
        <v/>
      </c>
      <c r="AU75" s="2741" t="n">
        <v>0</v>
      </c>
      <c r="AV75" s="2741" t="n">
        <v>0</v>
      </c>
      <c r="AW75" s="2741" t="n">
        <v>0</v>
      </c>
      <c r="AX75" s="2741" t="n">
        <v>0</v>
      </c>
      <c r="AY75" s="2741" t="n">
        <v>0</v>
      </c>
      <c r="AZ75" s="2741" t="n">
        <v>0</v>
      </c>
      <c r="BA75" s="2741" t="n">
        <v>-0.178454538572221</v>
      </c>
      <c r="BB75" s="2741">
        <f>BB25+'Opex Consolidés'!BB7</f>
        <v/>
      </c>
      <c r="BC75" s="2741" t="n">
        <v>0</v>
      </c>
      <c r="BD75" s="2741" t="n">
        <v>0</v>
      </c>
      <c r="BE75" s="2741" t="n">
        <v>0</v>
      </c>
      <c r="BF75" s="2741" t="n">
        <v>0</v>
      </c>
      <c r="BG75" s="2741" t="n">
        <v>0</v>
      </c>
      <c r="BH75" s="2741" t="n">
        <v>0</v>
      </c>
      <c r="BI75" s="2741" t="n">
        <v>0.0520869550910592</v>
      </c>
      <c r="BJ75" s="2741">
        <f>BJ25+'Opex Consolidés'!BJ7</f>
        <v/>
      </c>
      <c r="BK75" s="2741">
        <f>BK25+'Opex Consolidés'!BK7</f>
        <v/>
      </c>
      <c r="BL75" s="2741">
        <f>BL25+'Opex Consolidés'!BL7</f>
        <v/>
      </c>
      <c r="BM75" s="2741">
        <f>BM25+'Opex Consolidés'!BM7</f>
        <v/>
      </c>
      <c r="BN75" s="2741">
        <f>BN25+'Opex Consolidés'!BN7</f>
        <v/>
      </c>
      <c r="BO75" s="2741">
        <f>BO25+'Opex Consolidés'!BO7</f>
        <v/>
      </c>
      <c r="BP75" s="2741">
        <f>BP25+'Opex Consolidés'!BP7</f>
        <v/>
      </c>
      <c r="BQ75" s="2741">
        <f>BQ25+'Opex Consolidés'!BQ7</f>
        <v/>
      </c>
      <c r="BR75" s="2741">
        <f>BR25+'Opex Consolidés'!BR7</f>
        <v/>
      </c>
      <c r="BS75" s="2741">
        <f>BS25+'Opex Consolidés'!BS7</f>
        <v/>
      </c>
      <c r="BT75" s="2741">
        <f>BT25+'Opex Consolidés'!BT7</f>
        <v/>
      </c>
      <c r="BU75" s="2741">
        <f>BU25+'Opex Consolidés'!BU7</f>
        <v/>
      </c>
      <c r="BV75" s="2741">
        <f>BV25+'Opex Consolidés'!BV7</f>
        <v/>
      </c>
      <c r="BW75" s="2741">
        <f>BW25+'Opex Consolidés'!BW7</f>
        <v/>
      </c>
      <c r="BX75" s="2741">
        <f>BX25+'Opex Consolidés'!BX7</f>
        <v/>
      </c>
      <c r="BY75" s="2741">
        <f>BY25+'Opex Consolidés'!BY7</f>
        <v/>
      </c>
      <c r="BZ75" s="2741">
        <f>BZ25+'Opex Consolidés'!BZ7</f>
        <v/>
      </c>
      <c r="CA75" s="2741">
        <f>CA25+'Opex Consolidés'!CA7</f>
        <v/>
      </c>
      <c r="CB75" s="2741">
        <f>CB25+'Opex Consolidés'!CB7</f>
        <v/>
      </c>
      <c r="CC75" s="2741">
        <f>CC25+'Opex Consolidés'!CC7</f>
        <v/>
      </c>
      <c r="CD75" s="2741">
        <f>CD25+'Opex Consolidés'!CD7</f>
        <v/>
      </c>
      <c r="CE75" s="2741">
        <f>CE25+'Opex Consolidés'!CE7</f>
        <v/>
      </c>
      <c r="CF75" s="2741">
        <f>CF25+'Opex Consolidés'!CF7</f>
        <v/>
      </c>
      <c r="CG75" s="2741">
        <f>CG25+'Opex Consolidés'!CG7</f>
        <v/>
      </c>
      <c r="CH75" s="2741">
        <f>CH25+'Opex Consolidés'!CH7</f>
        <v/>
      </c>
      <c r="CI75" s="2741">
        <f>CI25+'Opex Consolidés'!CI7</f>
        <v/>
      </c>
      <c r="CJ75" s="2741">
        <f>CJ25+'Opex Consolidés'!CJ7</f>
        <v/>
      </c>
      <c r="CK75" s="2741">
        <f>CK25+'Opex Consolidés'!CK7</f>
        <v/>
      </c>
      <c r="CL75" s="2741">
        <f>CL25+'Opex Consolidés'!CL7</f>
        <v/>
      </c>
      <c r="CM75" s="2741">
        <f>CM25+'Opex Consolidés'!CM7</f>
        <v/>
      </c>
      <c r="CN75" s="2741">
        <f>CN25+'Opex Consolidés'!CN7</f>
        <v/>
      </c>
      <c r="CO75" s="2741">
        <f>CO25+'Opex Consolidés'!CO7</f>
        <v/>
      </c>
      <c r="CP75" s="2741">
        <f>CP25+'Opex Consolidés'!CP7</f>
        <v/>
      </c>
      <c r="CQ75" s="2741">
        <f>CQ25+'Opex Consolidés'!CQ7</f>
        <v/>
      </c>
      <c r="CR75" s="2741">
        <f>CR25+'Opex Consolidés'!CR7</f>
        <v/>
      </c>
      <c r="CS75" s="2741">
        <f>CS25+'Opex Consolidés'!CS7</f>
        <v/>
      </c>
      <c r="CT75" s="2741">
        <f>CT25+'Opex Consolidés'!CT7</f>
        <v/>
      </c>
      <c r="CU75" s="2741">
        <f>CU25+'Opex Consolidés'!CU7</f>
        <v/>
      </c>
      <c r="CV75" s="2741">
        <f>CV25+'Opex Consolidés'!CV7</f>
        <v/>
      </c>
      <c r="CW75" s="2742">
        <f>CW25+'Opex Consolidés'!CW7</f>
        <v/>
      </c>
      <c r="CX75" s="2741">
        <f>CX25+'Opex Consolidés'!CX7</f>
        <v/>
      </c>
      <c r="CY75" s="2741">
        <f>CY25+'Opex Consolidés'!CY7</f>
        <v/>
      </c>
      <c r="CZ75" s="2741">
        <f>CZ25+'Opex Consolidés'!CZ7</f>
        <v/>
      </c>
      <c r="DA75" s="2741">
        <f>DA25+'Opex Consolidés'!DA7</f>
        <v/>
      </c>
      <c r="DB75" s="2741">
        <f>DB25+'Opex Consolidés'!DB7</f>
        <v/>
      </c>
      <c r="DC75" s="2741">
        <f>DC25+'Opex Consolidés'!DC7</f>
        <v/>
      </c>
      <c r="DD75" s="2741">
        <f>DD25+'Opex Consolidés'!DD7</f>
        <v/>
      </c>
      <c r="DE75" s="2741">
        <f>DE25+'Opex Consolidés'!DE7</f>
        <v/>
      </c>
      <c r="DF75" s="2741">
        <f>DF25+'Opex Consolidés'!DF7</f>
        <v/>
      </c>
      <c r="DG75" s="2741">
        <f>DG25+'Opex Consolidés'!DG7</f>
        <v/>
      </c>
      <c r="DH75" s="2741">
        <f>DH25+'Opex Consolidés'!DH7</f>
        <v/>
      </c>
      <c r="DI75" s="2720" t="n"/>
      <c r="DJ75" s="2720" t="n"/>
      <c r="DK75" s="2720" t="n"/>
      <c r="DT75" s="2682" t="n"/>
      <c r="DU75" s="2682" t="n"/>
    </row>
    <row customFormat="1" r="76" s="2696">
      <c r="A76" s="2698" t="n"/>
      <c r="B76" s="2698" t="n"/>
      <c r="C76" s="2698" t="n"/>
      <c r="D76" s="2698" t="n"/>
      <c r="E76" s="2698" t="n"/>
      <c r="F76" s="2698" t="n"/>
      <c r="G76" s="2698" t="n"/>
      <c r="H76" s="2698" t="n"/>
      <c r="I76" s="2698" t="n"/>
      <c r="J76" s="2698" t="n"/>
      <c r="K76" s="2698" t="n"/>
      <c r="L76" s="2698" t="n"/>
      <c r="M76" s="2698" t="n"/>
      <c r="N76" s="2698" t="n"/>
      <c r="O76" s="2698" t="n"/>
      <c r="P76" s="2618" t="n"/>
      <c r="Q76" s="2618" t="n"/>
      <c r="R76" s="2618" t="n"/>
      <c r="S76" s="2618" t="n"/>
      <c r="T76" s="2721" t="n"/>
      <c r="U76" s="2698" t="n"/>
      <c r="V76" s="2698" t="n"/>
      <c r="W76" s="2698" t="n"/>
      <c r="X76" s="2698" t="n"/>
      <c r="Y76" s="2698" t="n"/>
      <c r="Z76" s="2698" t="n"/>
      <c r="AA76" s="2698" t="n"/>
      <c r="AB76" s="33" t="n"/>
      <c r="AC76" s="2698" t="n"/>
      <c r="AD76" s="2698" t="n"/>
      <c r="AE76" s="2698" t="n"/>
      <c r="AF76" s="2698" t="n"/>
      <c r="AG76" s="2698" t="n"/>
      <c r="AH76" s="2698" t="n"/>
      <c r="AI76" s="2698" t="n"/>
      <c r="AJ76" s="2698" t="n"/>
      <c r="AK76" s="2698" t="n"/>
      <c r="AM76" s="2698" t="n"/>
      <c r="AN76" s="2698" t="n"/>
      <c r="AO76" s="2698" t="n"/>
      <c r="AP76" s="2698" t="n"/>
      <c r="AQ76" s="2698" t="n"/>
      <c r="AR76" s="2698" t="n"/>
      <c r="AS76" s="2698" t="n"/>
      <c r="AT76" s="2698" t="n"/>
      <c r="AU76" s="2698" t="n"/>
      <c r="AV76" s="2698" t="n"/>
      <c r="AW76" s="2698" t="n"/>
      <c r="AX76" s="2698" t="n"/>
      <c r="AY76" s="2698" t="n"/>
      <c r="AZ76" s="2698" t="n"/>
      <c r="BA76" s="2698" t="n"/>
      <c r="BB76" s="2698" t="n"/>
      <c r="BC76" s="2698" t="n"/>
      <c r="BD76" s="2698" t="n"/>
      <c r="BE76" s="2698" t="n"/>
      <c r="BF76" s="2698" t="n"/>
      <c r="BG76" s="2698" t="n"/>
      <c r="BH76" s="2698" t="n"/>
      <c r="BI76" s="34" t="n"/>
      <c r="BJ76" s="2698" t="n"/>
      <c r="BK76" s="2698" t="n"/>
      <c r="BL76" s="2698" t="n"/>
      <c r="BM76" s="2698" t="n"/>
      <c r="BN76" s="2698" t="n"/>
      <c r="BO76" s="2698" t="n"/>
      <c r="BP76" s="2698" t="n"/>
      <c r="BQ76" s="2698" t="n"/>
      <c r="BR76" s="2698" t="n"/>
      <c r="BS76" s="2698" t="n"/>
      <c r="BT76" s="2698" t="n"/>
      <c r="BU76" s="2698" t="n"/>
      <c r="BV76" s="2698" t="n"/>
      <c r="BW76" s="2698" t="n"/>
      <c r="BX76" s="2698" t="n"/>
      <c r="BY76" s="2698" t="n"/>
      <c r="BZ76" s="2698" t="n"/>
      <c r="CA76" s="2698" t="n"/>
      <c r="CB76" s="2698" t="n"/>
      <c r="CC76" s="2698" t="n"/>
      <c r="CD76" s="2698" t="n"/>
      <c r="CE76" s="2698" t="n"/>
      <c r="CF76" s="2698" t="n"/>
      <c r="CG76" s="2698" t="n"/>
      <c r="CH76" s="2698" t="n"/>
      <c r="CI76" s="2698" t="n"/>
      <c r="CK76" s="2698" t="n"/>
      <c r="CL76" s="2698" t="n"/>
      <c r="CM76" s="2619" t="n"/>
      <c r="CN76" s="2619" t="n"/>
      <c r="CO76" s="2698" t="n"/>
      <c r="CP76" s="2698" t="n"/>
      <c r="CQ76" s="2698" t="n"/>
      <c r="CR76" s="2620" t="n"/>
      <c r="CS76" s="2746" t="n"/>
      <c r="CT76" s="2746" t="n"/>
      <c r="CU76" s="2620" t="n"/>
      <c r="CV76" s="2620" t="n"/>
      <c r="CW76" s="2620" t="n"/>
      <c r="CX76" s="33" t="n"/>
      <c r="CZ76" s="2667" t="n"/>
      <c r="DA76" s="2667" t="n"/>
      <c r="DB76" s="2667" t="n"/>
      <c r="DC76" s="2667" t="n"/>
      <c r="DD76" s="2667" t="n"/>
      <c r="DE76" s="224" t="n"/>
      <c r="DF76" s="224" t="n"/>
      <c r="DG76" s="224" t="n"/>
      <c r="DH76" s="224" t="n"/>
      <c r="DI76" s="2720" t="n"/>
      <c r="DJ76" s="2720" t="n"/>
      <c r="DK76" s="2720" t="n"/>
      <c r="DT76" s="2682" t="n"/>
      <c r="DU76" s="2682" t="n"/>
    </row>
    <row customFormat="1" r="77" s="2696">
      <c r="A77" s="2698" t="n"/>
      <c r="B77" s="2698" t="n"/>
      <c r="C77" s="2698" t="n"/>
      <c r="D77" s="2698" t="n"/>
      <c r="E77" s="2698" t="n"/>
      <c r="F77" s="2698" t="n"/>
      <c r="G77" s="2698" t="n"/>
      <c r="H77" s="2698" t="n"/>
      <c r="I77" s="2698" t="n"/>
      <c r="J77" s="2698" t="n"/>
      <c r="K77" s="2698" t="n"/>
      <c r="L77" s="2698" t="n"/>
      <c r="M77" s="2698" t="n"/>
      <c r="N77" s="2698" t="n"/>
      <c r="O77" s="2698" t="n"/>
      <c r="P77" s="2618" t="n"/>
      <c r="Q77" s="2618" t="n"/>
      <c r="R77" s="2618" t="n"/>
      <c r="S77" s="2618" t="n"/>
      <c r="T77" s="2721" t="n"/>
      <c r="U77" s="2698" t="n"/>
      <c r="V77" s="2698" t="n"/>
      <c r="W77" s="2698" t="n"/>
      <c r="X77" s="2698" t="n"/>
      <c r="Y77" s="2698" t="n"/>
      <c r="Z77" s="2698" t="n"/>
      <c r="AA77" s="2698" t="n"/>
      <c r="AB77" s="33" t="n"/>
      <c r="AC77" s="2698" t="n"/>
      <c r="AD77" s="2698" t="n"/>
      <c r="AE77" s="2698" t="n"/>
      <c r="AF77" s="2698" t="n"/>
      <c r="AG77" s="2698" t="n"/>
      <c r="AH77" s="2698" t="n"/>
      <c r="AI77" s="2698" t="n"/>
      <c r="AJ77" s="2698" t="n"/>
      <c r="AK77" s="2698" t="n"/>
      <c r="AL77" s="2698" t="n"/>
      <c r="AM77" s="2698" t="n"/>
      <c r="AN77" s="2698" t="n"/>
      <c r="AO77" s="2698" t="n"/>
      <c r="AP77" s="2698" t="n"/>
      <c r="AQ77" s="2698" t="n"/>
      <c r="AR77" s="2698" t="n"/>
      <c r="AS77" s="2698" t="n"/>
      <c r="AT77" s="2698" t="n"/>
      <c r="AU77" s="2698" t="n"/>
      <c r="AV77" s="2698" t="n"/>
      <c r="AW77" s="2698" t="n"/>
      <c r="AX77" s="2698" t="n"/>
      <c r="AY77" s="2698" t="n"/>
      <c r="AZ77" s="2698" t="n"/>
      <c r="BA77" s="2698" t="n"/>
      <c r="BB77" s="2698" t="n"/>
      <c r="BC77" s="2698" t="n"/>
      <c r="BD77" s="2698" t="n"/>
      <c r="BE77" s="2698" t="n"/>
      <c r="BF77" s="2698" t="n"/>
      <c r="BG77" s="2698" t="n"/>
      <c r="BH77" s="2698" t="n"/>
      <c r="BI77" s="34" t="n"/>
      <c r="BJ77" s="2698" t="n"/>
      <c r="BK77" s="2698" t="n"/>
      <c r="BL77" s="2698" t="n"/>
      <c r="BM77" s="2698" t="n"/>
      <c r="BN77" s="2698" t="n"/>
      <c r="BO77" s="2698" t="n"/>
      <c r="BP77" s="2698" t="n"/>
      <c r="BQ77" s="2698" t="n"/>
      <c r="BR77" s="2698" t="n"/>
      <c r="BS77" s="2698" t="n"/>
      <c r="BT77" s="2698" t="n"/>
      <c r="BU77" s="2698" t="n"/>
      <c r="BV77" s="2698" t="n"/>
      <c r="BW77" s="2698" t="n"/>
      <c r="BX77" s="2698" t="n"/>
      <c r="BY77" s="2698" t="n"/>
      <c r="BZ77" s="2698" t="n"/>
      <c r="CA77" s="2698" t="n"/>
      <c r="CB77" s="2698" t="n"/>
      <c r="CC77" s="2698" t="n"/>
      <c r="CD77" s="2698" t="n"/>
      <c r="CE77" s="2698" t="n"/>
      <c r="CF77" s="2698" t="n"/>
      <c r="CG77" s="2698" t="n"/>
      <c r="CH77" s="2698" t="n"/>
      <c r="CI77" s="2698" t="n"/>
      <c r="CK77" s="2698" t="n"/>
      <c r="CL77" s="2698" t="n"/>
      <c r="CM77" s="2619" t="n"/>
      <c r="CN77" s="2619" t="n"/>
      <c r="CO77" s="2698" t="n"/>
      <c r="CP77" s="2698" t="n"/>
      <c r="CQ77" s="2698" t="n"/>
      <c r="CR77" s="2620" t="n"/>
      <c r="CS77" s="2620" t="n"/>
      <c r="CT77" s="2620" t="n"/>
      <c r="CU77" s="2620" t="n"/>
      <c r="CV77" s="2620" t="n"/>
      <c r="CW77" s="2620" t="n"/>
      <c r="CX77" s="33" t="n"/>
      <c r="CZ77" s="2667" t="n"/>
      <c r="DA77" s="2667" t="n"/>
      <c r="DB77" s="2667" t="n"/>
      <c r="DC77" s="2667" t="n"/>
      <c r="DD77" s="2667" t="n"/>
      <c r="DE77" s="224" t="n"/>
      <c r="DF77" s="224" t="n"/>
      <c r="DG77" s="224" t="n"/>
      <c r="DH77" s="224" t="n"/>
      <c r="DI77" s="2720" t="n"/>
      <c r="DJ77" s="2720" t="n"/>
      <c r="DK77" s="2720" t="n"/>
      <c r="DT77" s="2682" t="n"/>
      <c r="DU77" s="2682" t="n"/>
    </row>
    <row customFormat="1" r="78" s="2696">
      <c r="A78" s="2698" t="n"/>
      <c r="B78" s="2698" t="n"/>
      <c r="C78" s="2698" t="n"/>
      <c r="D78" s="2698" t="n"/>
      <c r="E78" s="2698" t="n"/>
      <c r="F78" s="2698" t="n"/>
      <c r="G78" s="2698" t="n"/>
      <c r="H78" s="2698" t="n"/>
      <c r="I78" s="2698" t="n"/>
      <c r="J78" s="2698" t="n"/>
      <c r="K78" s="2698" t="n"/>
      <c r="L78" s="2698" t="n"/>
      <c r="M78" s="2698" t="n"/>
      <c r="N78" s="2698" t="n"/>
      <c r="O78" s="2698" t="n"/>
      <c r="P78" s="2618" t="n"/>
      <c r="Q78" s="2618" t="n"/>
      <c r="R78" s="2618" t="n"/>
      <c r="S78" s="2618" t="n"/>
      <c r="T78" s="2721" t="n"/>
      <c r="U78" s="2698" t="n"/>
      <c r="V78" s="2698" t="n"/>
      <c r="W78" s="2698" t="n"/>
      <c r="X78" s="2698" t="n"/>
      <c r="Y78" s="2698" t="n"/>
      <c r="Z78" s="2698" t="n"/>
      <c r="AA78" s="2698" t="n"/>
      <c r="AB78" s="33" t="n"/>
      <c r="AC78" s="2698" t="n"/>
      <c r="AD78" s="2698" t="n"/>
      <c r="AE78" s="2698" t="n"/>
      <c r="AF78" s="2698" t="n"/>
      <c r="AG78" s="2698" t="n"/>
      <c r="AH78" s="2698" t="n"/>
      <c r="AI78" s="2698" t="n"/>
      <c r="AJ78" s="2698" t="n"/>
      <c r="AK78" s="2698" t="n"/>
      <c r="AL78" s="2698" t="n"/>
      <c r="AM78" s="2698" t="n"/>
      <c r="AN78" s="2698" t="n"/>
      <c r="AO78" s="2698" t="n"/>
      <c r="AP78" s="2698" t="n"/>
      <c r="AQ78" s="2698" t="n"/>
      <c r="AR78" s="2698" t="n"/>
      <c r="AS78" s="2698" t="n"/>
      <c r="AT78" s="2698" t="n"/>
      <c r="AU78" s="2698" t="n"/>
      <c r="AV78" s="2698" t="n"/>
      <c r="AW78" s="2698" t="n"/>
      <c r="AX78" s="2698" t="n"/>
      <c r="AY78" s="2698" t="n"/>
      <c r="AZ78" s="2698" t="n"/>
      <c r="BA78" s="2698" t="n"/>
      <c r="BB78" s="2698" t="n"/>
      <c r="BC78" s="2698" t="n"/>
      <c r="BD78" s="2698" t="n"/>
      <c r="BE78" s="2698" t="n"/>
      <c r="BF78" s="2698" t="n"/>
      <c r="BG78" s="2698" t="n"/>
      <c r="BH78" s="2698" t="n"/>
      <c r="BI78" s="34" t="n"/>
      <c r="BJ78" s="2698" t="n"/>
      <c r="BK78" s="2698" t="n"/>
      <c r="BL78" s="2698" t="n"/>
      <c r="BM78" s="2698" t="n"/>
      <c r="BN78" s="2698" t="n"/>
      <c r="BO78" s="2698" t="n"/>
      <c r="BP78" s="2698" t="n"/>
      <c r="BQ78" s="2698" t="n"/>
      <c r="BR78" s="2698" t="n"/>
      <c r="BS78" s="2698" t="n"/>
      <c r="BT78" s="2698" t="n"/>
      <c r="BU78" s="2698" t="n"/>
      <c r="BV78" s="2698" t="n"/>
      <c r="BW78" s="2698" t="n"/>
      <c r="BX78" s="2698" t="n"/>
      <c r="BY78" s="2698" t="n"/>
      <c r="BZ78" s="2698" t="n"/>
      <c r="CA78" s="2698" t="n"/>
      <c r="CB78" s="2698" t="n"/>
      <c r="CC78" s="2698" t="n"/>
      <c r="CD78" s="2698" t="n"/>
      <c r="CE78" s="2698" t="n"/>
      <c r="CF78" s="2698" t="n"/>
      <c r="CG78" s="2698" t="n"/>
      <c r="CH78" s="2698" t="n"/>
      <c r="CI78" s="2698" t="n"/>
      <c r="CK78" s="2698" t="n"/>
      <c r="CL78" s="2698" t="n"/>
      <c r="CM78" s="2619" t="n"/>
      <c r="CN78" s="2619" t="n"/>
      <c r="CO78" s="2698" t="n"/>
      <c r="CP78" s="2698" t="n"/>
      <c r="CQ78" s="2698" t="n"/>
      <c r="CR78" s="2618" t="n"/>
      <c r="CS78" s="2620" t="n"/>
      <c r="CT78" s="2620" t="n"/>
      <c r="CU78" s="2620" t="n"/>
      <c r="CV78" s="2620" t="n"/>
      <c r="CW78" s="2620" t="n"/>
      <c r="CX78" s="33" t="n"/>
      <c r="CZ78" s="2667" t="n"/>
      <c r="DA78" s="2667" t="n"/>
      <c r="DB78" s="2667" t="n"/>
      <c r="DC78" s="2667" t="n"/>
      <c r="DD78" s="2667" t="n"/>
      <c r="DE78" s="224" t="n"/>
      <c r="DF78" s="224" t="n"/>
      <c r="DG78" s="224" t="n"/>
      <c r="DH78" s="224" t="n"/>
      <c r="DI78" s="2720" t="n"/>
      <c r="DJ78" s="2720" t="n"/>
      <c r="DK78" s="2720" t="n"/>
      <c r="DT78" s="2682" t="n"/>
      <c r="DU78" s="2682" t="n"/>
    </row>
    <row customFormat="1" r="79" s="2696">
      <c r="A79" s="2698" t="n"/>
      <c r="B79" s="2698" t="n"/>
      <c r="C79" s="2698" t="n"/>
      <c r="D79" s="2698" t="n"/>
      <c r="E79" s="2698" t="n"/>
      <c r="F79" s="2698" t="n"/>
      <c r="G79" s="2698" t="n"/>
      <c r="H79" s="2698" t="n"/>
      <c r="I79" s="2698" t="n"/>
      <c r="J79" s="2698" t="n"/>
      <c r="K79" s="2698" t="n"/>
      <c r="L79" s="2698" t="n"/>
      <c r="M79" s="2698" t="n"/>
      <c r="N79" s="2698" t="n"/>
      <c r="O79" s="2698" t="n"/>
      <c r="P79" s="2618" t="n"/>
      <c r="Q79" s="2618" t="n"/>
      <c r="R79" s="2618" t="n"/>
      <c r="S79" s="2618" t="n"/>
      <c r="T79" s="2721" t="n"/>
      <c r="U79" s="2698" t="n"/>
      <c r="V79" s="2698" t="n"/>
      <c r="W79" s="2698" t="n"/>
      <c r="X79" s="2698" t="n"/>
      <c r="Y79" s="2698" t="n"/>
      <c r="Z79" s="2698" t="n"/>
      <c r="AA79" s="2698" t="n"/>
      <c r="AB79" s="33" t="n"/>
      <c r="AC79" s="2698" t="n"/>
      <c r="AD79" s="2698" t="n"/>
      <c r="AE79" s="2698" t="n"/>
      <c r="AF79" s="2698" t="n"/>
      <c r="AG79" s="2698" t="n"/>
      <c r="AH79" s="2698" t="n"/>
      <c r="AI79" s="2698" t="n"/>
      <c r="AJ79" s="2698" t="n"/>
      <c r="AK79" s="2698" t="n"/>
      <c r="AL79" s="2698" t="n"/>
      <c r="AM79" s="2698" t="n"/>
      <c r="AN79" s="2698" t="n"/>
      <c r="AO79" s="2698" t="n"/>
      <c r="AP79" s="2698" t="n"/>
      <c r="AQ79" s="2698" t="n"/>
      <c r="AR79" s="2698" t="n"/>
      <c r="AS79" s="2698" t="n"/>
      <c r="AT79" s="2698" t="n"/>
      <c r="AU79" s="2698" t="n"/>
      <c r="AV79" s="2698" t="n"/>
      <c r="AW79" s="2698" t="n"/>
      <c r="AX79" s="2698" t="n"/>
      <c r="AY79" s="2698" t="n"/>
      <c r="AZ79" s="2698" t="n"/>
      <c r="BA79" s="2698" t="n"/>
      <c r="BB79" s="2698" t="n"/>
      <c r="BC79" s="2698" t="n"/>
      <c r="BD79" s="2698" t="n"/>
      <c r="BE79" s="2698" t="n"/>
      <c r="BF79" s="2698" t="n"/>
      <c r="BG79" s="2698" t="n"/>
      <c r="BH79" s="2698" t="n"/>
      <c r="BI79" s="34" t="n"/>
      <c r="BJ79" s="2698" t="n"/>
      <c r="BK79" s="2698" t="n"/>
      <c r="BL79" s="2698" t="n"/>
      <c r="BM79" s="2698" t="n"/>
      <c r="BN79" s="2698" t="n"/>
      <c r="BO79" s="2698" t="n"/>
      <c r="BP79" s="2698" t="n"/>
      <c r="BQ79" s="2698" t="n"/>
      <c r="BR79" s="2698" t="n"/>
      <c r="BS79" s="2698" t="n"/>
      <c r="BT79" s="2698" t="n"/>
      <c r="BU79" s="2698" t="n"/>
      <c r="BV79" s="2698" t="n"/>
      <c r="BW79" s="2698" t="n"/>
      <c r="BX79" s="2698" t="n"/>
      <c r="BY79" s="2698" t="n"/>
      <c r="BZ79" s="2698" t="n"/>
      <c r="CA79" s="2698" t="n"/>
      <c r="CB79" s="2698" t="n"/>
      <c r="CC79" s="2698" t="n"/>
      <c r="CD79" s="2698" t="n"/>
      <c r="CE79" s="2698" t="n"/>
      <c r="CF79" s="2698" t="n"/>
      <c r="CG79" s="2698" t="n"/>
      <c r="CH79" s="2698" t="n"/>
      <c r="CI79" s="2698" t="n"/>
      <c r="CK79" s="2698" t="n"/>
      <c r="CL79" s="2698" t="n"/>
      <c r="CM79" s="2619" t="n"/>
      <c r="CN79" s="2619" t="n"/>
      <c r="CO79" s="2698" t="n"/>
      <c r="CP79" s="2698" t="n"/>
      <c r="CQ79" s="2698" t="n"/>
      <c r="CR79" s="2620" t="n"/>
      <c r="CS79" s="2620" t="n"/>
      <c r="CT79" s="2620" t="n"/>
      <c r="CU79" s="2620" t="n"/>
      <c r="CV79" s="2620" t="n"/>
      <c r="CW79" s="2620" t="n"/>
      <c r="CX79" s="33" t="n"/>
      <c r="CZ79" s="2667" t="n"/>
      <c r="DA79" s="2667" t="n"/>
      <c r="DB79" s="2667" t="n"/>
      <c r="DC79" s="2667" t="n"/>
      <c r="DD79" s="2667" t="n"/>
      <c r="DE79" s="224" t="n"/>
      <c r="DF79" s="224" t="n"/>
      <c r="DG79" s="224" t="n"/>
      <c r="DH79" s="224" t="n"/>
      <c r="DI79" s="2720" t="n"/>
      <c r="DJ79" s="2720" t="n"/>
      <c r="DK79" s="2720" t="n"/>
      <c r="DT79" s="2682" t="n"/>
      <c r="DU79" s="2682" t="n"/>
    </row>
    <row customFormat="1" r="80" s="2696">
      <c r="A80" s="2698" t="n"/>
      <c r="B80" s="2698" t="n"/>
      <c r="C80" s="2698" t="n"/>
      <c r="D80" s="2698" t="n"/>
      <c r="E80" s="2698" t="n"/>
      <c r="F80" s="2698" t="n"/>
      <c r="G80" s="2698" t="n"/>
      <c r="H80" s="2698" t="n"/>
      <c r="I80" s="2698" t="n"/>
      <c r="J80" s="2698" t="n"/>
      <c r="K80" s="2698" t="n"/>
      <c r="L80" s="2698" t="n"/>
      <c r="M80" s="2698" t="n"/>
      <c r="N80" s="2698" t="n"/>
      <c r="O80" s="2698" t="n"/>
      <c r="P80" s="2618" t="n"/>
      <c r="Q80" s="2618" t="n"/>
      <c r="R80" s="2618" t="n"/>
      <c r="S80" s="2618" t="n"/>
      <c r="T80" s="2721" t="n"/>
      <c r="U80" s="2698" t="n"/>
      <c r="V80" s="2698" t="n"/>
      <c r="W80" s="2698" t="n"/>
      <c r="X80" s="2698" t="n"/>
      <c r="Y80" s="2698" t="n"/>
      <c r="Z80" s="2698" t="n"/>
      <c r="AA80" s="2698" t="n"/>
      <c r="AB80" s="33" t="n"/>
      <c r="AC80" s="2698" t="n"/>
      <c r="AD80" s="2698" t="n"/>
      <c r="AE80" s="2698" t="n"/>
      <c r="AF80" s="2698" t="n"/>
      <c r="AG80" s="2698" t="n"/>
      <c r="AH80" s="2698" t="n"/>
      <c r="AI80" s="2698" t="n"/>
      <c r="AJ80" s="2698" t="n"/>
      <c r="AK80" s="2698" t="n"/>
      <c r="AL80" s="2698" t="n"/>
      <c r="AM80" s="2698" t="n"/>
      <c r="AN80" s="2698" t="n"/>
      <c r="AO80" s="2698" t="n"/>
      <c r="AP80" s="2698" t="n"/>
      <c r="AQ80" s="2698" t="n"/>
      <c r="AR80" s="2698" t="n"/>
      <c r="AS80" s="2698" t="n"/>
      <c r="AT80" s="2698" t="n"/>
      <c r="AU80" s="2698" t="n"/>
      <c r="AV80" s="2698" t="n"/>
      <c r="AW80" s="2698" t="n"/>
      <c r="AX80" s="2698" t="n"/>
      <c r="AY80" s="2698" t="n"/>
      <c r="AZ80" s="2698" t="n"/>
      <c r="BA80" s="2698" t="n"/>
      <c r="BB80" s="2698" t="n"/>
      <c r="BC80" s="2698" t="n"/>
      <c r="BD80" s="2698" t="n"/>
      <c r="BE80" s="2698" t="n"/>
      <c r="BF80" s="2698" t="n"/>
      <c r="BG80" s="2698" t="n"/>
      <c r="BH80" s="2698" t="n"/>
      <c r="BI80" s="34" t="n"/>
      <c r="BJ80" s="2698" t="n"/>
      <c r="BK80" s="2698" t="n"/>
      <c r="BL80" s="2698" t="n"/>
      <c r="BM80" s="2698" t="n"/>
      <c r="BN80" s="2698" t="n"/>
      <c r="BO80" s="2698" t="n"/>
      <c r="BP80" s="2698" t="n"/>
      <c r="BQ80" s="2698" t="n"/>
      <c r="BR80" s="2698" t="n"/>
      <c r="BS80" s="2698" t="n"/>
      <c r="BT80" s="2698" t="n"/>
      <c r="BU80" s="2698" t="n"/>
      <c r="BV80" s="2698" t="n"/>
      <c r="BW80" s="2698" t="n"/>
      <c r="BX80" s="2698" t="n"/>
      <c r="BY80" s="2698" t="n"/>
      <c r="BZ80" s="2698" t="n"/>
      <c r="CA80" s="2698" t="n"/>
      <c r="CB80" s="2698" t="n"/>
      <c r="CC80" s="2698" t="n"/>
      <c r="CD80" s="2698" t="n"/>
      <c r="CE80" s="2698" t="n"/>
      <c r="CF80" s="2698" t="n"/>
      <c r="CG80" s="2698" t="n"/>
      <c r="CH80" s="2698" t="n"/>
      <c r="CI80" s="2698" t="n"/>
      <c r="CK80" s="2698" t="n"/>
      <c r="CL80" s="2698" t="n"/>
      <c r="CM80" s="2619" t="n"/>
      <c r="CN80" s="2619" t="n"/>
      <c r="CO80" s="2698" t="n"/>
      <c r="CP80" s="2698" t="n"/>
      <c r="CQ80" s="2698" t="n"/>
      <c r="CR80" s="2620" t="n"/>
      <c r="CS80" s="2620" t="n"/>
      <c r="CT80" s="2620" t="n"/>
      <c r="CU80" s="2620" t="n"/>
      <c r="CV80" s="2620" t="n"/>
      <c r="CW80" s="2620" t="n"/>
      <c r="CX80" s="33" t="n"/>
      <c r="CZ80" s="2667" t="n"/>
      <c r="DA80" s="2667" t="n"/>
      <c r="DB80" s="2667" t="n"/>
      <c r="DC80" s="2667" t="n"/>
      <c r="DD80" s="2667" t="n"/>
      <c r="DE80" s="224" t="n"/>
      <c r="DF80" s="224" t="n"/>
      <c r="DG80" s="224" t="n"/>
      <c r="DH80" s="224" t="n"/>
      <c r="DI80" s="2720" t="n"/>
      <c r="DJ80" s="2720" t="n"/>
      <c r="DK80" s="2720" t="n"/>
      <c r="DT80" s="2682" t="n"/>
      <c r="DU80" s="2682" t="n"/>
    </row>
    <row customFormat="1" r="81" s="2696">
      <c r="A81" s="2698" t="n"/>
      <c r="B81" s="2698" t="n"/>
      <c r="C81" s="2698" t="n"/>
      <c r="D81" s="2698" t="n"/>
      <c r="E81" s="2698" t="n"/>
      <c r="F81" s="2698" t="n"/>
      <c r="G81" s="2698" t="n"/>
      <c r="H81" s="2698" t="n"/>
      <c r="I81" s="2698" t="n"/>
      <c r="J81" s="2698" t="n"/>
      <c r="K81" s="2698" t="n"/>
      <c r="L81" s="2698" t="n"/>
      <c r="M81" s="2698" t="n"/>
      <c r="N81" s="2698" t="n"/>
      <c r="O81" s="2698" t="n"/>
      <c r="P81" s="2618" t="n"/>
      <c r="Q81" s="2618" t="n"/>
      <c r="R81" s="2618" t="n"/>
      <c r="S81" s="2618" t="n"/>
      <c r="T81" s="2721" t="n"/>
      <c r="U81" s="2698" t="n"/>
      <c r="V81" s="2698" t="n"/>
      <c r="W81" s="2698" t="n"/>
      <c r="X81" s="2698" t="n"/>
      <c r="Y81" s="2698" t="n"/>
      <c r="Z81" s="2698" t="n"/>
      <c r="AA81" s="2698" t="n"/>
      <c r="AB81" s="33" t="n"/>
      <c r="AC81" s="2698" t="n"/>
      <c r="AD81" s="2698" t="n"/>
      <c r="AE81" s="2698" t="n"/>
      <c r="AF81" s="2698" t="n"/>
      <c r="AG81" s="2698" t="n"/>
      <c r="AH81" s="2698" t="n"/>
      <c r="AI81" s="2698" t="n"/>
      <c r="AJ81" s="2698" t="n"/>
      <c r="AK81" s="2698" t="n"/>
      <c r="AL81" s="2698" t="n"/>
      <c r="AM81" s="2698" t="n"/>
      <c r="AN81" s="2698" t="n"/>
      <c r="AO81" s="2698" t="n"/>
      <c r="AP81" s="2698" t="n"/>
      <c r="AQ81" s="2698" t="n"/>
      <c r="AR81" s="2698" t="n"/>
      <c r="AS81" s="2698" t="n"/>
      <c r="AT81" s="2698" t="n"/>
      <c r="AU81" s="2698" t="n"/>
      <c r="AV81" s="2698" t="n"/>
      <c r="AW81" s="2698" t="n"/>
      <c r="AX81" s="2698" t="n"/>
      <c r="AY81" s="2698" t="n"/>
      <c r="AZ81" s="2698" t="n"/>
      <c r="BA81" s="2698" t="n"/>
      <c r="BB81" s="2698" t="n"/>
      <c r="BC81" s="2698" t="n"/>
      <c r="BD81" s="2698" t="n"/>
      <c r="BE81" s="2698" t="n"/>
      <c r="BF81" s="2698" t="n"/>
      <c r="BG81" s="2698" t="n"/>
      <c r="BH81" s="2698" t="n"/>
      <c r="BI81" s="34" t="n"/>
      <c r="BJ81" s="2698" t="n"/>
      <c r="BK81" s="2698" t="n"/>
      <c r="BL81" s="2698" t="n"/>
      <c r="BM81" s="2698" t="n"/>
      <c r="BN81" s="2698" t="n"/>
      <c r="BO81" s="2698" t="n"/>
      <c r="BP81" s="2698" t="n"/>
      <c r="BQ81" s="2698" t="n"/>
      <c r="BR81" s="2698" t="n"/>
      <c r="BS81" s="2698" t="n"/>
      <c r="BT81" s="2698" t="n"/>
      <c r="BU81" s="2698" t="n"/>
      <c r="BV81" s="2698" t="n"/>
      <c r="BW81" s="2698" t="n"/>
      <c r="BX81" s="2698" t="n"/>
      <c r="BY81" s="2698" t="n"/>
      <c r="BZ81" s="2698" t="n"/>
      <c r="CA81" s="2698" t="n"/>
      <c r="CB81" s="2698" t="n"/>
      <c r="CC81" s="2698" t="n"/>
      <c r="CD81" s="2698" t="n"/>
      <c r="CE81" s="2698" t="n"/>
      <c r="CF81" s="2698" t="n"/>
      <c r="CG81" s="2698" t="n"/>
      <c r="CH81" s="2698" t="n"/>
      <c r="CI81" s="2698" t="n"/>
      <c r="CK81" s="2698" t="n"/>
      <c r="CL81" s="2698" t="n"/>
      <c r="CM81" s="2619" t="n"/>
      <c r="CN81" s="2619" t="n"/>
      <c r="CO81" s="2698" t="n"/>
      <c r="CP81" s="2698" t="n"/>
      <c r="CQ81" s="2698" t="n"/>
      <c r="CR81" s="2620" t="n"/>
      <c r="CS81" s="2620" t="n"/>
      <c r="CT81" s="2620" t="n"/>
      <c r="CU81" s="2620" t="n"/>
      <c r="CV81" s="2620" t="n"/>
      <c r="CW81" s="2620" t="n"/>
      <c r="CX81" s="33" t="n"/>
      <c r="CZ81" s="2667" t="n"/>
      <c r="DA81" s="2667" t="n"/>
      <c r="DB81" s="2667" t="n"/>
      <c r="DC81" s="2667" t="n"/>
      <c r="DD81" s="2667" t="n"/>
      <c r="DE81" s="224" t="n"/>
      <c r="DF81" s="224" t="n"/>
      <c r="DG81" s="224" t="n"/>
      <c r="DH81" s="224" t="n"/>
      <c r="DI81" s="2720" t="n"/>
      <c r="DJ81" s="2720" t="n"/>
      <c r="DK81" s="2720" t="n"/>
      <c r="DT81" s="2682" t="n"/>
      <c r="DU81" s="2682" t="n"/>
    </row>
    <row customFormat="1" r="82" s="2696">
      <c r="A82" s="2698" t="n"/>
      <c r="B82" s="2698" t="n"/>
      <c r="C82" s="2698" t="n"/>
      <c r="D82" s="2698" t="n"/>
      <c r="E82" s="2698" t="n"/>
      <c r="F82" s="2698" t="n"/>
      <c r="G82" s="2698" t="n"/>
      <c r="H82" s="2698" t="n"/>
      <c r="I82" s="2698" t="n"/>
      <c r="J82" s="2698" t="n"/>
      <c r="K82" s="2698" t="n"/>
      <c r="L82" s="2698" t="n"/>
      <c r="M82" s="2698" t="n"/>
      <c r="N82" s="2698" t="n"/>
      <c r="O82" s="2698" t="n"/>
      <c r="P82" s="2618" t="n"/>
      <c r="Q82" s="2618" t="n"/>
      <c r="R82" s="2618" t="n"/>
      <c r="S82" s="2618" t="n"/>
      <c r="T82" s="2721" t="n"/>
      <c r="U82" s="2698" t="n"/>
      <c r="V82" s="2698" t="n"/>
      <c r="W82" s="2698" t="n"/>
      <c r="X82" s="2698" t="n"/>
      <c r="Y82" s="2698" t="n"/>
      <c r="Z82" s="2698" t="n"/>
      <c r="AA82" s="2698" t="n"/>
      <c r="AB82" s="33" t="n"/>
      <c r="AC82" s="2698" t="n"/>
      <c r="AD82" s="2698" t="n"/>
      <c r="AE82" s="2698" t="n"/>
      <c r="AF82" s="2698" t="n"/>
      <c r="AG82" s="2698" t="n"/>
      <c r="AH82" s="2698" t="n"/>
      <c r="AI82" s="2698" t="n"/>
      <c r="AJ82" s="2698" t="n"/>
      <c r="AK82" s="2698" t="n"/>
      <c r="AL82" s="2698" t="n"/>
      <c r="AM82" s="2698" t="n"/>
      <c r="AN82" s="2698" t="n"/>
      <c r="AO82" s="2698" t="n"/>
      <c r="AP82" s="2698" t="n"/>
      <c r="AQ82" s="2698" t="n"/>
      <c r="AR82" s="2698" t="n"/>
      <c r="AS82" s="2698" t="n"/>
      <c r="AT82" s="2698" t="n"/>
      <c r="AU82" s="2698" t="n"/>
      <c r="AV82" s="2698" t="n"/>
      <c r="AW82" s="2698" t="n"/>
      <c r="AX82" s="2698" t="n"/>
      <c r="AY82" s="2698" t="n"/>
      <c r="AZ82" s="2698" t="n"/>
      <c r="BA82" s="2698" t="n"/>
      <c r="BB82" s="2698" t="n"/>
      <c r="BC82" s="2698" t="n"/>
      <c r="BD82" s="2698" t="n"/>
      <c r="BE82" s="2698" t="n"/>
      <c r="BF82" s="2698" t="n"/>
      <c r="BG82" s="2698" t="n"/>
      <c r="BH82" s="2698" t="n"/>
      <c r="BI82" s="34" t="n"/>
      <c r="BJ82" s="2698" t="n"/>
      <c r="BK82" s="2698" t="n"/>
      <c r="BL82" s="2698" t="n"/>
      <c r="BM82" s="2698" t="n"/>
      <c r="BN82" s="2698" t="n"/>
      <c r="BO82" s="2698" t="n"/>
      <c r="BP82" s="2698" t="n"/>
      <c r="BQ82" s="2698" t="n"/>
      <c r="BR82" s="2698" t="n"/>
      <c r="BS82" s="2698" t="n"/>
      <c r="BT82" s="2698" t="n"/>
      <c r="BU82" s="2698" t="n"/>
      <c r="BV82" s="2698" t="n"/>
      <c r="BW82" s="2698" t="n"/>
      <c r="BX82" s="2698" t="n"/>
      <c r="BY82" s="2698" t="n"/>
      <c r="BZ82" s="2698" t="n"/>
      <c r="CA82" s="2698" t="n"/>
      <c r="CB82" s="2698" t="n"/>
      <c r="CC82" s="2698" t="n"/>
      <c r="CD82" s="2698" t="n"/>
      <c r="CE82" s="2698" t="n"/>
      <c r="CF82" s="2698" t="n"/>
      <c r="CG82" s="2698" t="n"/>
      <c r="CH82" s="2698" t="n"/>
      <c r="CI82" s="2698" t="n"/>
      <c r="CK82" s="2698" t="n"/>
      <c r="CL82" s="2698" t="n"/>
      <c r="CM82" s="2619" t="n"/>
      <c r="CN82" s="2619" t="n"/>
      <c r="CO82" s="2698" t="n"/>
      <c r="CP82" s="2698" t="n"/>
      <c r="CQ82" s="2698" t="n"/>
      <c r="CR82" s="2620" t="n"/>
      <c r="CS82" s="2620" t="n"/>
      <c r="CT82" s="2620" t="n"/>
      <c r="CU82" s="2620" t="n"/>
      <c r="CV82" s="2620" t="n"/>
      <c r="CW82" s="2620" t="n"/>
      <c r="CX82" s="33" t="n"/>
      <c r="CZ82" s="2667" t="n"/>
      <c r="DA82" s="2667" t="n"/>
      <c r="DB82" s="2667" t="n"/>
      <c r="DC82" s="2667" t="n"/>
      <c r="DD82" s="2667" t="n"/>
      <c r="DE82" s="224" t="n"/>
      <c r="DF82" s="224" t="n"/>
      <c r="DG82" s="224" t="n"/>
      <c r="DH82" s="224" t="n"/>
      <c r="DI82" s="2720" t="n"/>
      <c r="DJ82" s="2720" t="n"/>
      <c r="DK82" s="2720" t="n"/>
      <c r="DT82" s="2682" t="n"/>
      <c r="DU82" s="2682" t="n"/>
    </row>
    <row customFormat="1" r="83" s="2696">
      <c r="A83" s="2698" t="n"/>
      <c r="B83" s="2698" t="n"/>
      <c r="C83" s="2698" t="n"/>
      <c r="D83" s="2698" t="n"/>
      <c r="E83" s="2698" t="n"/>
      <c r="F83" s="2698" t="n"/>
      <c r="G83" s="2698" t="n"/>
      <c r="H83" s="2698" t="n"/>
      <c r="I83" s="2698" t="n"/>
      <c r="J83" s="2698" t="n"/>
      <c r="K83" s="2698" t="n"/>
      <c r="L83" s="2698" t="n"/>
      <c r="M83" s="2698" t="n"/>
      <c r="N83" s="2698" t="n"/>
      <c r="O83" s="2698" t="n"/>
      <c r="P83" s="2618" t="n"/>
      <c r="Q83" s="2618" t="n"/>
      <c r="R83" s="2618" t="n"/>
      <c r="S83" s="2618" t="n"/>
      <c r="T83" s="2721" t="n"/>
      <c r="U83" s="2698" t="n"/>
      <c r="V83" s="2698" t="n"/>
      <c r="W83" s="2698" t="n"/>
      <c r="X83" s="2698" t="n"/>
      <c r="Y83" s="2698" t="n"/>
      <c r="Z83" s="2698" t="n"/>
      <c r="AA83" s="2698" t="n"/>
      <c r="AB83" s="33" t="n"/>
      <c r="AC83" s="2698" t="n"/>
      <c r="AD83" s="2698" t="n"/>
      <c r="AE83" s="2698" t="n"/>
      <c r="AF83" s="2698" t="n"/>
      <c r="AG83" s="2698" t="n"/>
      <c r="AH83" s="2698" t="n"/>
      <c r="AI83" s="2698" t="n"/>
      <c r="AJ83" s="2698" t="n"/>
      <c r="AK83" s="2698" t="n"/>
      <c r="AL83" s="2698" t="n"/>
      <c r="AM83" s="2698" t="n"/>
      <c r="AN83" s="2698" t="n"/>
      <c r="AO83" s="2698" t="n"/>
      <c r="AP83" s="2698" t="n"/>
      <c r="AQ83" s="2698" t="n"/>
      <c r="AR83" s="2698" t="n"/>
      <c r="AS83" s="2698" t="n"/>
      <c r="AT83" s="2698" t="n"/>
      <c r="AU83" s="2698" t="n"/>
      <c r="AV83" s="2698" t="n"/>
      <c r="AW83" s="2698" t="n"/>
      <c r="AX83" s="2698" t="n"/>
      <c r="AY83" s="2698" t="n"/>
      <c r="AZ83" s="2698" t="n"/>
      <c r="BA83" s="2698" t="n"/>
      <c r="BB83" s="2698" t="n"/>
      <c r="BC83" s="2698" t="n"/>
      <c r="BD83" s="2698" t="n"/>
      <c r="BE83" s="2698" t="n"/>
      <c r="BF83" s="2698" t="n"/>
      <c r="BG83" s="2698" t="n"/>
      <c r="BH83" s="2698" t="n"/>
      <c r="BI83" s="34" t="n"/>
      <c r="BJ83" s="2698" t="n"/>
      <c r="BK83" s="2698" t="n"/>
      <c r="BL83" s="2698" t="n"/>
      <c r="BM83" s="2698" t="n"/>
      <c r="BN83" s="2698" t="n"/>
      <c r="BO83" s="2698" t="n"/>
      <c r="BP83" s="2698" t="n"/>
      <c r="BQ83" s="2698" t="n"/>
      <c r="BR83" s="2698" t="n"/>
      <c r="BS83" s="2698" t="n"/>
      <c r="BT83" s="2698" t="n"/>
      <c r="BU83" s="2698" t="n"/>
      <c r="BV83" s="2698" t="n"/>
      <c r="BW83" s="2698" t="n"/>
      <c r="BX83" s="2698" t="n"/>
      <c r="BY83" s="2698" t="n"/>
      <c r="BZ83" s="2698" t="n"/>
      <c r="CA83" s="2698" t="n"/>
      <c r="CB83" s="2698" t="n"/>
      <c r="CC83" s="2698" t="n"/>
      <c r="CD83" s="2698" t="n"/>
      <c r="CE83" s="2698" t="n"/>
      <c r="CF83" s="2698" t="n"/>
      <c r="CG83" s="2698" t="n"/>
      <c r="CH83" s="2698" t="n"/>
      <c r="CI83" s="2698" t="n"/>
      <c r="CK83" s="2698" t="n"/>
      <c r="CL83" s="2698" t="n"/>
      <c r="CM83" s="2619" t="n"/>
      <c r="CN83" s="2619" t="n"/>
      <c r="CO83" s="2698" t="n"/>
      <c r="CP83" s="2698" t="n"/>
      <c r="CQ83" s="2698" t="n"/>
      <c r="CR83" s="2620" t="n"/>
      <c r="CS83" s="2620" t="n"/>
      <c r="CT83" s="2620" t="n"/>
      <c r="CU83" s="2620" t="n"/>
      <c r="CV83" s="2620" t="n"/>
      <c r="CW83" s="2620" t="n"/>
      <c r="CX83" s="33" t="n"/>
      <c r="CZ83" s="2667" t="n"/>
      <c r="DA83" s="2667" t="n"/>
      <c r="DB83" s="2667" t="n"/>
      <c r="DC83" s="2667" t="n"/>
      <c r="DD83" s="2667" t="n"/>
      <c r="DE83" s="224" t="n"/>
      <c r="DF83" s="224" t="n"/>
      <c r="DG83" s="224" t="n"/>
      <c r="DH83" s="224" t="n"/>
      <c r="DI83" s="2720" t="n"/>
      <c r="DJ83" s="2720" t="n"/>
      <c r="DK83" s="2720" t="n"/>
      <c r="DT83" s="2682" t="n"/>
      <c r="DU83" s="2682" t="n"/>
    </row>
    <row customFormat="1" r="84" s="2696">
      <c r="A84" s="2698" t="n"/>
      <c r="B84" s="2698" t="n"/>
      <c r="C84" s="2698" t="n"/>
      <c r="D84" s="2698" t="n"/>
      <c r="E84" s="2698" t="n"/>
      <c r="F84" s="2698" t="n"/>
      <c r="G84" s="2698" t="n"/>
      <c r="H84" s="2698" t="n"/>
      <c r="I84" s="2698" t="n"/>
      <c r="J84" s="2698" t="n"/>
      <c r="K84" s="2698" t="n"/>
      <c r="L84" s="2698" t="n"/>
      <c r="M84" s="2698" t="n"/>
      <c r="N84" s="2698" t="n"/>
      <c r="O84" s="2698" t="n"/>
      <c r="P84" s="2618" t="n"/>
      <c r="Q84" s="2618" t="n"/>
      <c r="R84" s="2618" t="n"/>
      <c r="S84" s="2618" t="n"/>
      <c r="T84" s="2721" t="n"/>
      <c r="U84" s="2698" t="n"/>
      <c r="V84" s="2698" t="n"/>
      <c r="W84" s="2698" t="n"/>
      <c r="X84" s="2698" t="n"/>
      <c r="Y84" s="2698" t="n"/>
      <c r="Z84" s="2698" t="n"/>
      <c r="AA84" s="2698" t="n"/>
      <c r="AB84" s="33" t="n"/>
      <c r="AC84" s="2698" t="n"/>
      <c r="AD84" s="2698" t="n"/>
      <c r="AE84" s="2698" t="n"/>
      <c r="AF84" s="2698" t="n"/>
      <c r="AG84" s="2698" t="n"/>
      <c r="AH84" s="2698" t="n"/>
      <c r="AI84" s="2698" t="n"/>
      <c r="AJ84" s="2698" t="n"/>
      <c r="AK84" s="2698" t="n"/>
      <c r="AL84" s="2698" t="n"/>
      <c r="AM84" s="2698" t="n"/>
      <c r="AN84" s="2698" t="n"/>
      <c r="AO84" s="2698" t="n"/>
      <c r="AP84" s="2698" t="n"/>
      <c r="AQ84" s="2698" t="n"/>
      <c r="AR84" s="2698" t="n"/>
      <c r="AS84" s="2698" t="n"/>
      <c r="AT84" s="2698" t="n"/>
      <c r="AU84" s="2698" t="n"/>
      <c r="AV84" s="2698" t="n"/>
      <c r="AW84" s="2698" t="n"/>
      <c r="AX84" s="2698" t="n"/>
      <c r="AY84" s="2698" t="n"/>
      <c r="AZ84" s="2698" t="n"/>
      <c r="BA84" s="2698" t="n"/>
      <c r="BB84" s="2698" t="n"/>
      <c r="BC84" s="2698" t="n"/>
      <c r="BD84" s="2698" t="n"/>
      <c r="BE84" s="2698" t="n"/>
      <c r="BF84" s="2698" t="n"/>
      <c r="BG84" s="2698" t="n"/>
      <c r="BH84" s="2698" t="n"/>
      <c r="BI84" s="34" t="n"/>
      <c r="BJ84" s="2698" t="n"/>
      <c r="BK84" s="2698" t="n"/>
      <c r="BL84" s="2698" t="n"/>
      <c r="BM84" s="2698" t="n"/>
      <c r="BN84" s="2698" t="n"/>
      <c r="BO84" s="2698" t="n"/>
      <c r="BP84" s="2698" t="n"/>
      <c r="BQ84" s="2698" t="n"/>
      <c r="BR84" s="2698" t="n"/>
      <c r="BS84" s="2698" t="n"/>
      <c r="BT84" s="2698" t="n"/>
      <c r="BU84" s="2698" t="n"/>
      <c r="BV84" s="2698" t="n"/>
      <c r="BW84" s="2698" t="n"/>
      <c r="BX84" s="2698" t="n"/>
      <c r="BY84" s="2698" t="n"/>
      <c r="BZ84" s="2698" t="n"/>
      <c r="CA84" s="2698" t="n"/>
      <c r="CB84" s="2698" t="n"/>
      <c r="CC84" s="2698" t="n"/>
      <c r="CD84" s="2698" t="n"/>
      <c r="CE84" s="2698" t="n"/>
      <c r="CF84" s="2698" t="n"/>
      <c r="CG84" s="2698" t="n"/>
      <c r="CH84" s="2698" t="n"/>
      <c r="CI84" s="2698" t="n"/>
      <c r="CK84" s="2698" t="n"/>
      <c r="CL84" s="2698" t="n"/>
      <c r="CM84" s="2619" t="n"/>
      <c r="CN84" s="2619" t="n"/>
      <c r="CO84" s="2698" t="n"/>
      <c r="CP84" s="2698" t="n"/>
      <c r="CQ84" s="2698" t="n"/>
      <c r="CR84" s="2620" t="n"/>
      <c r="CS84" s="2620" t="n"/>
      <c r="CT84" s="2620" t="n"/>
      <c r="CU84" s="2620" t="n"/>
      <c r="CV84" s="2620" t="n"/>
      <c r="CW84" s="2620" t="n"/>
      <c r="CX84" s="33" t="n"/>
      <c r="CZ84" s="2667" t="n"/>
      <c r="DA84" s="2667" t="n"/>
      <c r="DB84" s="2667" t="n"/>
      <c r="DC84" s="2667" t="n"/>
      <c r="DD84" s="2667" t="n"/>
      <c r="DE84" s="224" t="n"/>
      <c r="DF84" s="224" t="n"/>
      <c r="DG84" s="224" t="n"/>
      <c r="DH84" s="224" t="n"/>
      <c r="DI84" s="2720" t="n"/>
      <c r="DJ84" s="2720" t="n"/>
      <c r="DK84" s="2720" t="n"/>
      <c r="DT84" s="2682" t="n"/>
      <c r="DU84" s="2682" t="n"/>
    </row>
    <row customFormat="1" r="85" s="2696">
      <c r="A85" s="2698" t="n"/>
      <c r="B85" s="2698" t="n"/>
      <c r="C85" s="2698" t="n"/>
      <c r="D85" s="2698" t="n"/>
      <c r="E85" s="2698" t="n"/>
      <c r="F85" s="2698" t="n"/>
      <c r="G85" s="2698" t="n"/>
      <c r="H85" s="2698" t="n"/>
      <c r="I85" s="2698" t="n"/>
      <c r="J85" s="2698" t="n"/>
      <c r="K85" s="2698" t="n"/>
      <c r="L85" s="2698" t="n"/>
      <c r="M85" s="2698" t="n"/>
      <c r="N85" s="2698" t="n"/>
      <c r="O85" s="2698" t="n"/>
      <c r="P85" s="2618" t="n"/>
      <c r="Q85" s="2618" t="n"/>
      <c r="R85" s="2618" t="n"/>
      <c r="S85" s="2618" t="n"/>
      <c r="T85" s="2721" t="n"/>
      <c r="U85" s="2698" t="n"/>
      <c r="V85" s="2698" t="n"/>
      <c r="W85" s="2698" t="n"/>
      <c r="X85" s="2698" t="n"/>
      <c r="Y85" s="2698" t="n"/>
      <c r="Z85" s="2698" t="n"/>
      <c r="AA85" s="2698" t="n"/>
      <c r="AB85" s="33" t="n"/>
      <c r="AC85" s="2698" t="n"/>
      <c r="AD85" s="2698" t="n"/>
      <c r="AE85" s="2698" t="n"/>
      <c r="AF85" s="2698" t="n"/>
      <c r="AG85" s="2698" t="n"/>
      <c r="AH85" s="2698" t="n"/>
      <c r="AI85" s="2698" t="n"/>
      <c r="AJ85" s="2698" t="n"/>
      <c r="AK85" s="2698" t="n"/>
      <c r="AL85" s="2698" t="n"/>
      <c r="AM85" s="2698" t="n"/>
      <c r="AN85" s="2698" t="n"/>
      <c r="AO85" s="2698" t="n"/>
      <c r="AP85" s="2698" t="n"/>
      <c r="AQ85" s="2698" t="n"/>
      <c r="AR85" s="2698" t="n"/>
      <c r="AS85" s="2698" t="n"/>
      <c r="AT85" s="2698" t="n"/>
      <c r="AU85" s="2698" t="n"/>
      <c r="AV85" s="2698" t="n"/>
      <c r="AW85" s="2698" t="n"/>
      <c r="AX85" s="2698" t="n"/>
      <c r="AY85" s="2698" t="n"/>
      <c r="AZ85" s="2698" t="n"/>
      <c r="BA85" s="2698" t="n"/>
      <c r="BB85" s="2698" t="n"/>
      <c r="BC85" s="2698" t="n"/>
      <c r="BD85" s="2698" t="n"/>
      <c r="BE85" s="2698" t="n"/>
      <c r="BF85" s="2698" t="n"/>
      <c r="BG85" s="2698" t="n"/>
      <c r="BH85" s="2698" t="n"/>
      <c r="BI85" s="34" t="n"/>
      <c r="BJ85" s="2698" t="n"/>
      <c r="BK85" s="2698" t="n"/>
      <c r="BL85" s="2698" t="n"/>
      <c r="BM85" s="2698" t="n"/>
      <c r="BN85" s="2698" t="n"/>
      <c r="BO85" s="2698" t="n"/>
      <c r="BP85" s="2698" t="n"/>
      <c r="BQ85" s="2698" t="n"/>
      <c r="BR85" s="2698" t="n"/>
      <c r="BS85" s="2698" t="n"/>
      <c r="BT85" s="2698" t="n"/>
      <c r="BU85" s="2698" t="n"/>
      <c r="BV85" s="2698" t="n"/>
      <c r="BW85" s="2698" t="n"/>
      <c r="BX85" s="2698" t="n"/>
      <c r="BY85" s="2698" t="n"/>
      <c r="BZ85" s="2698" t="n"/>
      <c r="CA85" s="2698" t="n"/>
      <c r="CB85" s="2698" t="n"/>
      <c r="CC85" s="2698" t="n"/>
      <c r="CD85" s="2698" t="n"/>
      <c r="CE85" s="2698" t="n"/>
      <c r="CF85" s="2698" t="n"/>
      <c r="CG85" s="2698" t="n"/>
      <c r="CH85" s="2698" t="n"/>
      <c r="CI85" s="2698" t="n"/>
      <c r="CK85" s="2698" t="n"/>
      <c r="CL85" s="2698" t="n"/>
      <c r="CM85" s="2619" t="n"/>
      <c r="CN85" s="2619" t="n"/>
      <c r="CO85" s="2698" t="n"/>
      <c r="CP85" s="2698" t="n"/>
      <c r="CQ85" s="2698" t="n"/>
      <c r="CR85" s="2620" t="n"/>
      <c r="CS85" s="2620" t="n"/>
      <c r="CT85" s="2620" t="n"/>
      <c r="CU85" s="2620" t="n"/>
      <c r="CV85" s="2620" t="n"/>
      <c r="CW85" s="2620" t="n"/>
      <c r="CX85" s="33" t="n"/>
      <c r="CZ85" s="2667" t="n"/>
      <c r="DA85" s="2667" t="n"/>
      <c r="DB85" s="2667" t="n"/>
      <c r="DC85" s="2667" t="n"/>
      <c r="DD85" s="2667" t="n"/>
      <c r="DE85" s="224" t="n"/>
      <c r="DF85" s="224" t="n"/>
      <c r="DG85" s="224" t="n"/>
      <c r="DH85" s="224" t="n"/>
      <c r="DI85" s="2720" t="n"/>
      <c r="DJ85" s="2720" t="n"/>
      <c r="DK85" s="2720" t="n"/>
      <c r="DT85" s="2682" t="n"/>
      <c r="DU85" s="2682" t="n"/>
    </row>
    <row customFormat="1" r="86" s="2696">
      <c r="A86" s="2698" t="n"/>
      <c r="B86" s="2698" t="n"/>
      <c r="C86" s="2698" t="n"/>
      <c r="D86" s="2698" t="n"/>
      <c r="E86" s="2698" t="n"/>
      <c r="F86" s="2698" t="n"/>
      <c r="G86" s="2698" t="n"/>
      <c r="H86" s="2698" t="n"/>
      <c r="I86" s="2698" t="n"/>
      <c r="J86" s="2698" t="n"/>
      <c r="K86" s="2698" t="n"/>
      <c r="L86" s="2698" t="n"/>
      <c r="M86" s="2698" t="n"/>
      <c r="N86" s="2698" t="n"/>
      <c r="O86" s="2698" t="n"/>
      <c r="P86" s="2618" t="n"/>
      <c r="Q86" s="2618" t="n"/>
      <c r="R86" s="2618" t="n"/>
      <c r="S86" s="2618" t="n"/>
      <c r="T86" s="2721" t="n"/>
      <c r="U86" s="2698" t="n"/>
      <c r="V86" s="2698" t="n"/>
      <c r="W86" s="2698" t="n"/>
      <c r="X86" s="2698" t="n"/>
      <c r="Y86" s="2698" t="n"/>
      <c r="Z86" s="2698" t="n"/>
      <c r="AA86" s="2698" t="n"/>
      <c r="AB86" s="33" t="n"/>
      <c r="AC86" s="2698" t="n"/>
      <c r="AD86" s="2698" t="n"/>
      <c r="AE86" s="2698" t="n"/>
      <c r="AF86" s="2698" t="n"/>
      <c r="AG86" s="2698" t="n"/>
      <c r="AH86" s="2698" t="n"/>
      <c r="AI86" s="2698" t="n"/>
      <c r="AJ86" s="2698" t="n"/>
      <c r="AK86" s="2698" t="n"/>
      <c r="AL86" s="2698" t="n"/>
      <c r="AM86" s="2698" t="n"/>
      <c r="AN86" s="2698" t="n"/>
      <c r="AO86" s="2698" t="n"/>
      <c r="AP86" s="2698" t="n"/>
      <c r="AQ86" s="2698" t="n"/>
      <c r="AR86" s="2698" t="n"/>
      <c r="AS86" s="2698" t="n"/>
      <c r="AT86" s="2698" t="n"/>
      <c r="AU86" s="2698" t="n"/>
      <c r="AV86" s="2698" t="n"/>
      <c r="AW86" s="2698" t="n"/>
      <c r="AX86" s="2698" t="n"/>
      <c r="AY86" s="2698" t="n"/>
      <c r="AZ86" s="2698" t="n"/>
      <c r="BA86" s="2698" t="n"/>
      <c r="BB86" s="2698" t="n"/>
      <c r="BC86" s="2698" t="n"/>
      <c r="BD86" s="2698" t="n"/>
      <c r="BE86" s="2698" t="n"/>
      <c r="BF86" s="2698" t="n"/>
      <c r="BG86" s="2698" t="n"/>
      <c r="BH86" s="2698" t="n"/>
      <c r="BI86" s="34" t="n"/>
      <c r="BJ86" s="2698" t="n"/>
      <c r="BK86" s="2698" t="n"/>
      <c r="BL86" s="2698" t="n"/>
      <c r="BM86" s="2698" t="n"/>
      <c r="BN86" s="2698" t="n"/>
      <c r="BO86" s="2698" t="n"/>
      <c r="BP86" s="2698" t="n"/>
      <c r="BQ86" s="2698" t="n"/>
      <c r="BR86" s="2698" t="n"/>
      <c r="BS86" s="2698" t="n"/>
      <c r="BT86" s="2698" t="n"/>
      <c r="BU86" s="2698" t="n"/>
      <c r="BV86" s="2698" t="n"/>
      <c r="BW86" s="2698" t="n"/>
      <c r="BX86" s="2698" t="n"/>
      <c r="BY86" s="2698" t="n"/>
      <c r="BZ86" s="2698" t="n"/>
      <c r="CA86" s="2698" t="n"/>
      <c r="CB86" s="2698" t="n"/>
      <c r="CC86" s="2698" t="n"/>
      <c r="CD86" s="2698" t="n"/>
      <c r="CE86" s="2698" t="n"/>
      <c r="CF86" s="2698" t="n"/>
      <c r="CG86" s="2698" t="n"/>
      <c r="CH86" s="2698" t="n"/>
      <c r="CI86" s="2698" t="n"/>
      <c r="CK86" s="2698" t="n"/>
      <c r="CL86" s="2698" t="n"/>
      <c r="CM86" s="2619" t="n"/>
      <c r="CN86" s="2619" t="n"/>
      <c r="CO86" s="2698" t="n"/>
      <c r="CP86" s="2698" t="n"/>
      <c r="CQ86" s="2698" t="n"/>
      <c r="CR86" s="2620" t="n"/>
      <c r="CS86" s="2620" t="n"/>
      <c r="CT86" s="2620" t="n"/>
      <c r="CU86" s="2620" t="n"/>
      <c r="CV86" s="2620" t="n"/>
      <c r="CW86" s="2620" t="n"/>
      <c r="CX86" s="33" t="n"/>
      <c r="CZ86" s="2667" t="n"/>
      <c r="DA86" s="2667" t="n"/>
      <c r="DB86" s="2667" t="n"/>
      <c r="DC86" s="2667" t="n"/>
      <c r="DD86" s="2667" t="n"/>
      <c r="DE86" s="224" t="n"/>
      <c r="DF86" s="224" t="n"/>
      <c r="DG86" s="224" t="n"/>
      <c r="DH86" s="224" t="n"/>
      <c r="DI86" s="2720" t="n"/>
      <c r="DJ86" s="2720" t="n"/>
      <c r="DK86" s="2720" t="n"/>
      <c r="DT86" s="2682" t="n"/>
      <c r="DU86" s="2682" t="n"/>
    </row>
    <row customFormat="1" r="87" s="2696">
      <c r="A87" s="2698" t="n"/>
      <c r="B87" s="2698" t="n"/>
      <c r="C87" s="2698" t="n"/>
      <c r="D87" s="2698" t="n"/>
      <c r="E87" s="2698" t="n"/>
      <c r="F87" s="2698" t="n"/>
      <c r="G87" s="2698" t="n"/>
      <c r="H87" s="2698" t="n"/>
      <c r="I87" s="2698" t="n"/>
      <c r="J87" s="2698" t="n"/>
      <c r="K87" s="2698" t="n"/>
      <c r="L87" s="2698" t="n"/>
      <c r="M87" s="2698" t="n"/>
      <c r="N87" s="2698" t="n"/>
      <c r="O87" s="2698" t="n"/>
      <c r="P87" s="2618" t="n"/>
      <c r="Q87" s="2618" t="n"/>
      <c r="R87" s="2618" t="n"/>
      <c r="S87" s="2618" t="n"/>
      <c r="T87" s="2721" t="n"/>
      <c r="U87" s="2698" t="n"/>
      <c r="V87" s="2698" t="n"/>
      <c r="W87" s="2698" t="n"/>
      <c r="X87" s="2698" t="n"/>
      <c r="Y87" s="2698" t="n"/>
      <c r="Z87" s="2698" t="n"/>
      <c r="AA87" s="2698" t="n"/>
      <c r="AB87" s="33" t="n"/>
      <c r="AC87" s="2698" t="n"/>
      <c r="AD87" s="2698" t="n"/>
      <c r="AE87" s="2698" t="n"/>
      <c r="AF87" s="2698" t="n"/>
      <c r="AG87" s="2698" t="n"/>
      <c r="AH87" s="2698" t="n"/>
      <c r="AI87" s="2698" t="n"/>
      <c r="AJ87" s="2698" t="n"/>
      <c r="AK87" s="2698" t="n"/>
      <c r="AL87" s="2698" t="n"/>
      <c r="AM87" s="2698" t="n"/>
      <c r="AN87" s="2698" t="n"/>
      <c r="AO87" s="2698" t="n"/>
      <c r="AP87" s="2698" t="n"/>
      <c r="AQ87" s="2698" t="n"/>
      <c r="AR87" s="2698" t="n"/>
      <c r="AS87" s="2698" t="n"/>
      <c r="AT87" s="2698" t="n"/>
      <c r="AU87" s="2698" t="n"/>
      <c r="AV87" s="2698" t="n"/>
      <c r="AW87" s="2698" t="n"/>
      <c r="AX87" s="2698" t="n"/>
      <c r="AY87" s="2698" t="n"/>
      <c r="AZ87" s="2698" t="n"/>
      <c r="BA87" s="2698" t="n"/>
      <c r="BB87" s="2698" t="n"/>
      <c r="BC87" s="2698" t="n"/>
      <c r="BD87" s="2698" t="n"/>
      <c r="BE87" s="2698" t="n"/>
      <c r="BF87" s="2698" t="n"/>
      <c r="BG87" s="2698" t="n"/>
      <c r="BH87" s="2698" t="n"/>
      <c r="BI87" s="34" t="n"/>
      <c r="BJ87" s="2698" t="n"/>
      <c r="BK87" s="2698" t="n"/>
      <c r="BL87" s="2698" t="n"/>
      <c r="BM87" s="2698" t="n"/>
      <c r="BN87" s="2698" t="n"/>
      <c r="BO87" s="2698" t="n"/>
      <c r="BP87" s="2698" t="n"/>
      <c r="BQ87" s="2698" t="n"/>
      <c r="BR87" s="2698" t="n"/>
      <c r="BS87" s="2698" t="n"/>
      <c r="BT87" s="2698" t="n"/>
      <c r="BU87" s="2698" t="n"/>
      <c r="BV87" s="2698" t="n"/>
      <c r="BW87" s="2698" t="n"/>
      <c r="BX87" s="2698" t="n"/>
      <c r="BY87" s="2698" t="n"/>
      <c r="BZ87" s="2698" t="n"/>
      <c r="CA87" s="2698" t="n"/>
      <c r="CB87" s="2698" t="n"/>
      <c r="CC87" s="2698" t="n"/>
      <c r="CD87" s="2698" t="n"/>
      <c r="CE87" s="2698" t="n"/>
      <c r="CF87" s="2698" t="n"/>
      <c r="CG87" s="2698" t="n"/>
      <c r="CH87" s="2698" t="n"/>
      <c r="CI87" s="2698" t="n"/>
      <c r="CK87" s="2698" t="n"/>
      <c r="CL87" s="2698" t="n"/>
      <c r="CM87" s="2619" t="n"/>
      <c r="CN87" s="2619" t="n"/>
      <c r="CO87" s="2698" t="n"/>
      <c r="CP87" s="2698" t="n"/>
      <c r="CQ87" s="2698" t="n"/>
      <c r="CR87" s="2620" t="n"/>
      <c r="CS87" s="2620" t="n"/>
      <c r="CT87" s="2620" t="n"/>
      <c r="CU87" s="2620" t="n"/>
      <c r="CV87" s="2620" t="n"/>
      <c r="CW87" s="2620" t="n"/>
      <c r="CX87" s="33" t="n"/>
      <c r="CZ87" s="2667" t="n"/>
      <c r="DA87" s="2667" t="n"/>
      <c r="DB87" s="2667" t="n"/>
      <c r="DC87" s="2667" t="n"/>
      <c r="DD87" s="2667" t="n"/>
      <c r="DE87" s="224" t="n"/>
      <c r="DF87" s="224" t="n"/>
      <c r="DG87" s="224" t="n"/>
      <c r="DH87" s="224" t="n"/>
      <c r="DI87" s="2720" t="n"/>
      <c r="DJ87" s="2720" t="n"/>
      <c r="DK87" s="2720" t="n"/>
      <c r="DT87" s="2682" t="n"/>
      <c r="DU87" s="2682" t="n"/>
    </row>
    <row customFormat="1" r="88" s="2696">
      <c r="A88" s="2698" t="n"/>
      <c r="B88" s="2698" t="n"/>
      <c r="C88" s="2698" t="n"/>
      <c r="D88" s="2698" t="n"/>
      <c r="E88" s="2698" t="n"/>
      <c r="F88" s="2698" t="n"/>
      <c r="G88" s="2698" t="n"/>
      <c r="H88" s="2698" t="n"/>
      <c r="I88" s="2698" t="n"/>
      <c r="J88" s="2698" t="n"/>
      <c r="K88" s="2698" t="n"/>
      <c r="L88" s="2698" t="n"/>
      <c r="M88" s="2698" t="n"/>
      <c r="N88" s="2698" t="n"/>
      <c r="O88" s="2698" t="n"/>
      <c r="P88" s="2618" t="n"/>
      <c r="Q88" s="2618" t="n"/>
      <c r="R88" s="2618" t="n"/>
      <c r="S88" s="2618" t="n"/>
      <c r="T88" s="2721" t="n"/>
      <c r="U88" s="2698" t="n"/>
      <c r="V88" s="2698" t="n"/>
      <c r="W88" s="2698" t="n"/>
      <c r="X88" s="2698" t="n"/>
      <c r="Y88" s="2698" t="n"/>
      <c r="Z88" s="2698" t="n"/>
      <c r="AA88" s="2698" t="n"/>
      <c r="AB88" s="33" t="n"/>
      <c r="AC88" s="2698" t="n"/>
      <c r="AD88" s="2698" t="n"/>
      <c r="AE88" s="2698" t="n"/>
      <c r="AF88" s="2698" t="n"/>
      <c r="AG88" s="2698" t="n"/>
      <c r="AH88" s="2698" t="n"/>
      <c r="AI88" s="2698" t="n"/>
      <c r="AJ88" s="2698" t="n"/>
      <c r="AK88" s="2698" t="n"/>
      <c r="AL88" s="2698" t="n"/>
      <c r="AM88" s="2698" t="n"/>
      <c r="AN88" s="2698" t="n"/>
      <c r="AO88" s="2698" t="n"/>
      <c r="AP88" s="2698" t="n"/>
      <c r="AQ88" s="2698" t="n"/>
      <c r="AR88" s="2698" t="n"/>
      <c r="AS88" s="2698" t="n"/>
      <c r="AT88" s="2698" t="n"/>
      <c r="AU88" s="2698" t="n"/>
      <c r="AV88" s="2698" t="n"/>
      <c r="AW88" s="2698" t="n"/>
      <c r="AX88" s="2698" t="n"/>
      <c r="AY88" s="2698" t="n"/>
      <c r="AZ88" s="2698" t="n"/>
      <c r="BA88" s="2698" t="n"/>
      <c r="BB88" s="2698" t="n"/>
      <c r="BC88" s="2698" t="n"/>
      <c r="BD88" s="2698" t="n"/>
      <c r="BE88" s="2698" t="n"/>
      <c r="BF88" s="2698" t="n"/>
      <c r="BG88" s="2698" t="n"/>
      <c r="BH88" s="2698" t="n"/>
      <c r="BI88" s="34" t="n"/>
      <c r="BJ88" s="2698" t="n"/>
      <c r="BK88" s="2698" t="n"/>
      <c r="BL88" s="2698" t="n"/>
      <c r="BM88" s="2698" t="n"/>
      <c r="BN88" s="2698" t="n"/>
      <c r="BO88" s="2698" t="n"/>
      <c r="BP88" s="2698" t="n"/>
      <c r="BQ88" s="2698" t="n"/>
      <c r="BR88" s="2698" t="n"/>
      <c r="BS88" s="2698" t="n"/>
      <c r="BT88" s="2698" t="n"/>
      <c r="BU88" s="2698" t="n"/>
      <c r="BV88" s="2698" t="n"/>
      <c r="BW88" s="2698" t="n"/>
      <c r="BX88" s="2698" t="n"/>
      <c r="BY88" s="2698" t="n"/>
      <c r="BZ88" s="2698" t="n"/>
      <c r="CA88" s="2698" t="n"/>
      <c r="CB88" s="2698" t="n"/>
      <c r="CC88" s="2698" t="n"/>
      <c r="CD88" s="2698" t="n"/>
      <c r="CE88" s="2698" t="n"/>
      <c r="CF88" s="2698" t="n"/>
      <c r="CG88" s="2698" t="n"/>
      <c r="CH88" s="2698" t="n"/>
      <c r="CI88" s="2698" t="n"/>
      <c r="CK88" s="2698" t="n"/>
      <c r="CL88" s="2698" t="n"/>
      <c r="CM88" s="2619" t="n"/>
      <c r="CN88" s="2619" t="n"/>
      <c r="CO88" s="2698" t="n"/>
      <c r="CP88" s="2698" t="n"/>
      <c r="CQ88" s="2698" t="n"/>
      <c r="CR88" s="2620" t="n"/>
      <c r="CS88" s="2620" t="n"/>
      <c r="CT88" s="2620" t="n"/>
      <c r="CU88" s="2620" t="n"/>
      <c r="CV88" s="2620" t="n"/>
      <c r="CW88" s="2620" t="n"/>
      <c r="CX88" s="33" t="n"/>
      <c r="CZ88" s="2667" t="n"/>
      <c r="DA88" s="2667" t="n"/>
      <c r="DB88" s="2667" t="n"/>
      <c r="DC88" s="2667" t="n"/>
      <c r="DD88" s="2667" t="n"/>
      <c r="DE88" s="224" t="n"/>
      <c r="DF88" s="224" t="n"/>
      <c r="DG88" s="224" t="n"/>
      <c r="DH88" s="224" t="n"/>
      <c r="DI88" s="2720" t="n"/>
      <c r="DJ88" s="2720" t="n"/>
      <c r="DK88" s="2720" t="n"/>
      <c r="DT88" s="2682" t="n"/>
      <c r="DU88" s="2682" t="n"/>
    </row>
    <row customFormat="1" r="89" s="2696">
      <c r="A89" s="2698" t="n"/>
      <c r="B89" s="2698" t="n"/>
      <c r="C89" s="2698" t="n"/>
      <c r="D89" s="2698" t="n"/>
      <c r="E89" s="2698" t="n"/>
      <c r="F89" s="2698" t="n"/>
      <c r="G89" s="2698" t="n"/>
      <c r="H89" s="2698" t="n"/>
      <c r="I89" s="2698" t="n"/>
      <c r="J89" s="2698" t="n"/>
      <c r="K89" s="2698" t="n"/>
      <c r="L89" s="2698" t="n"/>
      <c r="M89" s="2698" t="n"/>
      <c r="N89" s="2698" t="n"/>
      <c r="O89" s="2698" t="n"/>
      <c r="P89" s="2618" t="n"/>
      <c r="Q89" s="2618" t="n"/>
      <c r="R89" s="2618" t="n"/>
      <c r="S89" s="2618" t="n"/>
      <c r="T89" s="2721" t="n"/>
      <c r="U89" s="2698" t="n"/>
      <c r="V89" s="2698" t="n"/>
      <c r="W89" s="2698" t="n"/>
      <c r="X89" s="2698" t="n"/>
      <c r="Y89" s="2698" t="n"/>
      <c r="Z89" s="2698" t="n"/>
      <c r="AA89" s="2698" t="n"/>
      <c r="AB89" s="33" t="n"/>
      <c r="AC89" s="2698" t="n"/>
      <c r="AD89" s="2698" t="n"/>
      <c r="AE89" s="2698" t="n"/>
      <c r="AF89" s="2698" t="n"/>
      <c r="AG89" s="2698" t="n"/>
      <c r="AH89" s="2698" t="n"/>
      <c r="AI89" s="2698" t="n"/>
      <c r="AJ89" s="2698" t="n"/>
      <c r="AK89" s="2698" t="n"/>
      <c r="AL89" s="2698" t="n"/>
      <c r="AM89" s="2698" t="n"/>
      <c r="AN89" s="2698" t="n"/>
      <c r="AO89" s="2698" t="n"/>
      <c r="AP89" s="2698" t="n"/>
      <c r="AQ89" s="2698" t="n"/>
      <c r="AR89" s="2698" t="n"/>
      <c r="AS89" s="2698" t="n"/>
      <c r="AT89" s="2698" t="n"/>
      <c r="AU89" s="2698" t="n"/>
      <c r="AV89" s="2698" t="n"/>
      <c r="AW89" s="2698" t="n"/>
      <c r="AX89" s="2698" t="n"/>
      <c r="AY89" s="2698" t="n"/>
      <c r="AZ89" s="2698" t="n"/>
      <c r="BA89" s="2698" t="n"/>
      <c r="BB89" s="2698" t="n"/>
      <c r="BC89" s="2698" t="n"/>
      <c r="BD89" s="2698" t="n"/>
      <c r="BE89" s="2698" t="n"/>
      <c r="BF89" s="2698" t="n"/>
      <c r="BG89" s="2698" t="n"/>
      <c r="BH89" s="2698" t="n"/>
      <c r="BI89" s="34" t="n"/>
      <c r="BJ89" s="2698" t="n"/>
      <c r="BK89" s="2698" t="n"/>
      <c r="BL89" s="2698" t="n"/>
      <c r="BM89" s="2698" t="n"/>
      <c r="BN89" s="2698" t="n"/>
      <c r="BO89" s="2698" t="n"/>
      <c r="BP89" s="2698" t="n"/>
      <c r="BQ89" s="2698" t="n"/>
      <c r="BR89" s="2698" t="n"/>
      <c r="BS89" s="2698" t="n"/>
      <c r="BT89" s="2698" t="n"/>
      <c r="BU89" s="2698" t="n"/>
      <c r="BV89" s="2698" t="n"/>
      <c r="BW89" s="2698" t="n"/>
      <c r="BX89" s="2698" t="n"/>
      <c r="BY89" s="2698" t="n"/>
      <c r="BZ89" s="2698" t="n"/>
      <c r="CA89" s="2698" t="n"/>
      <c r="CB89" s="2698" t="n"/>
      <c r="CC89" s="2698" t="n"/>
      <c r="CD89" s="2698" t="n"/>
      <c r="CE89" s="2698" t="n"/>
      <c r="CF89" s="2698" t="n"/>
      <c r="CG89" s="2698" t="n"/>
      <c r="CH89" s="2698" t="n"/>
      <c r="CI89" s="2698" t="n"/>
      <c r="CK89" s="2698" t="n"/>
      <c r="CL89" s="2698" t="n"/>
      <c r="CM89" s="2619" t="n"/>
      <c r="CN89" s="2619" t="n"/>
      <c r="CO89" s="2698" t="n"/>
      <c r="CP89" s="2698" t="n"/>
      <c r="CQ89" s="2698" t="n"/>
      <c r="CR89" s="2620" t="n"/>
      <c r="CS89" s="2620" t="n"/>
      <c r="CT89" s="2620" t="n"/>
      <c r="CU89" s="2620" t="n"/>
      <c r="CV89" s="2620" t="n"/>
      <c r="CW89" s="2620" t="n"/>
      <c r="CX89" s="33" t="n"/>
      <c r="CZ89" s="2667" t="n"/>
      <c r="DA89" s="2667" t="n"/>
      <c r="DB89" s="2667" t="n"/>
      <c r="DC89" s="2667" t="n"/>
      <c r="DD89" s="2667" t="n"/>
      <c r="DE89" s="224" t="n"/>
      <c r="DF89" s="224" t="n"/>
      <c r="DG89" s="224" t="n"/>
      <c r="DH89" s="224" t="n"/>
      <c r="DI89" s="2720" t="n"/>
      <c r="DJ89" s="2720" t="n"/>
      <c r="DK89" s="2720" t="n"/>
      <c r="DT89" s="2682" t="n"/>
      <c r="DU89" s="2682" t="n"/>
    </row>
    <row customFormat="1" customHeight="1" ht="25.5" r="90" s="2696">
      <c r="A90" s="2698" t="n"/>
      <c r="B90" s="2698" t="n"/>
      <c r="C90" s="2698" t="n"/>
      <c r="D90" s="2698" t="n"/>
      <c r="E90" s="2698" t="n"/>
      <c r="F90" s="2698" t="n"/>
      <c r="G90" s="2698" t="n"/>
      <c r="H90" s="2698" t="n"/>
      <c r="I90" s="2698" t="n"/>
      <c r="J90" s="2698" t="n"/>
      <c r="K90" s="2698" t="n"/>
      <c r="L90" s="2698" t="n"/>
      <c r="M90" s="2698" t="n"/>
      <c r="N90" s="2698" t="n"/>
      <c r="O90" s="2698" t="n"/>
      <c r="P90" s="2618" t="n"/>
      <c r="Q90" s="2618" t="n"/>
      <c r="R90" s="2618" t="n"/>
      <c r="S90" s="2618" t="n"/>
      <c r="T90" s="2721" t="n"/>
      <c r="U90" s="2698" t="n"/>
      <c r="V90" s="2698" t="n"/>
      <c r="W90" s="2698" t="n"/>
      <c r="X90" s="2698" t="n"/>
      <c r="Y90" s="2698" t="n"/>
      <c r="Z90" s="2698" t="n"/>
      <c r="AA90" s="2698" t="n"/>
      <c r="AB90" s="33" t="n"/>
      <c r="AC90" s="2698" t="n"/>
      <c r="AD90" s="2698" t="n"/>
      <c r="AE90" s="2698" t="n"/>
      <c r="AF90" s="2698" t="n"/>
      <c r="AG90" s="2698" t="n"/>
      <c r="AH90" s="2698" t="n"/>
      <c r="AI90" s="2698" t="n"/>
      <c r="AJ90" s="2698" t="n"/>
      <c r="AK90" s="2698" t="n"/>
      <c r="AL90" s="2698" t="n"/>
      <c r="AM90" s="2698" t="n"/>
      <c r="AN90" s="2698" t="n"/>
      <c r="AO90" s="2698" t="n"/>
      <c r="AP90" s="2698" t="n"/>
      <c r="AQ90" s="2698" t="n"/>
      <c r="AR90" s="2698" t="n"/>
      <c r="AS90" s="2698" t="n"/>
      <c r="AT90" s="2698" t="n"/>
      <c r="AU90" s="2698" t="n"/>
      <c r="AV90" s="2698" t="n"/>
      <c r="AW90" s="2698" t="n"/>
      <c r="AX90" s="2698" t="n"/>
      <c r="AY90" s="2698" t="n"/>
      <c r="AZ90" s="2698" t="n"/>
      <c r="BA90" s="2698" t="n"/>
      <c r="BB90" s="2698" t="n"/>
      <c r="BC90" s="2698" t="n"/>
      <c r="BD90" s="2698" t="n"/>
      <c r="BE90" s="2698" t="n"/>
      <c r="BF90" s="2698" t="n"/>
      <c r="BG90" s="2698" t="n"/>
      <c r="BH90" s="2698" t="n"/>
      <c r="BI90" s="34" t="n"/>
      <c r="BJ90" s="2698" t="n"/>
      <c r="BK90" s="2698" t="n"/>
      <c r="BL90" s="2698" t="n"/>
      <c r="BM90" s="2698" t="n"/>
      <c r="BN90" s="2698" t="n"/>
      <c r="BO90" s="2698" t="n"/>
      <c r="BP90" s="2698" t="n"/>
      <c r="BQ90" s="2698" t="n"/>
      <c r="BR90" s="2698" t="n"/>
      <c r="BS90" s="2698" t="n"/>
      <c r="BT90" s="2698" t="n"/>
      <c r="BU90" s="2698" t="n"/>
      <c r="BV90" s="2698" t="n"/>
      <c r="BW90" s="2698" t="n"/>
      <c r="BX90" s="2698" t="n"/>
      <c r="BY90" s="2698" t="n"/>
      <c r="BZ90" s="2698" t="n"/>
      <c r="CA90" s="2698" t="n"/>
      <c r="CB90" s="2698" t="n"/>
      <c r="CC90" s="2698" t="n"/>
      <c r="CD90" s="2698" t="n"/>
      <c r="CE90" s="2698" t="n"/>
      <c r="CF90" s="2698" t="n"/>
      <c r="CG90" s="2698" t="n"/>
      <c r="CH90" s="2698" t="n"/>
      <c r="CI90" s="2698" t="n"/>
      <c r="CK90" s="2698" t="n"/>
      <c r="CL90" s="2698" t="n"/>
      <c r="CM90" s="2619" t="n"/>
      <c r="CN90" s="2619" t="n"/>
      <c r="CO90" s="2698" t="n"/>
      <c r="CP90" s="2698" t="n"/>
      <c r="CQ90" s="2698" t="n"/>
      <c r="CR90" s="2620" t="n"/>
      <c r="CS90" s="2620" t="n"/>
      <c r="CT90" s="2620" t="n"/>
      <c r="CU90" s="2620" t="n"/>
      <c r="CV90" s="2620" t="n"/>
      <c r="CW90" s="2620" t="n"/>
      <c r="CX90" s="33" t="n"/>
      <c r="CZ90" s="2619" t="n"/>
      <c r="DA90" s="2619" t="n"/>
      <c r="DB90" s="2619" t="n"/>
      <c r="DC90" s="2619" t="n"/>
      <c r="DD90" s="2619" t="n"/>
      <c r="DI90" s="2720" t="n"/>
      <c r="DJ90" s="2720" t="n"/>
      <c r="DK90" s="2720" t="n"/>
      <c r="DT90" s="2682" t="n"/>
      <c r="DU90" s="2682" t="n"/>
    </row>
    <row customFormat="1" customHeight="1" ht="23.25" r="91" s="2721">
      <c r="P91" s="2747" t="n"/>
      <c r="Q91" s="2747" t="n"/>
      <c r="R91" s="2747" t="n"/>
      <c r="S91" s="2747" t="n"/>
      <c r="AB91" s="224" t="n"/>
      <c r="BI91" s="224" t="n"/>
      <c r="CM91" s="2667" t="n"/>
      <c r="CN91" s="2667" t="n"/>
      <c r="CR91" s="2667" t="n"/>
      <c r="CS91" s="2667" t="n"/>
      <c r="CT91" s="2667" t="n"/>
      <c r="CU91" s="2667" t="n"/>
      <c r="CV91" s="2667" t="n"/>
      <c r="CW91" s="2667" t="n"/>
      <c r="CZ91" s="2667" t="n"/>
      <c r="DA91" s="2667" t="n"/>
      <c r="DB91" s="2667" t="n"/>
      <c r="DC91" s="2667" t="n"/>
      <c r="DD91" s="2667" t="n"/>
      <c r="DI91" s="2748" t="n"/>
      <c r="DJ91" s="2748" t="n"/>
      <c r="DK91" s="2748" t="n"/>
      <c r="DT91" s="2682" t="n"/>
      <c r="DU91" s="2682" t="n"/>
    </row>
    <row customFormat="1" customHeight="1" ht="29.25" r="92" s="2721">
      <c r="P92" s="2747" t="n"/>
      <c r="Q92" s="2747" t="n"/>
      <c r="R92" s="2747" t="n"/>
      <c r="S92" s="2747" t="n"/>
      <c r="AB92" s="224" t="n"/>
      <c r="BI92" s="224" t="n"/>
      <c r="CM92" s="2667" t="n"/>
      <c r="CN92" s="2667" t="n"/>
      <c r="CR92" s="2667" t="n"/>
      <c r="CS92" s="2667" t="n"/>
      <c r="CT92" s="2667" t="n"/>
      <c r="CU92" s="2667" t="n"/>
      <c r="CV92" s="2667" t="n"/>
      <c r="CW92" s="2667" t="n"/>
      <c r="CZ92" s="2667" t="n"/>
      <c r="DA92" s="2667" t="n"/>
      <c r="DB92" s="2667" t="n"/>
      <c r="DC92" s="2667" t="n"/>
      <c r="DD92" s="2667" t="n"/>
      <c r="DI92" s="2748" t="n"/>
      <c r="DJ92" s="2748" t="n"/>
      <c r="DK92" s="2748" t="n"/>
      <c r="DT92" s="2682" t="n"/>
      <c r="DU92" s="2682" t="n"/>
    </row>
    <row customFormat="1" customHeight="1" ht="12.75" r="93" s="2721">
      <c r="P93" s="2747" t="n"/>
      <c r="Q93" s="2747" t="n"/>
      <c r="R93" s="2747" t="n"/>
      <c r="S93" s="2747" t="n"/>
      <c r="AB93" s="224" t="n"/>
      <c r="BI93" s="224" t="n"/>
      <c r="CM93" s="2667" t="n"/>
      <c r="CN93" s="2667" t="n"/>
      <c r="CR93" s="2667" t="n"/>
      <c r="CS93" s="2667" t="n"/>
      <c r="CT93" s="2667" t="n"/>
      <c r="CU93" s="2667" t="n"/>
      <c r="CV93" s="2667" t="n"/>
      <c r="CW93" s="2667" t="n"/>
      <c r="CZ93" s="2667" t="n"/>
      <c r="DA93" s="2667" t="n"/>
      <c r="DB93" s="2667" t="n"/>
      <c r="DC93" s="2667" t="n"/>
      <c r="DD93" s="2667" t="n"/>
      <c r="DI93" s="2748" t="n"/>
      <c r="DJ93" s="2748" t="n"/>
      <c r="DK93" s="2748" t="n"/>
      <c r="DT93" s="2682" t="n"/>
      <c r="DU93" s="2682" t="n"/>
    </row>
    <row customFormat="1" customHeight="1" ht="12.75" r="94" s="2721">
      <c r="P94" s="2747" t="n"/>
      <c r="Q94" s="2747" t="n"/>
      <c r="R94" s="2747" t="n"/>
      <c r="S94" s="2747" t="n"/>
      <c r="AB94" s="224" t="n"/>
      <c r="BI94" s="224" t="n"/>
      <c r="CM94" s="2667" t="n"/>
      <c r="CN94" s="2667" t="n"/>
      <c r="CR94" s="2667" t="n"/>
      <c r="CS94" s="2667" t="n"/>
      <c r="CT94" s="2667" t="n"/>
      <c r="CU94" s="2667" t="n"/>
      <c r="CV94" s="2667" t="n"/>
      <c r="CW94" s="2667" t="n"/>
      <c r="CZ94" s="2667" t="n"/>
      <c r="DA94" s="2667" t="n"/>
      <c r="DB94" s="2667" t="n"/>
      <c r="DC94" s="2667" t="n"/>
      <c r="DD94" s="2667" t="n"/>
      <c r="DI94" s="2748" t="n"/>
      <c r="DJ94" s="2748" t="n"/>
      <c r="DK94" s="2748" t="n"/>
      <c r="DT94" s="2682" t="n"/>
      <c r="DU94" s="2682" t="n"/>
    </row>
    <row customFormat="1" customHeight="1" ht="12.75" r="95" s="2721">
      <c r="P95" s="2747" t="n"/>
      <c r="Q95" s="2747" t="n"/>
      <c r="R95" s="2747" t="n"/>
      <c r="S95" s="2747" t="n"/>
      <c r="AB95" s="224" t="n"/>
      <c r="BI95" s="224" t="n"/>
      <c r="CM95" s="2667" t="n"/>
      <c r="CN95" s="2667" t="n"/>
      <c r="CR95" s="2667" t="n"/>
      <c r="CS95" s="2667" t="n"/>
      <c r="CT95" s="2667" t="n"/>
      <c r="CU95" s="2667" t="n"/>
      <c r="CV95" s="2667" t="n"/>
      <c r="CW95" s="2667" t="n"/>
      <c r="CZ95" s="2667" t="n"/>
      <c r="DA95" s="2667" t="n"/>
      <c r="DB95" s="2667" t="n"/>
      <c r="DC95" s="2667" t="n"/>
      <c r="DD95" s="2667" t="n"/>
      <c r="DI95" s="2748" t="n"/>
      <c r="DJ95" s="2748" t="n"/>
      <c r="DK95" s="2748" t="n"/>
      <c r="DT95" s="2682" t="n"/>
      <c r="DU95" s="2682" t="n"/>
    </row>
    <row customFormat="1" customHeight="1" ht="12.75" r="96" s="2721">
      <c r="P96" s="2747" t="n"/>
      <c r="Q96" s="2747" t="n"/>
      <c r="R96" s="2747" t="n"/>
      <c r="S96" s="2747" t="n"/>
      <c r="AB96" s="224" t="n"/>
      <c r="BI96" s="224" t="n"/>
      <c r="CM96" s="2667" t="n"/>
      <c r="CN96" s="2667" t="n"/>
      <c r="CR96" s="2667" t="n"/>
      <c r="CS96" s="2667" t="n"/>
      <c r="CT96" s="2667" t="n"/>
      <c r="CU96" s="2667" t="n"/>
      <c r="CV96" s="2667" t="n"/>
      <c r="CW96" s="2667" t="n"/>
      <c r="CZ96" s="2667" t="n"/>
      <c r="DA96" s="2667" t="n"/>
      <c r="DB96" s="2667" t="n"/>
      <c r="DC96" s="2667" t="n"/>
      <c r="DD96" s="2667" t="n"/>
      <c r="DI96" s="2748" t="n"/>
      <c r="DJ96" s="2748" t="n"/>
      <c r="DK96" s="2748" t="n"/>
      <c r="DT96" s="2682" t="n"/>
      <c r="DU96" s="2682" t="n"/>
    </row>
    <row customFormat="1" customHeight="1" ht="12.75" r="97" s="2721">
      <c r="P97" s="2747" t="n"/>
      <c r="Q97" s="2747" t="n"/>
      <c r="R97" s="2747" t="n"/>
      <c r="S97" s="2747" t="n"/>
      <c r="AB97" s="224" t="n"/>
      <c r="BI97" s="224" t="n"/>
      <c r="CM97" s="2667" t="n"/>
      <c r="CN97" s="2667" t="n"/>
      <c r="CR97" s="2667" t="n"/>
      <c r="CS97" s="2667" t="n"/>
      <c r="CT97" s="2667" t="n"/>
      <c r="CU97" s="2667" t="n"/>
      <c r="CV97" s="2667" t="n"/>
      <c r="CW97" s="2667" t="n"/>
      <c r="CZ97" s="2667" t="n"/>
      <c r="DA97" s="2667" t="n"/>
      <c r="DB97" s="2667" t="n"/>
      <c r="DC97" s="2667" t="n"/>
      <c r="DD97" s="2667" t="n"/>
      <c r="DI97" s="2748" t="n"/>
      <c r="DJ97" s="2748" t="n"/>
      <c r="DK97" s="2748" t="n"/>
      <c r="DT97" s="2682" t="n"/>
      <c r="DU97" s="2682" t="n"/>
    </row>
    <row customFormat="1" customHeight="1" ht="12.75" r="98" s="2721">
      <c r="P98" s="2747" t="n"/>
      <c r="Q98" s="2747" t="n"/>
      <c r="R98" s="2747" t="n"/>
      <c r="S98" s="2747" t="n"/>
      <c r="AB98" s="224" t="n"/>
      <c r="BI98" s="224" t="n"/>
      <c r="CM98" s="2667" t="n"/>
      <c r="CN98" s="2667" t="n"/>
      <c r="CR98" s="2667" t="n"/>
      <c r="CS98" s="2667" t="n"/>
      <c r="CT98" s="2667" t="n"/>
      <c r="CU98" s="2667" t="n"/>
      <c r="CV98" s="2667" t="n"/>
      <c r="CW98" s="2667" t="n"/>
      <c r="CZ98" s="2667" t="n"/>
      <c r="DA98" s="2667" t="n"/>
      <c r="DB98" s="2667" t="n"/>
      <c r="DC98" s="2667" t="n"/>
      <c r="DD98" s="2667" t="n"/>
      <c r="DI98" s="2748" t="n"/>
      <c r="DJ98" s="2748" t="n"/>
      <c r="DK98" s="2748" t="n"/>
      <c r="DT98" s="2682" t="n"/>
      <c r="DU98" s="2682" t="n"/>
    </row>
    <row customFormat="1" customHeight="1" ht="12.75" r="99" s="2721">
      <c r="P99" s="2747" t="n"/>
      <c r="Q99" s="2747" t="n"/>
      <c r="R99" s="2747" t="n"/>
      <c r="S99" s="2747" t="n"/>
      <c r="AB99" s="224" t="n"/>
      <c r="BI99" s="224" t="n"/>
      <c r="CM99" s="2667" t="n"/>
      <c r="CN99" s="2667" t="n"/>
      <c r="CR99" s="2667" t="n"/>
      <c r="CS99" s="2667" t="n"/>
      <c r="CT99" s="2667" t="n"/>
      <c r="CU99" s="2667" t="n"/>
      <c r="CV99" s="2667" t="n"/>
      <c r="CW99" s="2667" t="n"/>
      <c r="CZ99" s="2667" t="n"/>
      <c r="DA99" s="2667" t="n"/>
      <c r="DB99" s="2667" t="n"/>
      <c r="DC99" s="2667" t="n"/>
      <c r="DD99" s="2667" t="n"/>
      <c r="DI99" s="2748" t="n"/>
      <c r="DJ99" s="2748" t="n"/>
      <c r="DK99" s="2748" t="n"/>
      <c r="DT99" s="2682" t="n"/>
      <c r="DU99" s="2682" t="n"/>
    </row>
    <row customFormat="1" customHeight="1" ht="12.75" r="100" s="2721">
      <c r="P100" s="2747" t="n"/>
      <c r="Q100" s="2747" t="n"/>
      <c r="R100" s="2747" t="n"/>
      <c r="S100" s="2747" t="n"/>
      <c r="AB100" s="224" t="n"/>
      <c r="BI100" s="224" t="n"/>
      <c r="CM100" s="2667" t="n"/>
      <c r="CN100" s="2667" t="n"/>
      <c r="CR100" s="2667" t="n"/>
      <c r="CS100" s="2667" t="n"/>
      <c r="CT100" s="2667" t="n"/>
      <c r="CU100" s="2667" t="n"/>
      <c r="CV100" s="2667" t="n"/>
      <c r="CW100" s="2667" t="n"/>
      <c r="CZ100" s="2667" t="n"/>
      <c r="DA100" s="2667" t="n"/>
      <c r="DB100" s="2667" t="n"/>
      <c r="DC100" s="2667" t="n"/>
      <c r="DD100" s="2667" t="n"/>
      <c r="DI100" s="2748" t="n"/>
      <c r="DJ100" s="2748" t="n"/>
      <c r="DK100" s="2748" t="n"/>
      <c r="DT100" s="2682" t="n"/>
      <c r="DU100" s="2682" t="n"/>
    </row>
    <row customHeight="1" ht="12.75" r="101" s="2557">
      <c r="CZ101" s="2619" t="n"/>
      <c r="DA101" s="2619" t="n"/>
      <c r="DB101" s="2619" t="n"/>
      <c r="DC101" s="2619" t="n"/>
      <c r="DD101" s="2619" t="n"/>
      <c r="DT101" s="2682" t="n"/>
      <c r="DU101" s="2682" t="n"/>
    </row>
    <row customHeight="1" ht="12.75" r="102" s="2557">
      <c r="CZ102" s="2619" t="n"/>
      <c r="DA102" s="2619" t="n"/>
      <c r="DB102" s="2619" t="n"/>
      <c r="DC102" s="2619" t="n"/>
      <c r="DD102" s="2619" t="n"/>
      <c r="DT102" s="2682" t="n"/>
      <c r="DU102" s="2682" t="n"/>
    </row>
    <row customFormat="1" customHeight="1" ht="12.75" r="103" s="2696">
      <c r="A103" s="2698" t="n"/>
      <c r="B103" s="2698" t="n"/>
      <c r="C103" s="2698" t="n"/>
      <c r="D103" s="2698" t="n"/>
      <c r="E103" s="2698" t="n"/>
      <c r="F103" s="2698" t="n"/>
      <c r="G103" s="2698" t="n"/>
      <c r="H103" s="2698" t="n"/>
      <c r="I103" s="2698" t="n"/>
      <c r="J103" s="2698" t="n"/>
      <c r="K103" s="2698" t="n"/>
      <c r="L103" s="2698" t="n"/>
      <c r="M103" s="2698" t="n"/>
      <c r="N103" s="2698" t="n"/>
      <c r="O103" s="2698" t="n"/>
      <c r="P103" s="2618" t="n"/>
      <c r="Q103" s="2618" t="n"/>
      <c r="R103" s="2618" t="n"/>
      <c r="S103" s="2618" t="n"/>
      <c r="T103" s="2721" t="n"/>
      <c r="U103" s="2698" t="n"/>
      <c r="V103" s="2698" t="n"/>
      <c r="W103" s="2698" t="n"/>
      <c r="X103" s="2698" t="n"/>
      <c r="Y103" s="2698" t="n"/>
      <c r="Z103" s="2698" t="n"/>
      <c r="AA103" s="2698" t="n"/>
      <c r="AB103" s="33" t="n"/>
      <c r="AC103" s="2698" t="n"/>
      <c r="AD103" s="2698" t="n"/>
      <c r="AE103" s="2698" t="n"/>
      <c r="AF103" s="2698" t="n"/>
      <c r="AG103" s="2698" t="n"/>
      <c r="AH103" s="2698" t="n"/>
      <c r="AI103" s="2698" t="n"/>
      <c r="AJ103" s="2698" t="n"/>
      <c r="AK103" s="2698" t="n"/>
      <c r="AL103" s="2698" t="n"/>
      <c r="AM103" s="2698" t="n"/>
      <c r="AN103" s="2698" t="n"/>
      <c r="AO103" s="2698" t="n"/>
      <c r="AP103" s="2698" t="n"/>
      <c r="AQ103" s="2698" t="n"/>
      <c r="AR103" s="2698" t="n"/>
      <c r="AS103" s="2698" t="n"/>
      <c r="AT103" s="2698" t="n"/>
      <c r="AU103" s="2698" t="n"/>
      <c r="AV103" s="2698" t="n"/>
      <c r="AW103" s="2698" t="n"/>
      <c r="AX103" s="2698" t="n"/>
      <c r="AY103" s="2698" t="n"/>
      <c r="AZ103" s="2698" t="n"/>
      <c r="BA103" s="2698" t="n"/>
      <c r="BB103" s="2698" t="n"/>
      <c r="BC103" s="2698" t="n"/>
      <c r="BD103" s="2698" t="n"/>
      <c r="BE103" s="2698" t="n"/>
      <c r="BF103" s="2698" t="n"/>
      <c r="BG103" s="2698" t="n"/>
      <c r="BH103" s="2698" t="n"/>
      <c r="BI103" s="34" t="n"/>
      <c r="BJ103" s="2698" t="n"/>
      <c r="BK103" s="2698" t="n"/>
      <c r="BL103" s="2698" t="n"/>
      <c r="BM103" s="2698" t="n"/>
      <c r="BN103" s="2698" t="n"/>
      <c r="BO103" s="2698" t="n"/>
      <c r="BP103" s="2698" t="n"/>
      <c r="BQ103" s="2698" t="n"/>
      <c r="BR103" s="2698" t="n"/>
      <c r="BS103" s="2698" t="n"/>
      <c r="BT103" s="2698" t="n"/>
      <c r="BU103" s="2698" t="n"/>
      <c r="BV103" s="2698" t="n"/>
      <c r="BW103" s="2698" t="n"/>
      <c r="BX103" s="2698" t="n"/>
      <c r="BY103" s="2698" t="n"/>
      <c r="BZ103" s="2698" t="n"/>
      <c r="CA103" s="2698" t="n"/>
      <c r="CB103" s="2698" t="n"/>
      <c r="CC103" s="2698" t="n"/>
      <c r="CD103" s="2698" t="n"/>
      <c r="CE103" s="2698" t="n"/>
      <c r="CF103" s="2698" t="n"/>
      <c r="CG103" s="2698" t="n"/>
      <c r="CH103" s="2698" t="n"/>
      <c r="CI103" s="2698" t="n"/>
      <c r="CK103" s="2698" t="n"/>
      <c r="CL103" s="2698" t="n"/>
      <c r="CM103" s="2619" t="n"/>
      <c r="CN103" s="2619" t="n"/>
      <c r="CO103" s="2698" t="n"/>
      <c r="CP103" s="2698" t="n"/>
      <c r="CQ103" s="2698" t="n"/>
      <c r="CR103" s="2620" t="n"/>
      <c r="CS103" s="2620" t="n"/>
      <c r="CT103" s="2620" t="n"/>
      <c r="CU103" s="2620" t="n"/>
      <c r="CV103" s="2620" t="n"/>
      <c r="CW103" s="2620" t="n"/>
      <c r="CX103" s="34" t="n"/>
      <c r="CY103" s="2698" t="n"/>
      <c r="CZ103" s="2620" t="n"/>
      <c r="DA103" s="2620" t="n"/>
      <c r="DB103" s="2620" t="n"/>
      <c r="DC103" s="2620" t="n"/>
      <c r="DD103" s="2620" t="n"/>
      <c r="DI103" s="2720" t="n"/>
      <c r="DJ103" s="2720" t="n"/>
      <c r="DK103" s="2720" t="n"/>
      <c r="DT103" s="2682" t="n"/>
      <c r="DU103" s="2682" t="n"/>
    </row>
    <row customFormat="1" customHeight="1" ht="12.75" r="104" s="2698">
      <c r="P104" s="2618" t="n"/>
      <c r="Q104" s="2618" t="n"/>
      <c r="R104" s="2618" t="n"/>
      <c r="S104" s="2618" t="n"/>
      <c r="T104" s="2721" t="n"/>
      <c r="AB104" s="33" t="n"/>
      <c r="BI104" s="34" t="n"/>
      <c r="CJ104" s="2696" t="n"/>
      <c r="CM104" s="2619" t="n"/>
      <c r="CN104" s="2619" t="n"/>
      <c r="CR104" s="2620" t="n"/>
      <c r="CS104" s="2620" t="n"/>
      <c r="CT104" s="2620" t="n"/>
      <c r="CU104" s="2620" t="n"/>
      <c r="CV104" s="2620" t="n"/>
      <c r="CW104" s="2620" t="n"/>
      <c r="CX104" s="34" t="n"/>
      <c r="CZ104" s="2620" t="n"/>
      <c r="DA104" s="2620" t="n"/>
      <c r="DB104" s="2620" t="n"/>
      <c r="DC104" s="2620" t="n"/>
      <c r="DD104" s="2620" t="n"/>
      <c r="DE104" s="2696" t="n"/>
      <c r="DF104" s="2696" t="n"/>
      <c r="DG104" s="2696" t="n"/>
      <c r="DH104" s="2696" t="n"/>
      <c r="DI104" s="2749" t="n"/>
      <c r="DJ104" s="2749" t="n"/>
      <c r="DK104" s="2749" t="n"/>
      <c r="DT104" s="2682" t="n"/>
      <c r="DU104" s="2682" t="n"/>
    </row>
    <row customFormat="1" customHeight="1" ht="12.75" r="105" s="2698">
      <c r="P105" s="2618" t="n"/>
      <c r="Q105" s="2618" t="n"/>
      <c r="R105" s="2618" t="n"/>
      <c r="S105" s="2618" t="n"/>
      <c r="T105" s="2721" t="n"/>
      <c r="AB105" s="33" t="n"/>
      <c r="BI105" s="34" t="n"/>
      <c r="CJ105" s="2696" t="n"/>
      <c r="CM105" s="2619" t="n"/>
      <c r="CN105" s="2619" t="n"/>
      <c r="CR105" s="2620" t="n"/>
      <c r="CS105" s="2620" t="n"/>
      <c r="CT105" s="2620" t="n"/>
      <c r="CU105" s="2620" t="n"/>
      <c r="CV105" s="2620" t="n"/>
      <c r="CW105" s="2620" t="n"/>
      <c r="CX105" s="34" t="n"/>
      <c r="CZ105" s="2620" t="n"/>
      <c r="DA105" s="2620" t="n"/>
      <c r="DB105" s="2620" t="n"/>
      <c r="DC105" s="2620" t="n"/>
      <c r="DD105" s="2620" t="n"/>
      <c r="DE105" s="2696" t="n"/>
      <c r="DF105" s="2696" t="n"/>
      <c r="DG105" s="2696" t="n"/>
      <c r="DH105" s="2696" t="n"/>
      <c r="DI105" s="2749" t="n"/>
      <c r="DJ105" s="2749" t="n"/>
      <c r="DK105" s="2749" t="n"/>
      <c r="DT105" s="2682" t="n"/>
      <c r="DU105" s="2682" t="n"/>
    </row>
    <row customFormat="1" customHeight="1" ht="12.75" r="106" s="2698">
      <c r="P106" s="2618" t="n"/>
      <c r="Q106" s="2618" t="n"/>
      <c r="R106" s="2618" t="n"/>
      <c r="S106" s="2618" t="n"/>
      <c r="T106" s="2721" t="n"/>
      <c r="AB106" s="33" t="n"/>
      <c r="BI106" s="34" t="n"/>
      <c r="CJ106" s="2696" t="n"/>
      <c r="CM106" s="2619" t="n"/>
      <c r="CN106" s="2619" t="n"/>
      <c r="CR106" s="2620" t="n"/>
      <c r="CS106" s="2620" t="n"/>
      <c r="CT106" s="2620" t="n"/>
      <c r="CU106" s="2620" t="n"/>
      <c r="CV106" s="2620" t="n"/>
      <c r="CW106" s="2620" t="n"/>
      <c r="CX106" s="34" t="n"/>
      <c r="CZ106" s="2620" t="n"/>
      <c r="DA106" s="2620" t="n"/>
      <c r="DB106" s="2620" t="n"/>
      <c r="DC106" s="2620" t="n"/>
      <c r="DD106" s="2620" t="n"/>
      <c r="DE106" s="2696" t="n"/>
      <c r="DF106" s="2696" t="n"/>
      <c r="DG106" s="2696" t="n"/>
      <c r="DH106" s="2696" t="n"/>
      <c r="DI106" s="2749" t="n"/>
      <c r="DJ106" s="2749" t="n"/>
      <c r="DK106" s="2749" t="n"/>
      <c r="DT106" s="2682" t="n"/>
      <c r="DU106" s="2682" t="n"/>
    </row>
    <row customFormat="1" customHeight="1" ht="12.75" r="107" s="2698">
      <c r="P107" s="2618" t="n"/>
      <c r="Q107" s="2618" t="n"/>
      <c r="R107" s="2618" t="n"/>
      <c r="S107" s="2618" t="n"/>
      <c r="T107" s="2721" t="n"/>
      <c r="AB107" s="33" t="n"/>
      <c r="BI107" s="34" t="n"/>
      <c r="CJ107" s="2696" t="n"/>
      <c r="CM107" s="2619" t="n"/>
      <c r="CN107" s="2619" t="n"/>
      <c r="CR107" s="2620" t="n"/>
      <c r="CS107" s="2620" t="n"/>
      <c r="CT107" s="2620" t="n"/>
      <c r="CU107" s="2620" t="n"/>
      <c r="CV107" s="2620" t="n"/>
      <c r="CW107" s="2620" t="n"/>
      <c r="CX107" s="34" t="n"/>
      <c r="CZ107" s="2620" t="n"/>
      <c r="DA107" s="2620" t="n"/>
      <c r="DB107" s="2620" t="n"/>
      <c r="DC107" s="2620" t="n"/>
      <c r="DD107" s="2620" t="n"/>
      <c r="DE107" s="2696" t="n"/>
      <c r="DF107" s="2696" t="n"/>
      <c r="DG107" s="2696" t="n"/>
      <c r="DH107" s="2696" t="n"/>
      <c r="DI107" s="2749" t="n"/>
      <c r="DJ107" s="2749" t="n"/>
      <c r="DK107" s="2749" t="n"/>
      <c r="DT107" s="2682" t="n"/>
      <c r="DU107" s="2682" t="n"/>
    </row>
    <row customFormat="1" r="108" s="2698">
      <c r="P108" s="2618" t="n"/>
      <c r="Q108" s="2618" t="n"/>
      <c r="R108" s="2618" t="n"/>
      <c r="S108" s="2618" t="n"/>
      <c r="T108" s="2721" t="n"/>
      <c r="AB108" s="33" t="n"/>
      <c r="BI108" s="34" t="n"/>
      <c r="CJ108" s="2696" t="n"/>
      <c r="CM108" s="2619" t="n"/>
      <c r="CN108" s="2619" t="n"/>
      <c r="CR108" s="2620" t="n"/>
      <c r="CS108" s="2620" t="n"/>
      <c r="CT108" s="2620" t="n"/>
      <c r="CU108" s="2620" t="n"/>
      <c r="CV108" s="2620" t="n"/>
      <c r="CW108" s="2620" t="n"/>
      <c r="CX108" s="34" t="n"/>
      <c r="CZ108" s="2620" t="n"/>
      <c r="DA108" s="2620" t="n"/>
      <c r="DB108" s="2620" t="n"/>
      <c r="DC108" s="2620" t="n"/>
      <c r="DD108" s="2620" t="n"/>
      <c r="DE108" s="2696" t="n"/>
      <c r="DF108" s="2696" t="n"/>
      <c r="DG108" s="2696" t="n"/>
      <c r="DH108" s="2696" t="n"/>
      <c r="DI108" s="2749" t="n"/>
      <c r="DJ108" s="2749" t="n"/>
      <c r="DK108" s="2749" t="n"/>
      <c r="DT108" s="2682" t="n"/>
      <c r="DU108" s="2682" t="n"/>
    </row>
    <row customFormat="1" r="109" s="2698">
      <c r="P109" s="2618" t="n"/>
      <c r="Q109" s="2618" t="n"/>
      <c r="R109" s="2618" t="n"/>
      <c r="S109" s="2618" t="n"/>
      <c r="T109" s="2721" t="n"/>
      <c r="AB109" s="33" t="n"/>
      <c r="BI109" s="34" t="n"/>
      <c r="CJ109" s="2696" t="n"/>
      <c r="CM109" s="2619" t="n"/>
      <c r="CN109" s="2619" t="n"/>
      <c r="CR109" s="2620" t="n"/>
      <c r="CS109" s="2620" t="n"/>
      <c r="CT109" s="2620" t="n"/>
      <c r="CU109" s="2620" t="n"/>
      <c r="CV109" s="2620" t="n"/>
      <c r="CW109" s="2620" t="n"/>
      <c r="CX109" s="34" t="n"/>
      <c r="CZ109" s="2620" t="n"/>
      <c r="DA109" s="2620" t="n"/>
      <c r="DB109" s="2620" t="n"/>
      <c r="DC109" s="2620" t="n"/>
      <c r="DD109" s="2620" t="n"/>
      <c r="DE109" s="2696" t="n"/>
      <c r="DF109" s="2696" t="n"/>
      <c r="DG109" s="2696" t="n"/>
      <c r="DH109" s="2696" t="n"/>
      <c r="DI109" s="2749" t="n"/>
      <c r="DJ109" s="2749" t="n"/>
      <c r="DK109" s="2749" t="n"/>
      <c r="DT109" s="2682" t="n"/>
      <c r="DU109" s="2682" t="n"/>
    </row>
    <row customFormat="1" r="110" s="2698">
      <c r="P110" s="2618" t="n"/>
      <c r="Q110" s="2618" t="n"/>
      <c r="R110" s="2618" t="n"/>
      <c r="S110" s="2618" t="n"/>
      <c r="T110" s="2721" t="n"/>
      <c r="AB110" s="33" t="n"/>
      <c r="BI110" s="34" t="n"/>
      <c r="CJ110" s="2696" t="n"/>
      <c r="CM110" s="2619" t="n"/>
      <c r="CN110" s="2619" t="n"/>
      <c r="CR110" s="2620" t="n"/>
      <c r="CS110" s="2620" t="n"/>
      <c r="CT110" s="2620" t="n"/>
      <c r="CU110" s="2620" t="n"/>
      <c r="CV110" s="2620" t="n"/>
      <c r="CW110" s="2620" t="n"/>
      <c r="CX110" s="34" t="n"/>
      <c r="CZ110" s="2620" t="n"/>
      <c r="DA110" s="2620" t="n"/>
      <c r="DB110" s="2620" t="n"/>
      <c r="DC110" s="2620" t="n"/>
      <c r="DD110" s="2620" t="n"/>
      <c r="DE110" s="2696" t="n"/>
      <c r="DF110" s="2696" t="n"/>
      <c r="DG110" s="2696" t="n"/>
      <c r="DH110" s="2696" t="n"/>
      <c r="DI110" s="2749" t="n"/>
      <c r="DJ110" s="2749" t="n"/>
      <c r="DK110" s="2749" t="n"/>
      <c r="DT110" s="2682" t="n"/>
      <c r="DU110" s="2682" t="n"/>
    </row>
    <row customFormat="1" r="111" s="2698">
      <c r="P111" s="2618" t="n"/>
      <c r="Q111" s="2618" t="n"/>
      <c r="R111" s="2618" t="n"/>
      <c r="S111" s="2618" t="n"/>
      <c r="T111" s="2721" t="n"/>
      <c r="AB111" s="33" t="n"/>
      <c r="BI111" s="34" t="n"/>
      <c r="CJ111" s="2696" t="n"/>
      <c r="CM111" s="2619" t="n"/>
      <c r="CN111" s="2619" t="n"/>
      <c r="CR111" s="2620" t="n"/>
      <c r="CS111" s="2620" t="n"/>
      <c r="CT111" s="2620" t="n"/>
      <c r="CU111" s="2620" t="n"/>
      <c r="CV111" s="2620" t="n"/>
      <c r="CW111" s="2620" t="n"/>
      <c r="CX111" s="34" t="n"/>
      <c r="CZ111" s="2620" t="n"/>
      <c r="DA111" s="2620" t="n"/>
      <c r="DB111" s="2620" t="n"/>
      <c r="DC111" s="2620" t="n"/>
      <c r="DD111" s="2620" t="n"/>
      <c r="DE111" s="2696" t="n"/>
      <c r="DF111" s="2696" t="n"/>
      <c r="DG111" s="2696" t="n"/>
      <c r="DH111" s="2696" t="n"/>
      <c r="DI111" s="2749" t="n"/>
      <c r="DJ111" s="2749" t="n"/>
      <c r="DK111" s="2749" t="n"/>
      <c r="DT111" s="2682" t="n"/>
      <c r="DU111" s="2682" t="n"/>
    </row>
    <row customFormat="1" r="112" s="2698">
      <c r="P112" s="2618" t="n"/>
      <c r="Q112" s="2618" t="n"/>
      <c r="R112" s="2618" t="n"/>
      <c r="S112" s="2618" t="n"/>
      <c r="T112" s="2721" t="n"/>
      <c r="AB112" s="33" t="n"/>
      <c r="BI112" s="34" t="n"/>
      <c r="CJ112" s="2696" t="n"/>
      <c r="CM112" s="2619" t="n"/>
      <c r="CN112" s="2619" t="n"/>
      <c r="CR112" s="2620" t="n"/>
      <c r="CS112" s="2620" t="n"/>
      <c r="CT112" s="2620" t="n"/>
      <c r="CU112" s="2620" t="n"/>
      <c r="CV112" s="2620" t="n"/>
      <c r="CW112" s="2620" t="n"/>
      <c r="CX112" s="34" t="n"/>
      <c r="CZ112" s="2620" t="n"/>
      <c r="DA112" s="2620" t="n"/>
      <c r="DB112" s="2620" t="n"/>
      <c r="DC112" s="2620" t="n"/>
      <c r="DD112" s="2620" t="n"/>
      <c r="DE112" s="2696" t="n"/>
      <c r="DF112" s="2696" t="n"/>
      <c r="DG112" s="2696" t="n"/>
      <c r="DH112" s="2696" t="n"/>
      <c r="DI112" s="2749" t="n"/>
      <c r="DJ112" s="2749" t="n"/>
      <c r="DK112" s="2749" t="n"/>
      <c r="DT112" s="2682" t="n"/>
      <c r="DU112" s="2682" t="n"/>
    </row>
    <row customFormat="1" r="113" s="2698">
      <c r="P113" s="2618" t="n"/>
      <c r="Q113" s="2618" t="n"/>
      <c r="R113" s="2618" t="n"/>
      <c r="S113" s="2618" t="n"/>
      <c r="T113" s="2721" t="n"/>
      <c r="AB113" s="33" t="n"/>
      <c r="BI113" s="34" t="n"/>
      <c r="CJ113" s="2696" t="n"/>
      <c r="CM113" s="2619" t="n"/>
      <c r="CN113" s="2619" t="n"/>
      <c r="CR113" s="2620" t="n"/>
      <c r="CS113" s="2620" t="n"/>
      <c r="CT113" s="2620" t="n"/>
      <c r="CU113" s="2620" t="n"/>
      <c r="CV113" s="2620" t="n"/>
      <c r="CW113" s="2620" t="n"/>
      <c r="CX113" s="34" t="n"/>
      <c r="CZ113" s="2620" t="n"/>
      <c r="DA113" s="2620" t="n"/>
      <c r="DB113" s="2620" t="n"/>
      <c r="DC113" s="2620" t="n"/>
      <c r="DD113" s="2620" t="n"/>
      <c r="DE113" s="2696" t="n"/>
      <c r="DF113" s="2696" t="n"/>
      <c r="DG113" s="2696" t="n"/>
      <c r="DH113" s="2696" t="n"/>
      <c r="DI113" s="2749" t="n"/>
      <c r="DJ113" s="2749" t="n"/>
      <c r="DK113" s="2749" t="n"/>
      <c r="DT113" s="2682" t="n"/>
      <c r="DU113" s="2682" t="n"/>
    </row>
    <row customFormat="1" r="114" s="2698">
      <c r="P114" s="2618" t="n"/>
      <c r="Q114" s="2618" t="n"/>
      <c r="R114" s="2618" t="n"/>
      <c r="S114" s="2618" t="n"/>
      <c r="T114" s="2721" t="n"/>
      <c r="AB114" s="33" t="n"/>
      <c r="BI114" s="34" t="n"/>
      <c r="CJ114" s="2696" t="n"/>
      <c r="CM114" s="2619" t="n"/>
      <c r="CN114" s="2619" t="n"/>
      <c r="CR114" s="2620" t="n"/>
      <c r="CS114" s="2620" t="n"/>
      <c r="CT114" s="2620" t="n"/>
      <c r="CU114" s="2620" t="n"/>
      <c r="CV114" s="2620" t="n"/>
      <c r="CW114" s="2620" t="n"/>
      <c r="CX114" s="34" t="n"/>
      <c r="CZ114" s="2620" t="n"/>
      <c r="DA114" s="2620" t="n"/>
      <c r="DB114" s="2620" t="n"/>
      <c r="DC114" s="2620" t="n"/>
      <c r="DD114" s="2620" t="n"/>
      <c r="DE114" s="2696" t="n"/>
      <c r="DF114" s="2696" t="n"/>
      <c r="DG114" s="2696" t="n"/>
      <c r="DH114" s="2696" t="n"/>
      <c r="DI114" s="2749" t="n"/>
      <c r="DJ114" s="2749" t="n"/>
      <c r="DK114" s="2749" t="n"/>
      <c r="DT114" s="2682" t="n"/>
      <c r="DU114" s="2682" t="n"/>
    </row>
    <row customFormat="1" r="115" s="2698">
      <c r="P115" s="2618" t="n"/>
      <c r="Q115" s="2618" t="n"/>
      <c r="R115" s="2618" t="n"/>
      <c r="S115" s="2618" t="n"/>
      <c r="T115" s="2721" t="n"/>
      <c r="AB115" s="33" t="n"/>
      <c r="BI115" s="34" t="n"/>
      <c r="CJ115" s="2696" t="n"/>
      <c r="CM115" s="2619" t="n"/>
      <c r="CN115" s="2619" t="n"/>
      <c r="CR115" s="2620" t="n"/>
      <c r="CS115" s="2620" t="n"/>
      <c r="CT115" s="2620" t="n"/>
      <c r="CU115" s="2620" t="n"/>
      <c r="CV115" s="2620" t="n"/>
      <c r="CW115" s="2620" t="n"/>
      <c r="CX115" s="34" t="n"/>
      <c r="CZ115" s="2620" t="n"/>
      <c r="DA115" s="2620" t="n"/>
      <c r="DB115" s="2620" t="n"/>
      <c r="DC115" s="2620" t="n"/>
      <c r="DD115" s="2620" t="n"/>
      <c r="DE115" s="2696" t="n"/>
      <c r="DF115" s="2696" t="n"/>
      <c r="DG115" s="2696" t="n"/>
      <c r="DH115" s="2696" t="n"/>
      <c r="DI115" s="2749" t="n"/>
      <c r="DJ115" s="2749" t="n"/>
      <c r="DK115" s="2749" t="n"/>
      <c r="DT115" s="2682" t="n"/>
      <c r="DU115" s="2682" t="n"/>
    </row>
    <row customFormat="1" r="116" s="2698">
      <c r="P116" s="2618" t="n"/>
      <c r="Q116" s="2618" t="n"/>
      <c r="R116" s="2618" t="n"/>
      <c r="S116" s="2618" t="n"/>
      <c r="T116" s="2721" t="n"/>
      <c r="AB116" s="33" t="n"/>
      <c r="BI116" s="34" t="n"/>
      <c r="CJ116" s="2696" t="n"/>
      <c r="CM116" s="2619" t="n"/>
      <c r="CN116" s="2619" t="n"/>
      <c r="CR116" s="2620" t="n"/>
      <c r="CS116" s="2620" t="n"/>
      <c r="CT116" s="2620" t="n"/>
      <c r="CU116" s="2620" t="n"/>
      <c r="CV116" s="2620" t="n"/>
      <c r="CW116" s="2620" t="n"/>
      <c r="CX116" s="34" t="n"/>
      <c r="CZ116" s="2620" t="n"/>
      <c r="DA116" s="2620" t="n"/>
      <c r="DB116" s="2620" t="n"/>
      <c r="DC116" s="2620" t="n"/>
      <c r="DD116" s="2620" t="n"/>
      <c r="DE116" s="2696" t="n"/>
      <c r="DF116" s="2696" t="n"/>
      <c r="DG116" s="2696" t="n"/>
      <c r="DH116" s="2696" t="n"/>
      <c r="DI116" s="2749" t="n"/>
      <c r="DJ116" s="2749" t="n"/>
      <c r="DK116" s="2749" t="n"/>
      <c r="DT116" s="2682" t="n"/>
      <c r="DU116" s="2682" t="n"/>
    </row>
    <row customFormat="1" r="117" s="2698">
      <c r="P117" s="2618" t="n"/>
      <c r="Q117" s="2618" t="n"/>
      <c r="R117" s="2618" t="n"/>
      <c r="S117" s="2618" t="n"/>
      <c r="T117" s="2721" t="n"/>
      <c r="AB117" s="33" t="n"/>
      <c r="BI117" s="34" t="n"/>
      <c r="CJ117" s="2696" t="n"/>
      <c r="CM117" s="2619" t="n"/>
      <c r="CN117" s="2619" t="n"/>
      <c r="CR117" s="2620" t="n"/>
      <c r="CS117" s="2620" t="n"/>
      <c r="CT117" s="2620" t="n"/>
      <c r="CU117" s="2620" t="n"/>
      <c r="CV117" s="2620" t="n"/>
      <c r="CW117" s="2620" t="n"/>
      <c r="CX117" s="34" t="n"/>
      <c r="CZ117" s="2620" t="n"/>
      <c r="DA117" s="2620" t="n"/>
      <c r="DB117" s="2620" t="n"/>
      <c r="DC117" s="2620" t="n"/>
      <c r="DD117" s="2620" t="n"/>
      <c r="DE117" s="2696" t="n"/>
      <c r="DF117" s="2696" t="n"/>
      <c r="DG117" s="2696" t="n"/>
      <c r="DH117" s="2696" t="n"/>
      <c r="DI117" s="2749" t="n"/>
      <c r="DJ117" s="2749" t="n"/>
      <c r="DK117" s="2749" t="n"/>
      <c r="DT117" s="2682" t="n"/>
      <c r="DU117" s="2682" t="n"/>
    </row>
    <row customFormat="1" r="118" s="2698">
      <c r="P118" s="2618" t="n"/>
      <c r="Q118" s="2618" t="n"/>
      <c r="R118" s="2618" t="n"/>
      <c r="S118" s="2618" t="n"/>
      <c r="T118" s="2721" t="n"/>
      <c r="AB118" s="33" t="n"/>
      <c r="BI118" s="34" t="n"/>
      <c r="CJ118" s="2696" t="n"/>
      <c r="CM118" s="2619" t="n"/>
      <c r="CN118" s="2619" t="n"/>
      <c r="CR118" s="2620" t="n"/>
      <c r="CS118" s="2620" t="n"/>
      <c r="CT118" s="2620" t="n"/>
      <c r="CU118" s="2620" t="n"/>
      <c r="CV118" s="2620" t="n"/>
      <c r="CW118" s="2620" t="n"/>
      <c r="CX118" s="34" t="n"/>
      <c r="CZ118" s="2620" t="n"/>
      <c r="DA118" s="2620" t="n"/>
      <c r="DB118" s="2620" t="n"/>
      <c r="DC118" s="2620" t="n"/>
      <c r="DD118" s="2620" t="n"/>
      <c r="DE118" s="2696" t="n"/>
      <c r="DF118" s="2696" t="n"/>
      <c r="DG118" s="2696" t="n"/>
      <c r="DH118" s="2696" t="n"/>
      <c r="DI118" s="2749" t="n"/>
      <c r="DJ118" s="2749" t="n"/>
      <c r="DK118" s="2749" t="n"/>
      <c r="DT118" s="2682" t="n"/>
      <c r="DU118" s="2682" t="n"/>
    </row>
    <row customFormat="1" r="119" s="2698">
      <c r="P119" s="2618" t="n"/>
      <c r="Q119" s="2618" t="n"/>
      <c r="R119" s="2618" t="n"/>
      <c r="S119" s="2618" t="n"/>
      <c r="T119" s="2721" t="n"/>
      <c r="AB119" s="33" t="n"/>
      <c r="BI119" s="34" t="n"/>
      <c r="CJ119" s="2696" t="n"/>
      <c r="CM119" s="2619" t="n"/>
      <c r="CN119" s="2619" t="n"/>
      <c r="CR119" s="2620" t="n"/>
      <c r="CS119" s="2620" t="n"/>
      <c r="CT119" s="2620" t="n"/>
      <c r="CU119" s="2620" t="n"/>
      <c r="CV119" s="2620" t="n"/>
      <c r="CW119" s="2620" t="n"/>
      <c r="CX119" s="34" t="n"/>
      <c r="CZ119" s="2620" t="n"/>
      <c r="DA119" s="2620" t="n"/>
      <c r="DB119" s="2620" t="n"/>
      <c r="DC119" s="2620" t="n"/>
      <c r="DD119" s="2620" t="n"/>
      <c r="DE119" s="2696" t="n"/>
      <c r="DF119" s="2696" t="n"/>
      <c r="DG119" s="2696" t="n"/>
      <c r="DH119" s="2696" t="n"/>
      <c r="DI119" s="2749" t="n"/>
      <c r="DJ119" s="2749" t="n"/>
      <c r="DK119" s="2749" t="n"/>
      <c r="DT119" s="2682" t="n"/>
      <c r="DU119" s="2682" t="n"/>
    </row>
    <row customFormat="1" r="120" s="2698">
      <c r="P120" s="2618" t="n"/>
      <c r="Q120" s="2618" t="n"/>
      <c r="R120" s="2618" t="n"/>
      <c r="S120" s="2618" t="n"/>
      <c r="T120" s="2721" t="n"/>
      <c r="AB120" s="33" t="n"/>
      <c r="BI120" s="34" t="n"/>
      <c r="CJ120" s="2696" t="n"/>
      <c r="CM120" s="2619" t="n"/>
      <c r="CN120" s="2619" t="n"/>
      <c r="CR120" s="2620" t="n"/>
      <c r="CS120" s="2620" t="n"/>
      <c r="CT120" s="2620" t="n"/>
      <c r="CU120" s="2620" t="n"/>
      <c r="CV120" s="2620" t="n"/>
      <c r="CW120" s="2620" t="n"/>
      <c r="CX120" s="34" t="n"/>
      <c r="CZ120" s="2620" t="n"/>
      <c r="DA120" s="2620" t="n"/>
      <c r="DB120" s="2620" t="n"/>
      <c r="DC120" s="2620" t="n"/>
      <c r="DD120" s="2620" t="n"/>
      <c r="DE120" s="2696" t="n"/>
      <c r="DF120" s="2696" t="n"/>
      <c r="DG120" s="2696" t="n"/>
      <c r="DH120" s="2696" t="n"/>
      <c r="DI120" s="2749" t="n"/>
      <c r="DJ120" s="2749" t="n"/>
      <c r="DK120" s="2749" t="n"/>
      <c r="DT120" s="2682" t="n"/>
      <c r="DU120" s="2682" t="n"/>
    </row>
    <row customFormat="1" r="121" s="2698">
      <c r="P121" s="2618" t="n"/>
      <c r="Q121" s="2618" t="n"/>
      <c r="R121" s="2618" t="n"/>
      <c r="S121" s="2618" t="n"/>
      <c r="T121" s="2721" t="n"/>
      <c r="AB121" s="33" t="n"/>
      <c r="BI121" s="34" t="n"/>
      <c r="CJ121" s="2696" t="n"/>
      <c r="CM121" s="2619" t="n"/>
      <c r="CN121" s="2619" t="n"/>
      <c r="CR121" s="2620" t="n"/>
      <c r="CS121" s="2620" t="n"/>
      <c r="CT121" s="2620" t="n"/>
      <c r="CU121" s="2620" t="n"/>
      <c r="CV121" s="2620" t="n"/>
      <c r="CW121" s="2620" t="n"/>
      <c r="CX121" s="34" t="n"/>
      <c r="CZ121" s="2620" t="n"/>
      <c r="DA121" s="2620" t="n"/>
      <c r="DB121" s="2620" t="n"/>
      <c r="DC121" s="2620" t="n"/>
      <c r="DD121" s="2620" t="n"/>
      <c r="DE121" s="2696" t="n"/>
      <c r="DF121" s="2696" t="n"/>
      <c r="DG121" s="2696" t="n"/>
      <c r="DH121" s="2696" t="n"/>
      <c r="DI121" s="2749" t="n"/>
      <c r="DJ121" s="2749" t="n"/>
      <c r="DK121" s="2749" t="n"/>
      <c r="DT121" s="2682" t="n"/>
      <c r="DU121" s="2682" t="n"/>
    </row>
    <row customFormat="1" r="122" s="2698">
      <c r="P122" s="2618" t="n"/>
      <c r="Q122" s="2618" t="n"/>
      <c r="R122" s="2618" t="n"/>
      <c r="S122" s="2618" t="n"/>
      <c r="T122" s="2721" t="n"/>
      <c r="AB122" s="33" t="n"/>
      <c r="BI122" s="34" t="n"/>
      <c r="CJ122" s="2696" t="n"/>
      <c r="CM122" s="2619" t="n"/>
      <c r="CN122" s="2619" t="n"/>
      <c r="CR122" s="2620" t="n"/>
      <c r="CS122" s="2620" t="n"/>
      <c r="CT122" s="2620" t="n"/>
      <c r="CU122" s="2620" t="n"/>
      <c r="CV122" s="2620" t="n"/>
      <c r="CW122" s="2620" t="n"/>
      <c r="CX122" s="34" t="n"/>
      <c r="CZ122" s="2620" t="n"/>
      <c r="DA122" s="2620" t="n"/>
      <c r="DB122" s="2620" t="n"/>
      <c r="DC122" s="2620" t="n"/>
      <c r="DD122" s="2620" t="n"/>
      <c r="DE122" s="2696" t="n"/>
      <c r="DF122" s="2696" t="n"/>
      <c r="DG122" s="2696" t="n"/>
      <c r="DH122" s="2696" t="n"/>
      <c r="DI122" s="2749" t="n"/>
      <c r="DJ122" s="2749" t="n"/>
      <c r="DK122" s="2749" t="n"/>
      <c r="DT122" s="2682" t="n"/>
      <c r="DU122" s="2682" t="n"/>
    </row>
    <row customFormat="1" r="123" s="2698">
      <c r="P123" s="2618" t="n"/>
      <c r="Q123" s="2618" t="n"/>
      <c r="R123" s="2618" t="n"/>
      <c r="S123" s="2618" t="n"/>
      <c r="T123" s="2721" t="n"/>
      <c r="AB123" s="33" t="n"/>
      <c r="BI123" s="34" t="n"/>
      <c r="CJ123" s="2696" t="n"/>
      <c r="CM123" s="2619" t="n"/>
      <c r="CN123" s="2619" t="n"/>
      <c r="CR123" s="2620" t="n"/>
      <c r="CS123" s="2620" t="n"/>
      <c r="CT123" s="2620" t="n"/>
      <c r="CU123" s="2620" t="n"/>
      <c r="CV123" s="2620" t="n"/>
      <c r="CW123" s="2620" t="n"/>
      <c r="CX123" s="34" t="n"/>
      <c r="CZ123" s="2620" t="n"/>
      <c r="DA123" s="2620" t="n"/>
      <c r="DB123" s="2620" t="n"/>
      <c r="DC123" s="2620" t="n"/>
      <c r="DD123" s="2620" t="n"/>
      <c r="DE123" s="2696" t="n"/>
      <c r="DF123" s="2696" t="n"/>
      <c r="DG123" s="2696" t="n"/>
      <c r="DH123" s="2696" t="n"/>
      <c r="DI123" s="2749" t="n"/>
      <c r="DJ123" s="2749" t="n"/>
      <c r="DK123" s="2749" t="n"/>
      <c r="DT123" s="2682" t="n"/>
      <c r="DU123" s="2682" t="n"/>
    </row>
    <row customFormat="1" r="124" s="2698">
      <c r="P124" s="2618" t="n"/>
      <c r="Q124" s="2618" t="n"/>
      <c r="R124" s="2618" t="n"/>
      <c r="S124" s="2618" t="n"/>
      <c r="T124" s="2721" t="n"/>
      <c r="AB124" s="33" t="n"/>
      <c r="BI124" s="34" t="n"/>
      <c r="CJ124" s="2696" t="n"/>
      <c r="CM124" s="2619" t="n"/>
      <c r="CN124" s="2619" t="n"/>
      <c r="CR124" s="2620" t="n"/>
      <c r="CS124" s="2620" t="n"/>
      <c r="CT124" s="2620" t="n"/>
      <c r="CU124" s="2620" t="n"/>
      <c r="CV124" s="2620" t="n"/>
      <c r="CW124" s="2620" t="n"/>
      <c r="CX124" s="34" t="n"/>
      <c r="CZ124" s="2620" t="n"/>
      <c r="DA124" s="2620" t="n"/>
      <c r="DB124" s="2620" t="n"/>
      <c r="DC124" s="2620" t="n"/>
      <c r="DD124" s="2620" t="n"/>
      <c r="DE124" s="2696" t="n"/>
      <c r="DF124" s="2696" t="n"/>
      <c r="DG124" s="2696" t="n"/>
      <c r="DH124" s="2696" t="n"/>
      <c r="DI124" s="2749" t="n"/>
      <c r="DJ124" s="2749" t="n"/>
      <c r="DK124" s="2749" t="n"/>
      <c r="DT124" s="2682" t="n"/>
      <c r="DU124" s="2682" t="n"/>
    </row>
    <row customFormat="1" r="125" s="2698">
      <c r="P125" s="2618" t="n"/>
      <c r="Q125" s="2618" t="n"/>
      <c r="R125" s="2618" t="n"/>
      <c r="S125" s="2618" t="n"/>
      <c r="T125" s="2721" t="n"/>
      <c r="AB125" s="33" t="n"/>
      <c r="BI125" s="34" t="n"/>
      <c r="CJ125" s="2696" t="n"/>
      <c r="CM125" s="2619" t="n"/>
      <c r="CN125" s="2619" t="n"/>
      <c r="CR125" s="2620" t="n"/>
      <c r="CS125" s="2620" t="n"/>
      <c r="CT125" s="2620" t="n"/>
      <c r="CU125" s="2620" t="n"/>
      <c r="CV125" s="2620" t="n"/>
      <c r="CW125" s="2620" t="n"/>
      <c r="CX125" s="34" t="n"/>
      <c r="CZ125" s="2620" t="n"/>
      <c r="DA125" s="2620" t="n"/>
      <c r="DB125" s="2620" t="n"/>
      <c r="DC125" s="2620" t="n"/>
      <c r="DD125" s="2620" t="n"/>
      <c r="DE125" s="2696" t="n"/>
      <c r="DF125" s="2696" t="n"/>
      <c r="DG125" s="2696" t="n"/>
      <c r="DH125" s="2696" t="n"/>
      <c r="DI125" s="2749" t="n"/>
      <c r="DJ125" s="2749" t="n"/>
      <c r="DK125" s="2749" t="n"/>
      <c r="DT125" s="2682" t="n"/>
      <c r="DU125" s="2682" t="n"/>
    </row>
    <row customFormat="1" r="126" s="2698">
      <c r="P126" s="2618" t="n"/>
      <c r="Q126" s="2618" t="n"/>
      <c r="R126" s="2618" t="n"/>
      <c r="S126" s="2618" t="n"/>
      <c r="T126" s="2721" t="n"/>
      <c r="AB126" s="33" t="n"/>
      <c r="BI126" s="34" t="n"/>
      <c r="CJ126" s="2696" t="n"/>
      <c r="CM126" s="2619" t="n"/>
      <c r="CN126" s="2619" t="n"/>
      <c r="CR126" s="2620" t="n"/>
      <c r="CS126" s="2620" t="n"/>
      <c r="CT126" s="2620" t="n"/>
      <c r="CU126" s="2620" t="n"/>
      <c r="CV126" s="2620" t="n"/>
      <c r="CW126" s="2620" t="n"/>
      <c r="CX126" s="34" t="n"/>
      <c r="CZ126" s="2620" t="n"/>
      <c r="DA126" s="2620" t="n"/>
      <c r="DB126" s="2620" t="n"/>
      <c r="DC126" s="2620" t="n"/>
      <c r="DD126" s="2620" t="n"/>
      <c r="DE126" s="2696" t="n"/>
      <c r="DF126" s="2696" t="n"/>
      <c r="DG126" s="2696" t="n"/>
      <c r="DH126" s="2696" t="n"/>
      <c r="DI126" s="2749" t="n"/>
      <c r="DJ126" s="2749" t="n"/>
      <c r="DK126" s="2749" t="n"/>
      <c r="DT126" s="2682" t="n"/>
      <c r="DU126" s="2682" t="n"/>
    </row>
    <row customFormat="1" r="127" s="2698">
      <c r="P127" s="2618" t="n"/>
      <c r="Q127" s="2618" t="n"/>
      <c r="R127" s="2618" t="n"/>
      <c r="S127" s="2618" t="n"/>
      <c r="T127" s="2721" t="n"/>
      <c r="AB127" s="33" t="n"/>
      <c r="BI127" s="34" t="n"/>
      <c r="CJ127" s="2696" t="n"/>
      <c r="CM127" s="2619" t="n"/>
      <c r="CN127" s="2619" t="n"/>
      <c r="CR127" s="2620" t="n"/>
      <c r="CS127" s="2620" t="n"/>
      <c r="CT127" s="2620" t="n"/>
      <c r="CU127" s="2620" t="n"/>
      <c r="CV127" s="2620" t="n"/>
      <c r="CW127" s="2620" t="n"/>
      <c r="CX127" s="34" t="n"/>
      <c r="CZ127" s="2620" t="n"/>
      <c r="DA127" s="2620" t="n"/>
      <c r="DB127" s="2620" t="n"/>
      <c r="DC127" s="2620" t="n"/>
      <c r="DD127" s="2620" t="n"/>
      <c r="DE127" s="2696" t="n"/>
      <c r="DF127" s="2696" t="n"/>
      <c r="DG127" s="2696" t="n"/>
      <c r="DH127" s="2696" t="n"/>
      <c r="DI127" s="2749" t="n"/>
      <c r="DJ127" s="2749" t="n"/>
      <c r="DK127" s="2749" t="n"/>
      <c r="DT127" s="2682" t="n"/>
      <c r="DU127" s="2682" t="n"/>
    </row>
    <row customFormat="1" r="128" s="2698">
      <c r="P128" s="2618" t="n"/>
      <c r="Q128" s="2618" t="n"/>
      <c r="R128" s="2618" t="n"/>
      <c r="S128" s="2618" t="n"/>
      <c r="T128" s="2721" t="n"/>
      <c r="AB128" s="33" t="n"/>
      <c r="BI128" s="34" t="n"/>
      <c r="CJ128" s="2696" t="n"/>
      <c r="CM128" s="2619" t="n"/>
      <c r="CN128" s="2619" t="n"/>
      <c r="CR128" s="2620" t="n"/>
      <c r="CS128" s="2620" t="n"/>
      <c r="CT128" s="2620" t="n"/>
      <c r="CU128" s="2620" t="n"/>
      <c r="CV128" s="2620" t="n"/>
      <c r="CW128" s="2620" t="n"/>
      <c r="CX128" s="34" t="n"/>
      <c r="CZ128" s="2620" t="n"/>
      <c r="DA128" s="2620" t="n"/>
      <c r="DB128" s="2620" t="n"/>
      <c r="DC128" s="2620" t="n"/>
      <c r="DD128" s="2620" t="n"/>
      <c r="DE128" s="2696" t="n"/>
      <c r="DF128" s="2696" t="n"/>
      <c r="DG128" s="2696" t="n"/>
      <c r="DH128" s="2696" t="n"/>
      <c r="DI128" s="2749" t="n"/>
      <c r="DJ128" s="2749" t="n"/>
      <c r="DK128" s="2749" t="n"/>
      <c r="DT128" s="2682" t="n"/>
      <c r="DU128" s="2682" t="n"/>
    </row>
    <row customFormat="1" r="129" s="2698">
      <c r="P129" s="2618" t="n"/>
      <c r="Q129" s="2618" t="n"/>
      <c r="R129" s="2618" t="n"/>
      <c r="S129" s="2618" t="n"/>
      <c r="T129" s="2721" t="n"/>
      <c r="AB129" s="33" t="n"/>
      <c r="BI129" s="34" t="n"/>
      <c r="CJ129" s="2696" t="n"/>
      <c r="CM129" s="2619" t="n"/>
      <c r="CN129" s="2619" t="n"/>
      <c r="CR129" s="2620" t="n"/>
      <c r="CS129" s="2620" t="n"/>
      <c r="CT129" s="2620" t="n"/>
      <c r="CU129" s="2620" t="n"/>
      <c r="CV129" s="2620" t="n"/>
      <c r="CW129" s="2620" t="n"/>
      <c r="CX129" s="34" t="n"/>
      <c r="CZ129" s="2620" t="n"/>
      <c r="DA129" s="2620" t="n"/>
      <c r="DB129" s="2620" t="n"/>
      <c r="DC129" s="2620" t="n"/>
      <c r="DD129" s="2620" t="n"/>
      <c r="DE129" s="2696" t="n"/>
      <c r="DF129" s="2696" t="n"/>
      <c r="DG129" s="2696" t="n"/>
      <c r="DH129" s="2696" t="n"/>
      <c r="DI129" s="2749" t="n"/>
      <c r="DJ129" s="2749" t="n"/>
      <c r="DK129" s="2749" t="n"/>
      <c r="DT129" s="2682" t="n"/>
      <c r="DU129" s="2682" t="n"/>
    </row>
    <row customFormat="1" r="130" s="2698">
      <c r="P130" s="2618" t="n"/>
      <c r="Q130" s="2618" t="n"/>
      <c r="R130" s="2618" t="n"/>
      <c r="S130" s="2618" t="n"/>
      <c r="T130" s="2721" t="n"/>
      <c r="AB130" s="33" t="n"/>
      <c r="BI130" s="34" t="n"/>
      <c r="CJ130" s="2696" t="n"/>
      <c r="CM130" s="2619" t="n"/>
      <c r="CN130" s="2619" t="n"/>
      <c r="CR130" s="2620" t="n"/>
      <c r="CS130" s="2620" t="n"/>
      <c r="CT130" s="2620" t="n"/>
      <c r="CU130" s="2620" t="n"/>
      <c r="CV130" s="2620" t="n"/>
      <c r="CW130" s="2620" t="n"/>
      <c r="CX130" s="34" t="n"/>
      <c r="CZ130" s="2620" t="n"/>
      <c r="DA130" s="2620" t="n"/>
      <c r="DB130" s="2620" t="n"/>
      <c r="DC130" s="2620" t="n"/>
      <c r="DD130" s="2620" t="n"/>
      <c r="DE130" s="2696" t="n"/>
      <c r="DF130" s="2696" t="n"/>
      <c r="DG130" s="2696" t="n"/>
      <c r="DH130" s="2696" t="n"/>
      <c r="DI130" s="2749" t="n"/>
      <c r="DJ130" s="2749" t="n"/>
      <c r="DK130" s="2749" t="n"/>
      <c r="DT130" s="2682" t="n"/>
      <c r="DU130" s="2682" t="n"/>
    </row>
    <row customFormat="1" r="131" s="2698">
      <c r="P131" s="2618" t="n"/>
      <c r="Q131" s="2618" t="n"/>
      <c r="R131" s="2618" t="n"/>
      <c r="S131" s="2618" t="n"/>
      <c r="T131" s="2721" t="n"/>
      <c r="AB131" s="33" t="n"/>
      <c r="BI131" s="34" t="n"/>
      <c r="CJ131" s="2696" t="n"/>
      <c r="CM131" s="2619" t="n"/>
      <c r="CN131" s="2619" t="n"/>
      <c r="CR131" s="2620" t="n"/>
      <c r="CS131" s="2620" t="n"/>
      <c r="CT131" s="2620" t="n"/>
      <c r="CU131" s="2620" t="n"/>
      <c r="CV131" s="2620" t="n"/>
      <c r="CW131" s="2620" t="n"/>
      <c r="CX131" s="34" t="n"/>
      <c r="CZ131" s="2620" t="n"/>
      <c r="DA131" s="2620" t="n"/>
      <c r="DB131" s="2620" t="n"/>
      <c r="DC131" s="2620" t="n"/>
      <c r="DD131" s="2620" t="n"/>
      <c r="DE131" s="2696" t="n"/>
      <c r="DF131" s="2696" t="n"/>
      <c r="DG131" s="2696" t="n"/>
      <c r="DH131" s="2696" t="n"/>
      <c r="DI131" s="2749" t="n"/>
      <c r="DJ131" s="2749" t="n"/>
      <c r="DK131" s="2749" t="n"/>
      <c r="DT131" s="2682" t="n"/>
      <c r="DU131" s="2682" t="n"/>
    </row>
    <row customFormat="1" r="132" s="2698">
      <c r="P132" s="2618" t="n"/>
      <c r="Q132" s="2618" t="n"/>
      <c r="R132" s="2618" t="n"/>
      <c r="S132" s="2618" t="n"/>
      <c r="T132" s="2721" t="n"/>
      <c r="AB132" s="33" t="n"/>
      <c r="BI132" s="34" t="n"/>
      <c r="CJ132" s="2696" t="n"/>
      <c r="CM132" s="2619" t="n"/>
      <c r="CN132" s="2619" t="n"/>
      <c r="CR132" s="2620" t="n"/>
      <c r="CS132" s="2620" t="n"/>
      <c r="CT132" s="2620" t="n"/>
      <c r="CU132" s="2620" t="n"/>
      <c r="CV132" s="2620" t="n"/>
      <c r="CW132" s="2620" t="n"/>
      <c r="CX132" s="34" t="n"/>
      <c r="CZ132" s="2620" t="n"/>
      <c r="DA132" s="2620" t="n"/>
      <c r="DB132" s="2620" t="n"/>
      <c r="DC132" s="2620" t="n"/>
      <c r="DD132" s="2620" t="n"/>
      <c r="DE132" s="2696" t="n"/>
      <c r="DF132" s="2696" t="n"/>
      <c r="DG132" s="2696" t="n"/>
      <c r="DH132" s="2696" t="n"/>
      <c r="DI132" s="2749" t="n"/>
      <c r="DJ132" s="2749" t="n"/>
      <c r="DK132" s="2749" t="n"/>
      <c r="DT132" s="2682" t="n"/>
      <c r="DU132" s="2682" t="n"/>
    </row>
    <row r="133">
      <c r="CR133" s="2620" t="n"/>
      <c r="CS133" s="2620" t="n"/>
      <c r="CT133" s="2620" t="n"/>
      <c r="CU133" s="2620" t="n"/>
      <c r="CV133" s="2620" t="n"/>
      <c r="DT133" s="2682" t="n"/>
      <c r="DU133" s="2682" t="n"/>
    </row>
    <row r="134">
      <c r="CR134" s="2620" t="n"/>
      <c r="CS134" s="2620" t="n"/>
      <c r="CT134" s="2620" t="n"/>
      <c r="CU134" s="2620" t="n"/>
      <c r="CV134" s="2620" t="n"/>
      <c r="DT134" s="2682" t="n"/>
      <c r="DU134" s="2682" t="n"/>
    </row>
    <row r="135">
      <c r="CR135" s="2620" t="n"/>
      <c r="CS135" s="2620" t="n"/>
      <c r="CT135" s="2620" t="n"/>
      <c r="CU135" s="2620" t="n"/>
      <c r="CV135" s="2620" t="n"/>
      <c r="DT135" s="2682" t="n"/>
      <c r="DU135" s="2682" t="n"/>
    </row>
    <row r="136">
      <c r="CR136" s="2620" t="n"/>
      <c r="CS136" s="2620" t="n"/>
      <c r="CT136" s="2620" t="n"/>
      <c r="CU136" s="2620" t="n"/>
      <c r="CV136" s="2620" t="n"/>
      <c r="DT136" s="2682" t="n"/>
      <c r="DU136" s="2682" t="n"/>
    </row>
    <row r="137">
      <c r="CR137" s="2620" t="n"/>
      <c r="CS137" s="2620" t="n"/>
      <c r="CT137" s="2620" t="n"/>
      <c r="CU137" s="2620" t="n"/>
      <c r="CV137" s="2620" t="n"/>
      <c r="DT137" s="2682" t="n"/>
      <c r="DU137" s="2682" t="n"/>
    </row>
    <row r="138">
      <c r="CR138" s="2620" t="n"/>
      <c r="CS138" s="2620" t="n"/>
      <c r="CT138" s="2620" t="n"/>
      <c r="CU138" s="2620" t="n"/>
      <c r="CV138" s="2620" t="n"/>
      <c r="DT138" s="2682" t="n"/>
      <c r="DU138" s="2682" t="n"/>
    </row>
    <row r="139">
      <c r="DT139" s="2682" t="n"/>
      <c r="DU139" s="2682" t="n"/>
    </row>
    <row r="140">
      <c r="DT140" s="2682" t="n"/>
      <c r="DU140" s="2682" t="n"/>
    </row>
    <row r="141">
      <c r="DT141" s="2682" t="n"/>
      <c r="DU141" s="2682" t="n"/>
    </row>
    <row r="142">
      <c r="DT142" s="2682" t="n"/>
      <c r="DU142" s="2682" t="n"/>
    </row>
    <row r="143">
      <c r="DT143" s="2682" t="n"/>
      <c r="DU143" s="2682" t="n"/>
    </row>
    <row r="144">
      <c r="DT144" s="2682" t="n"/>
      <c r="DU144" s="2682" t="n"/>
    </row>
    <row r="145">
      <c r="DT145" s="2682" t="n"/>
      <c r="DU145" s="2682" t="n"/>
    </row>
    <row r="146">
      <c r="DT146" s="2682" t="n"/>
      <c r="DU146" s="2682" t="n"/>
    </row>
    <row r="147">
      <c r="DT147" s="2682" t="n"/>
      <c r="DU147" s="2682" t="n"/>
    </row>
    <row r="148">
      <c r="DT148" s="2682" t="n"/>
      <c r="DU148" s="2682" t="n"/>
    </row>
    <row r="149">
      <c r="DT149" s="2682" t="n"/>
      <c r="DU149" s="2682" t="n"/>
    </row>
    <row r="150">
      <c r="DT150" s="2682" t="n"/>
      <c r="DU150" s="2682" t="n"/>
    </row>
    <row r="151">
      <c r="DT151" s="2682" t="n"/>
      <c r="DU151" s="2682" t="n"/>
    </row>
    <row r="152">
      <c r="DT152" s="2682" t="n"/>
      <c r="DU152" s="2682" t="n"/>
    </row>
    <row r="153">
      <c r="DT153" s="2682" t="n"/>
      <c r="DU153" s="2682" t="n"/>
    </row>
    <row r="154">
      <c r="DT154" s="2682" t="n"/>
      <c r="DU154" s="2682" t="n"/>
    </row>
    <row r="155">
      <c r="DT155" s="2682" t="n"/>
      <c r="DU155" s="2682" t="n"/>
    </row>
    <row r="156">
      <c r="DT156" s="2682" t="n"/>
      <c r="DU156" s="2682" t="n"/>
    </row>
    <row r="157">
      <c r="DT157" s="2682" t="n"/>
      <c r="DU157" s="2682" t="n"/>
    </row>
    <row r="158">
      <c r="DT158" s="2682" t="n"/>
      <c r="DU158" s="2682" t="n"/>
    </row>
    <row r="159">
      <c r="DT159" s="2682" t="n"/>
      <c r="DU159" s="2682" t="n"/>
    </row>
    <row r="160">
      <c r="DT160" s="2682" t="n"/>
      <c r="DU160" s="2682" t="n"/>
    </row>
    <row r="161">
      <c r="DT161" s="2682" t="n"/>
      <c r="DU161" s="2682" t="n"/>
    </row>
    <row r="162">
      <c r="DT162" s="2682" t="n"/>
      <c r="DU162" s="2682" t="n"/>
    </row>
    <row r="163">
      <c r="DT163" s="2682" t="n"/>
      <c r="DU163" s="2682" t="n"/>
    </row>
    <row r="164">
      <c r="DT164" s="2682" t="n"/>
      <c r="DU164" s="2682" t="n"/>
    </row>
    <row r="165">
      <c r="DT165" s="2682" t="n"/>
      <c r="DU165" s="2682" t="n"/>
    </row>
    <row r="166">
      <c r="DT166" s="2682" t="n"/>
      <c r="DU166" s="2682" t="n"/>
    </row>
    <row r="167">
      <c r="DT167" s="2682" t="n"/>
      <c r="DU167" s="2682" t="n"/>
    </row>
    <row r="168">
      <c r="DT168" s="2682" t="n"/>
      <c r="DU168" s="2682" t="n"/>
    </row>
    <row r="169">
      <c r="DT169" s="2682" t="n"/>
      <c r="DU169" s="2682" t="n"/>
    </row>
    <row r="170">
      <c r="DT170" s="2682" t="n"/>
      <c r="DU170" s="2682" t="n"/>
    </row>
    <row r="171">
      <c r="DT171" s="2682" t="n"/>
      <c r="DU171" s="2682" t="n"/>
    </row>
    <row r="172">
      <c r="DT172" s="2682" t="n"/>
      <c r="DU172" s="2682" t="n"/>
    </row>
    <row r="173">
      <c r="DT173" s="2682" t="n"/>
      <c r="DU173" s="2682" t="n"/>
    </row>
    <row r="174">
      <c r="DT174" s="2682" t="n"/>
      <c r="DU174" s="2682" t="n"/>
    </row>
    <row r="175">
      <c r="DT175" s="2682" t="n"/>
      <c r="DU175" s="2682" t="n"/>
    </row>
    <row r="176">
      <c r="DT176" s="2682" t="n"/>
      <c r="DU176" s="2682" t="n"/>
    </row>
    <row r="177">
      <c r="DT177" s="2682" t="n"/>
      <c r="DU177" s="2682" t="n"/>
    </row>
    <row r="178">
      <c r="DT178" s="2682" t="n"/>
      <c r="DU178" s="2682" t="n"/>
    </row>
    <row r="179">
      <c r="DT179" s="2682" t="n"/>
      <c r="DU179" s="2682" t="n"/>
    </row>
    <row r="180">
      <c r="DT180" s="2682" t="n"/>
      <c r="DU180" s="2682" t="n"/>
    </row>
    <row r="181">
      <c r="DT181" s="2682" t="n"/>
      <c r="DU181" s="2682" t="n"/>
    </row>
    <row r="182">
      <c r="DT182" s="2682" t="n"/>
      <c r="DU182" s="2682" t="n"/>
    </row>
    <row r="183">
      <c r="DT183" s="2682" t="n"/>
      <c r="DU183" s="2682" t="n"/>
    </row>
    <row r="184">
      <c r="DQ184" s="2750" t="n"/>
      <c r="DT184" s="2682" t="n"/>
      <c r="DU184" s="2682" t="n"/>
    </row>
    <row r="185">
      <c r="DT185" s="2682" t="n"/>
      <c r="DU185" s="2682" t="n"/>
    </row>
    <row r="186">
      <c r="DT186" s="2682" t="n"/>
      <c r="DU186" s="2682" t="n"/>
    </row>
    <row r="187">
      <c r="DT187" s="2682" t="n"/>
      <c r="DU187" s="2682" t="n"/>
    </row>
    <row r="188">
      <c r="DT188" s="2682" t="n"/>
      <c r="DU188" s="2682" t="n"/>
    </row>
    <row r="189">
      <c r="DT189" s="2682" t="n"/>
      <c r="DU189" s="2682" t="n"/>
    </row>
    <row r="190">
      <c r="DT190" s="2" t="n"/>
      <c r="DU190" s="2" t="n"/>
    </row>
    <row r="191">
      <c r="DT191" s="2" t="n"/>
      <c r="DU191" s="2" t="n"/>
    </row>
    <row r="306">
      <c r="DT306" s="2698" t="n"/>
      <c r="DU306" s="2698" t="n"/>
    </row>
    <row r="307">
      <c r="DT307" s="2698" t="n"/>
      <c r="DU307" s="2698" t="n"/>
    </row>
    <row r="308">
      <c r="DT308" s="2698" t="n"/>
      <c r="DU308" s="2698" t="n"/>
    </row>
    <row r="309">
      <c r="DT309" s="2698" t="n"/>
      <c r="DU309" s="2698" t="n"/>
    </row>
    <row r="310">
      <c r="DT310" s="2698" t="n"/>
      <c r="DU310" s="2698" t="n"/>
    </row>
    <row r="311">
      <c r="DT311" s="2698" t="n"/>
      <c r="DU311" s="2698" t="n"/>
    </row>
    <row r="312">
      <c r="DT312" s="2698" t="n"/>
      <c r="DU312" s="2698" t="n"/>
    </row>
    <row r="313">
      <c r="DT313" s="2698" t="n"/>
      <c r="DU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M7" xSplit="2" ySplit="6"/>
      <selection activeCell="B1" sqref="B1"/>
      <selection activeCell="DB1" pane="topRight" sqref="DB1"/>
      <selection activeCell="B30" pane="bottomLeft" sqref="B30"/>
      <selection activeCell="B5" pane="bottomRight" sqref="B5"/>
    </sheetView>
  </sheetViews>
  <sheetFormatPr baseColWidth="10" defaultColWidth="11.5" defaultRowHeight="13" outlineLevelRow="1"/>
  <cols>
    <col customWidth="1" max="1" min="1" style="260" width="1.1640625"/>
    <col customWidth="1" max="2" min="2" style="2557" width="48.6640625"/>
    <col customWidth="1" hidden="1" max="3" min="3" style="2557" width="10.1640625"/>
    <col customWidth="1" hidden="1" max="4" min="4" style="2557" width="8.83203125"/>
    <col customWidth="1" hidden="1" max="5" min="5" style="2557" width="11"/>
    <col customWidth="1" hidden="1" max="6" min="6" style="2557" width="9.6640625"/>
    <col customWidth="1" hidden="1" max="7" min="7" style="2557" width="11"/>
    <col customWidth="1" hidden="1" max="8" min="8" style="2557" width="7.83203125"/>
    <col customWidth="1" hidden="1" max="9" min="9" style="2557" width="0.1640625"/>
    <col customWidth="1" hidden="1" max="10" min="10" style="2557" width="10.6640625"/>
    <col customWidth="1" hidden="1" max="11" min="11" style="2557" width="11"/>
    <col customWidth="1" hidden="1" max="12" min="12" style="2557" width="9.6640625"/>
    <col customWidth="1" hidden="1" max="13" min="13" style="2557" width="11"/>
    <col customWidth="1" hidden="1" max="14" min="14" style="34" width="7.6640625"/>
    <col customWidth="1" hidden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557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557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hidden="1" max="47" min="47" style="34" width="13.5"/>
    <col customWidth="1" hidden="1" max="49" min="48" style="34" width="11"/>
    <col customWidth="1" hidden="1" max="49" min="49" style="2557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hidden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557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hidden="1" max="80" min="80" style="34" width="8.83203125"/>
    <col customWidth="1" hidden="1" max="82" min="81" style="34" width="11"/>
    <col customWidth="1" hidden="1" max="82" min="82" style="2557" width="13"/>
    <col customWidth="1" hidden="1" max="84" min="83" style="34" width="9.33203125"/>
    <col customWidth="1" hidden="1" max="84" min="84" style="2557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max="88" min="88" style="34" width="8.83203125"/>
    <col customWidth="1" max="93" min="89" style="34" width="11"/>
    <col customWidth="1" max="94" min="94" style="34" width="9.33203125"/>
    <col customWidth="1" max="95" min="95" style="35" width="0.1640625"/>
    <col customWidth="1" max="96" min="96" style="2751" width="12"/>
    <col customWidth="1" max="98" min="97" style="2620" width="12.1640625"/>
    <col customWidth="1" max="99" min="99" style="2620" width="11.6640625"/>
    <col customWidth="1" max="100" min="100" style="2620" width="11"/>
    <col customWidth="1" max="101" min="101" style="2620" width="12.1640625"/>
    <col customWidth="1" max="102" min="102" style="33" width="7.5"/>
    <col customWidth="1" max="103" min="103" style="35" width="0.5"/>
    <col customWidth="1" max="104" min="104" style="2620" width="12.1640625"/>
    <col customWidth="1" hidden="1" max="105" min="105" style="2620" width="14"/>
    <col customWidth="1" hidden="1" max="106" min="106" style="2620" width="13.6640625"/>
    <col customWidth="1" max="107" min="107" style="2620" width="12.1640625"/>
    <col customWidth="1" max="108" min="108" style="2620" width="11.6640625"/>
    <col customWidth="1" max="109" min="109" style="33" width="10.5"/>
    <col customWidth="1" hidden="1" max="110" min="110" style="33" width="12"/>
    <col customWidth="1" hidden="1" max="111" min="111" style="262" width="16"/>
    <col customWidth="1" max="112" min="112" style="262" width="14.6640625"/>
    <col customWidth="1" max="113" min="113" style="263" width="10.6640625"/>
    <col customWidth="1" hidden="1" max="119" min="114" style="263" width="10.6640625"/>
    <col customWidth="1" hidden="1" max="120" min="120" style="262" width="19.33203125"/>
    <col customWidth="1" hidden="1" max="121" min="121" style="2752" width="17.5"/>
    <col customWidth="1" hidden="1" max="122" min="122" style="260" width="11.5"/>
    <col customWidth="1" hidden="1" max="123" min="123" style="265" width="11.5"/>
    <col customWidth="1" hidden="1" max="127" min="124" style="260" width="11.5"/>
    <col customWidth="1" hidden="1" max="128" min="128" style="2557" width="17.5"/>
    <col customWidth="1" hidden="1" max="130" min="129" style="2557" width="8.6640625"/>
    <col customWidth="1" hidden="1" max="131" min="131" style="260" width="11.5"/>
    <col customWidth="1" max="132" min="132" style="260" width="18.6640625"/>
    <col customWidth="1" max="1024" min="133" style="260" width="11.5"/>
  </cols>
  <sheetData>
    <row customFormat="1" r="1" s="2753">
      <c r="B1" s="2698" t="n"/>
      <c r="C1" s="2698" t="n"/>
      <c r="D1" s="2698" t="n"/>
      <c r="E1" s="2698" t="n"/>
      <c r="F1" s="2698" t="n"/>
      <c r="G1" s="2698" t="n"/>
      <c r="H1" s="2698" t="n"/>
      <c r="I1" s="2754" t="n"/>
      <c r="J1" s="2754" t="n">
        <v>6444110418</v>
      </c>
      <c r="K1" s="2754" t="n"/>
      <c r="L1" s="2754" t="n"/>
      <c r="M1" s="2754" t="n"/>
      <c r="N1" s="268" t="n"/>
      <c r="O1" s="268" t="n"/>
      <c r="P1" s="269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755">
        <f>Y7/W7</f>
        <v/>
      </c>
      <c r="Z1" s="2755">
        <f>Z7/X7</f>
        <v/>
      </c>
      <c r="AA1" s="268" t="n"/>
      <c r="AB1" s="268" t="n"/>
      <c r="AC1" s="268" t="n"/>
      <c r="AD1" s="2756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68" t="n"/>
      <c r="AR1" s="268" t="n"/>
      <c r="AS1" s="268" t="n"/>
      <c r="AT1" s="268" t="n"/>
      <c r="AU1" s="268" t="n">
        <v>-20648636</v>
      </c>
      <c r="AV1" s="268" t="n"/>
      <c r="AW1" s="268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618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618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757" t="n"/>
      <c r="CR1" s="2751">
        <f>65151.9-CR7</f>
        <v/>
      </c>
      <c r="CS1" s="2758" t="n"/>
      <c r="CT1" s="2620" t="n"/>
      <c r="CU1" s="2620" t="n"/>
      <c r="CV1" s="2620" t="n"/>
      <c r="CW1" s="2620" t="n"/>
      <c r="CX1" s="33" t="n"/>
      <c r="CY1" s="2696" t="n"/>
      <c r="CZ1" s="2620" t="n"/>
      <c r="DA1" s="2620" t="n"/>
      <c r="DB1" s="2620" t="n"/>
      <c r="DC1" s="2620" t="n"/>
      <c r="DD1" s="2724" t="n"/>
      <c r="DE1" s="33" t="n"/>
      <c r="DF1" s="2696" t="n"/>
      <c r="DG1" s="2759" t="n"/>
      <c r="DH1" s="2759" t="n"/>
      <c r="DI1" s="2760" t="n"/>
      <c r="DJ1" s="2760" t="n"/>
      <c r="DK1" s="2760" t="n"/>
      <c r="DL1" s="2760" t="n"/>
      <c r="DM1" s="2760" t="n"/>
      <c r="DN1" s="2760" t="n"/>
      <c r="DO1" s="2760" t="n"/>
      <c r="DP1" s="276" t="n">
        <v>0</v>
      </c>
      <c r="DQ1" s="2752" t="n"/>
      <c r="DS1" s="2761" t="n"/>
      <c r="DX1" s="34" t="n"/>
      <c r="DY1" s="34" t="n"/>
      <c r="DZ1" s="34" t="n"/>
    </row>
    <row customHeight="1" ht="29" r="2" s="2557">
      <c r="A2" s="278" t="inlineStr">
        <is>
          <t xml:space="preserve">Opex Consolidés </t>
        </is>
      </c>
      <c r="B2" s="279" t="n"/>
      <c r="E2" s="2762" t="n"/>
      <c r="I2" s="2763" t="n"/>
      <c r="J2" s="2763" t="n">
        <v>419560633</v>
      </c>
      <c r="K2" s="2763" t="n">
        <v>0</v>
      </c>
      <c r="L2" s="2763" t="n"/>
      <c r="M2" s="2763" t="n"/>
      <c r="N2" s="282" t="n"/>
      <c r="O2" s="282" t="n"/>
      <c r="P2" s="283" t="n">
        <v>21468044</v>
      </c>
      <c r="Q2" s="282" t="n"/>
      <c r="R2" s="282" t="n"/>
      <c r="S2" s="282" t="n"/>
      <c r="T2" s="282" t="n"/>
      <c r="U2" s="282" t="n"/>
      <c r="V2" s="282" t="n"/>
      <c r="W2" s="2764" t="n">
        <v>839.687354796545</v>
      </c>
      <c r="X2" s="2764" t="n">
        <v>0</v>
      </c>
      <c r="Y2" s="282" t="n"/>
      <c r="Z2" s="282" t="n"/>
      <c r="AA2" s="282" t="n"/>
      <c r="AB2" s="282" t="n"/>
      <c r="AC2" s="282" t="n"/>
      <c r="AD2" s="282" t="n">
        <v>0</v>
      </c>
      <c r="AE2" s="282" t="n">
        <v>0</v>
      </c>
      <c r="AF2" s="285" t="inlineStr">
        <is>
          <t>2024
Réel</t>
        </is>
      </c>
      <c r="AG2" s="282" t="n"/>
      <c r="AH2" s="282" t="n"/>
      <c r="AI2" s="282" t="n"/>
      <c r="AJ2" s="282" t="n"/>
      <c r="AK2" s="282" t="n"/>
      <c r="AL2" s="282" t="n"/>
      <c r="AM2" s="282" t="n"/>
      <c r="AN2" s="282" t="n"/>
      <c r="AO2" s="2764" t="n">
        <v>0</v>
      </c>
      <c r="AP2" s="282" t="n"/>
      <c r="AQ2" s="282" t="n"/>
      <c r="AR2" s="282" t="n"/>
      <c r="AS2" s="282" t="n"/>
      <c r="AT2" s="282" t="n"/>
      <c r="AU2" s="282" t="n">
        <v>0</v>
      </c>
      <c r="AV2" s="282" t="n"/>
      <c r="AW2" s="282" t="n"/>
      <c r="AX2" s="286" t="n"/>
      <c r="AY2" s="286" t="n"/>
      <c r="AZ2" s="286" t="n"/>
      <c r="BA2" s="286" t="n"/>
      <c r="BB2" s="286" t="n"/>
      <c r="BC2" s="286" t="n"/>
      <c r="BD2" s="286" t="n"/>
      <c r="BE2" s="286" t="n"/>
      <c r="BF2" s="286" t="n"/>
      <c r="BG2" s="286" t="n"/>
      <c r="BH2" s="286" t="n"/>
      <c r="BI2" s="286" t="n"/>
      <c r="BJ2" s="286" t="n"/>
      <c r="BK2" s="2765" t="n"/>
      <c r="BL2" s="2765" t="n"/>
      <c r="BM2" s="2765" t="n"/>
      <c r="BN2" s="2766" t="n">
        <v>0</v>
      </c>
      <c r="BO2" s="2765" t="n"/>
      <c r="BP2" s="2765" t="n">
        <v>0</v>
      </c>
      <c r="BQ2" s="2765" t="n"/>
      <c r="BR2" s="2765" t="n"/>
      <c r="BS2" s="286" t="n"/>
      <c r="BT2" s="286" t="n"/>
      <c r="BU2" s="286" t="n"/>
      <c r="BV2" s="286" t="n"/>
      <c r="BW2" s="286" t="n"/>
      <c r="BX2" s="286" t="n"/>
      <c r="BY2" s="286" t="n"/>
      <c r="BZ2" s="286" t="n"/>
      <c r="CA2" s="286" t="n"/>
      <c r="CB2" s="286" t="n"/>
      <c r="CC2" s="2765" t="n"/>
      <c r="CD2" s="286" t="n"/>
      <c r="CE2" s="286" t="n"/>
      <c r="CF2" s="286" t="n"/>
      <c r="CG2" s="286" t="n"/>
      <c r="CH2" s="286" t="n"/>
      <c r="CI2" s="286" t="n"/>
      <c r="CJ2" s="2767" t="n"/>
      <c r="CK2" s="286" t="n"/>
      <c r="CL2" s="286" t="n"/>
      <c r="CM2" s="286" t="n"/>
      <c r="CN2" s="286" t="n"/>
      <c r="CO2" s="286" t="n"/>
      <c r="CP2" s="286" t="n"/>
      <c r="CQ2" s="2768" t="n"/>
      <c r="CR2" s="2769">
        <f>CS7+'P&amp;L conso'!CS25</f>
        <v/>
      </c>
      <c r="CS2" s="2770" t="n"/>
      <c r="CT2" s="2771">
        <f>CT7+'P&amp;L conso'!CT25</f>
        <v/>
      </c>
      <c r="CU2" s="2772" t="n"/>
      <c r="CV2" s="2773" t="n"/>
      <c r="CW2" s="2773" t="n"/>
      <c r="CX2" s="296" t="n"/>
      <c r="CY2" s="2774" t="n"/>
      <c r="CZ2" s="2775" t="n"/>
      <c r="DA2" s="2776" t="n"/>
      <c r="DB2" s="2724" t="n"/>
      <c r="DC2" s="2724" t="n"/>
      <c r="DD2" s="2724" t="n"/>
      <c r="DE2" s="2774" t="n"/>
      <c r="DF2" s="300" t="n"/>
      <c r="DG2" s="301" t="n"/>
      <c r="DH2" s="2774" t="n"/>
      <c r="DP2" s="302" t="n">
        <v>10167534</v>
      </c>
      <c r="DQ2" s="2752" t="n">
        <v>0</v>
      </c>
      <c r="DR2" s="260" t="n">
        <v>0</v>
      </c>
      <c r="DU2" s="260" t="n">
        <v>0</v>
      </c>
    </row>
    <row r="3">
      <c r="C3" s="303" t="n"/>
      <c r="D3" s="2777" t="n"/>
      <c r="E3" s="2778" t="n">
        <v>0</v>
      </c>
      <c r="F3" s="306" t="n"/>
      <c r="G3" s="2777" t="n">
        <v>0</v>
      </c>
      <c r="H3" s="306" t="n"/>
      <c r="I3" s="307" t="n"/>
      <c r="J3" s="308" t="n"/>
      <c r="K3" s="309" t="n"/>
      <c r="L3" s="309" t="n"/>
      <c r="M3" s="309" t="n"/>
      <c r="N3" s="310" t="n"/>
      <c r="O3" s="311" t="n"/>
      <c r="P3" s="312" t="n"/>
      <c r="Q3" s="313" t="n"/>
      <c r="R3" s="313" t="n"/>
      <c r="S3" s="313" t="n"/>
      <c r="T3" s="310" t="n"/>
      <c r="U3" s="314" t="n"/>
      <c r="V3" s="2779" t="n"/>
      <c r="W3" s="2780" t="n"/>
      <c r="X3" s="2780" t="n"/>
      <c r="Y3" s="309" t="n"/>
      <c r="Z3" s="309" t="n"/>
      <c r="AA3" s="309" t="n"/>
      <c r="AB3" s="309" t="n"/>
      <c r="AC3" s="307" t="n"/>
      <c r="AD3" s="2781" t="n"/>
      <c r="AE3" s="2782" t="n"/>
      <c r="AF3" s="2782" t="n"/>
      <c r="AG3" s="306" t="n"/>
      <c r="AH3" s="306" t="n"/>
      <c r="AI3" s="306" t="n"/>
      <c r="AJ3" s="306" t="n"/>
      <c r="AK3" s="307" t="n"/>
      <c r="AL3" s="2783" t="n"/>
      <c r="AM3" s="2784" t="n"/>
      <c r="AN3" s="2784" t="n"/>
      <c r="AO3" s="2784" t="n"/>
      <c r="AP3" s="2784" t="n"/>
      <c r="AQ3" s="2784" t="n"/>
      <c r="AR3" s="2784" t="n"/>
      <c r="AS3" s="321" t="n"/>
      <c r="AT3" s="2785" t="n"/>
      <c r="AU3" s="2783" t="n"/>
      <c r="AV3" s="2784" t="n"/>
      <c r="AW3" s="2784" t="n"/>
      <c r="AX3" s="2784" t="n"/>
      <c r="AY3" s="2784" t="n"/>
      <c r="AZ3" s="2784" t="n"/>
      <c r="BA3" s="310" t="n"/>
      <c r="BB3" s="323" t="n"/>
      <c r="BC3" s="2783" t="n"/>
      <c r="BD3" s="2784" t="n"/>
      <c r="BE3" s="2784" t="n"/>
      <c r="BF3" s="2784" t="n"/>
      <c r="BG3" s="2784" t="n"/>
      <c r="BH3" s="2784" t="n"/>
      <c r="BI3" s="310" t="n"/>
      <c r="BJ3" s="2786" t="n"/>
      <c r="BK3" s="2781" t="n"/>
      <c r="BL3" s="2782" t="n"/>
      <c r="BM3" s="2782" t="n"/>
      <c r="BN3" s="2782" t="n"/>
      <c r="BO3" s="306" t="n"/>
      <c r="BP3" s="306" t="n"/>
      <c r="BQ3" s="306" t="n"/>
      <c r="BR3" s="306" t="n"/>
      <c r="BS3" s="2786" t="n"/>
      <c r="BT3" s="2783" t="n"/>
      <c r="BU3" s="2784" t="n"/>
      <c r="BV3" s="2784" t="n"/>
      <c r="BW3" s="2784" t="n"/>
      <c r="BX3" s="2784" t="n"/>
      <c r="BY3" s="2784" t="n"/>
      <c r="BZ3" s="310" t="n"/>
      <c r="CA3" s="2787" t="n"/>
      <c r="CB3" s="2781" t="n"/>
      <c r="CC3" s="2782" t="n"/>
      <c r="CD3" s="2782" t="n"/>
      <c r="CE3" s="306" t="n"/>
      <c r="CF3" s="306" t="n"/>
      <c r="CG3" s="306" t="n"/>
      <c r="CH3" s="326" t="n"/>
      <c r="CI3" s="2787" t="n"/>
      <c r="CJ3" s="2781" t="n"/>
      <c r="CK3" s="2782" t="n"/>
      <c r="CL3" s="2782" t="n"/>
      <c r="CM3" s="306" t="n"/>
      <c r="CN3" s="306" t="n"/>
      <c r="CO3" s="306" t="n"/>
      <c r="CP3" s="306" t="n"/>
      <c r="CQ3" s="327" t="n"/>
      <c r="CY3" s="328" t="n"/>
      <c r="CZ3" s="2788" t="n">
        <v>0</v>
      </c>
      <c r="DA3" s="2778" t="n"/>
      <c r="DB3" s="2778" t="n"/>
      <c r="DC3" s="2778" t="n"/>
      <c r="DD3" s="2778" t="n"/>
      <c r="DE3" s="313" t="n"/>
      <c r="DF3" s="313" t="n"/>
      <c r="DG3" s="2789" t="n"/>
      <c r="DH3" s="313" t="n"/>
      <c r="DP3" s="331" t="n"/>
      <c r="DQ3" s="2752" t="n">
        <v>295188041</v>
      </c>
    </row>
    <row customFormat="1" customHeight="1" ht="18" r="4" s="332">
      <c r="B4" s="333" t="n"/>
      <c r="C4" s="334" t="n"/>
      <c r="D4" s="2556" t="n">
        <v>45658</v>
      </c>
      <c r="E4" s="2790" t="n"/>
      <c r="F4" s="2790" t="n"/>
      <c r="G4" s="2790" t="n"/>
      <c r="H4" s="2790" t="n"/>
      <c r="I4" s="2597" t="n"/>
      <c r="J4" s="2553" t="n">
        <v>45689</v>
      </c>
      <c r="K4" s="2790" t="n"/>
      <c r="L4" s="2790" t="n"/>
      <c r="M4" s="2790" t="n"/>
      <c r="N4" s="2791" t="n"/>
      <c r="O4" s="338" t="n"/>
      <c r="P4" s="2553" t="n">
        <v>45717</v>
      </c>
      <c r="Q4" s="2790" t="n"/>
      <c r="R4" s="2790" t="n"/>
      <c r="S4" s="2790" t="n"/>
      <c r="T4" s="2791" t="n"/>
      <c r="U4" s="338" t="n"/>
      <c r="V4" s="2569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68" t="n">
        <v>45809</v>
      </c>
      <c r="AM4" s="2790" t="n"/>
      <c r="AN4" s="2790" t="n"/>
      <c r="AO4" s="2790" t="n"/>
      <c r="AP4" s="2790" t="n"/>
      <c r="AQ4" s="2790" t="n"/>
      <c r="AR4" s="2790" t="n"/>
      <c r="AS4" s="2792" t="n"/>
      <c r="AT4" s="2793" t="n"/>
      <c r="AU4" s="2553" t="n">
        <v>45839</v>
      </c>
      <c r="AV4" s="2790" t="n"/>
      <c r="AW4" s="2790" t="n"/>
      <c r="AX4" s="2790" t="n"/>
      <c r="AY4" s="2790" t="n"/>
      <c r="AZ4" s="2790" t="n"/>
      <c r="BA4" s="2791" t="n"/>
      <c r="BB4" s="341" t="n"/>
      <c r="BC4" s="2553" t="n">
        <v>45870</v>
      </c>
      <c r="BD4" s="2790" t="n"/>
      <c r="BE4" s="2790" t="n"/>
      <c r="BF4" s="2790" t="n"/>
      <c r="BG4" s="2790" t="n"/>
      <c r="BH4" s="2790" t="n"/>
      <c r="BI4" s="2791" t="n"/>
      <c r="BJ4" s="2794" t="n"/>
      <c r="BK4" s="2556" t="n">
        <v>45901</v>
      </c>
      <c r="BL4" s="2790" t="n"/>
      <c r="BM4" s="2790" t="n"/>
      <c r="BN4" s="2790" t="n"/>
      <c r="BO4" s="2790" t="n"/>
      <c r="BP4" s="2790" t="n"/>
      <c r="BQ4" s="2790" t="n"/>
      <c r="BR4" s="2790" t="n"/>
      <c r="BS4" s="2794" t="n"/>
      <c r="BT4" s="2553" t="n">
        <v>45931</v>
      </c>
      <c r="BU4" s="2790" t="n"/>
      <c r="BV4" s="2790" t="n"/>
      <c r="BW4" s="2790" t="n"/>
      <c r="BX4" s="2790" t="n"/>
      <c r="BY4" s="2790" t="n"/>
      <c r="BZ4" s="2791" t="n"/>
      <c r="CA4" s="2795" t="n"/>
      <c r="CB4" s="2556" t="n">
        <v>45962</v>
      </c>
      <c r="CC4" s="2790" t="n"/>
      <c r="CD4" s="2790" t="n"/>
      <c r="CE4" s="2790" t="n"/>
      <c r="CF4" s="2790" t="n"/>
      <c r="CG4" s="2790" t="n"/>
      <c r="CH4" s="2790" t="n"/>
      <c r="CI4" s="2795" t="n"/>
      <c r="CJ4" s="2556" t="n">
        <v>45992</v>
      </c>
      <c r="CK4" s="2790" t="n"/>
      <c r="CL4" s="2790" t="n"/>
      <c r="CM4" s="2790" t="n"/>
      <c r="CN4" s="2790" t="n"/>
      <c r="CO4" s="2790" t="n"/>
      <c r="CP4" s="2790" t="n"/>
      <c r="CQ4" s="2571" t="n"/>
      <c r="CR4" s="2796" t="inlineStr">
        <is>
          <t>CUMUL</t>
        </is>
      </c>
      <c r="CY4" s="344" t="n"/>
      <c r="CZ4" s="2567" t="inlineStr">
        <is>
          <t>ANNUEL</t>
        </is>
      </c>
      <c r="DA4" s="2797" t="n"/>
      <c r="DB4" s="2797" t="n"/>
      <c r="DC4" s="2797" t="n"/>
      <c r="DD4" s="2797" t="n"/>
      <c r="DE4" s="2797" t="n"/>
      <c r="DF4" s="2797" t="n"/>
      <c r="DG4" s="2797" t="n"/>
      <c r="DH4" s="2797" t="n"/>
      <c r="DI4" s="345" t="n"/>
      <c r="DJ4" s="345" t="n"/>
      <c r="DK4" s="345" t="n"/>
      <c r="DL4" s="345" t="n"/>
      <c r="DM4" s="345" t="n"/>
      <c r="DN4" s="345" t="n"/>
      <c r="DO4" s="345" t="n"/>
      <c r="DQ4" s="2798" t="n"/>
      <c r="DS4" s="345" t="n"/>
      <c r="DX4" s="2554" t="n"/>
      <c r="DY4" s="2554" t="n"/>
      <c r="DZ4" s="2554" t="n"/>
    </row>
    <row customFormat="1" customHeight="1" ht="30" r="5" s="347">
      <c r="B5" s="73" t="inlineStr">
        <is>
          <t>(En Millions ML)</t>
        </is>
      </c>
      <c r="C5" s="348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77" t="n"/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350" t="n"/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N5" s="350" t="n"/>
      <c r="DO5" s="350" t="n"/>
      <c r="DP5" s="2800" t="inlineStr">
        <is>
          <t>2025
Réel</t>
        </is>
      </c>
      <c r="DQ5" s="2801" t="n"/>
      <c r="DS5" s="354" t="n"/>
      <c r="DX5" s="79" t="n"/>
      <c r="DY5" s="79" t="n"/>
      <c r="DZ5" s="79" t="n"/>
    </row>
    <row r="6">
      <c r="C6" s="91" t="n"/>
      <c r="D6" s="2758" t="n"/>
      <c r="E6" s="2802" t="n"/>
      <c r="F6" s="2620" t="n"/>
      <c r="G6" s="35" t="n"/>
      <c r="H6" s="35" t="n"/>
      <c r="I6" s="327" t="n"/>
      <c r="J6" s="2751" t="n"/>
      <c r="K6" s="2751" t="n"/>
      <c r="L6" s="2751" t="n"/>
      <c r="M6" s="2751" t="n"/>
      <c r="N6" s="33" t="n"/>
      <c r="O6" s="311" t="n"/>
      <c r="P6" s="2751" t="n"/>
      <c r="Q6" s="2751" t="n"/>
      <c r="R6" s="2751" t="n"/>
      <c r="S6" s="2751" t="n"/>
      <c r="T6" s="33" t="n"/>
      <c r="U6" s="2803" t="n"/>
      <c r="V6" s="2804" t="n"/>
      <c r="W6" s="2802" t="n"/>
      <c r="X6" s="2802" t="n"/>
      <c r="Y6" s="2620" t="n"/>
      <c r="Z6" s="2620" t="n"/>
      <c r="AA6" s="35" t="n"/>
      <c r="AB6" s="35" t="n"/>
      <c r="AC6" s="327" t="n"/>
      <c r="AD6" s="2758" t="n"/>
      <c r="AE6" s="2802" t="n"/>
      <c r="AF6" s="2802" t="n"/>
      <c r="AG6" s="2620" t="n"/>
      <c r="AH6" s="2620" t="n"/>
      <c r="AI6" s="35" t="n"/>
      <c r="AJ6" s="35" t="n"/>
      <c r="AK6" s="327" t="n"/>
      <c r="AL6" s="2751" t="n"/>
      <c r="AM6" s="2751" t="n"/>
      <c r="AN6" s="2751" t="n"/>
      <c r="AO6" s="2805" t="n"/>
      <c r="AP6" s="2751" t="n"/>
      <c r="AQ6" s="2751" t="n"/>
      <c r="AR6" s="2751" t="n"/>
      <c r="AS6" s="33" t="n"/>
      <c r="AT6" s="2806" t="n"/>
      <c r="AU6" s="2751" t="n"/>
      <c r="AV6" s="2751" t="n"/>
      <c r="AW6" s="2751" t="n"/>
      <c r="AX6" s="2751" t="n"/>
      <c r="AY6" s="2751" t="n"/>
      <c r="AZ6" s="2751" t="n"/>
      <c r="BA6" s="33" t="n"/>
      <c r="BB6" s="311" t="n"/>
      <c r="BC6" s="2751" t="n"/>
      <c r="BD6" s="2751" t="n"/>
      <c r="BE6" s="2751" t="n"/>
      <c r="BF6" s="2751" t="n"/>
      <c r="BG6" s="2751" t="n"/>
      <c r="BH6" s="2751" t="n"/>
      <c r="BI6" s="33" t="n"/>
      <c r="BJ6" s="2803" t="n"/>
      <c r="BK6" s="2751" t="n"/>
      <c r="BL6" s="2751" t="n"/>
      <c r="BM6" s="2751" t="n"/>
      <c r="BN6" s="2751" t="n"/>
      <c r="BO6" s="2751" t="n"/>
      <c r="BP6" s="2751" t="n"/>
      <c r="BQ6" s="2751" t="n"/>
      <c r="BR6" s="33" t="n"/>
      <c r="BS6" s="2803" t="n"/>
      <c r="BT6" s="2751" t="n"/>
      <c r="BU6" s="2751" t="n"/>
      <c r="BV6" s="2751" t="n"/>
      <c r="BW6" s="2751" t="n"/>
      <c r="BX6" s="2751" t="n"/>
      <c r="BY6" s="2751" t="n"/>
      <c r="BZ6" s="33" t="n"/>
      <c r="CA6" s="2795" t="n"/>
      <c r="CB6" s="2751" t="n"/>
      <c r="CC6" s="2751" t="n"/>
      <c r="CD6" s="2731" t="n"/>
      <c r="CE6" s="2751" t="n"/>
      <c r="CF6" s="2751" t="n"/>
      <c r="CG6" s="2751" t="n"/>
      <c r="CH6" s="33" t="n"/>
      <c r="CI6" s="2795" t="n"/>
      <c r="CJ6" s="2758" t="n"/>
      <c r="CK6" s="2802" t="n"/>
      <c r="CL6" s="2805" t="n"/>
      <c r="CM6" s="2620" t="n"/>
      <c r="CN6" s="2620" t="n"/>
      <c r="CO6" s="35" t="n"/>
      <c r="CP6" s="35" t="n"/>
      <c r="CQ6" s="327" t="n"/>
      <c r="CY6" s="360" t="n"/>
      <c r="CZ6" s="2807" t="n"/>
      <c r="DF6" s="35" t="n"/>
      <c r="DG6" s="362" t="n"/>
      <c r="DH6" s="362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  <c r="DP6" s="2808" t="n"/>
    </row>
    <row customHeight="1" ht="27" r="7" s="2557">
      <c r="B7" s="2809" t="inlineStr">
        <is>
          <t>Total Opex</t>
        </is>
      </c>
      <c r="C7" s="365" t="inlineStr">
        <is>
          <t>Opex1</t>
        </is>
      </c>
      <c r="D7" s="2810" t="n">
        <v>5023.394484074999</v>
      </c>
      <c r="E7" s="2811" t="n">
        <v>5752.863448919107</v>
      </c>
      <c r="F7" s="2811" t="n">
        <v>-729.4689648441081</v>
      </c>
      <c r="G7" s="2811" t="n">
        <v>5774.065482075001</v>
      </c>
      <c r="H7" s="368" t="n">
        <v>-0.1300073579578173</v>
      </c>
      <c r="I7" s="369" t="n"/>
      <c r="J7" s="2810" t="n">
        <v>5233.516525075001</v>
      </c>
      <c r="K7" s="2811" t="n">
        <v>5412.007861713064</v>
      </c>
      <c r="L7" s="2811" t="n">
        <v>-178.4913366380633</v>
      </c>
      <c r="M7" s="2811" t="n">
        <v>5467.910927075</v>
      </c>
      <c r="N7" s="368" t="n">
        <v>-0.04286726779680494</v>
      </c>
      <c r="O7" s="370" t="n"/>
      <c r="P7" s="2810" t="n">
        <v>5306.235359974995</v>
      </c>
      <c r="Q7" s="2811" t="n">
        <v>5658.804174997669</v>
      </c>
      <c r="R7" s="2811" t="n">
        <v>-352.5688150226742</v>
      </c>
      <c r="S7" s="2811" t="n">
        <v>5318.92359085</v>
      </c>
      <c r="T7" s="368" t="n">
        <v>-0.002385488465529551</v>
      </c>
      <c r="U7" s="2812" t="n"/>
      <c r="V7" s="2810" t="n">
        <v>5421.900753075</v>
      </c>
      <c r="W7" s="2811" t="n">
        <v>5772.020585585728</v>
      </c>
      <c r="X7" s="2811" t="n">
        <v>5383.448021980186</v>
      </c>
      <c r="Y7" s="2811" t="n">
        <v>-350.119832510728</v>
      </c>
      <c r="Z7" s="2811" t="n">
        <v>38.45273109481423</v>
      </c>
      <c r="AA7" s="2811" t="n">
        <v>5458.771567429886</v>
      </c>
      <c r="AB7" s="368" t="n">
        <v>-0.00675441606219207</v>
      </c>
      <c r="AC7" s="370" t="n"/>
      <c r="AD7" s="2810" t="n">
        <v>5302.176329175005</v>
      </c>
      <c r="AE7" s="2811" t="n">
        <v>5682.372977187446</v>
      </c>
      <c r="AF7" s="2811" t="n">
        <v>5325.109738752466</v>
      </c>
      <c r="AG7" s="2811" t="n">
        <v>-380.1966480124411</v>
      </c>
      <c r="AH7" s="2811" t="n">
        <v>-22.93340957746113</v>
      </c>
      <c r="AI7" s="2811" t="n">
        <v>5565.853685124416</v>
      </c>
      <c r="AJ7" s="368" t="n">
        <v>-0.04737410842367795</v>
      </c>
      <c r="AK7" s="370" t="n"/>
      <c r="AL7" s="2810" t="n">
        <v>5691.376199974993</v>
      </c>
      <c r="AM7" s="2811" t="n">
        <v>5580.685933499292</v>
      </c>
      <c r="AN7" s="2811" t="n">
        <v>5242.048419573559</v>
      </c>
      <c r="AO7" s="2811" t="n">
        <v>5159.045647394089</v>
      </c>
      <c r="AP7" s="2811" t="n">
        <v>110.6902664757008</v>
      </c>
      <c r="AQ7" s="2811" t="n">
        <v>449.3277804014342</v>
      </c>
      <c r="AR7" s="2811" t="n">
        <v>5075.040964304643</v>
      </c>
      <c r="AS7" s="368" t="n">
        <v>0.1214443863616768</v>
      </c>
      <c r="AT7" s="2813" t="n"/>
      <c r="AU7" s="2810" t="n">
        <v>7029.233772075001</v>
      </c>
      <c r="AV7" s="2811" t="n">
        <v>5830.107692044963</v>
      </c>
      <c r="AW7" s="2811" t="n">
        <v>5506.589572502155</v>
      </c>
      <c r="AX7" s="2811" t="n">
        <v>1199.126080030038</v>
      </c>
      <c r="AY7" s="2811" t="n">
        <v>1522.644199572846</v>
      </c>
      <c r="AZ7" s="2811" t="n">
        <v>5235.802691075</v>
      </c>
      <c r="BA7" s="2814" t="n">
        <v>0.3425322126934043</v>
      </c>
      <c r="BB7" s="370" t="n"/>
      <c r="BC7" s="2810" t="n">
        <v>5378.843372741666</v>
      </c>
      <c r="BD7" s="2811" t="n">
        <v>5690.609107324489</v>
      </c>
      <c r="BE7" s="2811" t="n">
        <v>5375.259045567071</v>
      </c>
      <c r="BF7" s="2811" t="n">
        <v>-311.7657345828229</v>
      </c>
      <c r="BG7" s="2811" t="n">
        <v>3.584327174595273</v>
      </c>
      <c r="BH7" s="2811" t="n">
        <v>5276.323145075</v>
      </c>
      <c r="BI7" s="2814" t="n">
        <v>0.01943024050040609</v>
      </c>
      <c r="BJ7" s="2815" t="n"/>
      <c r="BK7" s="2810" t="n">
        <v>5109.907049741669</v>
      </c>
      <c r="BL7" s="2811" t="n">
        <v>5384.77367124763</v>
      </c>
      <c r="BM7" s="2811" t="n">
        <v>5232.244222743014</v>
      </c>
      <c r="BN7" s="2811" t="n">
        <v>5200.119853249726</v>
      </c>
      <c r="BO7" s="2811" t="n">
        <v>-274.8666215059611</v>
      </c>
      <c r="BP7" s="2811" t="n">
        <v>-90.21280350805682</v>
      </c>
      <c r="BQ7" s="2811" t="n">
        <v>5131.707496075</v>
      </c>
      <c r="BR7" s="2814" t="n">
        <v>-0.004248185686733907</v>
      </c>
      <c r="BS7" s="2815" t="n"/>
      <c r="BT7" s="2810" t="n">
        <v>5029.985518841673</v>
      </c>
      <c r="BU7" s="2811" t="n">
        <v>5554.814401494818</v>
      </c>
      <c r="BV7" s="2811" t="n">
        <v>5321.00187809393</v>
      </c>
      <c r="BW7" s="2811" t="n">
        <v>-524.8288826531443</v>
      </c>
      <c r="BX7" s="2811" t="n">
        <v>-291.0163592522567</v>
      </c>
      <c r="BY7" s="2811" t="n">
        <v>5309.800604666053</v>
      </c>
      <c r="BZ7" s="2814" t="n">
        <v>-0.05269785188891818</v>
      </c>
      <c r="CA7" s="2795" t="n"/>
      <c r="CB7" s="2810" t="n">
        <v>5126.836331741667</v>
      </c>
      <c r="CC7" s="2811" t="n">
        <v>5509.474599770512</v>
      </c>
      <c r="CD7" s="2810" t="n">
        <v>5241.525947409439</v>
      </c>
      <c r="CE7" s="2811" t="n">
        <v>-382.6382680288452</v>
      </c>
      <c r="CF7" s="2811" t="n">
        <v>-114.6896156677722</v>
      </c>
      <c r="CG7" s="2811" t="n">
        <v>5161.010424075001</v>
      </c>
      <c r="CH7" s="2814" t="n">
        <v>-0.006621589480602208</v>
      </c>
      <c r="CI7" s="2795" t="n"/>
      <c r="CJ7" s="2810" t="n">
        <v>5306.941068508334</v>
      </c>
      <c r="CK7" s="2811" t="n">
        <v>5706.996260318634</v>
      </c>
      <c r="CL7" s="2810" t="n">
        <v>5534.181460380578</v>
      </c>
      <c r="CM7" s="2811" t="n">
        <v>-400.0551918103001</v>
      </c>
      <c r="CN7" s="2811" t="n">
        <v>-227.2403918722439</v>
      </c>
      <c r="CO7" s="2811" t="n">
        <v>7921.052975175002</v>
      </c>
      <c r="CP7" s="2814" t="n">
        <v>-0.3300207579547104</v>
      </c>
      <c r="CQ7" s="370" t="n"/>
      <c r="CR7" s="2816" t="n">
        <v>64960.346765</v>
      </c>
      <c r="CS7" s="2811" t="n">
        <v>67535.53071410336</v>
      </c>
      <c r="CT7" s="2817" t="n">
        <v>65683.50593530033</v>
      </c>
      <c r="CU7" s="2811" t="n">
        <v>-2575.183949103353</v>
      </c>
      <c r="CV7" s="2811" t="n">
        <v>-723.1591703003287</v>
      </c>
      <c r="CW7" s="2811" t="n">
        <v>66696.263553</v>
      </c>
      <c r="CX7" s="368">
        <f>IFERROR(CR7/CW7-1, "-")</f>
        <v/>
      </c>
      <c r="CY7" s="377" t="n"/>
      <c r="CZ7" s="2818" t="n">
        <v>67535.53071410334</v>
      </c>
      <c r="DA7" s="2811" t="n">
        <v>63800.27438413033</v>
      </c>
      <c r="DB7" s="2811" t="n">
        <v>63688.82750587979</v>
      </c>
      <c r="DC7" s="2811" t="n">
        <v>65683.50593553366</v>
      </c>
      <c r="DD7" s="2811" t="n">
        <v>66696.263553</v>
      </c>
      <c r="DE7" s="368">
        <f>+CZ7/DD7-1</f>
        <v/>
      </c>
      <c r="DF7" s="368">
        <f>+DA7/DD7-1</f>
        <v/>
      </c>
      <c r="DG7" s="379">
        <f>+DB7/DD7-1</f>
        <v/>
      </c>
      <c r="DH7" s="379">
        <f>+DC7/DD7-1</f>
        <v/>
      </c>
      <c r="DI7" s="2819" t="n"/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  <c r="DN7" s="2819" t="n"/>
      <c r="DO7" s="2819" t="n"/>
      <c r="DP7" s="2820">
        <f>SUM(DP9,DP40,DP57,DP113,DP167,DP184,DP201)</f>
        <v/>
      </c>
      <c r="DQ7" s="2821">
        <f>-CR7+DP7/10^6</f>
        <v/>
      </c>
      <c r="DR7" s="2657">
        <f>SUM(E7,K7,Q7,W7,AE7,AM7,AV7,BD7,BL7,BU7,CC7,CK7)-CS7</f>
        <v/>
      </c>
      <c r="DS7" s="2657">
        <f>SUM(D7,J7,P7,V7,AD7,AL7,AU7,BC7,,BN7,BV7,CD7,CL7)-CT7</f>
        <v/>
      </c>
      <c r="DT7" s="2822" t="n"/>
      <c r="DU7" s="384" t="n">
        <v>6509.755730075</v>
      </c>
      <c r="DV7" s="2823">
        <f>DU7-CJ7</f>
        <v/>
      </c>
      <c r="EB7" s="2824" t="n"/>
    </row>
    <row customHeight="1" ht="4.5" r="8" s="2557">
      <c r="B8" s="387" t="n"/>
      <c r="C8" s="365" t="inlineStr">
        <is>
          <t>Opex2</t>
        </is>
      </c>
      <c r="D8" s="2747" t="n"/>
      <c r="E8" s="2667" t="n"/>
      <c r="F8" s="2667" t="n"/>
      <c r="G8" s="2825" t="n"/>
      <c r="H8" s="224" t="n"/>
      <c r="I8" s="389" t="n"/>
      <c r="J8" s="2747" t="n"/>
      <c r="K8" s="2667" t="n"/>
      <c r="L8" s="2667" t="n"/>
      <c r="M8" s="2825" t="n"/>
      <c r="N8" s="224" t="n"/>
      <c r="O8" s="389" t="n"/>
      <c r="P8" s="2747" t="n"/>
      <c r="Q8" s="2667" t="n"/>
      <c r="R8" s="2667" t="n"/>
      <c r="S8" s="2825" t="n"/>
      <c r="T8" s="224" t="n"/>
      <c r="U8" s="2826" t="n"/>
      <c r="V8" s="2747" t="n"/>
      <c r="W8" s="2667" t="n"/>
      <c r="X8" s="2667" t="n"/>
      <c r="Y8" s="2667" t="n"/>
      <c r="Z8" s="2667" t="n"/>
      <c r="AA8" s="2825" t="n"/>
      <c r="AB8" s="224" t="n"/>
      <c r="AC8" s="389" t="n"/>
      <c r="AD8" s="2747" t="n"/>
      <c r="AE8" s="2667" t="n"/>
      <c r="AF8" s="2667" t="n"/>
      <c r="AG8" s="2667" t="n"/>
      <c r="AH8" s="2667" t="n"/>
      <c r="AI8" s="2825" t="n"/>
      <c r="AJ8" s="224" t="n"/>
      <c r="AK8" s="389" t="n"/>
      <c r="AL8" s="2747" t="n"/>
      <c r="AM8" s="2667" t="n"/>
      <c r="AN8" s="2667" t="n"/>
      <c r="AO8" s="2667" t="n"/>
      <c r="AP8" s="2667" t="n"/>
      <c r="AQ8" s="2667" t="n"/>
      <c r="AR8" s="2825" t="n"/>
      <c r="AS8" s="224" t="n"/>
      <c r="AT8" s="2827" t="n"/>
      <c r="AU8" s="2747" t="n"/>
      <c r="AV8" s="2667" t="n"/>
      <c r="AW8" s="2667" t="n"/>
      <c r="AX8" s="2667" t="n"/>
      <c r="AY8" s="2667" t="n"/>
      <c r="AZ8" s="2825" t="n"/>
      <c r="BA8" s="224" t="n"/>
      <c r="BB8" s="389" t="n"/>
      <c r="BC8" s="2747" t="n"/>
      <c r="BD8" s="2667" t="n"/>
      <c r="BE8" s="2667" t="n"/>
      <c r="BF8" s="2667" t="n"/>
      <c r="BG8" s="2667" t="n"/>
      <c r="BH8" s="2825" t="n"/>
      <c r="BI8" s="224" t="n"/>
      <c r="BJ8" s="2826" t="n"/>
      <c r="BK8" s="2747" t="n"/>
      <c r="BL8" s="2667" t="n"/>
      <c r="BM8" s="2667" t="n"/>
      <c r="BN8" s="2667" t="n"/>
      <c r="BO8" s="2667" t="n"/>
      <c r="BP8" s="2667" t="n"/>
      <c r="BQ8" s="2825" t="n"/>
      <c r="BR8" s="224" t="n"/>
      <c r="BS8" s="2826" t="n"/>
      <c r="BT8" s="2747" t="n"/>
      <c r="BU8" s="2667" t="n"/>
      <c r="BV8" s="2667" t="n"/>
      <c r="BW8" s="2667" t="n"/>
      <c r="BX8" s="2667" t="n"/>
      <c r="BY8" s="2825" t="n"/>
      <c r="BZ8" s="224" t="n"/>
      <c r="CA8" s="2795" t="n"/>
      <c r="CB8" s="2747" t="n"/>
      <c r="CC8" s="2667" t="n"/>
      <c r="CD8" s="2667" t="n"/>
      <c r="CE8" s="2667" t="n"/>
      <c r="CF8" s="2667" t="n"/>
      <c r="CG8" s="2825" t="n"/>
      <c r="CH8" s="224" t="n"/>
      <c r="CI8" s="2795" t="n"/>
      <c r="CJ8" s="2747" t="n"/>
      <c r="CK8" s="2667" t="n"/>
      <c r="CL8" s="2667" t="n"/>
      <c r="CM8" s="2667" t="n"/>
      <c r="CN8" s="2667" t="n"/>
      <c r="CO8" s="2825" t="n"/>
      <c r="CP8" s="224" t="n"/>
      <c r="CQ8" s="389" t="n"/>
      <c r="CR8" s="2747" t="n"/>
      <c r="CS8" s="2667" t="n"/>
      <c r="CT8" s="2667" t="n"/>
      <c r="CU8" s="2667" t="n"/>
      <c r="CV8" s="2667" t="n"/>
      <c r="CW8" s="2667" t="n"/>
      <c r="CX8" s="224">
        <f>IFERROR(CR8/CW8-1, "-")</f>
        <v/>
      </c>
      <c r="CY8" s="392" t="n"/>
      <c r="CZ8" s="2828" t="n"/>
      <c r="DA8" s="2667" t="n"/>
      <c r="DB8" s="2667" t="n"/>
      <c r="DC8" s="2667" t="n"/>
      <c r="DD8" s="2667" t="n"/>
      <c r="DE8" s="224" t="n"/>
      <c r="DF8" s="224" t="n"/>
      <c r="DG8" s="394" t="n"/>
      <c r="DH8" s="394" t="n"/>
      <c r="DI8" s="2819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N8" s="2819" t="n"/>
      <c r="DO8" s="2819" t="n"/>
      <c r="DP8" s="2829" t="n"/>
      <c r="DQ8" s="2821">
        <f>-CR8+DP8/10^6</f>
        <v/>
      </c>
      <c r="DR8" s="2657">
        <f>SUM(E8,K8,Q8,W8,AE8,AM8,AV8,BD8,BL8,BU8,CC8,CK8)-CS8</f>
        <v/>
      </c>
      <c r="DS8" s="2657">
        <f>SUM(D8,J8,P8,V8,AD8,AL8,AU8,BC8,,BN8,BV8,CD8,CL8)-CT8</f>
        <v/>
      </c>
      <c r="DT8" s="2822" t="n"/>
      <c r="DU8" s="384" t="n"/>
      <c r="DV8" s="2823">
        <f>DU8-CJ8</f>
        <v/>
      </c>
      <c r="DX8" s="2811">
        <f>CS8-CZ8</f>
        <v/>
      </c>
      <c r="DY8" s="2811">
        <f>CT8-DC8</f>
        <v/>
      </c>
      <c r="DZ8" s="2811">
        <f>CW8-DD8</f>
        <v/>
      </c>
      <c r="EB8" s="2824" t="n"/>
    </row>
    <row customHeight="1" ht="22.5" r="9" s="2557">
      <c r="B9" s="2830" t="inlineStr">
        <is>
          <t>Personnel</t>
        </is>
      </c>
      <c r="C9" s="365" t="inlineStr">
        <is>
          <t>Opex3</t>
        </is>
      </c>
      <c r="D9" s="2810" t="n">
        <v>418.501158075</v>
      </c>
      <c r="E9" s="2811" t="n">
        <v>437.2258708713586</v>
      </c>
      <c r="F9" s="2811" t="n">
        <v>-18.72471279635852</v>
      </c>
      <c r="G9" s="2811" t="n">
        <v>463.1434270750001</v>
      </c>
      <c r="H9" s="368" t="n">
        <v>-0.09638972808475332</v>
      </c>
      <c r="I9" s="369" t="n"/>
      <c r="J9" s="2810" t="n">
        <v>427.183341075</v>
      </c>
      <c r="K9" s="2811" t="n">
        <v>437.2258708713586</v>
      </c>
      <c r="L9" s="2811" t="n">
        <v>-10.04252979635856</v>
      </c>
      <c r="M9" s="2811" t="n">
        <v>414.549236075</v>
      </c>
      <c r="N9" s="368" t="n">
        <v>0.03047672966333548</v>
      </c>
      <c r="O9" s="370" t="n"/>
      <c r="P9" s="2810" t="n">
        <v>451.708267975</v>
      </c>
      <c r="Q9" s="2811" t="n">
        <v>437.2258708713586</v>
      </c>
      <c r="R9" s="2811" t="n">
        <v>14.48239710364146</v>
      </c>
      <c r="S9" s="2811" t="n">
        <v>412.274440075</v>
      </c>
      <c r="T9" s="368" t="n">
        <v>0.09564946081262349</v>
      </c>
      <c r="U9" s="2812" t="n"/>
      <c r="V9" s="2810" t="n">
        <v>425.0046540750001</v>
      </c>
      <c r="W9" s="2811" t="n">
        <v>452.2258708713586</v>
      </c>
      <c r="X9" s="2811" t="n">
        <v>452.2258708713586</v>
      </c>
      <c r="Y9" s="2811" t="n">
        <v>-27.22121679635848</v>
      </c>
      <c r="Z9" s="2811" t="n">
        <v>-27.22121679635848</v>
      </c>
      <c r="AA9" s="2811" t="n">
        <v>409.950781075</v>
      </c>
      <c r="AB9" s="368" t="n">
        <v>0.03672117165022781</v>
      </c>
      <c r="AC9" s="370" t="n"/>
      <c r="AD9" s="2810" t="n">
        <v>403.8914011750001</v>
      </c>
      <c r="AE9" s="2811" t="n">
        <v>437.2258708713586</v>
      </c>
      <c r="AF9" s="2811" t="n">
        <v>437.2258708713586</v>
      </c>
      <c r="AG9" s="2811" t="n">
        <v>-33.3344696963585</v>
      </c>
      <c r="AH9" s="2811" t="n">
        <v>-33.3344696963585</v>
      </c>
      <c r="AI9" s="2811" t="n">
        <v>422.146860075</v>
      </c>
      <c r="AJ9" s="368" t="n">
        <v>-0.04324433183455778</v>
      </c>
      <c r="AK9" s="370" t="n"/>
      <c r="AL9" s="2810" t="n">
        <v>401.690382975</v>
      </c>
      <c r="AM9" s="2811" t="n">
        <v>437.2258708713586</v>
      </c>
      <c r="AN9" s="2811" t="n">
        <v>437.2258708713586</v>
      </c>
      <c r="AO9" s="2811" t="n">
        <v>437.2258708713586</v>
      </c>
      <c r="AP9" s="2811" t="n">
        <v>-35.53548789635852</v>
      </c>
      <c r="AQ9" s="2811" t="n">
        <v>-35.53548789635852</v>
      </c>
      <c r="AR9" s="2811" t="n">
        <v>439.562191075</v>
      </c>
      <c r="AS9" s="368" t="n">
        <v>-0.08615802011401408</v>
      </c>
      <c r="AT9" s="2813" t="n"/>
      <c r="AU9" s="2810" t="n">
        <v>462.034828075</v>
      </c>
      <c r="AV9" s="2811" t="n">
        <v>452.2258708713586</v>
      </c>
      <c r="AW9" s="2811" t="n">
        <v>462.2258708713586</v>
      </c>
      <c r="AX9" s="2811" t="n">
        <v>9.808957203641398</v>
      </c>
      <c r="AY9" s="2811" t="n">
        <v>-0.1910427963586017</v>
      </c>
      <c r="AZ9" s="2811" t="n">
        <v>408.798715075</v>
      </c>
      <c r="BA9" s="368" t="n">
        <v>0.1302257346631654</v>
      </c>
      <c r="BB9" s="370" t="n"/>
      <c r="BC9" s="2810" t="n">
        <v>411.233167075</v>
      </c>
      <c r="BD9" s="2811" t="n">
        <v>437.2258708713586</v>
      </c>
      <c r="BE9" s="2811" t="n">
        <v>426.2258708713586</v>
      </c>
      <c r="BF9" s="2811" t="n">
        <v>-25.99270379635851</v>
      </c>
      <c r="BG9" s="2811" t="n">
        <v>-14.99270379635851</v>
      </c>
      <c r="BH9" s="2811" t="n">
        <v>397.570093075</v>
      </c>
      <c r="BI9" s="368" t="n">
        <v>0.03436645320658616</v>
      </c>
      <c r="BJ9" s="2815" t="n"/>
      <c r="BK9" s="2810" t="n">
        <v>401.8314860750006</v>
      </c>
      <c r="BL9" s="2811" t="n">
        <v>437.2258708713586</v>
      </c>
      <c r="BM9" s="2811" t="n">
        <v>426.2258708713586</v>
      </c>
      <c r="BN9" s="2811" t="n">
        <v>417.2258708713586</v>
      </c>
      <c r="BO9" s="2811" t="n">
        <v>-35.39438479635794</v>
      </c>
      <c r="BP9" s="2811" t="n">
        <v>-15.39438479635794</v>
      </c>
      <c r="BQ9" s="2811" t="n">
        <v>373.1028610749999</v>
      </c>
      <c r="BR9" s="368" t="n">
        <v>0.07699920852181763</v>
      </c>
      <c r="BS9" s="2815" t="n"/>
      <c r="BT9" s="2810" t="n">
        <v>432.5235021749995</v>
      </c>
      <c r="BU9" s="2811" t="n">
        <v>452.2258708713586</v>
      </c>
      <c r="BV9" s="2811" t="n">
        <v>462.2258708713586</v>
      </c>
      <c r="BW9" s="2811" t="n">
        <v>-19.70236869635909</v>
      </c>
      <c r="BX9" s="2811" t="n">
        <v>-29.70236869635914</v>
      </c>
      <c r="BY9" s="2811" t="n">
        <v>418.6682670749997</v>
      </c>
      <c r="BZ9" s="368" t="n">
        <v>0.03309358790624017</v>
      </c>
      <c r="CA9" s="2795" t="n"/>
      <c r="CB9" s="2810" t="n">
        <v>448.986814075</v>
      </c>
      <c r="CC9" s="2811" t="n">
        <v>437.2258708713586</v>
      </c>
      <c r="CD9" s="2811" t="n">
        <v>462.2258708713589</v>
      </c>
      <c r="CE9" s="2811" t="n">
        <v>11.76094320364149</v>
      </c>
      <c r="CF9" s="2811" t="n">
        <v>-13.23905679635891</v>
      </c>
      <c r="CG9" s="2811" t="n">
        <v>424.5532490750001</v>
      </c>
      <c r="CH9" s="2814" t="n">
        <v>0.05755123780876703</v>
      </c>
      <c r="CI9" s="2795" t="n"/>
      <c r="CJ9" s="2810" t="n">
        <v>302.0890659750002</v>
      </c>
      <c r="CK9" s="2811" t="n">
        <v>452.0358708713586</v>
      </c>
      <c r="CL9" s="2811" t="n">
        <v>477.0358708713586</v>
      </c>
      <c r="CM9" s="2811" t="n">
        <v>-149.9468048963583</v>
      </c>
      <c r="CN9" s="2811" t="n">
        <v>-174.9468048963584</v>
      </c>
      <c r="CO9" s="2811" t="n">
        <v>439.571528075</v>
      </c>
      <c r="CP9" s="2814" t="n">
        <v>-0.3127647113589723</v>
      </c>
      <c r="CQ9" s="370" t="n"/>
      <c r="CR9" s="2816" t="n">
        <v>4986.6780688</v>
      </c>
      <c r="CS9" s="2811" t="n">
        <v>5306.520450456303</v>
      </c>
      <c r="CT9" s="2811" t="n">
        <v>5219.960683985434</v>
      </c>
      <c r="CU9" s="2811" t="n">
        <v>-319.8423816563027</v>
      </c>
      <c r="CV9" s="2811" t="n">
        <v>-233.2826151854342</v>
      </c>
      <c r="CW9" s="2811" t="n">
        <v>5023.8916489</v>
      </c>
      <c r="CX9" s="368">
        <f>IFERROR(CR9/CW9-1, "-")</f>
        <v/>
      </c>
      <c r="CY9" s="377" t="n"/>
      <c r="CZ9" s="2818" t="n">
        <v>5306.520450456303</v>
      </c>
      <c r="DA9" s="2811" t="n">
        <v>5292.235604967226</v>
      </c>
      <c r="DB9" s="2811" t="n">
        <v>5291.67991837451</v>
      </c>
      <c r="DC9" s="2811" t="n">
        <v>5219.960683885434</v>
      </c>
      <c r="DD9" s="2811" t="n">
        <v>5023.8916489</v>
      </c>
      <c r="DE9" s="368">
        <f>+CZ9/DD9-1</f>
        <v/>
      </c>
      <c r="DF9" s="368">
        <f>+DA9/DD9-1</f>
        <v/>
      </c>
      <c r="DG9" s="379">
        <f>+DB9/DD9-1</f>
        <v/>
      </c>
      <c r="DH9" s="379">
        <f>+DC9/DD9-1</f>
        <v/>
      </c>
      <c r="DI9" s="2819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N9" s="2819" t="n"/>
      <c r="DO9" s="2819" t="n"/>
      <c r="DP9" s="2820">
        <f>SUM(DP10:DP38)</f>
        <v/>
      </c>
      <c r="DQ9" s="2821">
        <f>-CR9+DP9/10^6</f>
        <v/>
      </c>
      <c r="DR9" s="2657">
        <f>SUM(E9,K9,Q9,W9,AE9,AM9,AV9,BD9,BL9,BU9,CC9,CK9)-CS9</f>
        <v/>
      </c>
      <c r="DS9" s="2657">
        <f>SUM(D9,J9,P9,V9,AD9,AL9,AU9,BC9,,BN9,BV9,CD9,CL9)-CT9</f>
        <v/>
      </c>
      <c r="DT9" s="2822" t="n"/>
      <c r="DU9" s="384" t="n">
        <v>438.171528075</v>
      </c>
      <c r="DV9" s="2823">
        <f>DU9-CJ9</f>
        <v/>
      </c>
      <c r="DX9" s="2811">
        <f>(CS9-CZ9)*10^6</f>
        <v/>
      </c>
      <c r="DY9" s="2811">
        <f>(CT9-DC9)*10^6</f>
        <v/>
      </c>
      <c r="DZ9" s="2811">
        <f>(CW9-DD9)*10^6</f>
        <v/>
      </c>
      <c r="EB9" s="2824" t="n"/>
    </row>
    <row customFormat="1" customHeight="1" hidden="1" ht="18.75" outlineLevel="1" r="10" s="408">
      <c r="A10" s="260" t="n"/>
      <c r="B10" s="397" t="inlineStr">
        <is>
          <t>TAXES SUR APPOINTEMENTS ET SAL</t>
        </is>
      </c>
      <c r="C10" s="398" t="inlineStr">
        <is>
          <t>Opex4</t>
        </is>
      </c>
      <c r="D10" s="2831" t="n"/>
      <c r="E10" s="2832" t="n"/>
      <c r="F10" s="2832" t="n">
        <v>0</v>
      </c>
      <c r="G10" s="2832" t="n"/>
      <c r="H10" s="401" t="n"/>
      <c r="I10" s="389" t="n"/>
      <c r="J10" s="2831" t="n"/>
      <c r="K10" s="2832" t="n"/>
      <c r="L10" s="2832" t="n">
        <v>0</v>
      </c>
      <c r="M10" s="2832" t="n"/>
      <c r="N10" s="401" t="n"/>
      <c r="O10" s="402" t="n"/>
      <c r="P10" s="2831" t="n"/>
      <c r="Q10" s="2832" t="n"/>
      <c r="R10" s="2832" t="n">
        <v>0</v>
      </c>
      <c r="S10" s="2832" t="n"/>
      <c r="T10" s="401" t="n"/>
      <c r="U10" s="2826" t="n"/>
      <c r="V10" s="2831" t="n"/>
      <c r="W10" s="2832" t="n"/>
      <c r="X10" s="2832" t="n"/>
      <c r="Y10" s="2832" t="n">
        <v>0</v>
      </c>
      <c r="Z10" s="2832" t="n">
        <v>0</v>
      </c>
      <c r="AA10" s="2832" t="n"/>
      <c r="AB10" s="401" t="n"/>
      <c r="AC10" s="402" t="n"/>
      <c r="AD10" s="2831" t="n"/>
      <c r="AE10" s="2832" t="n"/>
      <c r="AF10" s="2832" t="n"/>
      <c r="AG10" s="2832" t="n">
        <v>0</v>
      </c>
      <c r="AH10" s="2832" t="n">
        <v>0</v>
      </c>
      <c r="AI10" s="2832" t="n"/>
      <c r="AJ10" s="401" t="n"/>
      <c r="AK10" s="402" t="n"/>
      <c r="AL10" s="2831" t="n"/>
      <c r="AM10" s="2832" t="n"/>
      <c r="AN10" s="2832" t="n"/>
      <c r="AO10" s="2832" t="n"/>
      <c r="AP10" s="2832" t="n">
        <v>0</v>
      </c>
      <c r="AQ10" s="2832" t="n">
        <v>0</v>
      </c>
      <c r="AR10" s="2832" t="n"/>
      <c r="AS10" s="401" t="n"/>
      <c r="AT10" s="2827" t="n"/>
      <c r="AU10" s="2831" t="n"/>
      <c r="AV10" s="2832" t="n"/>
      <c r="AW10" s="2832" t="n"/>
      <c r="AX10" s="2832" t="n">
        <v>0</v>
      </c>
      <c r="AY10" s="2832" t="n">
        <v>0</v>
      </c>
      <c r="AZ10" s="2832" t="n"/>
      <c r="BA10" s="401" t="n"/>
      <c r="BB10" s="402" t="n"/>
      <c r="BC10" s="2831" t="n"/>
      <c r="BD10" s="2832" t="n"/>
      <c r="BE10" s="2832" t="n">
        <v>0</v>
      </c>
      <c r="BF10" s="2832" t="n">
        <v>0</v>
      </c>
      <c r="BG10" s="2832" t="n">
        <v>0</v>
      </c>
      <c r="BH10" s="2832" t="n"/>
      <c r="BI10" s="401" t="n"/>
      <c r="BJ10" s="2833" t="n"/>
      <c r="BK10" s="2831" t="n"/>
      <c r="BL10" s="2832" t="n"/>
      <c r="BM10" s="2832" t="n"/>
      <c r="BN10" s="2832" t="n"/>
      <c r="BO10" s="2832" t="n">
        <v>0</v>
      </c>
      <c r="BP10" s="2832" t="n">
        <v>0</v>
      </c>
      <c r="BQ10" s="2832" t="n"/>
      <c r="BR10" s="401" t="n"/>
      <c r="BS10" s="2833" t="n"/>
      <c r="BT10" s="2831" t="n"/>
      <c r="BU10" s="2832" t="n"/>
      <c r="BV10" s="2832" t="n"/>
      <c r="BW10" s="2832" t="n">
        <v>0</v>
      </c>
      <c r="BX10" s="2832" t="n">
        <v>0</v>
      </c>
      <c r="BY10" s="2832" t="n"/>
      <c r="BZ10" s="401" t="n"/>
      <c r="CA10" s="2795" t="n"/>
      <c r="CB10" s="2831" t="n"/>
      <c r="CC10" s="2832" t="n"/>
      <c r="CD10" s="2832" t="n"/>
      <c r="CE10" s="2832" t="n">
        <v>0</v>
      </c>
      <c r="CF10" s="2832" t="n">
        <v>0</v>
      </c>
      <c r="CG10" s="2832" t="n"/>
      <c r="CH10" s="401" t="n"/>
      <c r="CI10" s="2795" t="n"/>
      <c r="CJ10" s="2831" t="n"/>
      <c r="CK10" s="2832" t="n"/>
      <c r="CL10" s="2832" t="n"/>
      <c r="CM10" s="2832" t="n">
        <v>0</v>
      </c>
      <c r="CN10" s="2832" t="n">
        <v>0</v>
      </c>
      <c r="CO10" s="2832" t="n"/>
      <c r="CP10" s="401" t="n"/>
      <c r="CQ10" s="402" t="n"/>
      <c r="CR10" s="2831" t="n">
        <v>0</v>
      </c>
      <c r="CS10" s="2832" t="n">
        <v>0</v>
      </c>
      <c r="CT10" s="2832" t="n">
        <v>0</v>
      </c>
      <c r="CU10" s="2832" t="n">
        <v>0</v>
      </c>
      <c r="CV10" s="2832" t="n">
        <v>0</v>
      </c>
      <c r="CW10" s="2832" t="n">
        <v>0</v>
      </c>
      <c r="CX10" s="401">
        <f>IFERROR(CR10/CW10-1, "-")</f>
        <v/>
      </c>
      <c r="CY10" s="392" t="n"/>
      <c r="CZ10" s="2834" t="n">
        <v>0</v>
      </c>
      <c r="DA10" s="2832" t="n">
        <v>0</v>
      </c>
      <c r="DB10" s="2832" t="n">
        <v>0</v>
      </c>
      <c r="DC10" s="2832" t="n">
        <v>0</v>
      </c>
      <c r="DD10" s="2832" t="n">
        <v>0</v>
      </c>
      <c r="DE10" s="401" t="n"/>
      <c r="DF10" s="401" t="n"/>
      <c r="DG10" s="405" t="n"/>
      <c r="DH10" s="405" t="n"/>
      <c r="DI10" s="2819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N10" s="2819" t="n"/>
      <c r="DO10" s="2819" t="n"/>
      <c r="DP10" s="2835" t="n"/>
      <c r="DQ10" s="2821">
        <f>-CR10+DP10/10^6</f>
        <v/>
      </c>
      <c r="DR10" s="2657">
        <f>SUM(E10,K10,Q10,W10,AE10,AM10,AV10,BD10,BL10,BU10,CC10,CK10)-CS10</f>
        <v/>
      </c>
      <c r="DS10" s="2657">
        <f>SUM(D10,J10,P10,V10,AD10,AL10,AU10,BC10,,BN10,BV10,CD10,CL10)-CT10</f>
        <v/>
      </c>
      <c r="DT10" s="2822" t="n"/>
      <c r="DU10" s="407" t="n"/>
      <c r="DV10" s="2823">
        <f>DU10-CJ10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  <c r="EB10" s="2824" t="n"/>
    </row>
    <row customFormat="1" customHeight="1" hidden="1" ht="19.5" outlineLevel="1" r="11" s="408">
      <c r="A11" s="260" t="n"/>
      <c r="B11" s="397" t="inlineStr">
        <is>
          <t>APPOINTEMENTS, SALAIRES PERSON</t>
        </is>
      </c>
      <c r="C11" s="398" t="inlineStr">
        <is>
          <t>Opex5</t>
        </is>
      </c>
      <c r="D11" s="2831" t="n">
        <v>226.870833075</v>
      </c>
      <c r="E11" s="2832" t="n">
        <v>271.84300448674</v>
      </c>
      <c r="F11" s="2832" t="n">
        <v>-44.97217141174002</v>
      </c>
      <c r="G11" s="2832" t="n">
        <v>243.826772075</v>
      </c>
      <c r="H11" s="401" t="n">
        <v>-0.06954092389323197</v>
      </c>
      <c r="I11" s="389" t="n"/>
      <c r="J11" s="2831" t="n">
        <v>276.099574075</v>
      </c>
      <c r="K11" s="2832" t="n">
        <v>271.84300448674</v>
      </c>
      <c r="L11" s="2832" t="n">
        <v>4.256569588259993</v>
      </c>
      <c r="M11" s="2832" t="n">
        <v>250.527012075</v>
      </c>
      <c r="N11" s="401" t="n">
        <v>0.1020750688246916</v>
      </c>
      <c r="O11" s="402" t="n"/>
      <c r="P11" s="2831" t="n">
        <v>256.557060075</v>
      </c>
      <c r="Q11" s="2832" t="n">
        <v>271.84300448674</v>
      </c>
      <c r="R11" s="2832" t="n">
        <v>-15.28594441174005</v>
      </c>
      <c r="S11" s="2832" t="n">
        <v>251.328956075</v>
      </c>
      <c r="T11" s="401" t="n">
        <v>0.02080183708891803</v>
      </c>
      <c r="U11" s="2826" t="n"/>
      <c r="V11" s="2831" t="n">
        <v>254.564366075</v>
      </c>
      <c r="W11" s="2832" t="n">
        <v>271.84300448674</v>
      </c>
      <c r="X11" s="2832" t="n">
        <v>271.84300448674</v>
      </c>
      <c r="Y11" s="2832" t="n">
        <v>-17.27863841174002</v>
      </c>
      <c r="Z11" s="2832" t="n">
        <v>-17.27863841174002</v>
      </c>
      <c r="AA11" s="2832" t="n">
        <v>255.075076075</v>
      </c>
      <c r="AB11" s="401" t="n">
        <v>-0.002002194835569959</v>
      </c>
      <c r="AC11" s="402" t="n"/>
      <c r="AD11" s="2831" t="n">
        <v>256.073455075</v>
      </c>
      <c r="AE11" s="2832" t="n">
        <v>271.84300448674</v>
      </c>
      <c r="AF11" s="2832" t="n">
        <v>271.84300448674</v>
      </c>
      <c r="AG11" s="2832" t="n">
        <v>-15.76954941174</v>
      </c>
      <c r="AH11" s="2832" t="n">
        <v>-15.76954941174</v>
      </c>
      <c r="AI11" s="2832" t="n">
        <v>254.422553075</v>
      </c>
      <c r="AJ11" s="401" t="n">
        <v>0.00648881940711199</v>
      </c>
      <c r="AK11" s="402" t="n"/>
      <c r="AL11" s="2831" t="n">
        <v>247.791993975</v>
      </c>
      <c r="AM11" s="2832" t="n">
        <v>271.84300448674</v>
      </c>
      <c r="AN11" s="2832" t="n">
        <v>271.84300448674</v>
      </c>
      <c r="AO11" s="2832" t="n">
        <v>271.84300448674</v>
      </c>
      <c r="AP11" s="2832" t="n">
        <v>-24.05101051173997</v>
      </c>
      <c r="AQ11" s="2832" t="n">
        <v>-24.05101051173997</v>
      </c>
      <c r="AR11" s="2832" t="n">
        <v>279.848014075</v>
      </c>
      <c r="AS11" s="401" t="n">
        <v>-0.11454796349353</v>
      </c>
      <c r="AT11" s="2827" t="n"/>
      <c r="AU11" s="2831" t="n">
        <v>283.355648075</v>
      </c>
      <c r="AV11" s="2832" t="n">
        <v>271.84300448674</v>
      </c>
      <c r="AW11" s="2832" t="n">
        <v>281.44300448674</v>
      </c>
      <c r="AX11" s="2832" t="n">
        <v>11.51264358826</v>
      </c>
      <c r="AY11" s="2832" t="n">
        <v>1.912643588259982</v>
      </c>
      <c r="AZ11" s="2832" t="n">
        <v>256.689515075</v>
      </c>
      <c r="BA11" s="401" t="n">
        <v>0.1038847768760973</v>
      </c>
      <c r="BB11" s="402" t="n"/>
      <c r="BC11" s="2831" t="n">
        <v>274.540482</v>
      </c>
      <c r="BD11" s="2832" t="n">
        <v>271.8430044867396</v>
      </c>
      <c r="BE11" s="2832" t="n">
        <v>281.44300448674</v>
      </c>
      <c r="BF11" s="2832" t="n">
        <v>2.697477513260367</v>
      </c>
      <c r="BG11" s="2832" t="n">
        <v>-6.902522486739997</v>
      </c>
      <c r="BH11" s="2832" t="n">
        <v>257.863293075</v>
      </c>
      <c r="BI11" s="401" t="n">
        <v>0.06467453636431064</v>
      </c>
      <c r="BJ11" s="2833" t="n"/>
      <c r="BK11" s="2831" t="n">
        <v>257.0373260750006</v>
      </c>
      <c r="BL11" s="2832" t="n">
        <v>271.8430044867396</v>
      </c>
      <c r="BM11" s="2832" t="n">
        <v>280.78638448674</v>
      </c>
      <c r="BN11" s="2832" t="n">
        <v>250.78638448674</v>
      </c>
      <c r="BO11" s="2832" t="n">
        <v>-14.80567841173905</v>
      </c>
      <c r="BP11" s="2832" t="n">
        <v>6.250941588260588</v>
      </c>
      <c r="BQ11" s="2832" t="n">
        <v>221.849107075</v>
      </c>
      <c r="BR11" s="401" t="n">
        <v>0.1586133001117043</v>
      </c>
      <c r="BS11" s="2833" t="n"/>
      <c r="BT11" s="2831" t="n">
        <v>267.2878480999995</v>
      </c>
      <c r="BU11" s="2832" t="n">
        <v>271.8430044867396</v>
      </c>
      <c r="BV11" s="2832" t="n">
        <v>280.47638448674</v>
      </c>
      <c r="BW11" s="2832" t="n">
        <v>-4.555156386740123</v>
      </c>
      <c r="BX11" s="2832" t="n">
        <v>-13.18853638674051</v>
      </c>
      <c r="BY11" s="2832" t="n">
        <v>258.7427420749997</v>
      </c>
      <c r="BZ11" s="401" t="n">
        <v>0.03302549071124439</v>
      </c>
      <c r="CA11" s="2795" t="n"/>
      <c r="CB11" s="2836" t="n">
        <v>272.49585</v>
      </c>
      <c r="CC11" s="2832" t="n">
        <v>271.8430044867396</v>
      </c>
      <c r="CD11" s="2832" t="n">
        <v>287.97638448674</v>
      </c>
      <c r="CE11" s="2832" t="n">
        <v>0.6528455132603881</v>
      </c>
      <c r="CF11" s="2832" t="n">
        <v>-15.48053448674</v>
      </c>
      <c r="CG11" s="2832" t="n">
        <v>252.848348075</v>
      </c>
      <c r="CH11" s="401" t="n">
        <v>0.07770468770937811</v>
      </c>
      <c r="CI11" s="2795" t="n"/>
      <c r="CJ11" s="2836" t="n">
        <v>273.366578</v>
      </c>
      <c r="CK11" s="2832" t="n">
        <v>271.8430044867396</v>
      </c>
      <c r="CL11" s="2832" t="n">
        <v>285.64638448674</v>
      </c>
      <c r="CM11" s="2832" t="n">
        <v>1.523573513260374</v>
      </c>
      <c r="CN11" s="2832" t="n">
        <v>-12.27980648673997</v>
      </c>
      <c r="CO11" s="2832" t="n">
        <v>264.123759075</v>
      </c>
      <c r="CP11" s="401" t="n">
        <v>0.03499427297782565</v>
      </c>
      <c r="CQ11" s="402" t="n"/>
      <c r="CR11" s="2831" t="n">
        <v>3146.0410146</v>
      </c>
      <c r="CS11" s="2832" t="n">
        <v>3262.116053840878</v>
      </c>
      <c r="CT11" s="2832" t="n">
        <v>3180.73895037196</v>
      </c>
      <c r="CU11" s="2832" t="n">
        <v>-116.0750392408777</v>
      </c>
      <c r="CV11" s="2832" t="n">
        <v>-34.69793577195969</v>
      </c>
      <c r="CW11" s="2832" t="n">
        <v>3047.1451479</v>
      </c>
      <c r="CX11" s="401">
        <f>IFERROR(CR11/CW11-1, "-")</f>
        <v/>
      </c>
      <c r="CY11" s="392" t="n"/>
      <c r="CZ11" s="2834" t="n">
        <v>3262.116053840875</v>
      </c>
      <c r="DA11" s="2832" t="n">
        <v>3206.11450760566</v>
      </c>
      <c r="DB11" s="2832" t="n">
        <v>3325.83490178218</v>
      </c>
      <c r="DC11" s="2832" t="n">
        <v>3180.73894944696</v>
      </c>
      <c r="DD11" s="2832" t="n">
        <v>3047.1451479</v>
      </c>
      <c r="DE11" s="401">
        <f>+CZ11/DD11-1</f>
        <v/>
      </c>
      <c r="DF11" s="401">
        <f>+DA11/DD11-1</f>
        <v/>
      </c>
      <c r="DG11" s="405">
        <f>+DB11/DD11-1</f>
        <v/>
      </c>
      <c r="DH11" s="405">
        <f>+DC11/DD11-1</f>
        <v/>
      </c>
      <c r="DI11" s="2819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2819" t="n"/>
      <c r="DO11" s="2819" t="n"/>
      <c r="DP11" s="2835">
        <f>#VALUE!</f>
        <v/>
      </c>
      <c r="DQ11" s="2821">
        <f>-CR11+DP11/10^6</f>
        <v/>
      </c>
      <c r="DR11" s="2657">
        <f>SUM(E11,K11,Q11,W11,AE11,AM11,AV11,BD11,BL11,BU11,CC11,CK11)-CS11</f>
        <v/>
      </c>
      <c r="DS11" s="2657">
        <f>SUM(D11,J11,P11,V11,AD11,AL11,AU11,BC11,,BN11,BV11,CD11,CL11)-CT11</f>
        <v/>
      </c>
      <c r="DT11" s="2822">
        <f>DQ11/11</f>
        <v/>
      </c>
      <c r="DU11" s="407" t="n">
        <v>262.723759075</v>
      </c>
      <c r="DV11" s="2823">
        <f>DU11-CJ11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  <c r="EB11" s="2824" t="n"/>
    </row>
    <row customFormat="1" customHeight="1" hidden="1" ht="19.5" outlineLevel="1" r="12" s="408">
      <c r="A12" s="260" t="n"/>
      <c r="B12" s="397" t="inlineStr">
        <is>
          <t>CONGES PAYES PERSONNEL NATIONA</t>
        </is>
      </c>
      <c r="C12" s="398" t="inlineStr">
        <is>
          <t>Opex6</t>
        </is>
      </c>
      <c r="D12" s="2831" t="n">
        <v>49.304441</v>
      </c>
      <c r="E12" s="2832" t="n"/>
      <c r="F12" s="2832" t="n">
        <v>49.304441</v>
      </c>
      <c r="G12" s="2832" t="n">
        <v>52.490243</v>
      </c>
      <c r="H12" s="401" t="n">
        <v>-0.06069322254804577</v>
      </c>
      <c r="I12" s="389" t="n"/>
      <c r="J12" s="2831" t="n">
        <v>13.921259</v>
      </c>
      <c r="K12" s="2832" t="n"/>
      <c r="L12" s="2832" t="n">
        <v>13.921259</v>
      </c>
      <c r="M12" s="2832" t="n">
        <v>19.639126</v>
      </c>
      <c r="N12" s="401" t="n">
        <v>-0.2911467139627294</v>
      </c>
      <c r="O12" s="402" t="n"/>
      <c r="P12" s="2831" t="n">
        <v>6.139638</v>
      </c>
      <c r="Q12" s="2832" t="n"/>
      <c r="R12" s="2832" t="n">
        <v>6.139638</v>
      </c>
      <c r="S12" s="2832" t="n">
        <v>27.372416</v>
      </c>
      <c r="T12" s="401" t="n">
        <v>-0.7756998140025345</v>
      </c>
      <c r="U12" s="2826" t="n"/>
      <c r="V12" s="2831" t="n">
        <v>17.04329</v>
      </c>
      <c r="W12" s="2832" t="n"/>
      <c r="X12" s="2832" t="n"/>
      <c r="Y12" s="2832" t="n">
        <v>17.04329</v>
      </c>
      <c r="Z12" s="2832" t="n">
        <v>17.04329</v>
      </c>
      <c r="AA12" s="2832" t="n">
        <v>12.074878</v>
      </c>
      <c r="AB12" s="401" t="n">
        <v>0.4114668487747868</v>
      </c>
      <c r="AC12" s="402" t="n"/>
      <c r="AD12" s="2831" t="n">
        <v>14.646434</v>
      </c>
      <c r="AE12" s="2832" t="n"/>
      <c r="AF12" s="2832" t="n"/>
      <c r="AG12" s="2832" t="n">
        <v>14.646434</v>
      </c>
      <c r="AH12" s="2832" t="n">
        <v>14.646434</v>
      </c>
      <c r="AI12" s="2832" t="n">
        <v>16.600311</v>
      </c>
      <c r="AJ12" s="401" t="n">
        <v>-0.1177012286095123</v>
      </c>
      <c r="AK12" s="402" t="n"/>
      <c r="AL12" s="2831" t="n">
        <v>13.385284</v>
      </c>
      <c r="AM12" s="2832" t="n"/>
      <c r="AN12" s="2832" t="n"/>
      <c r="AO12" s="2832" t="n"/>
      <c r="AP12" s="2832" t="n">
        <v>13.385284</v>
      </c>
      <c r="AQ12" s="2832" t="n">
        <v>13.385284</v>
      </c>
      <c r="AR12" s="2832" t="n">
        <v>1.43148</v>
      </c>
      <c r="AS12" s="401" t="n">
        <v>8.350660854500237</v>
      </c>
      <c r="AT12" s="2827" t="n"/>
      <c r="AU12" s="2831" t="n">
        <v>7.776662</v>
      </c>
      <c r="AV12" s="2832" t="n"/>
      <c r="AW12" s="2832" t="n"/>
      <c r="AX12" s="2832" t="n">
        <v>7.776662</v>
      </c>
      <c r="AY12" s="2832" t="n">
        <v>7.776662</v>
      </c>
      <c r="AZ12" s="2832" t="n">
        <v>-2.716525</v>
      </c>
      <c r="BA12" s="401" t="n">
        <v>-3.862724252491695</v>
      </c>
      <c r="BB12" s="402" t="n"/>
      <c r="BC12" s="2831" t="n">
        <v>-15.203013</v>
      </c>
      <c r="BD12" s="2832" t="n"/>
      <c r="BE12" s="2832" t="n"/>
      <c r="BF12" s="2832" t="n">
        <v>-15.203013</v>
      </c>
      <c r="BG12" s="2832" t="n">
        <v>-15.203013</v>
      </c>
      <c r="BH12" s="2832" t="n">
        <v>-8.738342000000001</v>
      </c>
      <c r="BI12" s="401" t="n">
        <v>0.739805217053761</v>
      </c>
      <c r="BJ12" s="2833" t="n"/>
      <c r="BK12" s="2831" t="n">
        <v>-9.704564000000001</v>
      </c>
      <c r="BL12" s="2832" t="n"/>
      <c r="BM12" s="2832" t="n"/>
      <c r="BN12" s="2832" t="n"/>
      <c r="BO12" s="2832" t="n">
        <v>-9.704564000000001</v>
      </c>
      <c r="BP12" s="2832" t="n">
        <v>-9.704564000000001</v>
      </c>
      <c r="BQ12" s="2832" t="n">
        <v>-3.067702000000004</v>
      </c>
      <c r="BR12" s="401" t="n">
        <v>2.163463726268063</v>
      </c>
      <c r="BS12" s="2833" t="n"/>
      <c r="BT12" s="2831" t="n">
        <v>4.042291</v>
      </c>
      <c r="BU12" s="2832" t="n"/>
      <c r="BV12" s="2832" t="n"/>
      <c r="BW12" s="2832" t="n">
        <v>4.042291</v>
      </c>
      <c r="BX12" s="2832" t="n">
        <v>4.042291</v>
      </c>
      <c r="BY12" s="2832" t="n">
        <v>17.304301</v>
      </c>
      <c r="BZ12" s="401" t="n">
        <v>-0.7663996367145949</v>
      </c>
      <c r="CA12" s="2795" t="n"/>
      <c r="CB12" s="2831" t="n">
        <v>7.135647</v>
      </c>
      <c r="CC12" s="2832" t="n"/>
      <c r="CD12" s="2832" t="n"/>
      <c r="CE12" s="2832" t="n">
        <v>7.135647</v>
      </c>
      <c r="CF12" s="2832" t="n">
        <v>7.135647</v>
      </c>
      <c r="CG12" s="2832" t="n">
        <v>9.603045</v>
      </c>
      <c r="CH12" s="401" t="n">
        <v>-0.2569391271206165</v>
      </c>
      <c r="CI12" s="2795" t="n"/>
      <c r="CJ12" s="2831" t="n">
        <v>-116.109971</v>
      </c>
      <c r="CK12" s="2832" t="n"/>
      <c r="CL12" s="2832" t="n"/>
      <c r="CM12" s="2832" t="n">
        <v>-116.109971</v>
      </c>
      <c r="CN12" s="2832" t="n">
        <v>-116.109971</v>
      </c>
      <c r="CO12" s="2832" t="n">
        <v>-31.251393</v>
      </c>
      <c r="CP12" s="401" t="n">
        <v>2.715353456404327</v>
      </c>
      <c r="CQ12" s="402" t="n"/>
      <c r="CR12" s="2831" t="n">
        <v>-7.622602000000001</v>
      </c>
      <c r="CS12" s="2832" t="n">
        <v>0</v>
      </c>
      <c r="CT12" s="2832" t="n">
        <v>107.013995</v>
      </c>
      <c r="CU12" s="2832" t="n">
        <v>-7.622602000000001</v>
      </c>
      <c r="CV12" s="2832" t="n">
        <v>-114.636597</v>
      </c>
      <c r="CW12" s="2832" t="n">
        <v>110.741838</v>
      </c>
      <c r="CX12" s="401">
        <f>IFERROR(CR12/CW12-1, "-")</f>
        <v/>
      </c>
      <c r="CY12" s="392" t="n"/>
      <c r="CZ12" s="2834" t="n">
        <v>0</v>
      </c>
      <c r="DA12" s="2832" t="n">
        <v>69.36533799999999</v>
      </c>
      <c r="DB12" s="2832" t="n">
        <v>101.055062</v>
      </c>
      <c r="DC12" s="2832" t="n">
        <v>107.013995</v>
      </c>
      <c r="DD12" s="2832" t="n">
        <v>110.741838</v>
      </c>
      <c r="DE12" s="401">
        <f>+CZ12/DD12-1</f>
        <v/>
      </c>
      <c r="DF12" s="401">
        <f>+DA12/DD12-1</f>
        <v/>
      </c>
      <c r="DG12" s="405">
        <f>+DB12/DD12-1</f>
        <v/>
      </c>
      <c r="DH12" s="405">
        <f>+DC12/DD12-1</f>
        <v/>
      </c>
      <c r="DI12" s="2819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2819" t="n"/>
      <c r="DO12" s="2819" t="n"/>
      <c r="DP12" s="2835">
        <f>#VALUE!</f>
        <v/>
      </c>
      <c r="DQ12" s="2821">
        <f>-CR12+DP12/10^6</f>
        <v/>
      </c>
      <c r="DR12" s="2657">
        <f>SUM(E12,K12,Q12,W12,AE12,AM12,AV12,BD12,BL12,BU12,CC12,CK12)-CS12</f>
        <v/>
      </c>
      <c r="DS12" s="2657">
        <f>SUM(D12,J12,P12,V12,AD12,AL12,AU12,BC12,,BN12,BV12,CD12,CL12)-CT12</f>
        <v/>
      </c>
      <c r="DT12" s="2822" t="n"/>
      <c r="DU12" s="407" t="n">
        <v>-31.251393</v>
      </c>
      <c r="DV12" s="2823">
        <f>DU12-CJ12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  <c r="EB12" s="2824" t="n"/>
    </row>
    <row customFormat="1" customHeight="1" hidden="1" ht="19.5" outlineLevel="1" r="13" s="408">
      <c r="A13" s="260" t="n"/>
      <c r="B13" s="397" t="inlineStr">
        <is>
          <t>CHARGES SOCIALES S/ REMUNERATI</t>
        </is>
      </c>
      <c r="C13" s="398" t="inlineStr">
        <is>
          <t>Opex7</t>
        </is>
      </c>
      <c r="D13" s="2831" t="n">
        <v>67.453394</v>
      </c>
      <c r="E13" s="2832" t="n">
        <v>70.1543355999315</v>
      </c>
      <c r="F13" s="2832" t="n">
        <v>-2.700941599931497</v>
      </c>
      <c r="G13" s="2832" t="n">
        <v>76.944862</v>
      </c>
      <c r="H13" s="401" t="n">
        <v>-0.123354149364775</v>
      </c>
      <c r="I13" s="389" t="n"/>
      <c r="J13" s="2831" t="n">
        <v>70.409587</v>
      </c>
      <c r="K13" s="2832" t="n">
        <v>70.1543355999315</v>
      </c>
      <c r="L13" s="2832" t="n">
        <v>0.2552514000685022</v>
      </c>
      <c r="M13" s="2832" t="n">
        <v>70.194999</v>
      </c>
      <c r="N13" s="401" t="n">
        <v>0.003057026897315129</v>
      </c>
      <c r="O13" s="402" t="n"/>
      <c r="P13" s="2831" t="n">
        <v>68.244258</v>
      </c>
      <c r="Q13" s="2832" t="n">
        <v>70.1543355999315</v>
      </c>
      <c r="R13" s="2832" t="n">
        <v>-1.910077599931498</v>
      </c>
      <c r="S13" s="2832" t="n">
        <v>62.751017</v>
      </c>
      <c r="T13" s="401" t="n">
        <v>0.08754027046286761</v>
      </c>
      <c r="U13" s="2826" t="n"/>
      <c r="V13" s="2831" t="n">
        <v>66.503683</v>
      </c>
      <c r="W13" s="2832" t="n">
        <v>70.1543355999315</v>
      </c>
      <c r="X13" s="2832" t="n">
        <v>70.1543355999315</v>
      </c>
      <c r="Y13" s="2832" t="n">
        <v>-3.650652599931504</v>
      </c>
      <c r="Z13" s="2832" t="n">
        <v>-3.650652599931504</v>
      </c>
      <c r="AA13" s="2832" t="n">
        <v>63.971797</v>
      </c>
      <c r="AB13" s="401" t="n">
        <v>0.03957815973185808</v>
      </c>
      <c r="AC13" s="402" t="n"/>
      <c r="AD13" s="2831" t="n">
        <v>67.13586599999999</v>
      </c>
      <c r="AE13" s="2832" t="n">
        <v>70.1543355999315</v>
      </c>
      <c r="AF13" s="2832" t="n">
        <v>70.1543355999315</v>
      </c>
      <c r="AG13" s="2832" t="n">
        <v>-3.018469599931507</v>
      </c>
      <c r="AH13" s="2832" t="n">
        <v>-3.018469599931507</v>
      </c>
      <c r="AI13" s="2832" t="n">
        <v>67.709261</v>
      </c>
      <c r="AJ13" s="401" t="n">
        <v>-0.008468487050833473</v>
      </c>
      <c r="AK13" s="402" t="n"/>
      <c r="AL13" s="2831" t="n">
        <v>61.542375</v>
      </c>
      <c r="AM13" s="2832" t="n">
        <v>70.1543355999315</v>
      </c>
      <c r="AN13" s="2832" t="n">
        <v>70.1543355999315</v>
      </c>
      <c r="AO13" s="2832" t="n">
        <v>70.1543355999315</v>
      </c>
      <c r="AP13" s="2832" t="n">
        <v>-8.6119605999315</v>
      </c>
      <c r="AQ13" s="2832" t="n">
        <v>-8.6119605999315</v>
      </c>
      <c r="AR13" s="2832" t="n">
        <v>64.995212</v>
      </c>
      <c r="AS13" s="401" t="n">
        <v>-0.05312448246187729</v>
      </c>
      <c r="AT13" s="2827" t="n"/>
      <c r="AU13" s="2831" t="n">
        <v>71.067863</v>
      </c>
      <c r="AV13" s="2832" t="n">
        <v>70.1543355999315</v>
      </c>
      <c r="AW13" s="2832" t="n">
        <v>70.1543355999315</v>
      </c>
      <c r="AX13" s="2832" t="n">
        <v>0.913527400068503</v>
      </c>
      <c r="AY13" s="2832" t="n">
        <v>0.913527400068503</v>
      </c>
      <c r="AZ13" s="2832" t="n">
        <v>65.003761</v>
      </c>
      <c r="BA13" s="401" t="n">
        <v>0.09328847910815496</v>
      </c>
      <c r="BB13" s="402" t="n"/>
      <c r="BC13" s="2831" t="n">
        <v>63.7436</v>
      </c>
      <c r="BD13" s="2832" t="n">
        <v>70.1543355999315</v>
      </c>
      <c r="BE13" s="2832" t="n">
        <v>53.1543355999315</v>
      </c>
      <c r="BF13" s="2832" t="n">
        <v>-6.410735599931499</v>
      </c>
      <c r="BG13" s="2832" t="n">
        <v>10.5892644000685</v>
      </c>
      <c r="BH13" s="2832" t="n">
        <v>62.815109</v>
      </c>
      <c r="BI13" s="401" t="n">
        <v>0.01478133230653156</v>
      </c>
      <c r="BJ13" s="2833" t="n"/>
      <c r="BK13" s="2831" t="n">
        <v>65.59308899999999</v>
      </c>
      <c r="BL13" s="2832" t="n">
        <v>70.1543355999315</v>
      </c>
      <c r="BM13" s="2832" t="n">
        <v>70.7809555999315</v>
      </c>
      <c r="BN13" s="2832" t="n">
        <v>70.7809555999315</v>
      </c>
      <c r="BO13" s="2832" t="n">
        <v>-4.561246599931508</v>
      </c>
      <c r="BP13" s="2832" t="n">
        <v>-5.18786659993151</v>
      </c>
      <c r="BQ13" s="2832" t="n">
        <v>69.592623</v>
      </c>
      <c r="BR13" s="401" t="n">
        <v>-0.05747066036007886</v>
      </c>
      <c r="BS13" s="2833" t="n"/>
      <c r="BT13" s="2831" t="n">
        <v>68.055554</v>
      </c>
      <c r="BU13" s="2832" t="n">
        <v>70.1543355999315</v>
      </c>
      <c r="BV13" s="2832" t="n">
        <v>70.7809555999315</v>
      </c>
      <c r="BW13" s="2832" t="n">
        <v>-2.098781599931499</v>
      </c>
      <c r="BX13" s="2832" t="n">
        <v>-2.725401599931502</v>
      </c>
      <c r="BY13" s="2832" t="n">
        <v>58.29863600000004</v>
      </c>
      <c r="BZ13" s="401" t="n">
        <v>0.1673609996638679</v>
      </c>
      <c r="CA13" s="2795" t="n"/>
      <c r="CB13" s="2831" t="n">
        <v>71.12520499999999</v>
      </c>
      <c r="CC13" s="2832" t="n">
        <v>70.1543355999315</v>
      </c>
      <c r="CD13" s="2832" t="n">
        <v>70.7809555999315</v>
      </c>
      <c r="CE13" s="2832" t="n">
        <v>0.9708694000684943</v>
      </c>
      <c r="CF13" s="2832" t="n">
        <v>0.3442494000684917</v>
      </c>
      <c r="CG13" s="2832" t="n">
        <v>66.899072</v>
      </c>
      <c r="CH13" s="401" t="n">
        <v>0.06317177314507427</v>
      </c>
      <c r="CI13" s="2795" t="n"/>
      <c r="CJ13" s="2831" t="n">
        <v>45.73625699999999</v>
      </c>
      <c r="CK13" s="2832" t="n">
        <v>70.1543355999315</v>
      </c>
      <c r="CL13" s="2832" t="n">
        <v>70.7809555999315</v>
      </c>
      <c r="CM13" s="2832" t="n">
        <v>-24.4180785999315</v>
      </c>
      <c r="CN13" s="2832" t="n">
        <v>-25.04469859993151</v>
      </c>
      <c r="CO13" s="2832" t="n">
        <v>68.49461700000001</v>
      </c>
      <c r="CP13" s="401" t="n">
        <v>-0.3322649428056516</v>
      </c>
      <c r="CQ13" s="402" t="n"/>
      <c r="CR13" s="2831" t="n">
        <v>786.610731</v>
      </c>
      <c r="CS13" s="2832" t="n">
        <v>841.8520271991782</v>
      </c>
      <c r="CT13" s="2832" t="n">
        <v>819.2244483997259</v>
      </c>
      <c r="CU13" s="2832" t="n">
        <v>-55.24129619917824</v>
      </c>
      <c r="CV13" s="2832" t="n">
        <v>-32.61371739972594</v>
      </c>
      <c r="CW13" s="2832" t="n">
        <v>797.6709659999999</v>
      </c>
      <c r="CX13" s="401">
        <f>IFERROR(CR13/CW13-1, "-")</f>
        <v/>
      </c>
      <c r="CY13" s="392" t="n"/>
      <c r="CZ13" s="2834" t="n">
        <v>841.8520271991782</v>
      </c>
      <c r="DA13" s="2832" t="n">
        <v>837.496259399384</v>
      </c>
      <c r="DB13" s="2832" t="n">
        <v>833.333617199521</v>
      </c>
      <c r="DC13" s="2832" t="n">
        <v>819.224448399726</v>
      </c>
      <c r="DD13" s="2832" t="n">
        <v>797.6709659999999</v>
      </c>
      <c r="DE13" s="401">
        <f>+CZ13/DD13-1</f>
        <v/>
      </c>
      <c r="DF13" s="401">
        <f>+DA13/DD13-1</f>
        <v/>
      </c>
      <c r="DG13" s="405">
        <f>+DB13/DD13-1</f>
        <v/>
      </c>
      <c r="DH13" s="405">
        <f>+DC13/DD13-1</f>
        <v/>
      </c>
      <c r="DI13" s="2819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2819" t="n"/>
      <c r="DO13" s="2819" t="n"/>
      <c r="DP13" s="2835">
        <f>#VALUE!</f>
        <v/>
      </c>
      <c r="DQ13" s="2821">
        <f>-CR13+DP13/10^6</f>
        <v/>
      </c>
      <c r="DR13" s="2657">
        <f>SUM(E13,K13,Q13,W13,AE13,AM13,AV13,BD13,BL13,BU13,CC13,CK13)-CS13</f>
        <v/>
      </c>
      <c r="DS13" s="2657">
        <f>SUM(D13,J13,P13,V13,AD13,AL13,AU13,BC13,,BN13,BV13,CD13,CL13)-CT13</f>
        <v/>
      </c>
      <c r="DT13" s="2822" t="n"/>
      <c r="DU13" s="407" t="n">
        <v>68.49461700000001</v>
      </c>
      <c r="DV13" s="2823">
        <f>DU13-CJ13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  <c r="EB13" s="2824" t="n"/>
    </row>
    <row customFormat="1" customHeight="1" hidden="1" ht="19.5" outlineLevel="1" r="14" s="408">
      <c r="A14" s="260" t="n"/>
      <c r="B14" s="397" t="inlineStr">
        <is>
          <t>AUTRES CHARGES SOCIALES</t>
        </is>
      </c>
      <c r="C14" s="398" t="inlineStr">
        <is>
          <t>Opex8</t>
        </is>
      </c>
      <c r="D14" s="2831" t="n">
        <v>16.100452</v>
      </c>
      <c r="E14" s="2832" t="n">
        <v>23.4705844321753</v>
      </c>
      <c r="F14" s="2832" t="n">
        <v>-7.3701324321753</v>
      </c>
      <c r="G14" s="2832" t="n">
        <v>17.821406</v>
      </c>
      <c r="H14" s="401" t="n">
        <v>-0.096566679419121</v>
      </c>
      <c r="I14" s="389" t="n"/>
      <c r="J14" s="2831" t="n">
        <v>20.932853</v>
      </c>
      <c r="K14" s="2832" t="n">
        <v>23.4705844321753</v>
      </c>
      <c r="L14" s="2832" t="n">
        <v>-2.537731432175299</v>
      </c>
      <c r="M14" s="2832" t="n">
        <v>18.223743</v>
      </c>
      <c r="N14" s="401" t="n">
        <v>0.1486582641118239</v>
      </c>
      <c r="O14" s="402" t="n"/>
      <c r="P14" s="2831" t="n">
        <v>18.214341</v>
      </c>
      <c r="Q14" s="2832" t="n">
        <v>23.4705844321753</v>
      </c>
      <c r="R14" s="2832" t="n">
        <v>-5.2562434321753</v>
      </c>
      <c r="S14" s="2832" t="n">
        <v>18.138523</v>
      </c>
      <c r="T14" s="401" t="n">
        <v>0.004179943427587984</v>
      </c>
      <c r="U14" s="2826" t="n"/>
      <c r="V14" s="2831" t="n">
        <v>18.372789</v>
      </c>
      <c r="W14" s="2832" t="n">
        <v>23.4705844321753</v>
      </c>
      <c r="X14" s="2832" t="n">
        <v>23.4705844321753</v>
      </c>
      <c r="Y14" s="2832" t="n">
        <v>-5.0977954321753</v>
      </c>
      <c r="Z14" s="2832" t="n">
        <v>-5.0977954321753</v>
      </c>
      <c r="AA14" s="2832" t="n">
        <v>20.539258</v>
      </c>
      <c r="AB14" s="401" t="n">
        <v>-0.105479418974142</v>
      </c>
      <c r="AC14" s="402" t="n"/>
      <c r="AD14" s="2831" t="n">
        <v>18.097547</v>
      </c>
      <c r="AE14" s="2832" t="n">
        <v>23.4705844321753</v>
      </c>
      <c r="AF14" s="2832" t="n">
        <v>23.4705844321753</v>
      </c>
      <c r="AG14" s="2832" t="n">
        <v>-5.373037432175302</v>
      </c>
      <c r="AH14" s="2832" t="n">
        <v>-5.373037432175302</v>
      </c>
      <c r="AI14" s="2832" t="n">
        <v>18.286525</v>
      </c>
      <c r="AJ14" s="401" t="n">
        <v>-0.01033427619517646</v>
      </c>
      <c r="AK14" s="402" t="n"/>
      <c r="AL14" s="2831" t="n">
        <v>16.915452</v>
      </c>
      <c r="AM14" s="2832" t="n">
        <v>23.4705844321753</v>
      </c>
      <c r="AN14" s="2832" t="n">
        <v>23.4705844321753</v>
      </c>
      <c r="AO14" s="2832" t="n">
        <v>23.4705844321753</v>
      </c>
      <c r="AP14" s="2832" t="n">
        <v>-6.555132432175306</v>
      </c>
      <c r="AQ14" s="2832" t="n">
        <v>-6.555132432175306</v>
      </c>
      <c r="AR14" s="2832" t="n">
        <v>18.433069</v>
      </c>
      <c r="AS14" s="401" t="n">
        <v>-0.08233121679303657</v>
      </c>
      <c r="AT14" s="2827" t="n"/>
      <c r="AU14" s="2831" t="n">
        <v>20.927296</v>
      </c>
      <c r="AV14" s="2832" t="n">
        <v>23.4705844321753</v>
      </c>
      <c r="AW14" s="2832" t="n">
        <v>23.8705844321753</v>
      </c>
      <c r="AX14" s="2832" t="n">
        <v>-2.543288432175306</v>
      </c>
      <c r="AY14" s="2832" t="n">
        <v>-2.943288432175304</v>
      </c>
      <c r="AZ14" s="2832" t="n">
        <v>18.402012</v>
      </c>
      <c r="BA14" s="401" t="n">
        <v>0.1372286899932464</v>
      </c>
      <c r="BB14" s="402" t="n"/>
      <c r="BC14" s="2831" t="n">
        <v>18.872449</v>
      </c>
      <c r="BD14" s="2832" t="n">
        <v>23.47058443217529</v>
      </c>
      <c r="BE14" s="2832" t="n">
        <v>19.8705844321753</v>
      </c>
      <c r="BF14" s="2832" t="n">
        <v>-4.598135432175287</v>
      </c>
      <c r="BG14" s="2832" t="n">
        <v>-0.9981354321752995</v>
      </c>
      <c r="BH14" s="2832" t="n">
        <v>17.64194</v>
      </c>
      <c r="BI14" s="401" t="n">
        <v>0.069749075215084</v>
      </c>
      <c r="BJ14" s="2833" t="n"/>
      <c r="BK14" s="2831" t="n">
        <v>18.929894</v>
      </c>
      <c r="BL14" s="2832" t="n">
        <v>23.47058443217529</v>
      </c>
      <c r="BM14" s="2832" t="n">
        <v>23.9005844321753</v>
      </c>
      <c r="BN14" s="2832" t="n">
        <v>23.9005844321753</v>
      </c>
      <c r="BO14" s="2832" t="n">
        <v>-4.540690432175289</v>
      </c>
      <c r="BP14" s="2832" t="n">
        <v>-4.970690432175303</v>
      </c>
      <c r="BQ14" s="2832" t="n">
        <v>18.14203</v>
      </c>
      <c r="BR14" s="401" t="n">
        <v>0.04342755468930437</v>
      </c>
      <c r="BS14" s="2833" t="n"/>
      <c r="BT14" s="2831" t="n">
        <v>18.994741</v>
      </c>
      <c r="BU14" s="2832" t="n">
        <v>23.47058443217529</v>
      </c>
      <c r="BV14" s="2832" t="n">
        <v>24.2105844321753</v>
      </c>
      <c r="BW14" s="2832" t="n">
        <v>-4.475843432175285</v>
      </c>
      <c r="BX14" s="2832" t="n">
        <v>-5.215843432175298</v>
      </c>
      <c r="BY14" s="2832" t="n">
        <v>18.123992</v>
      </c>
      <c r="BZ14" s="401" t="n">
        <v>0.04804399604678711</v>
      </c>
      <c r="CA14" s="2795" t="n"/>
      <c r="CB14" s="2831" t="n">
        <v>19.194975</v>
      </c>
      <c r="CC14" s="2832" t="n">
        <v>23.47058443217529</v>
      </c>
      <c r="CD14" s="2832" t="n">
        <v>24.2105844321753</v>
      </c>
      <c r="CE14" s="2832" t="n">
        <v>-4.275609432175287</v>
      </c>
      <c r="CF14" s="2832" t="n">
        <v>-5.0156094321753</v>
      </c>
      <c r="CG14" s="2837" t="n">
        <v>18.399378</v>
      </c>
      <c r="CH14" s="401" t="n">
        <v>0.04324042910580994</v>
      </c>
      <c r="CI14" s="2795" t="n"/>
      <c r="CJ14" s="2831" t="n">
        <v>19.068989</v>
      </c>
      <c r="CK14" s="2832" t="n">
        <v>23.47058443217529</v>
      </c>
      <c r="CL14" s="2832" t="n">
        <v>25.6405844321753</v>
      </c>
      <c r="CM14" s="2832" t="n">
        <v>-4.401595432175284</v>
      </c>
      <c r="CN14" s="2832" t="n">
        <v>-6.571595432175297</v>
      </c>
      <c r="CO14" s="2837" t="n">
        <v>14.369378</v>
      </c>
      <c r="CP14" s="401" t="n">
        <v>0.327057371585604</v>
      </c>
      <c r="CQ14" s="402" t="n"/>
      <c r="CR14" s="2831" t="n">
        <v>224.621778</v>
      </c>
      <c r="CS14" s="2832" t="n">
        <v>281.6470131861035</v>
      </c>
      <c r="CT14" s="2832" t="n">
        <v>246.3955167287012</v>
      </c>
      <c r="CU14" s="2832" t="n">
        <v>-57.02523518610354</v>
      </c>
      <c r="CV14" s="2832" t="n">
        <v>-21.77373872870118</v>
      </c>
      <c r="CW14" s="2832" t="n">
        <v>216.521254</v>
      </c>
      <c r="CX14" s="401">
        <f>IFERROR(CR14/CW14-1, "-")</f>
        <v/>
      </c>
      <c r="CY14" s="392" t="n"/>
      <c r="CZ14" s="2834" t="n">
        <v>281.6470131861034</v>
      </c>
      <c r="DA14" s="2832" t="n">
        <v>266.482905889578</v>
      </c>
      <c r="DB14" s="2832" t="n">
        <v>260.892073025227</v>
      </c>
      <c r="DC14" s="2832" t="n">
        <v>246.395516728701</v>
      </c>
      <c r="DD14" s="2832" t="n">
        <v>216.521254</v>
      </c>
      <c r="DE14" s="401">
        <f>+CZ14/DD14-1</f>
        <v/>
      </c>
      <c r="DF14" s="401">
        <f>+DA14/DD14-1</f>
        <v/>
      </c>
      <c r="DG14" s="405">
        <f>+DB14/DD14-1</f>
        <v/>
      </c>
      <c r="DH14" s="405">
        <f>+DC14/DD14-1</f>
        <v/>
      </c>
      <c r="DI14" s="2819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N14" s="2819" t="n"/>
      <c r="DO14" s="2819" t="n"/>
      <c r="DP14" s="2835">
        <f>#VALUE!</f>
        <v/>
      </c>
      <c r="DQ14" s="2821">
        <f>-CR14+DP14/10^6</f>
        <v/>
      </c>
      <c r="DR14" s="2657">
        <f>SUM(E14,K14,Q14,W14,AE14,AM14,AV14,BD14,BL14,BU14,CC14,CK14)-CS14</f>
        <v/>
      </c>
      <c r="DS14" s="2657">
        <f>SUM(D14,J14,P14,V14,AD14,AL14,AU14,BC14,,BN14,BV14,CD14,CL14)-CT14</f>
        <v/>
      </c>
      <c r="DT14" s="2822" t="n"/>
      <c r="DU14" s="407" t="n">
        <v>14.369378</v>
      </c>
      <c r="DV14" s="2823">
        <f>DU14-CJ14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  <c r="EB14" s="2824" t="n"/>
    </row>
    <row customFormat="1" customHeight="1" hidden="1" ht="19.5" outlineLevel="1" r="15" s="408">
      <c r="A15" s="260" t="n"/>
      <c r="B15" s="411" t="inlineStr">
        <is>
          <t>PERSONNEL INTERIMAIRE &amp; STAGIA</t>
        </is>
      </c>
      <c r="C15" s="398" t="inlineStr">
        <is>
          <t>Opex9</t>
        </is>
      </c>
      <c r="D15" s="2838" t="n"/>
      <c r="E15" s="2839" t="n">
        <v>0</v>
      </c>
      <c r="F15" s="2839" t="n">
        <v>0</v>
      </c>
      <c r="G15" s="2839" t="n"/>
      <c r="H15" s="414" t="n"/>
      <c r="I15" s="389" t="n"/>
      <c r="J15" s="2838" t="n"/>
      <c r="K15" s="2839" t="n">
        <v>0</v>
      </c>
      <c r="L15" s="2839" t="n">
        <v>0</v>
      </c>
      <c r="M15" s="2839" t="n"/>
      <c r="N15" s="414" t="n"/>
      <c r="O15" s="415" t="n"/>
      <c r="P15" s="2838" t="n"/>
      <c r="Q15" s="2839" t="n">
        <v>0</v>
      </c>
      <c r="R15" s="2839" t="n">
        <v>0</v>
      </c>
      <c r="S15" s="2839" t="n"/>
      <c r="T15" s="414" t="n"/>
      <c r="U15" s="2826" t="n"/>
      <c r="V15" s="2838" t="n"/>
      <c r="W15" s="2839" t="n">
        <v>0</v>
      </c>
      <c r="X15" s="2839" t="n">
        <v>0</v>
      </c>
      <c r="Y15" s="2839" t="n">
        <v>0</v>
      </c>
      <c r="Z15" s="2839" t="n">
        <v>0</v>
      </c>
      <c r="AA15" s="2839" t="n"/>
      <c r="AB15" s="414" t="n"/>
      <c r="AC15" s="415" t="n"/>
      <c r="AD15" s="2838" t="n"/>
      <c r="AE15" s="2839" t="n">
        <v>0</v>
      </c>
      <c r="AF15" s="2839" t="n">
        <v>0</v>
      </c>
      <c r="AG15" s="2839" t="n">
        <v>0</v>
      </c>
      <c r="AH15" s="2839" t="n">
        <v>0</v>
      </c>
      <c r="AI15" s="2839" t="n"/>
      <c r="AJ15" s="414" t="n"/>
      <c r="AK15" s="415" t="n"/>
      <c r="AL15" s="2838" t="n"/>
      <c r="AM15" s="2839" t="n">
        <v>0</v>
      </c>
      <c r="AN15" s="2839" t="n">
        <v>0</v>
      </c>
      <c r="AO15" s="2839" t="n">
        <v>0</v>
      </c>
      <c r="AP15" s="2839" t="n">
        <v>0</v>
      </c>
      <c r="AQ15" s="2839" t="n">
        <v>0</v>
      </c>
      <c r="AR15" s="2839" t="n"/>
      <c r="AS15" s="414" t="n"/>
      <c r="AT15" s="2827" t="n"/>
      <c r="AU15" s="2838" t="n"/>
      <c r="AV15" s="2839" t="n">
        <v>0</v>
      </c>
      <c r="AW15" s="2839" t="n">
        <v>0</v>
      </c>
      <c r="AX15" s="2839" t="n">
        <v>0</v>
      </c>
      <c r="AY15" s="2839" t="n">
        <v>0</v>
      </c>
      <c r="AZ15" s="2839" t="n"/>
      <c r="BA15" s="414" t="n"/>
      <c r="BB15" s="415" t="n"/>
      <c r="BC15" s="2838" t="n">
        <v>0</v>
      </c>
      <c r="BD15" s="2839" t="n">
        <v>0</v>
      </c>
      <c r="BE15" s="2839" t="n">
        <v>0</v>
      </c>
      <c r="BF15" s="2839" t="n">
        <v>0</v>
      </c>
      <c r="BG15" s="2839" t="n">
        <v>0</v>
      </c>
      <c r="BH15" s="2839" t="n"/>
      <c r="BI15" s="414" t="n"/>
      <c r="BJ15" s="2840" t="n"/>
      <c r="BK15" s="2838" t="n">
        <v>0</v>
      </c>
      <c r="BL15" s="2839" t="n">
        <v>0</v>
      </c>
      <c r="BM15" s="2839" t="n">
        <v>0</v>
      </c>
      <c r="BN15" s="2839" t="n">
        <v>0</v>
      </c>
      <c r="BO15" s="2832" t="n">
        <v>0</v>
      </c>
      <c r="BP15" s="2832" t="n">
        <v>0</v>
      </c>
      <c r="BQ15" s="2839" t="n"/>
      <c r="BR15" s="414" t="n"/>
      <c r="BS15" s="2840" t="n"/>
      <c r="BT15" s="2838" t="n">
        <v>0</v>
      </c>
      <c r="BU15" s="2839" t="n">
        <v>0</v>
      </c>
      <c r="BV15" s="2839" t="n">
        <v>0</v>
      </c>
      <c r="BW15" s="2839" t="n">
        <v>0</v>
      </c>
      <c r="BX15" s="2839" t="n">
        <v>0</v>
      </c>
      <c r="BY15" s="2839" t="n"/>
      <c r="BZ15" s="414" t="n"/>
      <c r="CA15" s="2795" t="n"/>
      <c r="CB15" s="2838" t="n">
        <v>0</v>
      </c>
      <c r="CC15" s="2839" t="n">
        <v>0</v>
      </c>
      <c r="CD15" s="2839" t="n">
        <v>0</v>
      </c>
      <c r="CE15" s="2839" t="n">
        <v>0</v>
      </c>
      <c r="CF15" s="2839" t="n">
        <v>0</v>
      </c>
      <c r="CG15" s="2839" t="n"/>
      <c r="CH15" s="414" t="n"/>
      <c r="CI15" s="2795" t="n"/>
      <c r="CJ15" s="2838" t="n">
        <v>0</v>
      </c>
      <c r="CK15" s="2839" t="n">
        <v>0</v>
      </c>
      <c r="CL15" s="2839" t="n">
        <v>0</v>
      </c>
      <c r="CM15" s="2839" t="n">
        <v>0</v>
      </c>
      <c r="CN15" s="2839" t="n">
        <v>0</v>
      </c>
      <c r="CO15" s="2839" t="n"/>
      <c r="CP15" s="414" t="n"/>
      <c r="CQ15" s="415" t="n"/>
      <c r="CR15" s="2838" t="n">
        <v>0</v>
      </c>
      <c r="CS15" s="414" t="n">
        <v>0</v>
      </c>
      <c r="CT15" s="2841" t="n">
        <v>0</v>
      </c>
      <c r="CU15" s="414" t="n">
        <v>0</v>
      </c>
      <c r="CV15" s="414" t="n">
        <v>0</v>
      </c>
      <c r="CW15" s="414" t="n">
        <v>0</v>
      </c>
      <c r="CX15" s="414">
        <f>IFERROR(CR15/CW15-1, "-")</f>
        <v/>
      </c>
      <c r="CY15" s="418" t="n"/>
      <c r="CZ15" s="2842" t="n">
        <v>0</v>
      </c>
      <c r="DA15" s="2839" t="n">
        <v>0</v>
      </c>
      <c r="DB15" s="2839" t="n">
        <v>0</v>
      </c>
      <c r="DC15" s="2839" t="n">
        <v>0</v>
      </c>
      <c r="DD15" s="2839" t="n">
        <v>0</v>
      </c>
      <c r="DE15" s="414" t="n"/>
      <c r="DF15" s="414" t="n"/>
      <c r="DG15" s="420">
        <f>+DB15/DD15-1</f>
        <v/>
      </c>
      <c r="DH15" s="420">
        <f>+DC15/DD15-1</f>
        <v/>
      </c>
      <c r="DI15" s="2819" t="n"/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N15" s="2819" t="n"/>
      <c r="DO15" s="2819" t="n"/>
      <c r="DP15" s="2843" t="n"/>
      <c r="DQ15" s="2821">
        <f>-CR15+DP15/10^6</f>
        <v/>
      </c>
      <c r="DR15" s="2657">
        <f>SUM(E15,K15,Q15,W15,AE15,AM15,AV15,BD15,BL15,BU15,CC15,CK15)-CS15</f>
        <v/>
      </c>
      <c r="DS15" s="2657">
        <f>SUM(D15,J15,P15,V15,AD15,AL15,AU15,BC15,,BN15,BV15,CD15,CL15)-CT15</f>
        <v/>
      </c>
      <c r="DT15" s="2822" t="n"/>
      <c r="DU15" s="407" t="n"/>
      <c r="DV15" s="2823">
        <f>DU15-CJ15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  <c r="EB15" s="2824" t="n"/>
    </row>
    <row customFormat="1" customHeight="1" hidden="1" ht="19.5" outlineLevel="1" r="16" s="408">
      <c r="A16" s="260" t="n"/>
      <c r="B16" s="397" t="inlineStr">
        <is>
          <t>PRIMES ET GRATIFICATIONS PERSO</t>
        </is>
      </c>
      <c r="C16" s="398" t="inlineStr">
        <is>
          <t>Opex10</t>
        </is>
      </c>
      <c r="D16" s="2831" t="n">
        <v>33.39541</v>
      </c>
      <c r="E16" s="2832" t="n">
        <v>38.3793188525122</v>
      </c>
      <c r="F16" s="2832" t="n">
        <v>-4.983908852512201</v>
      </c>
      <c r="G16" s="2832" t="n">
        <v>26.709627</v>
      </c>
      <c r="H16" s="401" t="n">
        <v>0.2503136041547862</v>
      </c>
      <c r="I16" s="389" t="n"/>
      <c r="J16" s="2831" t="n">
        <v>4.56387199999998</v>
      </c>
      <c r="K16" s="2832" t="n">
        <v>38.3793188525122</v>
      </c>
      <c r="L16" s="2832" t="n">
        <v>-33.81544685251222</v>
      </c>
      <c r="M16" s="2832" t="n">
        <v>15.861169</v>
      </c>
      <c r="N16" s="401" t="n">
        <v>-0.7122613093650296</v>
      </c>
      <c r="O16" s="402" t="n"/>
      <c r="P16" s="2831" t="n">
        <v>87.8676729</v>
      </c>
      <c r="Q16" s="2832" t="n">
        <v>38.3793188525122</v>
      </c>
      <c r="R16" s="2832" t="n">
        <v>49.4883540474878</v>
      </c>
      <c r="S16" s="2832" t="n">
        <v>28.380923</v>
      </c>
      <c r="T16" s="401" t="n">
        <v>2.096011813992096</v>
      </c>
      <c r="U16" s="2826" t="n"/>
      <c r="V16" s="2844" t="n">
        <v>37.495894</v>
      </c>
      <c r="W16" s="2832" t="n">
        <v>38.3793188525122</v>
      </c>
      <c r="X16" s="2832" t="n">
        <v>38.3793188525122</v>
      </c>
      <c r="Y16" s="2832" t="n">
        <v>-0.8834248525121993</v>
      </c>
      <c r="Z16" s="2832" t="n">
        <v>-0.8834248525121993</v>
      </c>
      <c r="AA16" s="2832" t="n">
        <v>26.218939</v>
      </c>
      <c r="AB16" s="401" t="n">
        <v>0.4301072213486594</v>
      </c>
      <c r="AC16" s="402" t="n"/>
      <c r="AD16" s="2844" t="n">
        <v>19.9173551</v>
      </c>
      <c r="AE16" s="2832" t="n">
        <v>38.3793188525122</v>
      </c>
      <c r="AF16" s="2832" t="n">
        <v>38.3793188525122</v>
      </c>
      <c r="AG16" s="2832" t="n">
        <v>-18.4619637525122</v>
      </c>
      <c r="AH16" s="2832" t="n">
        <v>-18.4619637525122</v>
      </c>
      <c r="AI16" s="2832" t="n">
        <v>36.479091</v>
      </c>
      <c r="AJ16" s="401" t="n">
        <v>-0.4540062662197366</v>
      </c>
      <c r="AK16" s="402" t="n"/>
      <c r="AL16" s="2844" t="n">
        <v>39.543724</v>
      </c>
      <c r="AM16" s="2832" t="n">
        <v>38.3793188525122</v>
      </c>
      <c r="AN16" s="2832" t="n">
        <v>38.3793188525122</v>
      </c>
      <c r="AO16" s="2832" t="n">
        <v>38.3793188525122</v>
      </c>
      <c r="AP16" s="2832" t="n">
        <v>1.164405147487798</v>
      </c>
      <c r="AQ16" s="2832" t="n">
        <v>1.164405147487798</v>
      </c>
      <c r="AR16" s="2832" t="n">
        <v>47.615486</v>
      </c>
      <c r="AS16" s="401" t="n">
        <v>-0.1695196810550248</v>
      </c>
      <c r="AT16" s="2827" t="n"/>
      <c r="AU16" s="2844" t="n">
        <v>53.04979399999999</v>
      </c>
      <c r="AV16" s="2832" t="n">
        <v>38.3793188525122</v>
      </c>
      <c r="AW16" s="2832" t="n">
        <v>38.3793188525122</v>
      </c>
      <c r="AX16" s="2832" t="n">
        <v>14.67047514748779</v>
      </c>
      <c r="AY16" s="2832" t="n">
        <v>14.67047514748779</v>
      </c>
      <c r="AZ16" s="2832" t="n">
        <v>38.718899</v>
      </c>
      <c r="BA16" s="401" t="n">
        <v>0.3701266143957243</v>
      </c>
      <c r="BB16" s="402" t="n"/>
      <c r="BC16" s="2844" t="n">
        <v>43.105524</v>
      </c>
      <c r="BD16" s="2832" t="n">
        <v>38.37931885251216</v>
      </c>
      <c r="BE16" s="2832" t="n">
        <v>38.3793188525122</v>
      </c>
      <c r="BF16" s="2832" t="n">
        <v>4.726205147487839</v>
      </c>
      <c r="BG16" s="2832" t="n">
        <v>4.726205147487796</v>
      </c>
      <c r="BH16" s="2832" t="n">
        <v>41.210269</v>
      </c>
      <c r="BI16" s="401" t="n">
        <v>0.0459898720874643</v>
      </c>
      <c r="BJ16" s="2833" t="n"/>
      <c r="BK16" s="2844" t="n">
        <v>47.573848</v>
      </c>
      <c r="BL16" s="2832" t="n">
        <v>38.37931885251216</v>
      </c>
      <c r="BM16" s="2832" t="n">
        <v>38.3793188525122</v>
      </c>
      <c r="BN16" s="2832" t="n">
        <v>38.3793188525122</v>
      </c>
      <c r="BO16" s="2832" t="n">
        <v>9.194529147487842</v>
      </c>
      <c r="BP16" s="2832" t="n">
        <v>9.194529147487799</v>
      </c>
      <c r="BQ16" s="2832" t="n">
        <v>43.145018</v>
      </c>
      <c r="BR16" s="401" t="n">
        <v>0.1026498586696614</v>
      </c>
      <c r="BS16" s="2833" t="n"/>
      <c r="BT16" s="2844" t="n">
        <v>45.844216</v>
      </c>
      <c r="BU16" s="2832" t="n">
        <v>38.37931885251216</v>
      </c>
      <c r="BV16" s="2832" t="n">
        <v>38.3793188525122</v>
      </c>
      <c r="BW16" s="2832" t="n">
        <v>7.464897147487839</v>
      </c>
      <c r="BX16" s="2832" t="n">
        <v>7.464897147487797</v>
      </c>
      <c r="BY16" s="2832" t="n">
        <v>33.594671</v>
      </c>
      <c r="BZ16" s="401" t="n">
        <v>0.3646276220416029</v>
      </c>
      <c r="CA16" s="2795" t="n"/>
      <c r="CB16" s="2844" t="n">
        <v>42.375654</v>
      </c>
      <c r="CC16" s="2832" t="n">
        <v>38.37931885251216</v>
      </c>
      <c r="CD16" s="2832" t="n">
        <v>45.8793188525122</v>
      </c>
      <c r="CE16" s="2832" t="n">
        <v>3.996335147487841</v>
      </c>
      <c r="CF16" s="2832" t="n">
        <v>-3.503664852512202</v>
      </c>
      <c r="CG16" s="2832" t="n">
        <v>31.624637</v>
      </c>
      <c r="CH16" s="401" t="n">
        <v>0.3399570088345993</v>
      </c>
      <c r="CI16" s="2795" t="n"/>
      <c r="CJ16" s="2844" t="n">
        <v>37.243353</v>
      </c>
      <c r="CK16" s="2832" t="n">
        <v>38.37931885251216</v>
      </c>
      <c r="CL16" s="2832" t="n">
        <v>45.8793188525122</v>
      </c>
      <c r="CM16" s="2832" t="n">
        <v>-1.135965852512157</v>
      </c>
      <c r="CN16" s="2832" t="n">
        <v>-8.6359658525122</v>
      </c>
      <c r="CO16" s="2832" t="n">
        <v>89.601339</v>
      </c>
      <c r="CP16" s="401" t="n">
        <v>-0.5843437897730523</v>
      </c>
      <c r="CQ16" s="402" t="n"/>
      <c r="CR16" s="2831" t="n">
        <v>491.976317</v>
      </c>
      <c r="CS16" s="2832" t="n">
        <v>460.5518262301461</v>
      </c>
      <c r="CT16" s="2832" t="n">
        <v>487.4565214100488</v>
      </c>
      <c r="CU16" s="2832" t="n">
        <v>31.42449076985389</v>
      </c>
      <c r="CV16" s="2832" t="n">
        <v>4.519795589951229</v>
      </c>
      <c r="CW16" s="2832" t="n">
        <v>459.160068</v>
      </c>
      <c r="CX16" s="401">
        <f>IFERROR(CR16/CW16-1, "-")</f>
        <v/>
      </c>
      <c r="CY16" s="392" t="n"/>
      <c r="CZ16" s="2834" t="n">
        <v>460.5518262301458</v>
      </c>
      <c r="DA16" s="2832" t="n">
        <v>471.240824572609</v>
      </c>
      <c r="DB16" s="2832" t="n">
        <v>451.895435867585</v>
      </c>
      <c r="DC16" s="2832" t="n">
        <v>487.456521410049</v>
      </c>
      <c r="DD16" s="2832" t="n">
        <v>459.160068</v>
      </c>
      <c r="DE16" s="401">
        <f>+CZ16/DD16-1</f>
        <v/>
      </c>
      <c r="DF16" s="401">
        <f>+DA16/DD16-1</f>
        <v/>
      </c>
      <c r="DG16" s="405">
        <f>+DB16/DD16-1</f>
        <v/>
      </c>
      <c r="DH16" s="405">
        <f>+DC16/DD16-1</f>
        <v/>
      </c>
      <c r="DI16" s="2819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N16" s="2819" t="n"/>
      <c r="DO16" s="2819" t="n"/>
      <c r="DP16" s="2835">
        <f>#VALUE!</f>
        <v/>
      </c>
      <c r="DQ16" s="2821">
        <f>-CR16+DP16/10^6</f>
        <v/>
      </c>
      <c r="DR16" s="2657">
        <f>SUM(E16,K16,Q16,W16,AE16,AM16,AV16,BD16,BL16,BU16,CC16,CK16)-CS16</f>
        <v/>
      </c>
      <c r="DS16" s="2657">
        <f>SUM(D16,J16,P16,V16,AD16,AL16,AU16,BC16,,BN16,BV16,CD16,CL16)-CT16</f>
        <v/>
      </c>
      <c r="DT16" s="2821" t="n">
        <v>22.791149</v>
      </c>
      <c r="DU16" s="407" t="n">
        <v>89.601339</v>
      </c>
      <c r="DV16" s="2823">
        <f>DU16-CJ16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  <c r="EB16" s="2824" t="n"/>
    </row>
    <row customFormat="1" customHeight="1" hidden="1" ht="19.5" outlineLevel="1" r="17" s="408">
      <c r="A17" s="260" t="n"/>
      <c r="B17" s="397" t="inlineStr">
        <is>
          <t>INDEMNITES DE LICENCIEMENT PER</t>
        </is>
      </c>
      <c r="C17" s="398" t="inlineStr">
        <is>
          <t>Opex11</t>
        </is>
      </c>
      <c r="D17" s="2831" t="n"/>
      <c r="E17" s="2832" t="n"/>
      <c r="F17" s="2832" t="n">
        <v>0</v>
      </c>
      <c r="G17" s="2832" t="n"/>
      <c r="H17" s="2845" t="n"/>
      <c r="I17" s="2846" t="n"/>
      <c r="J17" s="2831" t="n">
        <v>12.842046</v>
      </c>
      <c r="K17" s="2832" t="n"/>
      <c r="L17" s="2832" t="n">
        <v>12.842046</v>
      </c>
      <c r="M17" s="2832" t="n"/>
      <c r="N17" s="2845" t="n"/>
      <c r="O17" s="402" t="n"/>
      <c r="P17" s="2831" t="n">
        <v>-12.842046</v>
      </c>
      <c r="Q17" s="2832" t="n"/>
      <c r="R17" s="2832" t="n">
        <v>-12.842046</v>
      </c>
      <c r="S17" s="2832" t="n"/>
      <c r="T17" s="2845" t="n"/>
      <c r="U17" s="2826" t="n"/>
      <c r="V17" s="2831" t="n">
        <v>0</v>
      </c>
      <c r="W17" s="2832" t="n"/>
      <c r="X17" s="2832" t="n"/>
      <c r="Y17" s="2832" t="n">
        <v>0</v>
      </c>
      <c r="Z17" s="2832" t="n">
        <v>0</v>
      </c>
      <c r="AA17" s="2832" t="n"/>
      <c r="AB17" s="2845" t="n"/>
      <c r="AC17" s="2847" t="n"/>
      <c r="AD17" s="2831" t="n">
        <v>0</v>
      </c>
      <c r="AE17" s="2832" t="n"/>
      <c r="AF17" s="2832" t="n"/>
      <c r="AG17" s="2832" t="n">
        <v>0</v>
      </c>
      <c r="AH17" s="2832" t="n">
        <v>0</v>
      </c>
      <c r="AI17" s="2832" t="n"/>
      <c r="AJ17" s="2845" t="n"/>
      <c r="AK17" s="2847" t="n"/>
      <c r="AL17" s="2831" t="n">
        <v>0</v>
      </c>
      <c r="AM17" s="2832" t="n"/>
      <c r="AN17" s="2832" t="n"/>
      <c r="AO17" s="2832" t="n"/>
      <c r="AP17" s="2832" t="n">
        <v>0</v>
      </c>
      <c r="AQ17" s="2832" t="n">
        <v>0</v>
      </c>
      <c r="AR17" s="2832" t="n"/>
      <c r="AS17" s="2845" t="n"/>
      <c r="AT17" s="2827" t="n"/>
      <c r="AU17" s="2831" t="n">
        <v>0</v>
      </c>
      <c r="AV17" s="2832" t="n"/>
      <c r="AW17" s="2832" t="n"/>
      <c r="AX17" s="2832" t="n">
        <v>0</v>
      </c>
      <c r="AY17" s="2832" t="n">
        <v>0</v>
      </c>
      <c r="AZ17" s="2832" t="n"/>
      <c r="BA17" s="2845" t="n"/>
      <c r="BB17" s="2847" t="n"/>
      <c r="BC17" s="2831" t="n">
        <v>0</v>
      </c>
      <c r="BD17" s="2832" t="n"/>
      <c r="BE17" s="2832" t="n"/>
      <c r="BF17" s="2832" t="n">
        <v>0</v>
      </c>
      <c r="BG17" s="2832" t="n">
        <v>0</v>
      </c>
      <c r="BH17" s="2832" t="n"/>
      <c r="BI17" s="2845" t="n"/>
      <c r="BJ17" s="2833" t="n"/>
      <c r="BK17" s="2831" t="n">
        <v>0</v>
      </c>
      <c r="BL17" s="2832" t="n"/>
      <c r="BM17" s="2832" t="n"/>
      <c r="BN17" s="2832" t="n"/>
      <c r="BO17" s="2832" t="n">
        <v>0</v>
      </c>
      <c r="BP17" s="2832" t="n">
        <v>0</v>
      </c>
      <c r="BQ17" s="2832" t="n"/>
      <c r="BR17" s="2845" t="n"/>
      <c r="BS17" s="2833" t="n"/>
      <c r="BT17" s="2831" t="n">
        <v>0</v>
      </c>
      <c r="BU17" s="2832" t="n"/>
      <c r="BV17" s="2832" t="n"/>
      <c r="BW17" s="2832" t="n">
        <v>0</v>
      </c>
      <c r="BX17" s="2832" t="n">
        <v>0</v>
      </c>
      <c r="BY17" s="2832" t="n"/>
      <c r="BZ17" s="2845" t="n"/>
      <c r="CA17" s="2795" t="n"/>
      <c r="CB17" s="2831" t="n">
        <v>0</v>
      </c>
      <c r="CC17" s="2832" t="n"/>
      <c r="CD17" s="2832" t="n"/>
      <c r="CE17" s="2832" t="n">
        <v>0</v>
      </c>
      <c r="CF17" s="2832" t="n">
        <v>0</v>
      </c>
      <c r="CG17" s="2832" t="n"/>
      <c r="CH17" s="2845" t="n"/>
      <c r="CI17" s="2795" t="n"/>
      <c r="CJ17" s="2831" t="n">
        <v>0</v>
      </c>
      <c r="CK17" s="2832" t="n"/>
      <c r="CL17" s="2832" t="n"/>
      <c r="CM17" s="2832" t="n">
        <v>0</v>
      </c>
      <c r="CN17" s="2832" t="n">
        <v>0</v>
      </c>
      <c r="CO17" s="2832" t="n"/>
      <c r="CP17" s="2845" t="n"/>
      <c r="CQ17" s="2847" t="n"/>
      <c r="CR17" s="2831" t="n">
        <v>0</v>
      </c>
      <c r="CS17" s="2832" t="n">
        <v>0</v>
      </c>
      <c r="CT17" s="2832" t="n">
        <v>0</v>
      </c>
      <c r="CU17" s="2832" t="n">
        <v>0</v>
      </c>
      <c r="CV17" s="2832" t="n">
        <v>0</v>
      </c>
      <c r="CW17" s="2832" t="n">
        <v>0</v>
      </c>
      <c r="CX17" s="401">
        <f>IFERROR(CR17/CW17-1, "-")</f>
        <v/>
      </c>
      <c r="CY17" s="392" t="n"/>
      <c r="CZ17" s="2834" t="n">
        <v>0</v>
      </c>
      <c r="DA17" s="2832" t="n">
        <v>0</v>
      </c>
      <c r="DB17" s="2832" t="n">
        <v>0</v>
      </c>
      <c r="DC17" s="2832" t="n">
        <v>0</v>
      </c>
      <c r="DD17" s="2832" t="n">
        <v>0</v>
      </c>
      <c r="DE17" s="401" t="n"/>
      <c r="DF17" s="401" t="n"/>
      <c r="DG17" s="405" t="n"/>
      <c r="DH17" s="405" t="n"/>
      <c r="DI17" s="2819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N17" s="2819" t="n"/>
      <c r="DO17" s="2819" t="n"/>
      <c r="DP17" s="2835" t="n"/>
      <c r="DQ17" s="2821">
        <f>-CR17+DP17/10^6</f>
        <v/>
      </c>
      <c r="DR17" s="2657">
        <f>SUM(E17,K17,Q17,W17,AE17,AM17,AV17,BD17,BL17,BU17,CC17,CK17)-CS17</f>
        <v/>
      </c>
      <c r="DS17" s="2657">
        <f>SUM(D17,J17,P17,V17,AD17,AL17,AU17,BC17,,BN17,BV17,CD17,CL17)-CT17</f>
        <v/>
      </c>
      <c r="DT17" s="2822" t="n"/>
      <c r="DU17" s="407" t="n"/>
      <c r="DV17" s="2823">
        <f>DU17-CJ17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  <c r="EB17" s="2824" t="n"/>
    </row>
    <row customFormat="1" customHeight="1" hidden="1" ht="19.5" outlineLevel="1" r="18" s="408">
      <c r="A18" s="260" t="n"/>
      <c r="B18" s="397" t="inlineStr">
        <is>
          <t>EAU RESIDENCES</t>
        </is>
      </c>
      <c r="C18" s="398" t="inlineStr">
        <is>
          <t>Opex12</t>
        </is>
      </c>
      <c r="D18" s="2831" t="n"/>
      <c r="E18" s="2832" t="n"/>
      <c r="F18" s="2832" t="n">
        <v>0</v>
      </c>
      <c r="G18" s="2832" t="n"/>
      <c r="H18" s="2845" t="n"/>
      <c r="I18" s="2846" t="n"/>
      <c r="J18" s="2831" t="n"/>
      <c r="K18" s="2832" t="n"/>
      <c r="L18" s="2832" t="n">
        <v>0</v>
      </c>
      <c r="M18" s="2832" t="n"/>
      <c r="N18" s="2845" t="n"/>
      <c r="O18" s="402" t="n"/>
      <c r="P18" s="2831" t="n"/>
      <c r="Q18" s="2832" t="n"/>
      <c r="R18" s="2832" t="n">
        <v>0</v>
      </c>
      <c r="S18" s="2832" t="n"/>
      <c r="T18" s="2845" t="n"/>
      <c r="U18" s="2826" t="n"/>
      <c r="V18" s="2831" t="n"/>
      <c r="W18" s="2832" t="n"/>
      <c r="X18" s="2832" t="n"/>
      <c r="Y18" s="2832" t="n">
        <v>0</v>
      </c>
      <c r="Z18" s="2832" t="n">
        <v>0</v>
      </c>
      <c r="AA18" s="2832" t="n"/>
      <c r="AB18" s="2845" t="n"/>
      <c r="AC18" s="2847" t="n"/>
      <c r="AD18" s="2831" t="n"/>
      <c r="AE18" s="2832" t="n"/>
      <c r="AF18" s="2832" t="n"/>
      <c r="AG18" s="2832" t="n">
        <v>0</v>
      </c>
      <c r="AH18" s="2832" t="n">
        <v>0</v>
      </c>
      <c r="AI18" s="2832" t="n"/>
      <c r="AJ18" s="2845" t="n"/>
      <c r="AK18" s="2847" t="n"/>
      <c r="AL18" s="2831" t="n"/>
      <c r="AM18" s="2832" t="n"/>
      <c r="AN18" s="2832" t="n"/>
      <c r="AO18" s="2832" t="n"/>
      <c r="AP18" s="2832" t="n">
        <v>0</v>
      </c>
      <c r="AQ18" s="2832" t="n">
        <v>0</v>
      </c>
      <c r="AR18" s="2832" t="n"/>
      <c r="AS18" s="2845" t="n"/>
      <c r="AT18" s="2827" t="n"/>
      <c r="AU18" s="2831" t="n"/>
      <c r="AV18" s="2832" t="n"/>
      <c r="AW18" s="2832" t="n"/>
      <c r="AX18" s="2832" t="n">
        <v>0</v>
      </c>
      <c r="AY18" s="2832" t="n">
        <v>0</v>
      </c>
      <c r="AZ18" s="2832" t="n"/>
      <c r="BA18" s="2845" t="n"/>
      <c r="BB18" s="2847" t="n"/>
      <c r="BC18" s="2831" t="n"/>
      <c r="BD18" s="2832" t="n"/>
      <c r="BE18" s="2832" t="n"/>
      <c r="BF18" s="2832" t="n">
        <v>0</v>
      </c>
      <c r="BG18" s="2832" t="n">
        <v>0</v>
      </c>
      <c r="BH18" s="2832" t="n"/>
      <c r="BI18" s="2845" t="n"/>
      <c r="BJ18" s="2833" t="n"/>
      <c r="BK18" s="2831" t="n"/>
      <c r="BL18" s="2832" t="n"/>
      <c r="BM18" s="2832" t="n"/>
      <c r="BN18" s="2832" t="n"/>
      <c r="BO18" s="2832" t="n">
        <v>0</v>
      </c>
      <c r="BP18" s="2832" t="n">
        <v>0</v>
      </c>
      <c r="BQ18" s="2832" t="n"/>
      <c r="BR18" s="2845" t="n"/>
      <c r="BS18" s="2833" t="n"/>
      <c r="BT18" s="2831" t="n"/>
      <c r="BU18" s="2832" t="n"/>
      <c r="BV18" s="2832" t="n"/>
      <c r="BW18" s="2832" t="n">
        <v>0</v>
      </c>
      <c r="BX18" s="2832" t="n">
        <v>0</v>
      </c>
      <c r="BY18" s="2832" t="n"/>
      <c r="BZ18" s="2845" t="n"/>
      <c r="CA18" s="2795" t="n"/>
      <c r="CB18" s="2831" t="n"/>
      <c r="CC18" s="2832" t="n"/>
      <c r="CD18" s="2832" t="n"/>
      <c r="CE18" s="2832" t="n">
        <v>0</v>
      </c>
      <c r="CF18" s="2832" t="n">
        <v>0</v>
      </c>
      <c r="CG18" s="2832" t="n"/>
      <c r="CH18" s="2845" t="n"/>
      <c r="CI18" s="2795" t="n"/>
      <c r="CJ18" s="2831" t="n"/>
      <c r="CK18" s="2832" t="n"/>
      <c r="CL18" s="2832" t="n"/>
      <c r="CM18" s="2832" t="n">
        <v>0</v>
      </c>
      <c r="CN18" s="2832" t="n">
        <v>0</v>
      </c>
      <c r="CO18" s="2832" t="n"/>
      <c r="CP18" s="2845" t="n"/>
      <c r="CQ18" s="2847" t="n"/>
      <c r="CR18" s="2831" t="n">
        <v>0</v>
      </c>
      <c r="CS18" s="2832" t="n">
        <v>0</v>
      </c>
      <c r="CT18" s="2832" t="n">
        <v>0</v>
      </c>
      <c r="CU18" s="2832" t="n">
        <v>0</v>
      </c>
      <c r="CV18" s="2832" t="n">
        <v>0</v>
      </c>
      <c r="CW18" s="2832" t="n">
        <v>0</v>
      </c>
      <c r="CX18" s="401">
        <f>IFERROR(CR18/CW18-1, "-")</f>
        <v/>
      </c>
      <c r="CY18" s="392" t="n"/>
      <c r="CZ18" s="2834" t="n">
        <v>0</v>
      </c>
      <c r="DA18" s="2832" t="n">
        <v>0</v>
      </c>
      <c r="DB18" s="2832" t="n">
        <v>0</v>
      </c>
      <c r="DC18" s="2832" t="n">
        <v>0</v>
      </c>
      <c r="DD18" s="2832" t="n">
        <v>0</v>
      </c>
      <c r="DE18" s="401" t="n"/>
      <c r="DF18" s="401" t="n"/>
      <c r="DG18" s="405" t="n"/>
      <c r="DH18" s="405" t="n"/>
      <c r="DI18" s="2819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N18" s="2819" t="n"/>
      <c r="DO18" s="2819" t="n"/>
      <c r="DP18" s="2835" t="n"/>
      <c r="DQ18" s="2821">
        <f>-CR18+DP18/10^6</f>
        <v/>
      </c>
      <c r="DR18" s="2657">
        <f>SUM(E18,K18,Q18,W18,AE18,AM18,AV18,BD18,BL18,BU18,CC18,CK18)-CS18</f>
        <v/>
      </c>
      <c r="DS18" s="2657">
        <f>SUM(D18,J18,P18,V18,AD18,AL18,AU18,BC18,,BN18,BV18,CD18,CL18)-CT18</f>
        <v/>
      </c>
      <c r="DT18" s="2822" t="n"/>
      <c r="DU18" s="407" t="n"/>
      <c r="DV18" s="2823">
        <f>DU18-CJ18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  <c r="EB18" s="2824" t="n"/>
    </row>
    <row customFormat="1" customHeight="1" hidden="1" ht="19.5" outlineLevel="1" r="19" s="408">
      <c r="A19" s="260" t="n"/>
      <c r="B19" s="397" t="inlineStr">
        <is>
          <t>ELECTRICITE RESIDENCES</t>
        </is>
      </c>
      <c r="C19" s="398" t="inlineStr">
        <is>
          <t>Opex13</t>
        </is>
      </c>
      <c r="D19" s="2831" t="n"/>
      <c r="E19" s="2832" t="n"/>
      <c r="F19" s="2832" t="n">
        <v>0</v>
      </c>
      <c r="G19" s="2832" t="n"/>
      <c r="H19" s="401" t="n"/>
      <c r="I19" s="389" t="n"/>
      <c r="J19" s="2831" t="n"/>
      <c r="K19" s="2832" t="n"/>
      <c r="L19" s="2832" t="n">
        <v>0</v>
      </c>
      <c r="M19" s="2832" t="n"/>
      <c r="N19" s="401" t="n"/>
      <c r="O19" s="402" t="n"/>
      <c r="P19" s="2831" t="n"/>
      <c r="Q19" s="2832" t="n"/>
      <c r="R19" s="2832" t="n">
        <v>0</v>
      </c>
      <c r="S19" s="2832" t="n"/>
      <c r="T19" s="401" t="n"/>
      <c r="U19" s="2826" t="n"/>
      <c r="V19" s="2831" t="n"/>
      <c r="W19" s="2832" t="n"/>
      <c r="X19" s="2832" t="n"/>
      <c r="Y19" s="2832" t="n">
        <v>0</v>
      </c>
      <c r="Z19" s="2832" t="n">
        <v>0</v>
      </c>
      <c r="AA19" s="2832" t="n"/>
      <c r="AB19" s="401" t="n"/>
      <c r="AC19" s="402" t="n"/>
      <c r="AD19" s="2831" t="n"/>
      <c r="AE19" s="2832" t="n"/>
      <c r="AF19" s="2832" t="n"/>
      <c r="AG19" s="2832" t="n">
        <v>0</v>
      </c>
      <c r="AH19" s="2832" t="n">
        <v>0</v>
      </c>
      <c r="AI19" s="2832" t="n"/>
      <c r="AJ19" s="401" t="n"/>
      <c r="AK19" s="402" t="n"/>
      <c r="AL19" s="2831" t="n"/>
      <c r="AM19" s="2832" t="n"/>
      <c r="AN19" s="2832" t="n"/>
      <c r="AO19" s="2832" t="n"/>
      <c r="AP19" s="2832" t="n">
        <v>0</v>
      </c>
      <c r="AQ19" s="2832" t="n">
        <v>0</v>
      </c>
      <c r="AR19" s="2832" t="n"/>
      <c r="AS19" s="401" t="n"/>
      <c r="AT19" s="2827" t="n"/>
      <c r="AU19" s="2831" t="n"/>
      <c r="AV19" s="2832" t="n"/>
      <c r="AW19" s="2832" t="n"/>
      <c r="AX19" s="2832" t="n">
        <v>0</v>
      </c>
      <c r="AY19" s="2832" t="n">
        <v>0</v>
      </c>
      <c r="AZ19" s="2832" t="n"/>
      <c r="BA19" s="401" t="n"/>
      <c r="BB19" s="402" t="n"/>
      <c r="BC19" s="2831" t="n"/>
      <c r="BD19" s="2832" t="n"/>
      <c r="BE19" s="2832" t="n"/>
      <c r="BF19" s="2832" t="n">
        <v>0</v>
      </c>
      <c r="BG19" s="2832" t="n">
        <v>0</v>
      </c>
      <c r="BH19" s="2832" t="n"/>
      <c r="BI19" s="401" t="n"/>
      <c r="BJ19" s="2833" t="n"/>
      <c r="BK19" s="2831" t="n"/>
      <c r="BL19" s="2832" t="n"/>
      <c r="BM19" s="2832" t="n"/>
      <c r="BN19" s="2832" t="n"/>
      <c r="BO19" s="2832" t="n">
        <v>0</v>
      </c>
      <c r="BP19" s="2832" t="n">
        <v>0</v>
      </c>
      <c r="BQ19" s="2832" t="n"/>
      <c r="BR19" s="401" t="n"/>
      <c r="BS19" s="2833" t="n"/>
      <c r="BT19" s="2831" t="n"/>
      <c r="BU19" s="2832" t="n"/>
      <c r="BV19" s="2832" t="n"/>
      <c r="BW19" s="2832" t="n">
        <v>0</v>
      </c>
      <c r="BX19" s="2832" t="n">
        <v>0</v>
      </c>
      <c r="BY19" s="2832" t="n"/>
      <c r="BZ19" s="401" t="n"/>
      <c r="CA19" s="2795" t="n"/>
      <c r="CB19" s="2831" t="n"/>
      <c r="CC19" s="2832" t="n"/>
      <c r="CD19" s="2832" t="n"/>
      <c r="CE19" s="2832" t="n">
        <v>0</v>
      </c>
      <c r="CF19" s="2832" t="n">
        <v>0</v>
      </c>
      <c r="CG19" s="2832" t="n"/>
      <c r="CH19" s="401" t="n"/>
      <c r="CI19" s="2795" t="n"/>
      <c r="CJ19" s="2831" t="n"/>
      <c r="CK19" s="2832" t="n"/>
      <c r="CL19" s="2832" t="n"/>
      <c r="CM19" s="2832" t="n">
        <v>0</v>
      </c>
      <c r="CN19" s="2832" t="n">
        <v>0</v>
      </c>
      <c r="CO19" s="2832" t="n"/>
      <c r="CP19" s="401" t="n"/>
      <c r="CQ19" s="402" t="n"/>
      <c r="CR19" s="2831" t="n">
        <v>0</v>
      </c>
      <c r="CS19" s="2832" t="n">
        <v>0</v>
      </c>
      <c r="CT19" s="2832" t="n">
        <v>0</v>
      </c>
      <c r="CU19" s="2832" t="n">
        <v>0</v>
      </c>
      <c r="CV19" s="2832" t="n">
        <v>0</v>
      </c>
      <c r="CW19" s="2832" t="n">
        <v>0</v>
      </c>
      <c r="CX19" s="401">
        <f>IFERROR(CR19/CW19-1, "-")</f>
        <v/>
      </c>
      <c r="CY19" s="392" t="n"/>
      <c r="CZ19" s="2834" t="n">
        <v>0</v>
      </c>
      <c r="DA19" s="2832" t="n"/>
      <c r="DB19" s="2832" t="n"/>
      <c r="DC19" s="2832" t="n">
        <v>0</v>
      </c>
      <c r="DD19" s="2832" t="n"/>
      <c r="DE19" s="401" t="n"/>
      <c r="DF19" s="401" t="n"/>
      <c r="DG19" s="405" t="n"/>
      <c r="DH19" s="405" t="n"/>
      <c r="DI19" s="2819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N19" s="2819" t="n"/>
      <c r="DO19" s="2819" t="n"/>
      <c r="DP19" s="2835" t="n"/>
      <c r="DQ19" s="2821">
        <f>-CR19+DP19/10^6</f>
        <v/>
      </c>
      <c r="DR19" s="2657">
        <f>SUM(E19,K19,Q19,W19,AE19,AM19,AV19,BD19,BL19,BU19,CC19,CK19)-CS19</f>
        <v/>
      </c>
      <c r="DS19" s="2657">
        <f>SUM(D19,J19,P19,V19,AD19,AL19,AU19,BC19,,BN19,BV19,CD19,CL19)-CT19</f>
        <v/>
      </c>
      <c r="DT19" s="2822" t="n"/>
      <c r="DU19" s="407" t="n"/>
      <c r="DV19" s="2823">
        <f>DU19-CJ19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  <c r="EB19" s="2824" t="n"/>
    </row>
    <row customFormat="1" customHeight="1" hidden="1" ht="19.5" outlineLevel="1" r="20" s="408">
      <c r="A20" s="260" t="n"/>
      <c r="B20" s="397" t="inlineStr">
        <is>
          <t>LOYERS RESIDENCES</t>
        </is>
      </c>
      <c r="C20" s="398" t="inlineStr">
        <is>
          <t>Opex14</t>
        </is>
      </c>
      <c r="D20" s="2831" t="n"/>
      <c r="E20" s="2832" t="n"/>
      <c r="F20" s="2832" t="n">
        <v>0</v>
      </c>
      <c r="G20" s="2832" t="n"/>
      <c r="H20" s="401" t="n"/>
      <c r="I20" s="389" t="n"/>
      <c r="J20" s="2831" t="n"/>
      <c r="K20" s="2832" t="n"/>
      <c r="L20" s="2832" t="n">
        <v>0</v>
      </c>
      <c r="M20" s="2832" t="n"/>
      <c r="N20" s="401" t="n"/>
      <c r="O20" s="402" t="n"/>
      <c r="P20" s="2831" t="n"/>
      <c r="Q20" s="2832" t="n"/>
      <c r="R20" s="2832" t="n">
        <v>0</v>
      </c>
      <c r="S20" s="2832" t="n"/>
      <c r="T20" s="401" t="n"/>
      <c r="U20" s="2826" t="n"/>
      <c r="V20" s="2831" t="n"/>
      <c r="W20" s="2832" t="n"/>
      <c r="X20" s="2832" t="n"/>
      <c r="Y20" s="2832" t="n">
        <v>0</v>
      </c>
      <c r="Z20" s="2832" t="n">
        <v>0</v>
      </c>
      <c r="AA20" s="2832" t="n"/>
      <c r="AB20" s="401" t="n"/>
      <c r="AC20" s="402" t="n"/>
      <c r="AD20" s="2831" t="n"/>
      <c r="AE20" s="2832" t="n"/>
      <c r="AF20" s="2832" t="n"/>
      <c r="AG20" s="2832" t="n">
        <v>0</v>
      </c>
      <c r="AH20" s="2832" t="n">
        <v>0</v>
      </c>
      <c r="AI20" s="2832" t="n"/>
      <c r="AJ20" s="401" t="n"/>
      <c r="AK20" s="402" t="n"/>
      <c r="AL20" s="2831" t="n"/>
      <c r="AM20" s="2832" t="n"/>
      <c r="AN20" s="2832" t="n"/>
      <c r="AO20" s="2832" t="n"/>
      <c r="AP20" s="2832" t="n">
        <v>0</v>
      </c>
      <c r="AQ20" s="2832" t="n">
        <v>0</v>
      </c>
      <c r="AR20" s="2832" t="n"/>
      <c r="AS20" s="401" t="n"/>
      <c r="AT20" s="2827" t="n"/>
      <c r="AU20" s="2831" t="n"/>
      <c r="AV20" s="2832" t="n"/>
      <c r="AW20" s="2832" t="n"/>
      <c r="AX20" s="2832" t="n">
        <v>0</v>
      </c>
      <c r="AY20" s="2832" t="n">
        <v>0</v>
      </c>
      <c r="AZ20" s="2832" t="n"/>
      <c r="BA20" s="401" t="n"/>
      <c r="BB20" s="402" t="n"/>
      <c r="BC20" s="2831" t="n"/>
      <c r="BD20" s="2832" t="n"/>
      <c r="BE20" s="2832" t="n"/>
      <c r="BF20" s="2832" t="n">
        <v>0</v>
      </c>
      <c r="BG20" s="2832" t="n">
        <v>0</v>
      </c>
      <c r="BH20" s="2832" t="n"/>
      <c r="BI20" s="401" t="n"/>
      <c r="BJ20" s="2833" t="n"/>
      <c r="BK20" s="2831" t="n"/>
      <c r="BL20" s="2832" t="n"/>
      <c r="BM20" s="2832" t="n"/>
      <c r="BN20" s="2832" t="n"/>
      <c r="BO20" s="2832" t="n">
        <v>0</v>
      </c>
      <c r="BP20" s="2832" t="n">
        <v>0</v>
      </c>
      <c r="BQ20" s="2832" t="n"/>
      <c r="BR20" s="401" t="n"/>
      <c r="BS20" s="2833" t="n"/>
      <c r="BT20" s="2831" t="n"/>
      <c r="BU20" s="2832" t="n"/>
      <c r="BV20" s="2832" t="n"/>
      <c r="BW20" s="2832" t="n">
        <v>0</v>
      </c>
      <c r="BX20" s="2832" t="n">
        <v>0</v>
      </c>
      <c r="BY20" s="2832" t="n"/>
      <c r="BZ20" s="401" t="n"/>
      <c r="CA20" s="2795" t="n"/>
      <c r="CB20" s="2831" t="n"/>
      <c r="CC20" s="2832" t="n"/>
      <c r="CD20" s="2832" t="n"/>
      <c r="CE20" s="2832" t="n">
        <v>0</v>
      </c>
      <c r="CF20" s="2832" t="n">
        <v>0</v>
      </c>
      <c r="CG20" s="2832" t="n"/>
      <c r="CH20" s="401" t="n"/>
      <c r="CI20" s="2795" t="n"/>
      <c r="CJ20" s="2831" t="n"/>
      <c r="CK20" s="2832" t="n"/>
      <c r="CL20" s="2832" t="n"/>
      <c r="CM20" s="2832" t="n">
        <v>0</v>
      </c>
      <c r="CN20" s="2832" t="n">
        <v>0</v>
      </c>
      <c r="CO20" s="2832" t="n"/>
      <c r="CP20" s="401" t="n"/>
      <c r="CQ20" s="402" t="n"/>
      <c r="CR20" s="2831" t="n">
        <v>0</v>
      </c>
      <c r="CS20" s="2832" t="n">
        <v>0</v>
      </c>
      <c r="CT20" s="2832" t="n">
        <v>0</v>
      </c>
      <c r="CU20" s="2832" t="n">
        <v>0</v>
      </c>
      <c r="CV20" s="2832" t="n">
        <v>0</v>
      </c>
      <c r="CW20" s="2832" t="n">
        <v>0</v>
      </c>
      <c r="CX20" s="401">
        <f>IFERROR(CR20/CW20-1, "-")</f>
        <v/>
      </c>
      <c r="CY20" s="392" t="n"/>
      <c r="CZ20" s="2834" t="n">
        <v>0</v>
      </c>
      <c r="DA20" s="2832" t="n">
        <v>0</v>
      </c>
      <c r="DB20" s="2832" t="n">
        <v>0</v>
      </c>
      <c r="DC20" s="2832" t="n">
        <v>0</v>
      </c>
      <c r="DD20" s="2832" t="n">
        <v>0</v>
      </c>
      <c r="DE20" s="401" t="n"/>
      <c r="DF20" s="401" t="n"/>
      <c r="DG20" s="405" t="n"/>
      <c r="DH20" s="405" t="n"/>
      <c r="DI20" s="2819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N20" s="2819" t="n"/>
      <c r="DO20" s="2819" t="n"/>
      <c r="DP20" s="2835" t="n"/>
      <c r="DQ20" s="2821">
        <f>-CR20+DP20/10^6</f>
        <v/>
      </c>
      <c r="DR20" s="2657">
        <f>SUM(E20,K20,Q20,W20,AE20,AM20,AV20,BD20,BL20,BU20,CC20,CK20)-CS20</f>
        <v/>
      </c>
      <c r="DS20" s="2657">
        <f>SUM(D20,J20,P20,V20,AD20,AL20,AU20,BC20,,BN20,BV20,CD20,CL20)-CT20</f>
        <v/>
      </c>
      <c r="DT20" s="2822" t="n"/>
      <c r="DU20" s="407" t="n"/>
      <c r="DV20" s="2823">
        <f>DU20-CJ20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  <c r="EB20" s="2824" t="n"/>
    </row>
    <row customFormat="1" customHeight="1" hidden="1" ht="19.5" outlineLevel="1" r="21" s="408">
      <c r="A21" s="260" t="n"/>
      <c r="B21" s="397" t="inlineStr">
        <is>
          <t>ENTRETIEN ET REPARATIONS RESID</t>
        </is>
      </c>
      <c r="C21" s="398" t="inlineStr">
        <is>
          <t>Opex15</t>
        </is>
      </c>
      <c r="D21" s="2831" t="n"/>
      <c r="E21" s="2832" t="n"/>
      <c r="F21" s="2832" t="n">
        <v>0</v>
      </c>
      <c r="G21" s="2832" t="n"/>
      <c r="H21" s="401" t="n"/>
      <c r="I21" s="389" t="n"/>
      <c r="J21" s="2831" t="n"/>
      <c r="K21" s="2832" t="n"/>
      <c r="L21" s="2832" t="n">
        <v>0</v>
      </c>
      <c r="M21" s="2832" t="n"/>
      <c r="N21" s="401" t="n"/>
      <c r="O21" s="402" t="n"/>
      <c r="P21" s="2831" t="n"/>
      <c r="Q21" s="2832" t="n"/>
      <c r="R21" s="2832" t="n">
        <v>0</v>
      </c>
      <c r="S21" s="2832" t="n"/>
      <c r="T21" s="401" t="n"/>
      <c r="U21" s="2826" t="n"/>
      <c r="V21" s="2831" t="n"/>
      <c r="W21" s="2832" t="n"/>
      <c r="X21" s="2832" t="n"/>
      <c r="Y21" s="2832" t="n">
        <v>0</v>
      </c>
      <c r="Z21" s="2832" t="n">
        <v>0</v>
      </c>
      <c r="AA21" s="2832" t="n"/>
      <c r="AB21" s="401" t="n"/>
      <c r="AC21" s="402" t="n"/>
      <c r="AD21" s="2831" t="n"/>
      <c r="AE21" s="2832" t="n"/>
      <c r="AF21" s="2832" t="n"/>
      <c r="AG21" s="2832" t="n">
        <v>0</v>
      </c>
      <c r="AH21" s="2832" t="n">
        <v>0</v>
      </c>
      <c r="AI21" s="2832" t="n"/>
      <c r="AJ21" s="401" t="n"/>
      <c r="AK21" s="402" t="n"/>
      <c r="AL21" s="2831" t="n"/>
      <c r="AM21" s="2832" t="n"/>
      <c r="AN21" s="2832" t="n"/>
      <c r="AO21" s="2832" t="n"/>
      <c r="AP21" s="2832" t="n">
        <v>0</v>
      </c>
      <c r="AQ21" s="2832" t="n">
        <v>0</v>
      </c>
      <c r="AR21" s="2832" t="n"/>
      <c r="AS21" s="401" t="n"/>
      <c r="AT21" s="2827" t="n"/>
      <c r="AU21" s="2831" t="n"/>
      <c r="AV21" s="2832" t="n"/>
      <c r="AW21" s="2832" t="n"/>
      <c r="AX21" s="2832" t="n">
        <v>0</v>
      </c>
      <c r="AY21" s="2832" t="n">
        <v>0</v>
      </c>
      <c r="AZ21" s="2832" t="n"/>
      <c r="BA21" s="401" t="n"/>
      <c r="BB21" s="402" t="n"/>
      <c r="BC21" s="2831" t="n"/>
      <c r="BD21" s="2832" t="n"/>
      <c r="BE21" s="2832" t="n"/>
      <c r="BF21" s="2832" t="n">
        <v>0</v>
      </c>
      <c r="BG21" s="2832" t="n">
        <v>0</v>
      </c>
      <c r="BH21" s="2832" t="n"/>
      <c r="BI21" s="401" t="n"/>
      <c r="BJ21" s="2833" t="n"/>
      <c r="BK21" s="2831" t="n"/>
      <c r="BL21" s="2832" t="n"/>
      <c r="BM21" s="2832" t="n"/>
      <c r="BN21" s="2832" t="n"/>
      <c r="BO21" s="2832" t="n">
        <v>0</v>
      </c>
      <c r="BP21" s="2832" t="n">
        <v>0</v>
      </c>
      <c r="BQ21" s="2832" t="n"/>
      <c r="BR21" s="401" t="n"/>
      <c r="BS21" s="2833" t="n"/>
      <c r="BT21" s="2831" t="n"/>
      <c r="BU21" s="2832" t="n"/>
      <c r="BV21" s="2832" t="n"/>
      <c r="BW21" s="2832" t="n">
        <v>0</v>
      </c>
      <c r="BX21" s="2832" t="n">
        <v>0</v>
      </c>
      <c r="BY21" s="2832" t="n"/>
      <c r="BZ21" s="401" t="n"/>
      <c r="CA21" s="2795" t="n"/>
      <c r="CB21" s="2831" t="n"/>
      <c r="CC21" s="2832" t="n"/>
      <c r="CD21" s="2832" t="n"/>
      <c r="CE21" s="2832" t="n">
        <v>0</v>
      </c>
      <c r="CF21" s="2832" t="n">
        <v>0</v>
      </c>
      <c r="CG21" s="2832" t="n"/>
      <c r="CH21" s="401" t="n"/>
      <c r="CI21" s="2795" t="n"/>
      <c r="CJ21" s="2831" t="n"/>
      <c r="CK21" s="2832" t="n"/>
      <c r="CL21" s="2832" t="n"/>
      <c r="CM21" s="2832" t="n">
        <v>0</v>
      </c>
      <c r="CN21" s="2832" t="n">
        <v>0</v>
      </c>
      <c r="CO21" s="2832" t="n"/>
      <c r="CP21" s="401" t="n"/>
      <c r="CQ21" s="402" t="n"/>
      <c r="CR21" s="2831" t="n">
        <v>0</v>
      </c>
      <c r="CS21" s="2832" t="n">
        <v>0</v>
      </c>
      <c r="CT21" s="2832" t="n">
        <v>0</v>
      </c>
      <c r="CU21" s="2832" t="n">
        <v>0</v>
      </c>
      <c r="CV21" s="2832" t="n">
        <v>0</v>
      </c>
      <c r="CW21" s="2832" t="n">
        <v>0</v>
      </c>
      <c r="CX21" s="401">
        <f>IFERROR(CR21/CW21-1, "-")</f>
        <v/>
      </c>
      <c r="CY21" s="392" t="n"/>
      <c r="CZ21" s="2834" t="n">
        <v>0</v>
      </c>
      <c r="DA21" s="2832" t="n"/>
      <c r="DB21" s="2832" t="n"/>
      <c r="DC21" s="2832" t="n">
        <v>0</v>
      </c>
      <c r="DD21" s="2832" t="n"/>
      <c r="DE21" s="401" t="n"/>
      <c r="DF21" s="401" t="n"/>
      <c r="DG21" s="405" t="n"/>
      <c r="DH21" s="405" t="n"/>
      <c r="DI21" s="2819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N21" s="2819" t="n"/>
      <c r="DO21" s="2819" t="n"/>
      <c r="DP21" s="2835" t="n"/>
      <c r="DQ21" s="2821">
        <f>-CR21+DP21/10^6</f>
        <v/>
      </c>
      <c r="DR21" s="2657">
        <f>SUM(E21,K21,Q21,W21,AE21,AM21,AV21,BD21,BL21,BU21,CC21,CK21)-CS21</f>
        <v/>
      </c>
      <c r="DS21" s="2657">
        <f>SUM(D21,J21,P21,V21,AD21,AL21,AU21,BC21,,BN21,BV21,CD21,CL21)-CT21</f>
        <v/>
      </c>
      <c r="DT21" s="2822" t="n"/>
      <c r="DU21" s="407" t="n"/>
      <c r="DV21" s="2823">
        <f>DU21-CJ21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  <c r="EB21" s="2824" t="n"/>
    </row>
    <row customFormat="1" customHeight="1" hidden="1" ht="19.5" outlineLevel="1" r="22" s="408">
      <c r="A22" s="260" t="n"/>
      <c r="B22" s="397" t="inlineStr">
        <is>
          <t>FRAIS MEDICAUX PERSONNEL NATIO</t>
        </is>
      </c>
      <c r="C22" s="398" t="inlineStr">
        <is>
          <t>Opex16</t>
        </is>
      </c>
      <c r="D22" s="2831" t="n"/>
      <c r="E22" s="2832" t="n"/>
      <c r="F22" s="2832" t="n">
        <v>0</v>
      </c>
      <c r="G22" s="2832" t="n"/>
      <c r="H22" s="401" t="n"/>
      <c r="I22" s="389" t="n"/>
      <c r="J22" s="2831" t="n"/>
      <c r="K22" s="2832" t="n"/>
      <c r="L22" s="2832" t="n">
        <v>0</v>
      </c>
      <c r="M22" s="2832" t="n"/>
      <c r="N22" s="401" t="n"/>
      <c r="O22" s="402" t="n"/>
      <c r="P22" s="2831" t="n"/>
      <c r="Q22" s="2832" t="n"/>
      <c r="R22" s="2832" t="n">
        <v>0</v>
      </c>
      <c r="S22" s="2832" t="n"/>
      <c r="T22" s="401" t="n"/>
      <c r="U22" s="2826" t="n"/>
      <c r="V22" s="2831" t="n"/>
      <c r="W22" s="2832" t="n"/>
      <c r="X22" s="2832" t="n"/>
      <c r="Y22" s="2832" t="n">
        <v>0</v>
      </c>
      <c r="Z22" s="2832" t="n">
        <v>0</v>
      </c>
      <c r="AA22" s="2832" t="n"/>
      <c r="AB22" s="401" t="n"/>
      <c r="AC22" s="402" t="n"/>
      <c r="AD22" s="2831" t="n"/>
      <c r="AE22" s="2832" t="n"/>
      <c r="AF22" s="2832" t="n"/>
      <c r="AG22" s="2832" t="n">
        <v>0</v>
      </c>
      <c r="AH22" s="2832" t="n">
        <v>0</v>
      </c>
      <c r="AI22" s="2832" t="n"/>
      <c r="AJ22" s="401" t="n"/>
      <c r="AK22" s="402" t="n"/>
      <c r="AL22" s="2831" t="n"/>
      <c r="AM22" s="2832" t="n"/>
      <c r="AN22" s="2832" t="n"/>
      <c r="AO22" s="2832" t="n"/>
      <c r="AP22" s="2832" t="n">
        <v>0</v>
      </c>
      <c r="AQ22" s="2832" t="n">
        <v>0</v>
      </c>
      <c r="AR22" s="2832" t="n"/>
      <c r="AS22" s="401" t="n"/>
      <c r="AT22" s="2827" t="n"/>
      <c r="AU22" s="2831" t="n"/>
      <c r="AV22" s="2832" t="n"/>
      <c r="AW22" s="2832" t="n"/>
      <c r="AX22" s="2832" t="n">
        <v>0</v>
      </c>
      <c r="AY22" s="2832" t="n">
        <v>0</v>
      </c>
      <c r="AZ22" s="2832" t="n"/>
      <c r="BA22" s="401" t="n"/>
      <c r="BB22" s="402" t="n"/>
      <c r="BC22" s="2831" t="n">
        <v>0</v>
      </c>
      <c r="BD22" s="2832" t="n"/>
      <c r="BE22" s="2832" t="n"/>
      <c r="BF22" s="2832" t="n">
        <v>0</v>
      </c>
      <c r="BG22" s="2832" t="n">
        <v>0</v>
      </c>
      <c r="BH22" s="2832" t="n"/>
      <c r="BI22" s="401" t="n"/>
      <c r="BJ22" s="2833" t="n"/>
      <c r="BK22" s="2831" t="n">
        <v>0</v>
      </c>
      <c r="BL22" s="2832" t="n"/>
      <c r="BM22" s="2832" t="n"/>
      <c r="BN22" s="2832" t="n"/>
      <c r="BO22" s="2832" t="n">
        <v>0</v>
      </c>
      <c r="BP22" s="2832" t="n">
        <v>0</v>
      </c>
      <c r="BQ22" s="2832" t="n"/>
      <c r="BR22" s="401" t="n"/>
      <c r="BS22" s="2833" t="n"/>
      <c r="BT22" s="2831" t="n">
        <v>0</v>
      </c>
      <c r="BU22" s="2832" t="n"/>
      <c r="BV22" s="2832" t="n"/>
      <c r="BW22" s="2832" t="n">
        <v>0</v>
      </c>
      <c r="BX22" s="2832" t="n">
        <v>0</v>
      </c>
      <c r="BY22" s="2832" t="n"/>
      <c r="BZ22" s="401" t="n"/>
      <c r="CA22" s="2795" t="n"/>
      <c r="CB22" s="2831" t="n">
        <v>0</v>
      </c>
      <c r="CC22" s="2832" t="n"/>
      <c r="CD22" s="2832" t="n"/>
      <c r="CE22" s="2832" t="n">
        <v>0</v>
      </c>
      <c r="CF22" s="2832" t="n">
        <v>0</v>
      </c>
      <c r="CG22" s="2832" t="n"/>
      <c r="CH22" s="401" t="n"/>
      <c r="CI22" s="2795" t="n"/>
      <c r="CJ22" s="2831" t="n">
        <v>0</v>
      </c>
      <c r="CK22" s="2832" t="n"/>
      <c r="CL22" s="2832" t="n"/>
      <c r="CM22" s="2832" t="n">
        <v>0</v>
      </c>
      <c r="CN22" s="2832" t="n">
        <v>0</v>
      </c>
      <c r="CO22" s="2832" t="n"/>
      <c r="CP22" s="401" t="n"/>
      <c r="CQ22" s="402" t="n"/>
      <c r="CR22" s="2831" t="n">
        <v>0</v>
      </c>
      <c r="CS22" s="2832" t="n">
        <v>0</v>
      </c>
      <c r="CT22" s="2832" t="n">
        <v>0</v>
      </c>
      <c r="CU22" s="2832" t="n">
        <v>0</v>
      </c>
      <c r="CV22" s="2832" t="n">
        <v>0</v>
      </c>
      <c r="CW22" s="2832" t="n">
        <v>0</v>
      </c>
      <c r="CX22" s="401">
        <f>IFERROR(CR22/CW22-1, "-")</f>
        <v/>
      </c>
      <c r="CY22" s="392" t="n"/>
      <c r="CZ22" s="2834" t="n">
        <v>0</v>
      </c>
      <c r="DA22" s="2832" t="n">
        <v>0</v>
      </c>
      <c r="DB22" s="2832" t="n">
        <v>0</v>
      </c>
      <c r="DC22" s="2832" t="n">
        <v>0</v>
      </c>
      <c r="DD22" s="2832" t="n">
        <v>0</v>
      </c>
      <c r="DE22" s="401" t="n"/>
      <c r="DF22" s="401" t="n"/>
      <c r="DG22" s="405" t="n"/>
      <c r="DH22" s="405" t="n"/>
      <c r="DI22" s="2819" t="n"/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N22" s="2819" t="n"/>
      <c r="DO22" s="2819" t="n"/>
      <c r="DP22" s="2835" t="n"/>
      <c r="DQ22" s="2821">
        <f>-CR22+DP22/10^6</f>
        <v/>
      </c>
      <c r="DR22" s="2657">
        <f>SUM(E22,K22,Q22,W22,AE22,AM22,AV22,BD22,BL22,BU22,CC22,CK22)-CS22</f>
        <v/>
      </c>
      <c r="DS22" s="2657">
        <f>SUM(D22,J22,P22,V22,AD22,AL22,AU22,BC22,,BN22,BV22,CD22,CL22)-CT22</f>
        <v/>
      </c>
      <c r="DT22" s="2822" t="n"/>
      <c r="DU22" s="407" t="n"/>
      <c r="DV22" s="2823">
        <f>DU22-CJ22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  <c r="EB22" s="2824" t="n"/>
    </row>
    <row customFormat="1" customHeight="1" hidden="1" ht="19.5" outlineLevel="1" r="23" s="408">
      <c r="A23" s="260" t="n"/>
      <c r="B23" s="397" t="inlineStr">
        <is>
          <t>AVANTAGES EN NATURE PERSONNEL</t>
        </is>
      </c>
      <c r="C23" s="398" t="inlineStr">
        <is>
          <t>Opex17</t>
        </is>
      </c>
      <c r="D23" s="2831" t="n">
        <v>14.098579</v>
      </c>
      <c r="E23" s="2832" t="n">
        <v>15.3155875</v>
      </c>
      <c r="F23" s="2832" t="n">
        <v>-1.217008499999999</v>
      </c>
      <c r="G23" s="2832" t="n">
        <v>32.254248</v>
      </c>
      <c r="H23" s="401" t="n">
        <v>-0.5628923359180471</v>
      </c>
      <c r="I23" s="389" t="n"/>
      <c r="J23" s="2831" t="n">
        <v>13.386099</v>
      </c>
      <c r="K23" s="2832" t="n">
        <v>15.3155875</v>
      </c>
      <c r="L23" s="2832" t="n">
        <v>-1.9294885</v>
      </c>
      <c r="M23" s="2832" t="n">
        <v>27.960439</v>
      </c>
      <c r="N23" s="401" t="n">
        <v>-0.5212486112968397</v>
      </c>
      <c r="O23" s="402" t="n"/>
      <c r="P23" s="2831" t="n">
        <v>12.477019</v>
      </c>
      <c r="Q23" s="2832" t="n">
        <v>15.3155875</v>
      </c>
      <c r="R23" s="2832" t="n">
        <v>-2.838568499999999</v>
      </c>
      <c r="S23" s="2832" t="n">
        <v>11.743268</v>
      </c>
      <c r="T23" s="401" t="n">
        <v>0.06248269221140146</v>
      </c>
      <c r="U23" s="2826" t="n"/>
      <c r="V23" s="2831" t="n">
        <v>16.032823</v>
      </c>
      <c r="W23" s="2832" t="n">
        <v>30.3155875</v>
      </c>
      <c r="X23" s="2832" t="n">
        <v>30.3155875</v>
      </c>
      <c r="Y23" s="2832" t="n">
        <v>-14.2827645</v>
      </c>
      <c r="Z23" s="2832" t="n">
        <v>-14.2827645</v>
      </c>
      <c r="AA23" s="2832" t="n">
        <v>19.511494</v>
      </c>
      <c r="AB23" s="401" t="n">
        <v>-0.1782882950941634</v>
      </c>
      <c r="AC23" s="402" t="n"/>
      <c r="AD23" s="2831" t="n">
        <v>12.985269</v>
      </c>
      <c r="AE23" s="2832" t="n">
        <v>15.3155875</v>
      </c>
      <c r="AF23" s="2832" t="n">
        <v>15.3155875</v>
      </c>
      <c r="AG23" s="2832" t="n">
        <v>-2.330318499999999</v>
      </c>
      <c r="AH23" s="2832" t="n">
        <v>-2.330318499999999</v>
      </c>
      <c r="AI23" s="2832" t="n">
        <v>15.867698</v>
      </c>
      <c r="AJ23" s="401" t="n">
        <v>-0.1816538857747355</v>
      </c>
      <c r="AK23" s="402" t="n"/>
      <c r="AL23" s="2831" t="n">
        <v>7.476080000000001</v>
      </c>
      <c r="AM23" s="2832" t="n">
        <v>15.3155875</v>
      </c>
      <c r="AN23" s="2832" t="n">
        <v>15.3155875</v>
      </c>
      <c r="AO23" s="2832" t="n">
        <v>15.3155875</v>
      </c>
      <c r="AP23" s="2832" t="n">
        <v>-7.839507499999999</v>
      </c>
      <c r="AQ23" s="2832" t="n">
        <v>-7.839507499999999</v>
      </c>
      <c r="AR23" s="2832" t="n">
        <v>6.18977</v>
      </c>
      <c r="AS23" s="401" t="n">
        <v>0.2078122450430306</v>
      </c>
      <c r="AT23" s="2827" t="n"/>
      <c r="AU23" s="2831" t="n">
        <v>6.897028999999999</v>
      </c>
      <c r="AV23" s="2832" t="n">
        <v>30.3155875</v>
      </c>
      <c r="AW23" s="2832" t="n">
        <v>30.3155875</v>
      </c>
      <c r="AX23" s="2832" t="n">
        <v>-23.4185585</v>
      </c>
      <c r="AY23" s="2832" t="n">
        <v>-23.4185585</v>
      </c>
      <c r="AZ23" s="2832" t="n">
        <v>16.536919</v>
      </c>
      <c r="BA23" s="401" t="n">
        <v>-0.5829314396472525</v>
      </c>
      <c r="BB23" s="402" t="n"/>
      <c r="BC23" s="2831" t="n">
        <v>8.290144</v>
      </c>
      <c r="BD23" s="2832" t="n">
        <v>15.3155875</v>
      </c>
      <c r="BE23" s="2832" t="n">
        <v>15.3155875</v>
      </c>
      <c r="BF23" s="2832" t="n">
        <v>-7.025443500000003</v>
      </c>
      <c r="BG23" s="2832" t="n">
        <v>-7.0254435</v>
      </c>
      <c r="BH23" s="2832" t="n">
        <v>7.611879</v>
      </c>
      <c r="BI23" s="401" t="n">
        <v>0.08910611952712322</v>
      </c>
      <c r="BJ23" s="2833" t="n"/>
      <c r="BK23" s="2831" t="n">
        <v>4.51791</v>
      </c>
      <c r="BL23" s="2832" t="n">
        <v>15.3155875</v>
      </c>
      <c r="BM23" s="2832" t="n">
        <v>15.3155875</v>
      </c>
      <c r="BN23" s="2832" t="n">
        <v>15.3155875</v>
      </c>
      <c r="BO23" s="2832" t="n">
        <v>-10.7976775</v>
      </c>
      <c r="BP23" s="2832" t="n">
        <v>-10.7976775</v>
      </c>
      <c r="BQ23" s="2832" t="n">
        <v>7.072957</v>
      </c>
      <c r="BR23" s="401" t="n">
        <v>-0.3612416984862201</v>
      </c>
      <c r="BS23" s="2833" t="n"/>
      <c r="BT23" s="2831" t="n">
        <v>10.455835</v>
      </c>
      <c r="BU23" s="2832" t="n">
        <v>30.3155875</v>
      </c>
      <c r="BV23" s="2832" t="n">
        <v>30.3155875</v>
      </c>
      <c r="BW23" s="2832" t="n">
        <v>-19.8597525</v>
      </c>
      <c r="BX23" s="2832" t="n">
        <v>-19.8597525</v>
      </c>
      <c r="BY23" s="2832" t="n">
        <v>11.663919</v>
      </c>
      <c r="BZ23" s="401" t="n">
        <v>-0.1035744504055626</v>
      </c>
      <c r="CA23" s="2795" t="n"/>
      <c r="CB23" s="2831" t="n">
        <v>18.775501</v>
      </c>
      <c r="CC23" s="2832" t="n">
        <v>15.3155875</v>
      </c>
      <c r="CD23" s="2832" t="n">
        <v>15.3155875</v>
      </c>
      <c r="CE23" s="2832" t="n">
        <v>3.459913499999999</v>
      </c>
      <c r="CF23" s="2832" t="n">
        <v>3.459913500000003</v>
      </c>
      <c r="CG23" s="2832" t="n">
        <v>25.17243</v>
      </c>
      <c r="CH23" s="401" t="n">
        <v>-0.2541244130979805</v>
      </c>
      <c r="CI23" s="2795" t="n"/>
      <c r="CJ23" s="2831" t="n">
        <v>16.991626</v>
      </c>
      <c r="CK23" s="2832" t="n">
        <v>30.1255875</v>
      </c>
      <c r="CL23" s="2832" t="n">
        <v>31.0255875</v>
      </c>
      <c r="CM23" s="2832" t="n">
        <v>-13.1339615</v>
      </c>
      <c r="CN23" s="2832" t="n">
        <v>-14.0339615</v>
      </c>
      <c r="CO23" s="2832" t="n">
        <v>13.826821</v>
      </c>
      <c r="CP23" s="401" t="n">
        <v>0.2288888385840824</v>
      </c>
      <c r="CQ23" s="402" t="n"/>
      <c r="CR23" s="2831" t="n">
        <v>142.383914</v>
      </c>
      <c r="CS23" s="2832" t="n">
        <v>243.5970499999999</v>
      </c>
      <c r="CT23" s="2832" t="n">
        <v>183.615392</v>
      </c>
      <c r="CU23" s="2832" t="n">
        <v>-101.2131359999999</v>
      </c>
      <c r="CV23" s="2832" t="n">
        <v>-41.23147800000001</v>
      </c>
      <c r="CW23" s="2832" t="n">
        <v>195.411842</v>
      </c>
      <c r="CX23" s="401">
        <f>IFERROR(CR23/CW23-1, "-")</f>
        <v/>
      </c>
      <c r="CY23" s="392" t="n"/>
      <c r="CZ23" s="2834" t="n">
        <v>243.59705</v>
      </c>
      <c r="DA23" s="2832" t="n">
        <v>237.6119845</v>
      </c>
      <c r="DB23" s="2832" t="n">
        <v>221.8989015</v>
      </c>
      <c r="DC23" s="2832" t="n">
        <v>183.615392</v>
      </c>
      <c r="DD23" s="2832" t="n">
        <v>195.411842</v>
      </c>
      <c r="DE23" s="401">
        <f>+CZ23/DD23-1</f>
        <v/>
      </c>
      <c r="DF23" s="401">
        <f>+DA23/DD23-1</f>
        <v/>
      </c>
      <c r="DG23" s="405">
        <f>+DB23/DD23-1</f>
        <v/>
      </c>
      <c r="DH23" s="405">
        <f>+DC23/DD23-1</f>
        <v/>
      </c>
      <c r="DI23" s="2819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2819" t="n"/>
      <c r="DO23" s="2819" t="n"/>
      <c r="DP23" s="2835">
        <f>#VALUE!</f>
        <v/>
      </c>
      <c r="DQ23" s="2821">
        <f>-CR23+DP23/10^6</f>
        <v/>
      </c>
      <c r="DR23" s="2657">
        <f>SUM(E23,K23,Q23,W23,AE23,AM23,AV23,BD23,BL23,BU23,CC23,CK23)-CS23</f>
        <v/>
      </c>
      <c r="DS23" s="2657">
        <f>SUM(D23,J23,P23,V23,AD23,AL23,AU23,BC23,,BN23,BV23,CD23,CL23)-CT23</f>
        <v/>
      </c>
      <c r="DT23" s="2822" t="n"/>
      <c r="DU23" s="407" t="n">
        <v>13.826821</v>
      </c>
      <c r="DV23" s="2823">
        <f>DU23-CJ23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  <c r="EB23" s="2824" t="n"/>
    </row>
    <row customFormat="1" customHeight="1" hidden="1" ht="19.5" outlineLevel="1" r="24" s="408">
      <c r="A24" s="260" t="n"/>
      <c r="B24" s="397" t="inlineStr">
        <is>
          <t>TRANSFERT DE CHARGES D'EXPLOITATION</t>
        </is>
      </c>
      <c r="C24" s="398" t="inlineStr">
        <is>
          <t>Opex18</t>
        </is>
      </c>
      <c r="D24" s="2831" t="n"/>
      <c r="E24" s="2832" t="n"/>
      <c r="F24" s="2832" t="n">
        <v>0</v>
      </c>
      <c r="G24" s="2832" t="n"/>
      <c r="H24" s="401" t="n"/>
      <c r="I24" s="389" t="n"/>
      <c r="J24" s="2831" t="n"/>
      <c r="K24" s="2832" t="n"/>
      <c r="L24" s="2832" t="n">
        <v>0</v>
      </c>
      <c r="M24" s="2832" t="n"/>
      <c r="N24" s="401" t="n"/>
      <c r="O24" s="402" t="n"/>
      <c r="P24" s="2831" t="n"/>
      <c r="Q24" s="2832" t="n"/>
      <c r="R24" s="2832" t="n">
        <v>0</v>
      </c>
      <c r="S24" s="2832" t="n"/>
      <c r="T24" s="401" t="n"/>
      <c r="U24" s="2826" t="n"/>
      <c r="V24" s="2831" t="n"/>
      <c r="W24" s="2832" t="n"/>
      <c r="X24" s="2832" t="n"/>
      <c r="Y24" s="2832" t="n">
        <v>0</v>
      </c>
      <c r="Z24" s="2832" t="n">
        <v>0</v>
      </c>
      <c r="AA24" s="2832" t="n"/>
      <c r="AB24" s="401" t="n"/>
      <c r="AC24" s="402" t="n"/>
      <c r="AD24" s="2831" t="n"/>
      <c r="AE24" s="2832" t="n"/>
      <c r="AF24" s="2832" t="n"/>
      <c r="AG24" s="2832" t="n">
        <v>0</v>
      </c>
      <c r="AH24" s="2832" t="n">
        <v>0</v>
      </c>
      <c r="AI24" s="2832" t="n"/>
      <c r="AJ24" s="401" t="n"/>
      <c r="AK24" s="402" t="n"/>
      <c r="AL24" s="2831" t="n"/>
      <c r="AM24" s="2832" t="n"/>
      <c r="AN24" s="2832" t="n"/>
      <c r="AO24" s="2832" t="n"/>
      <c r="AP24" s="2832" t="n">
        <v>0</v>
      </c>
      <c r="AQ24" s="2832" t="n">
        <v>0</v>
      </c>
      <c r="AR24" s="2832" t="n"/>
      <c r="AS24" s="401" t="n"/>
      <c r="AT24" s="2827" t="n"/>
      <c r="AU24" s="2831" t="n"/>
      <c r="AV24" s="2832" t="n"/>
      <c r="AW24" s="2832" t="n"/>
      <c r="AX24" s="2832" t="n">
        <v>0</v>
      </c>
      <c r="AY24" s="2832" t="n">
        <v>0</v>
      </c>
      <c r="AZ24" s="2832" t="n"/>
      <c r="BA24" s="401" t="n"/>
      <c r="BB24" s="402" t="n"/>
      <c r="BC24" s="2831" t="n"/>
      <c r="BD24" s="2832" t="n"/>
      <c r="BE24" s="2832" t="n"/>
      <c r="BF24" s="2832" t="n">
        <v>0</v>
      </c>
      <c r="BG24" s="2832" t="n">
        <v>0</v>
      </c>
      <c r="BH24" s="2832" t="n"/>
      <c r="BI24" s="401" t="n"/>
      <c r="BJ24" s="2833" t="n"/>
      <c r="BK24" s="2831" t="n"/>
      <c r="BL24" s="2832" t="n"/>
      <c r="BM24" s="2832" t="n"/>
      <c r="BN24" s="2832" t="n"/>
      <c r="BO24" s="2832" t="n">
        <v>0</v>
      </c>
      <c r="BP24" s="2832" t="n">
        <v>0</v>
      </c>
      <c r="BQ24" s="2832" t="n"/>
      <c r="BR24" s="401" t="n"/>
      <c r="BS24" s="2833" t="n"/>
      <c r="BT24" s="2831" t="n"/>
      <c r="BU24" s="2832" t="n"/>
      <c r="BV24" s="2832" t="n"/>
      <c r="BW24" s="2832" t="n">
        <v>0</v>
      </c>
      <c r="BX24" s="2832" t="n">
        <v>0</v>
      </c>
      <c r="BY24" s="2832" t="n"/>
      <c r="BZ24" s="401" t="n"/>
      <c r="CA24" s="2795" t="n"/>
      <c r="CB24" s="2831" t="n"/>
      <c r="CC24" s="2832" t="n"/>
      <c r="CD24" s="2832" t="n"/>
      <c r="CE24" s="2832" t="n">
        <v>0</v>
      </c>
      <c r="CF24" s="2832" t="n">
        <v>0</v>
      </c>
      <c r="CG24" s="2832" t="n"/>
      <c r="CH24" s="401" t="n"/>
      <c r="CI24" s="2795" t="n"/>
      <c r="CJ24" s="2831" t="n"/>
      <c r="CK24" s="2832" t="n"/>
      <c r="CL24" s="2832" t="n"/>
      <c r="CM24" s="2832" t="n">
        <v>0</v>
      </c>
      <c r="CN24" s="2832" t="n">
        <v>0</v>
      </c>
      <c r="CO24" s="2832" t="n"/>
      <c r="CP24" s="401" t="n"/>
      <c r="CQ24" s="402" t="n"/>
      <c r="CR24" s="2831" t="n">
        <v>0</v>
      </c>
      <c r="CS24" s="2832" t="n">
        <v>0</v>
      </c>
      <c r="CT24" s="2832" t="n">
        <v>0</v>
      </c>
      <c r="CU24" s="2832" t="n">
        <v>0</v>
      </c>
      <c r="CV24" s="2832" t="n">
        <v>0</v>
      </c>
      <c r="CW24" s="2832" t="n">
        <v>0</v>
      </c>
      <c r="CX24" s="401">
        <f>IFERROR(CR24/CW24-1, "-")</f>
        <v/>
      </c>
      <c r="CY24" s="392" t="n"/>
      <c r="CZ24" s="2834" t="n">
        <v>0</v>
      </c>
      <c r="DA24" s="2832" t="n">
        <v>0</v>
      </c>
      <c r="DB24" s="2832" t="n">
        <v>0</v>
      </c>
      <c r="DC24" s="2832" t="n">
        <v>0</v>
      </c>
      <c r="DD24" s="2832" t="n">
        <v>0</v>
      </c>
      <c r="DE24" s="401" t="n"/>
      <c r="DF24" s="401" t="n"/>
      <c r="DG24" s="405" t="n"/>
      <c r="DH24" s="405" t="n"/>
      <c r="DI24" s="2819" t="n"/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2819" t="n"/>
      <c r="DO24" s="2819" t="n"/>
      <c r="DP24" s="2835" t="n"/>
      <c r="DQ24" s="2821">
        <f>-CR24+DP24/10^6</f>
        <v/>
      </c>
      <c r="DR24" s="2657">
        <f>SUM(E24,K24,Q24,W24,AE24,AM24,AV24,BD24,BL24,BU24,CC24,CK24)-CS24</f>
        <v/>
      </c>
      <c r="DS24" s="2657">
        <f>SUM(D24,J24,P24,V24,AD24,AL24,AU24,BC24,,BN24,BV24,CD24,CL24)-CT24</f>
        <v/>
      </c>
      <c r="DT24" s="2822" t="n"/>
      <c r="DU24" s="407" t="n"/>
      <c r="DV24" s="2823">
        <f>DU24-CJ24</f>
        <v/>
      </c>
      <c r="DX24" s="2811">
        <f>(CS24-CZ24)*10^6</f>
        <v/>
      </c>
      <c r="DY24" s="2811">
        <f>(CT24-DC24)*10^6</f>
        <v/>
      </c>
      <c r="DZ24" s="2811">
        <f>(CW24-DD24)*10^6</f>
        <v/>
      </c>
      <c r="EB24" s="2824" t="n"/>
    </row>
    <row customFormat="1" customHeight="1" hidden="1" ht="19.5" outlineLevel="1" r="25" s="408">
      <c r="A25" s="260" t="n"/>
      <c r="B25" s="397" t="inlineStr">
        <is>
          <t>EAU RESIDENCES</t>
        </is>
      </c>
      <c r="C25" s="398" t="inlineStr">
        <is>
          <t>Opex19</t>
        </is>
      </c>
      <c r="D25" s="2831" t="n"/>
      <c r="E25" s="2832" t="n"/>
      <c r="F25" s="2832" t="n">
        <v>0</v>
      </c>
      <c r="G25" s="2832" t="n"/>
      <c r="H25" s="401" t="n"/>
      <c r="I25" s="389" t="n"/>
      <c r="J25" s="2831" t="n"/>
      <c r="K25" s="2832" t="n"/>
      <c r="L25" s="2832" t="n">
        <v>0</v>
      </c>
      <c r="M25" s="2832" t="n"/>
      <c r="N25" s="401" t="n"/>
      <c r="O25" s="402" t="n"/>
      <c r="P25" s="2831" t="n"/>
      <c r="Q25" s="2832" t="n"/>
      <c r="R25" s="2832" t="n">
        <v>0</v>
      </c>
      <c r="S25" s="2832" t="n"/>
      <c r="T25" s="401" t="n"/>
      <c r="U25" s="2826" t="n"/>
      <c r="V25" s="2831" t="n"/>
      <c r="W25" s="2832" t="n"/>
      <c r="X25" s="2832" t="n"/>
      <c r="Y25" s="2832" t="n">
        <v>0</v>
      </c>
      <c r="Z25" s="2832" t="n">
        <v>0</v>
      </c>
      <c r="AA25" s="2832" t="n"/>
      <c r="AB25" s="401" t="n"/>
      <c r="AC25" s="402" t="n"/>
      <c r="AD25" s="2831" t="n"/>
      <c r="AE25" s="2832" t="n"/>
      <c r="AF25" s="2832" t="n"/>
      <c r="AG25" s="2832" t="n">
        <v>0</v>
      </c>
      <c r="AH25" s="2832" t="n">
        <v>0</v>
      </c>
      <c r="AI25" s="2832" t="n"/>
      <c r="AJ25" s="401" t="n"/>
      <c r="AK25" s="402" t="n"/>
      <c r="AL25" s="2831" t="n"/>
      <c r="AM25" s="2832" t="n"/>
      <c r="AN25" s="2832" t="n"/>
      <c r="AO25" s="2832" t="n"/>
      <c r="AP25" s="2832" t="n">
        <v>0</v>
      </c>
      <c r="AQ25" s="2832" t="n">
        <v>0</v>
      </c>
      <c r="AR25" s="2832" t="n"/>
      <c r="AS25" s="401" t="n"/>
      <c r="AT25" s="2827" t="n"/>
      <c r="AU25" s="2831" t="n"/>
      <c r="AV25" s="2832" t="n"/>
      <c r="AW25" s="2832" t="n"/>
      <c r="AX25" s="2832" t="n">
        <v>0</v>
      </c>
      <c r="AY25" s="2832" t="n">
        <v>0</v>
      </c>
      <c r="AZ25" s="2832" t="n"/>
      <c r="BA25" s="401" t="n"/>
      <c r="BB25" s="402" t="n"/>
      <c r="BC25" s="2831" t="n"/>
      <c r="BD25" s="2832" t="n"/>
      <c r="BE25" s="2832" t="n"/>
      <c r="BF25" s="2832" t="n">
        <v>0</v>
      </c>
      <c r="BG25" s="2832" t="n">
        <v>0</v>
      </c>
      <c r="BH25" s="2832" t="n"/>
      <c r="BI25" s="401" t="n"/>
      <c r="BJ25" s="2833" t="n"/>
      <c r="BK25" s="2831" t="n"/>
      <c r="BL25" s="2832" t="n"/>
      <c r="BM25" s="2832" t="n"/>
      <c r="BN25" s="2832" t="n"/>
      <c r="BO25" s="2832" t="n">
        <v>0</v>
      </c>
      <c r="BP25" s="2832" t="n">
        <v>0</v>
      </c>
      <c r="BQ25" s="2832" t="n"/>
      <c r="BR25" s="401" t="n"/>
      <c r="BS25" s="2833" t="n"/>
      <c r="BT25" s="2831" t="n"/>
      <c r="BU25" s="2832" t="n"/>
      <c r="BV25" s="2832" t="n"/>
      <c r="BW25" s="2832" t="n">
        <v>0</v>
      </c>
      <c r="BX25" s="2832" t="n">
        <v>0</v>
      </c>
      <c r="BY25" s="2832" t="n"/>
      <c r="BZ25" s="401" t="n"/>
      <c r="CA25" s="2795" t="n"/>
      <c r="CB25" s="2831" t="n"/>
      <c r="CC25" s="2832" t="n"/>
      <c r="CD25" s="2832" t="n"/>
      <c r="CE25" s="2832" t="n">
        <v>0</v>
      </c>
      <c r="CF25" s="2832" t="n">
        <v>0</v>
      </c>
      <c r="CG25" s="2832" t="n"/>
      <c r="CH25" s="401" t="n"/>
      <c r="CI25" s="2795" t="n"/>
      <c r="CJ25" s="2831" t="n"/>
      <c r="CK25" s="2832" t="n"/>
      <c r="CL25" s="2832" t="n"/>
      <c r="CM25" s="2832" t="n">
        <v>0</v>
      </c>
      <c r="CN25" s="2832" t="n">
        <v>0</v>
      </c>
      <c r="CO25" s="2832" t="n"/>
      <c r="CP25" s="401" t="n"/>
      <c r="CQ25" s="402" t="n"/>
      <c r="CR25" s="2831" t="n">
        <v>0</v>
      </c>
      <c r="CS25" s="2832" t="n">
        <v>0</v>
      </c>
      <c r="CT25" s="2832" t="n">
        <v>0</v>
      </c>
      <c r="CU25" s="2832" t="n">
        <v>0</v>
      </c>
      <c r="CV25" s="2832" t="n">
        <v>0</v>
      </c>
      <c r="CW25" s="2832" t="n">
        <v>0</v>
      </c>
      <c r="CX25" s="401">
        <f>IFERROR(CR25/CW25-1, "-")</f>
        <v/>
      </c>
      <c r="CY25" s="392" t="n"/>
      <c r="CZ25" s="2834" t="n">
        <v>0</v>
      </c>
      <c r="DA25" s="2832" t="n"/>
      <c r="DB25" s="2832" t="n"/>
      <c r="DC25" s="2832" t="n">
        <v>0</v>
      </c>
      <c r="DD25" s="2832" t="n"/>
      <c r="DE25" s="401" t="n"/>
      <c r="DF25" s="401" t="n"/>
      <c r="DG25" s="405" t="n"/>
      <c r="DH25" s="405" t="n"/>
      <c r="DI25" s="2819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2819" t="n"/>
      <c r="DO25" s="2819" t="n"/>
      <c r="DP25" s="2835" t="n"/>
      <c r="DQ25" s="2821">
        <f>-CR25+DP25/10^6</f>
        <v/>
      </c>
      <c r="DR25" s="2657">
        <f>SUM(E25,K25,Q25,W25,AE25,AM25,AV25,BD25,BL25,BU25,CC25,CK25)-CS25</f>
        <v/>
      </c>
      <c r="DS25" s="2657">
        <f>SUM(D25,J25,P25,V25,AD25,AL25,AU25,BC25,,BN25,BV25,CD25,CL25)-CT25</f>
        <v/>
      </c>
      <c r="DT25" s="2822" t="n"/>
      <c r="DU25" s="407" t="n"/>
      <c r="DV25" s="2823">
        <f>DU25-CJ25</f>
        <v/>
      </c>
      <c r="DX25" s="2811">
        <f>(CS25-CZ25)*10^6</f>
        <v/>
      </c>
      <c r="DY25" s="2811">
        <f>(CT25-DC25)*10^6</f>
        <v/>
      </c>
      <c r="DZ25" s="2811">
        <f>(CW25-DD25)*10^6</f>
        <v/>
      </c>
      <c r="EB25" s="2824" t="n"/>
    </row>
    <row customFormat="1" customHeight="1" hidden="1" ht="19.5" outlineLevel="1" r="26" s="408">
      <c r="A26" s="260" t="n"/>
      <c r="B26" s="397" t="inlineStr">
        <is>
          <t>ELECTRICITE RESIDENCES</t>
        </is>
      </c>
      <c r="C26" s="398" t="inlineStr">
        <is>
          <t>Opex20</t>
        </is>
      </c>
      <c r="D26" s="2831" t="n"/>
      <c r="E26" s="2832" t="n"/>
      <c r="F26" s="2832" t="n">
        <v>0</v>
      </c>
      <c r="G26" s="2832" t="n"/>
      <c r="H26" s="401" t="n"/>
      <c r="I26" s="389" t="n"/>
      <c r="J26" s="2831" t="n"/>
      <c r="K26" s="2832" t="n"/>
      <c r="L26" s="2832" t="n">
        <v>0</v>
      </c>
      <c r="M26" s="2832" t="n"/>
      <c r="N26" s="401" t="n"/>
      <c r="O26" s="402" t="n"/>
      <c r="P26" s="2831" t="n"/>
      <c r="Q26" s="2832" t="n"/>
      <c r="R26" s="2832" t="n">
        <v>0</v>
      </c>
      <c r="S26" s="2832" t="n"/>
      <c r="T26" s="401" t="n"/>
      <c r="U26" s="2826" t="n"/>
      <c r="V26" s="2831" t="n"/>
      <c r="W26" s="2832" t="n"/>
      <c r="X26" s="2832" t="n"/>
      <c r="Y26" s="2832" t="n">
        <v>0</v>
      </c>
      <c r="Z26" s="2832" t="n">
        <v>0</v>
      </c>
      <c r="AA26" s="2832" t="n"/>
      <c r="AB26" s="401" t="n"/>
      <c r="AC26" s="402" t="n"/>
      <c r="AD26" s="2831" t="n"/>
      <c r="AE26" s="2832" t="n"/>
      <c r="AF26" s="2832" t="n"/>
      <c r="AG26" s="2832" t="n">
        <v>0</v>
      </c>
      <c r="AH26" s="2832" t="n">
        <v>0</v>
      </c>
      <c r="AI26" s="2832" t="n"/>
      <c r="AJ26" s="401" t="n"/>
      <c r="AK26" s="402" t="n"/>
      <c r="AL26" s="2831" t="n"/>
      <c r="AM26" s="2832" t="n"/>
      <c r="AN26" s="2832" t="n"/>
      <c r="AO26" s="2832" t="n"/>
      <c r="AP26" s="2832" t="n">
        <v>0</v>
      </c>
      <c r="AQ26" s="2832" t="n">
        <v>0</v>
      </c>
      <c r="AR26" s="2832" t="n"/>
      <c r="AS26" s="401" t="n"/>
      <c r="AT26" s="2827" t="n"/>
      <c r="AU26" s="2831" t="n"/>
      <c r="AV26" s="2832" t="n"/>
      <c r="AW26" s="2832" t="n"/>
      <c r="AX26" s="2832" t="n">
        <v>0</v>
      </c>
      <c r="AY26" s="2832" t="n">
        <v>0</v>
      </c>
      <c r="AZ26" s="2832" t="n"/>
      <c r="BA26" s="401" t="n"/>
      <c r="BB26" s="402" t="n"/>
      <c r="BC26" s="2831" t="n"/>
      <c r="BD26" s="2832" t="n"/>
      <c r="BE26" s="2832" t="n"/>
      <c r="BF26" s="2832" t="n">
        <v>0</v>
      </c>
      <c r="BG26" s="2832" t="n">
        <v>0</v>
      </c>
      <c r="BH26" s="2832" t="n"/>
      <c r="BI26" s="401" t="n"/>
      <c r="BJ26" s="2833" t="n"/>
      <c r="BK26" s="2831" t="n"/>
      <c r="BL26" s="2832" t="n"/>
      <c r="BM26" s="2832" t="n"/>
      <c r="BN26" s="2832" t="n"/>
      <c r="BO26" s="2832" t="n">
        <v>0</v>
      </c>
      <c r="BP26" s="2832" t="n">
        <v>0</v>
      </c>
      <c r="BQ26" s="2832" t="n"/>
      <c r="BR26" s="401" t="n"/>
      <c r="BS26" s="2833" t="n"/>
      <c r="BT26" s="2831" t="n"/>
      <c r="BU26" s="2832" t="n"/>
      <c r="BV26" s="2832" t="n"/>
      <c r="BW26" s="2832" t="n">
        <v>0</v>
      </c>
      <c r="BX26" s="2832" t="n">
        <v>0</v>
      </c>
      <c r="BY26" s="2832" t="n"/>
      <c r="BZ26" s="401" t="n"/>
      <c r="CA26" s="2795" t="n"/>
      <c r="CB26" s="2831" t="n"/>
      <c r="CC26" s="2832" t="n"/>
      <c r="CD26" s="2832" t="n"/>
      <c r="CE26" s="2832" t="n">
        <v>0</v>
      </c>
      <c r="CF26" s="2832" t="n">
        <v>0</v>
      </c>
      <c r="CG26" s="2832" t="n"/>
      <c r="CH26" s="401" t="n"/>
      <c r="CI26" s="2795" t="n"/>
      <c r="CJ26" s="2831" t="n"/>
      <c r="CK26" s="2832" t="n"/>
      <c r="CL26" s="2832" t="n"/>
      <c r="CM26" s="2832" t="n">
        <v>0</v>
      </c>
      <c r="CN26" s="2832" t="n">
        <v>0</v>
      </c>
      <c r="CO26" s="2832" t="n"/>
      <c r="CP26" s="401" t="n"/>
      <c r="CQ26" s="402" t="n"/>
      <c r="CR26" s="2831" t="n">
        <v>0</v>
      </c>
      <c r="CS26" s="2832" t="n">
        <v>0</v>
      </c>
      <c r="CT26" s="2832" t="n">
        <v>0</v>
      </c>
      <c r="CU26" s="2832" t="n">
        <v>0</v>
      </c>
      <c r="CV26" s="2832" t="n">
        <v>0</v>
      </c>
      <c r="CW26" s="2832" t="n">
        <v>0</v>
      </c>
      <c r="CX26" s="401">
        <f>IFERROR(CR26/CW26-1, "-")</f>
        <v/>
      </c>
      <c r="CY26" s="392" t="n"/>
      <c r="CZ26" s="2834" t="n">
        <v>0</v>
      </c>
      <c r="DA26" s="2832" t="n"/>
      <c r="DB26" s="2832" t="n"/>
      <c r="DC26" s="2832" t="n">
        <v>0</v>
      </c>
      <c r="DD26" s="2832" t="n"/>
      <c r="DE26" s="401" t="n"/>
      <c r="DF26" s="401" t="n"/>
      <c r="DG26" s="405" t="n"/>
      <c r="DH26" s="405" t="n"/>
      <c r="DI26" s="2819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2819" t="n"/>
      <c r="DO26" s="2819" t="n"/>
      <c r="DP26" s="2835" t="n"/>
      <c r="DQ26" s="2821">
        <f>-CR26+DP26/10^6</f>
        <v/>
      </c>
      <c r="DR26" s="2657">
        <f>SUM(E26,K26,Q26,W26,AE26,AM26,AV26,BD26,BL26,BU26,CC26,CK26)-CS26</f>
        <v/>
      </c>
      <c r="DS26" s="2657">
        <f>SUM(D26,J26,P26,V26,AD26,AL26,AU26,BC26,,BN26,BV26,CD26,CL26)-CT26</f>
        <v/>
      </c>
      <c r="DT26" s="2822" t="n"/>
      <c r="DU26" s="407" t="n"/>
      <c r="DV26" s="2823">
        <f>DU26-CJ26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  <c r="EB26" s="2824" t="n"/>
    </row>
    <row customFormat="1" customHeight="1" hidden="1" ht="19.5" outlineLevel="1" r="27" s="408">
      <c r="A27" s="260" t="n"/>
      <c r="B27" s="397" t="inlineStr">
        <is>
          <t>LOYERS RESIDENCES</t>
        </is>
      </c>
      <c r="C27" s="398" t="inlineStr">
        <is>
          <t>Opex21</t>
        </is>
      </c>
      <c r="D27" s="2831" t="n"/>
      <c r="E27" s="2832" t="n"/>
      <c r="F27" s="2832" t="n">
        <v>0</v>
      </c>
      <c r="G27" s="2832" t="n"/>
      <c r="H27" s="401" t="n"/>
      <c r="I27" s="389" t="n"/>
      <c r="J27" s="2831" t="n"/>
      <c r="K27" s="2832" t="n"/>
      <c r="L27" s="2832" t="n">
        <v>0</v>
      </c>
      <c r="M27" s="2832" t="n"/>
      <c r="N27" s="401" t="n"/>
      <c r="O27" s="402" t="n"/>
      <c r="P27" s="2831" t="n"/>
      <c r="Q27" s="2832" t="n"/>
      <c r="R27" s="2832" t="n">
        <v>0</v>
      </c>
      <c r="S27" s="2832" t="n"/>
      <c r="T27" s="401" t="n"/>
      <c r="U27" s="2826" t="n"/>
      <c r="V27" s="2831" t="n"/>
      <c r="W27" s="2832" t="n"/>
      <c r="X27" s="2832" t="n"/>
      <c r="Y27" s="2832" t="n">
        <v>0</v>
      </c>
      <c r="Z27" s="2832" t="n">
        <v>0</v>
      </c>
      <c r="AA27" s="2832" t="n"/>
      <c r="AB27" s="401" t="n"/>
      <c r="AC27" s="402" t="n"/>
      <c r="AD27" s="2831" t="n"/>
      <c r="AE27" s="2832" t="n"/>
      <c r="AF27" s="2832" t="n"/>
      <c r="AG27" s="2832" t="n">
        <v>0</v>
      </c>
      <c r="AH27" s="2832" t="n">
        <v>0</v>
      </c>
      <c r="AI27" s="2832" t="n"/>
      <c r="AJ27" s="401" t="n"/>
      <c r="AK27" s="402" t="n"/>
      <c r="AL27" s="2831" t="n"/>
      <c r="AM27" s="2832" t="n"/>
      <c r="AN27" s="2832" t="n"/>
      <c r="AO27" s="2832" t="n"/>
      <c r="AP27" s="2832" t="n">
        <v>0</v>
      </c>
      <c r="AQ27" s="2832" t="n">
        <v>0</v>
      </c>
      <c r="AR27" s="2832" t="n"/>
      <c r="AS27" s="401" t="n"/>
      <c r="AT27" s="2827" t="n"/>
      <c r="AU27" s="2831" t="n"/>
      <c r="AV27" s="2832" t="n"/>
      <c r="AW27" s="2832" t="n"/>
      <c r="AX27" s="2832" t="n">
        <v>0</v>
      </c>
      <c r="AY27" s="2832" t="n">
        <v>0</v>
      </c>
      <c r="AZ27" s="2832" t="n"/>
      <c r="BA27" s="401" t="n"/>
      <c r="BB27" s="402" t="n"/>
      <c r="BC27" s="2831" t="n"/>
      <c r="BD27" s="2832" t="n"/>
      <c r="BE27" s="2832" t="n">
        <v>0</v>
      </c>
      <c r="BF27" s="2832" t="n">
        <v>0</v>
      </c>
      <c r="BG27" s="2832" t="n">
        <v>0</v>
      </c>
      <c r="BH27" s="2832" t="n"/>
      <c r="BI27" s="401" t="n"/>
      <c r="BJ27" s="2833" t="n"/>
      <c r="BK27" s="2831" t="n"/>
      <c r="BL27" s="2832" t="n"/>
      <c r="BM27" s="2832" t="n"/>
      <c r="BN27" s="2832" t="n"/>
      <c r="BO27" s="2832" t="n">
        <v>0</v>
      </c>
      <c r="BP27" s="2832" t="n">
        <v>0</v>
      </c>
      <c r="BQ27" s="2832" t="n"/>
      <c r="BR27" s="401" t="n"/>
      <c r="BS27" s="2833" t="n"/>
      <c r="BT27" s="2831" t="n"/>
      <c r="BU27" s="2832" t="n"/>
      <c r="BV27" s="2832" t="n"/>
      <c r="BW27" s="2832" t="n">
        <v>0</v>
      </c>
      <c r="BX27" s="2832" t="n">
        <v>0</v>
      </c>
      <c r="BY27" s="2832" t="n"/>
      <c r="BZ27" s="401" t="n"/>
      <c r="CA27" s="2795" t="n"/>
      <c r="CB27" s="2831" t="n"/>
      <c r="CC27" s="2832" t="n"/>
      <c r="CD27" s="2832" t="n"/>
      <c r="CE27" s="2832" t="n">
        <v>0</v>
      </c>
      <c r="CF27" s="2832" t="n">
        <v>0</v>
      </c>
      <c r="CG27" s="2832" t="n"/>
      <c r="CH27" s="401" t="n"/>
      <c r="CI27" s="2795" t="n"/>
      <c r="CJ27" s="2831" t="n"/>
      <c r="CK27" s="2832" t="n"/>
      <c r="CL27" s="2832" t="n"/>
      <c r="CM27" s="2832" t="n">
        <v>0</v>
      </c>
      <c r="CN27" s="2832" t="n">
        <v>0</v>
      </c>
      <c r="CO27" s="2832" t="n"/>
      <c r="CP27" s="401" t="n"/>
      <c r="CQ27" s="402" t="n"/>
      <c r="CR27" s="2831" t="n">
        <v>0</v>
      </c>
      <c r="CS27" s="2832" t="n">
        <v>0</v>
      </c>
      <c r="CT27" s="2832" t="n">
        <v>0</v>
      </c>
      <c r="CU27" s="2832" t="n">
        <v>0</v>
      </c>
      <c r="CV27" s="2832" t="n">
        <v>0</v>
      </c>
      <c r="CW27" s="2832" t="n">
        <v>0</v>
      </c>
      <c r="CX27" s="401">
        <f>IFERROR(CR27/CW27-1, "-")</f>
        <v/>
      </c>
      <c r="CY27" s="392" t="n"/>
      <c r="CZ27" s="2834" t="n">
        <v>0</v>
      </c>
      <c r="DA27" s="2832" t="n">
        <v>0</v>
      </c>
      <c r="DB27" s="2832" t="n">
        <v>0</v>
      </c>
      <c r="DC27" s="2832" t="n">
        <v>0</v>
      </c>
      <c r="DD27" s="2832" t="n">
        <v>0</v>
      </c>
      <c r="DE27" s="401" t="n"/>
      <c r="DF27" s="401" t="n"/>
      <c r="DG27" s="405" t="n"/>
      <c r="DH27" s="405" t="n"/>
      <c r="DI27" s="2819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2819" t="n"/>
      <c r="DO27" s="2819" t="n"/>
      <c r="DP27" s="2835" t="n"/>
      <c r="DQ27" s="2821">
        <f>-CR27+DP27/10^6</f>
        <v/>
      </c>
      <c r="DR27" s="2657">
        <f>SUM(E27,K27,Q27,W27,AE27,AM27,AV27,BD27,BL27,BU27,CC27,CK27)-CS27</f>
        <v/>
      </c>
      <c r="DS27" s="2657">
        <f>SUM(D27,J27,P27,V27,AD27,AL27,AU27,BC27,,BN27,BV27,CD27,CL27)-CT27</f>
        <v/>
      </c>
      <c r="DT27" s="2822" t="n"/>
      <c r="DU27" s="407" t="n"/>
      <c r="DV27" s="2823">
        <f>DU27-CJ27</f>
        <v/>
      </c>
      <c r="DX27" s="2811">
        <f>(CS27-CZ27)*10^6</f>
        <v/>
      </c>
      <c r="DY27" s="2811">
        <f>(CT27-DC27)*10^6</f>
        <v/>
      </c>
      <c r="DZ27" s="2811">
        <f>(CW27-DD27)*10^6</f>
        <v/>
      </c>
      <c r="EB27" s="2824" t="n"/>
    </row>
    <row customFormat="1" customHeight="1" hidden="1" ht="19.5" outlineLevel="1" r="28" s="408">
      <c r="A28" s="260" t="n"/>
      <c r="B28" s="397" t="inlineStr">
        <is>
          <t>ENTRETIEN ET REPARATIONS RESID</t>
        </is>
      </c>
      <c r="C28" s="398" t="inlineStr">
        <is>
          <t>Opex22</t>
        </is>
      </c>
      <c r="D28" s="2831" t="n"/>
      <c r="E28" s="2832" t="n"/>
      <c r="F28" s="2832" t="n">
        <v>0</v>
      </c>
      <c r="G28" s="2832" t="n"/>
      <c r="H28" s="401" t="n"/>
      <c r="I28" s="389" t="n"/>
      <c r="J28" s="2831" t="n"/>
      <c r="K28" s="2832" t="n"/>
      <c r="L28" s="2832" t="n">
        <v>0</v>
      </c>
      <c r="M28" s="2832" t="n"/>
      <c r="N28" s="401" t="n"/>
      <c r="O28" s="402" t="n"/>
      <c r="P28" s="2831" t="n"/>
      <c r="Q28" s="2832" t="n"/>
      <c r="R28" s="2832" t="n">
        <v>0</v>
      </c>
      <c r="S28" s="2832" t="n"/>
      <c r="T28" s="401" t="n"/>
      <c r="U28" s="2826" t="n"/>
      <c r="V28" s="2831" t="n"/>
      <c r="W28" s="2832" t="n"/>
      <c r="X28" s="2832" t="n"/>
      <c r="Y28" s="2832" t="n">
        <v>0</v>
      </c>
      <c r="Z28" s="2832" t="n">
        <v>0</v>
      </c>
      <c r="AA28" s="2832" t="n"/>
      <c r="AB28" s="401" t="n"/>
      <c r="AC28" s="402" t="n"/>
      <c r="AD28" s="2831" t="n"/>
      <c r="AE28" s="2832" t="n"/>
      <c r="AF28" s="2832" t="n"/>
      <c r="AG28" s="2832" t="n">
        <v>0</v>
      </c>
      <c r="AH28" s="2832" t="n">
        <v>0</v>
      </c>
      <c r="AI28" s="2832" t="n"/>
      <c r="AJ28" s="401" t="n"/>
      <c r="AK28" s="402" t="n"/>
      <c r="AL28" s="2831" t="n"/>
      <c r="AM28" s="2832" t="n"/>
      <c r="AN28" s="2832" t="n"/>
      <c r="AO28" s="2832" t="n"/>
      <c r="AP28" s="2832" t="n">
        <v>0</v>
      </c>
      <c r="AQ28" s="2832" t="n">
        <v>0</v>
      </c>
      <c r="AR28" s="2832" t="n"/>
      <c r="AS28" s="401" t="n"/>
      <c r="AT28" s="2827" t="n"/>
      <c r="AU28" s="2831" t="n"/>
      <c r="AV28" s="2832" t="n"/>
      <c r="AW28" s="2832" t="n"/>
      <c r="AX28" s="2832" t="n">
        <v>0</v>
      </c>
      <c r="AY28" s="2832" t="n">
        <v>0</v>
      </c>
      <c r="AZ28" s="2832" t="n"/>
      <c r="BA28" s="401" t="n"/>
      <c r="BB28" s="402" t="n"/>
      <c r="BC28" s="2831" t="n"/>
      <c r="BD28" s="2832" t="n"/>
      <c r="BE28" s="2832" t="n"/>
      <c r="BF28" s="2832" t="n">
        <v>0</v>
      </c>
      <c r="BG28" s="2832" t="n">
        <v>0</v>
      </c>
      <c r="BH28" s="2832" t="n"/>
      <c r="BI28" s="401" t="n"/>
      <c r="BJ28" s="2833" t="n"/>
      <c r="BK28" s="2831" t="n"/>
      <c r="BL28" s="2832" t="n"/>
      <c r="BM28" s="2832" t="n"/>
      <c r="BN28" s="2832" t="n"/>
      <c r="BO28" s="2832" t="n">
        <v>0</v>
      </c>
      <c r="BP28" s="2832" t="n">
        <v>0</v>
      </c>
      <c r="BQ28" s="2832" t="n"/>
      <c r="BR28" s="401" t="n"/>
      <c r="BS28" s="2833" t="n"/>
      <c r="BT28" s="2831" t="n"/>
      <c r="BU28" s="2832" t="n"/>
      <c r="BV28" s="2832" t="n"/>
      <c r="BW28" s="2832" t="n">
        <v>0</v>
      </c>
      <c r="BX28" s="2832" t="n">
        <v>0</v>
      </c>
      <c r="BY28" s="2832" t="n"/>
      <c r="BZ28" s="401" t="n"/>
      <c r="CA28" s="2795" t="n"/>
      <c r="CB28" s="2831" t="n"/>
      <c r="CC28" s="2832" t="n"/>
      <c r="CD28" s="2832" t="n"/>
      <c r="CE28" s="2832" t="n">
        <v>0</v>
      </c>
      <c r="CF28" s="2832" t="n">
        <v>0</v>
      </c>
      <c r="CG28" s="2832" t="n"/>
      <c r="CH28" s="401" t="n"/>
      <c r="CI28" s="2795" t="n"/>
      <c r="CJ28" s="2831" t="n"/>
      <c r="CK28" s="2832" t="n"/>
      <c r="CL28" s="2832" t="n"/>
      <c r="CM28" s="2832" t="n">
        <v>0</v>
      </c>
      <c r="CN28" s="2832" t="n">
        <v>0</v>
      </c>
      <c r="CO28" s="2832" t="n"/>
      <c r="CP28" s="401" t="n"/>
      <c r="CQ28" s="402" t="n"/>
      <c r="CR28" s="2831" t="n">
        <v>0</v>
      </c>
      <c r="CS28" s="2832" t="n">
        <v>0</v>
      </c>
      <c r="CT28" s="2832" t="n">
        <v>0</v>
      </c>
      <c r="CU28" s="2832" t="n">
        <v>0</v>
      </c>
      <c r="CV28" s="2832" t="n">
        <v>0</v>
      </c>
      <c r="CW28" s="2832" t="n">
        <v>0</v>
      </c>
      <c r="CX28" s="401">
        <f>IFERROR(CR28/CW28-1, "-")</f>
        <v/>
      </c>
      <c r="CY28" s="392" t="n"/>
      <c r="CZ28" s="2834" t="n">
        <v>0</v>
      </c>
      <c r="DA28" s="2832" t="n"/>
      <c r="DB28" s="2832" t="n"/>
      <c r="DC28" s="2832" t="n">
        <v>0</v>
      </c>
      <c r="DD28" s="2832" t="n"/>
      <c r="DE28" s="401" t="n"/>
      <c r="DF28" s="401" t="n"/>
      <c r="DG28" s="405" t="n"/>
      <c r="DH28" s="405" t="n"/>
      <c r="DI28" s="2819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2819" t="n"/>
      <c r="DO28" s="2819" t="n"/>
      <c r="DP28" s="2835" t="n"/>
      <c r="DQ28" s="2821">
        <f>-CR28+DP28/10^6</f>
        <v/>
      </c>
      <c r="DR28" s="2657">
        <f>SUM(E28,K28,Q28,W28,AE28,AM28,AV28,BD28,BL28,BU28,CC28,CK28)-CS28</f>
        <v/>
      </c>
      <c r="DS28" s="2657">
        <f>SUM(D28,J28,P28,V28,AD28,AL28,AU28,BC28,,BN28,BV28,CD28,CL28)-CT28</f>
        <v/>
      </c>
      <c r="DT28" s="2822" t="n"/>
      <c r="DU28" s="407" t="n"/>
      <c r="DV28" s="2823">
        <f>DU28-CJ28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  <c r="EB28" s="2824" t="n"/>
    </row>
    <row customFormat="1" customHeight="1" hidden="1" ht="19.5" outlineLevel="1" r="29" s="408">
      <c r="A29" s="260" t="n"/>
      <c r="B29" s="397" t="inlineStr">
        <is>
          <t>FRAIS DE TELEPHONE RESIDENCES</t>
        </is>
      </c>
      <c r="C29" s="398" t="inlineStr">
        <is>
          <t>Opex23</t>
        </is>
      </c>
      <c r="D29" s="2831" t="n"/>
      <c r="E29" s="2832" t="n"/>
      <c r="F29" s="2832" t="n">
        <v>0</v>
      </c>
      <c r="G29" s="2832" t="n"/>
      <c r="H29" s="401" t="n"/>
      <c r="I29" s="389" t="n"/>
      <c r="J29" s="2831" t="n"/>
      <c r="K29" s="2832" t="n"/>
      <c r="L29" s="2832" t="n">
        <v>0</v>
      </c>
      <c r="M29" s="2832" t="n"/>
      <c r="N29" s="401" t="n"/>
      <c r="O29" s="402" t="n"/>
      <c r="P29" s="2831" t="n"/>
      <c r="Q29" s="2832" t="n"/>
      <c r="R29" s="2832" t="n">
        <v>0</v>
      </c>
      <c r="S29" s="2832" t="n"/>
      <c r="T29" s="401" t="n"/>
      <c r="U29" s="2826" t="n"/>
      <c r="V29" s="2831" t="n"/>
      <c r="W29" s="2832" t="n"/>
      <c r="X29" s="2832" t="n"/>
      <c r="Y29" s="2832" t="n">
        <v>0</v>
      </c>
      <c r="Z29" s="2832" t="n">
        <v>0</v>
      </c>
      <c r="AA29" s="2832" t="n"/>
      <c r="AB29" s="401" t="n"/>
      <c r="AC29" s="402" t="n"/>
      <c r="AD29" s="2831" t="n"/>
      <c r="AE29" s="2832" t="n"/>
      <c r="AF29" s="2832" t="n"/>
      <c r="AG29" s="2832" t="n">
        <v>0</v>
      </c>
      <c r="AH29" s="2832" t="n">
        <v>0</v>
      </c>
      <c r="AI29" s="2832" t="n"/>
      <c r="AJ29" s="401" t="n"/>
      <c r="AK29" s="402" t="n"/>
      <c r="AL29" s="2831" t="n"/>
      <c r="AM29" s="2832" t="n"/>
      <c r="AN29" s="2832" t="n"/>
      <c r="AO29" s="2832" t="n"/>
      <c r="AP29" s="2832" t="n">
        <v>0</v>
      </c>
      <c r="AQ29" s="2832" t="n">
        <v>0</v>
      </c>
      <c r="AR29" s="2832" t="n"/>
      <c r="AS29" s="401" t="n"/>
      <c r="AT29" s="2827" t="n"/>
      <c r="AU29" s="2831" t="n"/>
      <c r="AV29" s="2832" t="n"/>
      <c r="AW29" s="2832" t="n"/>
      <c r="AX29" s="2832" t="n">
        <v>0</v>
      </c>
      <c r="AY29" s="2832" t="n">
        <v>0</v>
      </c>
      <c r="AZ29" s="2832" t="n"/>
      <c r="BA29" s="401" t="n"/>
      <c r="BB29" s="402" t="n"/>
      <c r="BC29" s="2831" t="n"/>
      <c r="BD29" s="2832" t="n"/>
      <c r="BE29" s="2832" t="n"/>
      <c r="BF29" s="2832" t="n">
        <v>0</v>
      </c>
      <c r="BG29" s="2832" t="n">
        <v>0</v>
      </c>
      <c r="BH29" s="2832" t="n"/>
      <c r="BI29" s="401" t="n"/>
      <c r="BJ29" s="2833" t="n"/>
      <c r="BK29" s="2831" t="n"/>
      <c r="BL29" s="2832" t="n"/>
      <c r="BM29" s="2832" t="n"/>
      <c r="BN29" s="2832" t="n"/>
      <c r="BO29" s="2832" t="n">
        <v>0</v>
      </c>
      <c r="BP29" s="2832" t="n">
        <v>0</v>
      </c>
      <c r="BQ29" s="2832" t="n"/>
      <c r="BR29" s="401" t="n"/>
      <c r="BS29" s="2833" t="n"/>
      <c r="BT29" s="2831" t="n"/>
      <c r="BU29" s="2832" t="n"/>
      <c r="BV29" s="2832" t="n"/>
      <c r="BW29" s="2832" t="n">
        <v>0</v>
      </c>
      <c r="BX29" s="2832" t="n">
        <v>0</v>
      </c>
      <c r="BY29" s="2832" t="n"/>
      <c r="BZ29" s="401" t="n"/>
      <c r="CA29" s="2795" t="n"/>
      <c r="CB29" s="2831" t="n"/>
      <c r="CC29" s="2832" t="n"/>
      <c r="CD29" s="2832" t="n"/>
      <c r="CE29" s="2832" t="n">
        <v>0</v>
      </c>
      <c r="CF29" s="2832" t="n">
        <v>0</v>
      </c>
      <c r="CG29" s="2832" t="n"/>
      <c r="CH29" s="401" t="n"/>
      <c r="CI29" s="2795" t="n"/>
      <c r="CJ29" s="2831" t="n"/>
      <c r="CK29" s="2832" t="n"/>
      <c r="CL29" s="2832" t="n"/>
      <c r="CM29" s="2832" t="n">
        <v>0</v>
      </c>
      <c r="CN29" s="2832" t="n">
        <v>0</v>
      </c>
      <c r="CO29" s="2832" t="n"/>
      <c r="CP29" s="401" t="n"/>
      <c r="CQ29" s="402" t="n"/>
      <c r="CR29" s="2831" t="n">
        <v>0</v>
      </c>
      <c r="CS29" s="2832" t="n">
        <v>0</v>
      </c>
      <c r="CT29" s="2832" t="n">
        <v>0</v>
      </c>
      <c r="CU29" s="2832" t="n">
        <v>0</v>
      </c>
      <c r="CV29" s="2832" t="n">
        <v>0</v>
      </c>
      <c r="CW29" s="2832" t="n">
        <v>0</v>
      </c>
      <c r="CX29" s="401">
        <f>IFERROR(CR29/CW29-1, "-")</f>
        <v/>
      </c>
      <c r="CY29" s="392" t="n"/>
      <c r="CZ29" s="2834" t="n">
        <v>0</v>
      </c>
      <c r="DA29" s="2832" t="n">
        <v>0</v>
      </c>
      <c r="DB29" s="2832" t="n">
        <v>0</v>
      </c>
      <c r="DC29" s="2832" t="n">
        <v>0</v>
      </c>
      <c r="DD29" s="2832" t="n">
        <v>0</v>
      </c>
      <c r="DE29" s="401" t="n"/>
      <c r="DF29" s="401" t="n"/>
      <c r="DG29" s="405" t="n"/>
      <c r="DH29" s="405" t="n"/>
      <c r="DI29" s="2819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N29" s="2819" t="n"/>
      <c r="DO29" s="2819" t="n"/>
      <c r="DP29" s="2835" t="n"/>
      <c r="DQ29" s="2821">
        <f>-CR29+DP29/10^6</f>
        <v/>
      </c>
      <c r="DR29" s="2657">
        <f>SUM(E29,K29,Q29,W29,AE29,AM29,AV29,BD29,BL29,BU29,CC29,CK29)-CS29</f>
        <v/>
      </c>
      <c r="DS29" s="2657">
        <f>SUM(D29,J29,P29,V29,AD29,AL29,AU29,BC29,,BN29,BV29,CD29,CL29)-CT29</f>
        <v/>
      </c>
      <c r="DT29" s="2822" t="n"/>
      <c r="DU29" s="407" t="n"/>
      <c r="DV29" s="2823">
        <f>DU29-CJ29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  <c r="EB29" s="2824" t="n"/>
    </row>
    <row customFormat="1" customHeight="1" hidden="1" ht="19.5" outlineLevel="1" r="30" s="408">
      <c r="A30" s="260" t="n"/>
      <c r="B30" s="397" t="inlineStr">
        <is>
          <t>PRIMES ET GRATIFICATIONS PERSO</t>
        </is>
      </c>
      <c r="C30" s="398" t="inlineStr">
        <is>
          <t>Opex24</t>
        </is>
      </c>
      <c r="D30" s="2831" t="n"/>
      <c r="E30" s="2832" t="n"/>
      <c r="F30" s="2832" t="n">
        <v>0</v>
      </c>
      <c r="G30" s="2832" t="n"/>
      <c r="H30" s="401" t="n"/>
      <c r="I30" s="389" t="n"/>
      <c r="J30" s="2831" t="n"/>
      <c r="K30" s="2832" t="n"/>
      <c r="L30" s="2832" t="n">
        <v>0</v>
      </c>
      <c r="M30" s="2832" t="n"/>
      <c r="N30" s="401" t="n"/>
      <c r="O30" s="402" t="n"/>
      <c r="P30" s="2831" t="n"/>
      <c r="Q30" s="2832" t="n"/>
      <c r="R30" s="2832" t="n">
        <v>0</v>
      </c>
      <c r="S30" s="2832" t="n"/>
      <c r="T30" s="401" t="n"/>
      <c r="U30" s="2826" t="n"/>
      <c r="V30" s="2831" t="n"/>
      <c r="W30" s="2832" t="n"/>
      <c r="X30" s="2832" t="n"/>
      <c r="Y30" s="2832" t="n">
        <v>0</v>
      </c>
      <c r="Z30" s="2832" t="n">
        <v>0</v>
      </c>
      <c r="AA30" s="2832" t="n"/>
      <c r="AB30" s="401" t="n"/>
      <c r="AC30" s="402" t="n"/>
      <c r="AD30" s="2831" t="n"/>
      <c r="AE30" s="2832" t="n"/>
      <c r="AF30" s="2832" t="n"/>
      <c r="AG30" s="2832" t="n">
        <v>0</v>
      </c>
      <c r="AH30" s="2832" t="n">
        <v>0</v>
      </c>
      <c r="AI30" s="2832" t="n"/>
      <c r="AJ30" s="401" t="n"/>
      <c r="AK30" s="402" t="n"/>
      <c r="AL30" s="2831" t="n"/>
      <c r="AM30" s="2832" t="n"/>
      <c r="AN30" s="2832" t="n"/>
      <c r="AO30" s="2832" t="n"/>
      <c r="AP30" s="2832" t="n">
        <v>0</v>
      </c>
      <c r="AQ30" s="2832" t="n">
        <v>0</v>
      </c>
      <c r="AR30" s="2832" t="n"/>
      <c r="AS30" s="401" t="n"/>
      <c r="AT30" s="2827" t="n"/>
      <c r="AU30" s="2831" t="n"/>
      <c r="AV30" s="2832" t="n"/>
      <c r="AW30" s="2832" t="n"/>
      <c r="AX30" s="2832" t="n">
        <v>0</v>
      </c>
      <c r="AY30" s="2832" t="n">
        <v>0</v>
      </c>
      <c r="AZ30" s="2832" t="n"/>
      <c r="BA30" s="401" t="n"/>
      <c r="BB30" s="402" t="n"/>
      <c r="BC30" s="2831" t="n"/>
      <c r="BD30" s="2832" t="n"/>
      <c r="BE30" s="2832" t="n"/>
      <c r="BF30" s="2832" t="n">
        <v>0</v>
      </c>
      <c r="BG30" s="2832" t="n">
        <v>0</v>
      </c>
      <c r="BH30" s="2832" t="n"/>
      <c r="BI30" s="401" t="n"/>
      <c r="BJ30" s="2833" t="n"/>
      <c r="BK30" s="2831" t="n"/>
      <c r="BL30" s="2832" t="n"/>
      <c r="BM30" s="2832" t="n"/>
      <c r="BN30" s="2832" t="n"/>
      <c r="BO30" s="2832" t="n">
        <v>0</v>
      </c>
      <c r="BP30" s="2832" t="n">
        <v>0</v>
      </c>
      <c r="BQ30" s="2832" t="n"/>
      <c r="BR30" s="401" t="n"/>
      <c r="BS30" s="2833" t="n"/>
      <c r="BT30" s="2831" t="n"/>
      <c r="BU30" s="2832" t="n"/>
      <c r="BV30" s="2832" t="n"/>
      <c r="BW30" s="2832" t="n">
        <v>0</v>
      </c>
      <c r="BX30" s="2832" t="n">
        <v>0</v>
      </c>
      <c r="BY30" s="2832" t="n"/>
      <c r="BZ30" s="401" t="n"/>
      <c r="CA30" s="2795" t="n"/>
      <c r="CB30" s="2831" t="n"/>
      <c r="CC30" s="2832" t="n"/>
      <c r="CD30" s="2832" t="n"/>
      <c r="CE30" s="2832" t="n">
        <v>0</v>
      </c>
      <c r="CF30" s="2832" t="n">
        <v>0</v>
      </c>
      <c r="CG30" s="2832" t="n"/>
      <c r="CH30" s="401" t="n"/>
      <c r="CI30" s="2795" t="n"/>
      <c r="CJ30" s="2831" t="n"/>
      <c r="CK30" s="2832" t="n"/>
      <c r="CL30" s="2832" t="n"/>
      <c r="CM30" s="2832" t="n">
        <v>0</v>
      </c>
      <c r="CN30" s="2832" t="n">
        <v>0</v>
      </c>
      <c r="CO30" s="2832" t="n"/>
      <c r="CP30" s="401" t="n"/>
      <c r="CQ30" s="402" t="n"/>
      <c r="CR30" s="2831" t="n">
        <v>0</v>
      </c>
      <c r="CS30" s="2832" t="n">
        <v>0</v>
      </c>
      <c r="CT30" s="2832" t="n">
        <v>0</v>
      </c>
      <c r="CU30" s="2832" t="n">
        <v>0</v>
      </c>
      <c r="CV30" s="2832" t="n">
        <v>0</v>
      </c>
      <c r="CW30" s="2832" t="n">
        <v>0</v>
      </c>
      <c r="CX30" s="401">
        <f>IFERROR(CR30/CW30-1, "-")</f>
        <v/>
      </c>
      <c r="CY30" s="392" t="n"/>
      <c r="CZ30" s="2834" t="n">
        <v>0</v>
      </c>
      <c r="DA30" s="2832" t="n">
        <v>0</v>
      </c>
      <c r="DB30" s="2832" t="n">
        <v>0</v>
      </c>
      <c r="DC30" s="2832" t="n">
        <v>0</v>
      </c>
      <c r="DD30" s="2832" t="n">
        <v>0</v>
      </c>
      <c r="DE30" s="401" t="n"/>
      <c r="DF30" s="401" t="n"/>
      <c r="DG30" s="405" t="n"/>
      <c r="DH30" s="405" t="n"/>
      <c r="DI30" s="2819" t="n"/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N30" s="2819" t="n"/>
      <c r="DO30" s="2819" t="n"/>
      <c r="DP30" s="2835" t="n">
        <v>0</v>
      </c>
      <c r="DQ30" s="2821">
        <f>-CR30+DP30/10^6</f>
        <v/>
      </c>
      <c r="DR30" s="2657">
        <f>SUM(E30,K30,Q30,W30,AE30,AM30,AV30,BD30,BL30,BU30,CC30,CK30)-CS30</f>
        <v/>
      </c>
      <c r="DS30" s="2657">
        <f>SUM(D30,J30,P30,V30,AD30,AL30,AU30,BC30,,BN30,BV30,CD30,CL30)-CT30</f>
        <v/>
      </c>
      <c r="DT30" s="2822" t="n"/>
      <c r="DU30" s="407" t="n"/>
      <c r="DV30" s="2823">
        <f>DU30-CJ30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  <c r="EB30" s="2824" t="n"/>
    </row>
    <row customFormat="1" customHeight="1" hidden="1" ht="19.5" outlineLevel="1" r="31" s="408">
      <c r="A31" s="260" t="n"/>
      <c r="B31" s="397" t="inlineStr">
        <is>
          <t>INDEMNITES DE LICENCIEMENT PER</t>
        </is>
      </c>
      <c r="C31" s="398" t="inlineStr">
        <is>
          <t>Opex25</t>
        </is>
      </c>
      <c r="D31" s="2831" t="n"/>
      <c r="E31" s="2832" t="n"/>
      <c r="F31" s="2832" t="n">
        <v>0</v>
      </c>
      <c r="G31" s="2832" t="n"/>
      <c r="H31" s="401" t="n"/>
      <c r="I31" s="389" t="n"/>
      <c r="J31" s="2831" t="n"/>
      <c r="K31" s="2832" t="n"/>
      <c r="L31" s="2832" t="n">
        <v>0</v>
      </c>
      <c r="M31" s="2832" t="n"/>
      <c r="N31" s="401" t="n"/>
      <c r="O31" s="402" t="n"/>
      <c r="P31" s="2831" t="n"/>
      <c r="Q31" s="2832" t="n"/>
      <c r="R31" s="2832" t="n">
        <v>0</v>
      </c>
      <c r="S31" s="2832" t="n"/>
      <c r="T31" s="401" t="n"/>
      <c r="U31" s="2826" t="n"/>
      <c r="V31" s="2831" t="n"/>
      <c r="W31" s="2832" t="n"/>
      <c r="X31" s="2832" t="n"/>
      <c r="Y31" s="2832" t="n">
        <v>0</v>
      </c>
      <c r="Z31" s="2832" t="n">
        <v>0</v>
      </c>
      <c r="AA31" s="2832" t="n"/>
      <c r="AB31" s="401" t="n"/>
      <c r="AC31" s="402" t="n"/>
      <c r="AD31" s="2831" t="n"/>
      <c r="AE31" s="2832" t="n"/>
      <c r="AF31" s="2832" t="n"/>
      <c r="AG31" s="2832" t="n">
        <v>0</v>
      </c>
      <c r="AH31" s="2832" t="n">
        <v>0</v>
      </c>
      <c r="AI31" s="2832" t="n"/>
      <c r="AJ31" s="401" t="n"/>
      <c r="AK31" s="402" t="n"/>
      <c r="AL31" s="2831" t="n"/>
      <c r="AM31" s="2832" t="n"/>
      <c r="AN31" s="2832" t="n"/>
      <c r="AO31" s="2832" t="n"/>
      <c r="AP31" s="2832" t="n">
        <v>0</v>
      </c>
      <c r="AQ31" s="2832" t="n">
        <v>0</v>
      </c>
      <c r="AR31" s="2832" t="n"/>
      <c r="AS31" s="401" t="n"/>
      <c r="AT31" s="2827" t="n"/>
      <c r="AU31" s="2831" t="n"/>
      <c r="AV31" s="2832" t="n"/>
      <c r="AW31" s="2832" t="n"/>
      <c r="AX31" s="2832" t="n">
        <v>0</v>
      </c>
      <c r="AY31" s="2832" t="n">
        <v>0</v>
      </c>
      <c r="AZ31" s="2832" t="n"/>
      <c r="BA31" s="401" t="n"/>
      <c r="BB31" s="402" t="n"/>
      <c r="BC31" s="2831" t="n"/>
      <c r="BD31" s="2832" t="n"/>
      <c r="BE31" s="2832" t="n"/>
      <c r="BF31" s="2832" t="n">
        <v>0</v>
      </c>
      <c r="BG31" s="2832" t="n">
        <v>0</v>
      </c>
      <c r="BH31" s="2832" t="n"/>
      <c r="BI31" s="401" t="n"/>
      <c r="BJ31" s="2833" t="n"/>
      <c r="BK31" s="2831" t="n"/>
      <c r="BL31" s="2832" t="n"/>
      <c r="BM31" s="2832" t="n"/>
      <c r="BN31" s="2832" t="n"/>
      <c r="BO31" s="2832" t="n">
        <v>0</v>
      </c>
      <c r="BP31" s="2832" t="n">
        <v>0</v>
      </c>
      <c r="BQ31" s="2832" t="n"/>
      <c r="BR31" s="401" t="n"/>
      <c r="BS31" s="2833" t="n"/>
      <c r="BT31" s="2831" t="n"/>
      <c r="BU31" s="2832" t="n"/>
      <c r="BV31" s="2832" t="n"/>
      <c r="BW31" s="2832" t="n">
        <v>0</v>
      </c>
      <c r="BX31" s="2832" t="n">
        <v>0</v>
      </c>
      <c r="BY31" s="2832" t="n"/>
      <c r="BZ31" s="401" t="n"/>
      <c r="CA31" s="2795" t="n"/>
      <c r="CB31" s="2831" t="n"/>
      <c r="CC31" s="2832" t="n"/>
      <c r="CD31" s="2832" t="n"/>
      <c r="CE31" s="2832" t="n">
        <v>0</v>
      </c>
      <c r="CF31" s="2832" t="n">
        <v>0</v>
      </c>
      <c r="CG31" s="2832" t="n"/>
      <c r="CH31" s="401" t="n"/>
      <c r="CI31" s="2795" t="n"/>
      <c r="CJ31" s="2831" t="n"/>
      <c r="CK31" s="2832" t="n"/>
      <c r="CL31" s="2832" t="n"/>
      <c r="CM31" s="2832" t="n">
        <v>0</v>
      </c>
      <c r="CN31" s="2832" t="n">
        <v>0</v>
      </c>
      <c r="CO31" s="2832" t="n"/>
      <c r="CP31" s="401" t="n"/>
      <c r="CQ31" s="402" t="n"/>
      <c r="CR31" s="2831" t="n">
        <v>0</v>
      </c>
      <c r="CS31" s="2832" t="n">
        <v>0</v>
      </c>
      <c r="CT31" s="2832" t="n">
        <v>0</v>
      </c>
      <c r="CU31" s="2832" t="n">
        <v>0</v>
      </c>
      <c r="CV31" s="2832" t="n">
        <v>0</v>
      </c>
      <c r="CW31" s="2832" t="n">
        <v>0</v>
      </c>
      <c r="CX31" s="401">
        <f>IFERROR(CR31/CW31-1, "-")</f>
        <v/>
      </c>
      <c r="CY31" s="392" t="n"/>
      <c r="CZ31" s="2834" t="n">
        <v>0</v>
      </c>
      <c r="DA31" s="2832" t="n">
        <v>0</v>
      </c>
      <c r="DB31" s="2832" t="n">
        <v>0</v>
      </c>
      <c r="DC31" s="2832" t="n">
        <v>0</v>
      </c>
      <c r="DD31" s="2832" t="n">
        <v>0</v>
      </c>
      <c r="DE31" s="401" t="n"/>
      <c r="DF31" s="401" t="n"/>
      <c r="DG31" s="405" t="n"/>
      <c r="DH31" s="405" t="n"/>
      <c r="DI31" s="2819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N31" s="2819" t="n"/>
      <c r="DO31" s="2819" t="n"/>
      <c r="DP31" s="2835" t="n"/>
      <c r="DQ31" s="2821">
        <f>-CR31+DP31/10^6</f>
        <v/>
      </c>
      <c r="DR31" s="2657">
        <f>SUM(E31,K31,Q31,W31,AE31,AM31,AV31,BD31,BL31,BU31,CC31,CK31)-CS31</f>
        <v/>
      </c>
      <c r="DS31" s="2657">
        <f>SUM(D31,J31,P31,V31,AD31,AL31,AU31,BC31,,BN31,BV31,CD31,CL31)-CT31</f>
        <v/>
      </c>
      <c r="DT31" s="2822" t="n"/>
      <c r="DU31" s="407" t="n"/>
      <c r="DV31" s="2823">
        <f>DU31-CJ31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  <c r="EB31" s="2824" t="n"/>
    </row>
    <row customFormat="1" customHeight="1" hidden="1" ht="19.5" outlineLevel="1" r="32" s="408">
      <c r="A32" s="260" t="n"/>
      <c r="B32" s="397" t="inlineStr">
        <is>
          <t>AVANTAGES EN NATURE PERSONNEL</t>
        </is>
      </c>
      <c r="C32" s="398" t="inlineStr">
        <is>
          <t>Opex26</t>
        </is>
      </c>
      <c r="D32" s="2831" t="n"/>
      <c r="E32" s="2832" t="n"/>
      <c r="F32" s="2832" t="n">
        <v>0</v>
      </c>
      <c r="G32" s="2832" t="n"/>
      <c r="H32" s="401" t="n"/>
      <c r="I32" s="389" t="n"/>
      <c r="J32" s="2831" t="n"/>
      <c r="K32" s="2832" t="n"/>
      <c r="L32" s="2832" t="n">
        <v>0</v>
      </c>
      <c r="M32" s="2832" t="n"/>
      <c r="N32" s="401" t="n"/>
      <c r="O32" s="402" t="n"/>
      <c r="P32" s="2831" t="n"/>
      <c r="Q32" s="2832" t="n"/>
      <c r="R32" s="2832" t="n">
        <v>0</v>
      </c>
      <c r="S32" s="2832" t="n"/>
      <c r="T32" s="401" t="n"/>
      <c r="U32" s="2826" t="n"/>
      <c r="V32" s="2831" t="n"/>
      <c r="W32" s="2832" t="n"/>
      <c r="X32" s="2832" t="n"/>
      <c r="Y32" s="2832" t="n">
        <v>0</v>
      </c>
      <c r="Z32" s="2832" t="n">
        <v>0</v>
      </c>
      <c r="AA32" s="2832" t="n"/>
      <c r="AB32" s="401" t="n"/>
      <c r="AC32" s="402" t="n"/>
      <c r="AD32" s="2831" t="n"/>
      <c r="AE32" s="2832" t="n"/>
      <c r="AF32" s="2832" t="n"/>
      <c r="AG32" s="2832" t="n">
        <v>0</v>
      </c>
      <c r="AH32" s="2832" t="n">
        <v>0</v>
      </c>
      <c r="AI32" s="2832" t="n"/>
      <c r="AJ32" s="401" t="n"/>
      <c r="AK32" s="402" t="n"/>
      <c r="AL32" s="2831" t="n"/>
      <c r="AM32" s="2832" t="n"/>
      <c r="AN32" s="2832" t="n"/>
      <c r="AO32" s="2832" t="n"/>
      <c r="AP32" s="2832" t="n">
        <v>0</v>
      </c>
      <c r="AQ32" s="2832" t="n">
        <v>0</v>
      </c>
      <c r="AR32" s="2832" t="n"/>
      <c r="AS32" s="401" t="n"/>
      <c r="AT32" s="2827" t="n"/>
      <c r="AU32" s="2831" t="n"/>
      <c r="AV32" s="2832" t="n"/>
      <c r="AW32" s="2832" t="n"/>
      <c r="AX32" s="2832" t="n">
        <v>0</v>
      </c>
      <c r="AY32" s="2832" t="n">
        <v>0</v>
      </c>
      <c r="AZ32" s="2832" t="n"/>
      <c r="BA32" s="401" t="n"/>
      <c r="BB32" s="402" t="n"/>
      <c r="BC32" s="2831" t="n"/>
      <c r="BD32" s="2832" t="n"/>
      <c r="BE32" s="2832" t="n"/>
      <c r="BF32" s="2832" t="n">
        <v>0</v>
      </c>
      <c r="BG32" s="2832" t="n">
        <v>0</v>
      </c>
      <c r="BH32" s="2832" t="n"/>
      <c r="BI32" s="401" t="n"/>
      <c r="BJ32" s="2833" t="n"/>
      <c r="BK32" s="2831" t="n"/>
      <c r="BL32" s="2832" t="n"/>
      <c r="BM32" s="2832" t="n"/>
      <c r="BN32" s="2832" t="n"/>
      <c r="BO32" s="2832" t="n">
        <v>0</v>
      </c>
      <c r="BP32" s="2832" t="n">
        <v>0</v>
      </c>
      <c r="BQ32" s="2832" t="n"/>
      <c r="BR32" s="401" t="n"/>
      <c r="BS32" s="2833" t="n"/>
      <c r="BT32" s="2831" t="n"/>
      <c r="BU32" s="2832" t="n"/>
      <c r="BV32" s="2832" t="n"/>
      <c r="BW32" s="2832" t="n">
        <v>0</v>
      </c>
      <c r="BX32" s="2832" t="n">
        <v>0</v>
      </c>
      <c r="BY32" s="2832" t="n"/>
      <c r="BZ32" s="401" t="n"/>
      <c r="CA32" s="2795" t="n"/>
      <c r="CB32" s="2831" t="n"/>
      <c r="CC32" s="2832" t="n"/>
      <c r="CD32" s="2832" t="n"/>
      <c r="CE32" s="2832" t="n">
        <v>0</v>
      </c>
      <c r="CF32" s="2832" t="n">
        <v>0</v>
      </c>
      <c r="CG32" s="2832" t="n"/>
      <c r="CH32" s="401" t="n"/>
      <c r="CI32" s="2795" t="n"/>
      <c r="CJ32" s="2831" t="n"/>
      <c r="CK32" s="2832" t="n"/>
      <c r="CL32" s="2832" t="n"/>
      <c r="CM32" s="2832" t="n">
        <v>0</v>
      </c>
      <c r="CN32" s="2832" t="n">
        <v>0</v>
      </c>
      <c r="CO32" s="2832" t="n"/>
      <c r="CP32" s="401" t="n"/>
      <c r="CQ32" s="402" t="n"/>
      <c r="CR32" s="2831" t="n">
        <v>0</v>
      </c>
      <c r="CS32" s="2832" t="n">
        <v>0</v>
      </c>
      <c r="CT32" s="2832" t="n">
        <v>0</v>
      </c>
      <c r="CU32" s="2832" t="n">
        <v>0</v>
      </c>
      <c r="CV32" s="2832" t="n">
        <v>0</v>
      </c>
      <c r="CW32" s="2832" t="n">
        <v>0</v>
      </c>
      <c r="CX32" s="401">
        <f>IFERROR(CR32/CW32-1, "-")</f>
        <v/>
      </c>
      <c r="CY32" s="392" t="n"/>
      <c r="CZ32" s="2834" t="n">
        <v>0</v>
      </c>
      <c r="DA32" s="2832" t="n">
        <v>0</v>
      </c>
      <c r="DB32" s="2832" t="n">
        <v>0</v>
      </c>
      <c r="DC32" s="2832" t="n">
        <v>0</v>
      </c>
      <c r="DD32" s="2832" t="n">
        <v>0</v>
      </c>
      <c r="DE32" s="401" t="n"/>
      <c r="DF32" s="401" t="n"/>
      <c r="DG32" s="405" t="n"/>
      <c r="DH32" s="405" t="n"/>
      <c r="DI32" s="2819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N32" s="2819" t="n"/>
      <c r="DO32" s="2819" t="n"/>
      <c r="DP32" s="2835" t="n"/>
      <c r="DQ32" s="2821">
        <f>-CR32+DP32/10^6</f>
        <v/>
      </c>
      <c r="DR32" s="2657">
        <f>SUM(E32,K32,Q32,W32,AE32,AM32,AV32,BD32,BL32,BU32,CC32,CK32)-CS32</f>
        <v/>
      </c>
      <c r="DS32" s="2657">
        <f>SUM(D32,J32,P32,V32,AD32,AL32,AU32,BC32,,BN32,BV32,CD32,CL32)-CT32</f>
        <v/>
      </c>
      <c r="DT32" s="2822" t="n"/>
      <c r="DU32" s="407" t="n"/>
      <c r="DV32" s="2823">
        <f>DU32-CJ32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  <c r="EB32" s="2824" t="n"/>
    </row>
    <row customFormat="1" customHeight="1" hidden="1" ht="19.5" outlineLevel="1" r="33" s="408">
      <c r="A33" s="260" t="n"/>
      <c r="B33" s="397" t="inlineStr">
        <is>
          <t>AUTRES INDEMNITES ET AVANTAGES</t>
        </is>
      </c>
      <c r="C33" s="398" t="inlineStr">
        <is>
          <t>Opex27</t>
        </is>
      </c>
      <c r="D33" s="2831" t="n"/>
      <c r="E33" s="2832" t="n"/>
      <c r="F33" s="2832" t="n">
        <v>0</v>
      </c>
      <c r="G33" s="2832" t="n"/>
      <c r="H33" s="401" t="n"/>
      <c r="I33" s="389" t="n"/>
      <c r="J33" s="2831" t="n"/>
      <c r="K33" s="2832" t="n"/>
      <c r="L33" s="2832" t="n">
        <v>0</v>
      </c>
      <c r="M33" s="2832" t="n"/>
      <c r="N33" s="401" t="n"/>
      <c r="O33" s="402" t="n"/>
      <c r="P33" s="2831" t="n"/>
      <c r="Q33" s="2832" t="n"/>
      <c r="R33" s="2832" t="n">
        <v>0</v>
      </c>
      <c r="S33" s="2832" t="n"/>
      <c r="T33" s="401" t="n"/>
      <c r="U33" s="2826" t="n"/>
      <c r="V33" s="2831" t="n"/>
      <c r="W33" s="2832" t="n"/>
      <c r="X33" s="2832" t="n"/>
      <c r="Y33" s="2832" t="n">
        <v>0</v>
      </c>
      <c r="Z33" s="2832" t="n">
        <v>0</v>
      </c>
      <c r="AA33" s="2832" t="n"/>
      <c r="AB33" s="401" t="n"/>
      <c r="AC33" s="402" t="n"/>
      <c r="AD33" s="2831" t="n"/>
      <c r="AE33" s="2832" t="n"/>
      <c r="AF33" s="2832" t="n"/>
      <c r="AG33" s="2832" t="n">
        <v>0</v>
      </c>
      <c r="AH33" s="2832" t="n">
        <v>0</v>
      </c>
      <c r="AI33" s="2832" t="n"/>
      <c r="AJ33" s="401" t="n"/>
      <c r="AK33" s="402" t="n"/>
      <c r="AL33" s="2831" t="n"/>
      <c r="AM33" s="2832" t="n"/>
      <c r="AN33" s="2832" t="n"/>
      <c r="AO33" s="2832" t="n"/>
      <c r="AP33" s="2832" t="n">
        <v>0</v>
      </c>
      <c r="AQ33" s="2832" t="n">
        <v>0</v>
      </c>
      <c r="AR33" s="2832" t="n"/>
      <c r="AS33" s="401" t="n"/>
      <c r="AT33" s="2827" t="n"/>
      <c r="AU33" s="2831" t="n"/>
      <c r="AV33" s="2832" t="n"/>
      <c r="AW33" s="2832" t="n"/>
      <c r="AX33" s="2832" t="n">
        <v>0</v>
      </c>
      <c r="AY33" s="2832" t="n">
        <v>0</v>
      </c>
      <c r="AZ33" s="2832" t="n"/>
      <c r="BA33" s="401" t="n"/>
      <c r="BB33" s="402" t="n"/>
      <c r="BC33" s="2831" t="n">
        <v>0</v>
      </c>
      <c r="BD33" s="2832" t="n"/>
      <c r="BE33" s="2832" t="n"/>
      <c r="BF33" s="2832" t="n">
        <v>0</v>
      </c>
      <c r="BG33" s="2832" t="n">
        <v>0</v>
      </c>
      <c r="BH33" s="2832" t="n"/>
      <c r="BI33" s="401" t="n"/>
      <c r="BJ33" s="2833" t="n"/>
      <c r="BK33" s="2831" t="n">
        <v>0</v>
      </c>
      <c r="BL33" s="2832" t="n"/>
      <c r="BM33" s="2832" t="n"/>
      <c r="BN33" s="2832" t="n"/>
      <c r="BO33" s="2832" t="n">
        <v>0</v>
      </c>
      <c r="BP33" s="2832" t="n">
        <v>0</v>
      </c>
      <c r="BQ33" s="2832" t="n"/>
      <c r="BR33" s="401" t="n"/>
      <c r="BS33" s="2833" t="n"/>
      <c r="BT33" s="2831" t="n">
        <v>0</v>
      </c>
      <c r="BU33" s="2832" t="n"/>
      <c r="BV33" s="2832" t="n"/>
      <c r="BW33" s="2832" t="n">
        <v>0</v>
      </c>
      <c r="BX33" s="2832" t="n">
        <v>0</v>
      </c>
      <c r="BY33" s="2832" t="n"/>
      <c r="BZ33" s="401" t="n"/>
      <c r="CA33" s="2795" t="n"/>
      <c r="CB33" s="2831" t="n">
        <v>0</v>
      </c>
      <c r="CC33" s="2832" t="n"/>
      <c r="CD33" s="2832" t="n"/>
      <c r="CE33" s="2832" t="n">
        <v>0</v>
      </c>
      <c r="CF33" s="2832" t="n">
        <v>0</v>
      </c>
      <c r="CG33" s="2832" t="n"/>
      <c r="CH33" s="401" t="n"/>
      <c r="CI33" s="2795" t="n"/>
      <c r="CJ33" s="2831" t="n">
        <v>0</v>
      </c>
      <c r="CK33" s="2832" t="n"/>
      <c r="CL33" s="2832" t="n"/>
      <c r="CM33" s="2832" t="n">
        <v>0</v>
      </c>
      <c r="CN33" s="2832" t="n">
        <v>0</v>
      </c>
      <c r="CO33" s="2832" t="n"/>
      <c r="CP33" s="401" t="n"/>
      <c r="CQ33" s="402" t="n"/>
      <c r="CR33" s="2831" t="n">
        <v>0</v>
      </c>
      <c r="CS33" s="2832" t="n">
        <v>0</v>
      </c>
      <c r="CT33" s="2832" t="n">
        <v>0</v>
      </c>
      <c r="CU33" s="2832" t="n">
        <v>0</v>
      </c>
      <c r="CV33" s="2832" t="n">
        <v>0</v>
      </c>
      <c r="CW33" s="2832" t="n">
        <v>0</v>
      </c>
      <c r="CX33" s="401">
        <f>IFERROR(CR33/CW33-1, "-")</f>
        <v/>
      </c>
      <c r="CY33" s="392" t="n"/>
      <c r="CZ33" s="2834" t="n">
        <v>0</v>
      </c>
      <c r="DA33" s="2832" t="n">
        <v>0</v>
      </c>
      <c r="DB33" s="2832" t="n">
        <v>0</v>
      </c>
      <c r="DC33" s="2832" t="n">
        <v>0</v>
      </c>
      <c r="DD33" s="2832" t="n">
        <v>0</v>
      </c>
      <c r="DE33" s="401" t="n"/>
      <c r="DF33" s="401" t="n"/>
      <c r="DG33" s="405" t="n"/>
      <c r="DH33" s="405" t="n"/>
      <c r="DI33" s="2819" t="n"/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N33" s="2819" t="n"/>
      <c r="DO33" s="2819" t="n"/>
      <c r="DP33" s="2835" t="n"/>
      <c r="DQ33" s="2821">
        <f>-CR33+DP33/10^6</f>
        <v/>
      </c>
      <c r="DR33" s="2657">
        <f>SUM(E33,K33,Q33,W33,AE33,AM33,AV33,BD33,BL33,BU33,CC33,CK33)-CS33</f>
        <v/>
      </c>
      <c r="DS33" s="2657">
        <f>SUM(D33,J33,P33,V33,AD33,AL33,AU33,BC33,,BN33,BV33,CD33,CL33)-CT33</f>
        <v/>
      </c>
      <c r="DT33" s="2822" t="n"/>
      <c r="DU33" s="407" t="n"/>
      <c r="DV33" s="2823">
        <f>DU33-CJ33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  <c r="EB33" s="2824" t="n"/>
    </row>
    <row customFormat="1" customHeight="1" hidden="1" ht="19.5" outlineLevel="1" r="34" s="408">
      <c r="A34" s="260" t="n"/>
      <c r="B34" s="397" t="inlineStr">
        <is>
          <t>FRAIS DE FORMATION DU PERSONNE</t>
        </is>
      </c>
      <c r="C34" s="398" t="inlineStr">
        <is>
          <t>Opex28</t>
        </is>
      </c>
      <c r="D34" s="2831" t="n"/>
      <c r="E34" s="2832" t="n"/>
      <c r="F34" s="2832" t="n">
        <v>0</v>
      </c>
      <c r="G34" s="2832" t="n"/>
      <c r="H34" s="401" t="n"/>
      <c r="I34" s="389" t="n"/>
      <c r="J34" s="2831" t="n"/>
      <c r="K34" s="2832" t="n"/>
      <c r="L34" s="2832" t="n">
        <v>0</v>
      </c>
      <c r="M34" s="2832" t="n"/>
      <c r="N34" s="401" t="n"/>
      <c r="O34" s="402" t="n"/>
      <c r="P34" s="2831" t="n"/>
      <c r="Q34" s="2832" t="n"/>
      <c r="R34" s="2832" t="n">
        <v>0</v>
      </c>
      <c r="S34" s="2832" t="n"/>
      <c r="T34" s="401" t="n"/>
      <c r="U34" s="2826" t="n"/>
      <c r="V34" s="2831" t="n"/>
      <c r="W34" s="2832" t="n"/>
      <c r="X34" s="2832" t="n"/>
      <c r="Y34" s="2832" t="n">
        <v>0</v>
      </c>
      <c r="Z34" s="2832" t="n">
        <v>0</v>
      </c>
      <c r="AA34" s="2832" t="n"/>
      <c r="AB34" s="401" t="n"/>
      <c r="AC34" s="402" t="n"/>
      <c r="AD34" s="2831" t="n"/>
      <c r="AE34" s="2832" t="n"/>
      <c r="AF34" s="2832" t="n"/>
      <c r="AG34" s="2832" t="n">
        <v>0</v>
      </c>
      <c r="AH34" s="2832" t="n">
        <v>0</v>
      </c>
      <c r="AI34" s="2832" t="n"/>
      <c r="AJ34" s="401" t="n"/>
      <c r="AK34" s="402" t="n"/>
      <c r="AL34" s="2831" t="n"/>
      <c r="AM34" s="2832" t="n"/>
      <c r="AN34" s="2832" t="n"/>
      <c r="AO34" s="2832" t="n"/>
      <c r="AP34" s="2832" t="n">
        <v>0</v>
      </c>
      <c r="AQ34" s="2832" t="n">
        <v>0</v>
      </c>
      <c r="AR34" s="2832" t="n"/>
      <c r="AS34" s="401" t="n"/>
      <c r="AT34" s="2827" t="n"/>
      <c r="AU34" s="2831" t="n"/>
      <c r="AV34" s="2832" t="n"/>
      <c r="AW34" s="2832" t="n"/>
      <c r="AX34" s="2832" t="n">
        <v>0</v>
      </c>
      <c r="AY34" s="2832" t="n">
        <v>0</v>
      </c>
      <c r="AZ34" s="2832" t="n"/>
      <c r="BA34" s="401" t="n"/>
      <c r="BB34" s="402" t="n"/>
      <c r="BC34" s="2831" t="n"/>
      <c r="BD34" s="2832" t="n"/>
      <c r="BE34" s="2832" t="n"/>
      <c r="BF34" s="2832" t="n">
        <v>0</v>
      </c>
      <c r="BG34" s="2832" t="n">
        <v>0</v>
      </c>
      <c r="BH34" s="2832" t="n"/>
      <c r="BI34" s="401" t="n"/>
      <c r="BJ34" s="2833" t="n"/>
      <c r="BK34" s="2831" t="n"/>
      <c r="BL34" s="2832" t="n"/>
      <c r="BM34" s="2832" t="n"/>
      <c r="BN34" s="2832" t="n"/>
      <c r="BO34" s="2832" t="n">
        <v>0</v>
      </c>
      <c r="BP34" s="2832" t="n">
        <v>0</v>
      </c>
      <c r="BQ34" s="2832" t="n"/>
      <c r="BR34" s="401" t="n"/>
      <c r="BS34" s="2833" t="n"/>
      <c r="BT34" s="2831" t="n"/>
      <c r="BU34" s="2832" t="n"/>
      <c r="BV34" s="2832" t="n"/>
      <c r="BW34" s="2832" t="n">
        <v>0</v>
      </c>
      <c r="BX34" s="2832" t="n">
        <v>0</v>
      </c>
      <c r="BY34" s="2832" t="n"/>
      <c r="BZ34" s="401" t="n"/>
      <c r="CA34" s="2795" t="n"/>
      <c r="CB34" s="2831" t="n"/>
      <c r="CC34" s="2832" t="n"/>
      <c r="CD34" s="2832" t="n"/>
      <c r="CE34" s="2832" t="n">
        <v>0</v>
      </c>
      <c r="CF34" s="2832" t="n">
        <v>0</v>
      </c>
      <c r="CG34" s="2832" t="n"/>
      <c r="CH34" s="401" t="n"/>
      <c r="CI34" s="2795" t="n"/>
      <c r="CJ34" s="2831" t="n"/>
      <c r="CK34" s="2832" t="n"/>
      <c r="CL34" s="2832" t="n"/>
      <c r="CM34" s="2832" t="n">
        <v>0</v>
      </c>
      <c r="CN34" s="2832" t="n">
        <v>0</v>
      </c>
      <c r="CO34" s="2832" t="n"/>
      <c r="CP34" s="401" t="n"/>
      <c r="CQ34" s="402" t="n"/>
      <c r="CR34" s="2831" t="n">
        <v>0</v>
      </c>
      <c r="CS34" s="2832" t="n">
        <v>0</v>
      </c>
      <c r="CT34" s="2832" t="n">
        <v>0</v>
      </c>
      <c r="CU34" s="2832" t="n">
        <v>0</v>
      </c>
      <c r="CV34" s="2832" t="n">
        <v>0</v>
      </c>
      <c r="CW34" s="2832" t="n">
        <v>0</v>
      </c>
      <c r="CX34" s="401">
        <f>IFERROR(CR34/CW34-1, "-")</f>
        <v/>
      </c>
      <c r="CY34" s="392" t="n"/>
      <c r="CZ34" s="2834" t="n">
        <v>0</v>
      </c>
      <c r="DA34" s="2832" t="n">
        <v>0</v>
      </c>
      <c r="DB34" s="2832" t="n">
        <v>0</v>
      </c>
      <c r="DC34" s="2832" t="n">
        <v>0</v>
      </c>
      <c r="DD34" s="2832" t="n">
        <v>0</v>
      </c>
      <c r="DE34" s="401" t="n"/>
      <c r="DF34" s="401" t="n"/>
      <c r="DG34" s="405" t="n"/>
      <c r="DH34" s="405" t="n"/>
      <c r="DI34" s="2819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N34" s="2819" t="n"/>
      <c r="DO34" s="2819" t="n"/>
      <c r="DP34" s="2835" t="n"/>
      <c r="DQ34" s="2821">
        <f>-CR34+DP34/10^6</f>
        <v/>
      </c>
      <c r="DR34" s="2657">
        <f>SUM(E34,K34,Q34,W34,AE34,AM34,AV34,BD34,BL34,BU34,CC34,CK34)-CS34</f>
        <v/>
      </c>
      <c r="DS34" s="2657">
        <f>SUM(D34,J34,P34,V34,AD34,AL34,AU34,BC34,,BN34,BV34,CD34,CL34)-CT34</f>
        <v/>
      </c>
      <c r="DT34" s="2822" t="n"/>
      <c r="DU34" s="407" t="n"/>
      <c r="DV34" s="2823">
        <f>DU34-CJ34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  <c r="EB34" s="2824" t="n"/>
    </row>
    <row customFormat="1" customHeight="1" hidden="1" ht="19.5" outlineLevel="1" r="35" s="408">
      <c r="A35" s="260" t="n"/>
      <c r="B35" s="397" t="inlineStr">
        <is>
          <t>TRANSPORT PERSONNEL</t>
        </is>
      </c>
      <c r="C35" s="398" t="inlineStr">
        <is>
          <t>Opex29</t>
        </is>
      </c>
      <c r="D35" s="2831" t="n"/>
      <c r="E35" s="2832" t="n"/>
      <c r="F35" s="2832" t="n">
        <v>0</v>
      </c>
      <c r="G35" s="2832" t="n"/>
      <c r="H35" s="401" t="n"/>
      <c r="I35" s="389" t="n"/>
      <c r="J35" s="2831" t="n"/>
      <c r="K35" s="2832" t="n"/>
      <c r="L35" s="2832" t="n">
        <v>0</v>
      </c>
      <c r="M35" s="2832" t="n"/>
      <c r="N35" s="401" t="n"/>
      <c r="O35" s="402" t="n"/>
      <c r="P35" s="2831" t="n"/>
      <c r="Q35" s="2832" t="n"/>
      <c r="R35" s="2832" t="n">
        <v>0</v>
      </c>
      <c r="S35" s="2832" t="n"/>
      <c r="T35" s="401" t="n"/>
      <c r="U35" s="2826" t="n"/>
      <c r="V35" s="2831" t="n"/>
      <c r="W35" s="2832" t="n"/>
      <c r="X35" s="2832" t="n"/>
      <c r="Y35" s="2832" t="n">
        <v>0</v>
      </c>
      <c r="Z35" s="2832" t="n">
        <v>0</v>
      </c>
      <c r="AA35" s="2832" t="n"/>
      <c r="AB35" s="401" t="n"/>
      <c r="AC35" s="402" t="n"/>
      <c r="AD35" s="2831" t="n"/>
      <c r="AE35" s="2832" t="n"/>
      <c r="AF35" s="2832" t="n"/>
      <c r="AG35" s="2832" t="n">
        <v>0</v>
      </c>
      <c r="AH35" s="2832" t="n">
        <v>0</v>
      </c>
      <c r="AI35" s="2832" t="n"/>
      <c r="AJ35" s="401" t="n"/>
      <c r="AK35" s="402" t="n"/>
      <c r="AL35" s="2831" t="n"/>
      <c r="AM35" s="2832" t="n"/>
      <c r="AN35" s="2832" t="n"/>
      <c r="AO35" s="2832" t="n"/>
      <c r="AP35" s="2832" t="n">
        <v>0</v>
      </c>
      <c r="AQ35" s="2832" t="n">
        <v>0</v>
      </c>
      <c r="AR35" s="2832" t="n"/>
      <c r="AS35" s="401" t="n"/>
      <c r="AT35" s="2827" t="n"/>
      <c r="AU35" s="2831" t="n"/>
      <c r="AV35" s="2832" t="n"/>
      <c r="AW35" s="2832" t="n"/>
      <c r="AX35" s="2832" t="n">
        <v>0</v>
      </c>
      <c r="AY35" s="2832" t="n">
        <v>0</v>
      </c>
      <c r="AZ35" s="2832" t="n"/>
      <c r="BA35" s="401" t="n"/>
      <c r="BB35" s="402" t="n"/>
      <c r="BC35" s="2831" t="n"/>
      <c r="BD35" s="2832" t="n"/>
      <c r="BE35" s="2832" t="n"/>
      <c r="BF35" s="2832" t="n">
        <v>0</v>
      </c>
      <c r="BG35" s="2832" t="n">
        <v>0</v>
      </c>
      <c r="BH35" s="2832" t="n"/>
      <c r="BI35" s="401" t="n"/>
      <c r="BJ35" s="2833" t="n"/>
      <c r="BK35" s="2831" t="n"/>
      <c r="BL35" s="2832" t="n"/>
      <c r="BM35" s="2832" t="n"/>
      <c r="BN35" s="2832" t="n"/>
      <c r="BO35" s="2832" t="n">
        <v>0</v>
      </c>
      <c r="BP35" s="2832" t="n">
        <v>0</v>
      </c>
      <c r="BQ35" s="2832" t="n"/>
      <c r="BR35" s="401" t="n"/>
      <c r="BS35" s="2833" t="n"/>
      <c r="BT35" s="2831" t="n"/>
      <c r="BU35" s="2832" t="n"/>
      <c r="BV35" s="2832" t="n"/>
      <c r="BW35" s="2832" t="n">
        <v>0</v>
      </c>
      <c r="BX35" s="2832" t="n">
        <v>0</v>
      </c>
      <c r="BY35" s="2832" t="n"/>
      <c r="BZ35" s="401" t="n"/>
      <c r="CA35" s="2795" t="n"/>
      <c r="CB35" s="2831" t="n"/>
      <c r="CC35" s="2832" t="n"/>
      <c r="CD35" s="2832" t="n"/>
      <c r="CE35" s="2832" t="n">
        <v>0</v>
      </c>
      <c r="CF35" s="2832" t="n">
        <v>0</v>
      </c>
      <c r="CG35" s="2832" t="n"/>
      <c r="CH35" s="401" t="n"/>
      <c r="CI35" s="2795" t="n"/>
      <c r="CJ35" s="2831" t="n"/>
      <c r="CK35" s="2832" t="n"/>
      <c r="CL35" s="2832" t="n"/>
      <c r="CM35" s="2832" t="n">
        <v>0</v>
      </c>
      <c r="CN35" s="2832" t="n">
        <v>0</v>
      </c>
      <c r="CO35" s="2832" t="n"/>
      <c r="CP35" s="401" t="n"/>
      <c r="CQ35" s="402" t="n"/>
      <c r="CR35" s="2831" t="n">
        <v>0</v>
      </c>
      <c r="CS35" s="2832" t="n">
        <v>0</v>
      </c>
      <c r="CT35" s="2832" t="n">
        <v>0</v>
      </c>
      <c r="CU35" s="2832" t="n">
        <v>0</v>
      </c>
      <c r="CV35" s="2832" t="n">
        <v>0</v>
      </c>
      <c r="CW35" s="2832" t="n">
        <v>0</v>
      </c>
      <c r="CX35" s="401">
        <f>IFERROR(CR35/CW35-1, "-")</f>
        <v/>
      </c>
      <c r="CY35" s="392" t="n"/>
      <c r="CZ35" s="2834" t="n">
        <v>0</v>
      </c>
      <c r="DA35" s="2832" t="n"/>
      <c r="DB35" s="2832" t="n"/>
      <c r="DC35" s="2832" t="n">
        <v>0</v>
      </c>
      <c r="DD35" s="2832" t="n"/>
      <c r="DE35" s="401" t="n"/>
      <c r="DF35" s="401" t="n"/>
      <c r="DG35" s="405" t="n"/>
      <c r="DH35" s="405" t="n"/>
      <c r="DI35" s="2819" t="n"/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N35" s="2819" t="n"/>
      <c r="DO35" s="2819" t="n"/>
      <c r="DP35" s="2835" t="n"/>
      <c r="DQ35" s="2821">
        <f>-CR35+DP35/10^6</f>
        <v/>
      </c>
      <c r="DR35" s="2657">
        <f>SUM(E35,K35,Q35,W35,AE35,AM35,AV35,BD35,BL35,BU35,CC35,CK35)-CS35</f>
        <v/>
      </c>
      <c r="DS35" s="2657">
        <f>SUM(D35,J35,P35,V35,AD35,AL35,AU35,BC35,,BN35,BV35,CD35,CL35)-CT35</f>
        <v/>
      </c>
      <c r="DT35" s="2822" t="n"/>
      <c r="DU35" s="407" t="n"/>
      <c r="DV35" s="2823">
        <f>DU35-CJ35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  <c r="EB35" s="2824" t="n"/>
    </row>
    <row customFormat="1" customHeight="1" hidden="1" ht="19.5" outlineLevel="1" r="36" s="408">
      <c r="A36" s="260" t="n"/>
      <c r="B36" s="397" t="inlineStr">
        <is>
          <t>RECEPTIONS PERSONNEL</t>
        </is>
      </c>
      <c r="C36" s="398" t="inlineStr">
        <is>
          <t>Opex30</t>
        </is>
      </c>
      <c r="D36" s="2831" t="n"/>
      <c r="E36" s="2832" t="n"/>
      <c r="F36" s="2832" t="n">
        <v>0</v>
      </c>
      <c r="G36" s="2832" t="n"/>
      <c r="H36" s="401" t="n"/>
      <c r="I36" s="389" t="n"/>
      <c r="J36" s="2831" t="n"/>
      <c r="K36" s="2832" t="n"/>
      <c r="L36" s="2832" t="n">
        <v>0</v>
      </c>
      <c r="M36" s="2832" t="n"/>
      <c r="N36" s="401" t="n"/>
      <c r="O36" s="402" t="n"/>
      <c r="P36" s="2831" t="n"/>
      <c r="Q36" s="2832" t="n"/>
      <c r="R36" s="2832" t="n">
        <v>0</v>
      </c>
      <c r="S36" s="2832" t="n"/>
      <c r="T36" s="401" t="n"/>
      <c r="U36" s="2826" t="n"/>
      <c r="V36" s="2831" t="n"/>
      <c r="W36" s="2832" t="n"/>
      <c r="X36" s="2832" t="n"/>
      <c r="Y36" s="2832" t="n">
        <v>0</v>
      </c>
      <c r="Z36" s="2832" t="n">
        <v>0</v>
      </c>
      <c r="AA36" s="2832" t="n"/>
      <c r="AB36" s="401" t="n"/>
      <c r="AC36" s="402" t="n"/>
      <c r="AD36" s="2831" t="n"/>
      <c r="AE36" s="2832" t="n"/>
      <c r="AF36" s="2832" t="n"/>
      <c r="AG36" s="2832" t="n">
        <v>0</v>
      </c>
      <c r="AH36" s="2832" t="n">
        <v>0</v>
      </c>
      <c r="AI36" s="2832" t="n"/>
      <c r="AJ36" s="401" t="n"/>
      <c r="AK36" s="402" t="n"/>
      <c r="AL36" s="2831" t="n"/>
      <c r="AM36" s="2832" t="n"/>
      <c r="AN36" s="2832" t="n"/>
      <c r="AO36" s="2832" t="n"/>
      <c r="AP36" s="2832" t="n">
        <v>0</v>
      </c>
      <c r="AQ36" s="2832" t="n">
        <v>0</v>
      </c>
      <c r="AR36" s="2832" t="n"/>
      <c r="AS36" s="401" t="n"/>
      <c r="AT36" s="2827" t="n"/>
      <c r="AU36" s="2831" t="n"/>
      <c r="AV36" s="2832" t="n"/>
      <c r="AW36" s="2832" t="n"/>
      <c r="AX36" s="2832" t="n">
        <v>0</v>
      </c>
      <c r="AY36" s="2832" t="n">
        <v>0</v>
      </c>
      <c r="AZ36" s="2832" t="n"/>
      <c r="BA36" s="401" t="n"/>
      <c r="BB36" s="402" t="n"/>
      <c r="BC36" s="2831" t="n"/>
      <c r="BD36" s="2832" t="n"/>
      <c r="BE36" s="2832" t="n"/>
      <c r="BF36" s="2832" t="n">
        <v>0</v>
      </c>
      <c r="BG36" s="2832" t="n">
        <v>0</v>
      </c>
      <c r="BH36" s="2832" t="n"/>
      <c r="BI36" s="401" t="n"/>
      <c r="BJ36" s="2833" t="n"/>
      <c r="BK36" s="2831" t="n"/>
      <c r="BL36" s="2832" t="n"/>
      <c r="BM36" s="2832" t="n"/>
      <c r="BN36" s="2832" t="n"/>
      <c r="BO36" s="2832" t="n">
        <v>0</v>
      </c>
      <c r="BP36" s="2832" t="n">
        <v>0</v>
      </c>
      <c r="BQ36" s="2832" t="n"/>
      <c r="BR36" s="401" t="n"/>
      <c r="BS36" s="2833" t="n"/>
      <c r="BT36" s="2831" t="n"/>
      <c r="BU36" s="2832" t="n"/>
      <c r="BV36" s="2832" t="n"/>
      <c r="BW36" s="2832" t="n">
        <v>0</v>
      </c>
      <c r="BX36" s="2832" t="n">
        <v>0</v>
      </c>
      <c r="BY36" s="2832" t="n"/>
      <c r="BZ36" s="401" t="n"/>
      <c r="CA36" s="2795" t="n"/>
      <c r="CB36" s="2831" t="n"/>
      <c r="CC36" s="2832" t="n"/>
      <c r="CD36" s="2832" t="n"/>
      <c r="CE36" s="2832" t="n">
        <v>0</v>
      </c>
      <c r="CF36" s="2832" t="n">
        <v>0</v>
      </c>
      <c r="CG36" s="2832" t="n"/>
      <c r="CH36" s="401" t="n"/>
      <c r="CI36" s="2795" t="n"/>
      <c r="CJ36" s="2831" t="n"/>
      <c r="CK36" s="2832" t="n"/>
      <c r="CL36" s="2832" t="n"/>
      <c r="CM36" s="2832" t="n">
        <v>0</v>
      </c>
      <c r="CN36" s="2832" t="n">
        <v>0</v>
      </c>
      <c r="CO36" s="2832" t="n"/>
      <c r="CP36" s="401" t="n"/>
      <c r="CQ36" s="402" t="n"/>
      <c r="CR36" s="2831" t="n">
        <v>0</v>
      </c>
      <c r="CS36" s="2832" t="n">
        <v>0</v>
      </c>
      <c r="CT36" s="2832" t="n">
        <v>0</v>
      </c>
      <c r="CU36" s="2832" t="n">
        <v>0</v>
      </c>
      <c r="CV36" s="2832" t="n">
        <v>0</v>
      </c>
      <c r="CW36" s="2832" t="n">
        <v>0</v>
      </c>
      <c r="CX36" s="401">
        <f>IFERROR(CR36/CW36-1, "-")</f>
        <v/>
      </c>
      <c r="CY36" s="392" t="n"/>
      <c r="CZ36" s="2834" t="n">
        <v>0</v>
      </c>
      <c r="DA36" s="2832" t="n">
        <v>0</v>
      </c>
      <c r="DB36" s="2832" t="n">
        <v>0</v>
      </c>
      <c r="DC36" s="2832" t="n">
        <v>0</v>
      </c>
      <c r="DD36" s="2832" t="n">
        <v>0</v>
      </c>
      <c r="DE36" s="401" t="n"/>
      <c r="DF36" s="401" t="n"/>
      <c r="DG36" s="405" t="n"/>
      <c r="DH36" s="405" t="n"/>
      <c r="DI36" s="2819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N36" s="2819" t="n"/>
      <c r="DO36" s="2819" t="n"/>
      <c r="DP36" s="2835" t="n"/>
      <c r="DQ36" s="2821">
        <f>-CR36+DP36/10^6</f>
        <v/>
      </c>
      <c r="DR36" s="2657">
        <f>SUM(E36,K36,Q36,W36,AE36,AM36,AV36,BD36,BL36,BU36,CC36,CK36)-CS36</f>
        <v/>
      </c>
      <c r="DS36" s="2657">
        <f>SUM(D36,J36,P36,V36,AD36,AL36,AU36,BC36,,BN36,BV36,CD36,CL36)-CT36</f>
        <v/>
      </c>
      <c r="DT36" s="2822" t="n"/>
      <c r="DU36" s="407" t="n"/>
      <c r="DV36" s="2823">
        <f>DU36-CJ36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  <c r="EB36" s="2824" t="n"/>
    </row>
    <row customFormat="1" customHeight="1" hidden="1" ht="19.5" outlineLevel="1" r="37" s="408">
      <c r="A37" s="260" t="n"/>
      <c r="B37" s="397" t="inlineStr">
        <is>
          <t>ASSURANCE DU PERSONNEL</t>
        </is>
      </c>
      <c r="C37" s="398" t="inlineStr">
        <is>
          <t>Opex31</t>
        </is>
      </c>
      <c r="D37" s="2831" t="n">
        <v>11.278049</v>
      </c>
      <c r="E37" s="2832" t="n">
        <v>18.06304</v>
      </c>
      <c r="F37" s="2832" t="n">
        <v>-6.784991000000002</v>
      </c>
      <c r="G37" s="2832" t="n">
        <v>13.096269</v>
      </c>
      <c r="H37" s="401" t="n">
        <v>-0.1388349613160818</v>
      </c>
      <c r="I37" s="389" t="n"/>
      <c r="J37" s="2831" t="n">
        <v>15.028051</v>
      </c>
      <c r="K37" s="2832" t="n">
        <v>18.06304</v>
      </c>
      <c r="L37" s="2832" t="n">
        <v>-3.034989000000001</v>
      </c>
      <c r="M37" s="2832" t="n">
        <v>12.142748</v>
      </c>
      <c r="N37" s="401" t="n">
        <v>0.2376153239777357</v>
      </c>
      <c r="O37" s="402" t="n"/>
      <c r="P37" s="2831" t="n">
        <v>15.050325</v>
      </c>
      <c r="Q37" s="2832" t="n">
        <v>18.06304</v>
      </c>
      <c r="R37" s="2832" t="n">
        <v>-3.012715</v>
      </c>
      <c r="S37" s="2832" t="n">
        <v>12.559337</v>
      </c>
      <c r="T37" s="401" t="n">
        <v>0.1983375396328646</v>
      </c>
      <c r="U37" s="2826" t="n"/>
      <c r="V37" s="2831" t="n">
        <v>14.991809</v>
      </c>
      <c r="W37" s="2832" t="n">
        <v>18.06304</v>
      </c>
      <c r="X37" s="2832" t="n">
        <v>18.06304</v>
      </c>
      <c r="Y37" s="2832" t="n">
        <v>-3.071231000000001</v>
      </c>
      <c r="Z37" s="2832" t="n">
        <v>-3.071231000000001</v>
      </c>
      <c r="AA37" s="2832" t="n">
        <v>12.559339</v>
      </c>
      <c r="AB37" s="401" t="n">
        <v>0.1936781864077401</v>
      </c>
      <c r="AC37" s="402" t="n"/>
      <c r="AD37" s="2831" t="n">
        <v>15.035475</v>
      </c>
      <c r="AE37" s="2832" t="n">
        <v>18.06304</v>
      </c>
      <c r="AF37" s="2832" t="n">
        <v>18.06304</v>
      </c>
      <c r="AG37" s="2832" t="n">
        <v>-3.027565000000001</v>
      </c>
      <c r="AH37" s="2832" t="n">
        <v>-3.027565000000001</v>
      </c>
      <c r="AI37" s="2832" t="n">
        <v>12.781421</v>
      </c>
      <c r="AJ37" s="401" t="n">
        <v>0.1763539437438137</v>
      </c>
      <c r="AK37" s="402" t="n"/>
      <c r="AL37" s="2831" t="n">
        <v>15.035474</v>
      </c>
      <c r="AM37" s="2832" t="n">
        <v>18.06304</v>
      </c>
      <c r="AN37" s="2832" t="n">
        <v>18.06304</v>
      </c>
      <c r="AO37" s="2832" t="n">
        <v>18.06304</v>
      </c>
      <c r="AP37" s="2832" t="n">
        <v>-3.027566000000002</v>
      </c>
      <c r="AQ37" s="2832" t="n">
        <v>-3.027566000000002</v>
      </c>
      <c r="AR37" s="2832" t="n">
        <v>21.04916</v>
      </c>
      <c r="AS37" s="401" t="n">
        <v>-0.2856971964676976</v>
      </c>
      <c r="AT37" s="2827" t="n"/>
      <c r="AU37" s="2831" t="n">
        <v>18.960536</v>
      </c>
      <c r="AV37" s="2832" t="n">
        <v>18.06304</v>
      </c>
      <c r="AW37" s="2832" t="n">
        <v>18.06304</v>
      </c>
      <c r="AX37" s="2832" t="n">
        <v>0.8974959999999967</v>
      </c>
      <c r="AY37" s="2832" t="n">
        <v>0.8974959999999967</v>
      </c>
      <c r="AZ37" s="2832" t="n">
        <v>16.164134</v>
      </c>
      <c r="BA37" s="401" t="n">
        <v>0.1730004217980374</v>
      </c>
      <c r="BB37" s="402" t="n"/>
      <c r="BC37" s="2831" t="n">
        <v>17.883982</v>
      </c>
      <c r="BD37" s="2832" t="n">
        <v>18.06304</v>
      </c>
      <c r="BE37" s="2832" t="n">
        <v>18.06304</v>
      </c>
      <c r="BF37" s="2832" t="n">
        <v>-0.1790580000000013</v>
      </c>
      <c r="BG37" s="2832" t="n">
        <v>-0.1790580000000013</v>
      </c>
      <c r="BH37" s="2832" t="n">
        <v>19.165945</v>
      </c>
      <c r="BI37" s="401" t="n">
        <v>-0.0668875445484165</v>
      </c>
      <c r="BJ37" s="2833" t="n"/>
      <c r="BK37" s="2831" t="n">
        <v>17.883983</v>
      </c>
      <c r="BL37" s="2832" t="n">
        <v>18.06304</v>
      </c>
      <c r="BM37" s="2832" t="n">
        <v>18.06304</v>
      </c>
      <c r="BN37" s="2832" t="n">
        <v>18.06304</v>
      </c>
      <c r="BO37" s="2832" t="n">
        <v>-0.1790570000000002</v>
      </c>
      <c r="BP37" s="2832" t="n">
        <v>-0.1790570000000002</v>
      </c>
      <c r="BQ37" s="2832" t="n">
        <v>16.368828</v>
      </c>
      <c r="BR37" s="401" t="n">
        <v>0.09256343826204327</v>
      </c>
      <c r="BS37" s="2833" t="n"/>
      <c r="BT37" s="2831" t="n">
        <v>17.883983</v>
      </c>
      <c r="BU37" s="2832" t="n">
        <v>18.06304</v>
      </c>
      <c r="BV37" s="2832" t="n">
        <v>18.06304</v>
      </c>
      <c r="BW37" s="2832" t="n">
        <v>-0.1790570000000002</v>
      </c>
      <c r="BX37" s="2832" t="n">
        <v>-0.1790570000000002</v>
      </c>
      <c r="BY37" s="2832" t="n">
        <v>20.940006</v>
      </c>
      <c r="BZ37" s="401" t="n">
        <v>-0.145941839749234</v>
      </c>
      <c r="CA37" s="2795" t="n"/>
      <c r="CB37" s="2831" t="n">
        <v>17.883983</v>
      </c>
      <c r="CC37" s="2832" t="n">
        <v>18.06304</v>
      </c>
      <c r="CD37" s="2832" t="n">
        <v>18.06304</v>
      </c>
      <c r="CE37" s="2832" t="n">
        <v>-0.1790570000000002</v>
      </c>
      <c r="CF37" s="2832" t="n">
        <v>-0.1790570000000002</v>
      </c>
      <c r="CG37" s="2837" t="n">
        <v>20.006339</v>
      </c>
      <c r="CH37" s="401" t="n">
        <v>-0.1060841766202201</v>
      </c>
      <c r="CI37" s="2795" t="n"/>
      <c r="CJ37" s="2831" t="n">
        <v>17.883984</v>
      </c>
      <c r="CK37" s="2832" t="n">
        <v>18.06304</v>
      </c>
      <c r="CL37" s="2832" t="n">
        <v>18.06304</v>
      </c>
      <c r="CM37" s="2832" t="n">
        <v>-0.1790559999999992</v>
      </c>
      <c r="CN37" s="2832" t="n">
        <v>-0.1790559999999992</v>
      </c>
      <c r="CO37" s="2837" t="n">
        <v>20.407007</v>
      </c>
      <c r="CP37" s="401" t="n">
        <v>-0.1236351317956621</v>
      </c>
      <c r="CQ37" s="402" t="n"/>
      <c r="CR37" s="2831" t="n">
        <v>194.799634</v>
      </c>
      <c r="CS37" s="2832" t="n">
        <v>216.75648</v>
      </c>
      <c r="CT37" s="2832" t="n">
        <v>195.515861</v>
      </c>
      <c r="CU37" s="2832" t="n">
        <v>-21.95684600000001</v>
      </c>
      <c r="CV37" s="2832" t="n">
        <v>-0.7162270000000319</v>
      </c>
      <c r="CW37" s="2832" t="n">
        <v>197.240533</v>
      </c>
      <c r="CX37" s="401">
        <f>IFERROR(CR37/CW37-1, "-")</f>
        <v/>
      </c>
      <c r="CY37" s="392" t="n"/>
      <c r="CZ37" s="2834" t="n">
        <v>216.75648</v>
      </c>
      <c r="DA37" s="2832" t="n">
        <v>203.923785</v>
      </c>
      <c r="DB37" s="2832" t="n">
        <v>197.824989</v>
      </c>
      <c r="DC37" s="2832" t="n">
        <v>195.515861</v>
      </c>
      <c r="DD37" s="2832" t="n">
        <v>197.240533</v>
      </c>
      <c r="DE37" s="401">
        <f>+CZ37/DD37-1</f>
        <v/>
      </c>
      <c r="DF37" s="401">
        <f>+DA37/DD37-1</f>
        <v/>
      </c>
      <c r="DG37" s="405">
        <f>+DB37/DD37-1</f>
        <v/>
      </c>
      <c r="DH37" s="405">
        <f>+DC37/DD37-1</f>
        <v/>
      </c>
      <c r="DI37" s="2819" t="n"/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N37" s="2819" t="n"/>
      <c r="DO37" s="2819" t="n"/>
      <c r="DP37" s="2835">
        <f>#VALUE!</f>
        <v/>
      </c>
      <c r="DQ37" s="2821">
        <f>-CR37+DP37/10^6</f>
        <v/>
      </c>
      <c r="DR37" s="2657">
        <f>SUM(E37,K37,Q37,W37,AE37,AM37,AV37,BD37,BL37,BU37,CC37,CK37)-CS37</f>
        <v/>
      </c>
      <c r="DS37" s="2657">
        <f>SUM(D37,J37,P37,V37,AD37,AL37,AU37,BC37,,BN37,BV37,CD37,CL37)-CT37</f>
        <v/>
      </c>
      <c r="DT37" s="2822" t="n"/>
      <c r="DU37" s="407" t="n">
        <v>20.407007</v>
      </c>
      <c r="DV37" s="2823">
        <f>DU37-CJ37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  <c r="EB37" s="2824" t="n"/>
    </row>
    <row customFormat="1" customHeight="1" hidden="1" ht="19.5" outlineLevel="1" r="38" s="433">
      <c r="A38" s="265" t="n"/>
      <c r="B38" s="426" t="inlineStr">
        <is>
          <t>Réduction budget</t>
        </is>
      </c>
      <c r="C38" s="398" t="inlineStr">
        <is>
          <t>Opex32</t>
        </is>
      </c>
      <c r="D38" s="2831" t="n"/>
      <c r="E38" s="2848" t="n"/>
      <c r="F38" s="2832" t="n">
        <v>0</v>
      </c>
      <c r="G38" s="2832" t="n"/>
      <c r="H38" s="401" t="n"/>
      <c r="I38" s="389" t="n"/>
      <c r="J38" s="2831" t="n"/>
      <c r="K38" s="2848" t="n"/>
      <c r="L38" s="2832" t="n">
        <v>0</v>
      </c>
      <c r="M38" s="2832" t="n"/>
      <c r="N38" s="401" t="n"/>
      <c r="O38" s="402" t="n"/>
      <c r="P38" s="2831" t="n"/>
      <c r="Q38" s="2848" t="n"/>
      <c r="R38" s="2832" t="n">
        <v>0</v>
      </c>
      <c r="S38" s="2832" t="n"/>
      <c r="T38" s="401" t="n"/>
      <c r="U38" s="2826" t="n"/>
      <c r="V38" s="2831" t="n"/>
      <c r="W38" s="2848" t="n"/>
      <c r="X38" s="2848" t="n"/>
      <c r="Y38" s="2832" t="n">
        <v>0</v>
      </c>
      <c r="Z38" s="2832" t="n">
        <v>0</v>
      </c>
      <c r="AA38" s="2832" t="n"/>
      <c r="AB38" s="401" t="n"/>
      <c r="AC38" s="402" t="n"/>
      <c r="AD38" s="2831" t="n"/>
      <c r="AE38" s="2848" t="n"/>
      <c r="AF38" s="2848" t="n"/>
      <c r="AG38" s="2832" t="n">
        <v>0</v>
      </c>
      <c r="AH38" s="2832" t="n">
        <v>0</v>
      </c>
      <c r="AI38" s="2832" t="n"/>
      <c r="AJ38" s="401" t="n"/>
      <c r="AK38" s="402" t="n"/>
      <c r="AL38" s="2831" t="n"/>
      <c r="AM38" s="2848" t="n"/>
      <c r="AN38" s="2848" t="n"/>
      <c r="AO38" s="2848" t="n"/>
      <c r="AP38" s="2832" t="n">
        <v>0</v>
      </c>
      <c r="AQ38" s="2832" t="n">
        <v>0</v>
      </c>
      <c r="AR38" s="2832" t="n"/>
      <c r="AS38" s="401" t="n"/>
      <c r="AT38" s="2827" t="n"/>
      <c r="AU38" s="2831" t="n"/>
      <c r="AV38" s="2848" t="n"/>
      <c r="AW38" s="2848" t="n"/>
      <c r="AX38" s="2832" t="n">
        <v>0</v>
      </c>
      <c r="AY38" s="2832" t="n">
        <v>0</v>
      </c>
      <c r="AZ38" s="2832" t="n"/>
      <c r="BA38" s="401" t="n"/>
      <c r="BB38" s="402" t="n"/>
      <c r="BC38" s="2831" t="n"/>
      <c r="BD38" s="2848" t="n"/>
      <c r="BE38" s="2848" t="n"/>
      <c r="BF38" s="2832" t="n">
        <v>0</v>
      </c>
      <c r="BG38" s="2832" t="n">
        <v>0</v>
      </c>
      <c r="BH38" s="2832" t="n"/>
      <c r="BI38" s="401" t="n"/>
      <c r="BJ38" s="2833" t="n"/>
      <c r="BK38" s="2831" t="n"/>
      <c r="BL38" s="2848" t="n"/>
      <c r="BM38" s="2848" t="n"/>
      <c r="BN38" s="2848" t="n"/>
      <c r="BO38" s="2832" t="n">
        <v>0</v>
      </c>
      <c r="BP38" s="2832" t="n">
        <v>0</v>
      </c>
      <c r="BQ38" s="2832" t="n"/>
      <c r="BR38" s="401" t="n"/>
      <c r="BS38" s="2833" t="n"/>
      <c r="BT38" s="2831" t="n"/>
      <c r="BU38" s="2848" t="n"/>
      <c r="BV38" s="2848" t="n"/>
      <c r="BW38" s="2832" t="n">
        <v>0</v>
      </c>
      <c r="BX38" s="2832" t="n">
        <v>0</v>
      </c>
      <c r="BY38" s="2832" t="n"/>
      <c r="BZ38" s="401" t="n"/>
      <c r="CA38" s="2795" t="n"/>
      <c r="CB38" s="2831" t="n"/>
      <c r="CC38" s="2848" t="n"/>
      <c r="CD38" s="2848" t="n"/>
      <c r="CE38" s="2832" t="n">
        <v>0</v>
      </c>
      <c r="CF38" s="2832" t="n">
        <v>0</v>
      </c>
      <c r="CG38" s="2832" t="n"/>
      <c r="CH38" s="401" t="n"/>
      <c r="CI38" s="2795" t="n"/>
      <c r="CJ38" s="2831" t="n"/>
      <c r="CK38" s="2848" t="n"/>
      <c r="CL38" s="2848" t="n"/>
      <c r="CM38" s="2832" t="n">
        <v>0</v>
      </c>
      <c r="CN38" s="2832" t="n">
        <v>0</v>
      </c>
      <c r="CO38" s="2832" t="n"/>
      <c r="CP38" s="401" t="n"/>
      <c r="CQ38" s="402" t="n"/>
      <c r="CR38" s="2849" t="n">
        <v>0</v>
      </c>
      <c r="CS38" s="2848" t="n">
        <v>0</v>
      </c>
      <c r="CT38" s="2848" t="n">
        <v>0</v>
      </c>
      <c r="CU38" s="2848" t="n">
        <v>0</v>
      </c>
      <c r="CV38" s="2848" t="n">
        <v>0</v>
      </c>
      <c r="CW38" s="2848" t="n">
        <v>0</v>
      </c>
      <c r="CX38" s="429">
        <f>IFERROR(CR38/CW38-1, "-")</f>
        <v/>
      </c>
      <c r="CY38" s="430" t="n"/>
      <c r="CZ38" s="2850" t="n">
        <v>0</v>
      </c>
      <c r="DA38" s="2848" t="n">
        <v>0</v>
      </c>
      <c r="DB38" s="2848" t="n">
        <v>0</v>
      </c>
      <c r="DC38" s="2848" t="n">
        <v>0</v>
      </c>
      <c r="DD38" s="2848" t="n">
        <v>0</v>
      </c>
      <c r="DE38" s="429" t="n"/>
      <c r="DF38" s="429" t="n"/>
      <c r="DG38" s="432" t="n"/>
      <c r="DH38" s="432" t="n"/>
      <c r="DI38" s="2819" t="n"/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N38" s="2819" t="n"/>
      <c r="DO38" s="2819" t="n"/>
      <c r="DP38" s="2835" t="n"/>
      <c r="DQ38" s="2821">
        <f>-CR38+DP38/10^6</f>
        <v/>
      </c>
      <c r="DR38" s="2657">
        <f>SUM(E38,K38,Q38,W38,AE38,AM38,AV38,BD38,BL38,BU38,CC38,CK38)-CS38</f>
        <v/>
      </c>
      <c r="DS38" s="2657">
        <f>SUM(D38,J38,P38,V38,AD38,AL38,AU38,BC38,,BN38,BV38,CD38,CL38)-CT38</f>
        <v/>
      </c>
      <c r="DT38" s="2822" t="n"/>
      <c r="DU38" s="407" t="n"/>
      <c r="DV38" s="2823">
        <f>DU38-CJ38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  <c r="EB38" s="2824" t="n"/>
    </row>
    <row collapsed="1" customHeight="1" ht="3.75" r="39" s="2557">
      <c r="B39" s="387" t="n"/>
      <c r="C39" s="365" t="inlineStr">
        <is>
          <t>Opex33</t>
        </is>
      </c>
      <c r="D39" s="2747" t="n"/>
      <c r="E39" s="2667" t="n"/>
      <c r="F39" s="2667" t="n"/>
      <c r="G39" s="2667" t="n"/>
      <c r="H39" s="224" t="n"/>
      <c r="I39" s="389" t="n"/>
      <c r="J39" s="2747" t="n"/>
      <c r="K39" s="2667" t="n"/>
      <c r="L39" s="2667" t="n"/>
      <c r="M39" s="2667" t="n"/>
      <c r="N39" s="224" t="n"/>
      <c r="O39" s="389" t="n"/>
      <c r="P39" s="2747" t="n"/>
      <c r="Q39" s="2667" t="n"/>
      <c r="R39" s="2667" t="n"/>
      <c r="S39" s="2667" t="n"/>
      <c r="T39" s="224" t="n"/>
      <c r="U39" s="2826" t="n"/>
      <c r="V39" s="2747" t="n"/>
      <c r="W39" s="2667" t="n"/>
      <c r="X39" s="2667" t="n"/>
      <c r="Y39" s="2667" t="n"/>
      <c r="Z39" s="2667" t="n"/>
      <c r="AA39" s="2667" t="n"/>
      <c r="AB39" s="224" t="n"/>
      <c r="AC39" s="389" t="n"/>
      <c r="AD39" s="2747" t="n"/>
      <c r="AE39" s="2667" t="n"/>
      <c r="AF39" s="2667" t="n"/>
      <c r="AG39" s="2667" t="n"/>
      <c r="AH39" s="2667" t="n"/>
      <c r="AI39" s="2667" t="n"/>
      <c r="AJ39" s="224" t="n"/>
      <c r="AK39" s="389" t="n"/>
      <c r="AL39" s="2747" t="n"/>
      <c r="AM39" s="2667" t="n"/>
      <c r="AN39" s="2667" t="n"/>
      <c r="AO39" s="2667" t="n"/>
      <c r="AP39" s="2667" t="n"/>
      <c r="AQ39" s="2667" t="n"/>
      <c r="AR39" s="2667" t="n"/>
      <c r="AS39" s="224" t="n"/>
      <c r="AT39" s="2827" t="n"/>
      <c r="AU39" s="2747" t="n"/>
      <c r="AV39" s="2667" t="n"/>
      <c r="AW39" s="2667" t="n"/>
      <c r="AX39" s="2667" t="n"/>
      <c r="AY39" s="2667" t="n"/>
      <c r="AZ39" s="2667" t="n"/>
      <c r="BA39" s="224" t="n"/>
      <c r="BB39" s="389" t="n"/>
      <c r="BC39" s="2747" t="n"/>
      <c r="BD39" s="2667" t="n"/>
      <c r="BE39" s="2667" t="n"/>
      <c r="BF39" s="2667" t="n"/>
      <c r="BG39" s="2667" t="n"/>
      <c r="BH39" s="2667" t="n"/>
      <c r="BI39" s="224" t="n"/>
      <c r="BJ39" s="2826" t="n"/>
      <c r="BK39" s="2747" t="n"/>
      <c r="BL39" s="2667" t="n"/>
      <c r="BM39" s="2667" t="n"/>
      <c r="BN39" s="2667" t="n"/>
      <c r="BO39" s="2667" t="n"/>
      <c r="BP39" s="2667" t="n"/>
      <c r="BQ39" s="2667" t="n"/>
      <c r="BR39" s="224" t="n"/>
      <c r="BS39" s="2826" t="n"/>
      <c r="BT39" s="2747" t="n"/>
      <c r="BU39" s="2667" t="n"/>
      <c r="BV39" s="2667" t="n"/>
      <c r="BW39" s="2667" t="n"/>
      <c r="BX39" s="2667" t="n"/>
      <c r="BY39" s="2667" t="n"/>
      <c r="BZ39" s="224" t="n"/>
      <c r="CA39" s="2795" t="n"/>
      <c r="CB39" s="2747" t="n"/>
      <c r="CC39" s="2667" t="n"/>
      <c r="CD39" s="2667" t="n"/>
      <c r="CE39" s="2667" t="n"/>
      <c r="CF39" s="2667" t="n"/>
      <c r="CG39" s="2667" t="n"/>
      <c r="CH39" s="224" t="n"/>
      <c r="CI39" s="2795" t="n"/>
      <c r="CJ39" s="2747" t="n"/>
      <c r="CK39" s="2667" t="n"/>
      <c r="CL39" s="2667" t="n"/>
      <c r="CM39" s="2667" t="n"/>
      <c r="CN39" s="2667" t="n"/>
      <c r="CO39" s="2667" t="n"/>
      <c r="CP39" s="224" t="n"/>
      <c r="CQ39" s="389" t="n"/>
      <c r="CR39" s="2747" t="n"/>
      <c r="CS39" s="2667" t="n"/>
      <c r="CT39" s="2667" t="n"/>
      <c r="CU39" s="2667" t="n"/>
      <c r="CV39" s="2667" t="n"/>
      <c r="CW39" s="2667" t="n"/>
      <c r="CX39" s="224">
        <f>IFERROR(CR39/CW39-1, "-")</f>
        <v/>
      </c>
      <c r="CY39" s="392" t="n"/>
      <c r="CZ39" s="2828" t="n"/>
      <c r="DA39" s="2667" t="n"/>
      <c r="DB39" s="2667" t="n"/>
      <c r="DC39" s="2667" t="n"/>
      <c r="DD39" s="2667" t="n"/>
      <c r="DE39" s="224" t="n"/>
      <c r="DF39" s="224" t="n"/>
      <c r="DG39" s="394" t="n"/>
      <c r="DH39" s="394" t="n"/>
      <c r="DI39" s="2819" t="n"/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N39" s="2819" t="n"/>
      <c r="DO39" s="2819" t="n"/>
      <c r="DP39" s="2829" t="n"/>
      <c r="DQ39" s="2821">
        <f>-CR39+DP39/10^6</f>
        <v/>
      </c>
      <c r="DR39" s="2657">
        <f>SUM(E39,K39,Q39,W39,AE39,AM39,AV39,BD39,BL39,BU39,CC39,CK39)-CS39</f>
        <v/>
      </c>
      <c r="DS39" s="2657">
        <f>SUM(D39,J39,P39,V39,AD39,AL39,AU39,BC39,,BN39,BV39,CD39,CL39)-CT39</f>
        <v/>
      </c>
      <c r="DT39" s="2822" t="n"/>
      <c r="DU39" s="384" t="n"/>
      <c r="DV39" s="2823">
        <f>DU39-CJ39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  <c r="EB39" s="2824" t="n"/>
    </row>
    <row customHeight="1" ht="23.25" r="40" s="2557">
      <c r="B40" s="2830" t="inlineStr">
        <is>
          <t>Communication</t>
        </is>
      </c>
      <c r="C40" s="365" t="inlineStr">
        <is>
          <t>Opex34</t>
        </is>
      </c>
      <c r="D40" s="2810" t="n">
        <v>207.443664</v>
      </c>
      <c r="E40" s="2811" t="n">
        <v>284.2925503350226</v>
      </c>
      <c r="F40" s="2811" t="n">
        <v>-76.8488863350226</v>
      </c>
      <c r="G40" s="2811" t="n">
        <v>298.658806</v>
      </c>
      <c r="H40" s="368" t="n">
        <v>-0.3054158798183904</v>
      </c>
      <c r="I40" s="369" t="n"/>
      <c r="J40" s="2810" t="n">
        <v>156.330866</v>
      </c>
      <c r="K40" s="2811" t="n">
        <v>281.9925503350227</v>
      </c>
      <c r="L40" s="2811" t="n">
        <v>-125.6616843350226</v>
      </c>
      <c r="M40" s="2811" t="n">
        <v>261.89455</v>
      </c>
      <c r="N40" s="368" t="n">
        <v>-0.4030770552499087</v>
      </c>
      <c r="O40" s="370" t="n"/>
      <c r="P40" s="2810" t="n">
        <v>171.0484829999997</v>
      </c>
      <c r="Q40" s="2811" t="n">
        <v>281.9925503350227</v>
      </c>
      <c r="R40" s="2811" t="n">
        <v>-110.944067335023</v>
      </c>
      <c r="S40" s="2811" t="n">
        <v>205.248884</v>
      </c>
      <c r="T40" s="368" t="n">
        <v>-0.166628925495158</v>
      </c>
      <c r="U40" s="2812" t="n"/>
      <c r="V40" s="2810" t="n">
        <v>262.748817</v>
      </c>
      <c r="W40" s="2811" t="n">
        <v>289.2925503350226</v>
      </c>
      <c r="X40" s="2811" t="n">
        <v>289.434040262333</v>
      </c>
      <c r="Y40" s="2811" t="n">
        <v>-26.54373333502264</v>
      </c>
      <c r="Z40" s="2811" t="n">
        <v>-26.68522326233301</v>
      </c>
      <c r="AA40" s="2811" t="n">
        <v>340.747249</v>
      </c>
      <c r="AB40" s="368" t="n">
        <v>-0.2289040695967586</v>
      </c>
      <c r="AC40" s="370" t="n"/>
      <c r="AD40" s="2810" t="n">
        <v>311.2731080000004</v>
      </c>
      <c r="AE40" s="2811" t="n">
        <v>281.9925503350227</v>
      </c>
      <c r="AF40" s="2811" t="n">
        <v>225.594040262333</v>
      </c>
      <c r="AG40" s="2811" t="n">
        <v>29.28055766497772</v>
      </c>
      <c r="AH40" s="2811" t="n">
        <v>85.67906773766737</v>
      </c>
      <c r="AI40" s="2811" t="n">
        <v>286.620811</v>
      </c>
      <c r="AJ40" s="368" t="n">
        <v>0.08601014320624611</v>
      </c>
      <c r="AK40" s="370" t="n"/>
      <c r="AL40" s="2810" t="n">
        <v>318.4678269999998</v>
      </c>
      <c r="AM40" s="2811" t="n">
        <v>281.9925503350227</v>
      </c>
      <c r="AN40" s="2811" t="n">
        <v>225.594040262333</v>
      </c>
      <c r="AO40" s="2811" t="n">
        <v>225.594040262333</v>
      </c>
      <c r="AP40" s="2811" t="n">
        <v>36.47527666497717</v>
      </c>
      <c r="AQ40" s="2811" t="n">
        <v>92.87378673766682</v>
      </c>
      <c r="AR40" s="2811" t="n">
        <v>489.182415</v>
      </c>
      <c r="AS40" s="368" t="n">
        <v>-0.3489794047482271</v>
      </c>
      <c r="AT40" s="2813" t="n"/>
      <c r="AU40" s="2810" t="n">
        <v>348.535081</v>
      </c>
      <c r="AV40" s="2811" t="n">
        <v>300.9925503350227</v>
      </c>
      <c r="AW40" s="2811" t="n">
        <v>351.992550262333</v>
      </c>
      <c r="AX40" s="2811" t="n">
        <v>47.54253066497733</v>
      </c>
      <c r="AY40" s="2811" t="n">
        <v>-3.457469262333007</v>
      </c>
      <c r="AZ40" s="2811" t="n">
        <v>229.257359</v>
      </c>
      <c r="BA40" s="368" t="n">
        <v>0.5202787056445153</v>
      </c>
      <c r="BB40" s="370" t="n"/>
      <c r="BC40" s="2810" t="n">
        <v>339.321384</v>
      </c>
      <c r="BD40" s="2811" t="n">
        <v>281.9925503350227</v>
      </c>
      <c r="BE40" s="2811" t="n">
        <v>281.992550262333</v>
      </c>
      <c r="BF40" s="2811" t="n">
        <v>57.32883366497731</v>
      </c>
      <c r="BG40" s="2811" t="n">
        <v>57.32883373766697</v>
      </c>
      <c r="BH40" s="2811" t="n">
        <v>187.696857</v>
      </c>
      <c r="BI40" s="368" t="n">
        <v>0.8078160147348656</v>
      </c>
      <c r="BJ40" s="2815" t="n"/>
      <c r="BK40" s="2810" t="n">
        <v>289.066334</v>
      </c>
      <c r="BL40" s="2811" t="n">
        <v>281.9925503350227</v>
      </c>
      <c r="BM40" s="2811" t="n">
        <v>281.992550262333</v>
      </c>
      <c r="BN40" s="2811" t="n">
        <v>300</v>
      </c>
      <c r="BO40" s="2811" t="n">
        <v>7.073783664977327</v>
      </c>
      <c r="BP40" s="2811" t="n">
        <v>-10.93366600000002</v>
      </c>
      <c r="BQ40" s="2811" t="n">
        <v>350.638381</v>
      </c>
      <c r="BR40" s="368" t="n">
        <v>-0.1755998496924387</v>
      </c>
      <c r="BS40" s="2815" t="n"/>
      <c r="BT40" s="2810" t="n">
        <v>282.177777</v>
      </c>
      <c r="BU40" s="2811" t="n">
        <v>289.2925503350226</v>
      </c>
      <c r="BV40" s="2811" t="n">
        <v>300</v>
      </c>
      <c r="BW40" s="2811" t="n">
        <v>-7.114773335022619</v>
      </c>
      <c r="BX40" s="2811" t="n">
        <v>-17.82222300000001</v>
      </c>
      <c r="BY40" s="2811" t="n">
        <v>305.9477989999998</v>
      </c>
      <c r="BZ40" s="368" t="n">
        <v>-0.07769306423413702</v>
      </c>
      <c r="CA40" s="2795" t="n"/>
      <c r="CB40" s="2810" t="n">
        <v>297.065078</v>
      </c>
      <c r="CC40" s="2811" t="n">
        <v>281.9925503350227</v>
      </c>
      <c r="CD40" s="2851" t="n">
        <v>300.0000000000001</v>
      </c>
      <c r="CE40" s="2811" t="n">
        <v>15.07252766497731</v>
      </c>
      <c r="CF40" s="2811" t="n">
        <v>-2.934922000000086</v>
      </c>
      <c r="CG40" s="2811" t="n">
        <v>102.895566</v>
      </c>
      <c r="CH40" s="368" t="n">
        <v>1.887054219615254</v>
      </c>
      <c r="CI40" s="2795" t="n"/>
      <c r="CJ40" s="2810" t="n">
        <v>422.2368690000002</v>
      </c>
      <c r="CK40" s="2811" t="n">
        <v>307.2925503350226</v>
      </c>
      <c r="CL40" s="2811" t="n">
        <v>300</v>
      </c>
      <c r="CM40" s="2811" t="n">
        <v>114.9443186649776</v>
      </c>
      <c r="CN40" s="2811" t="n">
        <v>122.2368690000002</v>
      </c>
      <c r="CO40" s="2811" t="n">
        <v>341.03657</v>
      </c>
      <c r="CP40" s="368" t="n">
        <v>0.2380985094941583</v>
      </c>
      <c r="CQ40" s="370" t="n"/>
      <c r="CR40" s="2816" t="n">
        <v>3405.715288</v>
      </c>
      <c r="CS40" s="2811" t="n">
        <v>3445.110604020272</v>
      </c>
      <c r="CT40" s="2811" t="n">
        <v>3315.16923</v>
      </c>
      <c r="CU40" s="2811" t="n">
        <v>-39.39531602027228</v>
      </c>
      <c r="CV40" s="2811" t="n">
        <v>90.54605800000036</v>
      </c>
      <c r="CW40" s="2811" t="n">
        <v>3399.825247000001</v>
      </c>
      <c r="CX40" s="368">
        <f>IFERROR(CR40/CW40-1, "-")</f>
        <v/>
      </c>
      <c r="CY40" s="377" t="n"/>
      <c r="CZ40" s="2818" t="n">
        <v>3445.110604020272</v>
      </c>
      <c r="DA40" s="2811" t="n">
        <v>2707.289375360996</v>
      </c>
      <c r="DB40" s="2811" t="n">
        <v>3077.994280033081</v>
      </c>
      <c r="DC40" s="2811" t="n">
        <v>3315.16923</v>
      </c>
      <c r="DD40" s="2811" t="n">
        <v>3399.825247000001</v>
      </c>
      <c r="DE40" s="368">
        <f>+CZ40/DD40-1</f>
        <v/>
      </c>
      <c r="DF40" s="368">
        <f>+DA40/DD40-1</f>
        <v/>
      </c>
      <c r="DG40" s="379">
        <f>+DB40/DD40-1</f>
        <v/>
      </c>
      <c r="DH40" s="379">
        <f>+DC40/DD40-1</f>
        <v/>
      </c>
      <c r="DI40" s="2819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N40" s="2819" t="n"/>
      <c r="DO40" s="2819" t="n"/>
      <c r="DP40" s="2820">
        <f>SUM(DP41:DP55)</f>
        <v/>
      </c>
      <c r="DQ40" s="2821">
        <f>-CR40+DP40/10^6</f>
        <v/>
      </c>
      <c r="DR40" s="2657">
        <f>SUM(E40,K40,Q40,W40,AE40,AM40,AV40,BD40,BL40,BU40,CC40,CK40)-CS40</f>
        <v/>
      </c>
      <c r="DS40" s="2657">
        <f>SUM(D40,J40,P40,V40,AD40,AL40,AU40,BC40,,BN40,BV40,CD40,CL40)-CT40</f>
        <v/>
      </c>
      <c r="DT40" s="2822" t="n"/>
      <c r="DU40" s="384" t="n">
        <v>338.23657</v>
      </c>
      <c r="DV40" s="2823">
        <f>DU40-CJ40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  <c r="EB40" s="2824" t="n"/>
    </row>
    <row customFormat="1" customHeight="1" hidden="1" ht="19.5" outlineLevel="1" r="41" s="408">
      <c r="A41" s="260" t="n"/>
      <c r="B41" s="397" t="inlineStr">
        <is>
          <t>VARIATION DE STOCKS AUTRES APPRO</t>
        </is>
      </c>
      <c r="C41" s="398" t="inlineStr">
        <is>
          <t>Opex35</t>
        </is>
      </c>
      <c r="D41" s="2831" t="n">
        <v>-21.606391</v>
      </c>
      <c r="E41" s="2832" t="n"/>
      <c r="F41" s="2832" t="n">
        <v>-21.606391</v>
      </c>
      <c r="G41" s="2832" t="n">
        <v>13.705822</v>
      </c>
      <c r="H41" s="401" t="n">
        <v>-2.57643890311723</v>
      </c>
      <c r="I41" s="389" t="n"/>
      <c r="J41" s="2831" t="n">
        <v>3.432117</v>
      </c>
      <c r="K41" s="2832" t="n"/>
      <c r="L41" s="2832" t="n">
        <v>3.432117</v>
      </c>
      <c r="M41" s="2832" t="n">
        <v>14.594004</v>
      </c>
      <c r="N41" s="401" t="n">
        <v>-0.7648269111067806</v>
      </c>
      <c r="O41" s="402" t="n"/>
      <c r="P41" s="2831" t="n">
        <v>10.346972</v>
      </c>
      <c r="Q41" s="2832" t="n"/>
      <c r="R41" s="2832" t="n">
        <v>10.346972</v>
      </c>
      <c r="S41" s="2832" t="n">
        <v>24.290029</v>
      </c>
      <c r="T41" s="401" t="n">
        <v>-0.574023892684525</v>
      </c>
      <c r="U41" s="2826" t="n"/>
      <c r="V41" s="2831" t="n">
        <v>-276.298093</v>
      </c>
      <c r="W41" s="2832" t="n"/>
      <c r="X41" s="2832" t="n"/>
      <c r="Y41" s="2832" t="n">
        <v>-276.298093</v>
      </c>
      <c r="Z41" s="2832" t="n">
        <v>-276.298093</v>
      </c>
      <c r="AA41" s="2832" t="n">
        <v>-23.393705</v>
      </c>
      <c r="AB41" s="401" t="n">
        <v>10.81078811586279</v>
      </c>
      <c r="AC41" s="402" t="n"/>
      <c r="AD41" s="2831" t="n">
        <v>29.814507</v>
      </c>
      <c r="AE41" s="2832" t="n"/>
      <c r="AF41" s="2832" t="n"/>
      <c r="AG41" s="2832" t="n">
        <v>29.814507</v>
      </c>
      <c r="AH41" s="2832" t="n">
        <v>29.814507</v>
      </c>
      <c r="AI41" s="2832" t="n">
        <v>3.447318</v>
      </c>
      <c r="AJ41" s="401" t="n">
        <v>7.648609440730446</v>
      </c>
      <c r="AK41" s="402" t="n"/>
      <c r="AL41" s="2831" t="n">
        <v>11.67075</v>
      </c>
      <c r="AM41" s="2832" t="n"/>
      <c r="AN41" s="2832" t="n"/>
      <c r="AO41" s="2832" t="n"/>
      <c r="AP41" s="2832" t="n">
        <v>11.67075</v>
      </c>
      <c r="AQ41" s="2832" t="n">
        <v>11.67075</v>
      </c>
      <c r="AR41" s="2832" t="n">
        <v>-3.567814</v>
      </c>
      <c r="AS41" s="401" t="n">
        <v>-4.271120635773054</v>
      </c>
      <c r="AT41" s="2827" t="n"/>
      <c r="AU41" s="2831" t="n">
        <v>27.124415</v>
      </c>
      <c r="AV41" s="2832" t="n"/>
      <c r="AW41" s="2832" t="n"/>
      <c r="AX41" s="2832" t="n">
        <v>27.124415</v>
      </c>
      <c r="AY41" s="2832" t="n">
        <v>27.124415</v>
      </c>
      <c r="AZ41" s="2832" t="n">
        <v>-97.21263399999999</v>
      </c>
      <c r="BA41" s="401" t="n">
        <v>-1.279021500435839</v>
      </c>
      <c r="BB41" s="402" t="n"/>
      <c r="BC41" s="2831" t="n">
        <v>9.095938</v>
      </c>
      <c r="BD41" s="2832" t="n"/>
      <c r="BE41" s="2832" t="n"/>
      <c r="BF41" s="2832" t="n">
        <v>9.095938</v>
      </c>
      <c r="BG41" s="2832" t="n">
        <v>9.095938</v>
      </c>
      <c r="BH41" s="2832" t="n">
        <v>-133.361214</v>
      </c>
      <c r="BI41" s="401" t="n">
        <v>-1.068205272936403</v>
      </c>
      <c r="BJ41" s="2833" t="n"/>
      <c r="BK41" s="2831" t="n">
        <v>2.412801</v>
      </c>
      <c r="BL41" s="2832" t="n"/>
      <c r="BM41" s="2832" t="n"/>
      <c r="BN41" s="2832" t="n"/>
      <c r="BO41" s="2832" t="n">
        <v>2.412801</v>
      </c>
      <c r="BP41" s="2832" t="n">
        <v>2.412801</v>
      </c>
      <c r="BQ41" s="2832" t="n">
        <v>13.707097</v>
      </c>
      <c r="BR41" s="401" t="n">
        <v>-0.8239743251251523</v>
      </c>
      <c r="BS41" s="2833" t="n"/>
      <c r="BT41" s="2831" t="n">
        <v>31.15064899999999</v>
      </c>
      <c r="BU41" s="2832" t="n"/>
      <c r="BV41" s="2832" t="n"/>
      <c r="BW41" s="2832" t="n">
        <v>31.15064899999999</v>
      </c>
      <c r="BX41" s="2832" t="n">
        <v>31.15064899999999</v>
      </c>
      <c r="BY41" s="2832" t="n">
        <v>84.984393</v>
      </c>
      <c r="BZ41" s="401" t="n">
        <v>-0.6334544743997879</v>
      </c>
      <c r="CA41" s="2795" t="n"/>
      <c r="CB41" s="2831" t="n">
        <v>1.346092</v>
      </c>
      <c r="CC41" s="2832" t="n"/>
      <c r="CD41" s="2832" t="n"/>
      <c r="CE41" s="2832" t="n">
        <v>1.346092</v>
      </c>
      <c r="CF41" s="2832" t="n">
        <v>1.346092</v>
      </c>
      <c r="CG41" s="2832" t="n">
        <v>20.106972</v>
      </c>
      <c r="CH41" s="401" t="n">
        <v>-0.9330534702092389</v>
      </c>
      <c r="CI41" s="2795" t="n"/>
      <c r="CJ41" s="2831" t="n">
        <v>35.954785</v>
      </c>
      <c r="CK41" s="2832" t="n"/>
      <c r="CL41" s="2832" t="n"/>
      <c r="CM41" s="2832" t="n">
        <v>35.954785</v>
      </c>
      <c r="CN41" s="2832" t="n">
        <v>35.954785</v>
      </c>
      <c r="CO41" s="2832" t="n">
        <v>14.928927</v>
      </c>
      <c r="CP41" s="401" t="n">
        <v>1.408397133966828</v>
      </c>
      <c r="CQ41" s="402" t="n"/>
      <c r="CR41" s="2831" t="n">
        <v>-135.555458</v>
      </c>
      <c r="CS41" s="2832" t="n">
        <v>0</v>
      </c>
      <c r="CT41" s="2832" t="n">
        <v>-206.419785</v>
      </c>
      <c r="CU41" s="2832" t="n">
        <v>-135.555458</v>
      </c>
      <c r="CV41" s="2832" t="n">
        <v>70.864327</v>
      </c>
      <c r="CW41" s="2832" t="n">
        <v>-67.77080499999998</v>
      </c>
      <c r="CX41" s="401">
        <f>IFERROR(CR41/CW41-1, "-")</f>
        <v/>
      </c>
      <c r="CY41" s="392" t="n"/>
      <c r="CZ41" s="2834" t="n">
        <v>0</v>
      </c>
      <c r="DA41" s="2832" t="n">
        <v>-7.827302</v>
      </c>
      <c r="DB41" s="2832" t="n">
        <v>-254.310888</v>
      </c>
      <c r="DC41" s="2832" t="n">
        <v>-206.419785</v>
      </c>
      <c r="DD41" s="2832" t="n">
        <v>-67.77080499999998</v>
      </c>
      <c r="DE41" s="401" t="n"/>
      <c r="DF41" s="401" t="n"/>
      <c r="DG41" s="405" t="n"/>
      <c r="DH41" s="405" t="n"/>
      <c r="DI41" s="2819" t="n"/>
      <c r="DJ41" s="2657">
        <f>SUM(D41,J41,P41,V41,AD41,AL41,AU41,BC41,BK41,BT41,CB41,CJ41)-CR41</f>
        <v/>
      </c>
      <c r="DK41" s="2657">
        <f>SUM(E41,K41,Q41,W41,AE41,AM41,AV41,BD41,BL41,BU41,CC41,CK41)-CS41</f>
        <v/>
      </c>
      <c r="DL41" s="2657">
        <f>SUM(G41,M41,S41,AA41,AI41,AR41,AZ41,BH41,BQ41,BY41,CG41,CO41)-CW41</f>
        <v/>
      </c>
      <c r="DM41" s="2657">
        <f>SUM(D41,J41,P41,V41,AD41,AL41,AU41,BC41,,BN41,BV41,CD41,CL41)-CT41</f>
        <v/>
      </c>
      <c r="DN41" s="2819" t="n"/>
      <c r="DO41" s="2819" t="n"/>
      <c r="DP41" s="2835" t="n">
        <v>-82699732</v>
      </c>
      <c r="DQ41" s="2821">
        <f>-CR41+DP41/10^6</f>
        <v/>
      </c>
      <c r="DR41" s="2657">
        <f>SUM(E41,K41,Q41,W41,AE41,AM41,AV41,BD41,BL41,BU41,CC41,CK41)-CS41</f>
        <v/>
      </c>
      <c r="DS41" s="2657">
        <f>SUM(D41,J41,P41,V41,AD41,AL41,AU41,BC41,,BN41,BV41,CD41,CL41)-CT41</f>
        <v/>
      </c>
      <c r="DT41" s="2822" t="n"/>
      <c r="DU41" s="407" t="n">
        <v>14.928927</v>
      </c>
      <c r="DV41" s="2823">
        <f>DU41-CJ41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  <c r="EB41" s="2824" t="n"/>
    </row>
    <row customFormat="1" customHeight="1" hidden="1" ht="21.75" outlineLevel="1" r="42" s="408">
      <c r="A42" s="260" t="n"/>
      <c r="B42" s="397" t="inlineStr">
        <is>
          <t>ANNONCES, INSERTIONS TELE</t>
        </is>
      </c>
      <c r="C42" s="398" t="inlineStr">
        <is>
          <t>Opex36</t>
        </is>
      </c>
      <c r="D42" s="2844" t="n">
        <v>2.064386</v>
      </c>
      <c r="E42" s="2832" t="n"/>
      <c r="F42" s="2832" t="n">
        <v>2.064386</v>
      </c>
      <c r="G42" s="2832" t="n">
        <v>-3.526452</v>
      </c>
      <c r="H42" s="401" t="n">
        <v>-1.585400283344279</v>
      </c>
      <c r="I42" s="389" t="n"/>
      <c r="J42" s="2844" t="n">
        <v>2.064387</v>
      </c>
      <c r="K42" s="2832" t="n"/>
      <c r="L42" s="2832" t="n">
        <v>2.064387</v>
      </c>
      <c r="M42" s="2832" t="n">
        <v>3.265321</v>
      </c>
      <c r="N42" s="401" t="n">
        <v>-0.3677843617825016</v>
      </c>
      <c r="O42" s="402" t="n"/>
      <c r="P42" s="2844" t="n">
        <v>2.064387</v>
      </c>
      <c r="Q42" s="2832" t="n"/>
      <c r="R42" s="2832" t="n">
        <v>2.064387</v>
      </c>
      <c r="S42" s="2832" t="n">
        <v>2.635321</v>
      </c>
      <c r="T42" s="401" t="n">
        <v>-0.2166468525086697</v>
      </c>
      <c r="U42" s="2826" t="n"/>
      <c r="V42" s="2844" t="n">
        <v>2.064387</v>
      </c>
      <c r="W42" s="2832" t="n"/>
      <c r="X42" s="2832" t="n"/>
      <c r="Y42" s="2832" t="n">
        <v>2.064387</v>
      </c>
      <c r="Z42" s="2832" t="n">
        <v>2.064387</v>
      </c>
      <c r="AA42" s="2832" t="n">
        <v>2.955321</v>
      </c>
      <c r="AB42" s="401" t="n">
        <v>-0.3014677593398484</v>
      </c>
      <c r="AC42" s="402" t="n"/>
      <c r="AD42" s="2844" t="n">
        <v>2.064386</v>
      </c>
      <c r="AE42" s="2832" t="n"/>
      <c r="AF42" s="2832" t="n"/>
      <c r="AG42" s="2832" t="n">
        <v>2.064386</v>
      </c>
      <c r="AH42" s="2832" t="n">
        <v>2.064386</v>
      </c>
      <c r="AI42" s="2832" t="n">
        <v>2.990321</v>
      </c>
      <c r="AJ42" s="401" t="n">
        <v>-0.3096440148064372</v>
      </c>
      <c r="AK42" s="402" t="n"/>
      <c r="AL42" s="2844" t="n">
        <v>7.780505000000001</v>
      </c>
      <c r="AM42" s="2832" t="n"/>
      <c r="AN42" s="2832" t="n"/>
      <c r="AO42" s="2832" t="n"/>
      <c r="AP42" s="2832" t="n">
        <v>7.780505000000001</v>
      </c>
      <c r="AQ42" s="2832" t="n">
        <v>7.780505000000001</v>
      </c>
      <c r="AR42" s="2832" t="n">
        <v>2.635321</v>
      </c>
      <c r="AS42" s="401" t="n">
        <v>1.952393655270079</v>
      </c>
      <c r="AT42" s="2827" t="n"/>
      <c r="AU42" s="2844" t="n">
        <v>2.880975</v>
      </c>
      <c r="AV42" s="2832" t="n"/>
      <c r="AW42" s="2832" t="n"/>
      <c r="AX42" s="2832" t="n">
        <v>2.880975</v>
      </c>
      <c r="AY42" s="2832" t="n">
        <v>2.880975</v>
      </c>
      <c r="AZ42" s="2832" t="n">
        <v>2.635321</v>
      </c>
      <c r="BA42" s="401" t="n">
        <v>0.09321596875674731</v>
      </c>
      <c r="BB42" s="402" t="n"/>
      <c r="BC42" s="2844" t="n">
        <v>2.880975</v>
      </c>
      <c r="BD42" s="2832" t="n"/>
      <c r="BE42" s="2832" t="n"/>
      <c r="BF42" s="2832" t="n">
        <v>2.880975</v>
      </c>
      <c r="BG42" s="2832" t="n">
        <v>2.880975</v>
      </c>
      <c r="BH42" s="2832" t="n">
        <v>2.635321</v>
      </c>
      <c r="BI42" s="401" t="n">
        <v>0.09321596875674731</v>
      </c>
      <c r="BJ42" s="2833" t="n"/>
      <c r="BK42" s="2844" t="n">
        <v>2.880975</v>
      </c>
      <c r="BL42" s="2832" t="n"/>
      <c r="BM42" s="2832" t="n"/>
      <c r="BN42" s="2832" t="n"/>
      <c r="BO42" s="2832" t="n">
        <v>2.880975</v>
      </c>
      <c r="BP42" s="2832" t="n">
        <v>2.880975</v>
      </c>
      <c r="BQ42" s="2832" t="n">
        <v>2.635321</v>
      </c>
      <c r="BR42" s="401" t="n">
        <v>0.09321596875674731</v>
      </c>
      <c r="BS42" s="2833" t="n"/>
      <c r="BT42" s="2844" t="n">
        <v>2.880975</v>
      </c>
      <c r="BU42" s="2832" t="n"/>
      <c r="BV42" s="2832" t="n"/>
      <c r="BW42" s="2832" t="n">
        <v>2.880975</v>
      </c>
      <c r="BX42" s="2832" t="n">
        <v>2.880975</v>
      </c>
      <c r="BY42" s="2832" t="n">
        <v>0.490649</v>
      </c>
      <c r="BZ42" s="401" t="n">
        <v>4.871763725188474</v>
      </c>
      <c r="CA42" s="2795" t="n"/>
      <c r="CB42" s="2844" t="n">
        <v>2.880975</v>
      </c>
      <c r="CC42" s="2832" t="n"/>
      <c r="CD42" s="2832" t="n"/>
      <c r="CE42" s="2832" t="n">
        <v>2.880975</v>
      </c>
      <c r="CF42" s="2832" t="n">
        <v>2.880975</v>
      </c>
      <c r="CG42" s="2832" t="n">
        <v>2.064387</v>
      </c>
      <c r="CH42" s="401" t="n">
        <v>0.3955595535139487</v>
      </c>
      <c r="CI42" s="2795" t="n"/>
      <c r="CJ42" s="2852" t="n">
        <v>2.880975</v>
      </c>
      <c r="CK42" s="2832" t="n"/>
      <c r="CL42" s="2832" t="n"/>
      <c r="CM42" s="2832" t="n">
        <v>2.880975</v>
      </c>
      <c r="CN42" s="2832" t="n">
        <v>2.880975</v>
      </c>
      <c r="CO42" s="2832" t="n">
        <v>12.064387</v>
      </c>
      <c r="CP42" s="401" t="n">
        <v>-0.7612000510262146</v>
      </c>
      <c r="CQ42" s="402" t="n"/>
      <c r="CR42" s="2831" t="n">
        <v>35.388288</v>
      </c>
      <c r="CS42" s="2832" t="n">
        <v>0</v>
      </c>
      <c r="CT42" s="2832" t="n">
        <v>23.864388</v>
      </c>
      <c r="CU42" s="2832" t="n">
        <v>35.388288</v>
      </c>
      <c r="CV42" s="2832" t="n">
        <v>11.5239</v>
      </c>
      <c r="CW42" s="2832" t="n">
        <v>33.480539</v>
      </c>
      <c r="CX42" s="401">
        <f>IFERROR(CR42/CW42-1, "-")</f>
        <v/>
      </c>
      <c r="CY42" s="392" t="n"/>
      <c r="CZ42" s="2834" t="n">
        <v>0</v>
      </c>
      <c r="DA42" s="2832" t="n">
        <v>6.19316</v>
      </c>
      <c r="DB42" s="2832" t="n">
        <v>10.321933</v>
      </c>
      <c r="DC42" s="2832" t="n">
        <v>23.864388</v>
      </c>
      <c r="DD42" s="2832" t="n">
        <v>33.480539</v>
      </c>
      <c r="DE42" s="401" t="n"/>
      <c r="DF42" s="401" t="n"/>
      <c r="DG42" s="405" t="n"/>
      <c r="DH42" s="405" t="n"/>
      <c r="DI42" s="2819" t="n"/>
      <c r="DJ42" s="2657">
        <f>SUM(D42,J42,P42,V42,AD42,AL42,AU42,BC42,BK42,BT42,CB42,CJ42)-CR42</f>
        <v/>
      </c>
      <c r="DK42" s="2657">
        <f>SUM(E42,K42,Q42,W42,AE42,AM42,AV42,BD42,BL42,BU42,CC42,CK42)-CS42</f>
        <v/>
      </c>
      <c r="DL42" s="2657">
        <f>SUM(G42,M42,S42,AA42,AI42,AR42,AZ42,BH42,BQ42,BY42,CG42,CO42)-CW42</f>
        <v/>
      </c>
      <c r="DM42" s="2657">
        <f>SUM(D42,J42,P42,V42,AD42,AL42,AU42,BC42,,BN42,BV42,CD42,CL42)-CT42</f>
        <v/>
      </c>
      <c r="DN42" s="2819" t="n"/>
      <c r="DO42" s="2819" t="n"/>
      <c r="DP42" s="2853" t="n">
        <v>21416152</v>
      </c>
      <c r="DQ42" s="2821">
        <f>-CR42+DP42/10^6</f>
        <v/>
      </c>
      <c r="DR42" s="2657">
        <f>SUM(E42,K42,Q42,W42,AE42,AM42,AV42,BD42,BL42,BU42,CC42,CK42)-CS42</f>
        <v/>
      </c>
      <c r="DS42" s="2657">
        <f>SUM(D42,J42,P42,V42,AD42,AL42,AU42,BC42,,BN42,BV42,CD42,CL42)-CT42</f>
        <v/>
      </c>
      <c r="DT42" s="2822" t="n"/>
      <c r="DU42" s="407" t="n">
        <v>12.064387</v>
      </c>
      <c r="DV42" s="2823">
        <f>DU42-CJ42</f>
        <v/>
      </c>
      <c r="DX42" s="2811">
        <f>(CS42-CZ42)*10^6</f>
        <v/>
      </c>
      <c r="DY42" s="2811">
        <f>(CT42-DC42)*10^6</f>
        <v/>
      </c>
      <c r="DZ42" s="2811">
        <f>(CW42-DD42)*10^6</f>
        <v/>
      </c>
      <c r="EB42" s="2824" t="n"/>
    </row>
    <row customFormat="1" customHeight="1" hidden="1" ht="19.5" outlineLevel="1" r="43" s="408">
      <c r="A43" s="260" t="n"/>
      <c r="B43" s="397" t="inlineStr">
        <is>
          <t>ANNONCES, INSERTIONS RADIO</t>
        </is>
      </c>
      <c r="C43" s="398" t="inlineStr">
        <is>
          <t>Opex37</t>
        </is>
      </c>
      <c r="D43" s="2831" t="n">
        <v>2.638442</v>
      </c>
      <c r="E43" s="2832" t="n"/>
      <c r="F43" s="2832" t="n">
        <v>2.638442</v>
      </c>
      <c r="G43" s="2832" t="n">
        <v>7.317301</v>
      </c>
      <c r="H43" s="401" t="n">
        <v>-0.6394241537965979</v>
      </c>
      <c r="I43" s="389" t="n"/>
      <c r="J43" s="2831" t="n">
        <v>2.638441</v>
      </c>
      <c r="K43" s="2832" t="n"/>
      <c r="L43" s="2832" t="n">
        <v>2.638441</v>
      </c>
      <c r="M43" s="2832" t="n">
        <v>4.693368</v>
      </c>
      <c r="N43" s="401" t="n">
        <v>-0.4378363256407766</v>
      </c>
      <c r="O43" s="402" t="n"/>
      <c r="P43" s="2831" t="n">
        <v>2.638442</v>
      </c>
      <c r="Q43" s="2832" t="n"/>
      <c r="R43" s="2832" t="n">
        <v>2.638442</v>
      </c>
      <c r="S43" s="2832" t="n">
        <v>4.693368</v>
      </c>
      <c r="T43" s="401" t="n">
        <v>-0.4378361125741685</v>
      </c>
      <c r="U43" s="2826" t="n"/>
      <c r="V43" s="2831" t="n">
        <v>2.638442</v>
      </c>
      <c r="W43" s="2832" t="n"/>
      <c r="X43" s="2832" t="n"/>
      <c r="Y43" s="2832" t="n">
        <v>2.638442</v>
      </c>
      <c r="Z43" s="2832" t="n">
        <v>2.638442</v>
      </c>
      <c r="AA43" s="2832" t="n">
        <v>4.693367</v>
      </c>
      <c r="AB43" s="401" t="n">
        <v>-0.4378359927957903</v>
      </c>
      <c r="AC43" s="402" t="n"/>
      <c r="AD43" s="2831" t="n">
        <v>2.638442</v>
      </c>
      <c r="AE43" s="2832" t="n"/>
      <c r="AF43" s="2832" t="n"/>
      <c r="AG43" s="2832" t="n">
        <v>2.638442</v>
      </c>
      <c r="AH43" s="2832" t="n">
        <v>2.638442</v>
      </c>
      <c r="AI43" s="2832" t="n">
        <v>4.693368</v>
      </c>
      <c r="AJ43" s="401" t="n">
        <v>-0.4378361125741685</v>
      </c>
      <c r="AK43" s="402" t="n"/>
      <c r="AL43" s="2831" t="n">
        <v>6.534987999999999</v>
      </c>
      <c r="AM43" s="2832" t="n"/>
      <c r="AN43" s="2832" t="n"/>
      <c r="AO43" s="2832" t="n"/>
      <c r="AP43" s="2832" t="n">
        <v>6.534987999999999</v>
      </c>
      <c r="AQ43" s="2832" t="n">
        <v>6.534987999999999</v>
      </c>
      <c r="AR43" s="2832" t="n">
        <v>4.693368</v>
      </c>
      <c r="AS43" s="401" t="n">
        <v>0.3923877266815641</v>
      </c>
      <c r="AT43" s="2827" t="n"/>
      <c r="AU43" s="2831" t="n">
        <v>3.195092</v>
      </c>
      <c r="AV43" s="2832" t="n"/>
      <c r="AW43" s="2832" t="n"/>
      <c r="AX43" s="2832" t="n">
        <v>3.195092</v>
      </c>
      <c r="AY43" s="2832" t="n">
        <v>3.195092</v>
      </c>
      <c r="AZ43" s="2832" t="n">
        <v>4.693367</v>
      </c>
      <c r="BA43" s="401" t="n">
        <v>-0.3192324401650245</v>
      </c>
      <c r="BB43" s="402" t="n"/>
      <c r="BC43" s="2831" t="n">
        <v>3.195091</v>
      </c>
      <c r="BD43" s="2832" t="n"/>
      <c r="BE43" s="2832" t="n"/>
      <c r="BF43" s="2832" t="n">
        <v>3.195091</v>
      </c>
      <c r="BG43" s="2832" t="n">
        <v>3.195091</v>
      </c>
      <c r="BH43" s="2832" t="n">
        <v>4.693368</v>
      </c>
      <c r="BI43" s="401" t="n">
        <v>-0.3192327982804672</v>
      </c>
      <c r="BJ43" s="2833" t="n"/>
      <c r="BK43" s="2831" t="n">
        <v>3.195091</v>
      </c>
      <c r="BL43" s="2832" t="n"/>
      <c r="BM43" s="2832" t="n"/>
      <c r="BN43" s="2832" t="n"/>
      <c r="BO43" s="2832" t="n">
        <v>3.195091</v>
      </c>
      <c r="BP43" s="2832" t="n">
        <v>3.195091</v>
      </c>
      <c r="BQ43" s="2832" t="n">
        <v>4.693367</v>
      </c>
      <c r="BR43" s="401" t="n">
        <v>-0.3192326532316778</v>
      </c>
      <c r="BS43" s="2833" t="n"/>
      <c r="BT43" s="2831" t="n">
        <v>3.195092</v>
      </c>
      <c r="BU43" s="2832" t="n"/>
      <c r="BV43" s="2832" t="n"/>
      <c r="BW43" s="2832" t="n">
        <v>3.195092</v>
      </c>
      <c r="BX43" s="2832" t="n">
        <v>3.195092</v>
      </c>
      <c r="BY43" s="2832" t="n">
        <v>-5.426261</v>
      </c>
      <c r="BZ43" s="401" t="n">
        <v>-1.588820183916697</v>
      </c>
      <c r="CA43" s="2795" t="n"/>
      <c r="CB43" s="2831" t="n">
        <v>3.355091</v>
      </c>
      <c r="CC43" s="2832" t="n"/>
      <c r="CD43" s="2832" t="n"/>
      <c r="CE43" s="2832" t="n">
        <v>3.355091</v>
      </c>
      <c r="CF43" s="2832" t="n">
        <v>3.355091</v>
      </c>
      <c r="CG43" s="2832" t="n">
        <v>2.638441</v>
      </c>
      <c r="CH43" s="401" t="n">
        <v>0.2716187324257013</v>
      </c>
      <c r="CI43" s="2795" t="n"/>
      <c r="CJ43" s="2831" t="n">
        <v>3.195091</v>
      </c>
      <c r="CK43" s="2832" t="n"/>
      <c r="CL43" s="2832" t="n"/>
      <c r="CM43" s="2832" t="n">
        <v>3.195091</v>
      </c>
      <c r="CN43" s="2832" t="n">
        <v>3.195091</v>
      </c>
      <c r="CO43" s="2832" t="n">
        <v>2.638442</v>
      </c>
      <c r="CP43" s="401" t="n">
        <v>0.2109764019826854</v>
      </c>
      <c r="CQ43" s="402" t="n"/>
      <c r="CR43" s="2831" t="n">
        <v>39.057745</v>
      </c>
      <c r="CS43" s="2832" t="n">
        <v>0</v>
      </c>
      <c r="CT43" s="2832" t="n">
        <v>26.11738</v>
      </c>
      <c r="CU43" s="2832" t="n">
        <v>39.057745</v>
      </c>
      <c r="CV43" s="2832" t="n">
        <v>12.940365</v>
      </c>
      <c r="CW43" s="2832" t="n">
        <v>44.71486400000001</v>
      </c>
      <c r="CX43" s="401">
        <f>IFERROR(CR43/CW43-1, "-")</f>
        <v/>
      </c>
      <c r="CY43" s="392" t="n"/>
      <c r="CZ43" s="2834" t="n">
        <v>0</v>
      </c>
      <c r="DA43" s="2832" t="n">
        <v>7.915325</v>
      </c>
      <c r="DB43" s="2832" t="n">
        <v>13.192209</v>
      </c>
      <c r="DC43" s="2832" t="n">
        <v>26.11738</v>
      </c>
      <c r="DD43" s="2832" t="n">
        <v>44.71486400000001</v>
      </c>
      <c r="DE43" s="401" t="n"/>
      <c r="DF43" s="401" t="n"/>
      <c r="DG43" s="405" t="n"/>
      <c r="DH43" s="405" t="n"/>
      <c r="DI43" s="2819" t="n"/>
      <c r="DJ43" s="2657">
        <f>SUM(D43,J43,P43,V43,AD43,AL43,AU43,BC43,BK43,BT43,CB43,CJ43)-CR43</f>
        <v/>
      </c>
      <c r="DK43" s="2657">
        <f>SUM(E43,K43,Q43,W43,AE43,AM43,AV43,BD43,BL43,BU43,CC43,CK43)-CS43</f>
        <v/>
      </c>
      <c r="DL43" s="2657">
        <f>SUM(G43,M43,S43,AA43,AI43,AR43,AZ43,BH43,BQ43,BY43,CG43,CO43)-CW43</f>
        <v/>
      </c>
      <c r="DM43" s="2657">
        <f>SUM(D43,J43,P43,V43,AD43,AL43,AU43,BC43,,BN43,BV43,CD43,CL43)-CT43</f>
        <v/>
      </c>
      <c r="DN43" s="2819" t="n"/>
      <c r="DO43" s="2819" t="n"/>
      <c r="DP43" s="2835" t="n">
        <v>42076422</v>
      </c>
      <c r="DQ43" s="2821">
        <f>-CR43+DP43/10^6</f>
        <v/>
      </c>
      <c r="DR43" s="2657">
        <f>SUM(E43,K43,Q43,W43,AE43,AM43,AV43,BD43,BL43,BU43,CC43,CK43)-CS43</f>
        <v/>
      </c>
      <c r="DS43" s="2657">
        <f>SUM(D43,J43,P43,V43,AD43,AL43,AU43,BC43,,BN43,BV43,CD43,CL43)-CT43</f>
        <v/>
      </c>
      <c r="DT43" s="2822" t="n"/>
      <c r="DU43" s="407" t="n">
        <v>2.638442</v>
      </c>
      <c r="DV43" s="2823">
        <f>DU43-CJ43</f>
        <v/>
      </c>
      <c r="DX43" s="2811">
        <f>(CS43-CZ43)*10^6</f>
        <v/>
      </c>
      <c r="DY43" s="2811">
        <f>(CT43-DC43)*10^6</f>
        <v/>
      </c>
      <c r="DZ43" s="2811">
        <f>(CW43-DD43)*10^6</f>
        <v/>
      </c>
      <c r="EB43" s="2824" t="n"/>
    </row>
    <row customFormat="1" customHeight="1" hidden="1" ht="19.5" outlineLevel="1" r="44" s="408">
      <c r="A44" s="260" t="n"/>
      <c r="B44" s="397" t="inlineStr">
        <is>
          <t>ANNONCES, INSERTIONS PRESSE</t>
        </is>
      </c>
      <c r="C44" s="398" t="inlineStr">
        <is>
          <t>Opex38</t>
        </is>
      </c>
      <c r="D44" s="2844" t="n">
        <v>1.785759</v>
      </c>
      <c r="E44" s="2832" t="n"/>
      <c r="F44" s="2832" t="n">
        <v>1.785759</v>
      </c>
      <c r="G44" s="2832" t="n">
        <v>14.269218</v>
      </c>
      <c r="H44" s="401" t="n">
        <v>-0.8748523570107346</v>
      </c>
      <c r="I44" s="389" t="n"/>
      <c r="J44" s="2844" t="n">
        <v>1.785758</v>
      </c>
      <c r="K44" s="2832" t="n"/>
      <c r="L44" s="2832" t="n">
        <v>1.785758</v>
      </c>
      <c r="M44" s="2832" t="n">
        <v>5.13969</v>
      </c>
      <c r="N44" s="401" t="n">
        <v>-0.6525553097560359</v>
      </c>
      <c r="O44" s="402" t="n"/>
      <c r="P44" s="2844" t="n">
        <v>1.785759</v>
      </c>
      <c r="Q44" s="2832" t="n"/>
      <c r="R44" s="2832" t="n">
        <v>1.785759</v>
      </c>
      <c r="S44" s="2832" t="n">
        <v>-26.29031</v>
      </c>
      <c r="T44" s="401" t="n">
        <v>-1.067924607963923</v>
      </c>
      <c r="U44" s="2826" t="n"/>
      <c r="V44" s="2844" t="n">
        <v>1.785758</v>
      </c>
      <c r="W44" s="2832" t="n"/>
      <c r="X44" s="2832" t="n"/>
      <c r="Y44" s="2832" t="n">
        <v>1.785758</v>
      </c>
      <c r="Z44" s="2832" t="n">
        <v>1.785758</v>
      </c>
      <c r="AA44" s="2832" t="n">
        <v>4.57469</v>
      </c>
      <c r="AB44" s="401" t="n">
        <v>-0.6096439321571516</v>
      </c>
      <c r="AC44" s="402" t="n"/>
      <c r="AD44" s="2844" t="n">
        <v>1.785759</v>
      </c>
      <c r="AE44" s="2832" t="n"/>
      <c r="AF44" s="2832" t="n"/>
      <c r="AG44" s="2832" t="n">
        <v>1.785759</v>
      </c>
      <c r="AH44" s="2832" t="n">
        <v>1.785759</v>
      </c>
      <c r="AI44" s="2832" t="n">
        <v>14.32969</v>
      </c>
      <c r="AJ44" s="401" t="n">
        <v>-0.8753804862491792</v>
      </c>
      <c r="AK44" s="402" t="n"/>
      <c r="AL44" s="2844" t="n">
        <v>5.018994</v>
      </c>
      <c r="AM44" s="2832" t="n"/>
      <c r="AN44" s="2832" t="n"/>
      <c r="AO44" s="2832" t="n"/>
      <c r="AP44" s="2832" t="n">
        <v>5.018994</v>
      </c>
      <c r="AQ44" s="2832" t="n">
        <v>5.018994</v>
      </c>
      <c r="AR44" s="2832" t="n">
        <v>3.70969</v>
      </c>
      <c r="AS44" s="401" t="n">
        <v>0.3529416204588522</v>
      </c>
      <c r="AT44" s="2827" t="n"/>
      <c r="AU44" s="2844" t="n">
        <v>2.161935</v>
      </c>
      <c r="AV44" s="2832" t="n"/>
      <c r="AW44" s="2832" t="n"/>
      <c r="AX44" s="2832" t="n">
        <v>2.161935</v>
      </c>
      <c r="AY44" s="2832" t="n">
        <v>2.161935</v>
      </c>
      <c r="AZ44" s="2832" t="n">
        <v>3.70969</v>
      </c>
      <c r="BA44" s="401" t="n">
        <v>-0.4172194981251803</v>
      </c>
      <c r="BB44" s="402" t="n"/>
      <c r="BC44" s="2844" t="n">
        <v>2.161935</v>
      </c>
      <c r="BD44" s="2832" t="n"/>
      <c r="BE44" s="2832" t="n"/>
      <c r="BF44" s="2832" t="n">
        <v>2.161935</v>
      </c>
      <c r="BG44" s="2832" t="n">
        <v>2.161935</v>
      </c>
      <c r="BH44" s="2832" t="n">
        <v>8.70969</v>
      </c>
      <c r="BI44" s="401" t="n">
        <v>-0.7517781918759451</v>
      </c>
      <c r="BJ44" s="2833" t="n"/>
      <c r="BK44" s="2844" t="n">
        <v>2.161935</v>
      </c>
      <c r="BL44" s="2832" t="n"/>
      <c r="BM44" s="2832" t="n"/>
      <c r="BN44" s="2832" t="n"/>
      <c r="BO44" s="2832" t="n">
        <v>2.161935</v>
      </c>
      <c r="BP44" s="2832" t="n">
        <v>2.161935</v>
      </c>
      <c r="BQ44" s="2832" t="n">
        <v>3.70969</v>
      </c>
      <c r="BR44" s="401" t="n">
        <v>-0.4172194981251802</v>
      </c>
      <c r="BS44" s="2833" t="n"/>
      <c r="BT44" s="2844" t="n">
        <v>2.161935</v>
      </c>
      <c r="BU44" s="2832" t="n"/>
      <c r="BV44" s="2832" t="n"/>
      <c r="BW44" s="2832" t="n">
        <v>2.161935</v>
      </c>
      <c r="BX44" s="2832" t="n">
        <v>2.161935</v>
      </c>
      <c r="BY44" s="2832" t="n">
        <v>-5.699968</v>
      </c>
      <c r="BZ44" s="401" t="n">
        <v>-1.379288971446857</v>
      </c>
      <c r="CA44" s="2795" t="n"/>
      <c r="CB44" s="2844" t="n">
        <v>2.161935</v>
      </c>
      <c r="CC44" s="2832" t="n"/>
      <c r="CD44" s="2832" t="n"/>
      <c r="CE44" s="2832" t="n">
        <v>2.161935</v>
      </c>
      <c r="CF44" s="2832" t="n">
        <v>2.161935</v>
      </c>
      <c r="CG44" s="2832" t="n">
        <v>1.785758</v>
      </c>
      <c r="CH44" s="401" t="n">
        <v>0.2106539631909812</v>
      </c>
      <c r="CI44" s="2795" t="n"/>
      <c r="CJ44" s="2844" t="n">
        <v>2.161935</v>
      </c>
      <c r="CK44" s="2832" t="n"/>
      <c r="CL44" s="2832" t="n"/>
      <c r="CM44" s="2832" t="n">
        <v>2.161935</v>
      </c>
      <c r="CN44" s="2832" t="n">
        <v>2.161935</v>
      </c>
      <c r="CO44" s="2832" t="n">
        <v>6.785758</v>
      </c>
      <c r="CP44" s="401" t="n">
        <v>-0.6814011050791968</v>
      </c>
      <c r="CQ44" s="402" t="n"/>
      <c r="CR44" s="2831" t="n">
        <v>26.919397</v>
      </c>
      <c r="CS44" s="2832" t="n">
        <v>0</v>
      </c>
      <c r="CT44" s="2832" t="n">
        <v>18.271657</v>
      </c>
      <c r="CU44" s="2832" t="n">
        <v>26.919397</v>
      </c>
      <c r="CV44" s="2832" t="n">
        <v>8.647739999999999</v>
      </c>
      <c r="CW44" s="2832" t="n">
        <v>34.73328600000001</v>
      </c>
      <c r="CX44" s="401">
        <f>IFERROR(CR44/CW44-1, "-")</f>
        <v/>
      </c>
      <c r="CY44" s="392" t="n"/>
      <c r="CZ44" s="2834" t="n">
        <v>0</v>
      </c>
      <c r="DA44" s="2832" t="n">
        <v>5.357276000000001</v>
      </c>
      <c r="DB44" s="2832" t="n">
        <v>8.928793000000001</v>
      </c>
      <c r="DC44" s="2832" t="n">
        <v>18.271657</v>
      </c>
      <c r="DD44" s="2832" t="n">
        <v>34.73328600000001</v>
      </c>
      <c r="DE44" s="401" t="n"/>
      <c r="DF44" s="401" t="n"/>
      <c r="DG44" s="405" t="n"/>
      <c r="DH44" s="405" t="n"/>
      <c r="DI44" s="2819" t="n"/>
      <c r="DJ44" s="2657">
        <f>SUM(D44,J44,P44,V44,AD44,AL44,AU44,BC44,BK44,BT44,CB44,CJ44)-CR44</f>
        <v/>
      </c>
      <c r="DK44" s="2657">
        <f>SUM(E44,K44,Q44,W44,AE44,AM44,AV44,BD44,BL44,BU44,CC44,CK44)-CS44</f>
        <v/>
      </c>
      <c r="DL44" s="2657">
        <f>SUM(G44,M44,S44,AA44,AI44,AR44,AZ44,BH44,BQ44,BY44,CG44,CO44)-CW44</f>
        <v/>
      </c>
      <c r="DM44" s="2657">
        <f>SUM(D44,J44,P44,V44,AD44,AL44,AU44,BC44,,BN44,BV44,CD44,CL44)-CT44</f>
        <v/>
      </c>
      <c r="DN44" s="2819" t="n"/>
      <c r="DO44" s="2819" t="n"/>
      <c r="DP44" s="2853" t="n">
        <v>27947528</v>
      </c>
      <c r="DQ44" s="2821">
        <f>-CR44+DP44/10^6</f>
        <v/>
      </c>
      <c r="DR44" s="2657">
        <f>SUM(E44,K44,Q44,W44,AE44,AM44,AV44,BD44,BL44,BU44,CC44,CK44)-CS44</f>
        <v/>
      </c>
      <c r="DS44" s="2657">
        <f>SUM(D44,J44,P44,V44,AD44,AL44,AU44,BC44,,BN44,BV44,CD44,CL44)-CT44</f>
        <v/>
      </c>
      <c r="DT44" s="2822" t="n"/>
      <c r="DU44" s="407" t="n">
        <v>6.785758</v>
      </c>
      <c r="DV44" s="2823">
        <f>DU44-CJ44</f>
        <v/>
      </c>
      <c r="DX44" s="2811">
        <f>(CS44-CZ44)*10^6</f>
        <v/>
      </c>
      <c r="DY44" s="2811">
        <f>(CT44-DC44)*10^6</f>
        <v/>
      </c>
      <c r="DZ44" s="2811">
        <f>(CW44-DD44)*10^6</f>
        <v/>
      </c>
      <c r="EB44" s="2824" t="n"/>
    </row>
    <row customFormat="1" customHeight="1" hidden="1" ht="19.5" outlineLevel="1" r="45" s="408">
      <c r="A45" s="260" t="n"/>
      <c r="B45" s="397" t="inlineStr">
        <is>
          <t>FRAIS D'AGENCES PUBLICITAIRES</t>
        </is>
      </c>
      <c r="C45" s="398" t="inlineStr">
        <is>
          <t>Opex39</t>
        </is>
      </c>
      <c r="D45" s="2854" t="n">
        <v>132.52911</v>
      </c>
      <c r="E45" s="2832" t="n"/>
      <c r="F45" s="2832" t="n">
        <v>132.52911</v>
      </c>
      <c r="G45" s="2855" t="n">
        <v>122.278135</v>
      </c>
      <c r="H45" s="429" t="n">
        <v>0.08383326258615265</v>
      </c>
      <c r="I45" s="389" t="n"/>
      <c r="J45" s="2854" t="n">
        <v>64.79441799999999</v>
      </c>
      <c r="K45" s="2832" t="n"/>
      <c r="L45" s="2832" t="n">
        <v>64.79441799999999</v>
      </c>
      <c r="M45" s="2855" t="n">
        <v>103.378662</v>
      </c>
      <c r="N45" s="429" t="n">
        <v>-0.3732321859611609</v>
      </c>
      <c r="O45" s="402" t="n"/>
      <c r="P45" s="2856" t="n">
        <v>75.1265439999997</v>
      </c>
      <c r="Q45" s="2832" t="n"/>
      <c r="R45" s="2832" t="n">
        <v>75.1265439999997</v>
      </c>
      <c r="S45" s="2855" t="n">
        <v>110.040666</v>
      </c>
      <c r="T45" s="429" t="n">
        <v>-0.3172838121499583</v>
      </c>
      <c r="U45" s="2826" t="n"/>
      <c r="V45" s="2856" t="n">
        <v>132.977995</v>
      </c>
      <c r="W45" s="2832" t="n"/>
      <c r="X45" s="2832" t="n"/>
      <c r="Y45" s="2832" t="n">
        <v>132.977995</v>
      </c>
      <c r="Z45" s="2832" t="n">
        <v>132.977995</v>
      </c>
      <c r="AA45" s="2855" t="n">
        <v>150.901594</v>
      </c>
      <c r="AB45" s="429" t="n">
        <v>-0.1187767373749544</v>
      </c>
      <c r="AC45" s="402" t="n"/>
      <c r="AD45" s="2856" t="n">
        <v>176.641138</v>
      </c>
      <c r="AE45" s="2832" t="n"/>
      <c r="AF45" s="2832" t="n"/>
      <c r="AG45" s="2832" t="n">
        <v>176.641138</v>
      </c>
      <c r="AH45" s="2832" t="n">
        <v>176.641138</v>
      </c>
      <c r="AI45" s="2855" t="n">
        <v>84.02052600000002</v>
      </c>
      <c r="AJ45" s="429" t="n">
        <v>1.10235696453507</v>
      </c>
      <c r="AK45" s="402" t="n"/>
      <c r="AL45" s="2856" t="n">
        <v>181.333612</v>
      </c>
      <c r="AM45" s="2832" t="n"/>
      <c r="AN45" s="2832" t="n"/>
      <c r="AO45" s="2832" t="n"/>
      <c r="AP45" s="2832" t="n">
        <v>181.333612</v>
      </c>
      <c r="AQ45" s="2832" t="n">
        <v>181.333612</v>
      </c>
      <c r="AR45" s="2855" t="n">
        <v>410.440589</v>
      </c>
      <c r="AS45" s="429" t="n">
        <v>-0.5581976615865347</v>
      </c>
      <c r="AT45" s="2827" t="n"/>
      <c r="AU45" s="2856" t="n">
        <v>154.899534</v>
      </c>
      <c r="AV45" s="2832" t="n"/>
      <c r="AW45" s="2832" t="n"/>
      <c r="AX45" s="2832" t="n">
        <v>154.899534</v>
      </c>
      <c r="AY45" s="2832" t="n">
        <v>154.899534</v>
      </c>
      <c r="AZ45" s="2855" t="n">
        <v>92.45810900000001</v>
      </c>
      <c r="BA45" s="429" t="n">
        <v>0.6753482812416163</v>
      </c>
      <c r="BB45" s="402" t="n"/>
      <c r="BC45" s="2856" t="n">
        <v>222.575109</v>
      </c>
      <c r="BD45" s="2832" t="n"/>
      <c r="BE45" s="2832" t="n"/>
      <c r="BF45" s="2832" t="n">
        <v>222.575109</v>
      </c>
      <c r="BG45" s="2832" t="n">
        <v>222.575109</v>
      </c>
      <c r="BH45" s="2855" t="n">
        <v>45.89758399999999</v>
      </c>
      <c r="BI45" s="429" t="n">
        <v>3.849386168125974</v>
      </c>
      <c r="BJ45" s="2833" t="n"/>
      <c r="BK45" s="2857" t="n">
        <v>198.598901</v>
      </c>
      <c r="BL45" s="2832" t="n"/>
      <c r="BM45" s="2832" t="n"/>
      <c r="BN45" s="2832" t="n"/>
      <c r="BO45" s="2832" t="n">
        <v>198.598901</v>
      </c>
      <c r="BP45" s="2832" t="n">
        <v>198.598901</v>
      </c>
      <c r="BQ45" s="2855" t="n">
        <v>318.993728</v>
      </c>
      <c r="BR45" s="429" t="n">
        <v>-0.3774206714183421</v>
      </c>
      <c r="BS45" s="2833" t="n"/>
      <c r="BT45" s="2857" t="n">
        <v>165.010852</v>
      </c>
      <c r="BU45" s="2832" t="n"/>
      <c r="BV45" s="2832" t="n"/>
      <c r="BW45" s="2832" t="n">
        <v>165.010852</v>
      </c>
      <c r="BX45" s="2832" t="n">
        <v>165.010852</v>
      </c>
      <c r="BY45" s="2855" t="n">
        <v>18.11164400000001</v>
      </c>
      <c r="BZ45" s="429" t="n">
        <v>8.110760569277968</v>
      </c>
      <c r="CA45" s="2795" t="n"/>
      <c r="CB45" s="2857" t="n">
        <v>198.067664</v>
      </c>
      <c r="CC45" s="2832" t="n"/>
      <c r="CD45" s="2832" t="n"/>
      <c r="CE45" s="2832" t="n">
        <v>198.067664</v>
      </c>
      <c r="CF45" s="2832" t="n">
        <v>198.067664</v>
      </c>
      <c r="CG45" s="2855" t="n">
        <v>112.429526</v>
      </c>
      <c r="CH45" s="429" t="n">
        <v>0.7617050524610409</v>
      </c>
      <c r="CI45" s="2795" t="n"/>
      <c r="CJ45" s="2857" t="n">
        <v>203.024519</v>
      </c>
      <c r="CK45" s="2832" t="n"/>
      <c r="CL45" s="2832" t="n"/>
      <c r="CM45" s="2832" t="n">
        <v>203.024519</v>
      </c>
      <c r="CN45" s="2832" t="n">
        <v>203.024519</v>
      </c>
      <c r="CO45" s="2855" t="n">
        <v>190.933002</v>
      </c>
      <c r="CP45" s="429" t="n">
        <v>0.06332858580414502</v>
      </c>
      <c r="CQ45" s="402" t="n"/>
      <c r="CR45" s="2831" t="n">
        <v>1905.579396</v>
      </c>
      <c r="CS45" s="2832" t="n">
        <v>0</v>
      </c>
      <c r="CT45" s="2832" t="n">
        <v>1140.87746</v>
      </c>
      <c r="CU45" s="2832" t="n">
        <v>1905.579396</v>
      </c>
      <c r="CV45" s="2832" t="n">
        <v>764.7019360000002</v>
      </c>
      <c r="CW45" s="2832" t="n">
        <v>1759.883765</v>
      </c>
      <c r="CX45" s="401">
        <f>IFERROR(CR45/CW45-1, "-")</f>
        <v/>
      </c>
      <c r="CY45" s="392" t="n"/>
      <c r="CZ45" s="2834" t="n">
        <v>0</v>
      </c>
      <c r="DA45" s="2832" t="n">
        <v>272.450072</v>
      </c>
      <c r="DB45" s="2832" t="n">
        <v>582.069205</v>
      </c>
      <c r="DC45" s="2832" t="n">
        <v>1140.87746</v>
      </c>
      <c r="DD45" s="2832" t="n">
        <v>1759.883765</v>
      </c>
      <c r="DE45" s="401" t="n"/>
      <c r="DF45" s="401" t="n"/>
      <c r="DG45" s="405" t="n"/>
      <c r="DH45" s="405" t="n"/>
      <c r="DI45" s="2819" t="n"/>
      <c r="DJ45" s="2657">
        <f>SUM(D45,J45,P45,V45,AD45,AL45,AU45,BC45,BK45,BT45,CB45,CJ45)-CR45</f>
        <v/>
      </c>
      <c r="DK45" s="2657">
        <f>SUM(E45,K45,Q45,W45,AE45,AM45,AV45,BD45,BL45,BU45,CC45,CK45)-CS45</f>
        <v/>
      </c>
      <c r="DL45" s="2657">
        <f>SUM(G45,M45,S45,AA45,AI45,AR45,AZ45,BH45,BQ45,BY45,CG45,CO45)-CW45</f>
        <v/>
      </c>
      <c r="DM45" s="2657">
        <f>SUM(D45,J45,P45,V45,AD45,AL45,AU45,BC45,,BN45,BV45,CD45,CL45)-CT45</f>
        <v/>
      </c>
      <c r="DN45" s="2819" t="n"/>
      <c r="DO45" s="2819" t="n"/>
      <c r="DP45" s="2858">
        <f>#VALUE!</f>
        <v/>
      </c>
      <c r="DQ45" s="2821">
        <f>-CR45+DP45/10^6</f>
        <v/>
      </c>
      <c r="DR45" s="2657">
        <f>SUM(E45,K45,Q45,W45,AE45,AM45,AV45,BD45,BL45,BU45,CC45,CK45)-CS45</f>
        <v/>
      </c>
      <c r="DS45" s="2657">
        <f>SUM(D45,J45,P45,V45,AD45,AL45,AU45,BC45,,BN45,BV45,CD45,CL45)-CT45</f>
        <v/>
      </c>
      <c r="DT45" s="2822" t="n"/>
      <c r="DU45" s="407" t="n">
        <v>188.133002</v>
      </c>
      <c r="DV45" s="2823">
        <f>DU45-CJ45</f>
        <v/>
      </c>
      <c r="DX45" s="2811">
        <f>(CS45-CZ45)*10^6</f>
        <v/>
      </c>
      <c r="DY45" s="2811">
        <f>(CT45-DC45)*10^6</f>
        <v/>
      </c>
      <c r="DZ45" s="2811">
        <f>(CW45-DD45)*10^6</f>
        <v/>
      </c>
      <c r="EB45" s="2824" t="n"/>
    </row>
    <row customFormat="1" customHeight="1" hidden="1" ht="19.5" outlineLevel="1" r="46" s="408">
      <c r="A46" s="260" t="n"/>
      <c r="B46" s="397" t="inlineStr">
        <is>
          <t>CONCEPTIONS, PRODUCTION PUBLIC</t>
        </is>
      </c>
      <c r="C46" s="398" t="inlineStr">
        <is>
          <t>Opex40</t>
        </is>
      </c>
      <c r="D46" s="2831" t="n">
        <v>0</v>
      </c>
      <c r="E46" s="2832" t="n"/>
      <c r="F46" s="2832" t="n">
        <v>0</v>
      </c>
      <c r="G46" s="2832" t="n">
        <v>0</v>
      </c>
      <c r="H46" s="401" t="n"/>
      <c r="I46" s="389" t="n"/>
      <c r="J46" s="2831" t="n">
        <v>0</v>
      </c>
      <c r="K46" s="2832" t="n"/>
      <c r="L46" s="2832" t="n">
        <v>0</v>
      </c>
      <c r="M46" s="2832" t="n">
        <v>0</v>
      </c>
      <c r="N46" s="401" t="n"/>
      <c r="O46" s="402" t="n"/>
      <c r="P46" s="2831" t="n">
        <v>0</v>
      </c>
      <c r="Q46" s="2832" t="n"/>
      <c r="R46" s="2832" t="n">
        <v>0</v>
      </c>
      <c r="S46" s="2832" t="n">
        <v>0</v>
      </c>
      <c r="T46" s="401" t="n"/>
      <c r="U46" s="2826" t="n"/>
      <c r="V46" s="2831" t="n">
        <v>0</v>
      </c>
      <c r="W46" s="2832" t="n"/>
      <c r="X46" s="2832" t="n"/>
      <c r="Y46" s="2832" t="n">
        <v>0</v>
      </c>
      <c r="Z46" s="2832" t="n">
        <v>0</v>
      </c>
      <c r="AA46" s="2832" t="n">
        <v>0</v>
      </c>
      <c r="AB46" s="401" t="n"/>
      <c r="AC46" s="402" t="n"/>
      <c r="AD46" s="2831" t="n">
        <v>0</v>
      </c>
      <c r="AE46" s="2832" t="n"/>
      <c r="AF46" s="2832" t="n"/>
      <c r="AG46" s="2832" t="n">
        <v>0</v>
      </c>
      <c r="AH46" s="2832" t="n">
        <v>0</v>
      </c>
      <c r="AI46" s="2832" t="n">
        <v>0</v>
      </c>
      <c r="AJ46" s="401" t="n"/>
      <c r="AK46" s="402" t="n"/>
      <c r="AL46" s="2831" t="n">
        <v>0</v>
      </c>
      <c r="AM46" s="2832" t="n"/>
      <c r="AN46" s="2832" t="n"/>
      <c r="AO46" s="2832" t="n"/>
      <c r="AP46" s="2832" t="n">
        <v>0</v>
      </c>
      <c r="AQ46" s="2832" t="n">
        <v>0</v>
      </c>
      <c r="AR46" s="2832" t="n">
        <v>0</v>
      </c>
      <c r="AS46" s="401" t="n"/>
      <c r="AT46" s="2827" t="n"/>
      <c r="AU46" s="2831" t="n">
        <v>0</v>
      </c>
      <c r="AV46" s="2832" t="n"/>
      <c r="AW46" s="2832" t="n"/>
      <c r="AX46" s="2832" t="n">
        <v>0</v>
      </c>
      <c r="AY46" s="2832" t="n">
        <v>0</v>
      </c>
      <c r="AZ46" s="2832" t="n">
        <v>0</v>
      </c>
      <c r="BA46" s="401" t="n"/>
      <c r="BB46" s="402" t="n"/>
      <c r="BC46" s="2831" t="n">
        <v>0</v>
      </c>
      <c r="BD46" s="2832" t="n"/>
      <c r="BE46" s="2832" t="n"/>
      <c r="BF46" s="2832" t="n">
        <v>0</v>
      </c>
      <c r="BG46" s="2832" t="n">
        <v>0</v>
      </c>
      <c r="BH46" s="2832" t="n">
        <v>0</v>
      </c>
      <c r="BI46" s="401" t="n"/>
      <c r="BJ46" s="2833" t="n"/>
      <c r="BK46" s="2831" t="n">
        <v>0</v>
      </c>
      <c r="BL46" s="2832" t="n"/>
      <c r="BM46" s="2832" t="n"/>
      <c r="BN46" s="2832" t="n"/>
      <c r="BO46" s="2832" t="n">
        <v>0</v>
      </c>
      <c r="BP46" s="2832" t="n">
        <v>0</v>
      </c>
      <c r="BQ46" s="2832" t="n">
        <v>0</v>
      </c>
      <c r="BR46" s="401" t="n"/>
      <c r="BS46" s="2833" t="n"/>
      <c r="BT46" s="2831" t="n">
        <v>0</v>
      </c>
      <c r="BU46" s="2832" t="n"/>
      <c r="BV46" s="2832" t="n"/>
      <c r="BW46" s="2832" t="n">
        <v>0</v>
      </c>
      <c r="BX46" s="2832" t="n">
        <v>0</v>
      </c>
      <c r="BY46" s="2832" t="n">
        <v>0</v>
      </c>
      <c r="BZ46" s="401" t="n"/>
      <c r="CA46" s="2795" t="n"/>
      <c r="CB46" s="2831" t="n">
        <v>0</v>
      </c>
      <c r="CC46" s="2832" t="n"/>
      <c r="CD46" s="2832" t="n"/>
      <c r="CE46" s="2832" t="n">
        <v>0</v>
      </c>
      <c r="CF46" s="2832" t="n">
        <v>0</v>
      </c>
      <c r="CG46" s="2832" t="n">
        <v>0</v>
      </c>
      <c r="CH46" s="401" t="n"/>
      <c r="CI46" s="2795" t="n"/>
      <c r="CJ46" s="2831" t="n">
        <v>0</v>
      </c>
      <c r="CK46" s="2832" t="n"/>
      <c r="CL46" s="2832" t="n"/>
      <c r="CM46" s="2832" t="n">
        <v>0</v>
      </c>
      <c r="CN46" s="2832" t="n">
        <v>0</v>
      </c>
      <c r="CO46" s="2832" t="n">
        <v>0</v>
      </c>
      <c r="CP46" s="401" t="n"/>
      <c r="CQ46" s="402" t="n"/>
      <c r="CR46" s="2831" t="n">
        <v>0</v>
      </c>
      <c r="CS46" s="2832" t="n">
        <v>0</v>
      </c>
      <c r="CT46" s="2832" t="n">
        <v>0</v>
      </c>
      <c r="CU46" s="2832" t="n">
        <v>0</v>
      </c>
      <c r="CV46" s="2832" t="n">
        <v>0</v>
      </c>
      <c r="CW46" s="2832" t="n">
        <v>0</v>
      </c>
      <c r="CX46" s="401">
        <f>IFERROR(CR46/CW46-1, "-")</f>
        <v/>
      </c>
      <c r="CY46" s="392" t="n"/>
      <c r="CZ46" s="2834" t="n">
        <v>0</v>
      </c>
      <c r="DA46" s="2832" t="n">
        <v>0</v>
      </c>
      <c r="DB46" s="2832" t="n">
        <v>0</v>
      </c>
      <c r="DC46" s="2832" t="n">
        <v>0</v>
      </c>
      <c r="DD46" s="2832" t="n">
        <v>0</v>
      </c>
      <c r="DE46" s="401" t="n"/>
      <c r="DF46" s="401" t="n"/>
      <c r="DG46" s="405" t="n"/>
      <c r="DH46" s="405" t="n"/>
      <c r="DI46" s="2819" t="n"/>
      <c r="DJ46" s="2657">
        <f>SUM(D46,J46,P46,V46,AD46,AL46,AU46,BC46,BK46,BT46,CB46,CJ46)-CR46</f>
        <v/>
      </c>
      <c r="DK46" s="2657">
        <f>SUM(E46,K46,Q46,W46,AE46,AM46,AV46,BD46,BL46,BU46,CC46,CK46)-CS46</f>
        <v/>
      </c>
      <c r="DL46" s="2657">
        <f>SUM(G46,M46,S46,AA46,AI46,AR46,AZ46,BH46,BQ46,BY46,CG46,CO46)-CW46</f>
        <v/>
      </c>
      <c r="DM46" s="2657">
        <f>SUM(D46,J46,P46,V46,AD46,AL46,AU46,BC46,,BN46,BV46,CD46,CL46)-CT46</f>
        <v/>
      </c>
      <c r="DN46" s="2819" t="n"/>
      <c r="DO46" s="2819" t="n"/>
      <c r="DP46" s="2835" t="n">
        <v>0</v>
      </c>
      <c r="DQ46" s="2821">
        <f>-CR46+DP46/10^6</f>
        <v/>
      </c>
      <c r="DR46" s="2657">
        <f>SUM(E46,K46,Q46,W46,AE46,AM46,AV46,BD46,BL46,BU46,CC46,CK46)-CS46</f>
        <v/>
      </c>
      <c r="DS46" s="2657">
        <f>SUM(D46,J46,P46,V46,AD46,AL46,AU46,BC46,,BN46,BV46,CD46,CL46)-CT46</f>
        <v/>
      </c>
      <c r="DT46" s="2822" t="n"/>
      <c r="DU46" s="407" t="n">
        <v>0</v>
      </c>
      <c r="DV46" s="2823">
        <f>DU46-CJ46</f>
        <v/>
      </c>
      <c r="DX46" s="2811">
        <f>(CS46-CZ46)*10^6</f>
        <v/>
      </c>
      <c r="DY46" s="2811">
        <f>(CT46-DC46)*10^6</f>
        <v/>
      </c>
      <c r="DZ46" s="2811">
        <f>(CW46-DD46)*10^6</f>
        <v/>
      </c>
      <c r="EB46" s="2824" t="n"/>
    </row>
    <row customFormat="1" customHeight="1" hidden="1" ht="19.5" outlineLevel="1" r="47" s="408">
      <c r="A47" s="260" t="n"/>
      <c r="B47" s="397" t="inlineStr">
        <is>
          <t>CATALOGUES, IMPRIMES PUBLICITA</t>
        </is>
      </c>
      <c r="C47" s="398" t="inlineStr">
        <is>
          <t>Opex41</t>
        </is>
      </c>
      <c r="D47" s="2844" t="n">
        <v>31.144505</v>
      </c>
      <c r="E47" s="2832" t="n"/>
      <c r="F47" s="2832" t="n">
        <v>31.144505</v>
      </c>
      <c r="G47" s="2832" t="n">
        <v>26.068321</v>
      </c>
      <c r="H47" s="401" t="n">
        <v>0.1947261582362745</v>
      </c>
      <c r="I47" s="389" t="n"/>
      <c r="J47" s="2844" t="n">
        <v>0.674072</v>
      </c>
      <c r="K47" s="2832" t="n"/>
      <c r="L47" s="2832" t="n">
        <v>0.674072</v>
      </c>
      <c r="M47" s="2832" t="n">
        <v>10.659468</v>
      </c>
      <c r="N47" s="401" t="n">
        <v>-0.9367630729788766</v>
      </c>
      <c r="O47" s="402" t="n"/>
      <c r="P47" s="2844" t="n">
        <v>4.844413</v>
      </c>
      <c r="Q47" s="2832" t="n"/>
      <c r="R47" s="2832" t="n">
        <v>4.844413</v>
      </c>
      <c r="S47" s="2832" t="n">
        <v>-32.632042</v>
      </c>
      <c r="T47" s="401" t="n">
        <v>-1.148455711107506</v>
      </c>
      <c r="U47" s="2826" t="n"/>
      <c r="V47" s="2844" t="n">
        <v>297.102896</v>
      </c>
      <c r="W47" s="2832" t="n"/>
      <c r="X47" s="2832" t="n"/>
      <c r="Y47" s="2832" t="n">
        <v>297.102896</v>
      </c>
      <c r="Z47" s="2832" t="n">
        <v>297.102896</v>
      </c>
      <c r="AA47" s="2832" t="n">
        <v>86.694565</v>
      </c>
      <c r="AB47" s="401" t="n">
        <v>2.42700717167218</v>
      </c>
      <c r="AC47" s="402" t="n"/>
      <c r="AD47" s="2844" t="n">
        <v>4.239739</v>
      </c>
      <c r="AE47" s="2832" t="n"/>
      <c r="AF47" s="2832" t="n"/>
      <c r="AG47" s="2832" t="n">
        <v>4.239739</v>
      </c>
      <c r="AH47" s="2832" t="n">
        <v>4.239739</v>
      </c>
      <c r="AI47" s="2832" t="n">
        <v>8.230623</v>
      </c>
      <c r="AJ47" s="401" t="n">
        <v>-0.4848823716017608</v>
      </c>
      <c r="AK47" s="402" t="n"/>
      <c r="AL47" s="2844" t="n">
        <v>12.837625</v>
      </c>
      <c r="AM47" s="2832" t="n"/>
      <c r="AN47" s="2832" t="n"/>
      <c r="AO47" s="2832" t="n"/>
      <c r="AP47" s="2832" t="n">
        <v>12.837625</v>
      </c>
      <c r="AQ47" s="2832" t="n">
        <v>12.837625</v>
      </c>
      <c r="AR47" s="2832" t="n">
        <v>-31.7177</v>
      </c>
      <c r="AS47" s="401" t="n">
        <v>-1.404746403427739</v>
      </c>
      <c r="AT47" s="2827" t="n"/>
      <c r="AU47" s="2844" t="n">
        <v>36.94328400000001</v>
      </c>
      <c r="AV47" s="2832" t="n"/>
      <c r="AW47" s="2832" t="n"/>
      <c r="AX47" s="2832" t="n">
        <v>36.94328400000001</v>
      </c>
      <c r="AY47" s="2832" t="n">
        <v>36.94328400000001</v>
      </c>
      <c r="AZ47" s="2832" t="n">
        <v>94.89997700000001</v>
      </c>
      <c r="BA47" s="401" t="n">
        <v>-0.6107134567587935</v>
      </c>
      <c r="BB47" s="402" t="n"/>
      <c r="BC47" s="2844" t="n">
        <v>5.0125</v>
      </c>
      <c r="BD47" s="2832" t="n"/>
      <c r="BE47" s="2832" t="n"/>
      <c r="BF47" s="2832" t="n">
        <v>5.0125</v>
      </c>
      <c r="BG47" s="2832" t="n">
        <v>5.0125</v>
      </c>
      <c r="BH47" s="2832" t="n">
        <v>135.242289</v>
      </c>
      <c r="BI47" s="401" t="n">
        <v>-0.9629368887715292</v>
      </c>
      <c r="BJ47" s="2833" t="n"/>
      <c r="BK47" s="2844" t="n">
        <v>1.79986</v>
      </c>
      <c r="BL47" s="2832" t="n"/>
      <c r="BM47" s="2832" t="n"/>
      <c r="BN47" s="2832" t="n"/>
      <c r="BO47" s="2832" t="n">
        <v>1.79986</v>
      </c>
      <c r="BP47" s="2832" t="n">
        <v>1.79986</v>
      </c>
      <c r="BQ47" s="2832" t="n">
        <v>-71.850928</v>
      </c>
      <c r="BR47" s="401" t="n">
        <v>-1.025049920023302</v>
      </c>
      <c r="BS47" s="2833" t="n"/>
      <c r="BT47" s="2844" t="n">
        <v>9.861675</v>
      </c>
      <c r="BU47" s="2832" t="n"/>
      <c r="BV47" s="2832" t="n"/>
      <c r="BW47" s="2832" t="n">
        <v>9.861675</v>
      </c>
      <c r="BX47" s="2832" t="n">
        <v>9.861675</v>
      </c>
      <c r="BY47" s="2832" t="n">
        <v>41.4117909999999</v>
      </c>
      <c r="BZ47" s="401" t="n">
        <v>-0.7618631128511195</v>
      </c>
      <c r="CA47" s="2795" t="n"/>
      <c r="CB47" s="2844" t="n">
        <v>2.259</v>
      </c>
      <c r="CC47" s="2832" t="n"/>
      <c r="CD47" s="2832" t="n"/>
      <c r="CE47" s="2832" t="n">
        <v>2.259</v>
      </c>
      <c r="CF47" s="2832" t="n">
        <v>2.259</v>
      </c>
      <c r="CG47" s="2832" t="n">
        <v>10.706415</v>
      </c>
      <c r="CH47" s="401" t="n">
        <v>-0.7890050030752591</v>
      </c>
      <c r="CI47" s="2795" t="n"/>
      <c r="CJ47" s="2852" t="n">
        <v>3.132</v>
      </c>
      <c r="CK47" s="2832" t="n"/>
      <c r="CL47" s="2832" t="n"/>
      <c r="CM47" s="2832" t="n">
        <v>3.132</v>
      </c>
      <c r="CN47" s="2832" t="n">
        <v>3.132</v>
      </c>
      <c r="CO47" s="2832" t="n">
        <v>12.527459</v>
      </c>
      <c r="CP47" s="401" t="n">
        <v>-0.749989203716412</v>
      </c>
      <c r="CQ47" s="402" t="n"/>
      <c r="CR47" s="2831" t="n">
        <v>409.851569</v>
      </c>
      <c r="CS47" s="2832" t="n">
        <v>0</v>
      </c>
      <c r="CT47" s="2832" t="n">
        <v>392.7990339999999</v>
      </c>
      <c r="CU47" s="2832" t="n">
        <v>409.851569</v>
      </c>
      <c r="CV47" s="2832" t="n">
        <v>17.05253500000003</v>
      </c>
      <c r="CW47" s="2832" t="n">
        <v>290.2402379999999</v>
      </c>
      <c r="CX47" s="401">
        <f>IFERROR(CR47/CW47-1, "-")</f>
        <v/>
      </c>
      <c r="CY47" s="392" t="n"/>
      <c r="CZ47" s="2834" t="n">
        <v>0</v>
      </c>
      <c r="DA47" s="2832" t="n">
        <v>36.66299</v>
      </c>
      <c r="DB47" s="2832" t="n">
        <v>338.005625</v>
      </c>
      <c r="DC47" s="2832" t="n">
        <v>392.799034</v>
      </c>
      <c r="DD47" s="2832" t="n">
        <v>290.2402379999999</v>
      </c>
      <c r="DE47" s="401" t="n"/>
      <c r="DF47" s="401" t="n"/>
      <c r="DG47" s="405" t="n"/>
      <c r="DH47" s="405" t="n"/>
      <c r="DI47" s="2819" t="n"/>
      <c r="DJ47" s="2657">
        <f>SUM(D47,J47,P47,V47,AD47,AL47,AU47,BC47,BK47,BT47,CB47,CJ47)-CR47</f>
        <v/>
      </c>
      <c r="DK47" s="2657">
        <f>SUM(E47,K47,Q47,W47,AE47,AM47,AV47,BD47,BL47,BU47,CC47,CK47)-CS47</f>
        <v/>
      </c>
      <c r="DL47" s="2657">
        <f>SUM(G47,M47,S47,AA47,AI47,AR47,AZ47,BH47,BQ47,BY47,CG47,CO47)-CW47</f>
        <v/>
      </c>
      <c r="DM47" s="2657">
        <f>SUM(D47,J47,P47,V47,AD47,AL47,AU47,BC47,,BN47,BV47,CD47,CL47)-CT47</f>
        <v/>
      </c>
      <c r="DN47" s="2819" t="n"/>
      <c r="DO47" s="2819" t="n"/>
      <c r="DP47" s="2853" t="n">
        <v>277712779</v>
      </c>
      <c r="DQ47" s="2821">
        <f>-CR47+DP47/10^6</f>
        <v/>
      </c>
      <c r="DR47" s="2657">
        <f>SUM(E47,K47,Q47,W47,AE47,AM47,AV47,BD47,BL47,BU47,CC47,CK47)-CS47</f>
        <v/>
      </c>
      <c r="DS47" s="2657">
        <f>SUM(D47,J47,P47,V47,AD47,AL47,AU47,BC47,,BN47,BV47,CD47,CL47)-CT47</f>
        <v/>
      </c>
      <c r="DT47" s="2822" t="n"/>
      <c r="DU47" s="407" t="n">
        <v>12.527459</v>
      </c>
      <c r="DV47" s="2823">
        <f>DU47-CJ47</f>
        <v/>
      </c>
      <c r="DX47" s="2811">
        <f>(CS47-CZ47)*10^6</f>
        <v/>
      </c>
      <c r="DY47" s="2811">
        <f>(CT47-DC47)*10^6</f>
        <v/>
      </c>
      <c r="DZ47" s="2811">
        <f>(CW47-DD47)*10^6</f>
        <v/>
      </c>
      <c r="EB47" s="2824" t="n"/>
    </row>
    <row customFormat="1" customHeight="1" hidden="1" ht="19.5" outlineLevel="1" r="48" s="408">
      <c r="A48" s="260" t="n"/>
      <c r="B48" s="397" t="inlineStr">
        <is>
          <t>ENSEIGNES PUBLICITAIRES - AFFI</t>
        </is>
      </c>
      <c r="C48" s="398" t="inlineStr">
        <is>
          <t>Opex42</t>
        </is>
      </c>
      <c r="D48" s="2854" t="n">
        <v>7.40375</v>
      </c>
      <c r="E48" s="2832" t="n"/>
      <c r="F48" s="2832" t="n">
        <v>7.40375</v>
      </c>
      <c r="G48" s="2855" t="n">
        <v>-4.213157</v>
      </c>
      <c r="H48" s="401" t="n">
        <v>-2.757292690493139</v>
      </c>
      <c r="I48" s="389" t="n"/>
      <c r="J48" s="2857" t="n">
        <v>6.00875</v>
      </c>
      <c r="K48" s="2832" t="n"/>
      <c r="L48" s="2832" t="n">
        <v>6.00875</v>
      </c>
      <c r="M48" s="2855" t="n">
        <v>43.492772</v>
      </c>
      <c r="N48" s="401" t="n">
        <v>-0.8618448601068702</v>
      </c>
      <c r="O48" s="402" t="n"/>
      <c r="P48" s="2857" t="n">
        <v>6.00875</v>
      </c>
      <c r="Q48" s="2832" t="n"/>
      <c r="R48" s="2832" t="n">
        <v>6.00875</v>
      </c>
      <c r="S48" s="2855" t="n">
        <v>43.492773</v>
      </c>
      <c r="T48" s="401" t="n">
        <v>-0.8618448632833782</v>
      </c>
      <c r="U48" s="2826" t="n"/>
      <c r="V48" s="2857" t="n">
        <v>18.190375</v>
      </c>
      <c r="W48" s="2832" t="n"/>
      <c r="X48" s="2832" t="n"/>
      <c r="Y48" s="2832" t="n">
        <v>18.190375</v>
      </c>
      <c r="Z48" s="2832" t="n">
        <v>18.190375</v>
      </c>
      <c r="AA48" s="2855" t="n">
        <v>43.492772</v>
      </c>
      <c r="AB48" s="401" t="n">
        <v>-0.5817609647874364</v>
      </c>
      <c r="AC48" s="402" t="n"/>
      <c r="AD48" s="2857" t="n">
        <v>4.145833</v>
      </c>
      <c r="AE48" s="2832" t="n"/>
      <c r="AF48" s="2832" t="n"/>
      <c r="AG48" s="2832" t="n">
        <v>4.145833</v>
      </c>
      <c r="AH48" s="2832" t="n">
        <v>4.145833</v>
      </c>
      <c r="AI48" s="2855" t="n">
        <v>43.492772</v>
      </c>
      <c r="AJ48" s="401" t="n">
        <v>-0.9046776554044429</v>
      </c>
      <c r="AK48" s="402" t="n"/>
      <c r="AL48" s="2857" t="n">
        <v>22.252308</v>
      </c>
      <c r="AM48" s="2832" t="n"/>
      <c r="AN48" s="2832" t="n"/>
      <c r="AO48" s="2832" t="n"/>
      <c r="AP48" s="2832" t="n">
        <v>22.252308</v>
      </c>
      <c r="AQ48" s="2832" t="n">
        <v>22.252308</v>
      </c>
      <c r="AR48" s="2855" t="n">
        <v>43.492772</v>
      </c>
      <c r="AS48" s="401" t="n">
        <v>-0.4883676763578095</v>
      </c>
      <c r="AT48" s="2827" t="n"/>
      <c r="AU48" s="2857" t="n">
        <v>50.2878</v>
      </c>
      <c r="AV48" s="2832" t="n"/>
      <c r="AW48" s="2832" t="n"/>
      <c r="AX48" s="2832" t="n">
        <v>50.2878</v>
      </c>
      <c r="AY48" s="2832" t="n">
        <v>50.2878</v>
      </c>
      <c r="AZ48" s="2855" t="n">
        <v>28.001996</v>
      </c>
      <c r="BA48" s="401" t="n">
        <v>0.7958648376351458</v>
      </c>
      <c r="BB48" s="402" t="n"/>
      <c r="BC48" s="2857" t="n">
        <v>15.681325</v>
      </c>
      <c r="BD48" s="2832" t="n"/>
      <c r="BE48" s="2832" t="n"/>
      <c r="BF48" s="2832" t="n">
        <v>15.681325</v>
      </c>
      <c r="BG48" s="2832" t="n">
        <v>15.681325</v>
      </c>
      <c r="BH48" s="2855" t="n">
        <v>41.923328</v>
      </c>
      <c r="BI48" s="401" t="n">
        <v>-0.625952286039887</v>
      </c>
      <c r="BJ48" s="2833" t="n"/>
      <c r="BK48" s="2857" t="n">
        <v>15.681325</v>
      </c>
      <c r="BL48" s="2832" t="n"/>
      <c r="BM48" s="2832" t="n"/>
      <c r="BN48" s="2832" t="n"/>
      <c r="BO48" s="2832" t="n">
        <v>15.681325</v>
      </c>
      <c r="BP48" s="2832" t="n">
        <v>15.681325</v>
      </c>
      <c r="BQ48" s="2855" t="n">
        <v>36.633327</v>
      </c>
      <c r="BR48" s="401" t="n">
        <v>-0.5719382790430145</v>
      </c>
      <c r="BS48" s="2833" t="n"/>
      <c r="BT48" s="2857" t="n">
        <v>12.931325</v>
      </c>
      <c r="BU48" s="2832" t="n"/>
      <c r="BV48" s="2832" t="n"/>
      <c r="BW48" s="2832" t="n">
        <v>12.931325</v>
      </c>
      <c r="BX48" s="2832" t="n">
        <v>12.931325</v>
      </c>
      <c r="BY48" s="2855" t="n">
        <v>36.692563</v>
      </c>
      <c r="BZ48" s="401" t="n">
        <v>-0.6475764039704721</v>
      </c>
      <c r="CA48" s="2795" t="n"/>
      <c r="CB48" s="2857" t="n">
        <v>12.931326</v>
      </c>
      <c r="CC48" s="2832" t="n"/>
      <c r="CD48" s="2832" t="n"/>
      <c r="CE48" s="2832" t="n">
        <v>12.931326</v>
      </c>
      <c r="CF48" s="2832" t="n">
        <v>12.931326</v>
      </c>
      <c r="CG48" s="2855" t="n">
        <v>41.923328</v>
      </c>
      <c r="CH48" s="401" t="n">
        <v>-0.6915481996085806</v>
      </c>
      <c r="CI48" s="2795" t="n"/>
      <c r="CJ48" s="2857" t="n">
        <v>19.210987</v>
      </c>
      <c r="CK48" s="2832" t="n"/>
      <c r="CL48" s="2832" t="n"/>
      <c r="CM48" s="2832" t="n">
        <v>19.210987</v>
      </c>
      <c r="CN48" s="2832" t="n">
        <v>19.210987</v>
      </c>
      <c r="CO48" s="2855" t="n">
        <v>24.820232</v>
      </c>
      <c r="CP48" s="401" t="n">
        <v>-0.2259948658014156</v>
      </c>
      <c r="CQ48" s="402" t="n"/>
      <c r="CR48" s="2831" t="n">
        <v>190.733854</v>
      </c>
      <c r="CS48" s="2832" t="n">
        <v>0</v>
      </c>
      <c r="CT48" s="2832" t="n">
        <v>129.978891</v>
      </c>
      <c r="CU48" s="2832" t="n">
        <v>190.733854</v>
      </c>
      <c r="CV48" s="2832" t="n">
        <v>60.75496299999995</v>
      </c>
      <c r="CW48" s="2832" t="n">
        <v>423.245478</v>
      </c>
      <c r="CX48" s="401">
        <f>IFERROR(CR48/CW48-1, "-")</f>
        <v/>
      </c>
      <c r="CY48" s="392" t="n"/>
      <c r="CZ48" s="2834" t="n">
        <v>0</v>
      </c>
      <c r="DA48" s="2832" t="n">
        <v>19.42125</v>
      </c>
      <c r="DB48" s="2832" t="n">
        <v>41.757458</v>
      </c>
      <c r="DC48" s="2832" t="n">
        <v>129.978891</v>
      </c>
      <c r="DD48" s="2832" t="n">
        <v>423.245478</v>
      </c>
      <c r="DE48" s="401" t="n"/>
      <c r="DF48" s="401" t="n"/>
      <c r="DG48" s="405" t="n"/>
      <c r="DH48" s="405" t="n"/>
      <c r="DI48" s="2819" t="n"/>
      <c r="DJ48" s="2657">
        <f>SUM(D48,J48,P48,V48,AD48,AL48,AU48,BC48,BK48,BT48,CB48,CJ48)-CR48</f>
        <v/>
      </c>
      <c r="DK48" s="2657">
        <f>SUM(E48,K48,Q48,W48,AE48,AM48,AV48,BD48,BL48,BU48,CC48,CK48)-CS48</f>
        <v/>
      </c>
      <c r="DL48" s="2657">
        <f>SUM(G48,M48,S48,AA48,AI48,AR48,AZ48,BH48,BQ48,BY48,CG48,CO48)-CW48</f>
        <v/>
      </c>
      <c r="DM48" s="2657">
        <f>SUM(D48,J48,P48,V48,AD48,AL48,AU48,BC48,,BN48,BV48,CD48,CL48)-CT48</f>
        <v/>
      </c>
      <c r="DN48" s="2819" t="n"/>
      <c r="DO48" s="2819" t="n"/>
      <c r="DP48" s="2859" t="n">
        <v>398425246</v>
      </c>
      <c r="DQ48" s="2821">
        <f>-CR48+DP48/10^6</f>
        <v/>
      </c>
      <c r="DR48" s="2657">
        <f>SUM(E48,K48,Q48,W48,AE48,AM48,AV48,BD48,BL48,BU48,CC48,CK48)-CS48</f>
        <v/>
      </c>
      <c r="DS48" s="2657">
        <f>SUM(D48,J48,P48,V48,AD48,AL48,AU48,BC48,,BN48,BV48,CD48,CL48)-CT48</f>
        <v/>
      </c>
      <c r="DT48" s="2822" t="n"/>
      <c r="DU48" s="407" t="n">
        <v>24.820232</v>
      </c>
      <c r="DV48" s="2823">
        <f>DU48-CJ48</f>
        <v/>
      </c>
      <c r="DX48" s="2811">
        <f>(CS48-CZ48)*10^6</f>
        <v/>
      </c>
      <c r="DY48" s="2811">
        <f>(CT48-DC48)*10^6</f>
        <v/>
      </c>
      <c r="DZ48" s="2811">
        <f>(CW48-DD48)*10^6</f>
        <v/>
      </c>
      <c r="EB48" s="2824" t="n"/>
    </row>
    <row customFormat="1" customHeight="1" hidden="1" ht="19.5" outlineLevel="1" r="49" s="408">
      <c r="A49" s="260" t="n"/>
      <c r="B49" s="397" t="inlineStr">
        <is>
          <t>FOIRES ET EXPOSITIONS</t>
        </is>
      </c>
      <c r="C49" s="398" t="inlineStr">
        <is>
          <t>Opex43</t>
        </is>
      </c>
      <c r="D49" s="2831" t="n"/>
      <c r="E49" s="2832" t="n"/>
      <c r="F49" s="2832" t="n">
        <v>0</v>
      </c>
      <c r="G49" s="2832" t="n"/>
      <c r="H49" s="401" t="n"/>
      <c r="I49" s="389" t="n"/>
      <c r="J49" s="2831" t="n"/>
      <c r="K49" s="2832" t="n"/>
      <c r="L49" s="2832" t="n">
        <v>0</v>
      </c>
      <c r="M49" s="2832" t="n"/>
      <c r="N49" s="401" t="n"/>
      <c r="O49" s="402" t="n"/>
      <c r="P49" s="2831" t="n"/>
      <c r="Q49" s="2832" t="n"/>
      <c r="R49" s="2832" t="n">
        <v>0</v>
      </c>
      <c r="S49" s="2832" t="n"/>
      <c r="T49" s="401" t="n"/>
      <c r="U49" s="2826" t="n"/>
      <c r="V49" s="2831" t="n"/>
      <c r="W49" s="2832" t="n"/>
      <c r="X49" s="2832" t="n"/>
      <c r="Y49" s="2832" t="n">
        <v>0</v>
      </c>
      <c r="Z49" s="2832" t="n">
        <v>0</v>
      </c>
      <c r="AA49" s="2832" t="n"/>
      <c r="AB49" s="401" t="n"/>
      <c r="AC49" s="402" t="n"/>
      <c r="AD49" s="2831" t="n"/>
      <c r="AE49" s="2832" t="n"/>
      <c r="AF49" s="2832" t="n"/>
      <c r="AG49" s="2832" t="n">
        <v>0</v>
      </c>
      <c r="AH49" s="2832" t="n">
        <v>0</v>
      </c>
      <c r="AI49" s="2832" t="n"/>
      <c r="AJ49" s="401" t="n"/>
      <c r="AK49" s="402" t="n"/>
      <c r="AL49" s="2831" t="n"/>
      <c r="AM49" s="2832" t="n"/>
      <c r="AN49" s="2832" t="n"/>
      <c r="AO49" s="2832" t="n"/>
      <c r="AP49" s="2832" t="n">
        <v>0</v>
      </c>
      <c r="AQ49" s="2832" t="n">
        <v>0</v>
      </c>
      <c r="AR49" s="2832" t="n"/>
      <c r="AS49" s="401" t="n"/>
      <c r="AT49" s="2827" t="n"/>
      <c r="AU49" s="2831" t="n"/>
      <c r="AV49" s="2832" t="n"/>
      <c r="AW49" s="2832" t="n"/>
      <c r="AX49" s="2832" t="n">
        <v>0</v>
      </c>
      <c r="AY49" s="2832" t="n">
        <v>0</v>
      </c>
      <c r="AZ49" s="2832" t="n"/>
      <c r="BA49" s="401" t="n"/>
      <c r="BB49" s="402" t="n"/>
      <c r="BC49" s="2831" t="n"/>
      <c r="BD49" s="2832" t="n"/>
      <c r="BE49" s="2832" t="n"/>
      <c r="BF49" s="2832" t="n">
        <v>0</v>
      </c>
      <c r="BG49" s="2832" t="n">
        <v>0</v>
      </c>
      <c r="BH49" s="2832" t="n"/>
      <c r="BI49" s="401" t="n"/>
      <c r="BJ49" s="2833" t="n"/>
      <c r="BK49" s="2831" t="n">
        <v>0</v>
      </c>
      <c r="BL49" s="2832" t="n"/>
      <c r="BM49" s="2832" t="n"/>
      <c r="BN49" s="2832" t="n"/>
      <c r="BO49" s="2832" t="n">
        <v>0</v>
      </c>
      <c r="BP49" s="2832" t="n">
        <v>0</v>
      </c>
      <c r="BQ49" s="2832" t="n"/>
      <c r="BR49" s="401" t="n"/>
      <c r="BS49" s="2833" t="n"/>
      <c r="BT49" s="2831" t="n">
        <v>0</v>
      </c>
      <c r="BU49" s="2832" t="n"/>
      <c r="BV49" s="2832" t="n"/>
      <c r="BW49" s="2832" t="n">
        <v>0</v>
      </c>
      <c r="BX49" s="2832" t="n">
        <v>0</v>
      </c>
      <c r="BY49" s="2832" t="n"/>
      <c r="BZ49" s="401" t="n"/>
      <c r="CA49" s="2795" t="n"/>
      <c r="CB49" s="2831" t="n">
        <v>0</v>
      </c>
      <c r="CC49" s="2832" t="n"/>
      <c r="CD49" s="2832" t="n"/>
      <c r="CE49" s="2832" t="n">
        <v>0</v>
      </c>
      <c r="CF49" s="2832" t="n">
        <v>0</v>
      </c>
      <c r="CG49" s="2832" t="n"/>
      <c r="CH49" s="401" t="n"/>
      <c r="CI49" s="2795" t="n"/>
      <c r="CJ49" s="2831" t="n">
        <v>0</v>
      </c>
      <c r="CK49" s="2832" t="n"/>
      <c r="CL49" s="2832" t="n"/>
      <c r="CM49" s="2832" t="n">
        <v>0</v>
      </c>
      <c r="CN49" s="2832" t="n">
        <v>0</v>
      </c>
      <c r="CO49" s="2832" t="n"/>
      <c r="CP49" s="401" t="n"/>
      <c r="CQ49" s="402" t="n"/>
      <c r="CR49" s="2831" t="n">
        <v>0</v>
      </c>
      <c r="CS49" s="2832" t="n">
        <v>0</v>
      </c>
      <c r="CT49" s="2832" t="n">
        <v>0</v>
      </c>
      <c r="CU49" s="2832" t="n">
        <v>0</v>
      </c>
      <c r="CV49" s="2832" t="n">
        <v>0</v>
      </c>
      <c r="CW49" s="2832" t="n">
        <v>0</v>
      </c>
      <c r="CX49" s="401">
        <f>IFERROR(CR49/CW49-1, "-")</f>
        <v/>
      </c>
      <c r="CY49" s="392" t="n"/>
      <c r="CZ49" s="2834" t="n">
        <v>0</v>
      </c>
      <c r="DA49" s="2832" t="n"/>
      <c r="DB49" s="2832" t="n"/>
      <c r="DC49" s="2832" t="n">
        <v>0</v>
      </c>
      <c r="DD49" s="2832" t="n"/>
      <c r="DE49" s="401" t="n"/>
      <c r="DF49" s="401" t="n"/>
      <c r="DG49" s="405" t="n"/>
      <c r="DH49" s="405" t="n"/>
      <c r="DI49" s="2819" t="n"/>
      <c r="DJ49" s="2657">
        <f>SUM(D49,J49,P49,V49,AD49,AL49,AU49,BC49,BK49,BT49,CB49,CJ49)-CR49</f>
        <v/>
      </c>
      <c r="DK49" s="2657">
        <f>SUM(E49,K49,Q49,W49,AE49,AM49,AV49,BD49,BL49,BU49,CC49,CK49)-CS49</f>
        <v/>
      </c>
      <c r="DL49" s="2657">
        <f>SUM(G49,M49,S49,AA49,AI49,AR49,AZ49,BH49,BQ49,BY49,CG49,CO49)-CW49</f>
        <v/>
      </c>
      <c r="DM49" s="2657">
        <f>SUM(D49,J49,P49,V49,AD49,AL49,AU49,BC49,,BN49,BV49,CD49,CL49)-CT49</f>
        <v/>
      </c>
      <c r="DN49" s="2819" t="n"/>
      <c r="DO49" s="2819" t="n"/>
      <c r="DP49" s="2835" t="n">
        <v>0</v>
      </c>
      <c r="DQ49" s="2821">
        <f>-CR49+DP49/10^6</f>
        <v/>
      </c>
      <c r="DR49" s="2657">
        <f>SUM(E49,K49,Q49,W49,AE49,AM49,AV49,BD49,BL49,BU49,CC49,CK49)-CS49</f>
        <v/>
      </c>
      <c r="DS49" s="2657">
        <f>SUM(D49,J49,P49,V49,AD49,AL49,AU49,BC49,,BN49,BV49,CD49,CL49)-CT49</f>
        <v/>
      </c>
      <c r="DT49" s="2822" t="n"/>
      <c r="DU49" s="407" t="n">
        <v>0</v>
      </c>
      <c r="DV49" s="2823">
        <f>DU49-CJ49</f>
        <v/>
      </c>
      <c r="DX49" s="2811">
        <f>(CS49-CZ49)*10^6</f>
        <v/>
      </c>
      <c r="DY49" s="2811">
        <f>(CT49-DC49)*10^6</f>
        <v/>
      </c>
      <c r="DZ49" s="2811">
        <f>(CW49-DD49)*10^6</f>
        <v/>
      </c>
      <c r="EB49" s="2824" t="n"/>
    </row>
    <row customFormat="1" customHeight="1" hidden="1" ht="19.5" outlineLevel="1" r="50" s="408">
      <c r="A50" s="260" t="n"/>
      <c r="B50" s="397" t="inlineStr">
        <is>
          <t>CADEAUX A LA CLIENTELE</t>
        </is>
      </c>
      <c r="C50" s="398" t="inlineStr">
        <is>
          <t>Opex44</t>
        </is>
      </c>
      <c r="D50" s="2860" t="n">
        <v>0</v>
      </c>
      <c r="E50" s="2832" t="n"/>
      <c r="F50" s="2832" t="n">
        <v>0</v>
      </c>
      <c r="G50" s="2832" t="n">
        <v>42.841</v>
      </c>
      <c r="H50" s="401" t="n">
        <v>-1</v>
      </c>
      <c r="I50" s="389" t="n"/>
      <c r="J50" s="2860" t="n">
        <v>0</v>
      </c>
      <c r="K50" s="2832" t="n"/>
      <c r="L50" s="2832" t="n">
        <v>0</v>
      </c>
      <c r="M50" s="2832" t="n">
        <v>35.17345</v>
      </c>
      <c r="N50" s="401" t="n">
        <v>-1</v>
      </c>
      <c r="O50" s="402" t="n"/>
      <c r="P50" s="2860" t="n">
        <v>0</v>
      </c>
      <c r="Q50" s="2832" t="n"/>
      <c r="R50" s="2832" t="n">
        <v>0</v>
      </c>
      <c r="S50" s="2832" t="n">
        <v>39.336394</v>
      </c>
      <c r="T50" s="401" t="n">
        <v>-1</v>
      </c>
      <c r="U50" s="2826" t="n"/>
      <c r="V50" s="2860" t="n">
        <v>2.475</v>
      </c>
      <c r="W50" s="2832" t="n"/>
      <c r="X50" s="2832" t="n"/>
      <c r="Y50" s="2832" t="n">
        <v>2.475</v>
      </c>
      <c r="Z50" s="2832" t="n">
        <v>2.475</v>
      </c>
      <c r="AA50" s="2832" t="n">
        <v>7.240882</v>
      </c>
      <c r="AB50" s="401" t="n">
        <v>-0.658190811561354</v>
      </c>
      <c r="AC50" s="402" t="n"/>
      <c r="AD50" s="2860" t="n">
        <v>6.547</v>
      </c>
      <c r="AE50" s="2832" t="n"/>
      <c r="AF50" s="2832" t="n"/>
      <c r="AG50" s="2832" t="n">
        <v>6.547</v>
      </c>
      <c r="AH50" s="2832" t="n">
        <v>6.547</v>
      </c>
      <c r="AI50" s="2832" t="n">
        <v>2.4195</v>
      </c>
      <c r="AJ50" s="401" t="n">
        <v>1.705930977474685</v>
      </c>
      <c r="AK50" s="402" t="n"/>
      <c r="AL50" s="2860" t="n">
        <v>0.08260000000000001</v>
      </c>
      <c r="AM50" s="2832" t="n"/>
      <c r="AN50" s="2832" t="n"/>
      <c r="AO50" s="2832" t="n"/>
      <c r="AP50" s="2832" t="n">
        <v>0.08260000000000001</v>
      </c>
      <c r="AQ50" s="2832" t="n">
        <v>0.08260000000000001</v>
      </c>
      <c r="AR50" s="2832" t="n">
        <v>0.18468</v>
      </c>
      <c r="AS50" s="401" t="n">
        <v>-0.5527398743773013</v>
      </c>
      <c r="AT50" s="2827" t="n"/>
      <c r="AU50" s="2860" t="n">
        <v>0</v>
      </c>
      <c r="AV50" s="2832" t="n"/>
      <c r="AW50" s="2832" t="n"/>
      <c r="AX50" s="2832" t="n">
        <v>0</v>
      </c>
      <c r="AY50" s="2832" t="n">
        <v>0</v>
      </c>
      <c r="AZ50" s="2832" t="n">
        <v>16.461</v>
      </c>
      <c r="BA50" s="401" t="n">
        <v>-1</v>
      </c>
      <c r="BB50" s="402" t="n"/>
      <c r="BC50" s="2860" t="n">
        <v>0</v>
      </c>
      <c r="BD50" s="2832" t="n"/>
      <c r="BE50" s="2832" t="n"/>
      <c r="BF50" s="2832" t="n">
        <v>0</v>
      </c>
      <c r="BG50" s="2832" t="n">
        <v>0</v>
      </c>
      <c r="BH50" s="2832" t="n">
        <v>-2.09</v>
      </c>
      <c r="BI50" s="401" t="n">
        <v>-1</v>
      </c>
      <c r="BJ50" s="2833" t="n"/>
      <c r="BK50" s="2860" t="n">
        <v>0</v>
      </c>
      <c r="BL50" s="2832" t="n"/>
      <c r="BM50" s="2832" t="n"/>
      <c r="BN50" s="2832" t="n"/>
      <c r="BO50" s="2832" t="n">
        <v>0</v>
      </c>
      <c r="BP50" s="2832" t="n">
        <v>0</v>
      </c>
      <c r="BQ50" s="2832" t="n">
        <v>-0.978813</v>
      </c>
      <c r="BR50" s="401" t="n">
        <v>-1</v>
      </c>
      <c r="BS50" s="2833" t="n"/>
      <c r="BT50" s="2860" t="n">
        <v>0</v>
      </c>
      <c r="BU50" s="2832" t="n"/>
      <c r="BV50" s="2832" t="n"/>
      <c r="BW50" s="2832" t="n">
        <v>0</v>
      </c>
      <c r="BX50" s="2832" t="n">
        <v>0</v>
      </c>
      <c r="BY50" s="2832" t="n">
        <v>0</v>
      </c>
      <c r="BZ50" s="401" t="n"/>
      <c r="CA50" s="2795" t="n"/>
      <c r="CB50" s="2860" t="n">
        <v>0</v>
      </c>
      <c r="CC50" s="2832" t="n"/>
      <c r="CD50" s="2832" t="n"/>
      <c r="CE50" s="2832" t="n">
        <v>0</v>
      </c>
      <c r="CF50" s="2832" t="n">
        <v>0</v>
      </c>
      <c r="CG50" s="2832" t="n">
        <v>0.767</v>
      </c>
      <c r="CH50" s="401" t="n">
        <v>-1</v>
      </c>
      <c r="CI50" s="2795" t="n"/>
      <c r="CJ50" s="2860" t="n">
        <v>0.649265</v>
      </c>
      <c r="CK50" s="2832" t="n"/>
      <c r="CL50" s="2832" t="n"/>
      <c r="CM50" s="2832" t="n">
        <v>0.649265</v>
      </c>
      <c r="CN50" s="2832" t="n">
        <v>0.649265</v>
      </c>
      <c r="CO50" s="2832" t="n">
        <v>0</v>
      </c>
      <c r="CP50" s="401" t="n"/>
      <c r="CQ50" s="402" t="n"/>
      <c r="CR50" s="2831" t="n">
        <v>9.753864999999999</v>
      </c>
      <c r="CS50" s="2832" t="n">
        <v>0</v>
      </c>
      <c r="CT50" s="2832" t="n">
        <v>9.1046</v>
      </c>
      <c r="CU50" s="2832" t="n">
        <v>9.753864999999999</v>
      </c>
      <c r="CV50" s="2832" t="n">
        <v>0.6492649999999998</v>
      </c>
      <c r="CW50" s="2832" t="n">
        <v>141.355093</v>
      </c>
      <c r="CX50" s="401">
        <f>IFERROR(CR50/CW50-1, "-")</f>
        <v/>
      </c>
      <c r="CY50" s="392" t="n"/>
      <c r="CZ50" s="2834" t="n">
        <v>0</v>
      </c>
      <c r="DA50" s="2832" t="n">
        <v>0</v>
      </c>
      <c r="DB50" s="2832" t="n">
        <v>9.022</v>
      </c>
      <c r="DC50" s="2832" t="n">
        <v>9.1046</v>
      </c>
      <c r="DD50" s="2832" t="n">
        <v>141.355093</v>
      </c>
      <c r="DE50" s="401" t="n"/>
      <c r="DF50" s="401" t="n"/>
      <c r="DG50" s="405" t="n"/>
      <c r="DH50" s="405" t="n"/>
      <c r="DI50" s="2819" t="n"/>
      <c r="DJ50" s="2657">
        <f>SUM(D50,J50,P50,V50,AD50,AL50,AU50,BC50,BK50,BT50,CB50,CJ50)-CR50</f>
        <v/>
      </c>
      <c r="DK50" s="2657">
        <f>SUM(E50,K50,Q50,W50,AE50,AM50,AV50,BD50,BL50,BU50,CC50,CK50)-CS50</f>
        <v/>
      </c>
      <c r="DL50" s="2657">
        <f>SUM(G50,M50,S50,AA50,AI50,AR50,AZ50,BH50,BQ50,BY50,CG50,CO50)-CW50</f>
        <v/>
      </c>
      <c r="DM50" s="2657">
        <f>SUM(D50,J50,P50,V50,AD50,AL50,AU50,BC50,,BN50,BV50,CD50,CL50)-CT50</f>
        <v/>
      </c>
      <c r="DN50" s="2819" t="n"/>
      <c r="DO50" s="2819" t="n"/>
      <c r="DP50" s="2861">
        <f>#VALUE!</f>
        <v/>
      </c>
      <c r="DQ50" s="2821">
        <f>-CR50+DP50/10^6</f>
        <v/>
      </c>
      <c r="DR50" s="2657">
        <f>SUM(E50,K50,Q50,W50,AE50,AM50,AV50,BD50,BL50,BU50,CC50,CK50)-CS50</f>
        <v/>
      </c>
      <c r="DS50" s="2657">
        <f>SUM(D50,J50,P50,V50,AD50,AL50,AU50,BC50,,BN50,BV50,CD50,CL50)-CT50</f>
        <v/>
      </c>
      <c r="DT50" s="2822" t="n"/>
      <c r="DU50" s="407" t="n">
        <v>0</v>
      </c>
      <c r="DV50" s="2823">
        <f>DU50-CJ50</f>
        <v/>
      </c>
      <c r="DX50" s="2811">
        <f>(CS50-CZ50)*10^6</f>
        <v/>
      </c>
      <c r="DY50" s="2811">
        <f>(CT50-DC50)*10^6</f>
        <v/>
      </c>
      <c r="DZ50" s="2811">
        <f>(CW50-DD50)*10^6</f>
        <v/>
      </c>
      <c r="EB50" s="2824" t="n"/>
    </row>
    <row customFormat="1" customHeight="1" hidden="1" ht="19.5" outlineLevel="1" r="51" s="408">
      <c r="A51" s="260" t="n"/>
      <c r="B51" s="397" t="inlineStr">
        <is>
          <t>FRAIS DE COLLOQUES, SEMINAIRES</t>
        </is>
      </c>
      <c r="C51" s="398" t="inlineStr">
        <is>
          <t>Opex45</t>
        </is>
      </c>
      <c r="D51" s="2831" t="n">
        <v>0</v>
      </c>
      <c r="E51" s="2832" t="n"/>
      <c r="F51" s="2832" t="n">
        <v>0</v>
      </c>
      <c r="G51" s="2832" t="n">
        <v>0</v>
      </c>
      <c r="H51" s="401" t="n"/>
      <c r="I51" s="389" t="n"/>
      <c r="J51" s="2831" t="n">
        <v>0</v>
      </c>
      <c r="K51" s="2832" t="n"/>
      <c r="L51" s="2832" t="n">
        <v>0</v>
      </c>
      <c r="M51" s="2832" t="n">
        <v>0</v>
      </c>
      <c r="N51" s="401" t="n"/>
      <c r="O51" s="402" t="n"/>
      <c r="P51" s="2831" t="n">
        <v>0</v>
      </c>
      <c r="Q51" s="2832" t="n"/>
      <c r="R51" s="2832" t="n">
        <v>0</v>
      </c>
      <c r="S51" s="2832" t="n">
        <v>0</v>
      </c>
      <c r="T51" s="401" t="n"/>
      <c r="U51" s="2826" t="n"/>
      <c r="V51" s="2831" t="n">
        <v>0</v>
      </c>
      <c r="W51" s="2832" t="n"/>
      <c r="X51" s="2832" t="n"/>
      <c r="Y51" s="2832" t="n">
        <v>0</v>
      </c>
      <c r="Z51" s="2832" t="n">
        <v>0</v>
      </c>
      <c r="AA51" s="2832" t="n">
        <v>0</v>
      </c>
      <c r="AB51" s="401" t="n"/>
      <c r="AC51" s="402" t="n"/>
      <c r="AD51" s="2831" t="n">
        <v>0</v>
      </c>
      <c r="AE51" s="2832" t="n"/>
      <c r="AF51" s="2832" t="n"/>
      <c r="AG51" s="2832" t="n">
        <v>0</v>
      </c>
      <c r="AH51" s="2832" t="n">
        <v>0</v>
      </c>
      <c r="AI51" s="2832" t="n">
        <v>0</v>
      </c>
      <c r="AJ51" s="401" t="n"/>
      <c r="AK51" s="402" t="n"/>
      <c r="AL51" s="2831" t="n">
        <v>0</v>
      </c>
      <c r="AM51" s="2832" t="n"/>
      <c r="AN51" s="2832" t="n"/>
      <c r="AO51" s="2832" t="n"/>
      <c r="AP51" s="2832" t="n">
        <v>0</v>
      </c>
      <c r="AQ51" s="2832" t="n">
        <v>0</v>
      </c>
      <c r="AR51" s="2832" t="n">
        <v>0</v>
      </c>
      <c r="AS51" s="401" t="n"/>
      <c r="AT51" s="2827" t="n"/>
      <c r="AU51" s="2831" t="n">
        <v>0</v>
      </c>
      <c r="AV51" s="2832" t="n"/>
      <c r="AW51" s="2832" t="n"/>
      <c r="AX51" s="2832" t="n">
        <v>0</v>
      </c>
      <c r="AY51" s="2832" t="n">
        <v>0</v>
      </c>
      <c r="AZ51" s="2832" t="n">
        <v>0</v>
      </c>
      <c r="BA51" s="401" t="n"/>
      <c r="BB51" s="402" t="n"/>
      <c r="BC51" s="2831" t="n">
        <v>0</v>
      </c>
      <c r="BD51" s="2832" t="n"/>
      <c r="BE51" s="2832" t="n"/>
      <c r="BF51" s="2832" t="n">
        <v>0</v>
      </c>
      <c r="BG51" s="2832" t="n">
        <v>0</v>
      </c>
      <c r="BH51" s="2832" t="n">
        <v>0</v>
      </c>
      <c r="BI51" s="401" t="n"/>
      <c r="BJ51" s="2833" t="n"/>
      <c r="BK51" s="2831" t="n">
        <v>0</v>
      </c>
      <c r="BL51" s="2832" t="n"/>
      <c r="BM51" s="2832" t="n"/>
      <c r="BN51" s="2832" t="n"/>
      <c r="BO51" s="2832" t="n">
        <v>0</v>
      </c>
      <c r="BP51" s="2832" t="n">
        <v>0</v>
      </c>
      <c r="BQ51" s="2832" t="n">
        <v>0</v>
      </c>
      <c r="BR51" s="401" t="n"/>
      <c r="BS51" s="2833" t="n"/>
      <c r="BT51" s="2831" t="n">
        <v>0</v>
      </c>
      <c r="BU51" s="2832" t="n"/>
      <c r="BV51" s="2832" t="n"/>
      <c r="BW51" s="2832" t="n">
        <v>0</v>
      </c>
      <c r="BX51" s="2832" t="n">
        <v>0</v>
      </c>
      <c r="BY51" s="2832" t="n">
        <v>0</v>
      </c>
      <c r="BZ51" s="401" t="n"/>
      <c r="CA51" s="2795" t="n"/>
      <c r="CB51" s="2831" t="n">
        <v>0</v>
      </c>
      <c r="CC51" s="2832" t="n"/>
      <c r="CD51" s="2832" t="n"/>
      <c r="CE51" s="2832" t="n">
        <v>0</v>
      </c>
      <c r="CF51" s="2832" t="n">
        <v>0</v>
      </c>
      <c r="CG51" s="2832" t="n">
        <v>0</v>
      </c>
      <c r="CH51" s="401" t="n"/>
      <c r="CI51" s="2795" t="n"/>
      <c r="CJ51" s="2831" t="n">
        <v>0</v>
      </c>
      <c r="CK51" s="2832" t="n"/>
      <c r="CL51" s="2832" t="n"/>
      <c r="CM51" s="2832" t="n">
        <v>0</v>
      </c>
      <c r="CN51" s="2832" t="n">
        <v>0</v>
      </c>
      <c r="CO51" s="2832" t="n">
        <v>0</v>
      </c>
      <c r="CP51" s="401" t="n"/>
      <c r="CQ51" s="402" t="n"/>
      <c r="CR51" s="2831" t="n">
        <v>0</v>
      </c>
      <c r="CS51" s="2832" t="n">
        <v>0</v>
      </c>
      <c r="CT51" s="2832" t="n">
        <v>0</v>
      </c>
      <c r="CU51" s="2832" t="n">
        <v>0</v>
      </c>
      <c r="CV51" s="2832" t="n">
        <v>0</v>
      </c>
      <c r="CW51" s="2832" t="n">
        <v>0</v>
      </c>
      <c r="CX51" s="401">
        <f>IFERROR(CR51/CW51-1, "-")</f>
        <v/>
      </c>
      <c r="CY51" s="392" t="n"/>
      <c r="CZ51" s="2834" t="n">
        <v>0</v>
      </c>
      <c r="DA51" s="2832" t="n">
        <v>0</v>
      </c>
      <c r="DB51" s="2832" t="n">
        <v>0</v>
      </c>
      <c r="DC51" s="2832" t="n">
        <v>0</v>
      </c>
      <c r="DD51" s="2832" t="n">
        <v>0</v>
      </c>
      <c r="DE51" s="401" t="n"/>
      <c r="DF51" s="401" t="n"/>
      <c r="DG51" s="405" t="n"/>
      <c r="DH51" s="405" t="n"/>
      <c r="DI51" s="2819" t="n"/>
      <c r="DJ51" s="2657">
        <f>SUM(D51,J51,P51,V51,AD51,AL51,AU51,BC51,BK51,BT51,CB51,CJ51)-CR51</f>
        <v/>
      </c>
      <c r="DK51" s="2657">
        <f>SUM(E51,K51,Q51,W51,AE51,AM51,AV51,BD51,BL51,BU51,CC51,CK51)-CS51</f>
        <v/>
      </c>
      <c r="DL51" s="2657">
        <f>SUM(G51,M51,S51,AA51,AI51,AR51,AZ51,BH51,BQ51,BY51,CG51,CO51)-CW51</f>
        <v/>
      </c>
      <c r="DM51" s="2657">
        <f>SUM(D51,J51,P51,V51,AD51,AL51,AU51,BC51,,BN51,BV51,CD51,CL51)-CT51</f>
        <v/>
      </c>
      <c r="DN51" s="2819" t="n"/>
      <c r="DO51" s="2819" t="n"/>
      <c r="DP51" s="2835" t="n">
        <v>0</v>
      </c>
      <c r="DQ51" s="2821">
        <f>-CR51+DP51/10^6</f>
        <v/>
      </c>
      <c r="DR51" s="2657">
        <f>SUM(E51,K51,Q51,W51,AE51,AM51,AV51,BD51,BL51,BU51,CC51,CK51)-CS51</f>
        <v/>
      </c>
      <c r="DS51" s="2657">
        <f>SUM(D51,J51,P51,V51,AD51,AL51,AU51,BC51,,BN51,BV51,CD51,CL51)-CT51</f>
        <v/>
      </c>
      <c r="DT51" s="2822" t="n"/>
      <c r="DU51" s="407" t="n">
        <v>0</v>
      </c>
      <c r="DV51" s="2823">
        <f>DU51-CJ51</f>
        <v/>
      </c>
      <c r="DX51" s="2811">
        <f>(CS51-CZ51)*10^6</f>
        <v/>
      </c>
      <c r="DY51" s="2811">
        <f>(CT51-DC51)*10^6</f>
        <v/>
      </c>
      <c r="DZ51" s="2811">
        <f>(CW51-DD51)*10^6</f>
        <v/>
      </c>
      <c r="EB51" s="2824" t="n"/>
    </row>
    <row customFormat="1" customHeight="1" hidden="1" ht="19.5" outlineLevel="1" r="52" s="408">
      <c r="A52" s="260" t="n"/>
      <c r="B52" s="397" t="inlineStr">
        <is>
          <t>RELATIONS PUBLIQUES</t>
        </is>
      </c>
      <c r="C52" s="398" t="inlineStr">
        <is>
          <t>Opex46</t>
        </is>
      </c>
      <c r="D52" s="2854" t="n"/>
      <c r="E52" s="2832" t="n"/>
      <c r="F52" s="2832" t="n">
        <v>0</v>
      </c>
      <c r="G52" s="2855" t="n"/>
      <c r="H52" s="429" t="n"/>
      <c r="I52" s="389" t="n"/>
      <c r="J52" s="2862" t="n"/>
      <c r="K52" s="2832" t="n"/>
      <c r="L52" s="2832" t="n">
        <v>0</v>
      </c>
      <c r="M52" s="2855" t="n"/>
      <c r="N52" s="429" t="n"/>
      <c r="O52" s="402" t="n"/>
      <c r="P52" s="2856" t="n"/>
      <c r="Q52" s="2832" t="n"/>
      <c r="R52" s="2832" t="n">
        <v>0</v>
      </c>
      <c r="S52" s="2855" t="n"/>
      <c r="T52" s="429" t="n"/>
      <c r="U52" s="2826" t="n"/>
      <c r="V52" s="2856" t="n"/>
      <c r="W52" s="2832" t="n"/>
      <c r="X52" s="2832" t="n"/>
      <c r="Y52" s="2832" t="n">
        <v>0</v>
      </c>
      <c r="Z52" s="2832" t="n">
        <v>0</v>
      </c>
      <c r="AA52" s="2855" t="n"/>
      <c r="AB52" s="429" t="n"/>
      <c r="AC52" s="402" t="n"/>
      <c r="AD52" s="2856" t="n"/>
      <c r="AE52" s="2832" t="n"/>
      <c r="AF52" s="2832" t="n"/>
      <c r="AG52" s="2832" t="n">
        <v>0</v>
      </c>
      <c r="AH52" s="2832" t="n">
        <v>0</v>
      </c>
      <c r="AI52" s="2855" t="n"/>
      <c r="AJ52" s="429" t="n"/>
      <c r="AK52" s="402" t="n"/>
      <c r="AL52" s="2856" t="n"/>
      <c r="AM52" s="2832" t="n"/>
      <c r="AN52" s="2832" t="n"/>
      <c r="AO52" s="2832" t="n"/>
      <c r="AP52" s="2832" t="n">
        <v>0</v>
      </c>
      <c r="AQ52" s="2832" t="n">
        <v>0</v>
      </c>
      <c r="AR52" s="2855" t="n"/>
      <c r="AS52" s="429" t="n"/>
      <c r="AT52" s="2827" t="n"/>
      <c r="AU52" s="2856" t="n"/>
      <c r="AV52" s="2832" t="n"/>
      <c r="AW52" s="2832" t="n"/>
      <c r="AX52" s="2832" t="n">
        <v>0</v>
      </c>
      <c r="AY52" s="2832" t="n">
        <v>0</v>
      </c>
      <c r="AZ52" s="2855" t="n"/>
      <c r="BA52" s="429" t="n"/>
      <c r="BB52" s="402" t="n"/>
      <c r="BC52" s="2856" t="n"/>
      <c r="BD52" s="2832" t="n"/>
      <c r="BE52" s="2832" t="n"/>
      <c r="BF52" s="2832" t="n">
        <v>0</v>
      </c>
      <c r="BG52" s="2832" t="n">
        <v>0</v>
      </c>
      <c r="BH52" s="2855" t="n"/>
      <c r="BI52" s="429" t="n"/>
      <c r="BJ52" s="2833" t="n"/>
      <c r="BK52" s="2856" t="n">
        <v>61.835446</v>
      </c>
      <c r="BL52" s="2832" t="n"/>
      <c r="BM52" s="2832" t="n"/>
      <c r="BN52" s="2832" t="n"/>
      <c r="BO52" s="2832" t="n">
        <v>61.835446</v>
      </c>
      <c r="BP52" s="2832" t="n">
        <v>61.835446</v>
      </c>
      <c r="BQ52" s="2855" t="n"/>
      <c r="BR52" s="429" t="n"/>
      <c r="BS52" s="2833" t="n"/>
      <c r="BT52" s="2856" t="n">
        <v>54.989681</v>
      </c>
      <c r="BU52" s="2832" t="n"/>
      <c r="BV52" s="2832" t="n"/>
      <c r="BW52" s="2832" t="n">
        <v>54.989681</v>
      </c>
      <c r="BX52" s="2832" t="n">
        <v>54.989681</v>
      </c>
      <c r="BY52" s="2855" t="n"/>
      <c r="BZ52" s="429" t="n"/>
      <c r="CA52" s="2795" t="n"/>
      <c r="CB52" s="2856" t="n">
        <v>74.062995</v>
      </c>
      <c r="CC52" s="2832" t="n"/>
      <c r="CD52" s="2832" t="n"/>
      <c r="CE52" s="2832" t="n">
        <v>74.062995</v>
      </c>
      <c r="CF52" s="2832" t="n">
        <v>74.062995</v>
      </c>
      <c r="CG52" s="2855" t="n"/>
      <c r="CH52" s="429" t="n"/>
      <c r="CI52" s="2795" t="n"/>
      <c r="CJ52" s="2856" t="n">
        <v>158.351293</v>
      </c>
      <c r="CK52" s="2832" t="n"/>
      <c r="CL52" s="2832" t="n"/>
      <c r="CM52" s="2832" t="n">
        <v>158.351293</v>
      </c>
      <c r="CN52" s="2832" t="n">
        <v>158.351293</v>
      </c>
      <c r="CO52" s="2855" t="n"/>
      <c r="CP52" s="429" t="n"/>
      <c r="CQ52" s="402" t="n"/>
      <c r="CR52" s="2831" t="n">
        <v>349.239415</v>
      </c>
      <c r="CS52" s="2832" t="n">
        <v>0</v>
      </c>
      <c r="CT52" s="2832" t="n">
        <v>0</v>
      </c>
      <c r="CU52" s="2832" t="n">
        <v>349.239415</v>
      </c>
      <c r="CV52" s="2832" t="n">
        <v>349.239415</v>
      </c>
      <c r="CW52" s="2832" t="n">
        <v>0</v>
      </c>
      <c r="CX52" s="401">
        <f>IFERROR(CR52/CW52-1, "-")</f>
        <v/>
      </c>
      <c r="CY52" s="392" t="n"/>
      <c r="CZ52" s="2834" t="n">
        <v>0</v>
      </c>
      <c r="DA52" s="2832" t="n"/>
      <c r="DB52" s="2832" t="n"/>
      <c r="DC52" s="2832" t="n">
        <v>557.669435</v>
      </c>
      <c r="DD52" s="2832" t="n"/>
      <c r="DE52" s="401" t="n"/>
      <c r="DF52" s="401" t="n"/>
      <c r="DG52" s="405" t="n"/>
      <c r="DH52" s="405" t="n"/>
      <c r="DI52" s="2819" t="n"/>
      <c r="DJ52" s="2657">
        <f>SUM(D52,J52,P52,V52,AD52,AL52,AU52,BC52,BK52,BT52,CB52,CJ52)-CR52</f>
        <v/>
      </c>
      <c r="DK52" s="2657">
        <f>SUM(E52,K52,Q52,W52,AE52,AM52,AV52,BD52,BL52,BU52,CC52,CK52)-CS52</f>
        <v/>
      </c>
      <c r="DL52" s="2657">
        <f>SUM(G52,M52,S52,AA52,AI52,AR52,AZ52,BH52,BQ52,BY52,CG52,CO52)-CW52</f>
        <v/>
      </c>
      <c r="DM52" s="2657">
        <f>SUM(D52,J52,P52,V52,AD52,AL52,AU52,BC52,,BN52,BV52,CD52,CL52)-CT52</f>
        <v/>
      </c>
      <c r="DN52" s="2819" t="n"/>
      <c r="DO52" s="2819" t="n"/>
      <c r="DP52" s="2863">
        <f>#VALUE!</f>
        <v/>
      </c>
      <c r="DQ52" s="2821">
        <f>-CR52+DP52/10^6</f>
        <v/>
      </c>
      <c r="DR52" s="2657">
        <f>SUM(E52,K52,Q52,W52,AE52,AM52,AV52,BD52,BL52,BU52,CC52,CK52)-CS52</f>
        <v/>
      </c>
      <c r="DS52" s="2657">
        <f>SUM(D52,J52,P52,V52,AD52,AL52,AU52,BC52,,BN52,BV52,CD52,CL52)-CT52</f>
        <v/>
      </c>
      <c r="DT52" s="2822" t="n"/>
      <c r="DU52" s="407" t="n">
        <v>76.338363</v>
      </c>
      <c r="DV52" s="2823">
        <f>DU52-CJ52</f>
        <v/>
      </c>
      <c r="DX52" s="2811">
        <f>(CS52-CZ52)*10^6</f>
        <v/>
      </c>
      <c r="DY52" s="2811">
        <f>(CT52-DC52)*10^6</f>
        <v/>
      </c>
      <c r="DZ52" s="2811">
        <f>(CW52-DD52)*10^6</f>
        <v/>
      </c>
      <c r="EB52" s="2824" t="n"/>
    </row>
    <row customFormat="1" customHeight="1" hidden="1" ht="19.5" outlineLevel="1" r="53" s="408">
      <c r="A53" s="260" t="n"/>
      <c r="B53" s="397" t="inlineStr">
        <is>
          <t>DEVELOPPEMENT DE LA MARQUE</t>
        </is>
      </c>
      <c r="C53" s="398" t="inlineStr">
        <is>
          <t>Opex47</t>
        </is>
      </c>
      <c r="D53" s="2831" t="n">
        <v>0</v>
      </c>
      <c r="E53" s="2832" t="n"/>
      <c r="F53" s="2832" t="n">
        <v>0</v>
      </c>
      <c r="G53" s="2832" t="n">
        <v>0</v>
      </c>
      <c r="H53" s="401" t="n"/>
      <c r="I53" s="389" t="n"/>
      <c r="J53" s="2831" t="n">
        <v>0</v>
      </c>
      <c r="K53" s="2832" t="n"/>
      <c r="L53" s="2832" t="n">
        <v>0</v>
      </c>
      <c r="M53" s="2832" t="n">
        <v>0</v>
      </c>
      <c r="N53" s="401" t="n"/>
      <c r="O53" s="402" t="n"/>
      <c r="P53" s="2831" t="n">
        <v>0</v>
      </c>
      <c r="Q53" s="2832" t="n"/>
      <c r="R53" s="2832" t="n">
        <v>0</v>
      </c>
      <c r="S53" s="2832" t="n">
        <v>0</v>
      </c>
      <c r="T53" s="401" t="n"/>
      <c r="U53" s="2826" t="n"/>
      <c r="V53" s="2831" t="n">
        <v>0</v>
      </c>
      <c r="W53" s="2832" t="n"/>
      <c r="X53" s="2832" t="n"/>
      <c r="Y53" s="2832" t="n">
        <v>0</v>
      </c>
      <c r="Z53" s="2832" t="n">
        <v>0</v>
      </c>
      <c r="AA53" s="2832" t="n">
        <v>0</v>
      </c>
      <c r="AB53" s="401" t="n"/>
      <c r="AC53" s="402" t="n"/>
      <c r="AD53" s="2831" t="n">
        <v>0</v>
      </c>
      <c r="AE53" s="2832" t="n"/>
      <c r="AF53" s="2832" t="n"/>
      <c r="AG53" s="2832" t="n">
        <v>0</v>
      </c>
      <c r="AH53" s="2832" t="n">
        <v>0</v>
      </c>
      <c r="AI53" s="2832" t="n">
        <v>0</v>
      </c>
      <c r="AJ53" s="401" t="n"/>
      <c r="AK53" s="402" t="n"/>
      <c r="AL53" s="2831" t="n">
        <v>0</v>
      </c>
      <c r="AM53" s="2832" t="n"/>
      <c r="AN53" s="2832" t="n"/>
      <c r="AO53" s="2832" t="n"/>
      <c r="AP53" s="2832" t="n">
        <v>0</v>
      </c>
      <c r="AQ53" s="2832" t="n">
        <v>0</v>
      </c>
      <c r="AR53" s="2832" t="n">
        <v>0</v>
      </c>
      <c r="AS53" s="401" t="n"/>
      <c r="AT53" s="2827" t="n"/>
      <c r="AU53" s="2831" t="n">
        <v>0</v>
      </c>
      <c r="AV53" s="2832" t="n"/>
      <c r="AW53" s="2832" t="n"/>
      <c r="AX53" s="2832" t="n">
        <v>0</v>
      </c>
      <c r="AY53" s="2832" t="n">
        <v>0</v>
      </c>
      <c r="AZ53" s="2832" t="n">
        <v>0</v>
      </c>
      <c r="BA53" s="401" t="n"/>
      <c r="BB53" s="402" t="n"/>
      <c r="BC53" s="2831" t="n">
        <v>0</v>
      </c>
      <c r="BD53" s="2832" t="n"/>
      <c r="BE53" s="2832" t="n"/>
      <c r="BF53" s="2832" t="n">
        <v>0</v>
      </c>
      <c r="BG53" s="2832" t="n">
        <v>0</v>
      </c>
      <c r="BH53" s="2832" t="n">
        <v>0</v>
      </c>
      <c r="BI53" s="401" t="n"/>
      <c r="BJ53" s="2833" t="n"/>
      <c r="BK53" s="2831" t="n">
        <v>0</v>
      </c>
      <c r="BL53" s="2832" t="n"/>
      <c r="BM53" s="2832" t="n"/>
      <c r="BN53" s="2832" t="n"/>
      <c r="BO53" s="2832" t="n">
        <v>0</v>
      </c>
      <c r="BP53" s="2832" t="n">
        <v>0</v>
      </c>
      <c r="BQ53" s="2832" t="n">
        <v>0</v>
      </c>
      <c r="BR53" s="401" t="n"/>
      <c r="BS53" s="2833" t="n"/>
      <c r="BT53" s="2831" t="n">
        <v>0</v>
      </c>
      <c r="BU53" s="2832" t="n"/>
      <c r="BV53" s="2832" t="n"/>
      <c r="BW53" s="2832" t="n">
        <v>0</v>
      </c>
      <c r="BX53" s="2832" t="n">
        <v>0</v>
      </c>
      <c r="BY53" s="2832" t="n">
        <v>0</v>
      </c>
      <c r="BZ53" s="401" t="n"/>
      <c r="CA53" s="2795" t="n"/>
      <c r="CB53" s="2831" t="n">
        <v>0</v>
      </c>
      <c r="CC53" s="2832" t="n"/>
      <c r="CD53" s="2832" t="n"/>
      <c r="CE53" s="2832" t="n">
        <v>0</v>
      </c>
      <c r="CF53" s="2832" t="n">
        <v>0</v>
      </c>
      <c r="CG53" s="2832" t="n">
        <v>0</v>
      </c>
      <c r="CH53" s="401" t="n"/>
      <c r="CI53" s="2795" t="n"/>
      <c r="CJ53" s="2831" t="n">
        <v>0</v>
      </c>
      <c r="CK53" s="2832" t="n"/>
      <c r="CL53" s="2832" t="n"/>
      <c r="CM53" s="2832" t="n">
        <v>0</v>
      </c>
      <c r="CN53" s="2832" t="n">
        <v>0</v>
      </c>
      <c r="CO53" s="2832" t="n">
        <v>0</v>
      </c>
      <c r="CP53" s="401" t="n"/>
      <c r="CQ53" s="402" t="n"/>
      <c r="CR53" s="2831" t="n">
        <v>0</v>
      </c>
      <c r="CS53" s="2832" t="n">
        <v>0</v>
      </c>
      <c r="CT53" s="2832" t="n">
        <v>0</v>
      </c>
      <c r="CU53" s="2832" t="n">
        <v>0</v>
      </c>
      <c r="CV53" s="2832" t="n">
        <v>0</v>
      </c>
      <c r="CW53" s="2832" t="n">
        <v>0</v>
      </c>
      <c r="CX53" s="401">
        <f>IFERROR(CR53/CW53-1, "-")</f>
        <v/>
      </c>
      <c r="CY53" s="392" t="n"/>
      <c r="CZ53" s="2834" t="n">
        <v>0</v>
      </c>
      <c r="DA53" s="2832" t="n">
        <v>0</v>
      </c>
      <c r="DB53" s="2832" t="n">
        <v>0</v>
      </c>
      <c r="DC53" s="2832" t="n">
        <v>0</v>
      </c>
      <c r="DD53" s="2832" t="n">
        <v>0</v>
      </c>
      <c r="DE53" s="401" t="n"/>
      <c r="DF53" s="401" t="n"/>
      <c r="DG53" s="405" t="n"/>
      <c r="DH53" s="405" t="n"/>
      <c r="DI53" s="2819" t="n"/>
      <c r="DJ53" s="2657">
        <f>SUM(D53,J53,P53,V53,AD53,AL53,AU53,BC53,BK53,BT53,CB53,CJ53)-CR53</f>
        <v/>
      </c>
      <c r="DK53" s="2657">
        <f>SUM(E53,K53,Q53,W53,AE53,AM53,AV53,BD53,BL53,BU53,CC53,CK53)-CS53</f>
        <v/>
      </c>
      <c r="DL53" s="2657">
        <f>SUM(G53,M53,S53,AA53,AI53,AR53,AZ53,BH53,BQ53,BY53,CG53,CO53)-CW53</f>
        <v/>
      </c>
      <c r="DM53" s="2657">
        <f>SUM(D53,J53,P53,V53,AD53,AL53,AU53,BC53,,BN53,BV53,CD53,CL53)-CT53</f>
        <v/>
      </c>
      <c r="DN53" s="2819" t="n"/>
      <c r="DO53" s="2819" t="n"/>
      <c r="DP53" s="2835" t="n">
        <v>0</v>
      </c>
      <c r="DQ53" s="2821">
        <f>-CR53+DP53/10^6</f>
        <v/>
      </c>
      <c r="DR53" s="2657">
        <f>SUM(E53,K53,Q53,W53,AE53,AM53,AV53,BD53,BL53,BU53,CC53,CK53)-CS53</f>
        <v/>
      </c>
      <c r="DS53" s="2657">
        <f>SUM(D53,J53,P53,V53,AD53,AL53,AU53,BC53,,BN53,BV53,CD53,CL53)-CT53</f>
        <v/>
      </c>
      <c r="DT53" s="2822" t="n"/>
      <c r="DU53" s="407" t="n">
        <v>0</v>
      </c>
      <c r="DV53" s="2823">
        <f>DU53-CJ53</f>
        <v/>
      </c>
      <c r="DX53" s="2811">
        <f>(CS53-CZ53)*10^6</f>
        <v/>
      </c>
      <c r="DY53" s="2811">
        <f>(CT53-DC53)*10^6</f>
        <v/>
      </c>
      <c r="DZ53" s="2811">
        <f>(CW53-DD53)*10^6</f>
        <v/>
      </c>
      <c r="EB53" s="2824" t="n"/>
    </row>
    <row customFormat="1" customHeight="1" hidden="1" ht="19.5" outlineLevel="1" r="54" s="408">
      <c r="A54" s="260" t="n"/>
      <c r="B54" s="397" t="inlineStr">
        <is>
          <t>AUTRES IMPOTS ET TAXES DIRECTS</t>
        </is>
      </c>
      <c r="C54" s="398" t="inlineStr">
        <is>
          <t>Opex48</t>
        </is>
      </c>
      <c r="D54" s="2831" t="n"/>
      <c r="E54" s="2832" t="n"/>
      <c r="F54" s="2832" t="n">
        <v>0</v>
      </c>
      <c r="G54" s="2832" t="n"/>
      <c r="H54" s="401" t="n"/>
      <c r="I54" s="389" t="n"/>
      <c r="J54" s="2831" t="n"/>
      <c r="K54" s="2832" t="n"/>
      <c r="L54" s="2832" t="n">
        <v>0</v>
      </c>
      <c r="M54" s="2832" t="n"/>
      <c r="N54" s="401" t="n"/>
      <c r="O54" s="402" t="n"/>
      <c r="P54" s="2831" t="n"/>
      <c r="Q54" s="2832" t="n"/>
      <c r="R54" s="2832" t="n">
        <v>0</v>
      </c>
      <c r="S54" s="2832" t="n"/>
      <c r="T54" s="401" t="n"/>
      <c r="U54" s="2826" t="n"/>
      <c r="V54" s="2831" t="n"/>
      <c r="W54" s="2832" t="n"/>
      <c r="X54" s="2832" t="n"/>
      <c r="Y54" s="2832" t="n">
        <v>0</v>
      </c>
      <c r="Z54" s="2832" t="n">
        <v>0</v>
      </c>
      <c r="AA54" s="2832" t="n"/>
      <c r="AB54" s="401" t="n"/>
      <c r="AC54" s="402" t="n"/>
      <c r="AD54" s="2831" t="n"/>
      <c r="AE54" s="2832" t="n"/>
      <c r="AF54" s="2832" t="n"/>
      <c r="AG54" s="2832" t="n">
        <v>0</v>
      </c>
      <c r="AH54" s="2832" t="n">
        <v>0</v>
      </c>
      <c r="AI54" s="2832" t="n"/>
      <c r="AJ54" s="401" t="n"/>
      <c r="AK54" s="402" t="n"/>
      <c r="AL54" s="2831" t="n"/>
      <c r="AM54" s="2832" t="n"/>
      <c r="AN54" s="2832" t="n"/>
      <c r="AO54" s="2832" t="n"/>
      <c r="AP54" s="2832" t="n">
        <v>0</v>
      </c>
      <c r="AQ54" s="2832" t="n">
        <v>0</v>
      </c>
      <c r="AR54" s="2832" t="n"/>
      <c r="AS54" s="401" t="n"/>
      <c r="AT54" s="2827" t="n"/>
      <c r="AU54" s="2831" t="n"/>
      <c r="AV54" s="2832" t="n"/>
      <c r="AW54" s="2832" t="n"/>
      <c r="AX54" s="2832" t="n">
        <v>0</v>
      </c>
      <c r="AY54" s="2832" t="n">
        <v>0</v>
      </c>
      <c r="AZ54" s="2832" t="n"/>
      <c r="BA54" s="401" t="n"/>
      <c r="BB54" s="402" t="n"/>
      <c r="BC54" s="2831" t="n">
        <v>0</v>
      </c>
      <c r="BD54" s="2832" t="n"/>
      <c r="BE54" s="2832" t="n"/>
      <c r="BF54" s="2832" t="n">
        <v>0</v>
      </c>
      <c r="BG54" s="2832" t="n">
        <v>0</v>
      </c>
      <c r="BH54" s="2832" t="n"/>
      <c r="BI54" s="401" t="n"/>
      <c r="BJ54" s="2833" t="n"/>
      <c r="BK54" s="2831" t="n">
        <v>0</v>
      </c>
      <c r="BL54" s="2832" t="n"/>
      <c r="BM54" s="2832" t="n"/>
      <c r="BN54" s="2832" t="n"/>
      <c r="BO54" s="2832" t="n">
        <v>0</v>
      </c>
      <c r="BP54" s="2832" t="n">
        <v>0</v>
      </c>
      <c r="BQ54" s="2832" t="n"/>
      <c r="BR54" s="401" t="n"/>
      <c r="BS54" s="2833" t="n"/>
      <c r="BT54" s="2831" t="n">
        <v>0</v>
      </c>
      <c r="BU54" s="2832" t="n"/>
      <c r="BV54" s="2832" t="n"/>
      <c r="BW54" s="2832" t="n">
        <v>0</v>
      </c>
      <c r="BX54" s="2832" t="n">
        <v>0</v>
      </c>
      <c r="BY54" s="2832" t="n"/>
      <c r="BZ54" s="401" t="n"/>
      <c r="CA54" s="2795" t="n"/>
      <c r="CB54" s="2831" t="n">
        <v>0</v>
      </c>
      <c r="CC54" s="2832" t="n"/>
      <c r="CD54" s="2832" t="n"/>
      <c r="CE54" s="2832" t="n">
        <v>0</v>
      </c>
      <c r="CF54" s="2832" t="n">
        <v>0</v>
      </c>
      <c r="CG54" s="2832" t="n"/>
      <c r="CH54" s="401" t="n"/>
      <c r="CI54" s="2795" t="n"/>
      <c r="CJ54" s="2831" t="n">
        <v>0</v>
      </c>
      <c r="CK54" s="2832" t="n"/>
      <c r="CL54" s="2832" t="n"/>
      <c r="CM54" s="2832" t="n">
        <v>0</v>
      </c>
      <c r="CN54" s="2832" t="n">
        <v>0</v>
      </c>
      <c r="CO54" s="2832" t="n"/>
      <c r="CP54" s="401" t="n"/>
      <c r="CQ54" s="402" t="n"/>
      <c r="CR54" s="2831" t="n">
        <v>0</v>
      </c>
      <c r="CS54" s="2832" t="n">
        <v>0</v>
      </c>
      <c r="CT54" s="2832" t="n">
        <v>0</v>
      </c>
      <c r="CU54" s="2832" t="n">
        <v>0</v>
      </c>
      <c r="CV54" s="2832" t="n">
        <v>0</v>
      </c>
      <c r="CW54" s="2832" t="n">
        <v>0</v>
      </c>
      <c r="CX54" s="401">
        <f>IFERROR(CR54/CW54-1, "-")</f>
        <v/>
      </c>
      <c r="CY54" s="392" t="n"/>
      <c r="CZ54" s="2834" t="n">
        <v>0</v>
      </c>
      <c r="DA54" s="2832" t="n">
        <v>0</v>
      </c>
      <c r="DB54" s="2832" t="n">
        <v>0</v>
      </c>
      <c r="DC54" s="2832" t="n">
        <v>0</v>
      </c>
      <c r="DD54" s="2832" t="n">
        <v>0</v>
      </c>
      <c r="DE54" s="401" t="n"/>
      <c r="DF54" s="401" t="n"/>
      <c r="DG54" s="405" t="n"/>
      <c r="DH54" s="405" t="n"/>
      <c r="DI54" s="2819" t="n"/>
      <c r="DJ54" s="2657">
        <f>SUM(D54,J54,P54,V54,AD54,AL54,AU54,BC54,BK54,BT54,CB54,CJ54)-CR54</f>
        <v/>
      </c>
      <c r="DK54" s="2657">
        <f>SUM(E54,K54,Q54,W54,AE54,AM54,AV54,BD54,BL54,BU54,CC54,CK54)-CS54</f>
        <v/>
      </c>
      <c r="DL54" s="2657">
        <f>SUM(G54,M54,S54,AA54,AI54,AR54,AZ54,BH54,BQ54,BY54,CG54,CO54)-CW54</f>
        <v/>
      </c>
      <c r="DM54" s="2657">
        <f>SUM(D54,J54,P54,V54,AD54,AL54,AU54,BC54,,BN54,BV54,CD54,CL54)-CT54</f>
        <v/>
      </c>
      <c r="DN54" s="2819" t="n"/>
      <c r="DO54" s="2819" t="n"/>
      <c r="DP54" s="2835" t="n"/>
      <c r="DQ54" s="2821">
        <f>-CR54+DP54/10^6</f>
        <v/>
      </c>
      <c r="DR54" s="2657">
        <f>SUM(E54,K54,Q54,W54,AE54,AM54,AV54,BD54,BL54,BU54,CC54,CK54)-CS54</f>
        <v/>
      </c>
      <c r="DS54" s="2657">
        <f>SUM(D54,J54,P54,V54,AD54,AL54,AU54,BC54,,BN54,BV54,CD54,CL54)-CT54</f>
        <v/>
      </c>
      <c r="DT54" s="2822" t="n"/>
      <c r="DU54" s="407" t="n"/>
      <c r="DV54" s="2823">
        <f>DU54-CJ54</f>
        <v/>
      </c>
      <c r="DX54" s="2811">
        <f>(CS54-CZ54)*10^6</f>
        <v/>
      </c>
      <c r="DY54" s="2811">
        <f>(CT54-DC54)*10^6</f>
        <v/>
      </c>
      <c r="DZ54" s="2811">
        <f>(CW54-DD54)*10^6</f>
        <v/>
      </c>
      <c r="EB54" s="2824" t="n"/>
    </row>
    <row customFormat="1" customHeight="1" hidden="1" ht="19.5" outlineLevel="1" r="55" s="408">
      <c r="A55" s="260" t="n"/>
      <c r="B55" s="397" t="inlineStr">
        <is>
          <t>ENQUETES ET ETUDES DE MARCHES</t>
        </is>
      </c>
      <c r="C55" s="398" t="inlineStr">
        <is>
          <t>Opex49</t>
        </is>
      </c>
      <c r="D55" s="2864" t="n">
        <v>0</v>
      </c>
      <c r="E55" s="2832" t="n"/>
      <c r="F55" s="2832" t="n">
        <v>0</v>
      </c>
      <c r="G55" s="2832" t="n">
        <v>1.7</v>
      </c>
      <c r="H55" s="401" t="n">
        <v>-1</v>
      </c>
      <c r="I55" s="389" t="n"/>
      <c r="J55" s="2864" t="n">
        <v>0</v>
      </c>
      <c r="K55" s="2832" t="n"/>
      <c r="L55" s="2832" t="n">
        <v>0</v>
      </c>
      <c r="M55" s="2832" t="n">
        <v>1.7</v>
      </c>
      <c r="N55" s="401" t="n">
        <v>-1</v>
      </c>
      <c r="O55" s="402" t="n"/>
      <c r="P55" s="2864" t="n">
        <v>0</v>
      </c>
      <c r="Q55" s="2832" t="n"/>
      <c r="R55" s="2832" t="n">
        <v>0</v>
      </c>
      <c r="S55" s="2832" t="n">
        <v>-25.3</v>
      </c>
      <c r="T55" s="401" t="n">
        <v>-1</v>
      </c>
      <c r="U55" s="2826" t="n"/>
      <c r="V55" s="2864" t="n">
        <v>0</v>
      </c>
      <c r="W55" s="2832" t="n"/>
      <c r="X55" s="2832" t="n"/>
      <c r="Y55" s="2832" t="n">
        <v>0</v>
      </c>
      <c r="Z55" s="2832" t="n">
        <v>0</v>
      </c>
      <c r="AA55" s="2832" t="n">
        <v>1.696211</v>
      </c>
      <c r="AB55" s="401" t="n">
        <v>-1</v>
      </c>
      <c r="AC55" s="402" t="n"/>
      <c r="AD55" s="2864" t="n">
        <v>6.871851</v>
      </c>
      <c r="AE55" s="2832" t="n"/>
      <c r="AF55" s="2832" t="n"/>
      <c r="AG55" s="2832" t="n">
        <v>6.871851</v>
      </c>
      <c r="AH55" s="2832" t="n">
        <v>6.871851</v>
      </c>
      <c r="AI55" s="2832" t="n">
        <v>1.7</v>
      </c>
      <c r="AJ55" s="401" t="n">
        <v>3.042265294117647</v>
      </c>
      <c r="AK55" s="402" t="n"/>
      <c r="AL55" s="2864" t="n">
        <v>0</v>
      </c>
      <c r="AM55" s="2832" t="n"/>
      <c r="AN55" s="2832" t="n"/>
      <c r="AO55" s="2832" t="n"/>
      <c r="AP55" s="2832" t="n">
        <v>0</v>
      </c>
      <c r="AQ55" s="2832" t="n">
        <v>0</v>
      </c>
      <c r="AR55" s="2832" t="n">
        <v>-8.300000000000001</v>
      </c>
      <c r="AS55" s="401" t="n">
        <v>-1</v>
      </c>
      <c r="AT55" s="2827" t="n"/>
      <c r="AU55" s="2864" t="n">
        <v>0</v>
      </c>
      <c r="AV55" s="2832" t="n"/>
      <c r="AW55" s="2832" t="n"/>
      <c r="AX55" s="2832" t="n">
        <v>0</v>
      </c>
      <c r="AY55" s="2832" t="n">
        <v>0</v>
      </c>
      <c r="AZ55" s="2832" t="n">
        <v>1.7</v>
      </c>
      <c r="BA55" s="401" t="n">
        <v>-1</v>
      </c>
      <c r="BB55" s="402" t="n"/>
      <c r="BC55" s="2864" t="n">
        <v>16.034319</v>
      </c>
      <c r="BD55" s="2832" t="n"/>
      <c r="BE55" s="2832" t="n"/>
      <c r="BF55" s="2832" t="n">
        <v>16.034319</v>
      </c>
      <c r="BG55" s="2832" t="n">
        <v>16.034319</v>
      </c>
      <c r="BH55" s="2832" t="n">
        <v>1.7</v>
      </c>
      <c r="BI55" s="401" t="n">
        <v>8.431952352941178</v>
      </c>
      <c r="BJ55" s="2833" t="n"/>
      <c r="BK55" s="2864" t="n">
        <v>0</v>
      </c>
      <c r="BL55" s="2832" t="n"/>
      <c r="BM55" s="2832" t="n"/>
      <c r="BN55" s="2832" t="n"/>
      <c r="BO55" s="2832" t="n">
        <v>0</v>
      </c>
      <c r="BP55" s="2832" t="n">
        <v>0</v>
      </c>
      <c r="BQ55" s="2832" t="n">
        <v>-8.300000000000001</v>
      </c>
      <c r="BR55" s="401" t="n">
        <v>-1</v>
      </c>
      <c r="BS55" s="2833" t="n"/>
      <c r="BT55" s="2864" t="n">
        <v>0</v>
      </c>
      <c r="BU55" s="2832" t="n"/>
      <c r="BV55" s="2832" t="n"/>
      <c r="BW55" s="2832" t="n">
        <v>0</v>
      </c>
      <c r="BX55" s="2832" t="n">
        <v>0</v>
      </c>
      <c r="BY55" s="2832" t="n">
        <v>17.491159</v>
      </c>
      <c r="BZ55" s="401" t="n">
        <v>-1</v>
      </c>
      <c r="CA55" s="2795" t="n"/>
      <c r="CB55" s="2864" t="n">
        <v>0</v>
      </c>
      <c r="CC55" s="2832" t="n"/>
      <c r="CD55" s="2832" t="n"/>
      <c r="CE55" s="2832" t="n">
        <v>0</v>
      </c>
      <c r="CF55" s="2832" t="n">
        <v>0</v>
      </c>
      <c r="CG55" s="2832" t="n">
        <v>0</v>
      </c>
      <c r="CH55" s="401" t="n"/>
      <c r="CI55" s="2795" t="n"/>
      <c r="CJ55" s="2864" t="n">
        <v>0</v>
      </c>
      <c r="CK55" s="2832" t="n"/>
      <c r="CL55" s="2832" t="n"/>
      <c r="CM55" s="2832" t="n">
        <v>0</v>
      </c>
      <c r="CN55" s="2832" t="n">
        <v>0</v>
      </c>
      <c r="CO55" s="2832" t="n">
        <v>0</v>
      </c>
      <c r="CP55" s="401" t="n"/>
      <c r="CQ55" s="402" t="n"/>
      <c r="CR55" s="2831" t="n">
        <v>22.90617</v>
      </c>
      <c r="CS55" s="2832" t="n">
        <v>0</v>
      </c>
      <c r="CT55" s="2832" t="n">
        <v>22.90617</v>
      </c>
      <c r="CU55" s="2832" t="n">
        <v>22.90617</v>
      </c>
      <c r="CV55" s="2832" t="n">
        <v>0</v>
      </c>
      <c r="CW55" s="2832" t="n">
        <v>-14.21263</v>
      </c>
      <c r="CX55" s="401">
        <f>IFERROR(CR55/CW55-1, "-")</f>
        <v/>
      </c>
      <c r="CY55" s="392" t="n"/>
      <c r="CZ55" s="2834" t="n">
        <v>0</v>
      </c>
      <c r="DA55" s="2832" t="n">
        <v>0</v>
      </c>
      <c r="DB55" s="2832" t="n">
        <v>6.871851</v>
      </c>
      <c r="DC55" s="2832" t="n">
        <v>22.90617</v>
      </c>
      <c r="DD55" s="2832" t="n">
        <v>-14.21263</v>
      </c>
      <c r="DE55" s="401" t="n"/>
      <c r="DF55" s="401" t="n"/>
      <c r="DG55" s="405" t="n"/>
      <c r="DH55" s="405" t="n"/>
      <c r="DI55" s="2819" t="n"/>
      <c r="DJ55" s="2657">
        <f>SUM(D55,J55,P55,V55,AD55,AL55,AU55,BC55,BK55,BT55,CB55,CJ55)-CR55</f>
        <v/>
      </c>
      <c r="DK55" s="2657">
        <f>SUM(E55,K55,Q55,W55,AE55,AM55,AV55,BD55,BL55,BU55,CC55,CK55)-CS55</f>
        <v/>
      </c>
      <c r="DL55" s="2657">
        <f>SUM(G55,M55,S55,AA55,AI55,AR55,AZ55,BH55,BQ55,BY55,CG55,CO55)-CW55</f>
        <v/>
      </c>
      <c r="DM55" s="2657">
        <f>SUM(D55,J55,P55,V55,AD55,AL55,AU55,BC55,,BN55,BV55,CD55,CL55)-CT55</f>
        <v/>
      </c>
      <c r="DN55" s="2819" t="n"/>
      <c r="DO55" s="2819" t="n"/>
      <c r="DP55" s="2865" t="n">
        <v>-14212630</v>
      </c>
      <c r="DQ55" s="2821">
        <f>-CR55+DP55/10^6</f>
        <v/>
      </c>
      <c r="DR55" s="2657">
        <f>SUM(E55,K55,Q55,W55,AE55,AM55,AV55,BD55,BL55,BU55,CC55,CK55)-CS55</f>
        <v/>
      </c>
      <c r="DS55" s="2657">
        <f>SUM(D55,J55,P55,V55,AD55,AL55,AU55,BC55,,BN55,BV55,CD55,CL55)-CT55</f>
        <v/>
      </c>
      <c r="DT55" s="2822" t="n"/>
      <c r="DU55" s="407" t="n">
        <v>0</v>
      </c>
      <c r="DV55" s="2823">
        <f>DU55-CJ55</f>
        <v/>
      </c>
      <c r="DX55" s="2811">
        <f>(CS55-CZ55)*10^6</f>
        <v/>
      </c>
      <c r="DY55" s="2811">
        <f>(CT55-DC55)*10^6</f>
        <v/>
      </c>
      <c r="DZ55" s="2811">
        <f>(CW55-DD55)*10^6</f>
        <v/>
      </c>
      <c r="EB55" s="2824" t="n"/>
    </row>
    <row collapsed="1" customHeight="1" ht="3" r="56" s="2557">
      <c r="B56" s="387" t="n"/>
      <c r="C56" s="365" t="inlineStr">
        <is>
          <t>Opex50</t>
        </is>
      </c>
      <c r="D56" s="2747" t="n"/>
      <c r="E56" s="2667" t="n"/>
      <c r="F56" s="2667" t="n"/>
      <c r="G56" s="2667" t="n"/>
      <c r="H56" s="224" t="n"/>
      <c r="I56" s="389" t="n"/>
      <c r="J56" s="2747" t="n"/>
      <c r="K56" s="2667" t="n"/>
      <c r="L56" s="2667" t="n"/>
      <c r="M56" s="2667" t="n"/>
      <c r="N56" s="224" t="n"/>
      <c r="O56" s="389" t="n"/>
      <c r="P56" s="2747" t="n"/>
      <c r="Q56" s="2667" t="n"/>
      <c r="R56" s="2667" t="n"/>
      <c r="S56" s="2667" t="n"/>
      <c r="T56" s="224" t="n"/>
      <c r="U56" s="2826" t="n"/>
      <c r="V56" s="2747" t="n"/>
      <c r="W56" s="2667" t="n"/>
      <c r="X56" s="2667" t="n"/>
      <c r="Y56" s="2667" t="n"/>
      <c r="Z56" s="2667" t="n"/>
      <c r="AA56" s="2667" t="n"/>
      <c r="AB56" s="224" t="n"/>
      <c r="AC56" s="389" t="n"/>
      <c r="AD56" s="2747" t="n"/>
      <c r="AE56" s="2667" t="n"/>
      <c r="AF56" s="2667" t="n"/>
      <c r="AG56" s="2667" t="n"/>
      <c r="AH56" s="2667" t="n"/>
      <c r="AI56" s="2667" t="n"/>
      <c r="AJ56" s="224" t="n"/>
      <c r="AK56" s="389" t="n"/>
      <c r="AL56" s="2747" t="n"/>
      <c r="AM56" s="2667" t="n"/>
      <c r="AN56" s="2667" t="n"/>
      <c r="AO56" s="2667" t="n"/>
      <c r="AP56" s="2667" t="n"/>
      <c r="AQ56" s="2667" t="n"/>
      <c r="AR56" s="2667" t="n"/>
      <c r="AS56" s="224" t="n"/>
      <c r="AT56" s="2827" t="n"/>
      <c r="AU56" s="2747" t="n"/>
      <c r="AV56" s="2667" t="n"/>
      <c r="AW56" s="2667" t="n"/>
      <c r="AX56" s="2667" t="n"/>
      <c r="AY56" s="2667" t="n"/>
      <c r="AZ56" s="2667" t="n"/>
      <c r="BA56" s="224" t="n"/>
      <c r="BB56" s="389" t="n"/>
      <c r="BC56" s="2747" t="n"/>
      <c r="BD56" s="2667" t="n"/>
      <c r="BE56" s="2667" t="n"/>
      <c r="BF56" s="2667" t="n"/>
      <c r="BG56" s="2667" t="n"/>
      <c r="BH56" s="2667" t="n"/>
      <c r="BI56" s="224" t="n"/>
      <c r="BJ56" s="2826" t="n"/>
      <c r="BK56" s="2747" t="n"/>
      <c r="BL56" s="2667" t="n"/>
      <c r="BM56" s="2667" t="n"/>
      <c r="BN56" s="2667" t="n"/>
      <c r="BO56" s="2667" t="n"/>
      <c r="BP56" s="2667" t="n"/>
      <c r="BQ56" s="2667" t="n"/>
      <c r="BR56" s="224" t="n"/>
      <c r="BS56" s="2826" t="n"/>
      <c r="BT56" s="2747" t="n"/>
      <c r="BU56" s="2667" t="n"/>
      <c r="BV56" s="2667" t="n"/>
      <c r="BW56" s="2667" t="n"/>
      <c r="BX56" s="2667" t="n"/>
      <c r="BY56" s="2667" t="n"/>
      <c r="BZ56" s="224" t="n"/>
      <c r="CA56" s="2795" t="n"/>
      <c r="CB56" s="2747" t="n"/>
      <c r="CC56" s="2667" t="n"/>
      <c r="CD56" s="2667" t="n"/>
      <c r="CE56" s="2667" t="n"/>
      <c r="CF56" s="2667" t="n"/>
      <c r="CG56" s="2667" t="n"/>
      <c r="CH56" s="224" t="n"/>
      <c r="CI56" s="2795" t="n"/>
      <c r="CJ56" s="2747" t="n"/>
      <c r="CK56" s="2667" t="n"/>
      <c r="CL56" s="2667" t="n"/>
      <c r="CM56" s="2667" t="n"/>
      <c r="CN56" s="2667" t="n"/>
      <c r="CO56" s="2667" t="n"/>
      <c r="CP56" s="224" t="n"/>
      <c r="CQ56" s="389" t="n"/>
      <c r="CR56" s="2747" t="n"/>
      <c r="CS56" s="2667" t="n"/>
      <c r="CT56" s="2667" t="n"/>
      <c r="CU56" s="2667" t="n"/>
      <c r="CV56" s="2667" t="n"/>
      <c r="CW56" s="2667" t="n"/>
      <c r="CX56" s="224">
        <f>IFERROR(CR56/CW56-1, "-")</f>
        <v/>
      </c>
      <c r="CY56" s="392" t="n"/>
      <c r="CZ56" s="2828" t="n"/>
      <c r="DA56" s="2667" t="n"/>
      <c r="DB56" s="2667" t="n"/>
      <c r="DC56" s="2667" t="n"/>
      <c r="DD56" s="2667" t="n"/>
      <c r="DE56" s="224" t="n"/>
      <c r="DF56" s="224" t="n"/>
      <c r="DG56" s="394" t="n"/>
      <c r="DH56" s="394" t="n"/>
      <c r="DI56" s="2819" t="n"/>
      <c r="DJ56" s="2657">
        <f>SUM(D56,J56,P56,V56,AD56,AL56,AU56,BC56,BK56,BT56,CB56,CJ56)-CR56</f>
        <v/>
      </c>
      <c r="DK56" s="2657">
        <f>SUM(E56,K56,Q56,W56,AE56,AM56,AV56,BD56,BL56,BU56,CC56,CK56)-CS56</f>
        <v/>
      </c>
      <c r="DL56" s="2657">
        <f>SUM(G56,M56,S56,AA56,AI56,AR56,AZ56,BH56,BQ56,BY56,CG56,CO56)-CW56</f>
        <v/>
      </c>
      <c r="DM56" s="2657">
        <f>SUM(D56,J56,P56,V56,AD56,AL56,AU56,BC56,,BN56,BV56,CD56,CL56)-CT56</f>
        <v/>
      </c>
      <c r="DN56" s="2819" t="n"/>
      <c r="DO56" s="2819" t="n"/>
      <c r="DP56" s="2829" t="n"/>
      <c r="DQ56" s="2821">
        <f>-CR56+DP56/10^6</f>
        <v/>
      </c>
      <c r="DR56" s="2657">
        <f>SUM(E56,K56,Q56,W56,AE56,AM56,AV56,BD56,BL56,BU56,CC56,CK56)-CS56</f>
        <v/>
      </c>
      <c r="DS56" s="2657">
        <f>SUM(D56,J56,P56,V56,AD56,AL56,AU56,BC56,,BN56,BV56,CD56,CL56)-CT56</f>
        <v/>
      </c>
      <c r="DT56" s="2822" t="n"/>
      <c r="DU56" s="384" t="n"/>
      <c r="DV56" s="2823">
        <f>DU56-CJ56</f>
        <v/>
      </c>
      <c r="DX56" s="2811">
        <f>(CS56-CZ56)*10^6</f>
        <v/>
      </c>
      <c r="DY56" s="2811">
        <f>(CT56-DC56)*10^6</f>
        <v/>
      </c>
      <c r="DZ56" s="2811">
        <f>(CW56-DD56)*10^6</f>
        <v/>
      </c>
      <c r="EB56" s="2824" t="n"/>
    </row>
    <row customHeight="1" ht="22.5" r="57" s="2557">
      <c r="B57" s="2830" t="inlineStr">
        <is>
          <t>Exploitation &amp; maintenance</t>
        </is>
      </c>
      <c r="C57" s="365" t="inlineStr">
        <is>
          <t>Opex51</t>
        </is>
      </c>
      <c r="D57" s="2810" t="n">
        <v>1604.298353</v>
      </c>
      <c r="E57" s="2811" t="n">
        <v>1768.475270610371</v>
      </c>
      <c r="F57" s="2811" t="n">
        <v>-164.176917610371</v>
      </c>
      <c r="G57" s="2811" t="n">
        <v>1754.501274</v>
      </c>
      <c r="H57" s="368" t="n">
        <v>-0.08561003814922286</v>
      </c>
      <c r="I57" s="369" t="n"/>
      <c r="J57" s="2810" t="n">
        <v>1520.44755</v>
      </c>
      <c r="K57" s="2811" t="n">
        <v>1737.364462610371</v>
      </c>
      <c r="L57" s="2811" t="n">
        <v>-216.9169126103707</v>
      </c>
      <c r="M57" s="2811" t="n">
        <v>1646.643352</v>
      </c>
      <c r="N57" s="368" t="n">
        <v>-0.07663821181843877</v>
      </c>
      <c r="O57" s="370" t="n"/>
      <c r="P57" s="2810" t="n">
        <v>1564.192467999995</v>
      </c>
      <c r="Q57" s="2811" t="n">
        <v>1726.669462610371</v>
      </c>
      <c r="R57" s="2811" t="n">
        <v>-162.4769946103756</v>
      </c>
      <c r="S57" s="2811" t="n">
        <v>1520.923832950585</v>
      </c>
      <c r="T57" s="368" t="n">
        <v>0.02844891644933245</v>
      </c>
      <c r="U57" s="2812" t="n"/>
      <c r="V57" s="2810" t="n">
        <v>1658.249814</v>
      </c>
      <c r="W57" s="2811" t="n">
        <v>1714.192712610371</v>
      </c>
      <c r="X57" s="2811" t="n">
        <v>1649.564713602038</v>
      </c>
      <c r="Y57" s="2811" t="n">
        <v>-55.942898610371</v>
      </c>
      <c r="Z57" s="2811" t="n">
        <v>8.685100397962287</v>
      </c>
      <c r="AA57" s="2811" t="n">
        <v>1720.283391</v>
      </c>
      <c r="AB57" s="368" t="n">
        <v>-0.0360600917991426</v>
      </c>
      <c r="AC57" s="370" t="n"/>
      <c r="AD57" s="2810" t="n">
        <v>1612.559083000005</v>
      </c>
      <c r="AE57" s="2811" t="n">
        <v>1713.720212610371</v>
      </c>
      <c r="AF57" s="2811" t="n">
        <v>1650.236983935371</v>
      </c>
      <c r="AG57" s="2811" t="n">
        <v>-101.1611296103661</v>
      </c>
      <c r="AH57" s="2811" t="n">
        <v>-37.6779009353661</v>
      </c>
      <c r="AI57" s="2811" t="n">
        <v>1705.331744049415</v>
      </c>
      <c r="AJ57" s="368" t="n">
        <v>-0.05440153294110128</v>
      </c>
      <c r="AK57" s="370" t="n"/>
      <c r="AL57" s="2810" t="n">
        <v>1676.339997</v>
      </c>
      <c r="AM57" s="2811" t="n">
        <v>1732.333962610371</v>
      </c>
      <c r="AN57" s="2811" t="n">
        <v>1647.126358935371</v>
      </c>
      <c r="AO57" s="2811" t="n">
        <v>1641.195929102037</v>
      </c>
      <c r="AP57" s="2811" t="n">
        <v>-55.99396561037088</v>
      </c>
      <c r="AQ57" s="2811" t="n">
        <v>29.21363806462932</v>
      </c>
      <c r="AR57" s="2811" t="n">
        <v>1161.834401229646</v>
      </c>
      <c r="AS57" s="368" t="n">
        <v>0.4428390097812729</v>
      </c>
      <c r="AT57" s="2813" t="n"/>
      <c r="AU57" s="2810" t="n">
        <v>2975.686265</v>
      </c>
      <c r="AV57" s="2811" t="n">
        <v>1769.685231539563</v>
      </c>
      <c r="AW57" s="2811" t="n">
        <v>1675.42544803123</v>
      </c>
      <c r="AX57" s="2811" t="n">
        <v>1206.001033460438</v>
      </c>
      <c r="AY57" s="2811" t="n">
        <v>1300.260816968771</v>
      </c>
      <c r="AZ57" s="2811" t="n">
        <v>1745.285404</v>
      </c>
      <c r="BA57" s="368" t="n">
        <v>0.7049854758310923</v>
      </c>
      <c r="BB57" s="370" t="n"/>
      <c r="BC57" s="2810" t="n">
        <v>1799.563482666666</v>
      </c>
      <c r="BD57" s="2811" t="n">
        <v>1769.947731539562</v>
      </c>
      <c r="BE57" s="2811" t="n">
        <v>1712.687948031229</v>
      </c>
      <c r="BF57" s="2811" t="n">
        <v>29.61575112710375</v>
      </c>
      <c r="BG57" s="2811" t="n">
        <v>86.87553463543691</v>
      </c>
      <c r="BH57" s="2811" t="n">
        <v>1621.98554</v>
      </c>
      <c r="BI57" s="368" t="n">
        <v>0.1094818284672661</v>
      </c>
      <c r="BJ57" s="2815" t="n"/>
      <c r="BK57" s="2810" t="n">
        <v>1795.875405666667</v>
      </c>
      <c r="BL57" s="2811" t="n">
        <v>1591.520393539563</v>
      </c>
      <c r="BM57" s="2811" t="n">
        <v>1661.395095539563</v>
      </c>
      <c r="BN57" s="2811" t="n">
        <v>1750.395095539562</v>
      </c>
      <c r="BO57" s="2811" t="n">
        <v>204.3550121271044</v>
      </c>
      <c r="BP57" s="2811" t="n">
        <v>45.48031012710453</v>
      </c>
      <c r="BQ57" s="2811" t="n">
        <v>1577.960485</v>
      </c>
      <c r="BR57" s="368" t="n">
        <v>0.1380990986391317</v>
      </c>
      <c r="BS57" s="2815" t="n"/>
      <c r="BT57" s="2810" t="n">
        <v>1545.328730666667</v>
      </c>
      <c r="BU57" s="2811" t="n">
        <v>1593.476643539563</v>
      </c>
      <c r="BV57" s="2810" t="n">
        <v>1666.351345539563</v>
      </c>
      <c r="BW57" s="2811" t="n">
        <v>-48.14791287289563</v>
      </c>
      <c r="BX57" s="2811" t="n">
        <v>-121.0226148728957</v>
      </c>
      <c r="BY57" s="2811" t="n">
        <v>1674.153757770354</v>
      </c>
      <c r="BZ57" s="368" t="n">
        <v>-0.07694934022981059</v>
      </c>
      <c r="CA57" s="2795" t="n"/>
      <c r="CB57" s="2810" t="n">
        <v>1509.691054666666</v>
      </c>
      <c r="CC57" s="2811" t="n">
        <v>1585.432893539562</v>
      </c>
      <c r="CD57" s="2810" t="n">
        <v>1615.307595539562</v>
      </c>
      <c r="CE57" s="2811" t="n">
        <v>-75.7418388728961</v>
      </c>
      <c r="CF57" s="2811" t="n">
        <v>-105.6165408728962</v>
      </c>
      <c r="CG57" s="2811" t="n">
        <v>1711.182952</v>
      </c>
      <c r="CH57" s="368" t="n">
        <v>-0.1177500612063915</v>
      </c>
      <c r="CI57" s="2795" t="n"/>
      <c r="CJ57" s="2810" t="n">
        <v>1761.647280067261</v>
      </c>
      <c r="CK57" s="2811" t="n">
        <v>1589.254670539563</v>
      </c>
      <c r="CL57" s="2810" t="n">
        <v>1645.192128539562</v>
      </c>
      <c r="CM57" s="2811" t="n">
        <v>172.3926095276988</v>
      </c>
      <c r="CN57" s="2811" t="n">
        <v>116.4551515276989</v>
      </c>
      <c r="CO57" s="2811" t="n">
        <v>1583.910961</v>
      </c>
      <c r="CP57" s="368" t="n">
        <v>0.1122135798309321</v>
      </c>
      <c r="CQ57" s="370" t="n"/>
      <c r="CR57" s="2810" t="n">
        <v>21023.87948373393</v>
      </c>
      <c r="CS57" s="2811" t="n">
        <v>20292.0736478996</v>
      </c>
      <c r="CT57" s="2811" t="n">
        <v>21088.58317782492</v>
      </c>
      <c r="CU57" s="2811" t="n">
        <v>731.8058358343296</v>
      </c>
      <c r="CV57" s="2811" t="n">
        <v>-64.7036940909893</v>
      </c>
      <c r="CW57" s="2811" t="n">
        <v>19423.997095</v>
      </c>
      <c r="CX57" s="368">
        <f>IFERROR(CR57/CW57-1, "-")</f>
        <v/>
      </c>
      <c r="CY57" s="377" t="n"/>
      <c r="CZ57" s="2818" t="n">
        <v>20292.0736478996</v>
      </c>
      <c r="DA57" s="2811" t="n">
        <v>19241.84656769348</v>
      </c>
      <c r="DB57" s="2811" t="n">
        <v>19328.30275832274</v>
      </c>
      <c r="DC57" s="2811" t="n">
        <v>21088.58317782492</v>
      </c>
      <c r="DD57" s="2811" t="n">
        <v>19423.997095</v>
      </c>
      <c r="DE57" s="368">
        <f>+CZ57/DD57-1</f>
        <v/>
      </c>
      <c r="DF57" s="368">
        <f>+DA57/DD57-1</f>
        <v/>
      </c>
      <c r="DG57" s="379">
        <f>+DB57/DD57-1</f>
        <v/>
      </c>
      <c r="DH57" s="379">
        <f>+DC57/DD57-1</f>
        <v/>
      </c>
      <c r="DI57" s="2819" t="n"/>
      <c r="DJ57" s="2657">
        <f>SUM(D57,J57,P57,V57,AD57,AL57,AU57,BC57,BK57,BT57,CB57,CJ57)-CR57</f>
        <v/>
      </c>
      <c r="DK57" s="2657" t="n"/>
      <c r="DL57" s="2657">
        <f>SUM(G57,M57,S57,AA57,AI57,AR57,AZ57,BH57,BQ57,BY57,CG57,CO57)-CW57</f>
        <v/>
      </c>
      <c r="DM57" s="2657">
        <f>SUM(D57,J57,P57,V57,AD57,AL57,AU57,BC57,,BN57,BV57,CD57,CL57)-CT57</f>
        <v/>
      </c>
      <c r="DN57" s="2819" t="n"/>
      <c r="DO57" s="2819" t="n"/>
      <c r="DP57" s="2820">
        <f>+DP58+DP79+DP97+DP100+DP106</f>
        <v/>
      </c>
      <c r="DQ57" s="2821">
        <f>-CR57+DP57/10^6</f>
        <v/>
      </c>
      <c r="DR57" s="2657">
        <f>SUM(E57,K57,Q57,W57,AE57,AM57,AV57,BD57,BL57,BU57,CC57,CK57)-CS57</f>
        <v/>
      </c>
      <c r="DS57" s="2657">
        <f>SUM(D57,J57,P57,V57,AD57,AL57,AU57,BC57,,BN57,BV57,CD57,CL57)-CT57</f>
        <v/>
      </c>
      <c r="DT57" s="2822" t="n"/>
      <c r="DU57" s="384" t="n">
        <v>1613.654745</v>
      </c>
      <c r="DV57" s="2823">
        <f>DU57-CJ57</f>
        <v/>
      </c>
      <c r="DX57" s="2811">
        <f>(CS57-CZ57)*10^6</f>
        <v/>
      </c>
      <c r="DY57" s="2811">
        <f>(CT57-DC57)*10^6</f>
        <v/>
      </c>
      <c r="DZ57" s="2811">
        <f>(CW57-DD57)*10^6</f>
        <v/>
      </c>
      <c r="EB57" s="2824" t="n"/>
    </row>
    <row customHeight="1" ht="15.75" r="58" s="2557">
      <c r="B58" s="449" t="inlineStr">
        <is>
          <t>Achat d'énergie - Bâtiment - Gardiennage</t>
        </is>
      </c>
      <c r="C58" s="365" t="inlineStr">
        <is>
          <t>Opex52</t>
        </is>
      </c>
      <c r="D58" s="2747" t="n">
        <v>740.8442159999998</v>
      </c>
      <c r="E58" s="2667" t="n">
        <v>864.6431630833332</v>
      </c>
      <c r="F58" s="2667" t="n">
        <v>-123.7989470833334</v>
      </c>
      <c r="G58" s="2667" t="n">
        <v>775.7921349999999</v>
      </c>
      <c r="H58" s="224" t="n">
        <v>-0.04504804498952553</v>
      </c>
      <c r="I58" s="389" t="n"/>
      <c r="J58" s="2747" t="n">
        <v>662.3155009999999</v>
      </c>
      <c r="K58" s="2667" t="n">
        <v>833.2698550833333</v>
      </c>
      <c r="L58" s="2667" t="n">
        <v>-170.9543540833333</v>
      </c>
      <c r="M58" s="2667" t="n">
        <v>728.8016720000001</v>
      </c>
      <c r="N58" s="224" t="n">
        <v>-0.09122669932623328</v>
      </c>
      <c r="O58" s="389" t="n"/>
      <c r="P58" s="2747" t="n">
        <v>701.9120820000002</v>
      </c>
      <c r="Q58" s="2667" t="n">
        <v>821.9698550833333</v>
      </c>
      <c r="R58" s="2667" t="n">
        <v>-120.0577730833331</v>
      </c>
      <c r="S58" s="2667" t="n">
        <v>732.3699849505856</v>
      </c>
      <c r="T58" s="224" t="n">
        <v>-0.04158813656548266</v>
      </c>
      <c r="U58" s="2826" t="n"/>
      <c r="V58" s="2747" t="n">
        <v>738.961046</v>
      </c>
      <c r="W58" s="2667" t="n">
        <v>806.1136050833333</v>
      </c>
      <c r="X58" s="2667" t="n">
        <v>745.5022445750001</v>
      </c>
      <c r="Y58" s="2667" t="n">
        <v>-67.15255908333324</v>
      </c>
      <c r="Z58" s="2667" t="n">
        <v>-6.541198575000067</v>
      </c>
      <c r="AA58" s="2667" t="n">
        <v>700.2947770000001</v>
      </c>
      <c r="AB58" s="224" t="n">
        <v>0.05521427585915006</v>
      </c>
      <c r="AC58" s="389" t="n"/>
      <c r="AD58" s="2747" t="n">
        <v>704.4672320000002</v>
      </c>
      <c r="AE58" s="2667" t="n">
        <v>804.6136050833333</v>
      </c>
      <c r="AF58" s="2667" t="n">
        <v>744.1522445750001</v>
      </c>
      <c r="AG58" s="2667" t="n">
        <v>-100.1463730833331</v>
      </c>
      <c r="AH58" s="2667" t="n">
        <v>-39.68501257499986</v>
      </c>
      <c r="AI58" s="2667" t="n">
        <v>752.354155049415</v>
      </c>
      <c r="AJ58" s="224" t="n">
        <v>-0.06364944318845367</v>
      </c>
      <c r="AK58" s="389" t="n"/>
      <c r="AL58" s="2747" t="n">
        <v>771.7422280000001</v>
      </c>
      <c r="AM58" s="2667" t="n">
        <v>821.8573550833333</v>
      </c>
      <c r="AN58" s="2667" t="n">
        <v>739.6716195749999</v>
      </c>
      <c r="AO58" s="2667" t="n">
        <v>722.2585892416665</v>
      </c>
      <c r="AP58" s="2667" t="n">
        <v>-50.11512708333328</v>
      </c>
      <c r="AQ58" s="2667" t="n">
        <v>32.07060842500016</v>
      </c>
      <c r="AR58" s="2667" t="n">
        <v>689.0801192296456</v>
      </c>
      <c r="AS58" s="224" t="n">
        <v>0.1199600836877521</v>
      </c>
      <c r="AT58" s="2827" t="n"/>
      <c r="AU58" s="2747" t="n">
        <v>738.7160720000008</v>
      </c>
      <c r="AV58" s="2667" t="n">
        <v>841.3448550833333</v>
      </c>
      <c r="AW58" s="2667" t="n">
        <v>739.7973392416667</v>
      </c>
      <c r="AX58" s="2667" t="n">
        <v>-102.6287830833325</v>
      </c>
      <c r="AY58" s="2667" t="n">
        <v>-1.081267241665842</v>
      </c>
      <c r="AZ58" s="2667" t="n">
        <v>734.063639</v>
      </c>
      <c r="BA58" s="224" t="n">
        <v>0.006337915070059541</v>
      </c>
      <c r="BB58" s="389" t="n"/>
      <c r="BC58" s="2747" t="n">
        <v>751.545104666666</v>
      </c>
      <c r="BD58" s="2667" t="n">
        <v>841.3448550833333</v>
      </c>
      <c r="BE58" s="2667" t="n">
        <v>739.7973392416667</v>
      </c>
      <c r="BF58" s="2667" t="n">
        <v>-89.79975041666728</v>
      </c>
      <c r="BG58" s="2667" t="n">
        <v>11.74776542499933</v>
      </c>
      <c r="BH58" s="2667" t="n">
        <v>770.3220700000001</v>
      </c>
      <c r="BI58" s="224" t="n">
        <v>-0.02437547366822035</v>
      </c>
      <c r="BJ58" s="2826" t="n"/>
      <c r="BK58" s="2747" t="n">
        <v>765.960881666667</v>
      </c>
      <c r="BL58" s="2667" t="n">
        <v>709.9598920833333</v>
      </c>
      <c r="BM58" s="2667" t="n">
        <v>692.5468617500001</v>
      </c>
      <c r="BN58" s="2667" t="n">
        <v>727.5468617500001</v>
      </c>
      <c r="BO58" s="2667" t="n">
        <v>56.00098958333365</v>
      </c>
      <c r="BP58" s="2667" t="n">
        <v>38.41401991666692</v>
      </c>
      <c r="BQ58" s="2667" t="n">
        <v>715.9136169999999</v>
      </c>
      <c r="BR58" s="224" t="n">
        <v>0.06990684836585115</v>
      </c>
      <c r="BS58" s="2826" t="n"/>
      <c r="BT58" s="2747" t="n">
        <v>749.639744666667</v>
      </c>
      <c r="BU58" s="2667" t="n">
        <v>711.6536420833334</v>
      </c>
      <c r="BV58" s="2747" t="n">
        <v>694.2406117500001</v>
      </c>
      <c r="BW58" s="2667" t="n">
        <v>37.9861025833336</v>
      </c>
      <c r="BX58" s="2667" t="n">
        <v>55.39913291666687</v>
      </c>
      <c r="BY58" s="2667" t="n">
        <v>731.6628907703542</v>
      </c>
      <c r="BZ58" s="224" t="n">
        <v>0.02456985877387496</v>
      </c>
      <c r="CA58" s="2795" t="n"/>
      <c r="CB58" s="2747" t="n">
        <v>585.9683036666661</v>
      </c>
      <c r="CC58" s="2667" t="n">
        <v>703.3473920833333</v>
      </c>
      <c r="CD58" s="2667" t="n">
        <v>618.4343617500001</v>
      </c>
      <c r="CE58" s="2667" t="n">
        <v>-117.3790884166672</v>
      </c>
      <c r="CF58" s="2667" t="n">
        <v>-32.46605808333402</v>
      </c>
      <c r="CG58" s="2667" t="n">
        <v>772.579025</v>
      </c>
      <c r="CH58" s="224" t="n">
        <v>-0.2415425675494283</v>
      </c>
      <c r="CI58" s="2795" t="n"/>
      <c r="CJ58" s="2747" t="n">
        <v>775.792449333333</v>
      </c>
      <c r="CK58" s="2667" t="n">
        <v>706.8819250833333</v>
      </c>
      <c r="CL58" s="2667" t="n">
        <v>614.96889475</v>
      </c>
      <c r="CM58" s="2667" t="n">
        <v>68.91052424999975</v>
      </c>
      <c r="CN58" s="2667" t="n">
        <v>160.823554583333</v>
      </c>
      <c r="CO58" s="2667" t="n">
        <v>722.6625939999999</v>
      </c>
      <c r="CP58" s="224" t="n">
        <v>0.07351958683685944</v>
      </c>
      <c r="CQ58" s="389" t="n"/>
      <c r="CR58" s="2747" t="n">
        <v>8687.864860999998</v>
      </c>
      <c r="CS58" s="2667" t="n">
        <v>9467</v>
      </c>
      <c r="CT58" s="2667" t="n">
        <v>8465.694211666667</v>
      </c>
      <c r="CU58" s="2667" t="n">
        <v>-779.1351390000018</v>
      </c>
      <c r="CV58" s="2667" t="n">
        <v>222.1706493333313</v>
      </c>
      <c r="CW58" s="2667" t="n">
        <v>8825.896679000001</v>
      </c>
      <c r="CX58" s="224">
        <f>IFERROR(CR58/CW58-1, "-")</f>
        <v/>
      </c>
      <c r="CY58" s="392" t="n"/>
      <c r="CZ58" s="2828" t="n">
        <v>9467</v>
      </c>
      <c r="DA58" s="2667" t="n">
        <v>8573.661498208334</v>
      </c>
      <c r="DB58" s="2667" t="n">
        <v>8405.544074725</v>
      </c>
      <c r="DC58" s="2667" t="n">
        <v>8465.694211666669</v>
      </c>
      <c r="DD58" s="2667" t="n">
        <v>8825.896679000001</v>
      </c>
      <c r="DE58" s="224">
        <f>+CZ58/DD58-1</f>
        <v/>
      </c>
      <c r="DF58" s="224">
        <f>+DA58/DD58-1</f>
        <v/>
      </c>
      <c r="DG58" s="394">
        <f>+DB58/DD58-1</f>
        <v/>
      </c>
      <c r="DH58" s="394">
        <f>+DC58/DD58-1</f>
        <v/>
      </c>
      <c r="DI58" s="2819" t="n"/>
      <c r="DJ58" s="2657">
        <f>SUM(D58,J58,P58,V58,AD58,AL58,AU58,BC58,BK58,BT58,CB58,CJ58)-CR58</f>
        <v/>
      </c>
      <c r="DK58" s="2657">
        <f>SUM(E58,K58,Q58,W58,AE58,AM58,AV58,BD58,BL58,BU58,CC58,CK58)-CS58</f>
        <v/>
      </c>
      <c r="DL58" s="2657">
        <f>SUM(G58,M58,S58,AA58,AI58,AR58,AZ58,BH58,BQ58,BY58,CG58,CO58)-CW58</f>
        <v/>
      </c>
      <c r="DM58" s="2657">
        <f>SUM(D58,J58,P58,V58,AD58,AL58,AU58,BC58,,BN58,BV58,CD58,CL58)-CT58</f>
        <v/>
      </c>
      <c r="DN58" s="2819" t="n"/>
      <c r="DO58" s="2819" t="n"/>
      <c r="DP58" s="2829">
        <f>SUM(DP59:DP78)</f>
        <v/>
      </c>
      <c r="DQ58" s="2821">
        <f>-CR58+DP58/10^6</f>
        <v/>
      </c>
      <c r="DR58" s="2657">
        <f>SUM(E58,K58,Q58,W58,AE58,AM58,AV58,BD58,BL58,BU58,CC58,CK58)-CS58</f>
        <v/>
      </c>
      <c r="DS58" s="2657">
        <f>SUM(D58,J58,P58,V58,AD58,AL58,AU58,BC58,,BN58,BV58,CD58,CL58)-CT58</f>
        <v/>
      </c>
      <c r="DT58" s="2822" t="n"/>
      <c r="DU58" s="384" t="n">
        <v>722.662594</v>
      </c>
      <c r="DV58" s="2823">
        <f>DU58-CJ58</f>
        <v/>
      </c>
      <c r="DX58" s="2811">
        <f>(CS58-CZ58)*10^6</f>
        <v/>
      </c>
      <c r="DY58" s="2811">
        <f>(CT58-DC58)*10^6</f>
        <v/>
      </c>
      <c r="DZ58" s="2811">
        <f>(CW58-DD58)*10^6</f>
        <v/>
      </c>
      <c r="EB58" s="2824" t="n"/>
    </row>
    <row customFormat="1" customHeight="1" hidden="1" ht="15.75" outlineLevel="1" r="59" s="408">
      <c r="A59" s="260" t="n"/>
      <c r="B59" s="411" t="inlineStr">
        <is>
          <t>LOYERS ENTREPOTS</t>
        </is>
      </c>
      <c r="C59" s="398" t="inlineStr">
        <is>
          <t>Opex53</t>
        </is>
      </c>
      <c r="D59" s="2831" t="n">
        <v>11.586364</v>
      </c>
      <c r="E59" s="2832" t="n">
        <v>12.375</v>
      </c>
      <c r="F59" s="2832" t="n">
        <v>-0.7886360000000003</v>
      </c>
      <c r="G59" s="2832" t="n">
        <v>12.806</v>
      </c>
      <c r="H59" s="401" t="n">
        <v>-0.09523941902233324</v>
      </c>
      <c r="I59" s="389" t="n"/>
      <c r="J59" s="2831" t="n">
        <v>10.186364</v>
      </c>
      <c r="K59" s="2832" t="n">
        <v>12.375</v>
      </c>
      <c r="L59" s="2832" t="n">
        <v>-2.188636000000001</v>
      </c>
      <c r="M59" s="2832" t="n">
        <v>14.806</v>
      </c>
      <c r="N59" s="401" t="n">
        <v>-0.3120110765905714</v>
      </c>
      <c r="O59" s="402" t="n"/>
      <c r="P59" s="2831" t="n">
        <v>10.886364</v>
      </c>
      <c r="Q59" s="2832" t="n">
        <v>12.375</v>
      </c>
      <c r="R59" s="2832" t="n">
        <v>-1.488636</v>
      </c>
      <c r="S59" s="2832" t="n">
        <v>13.306</v>
      </c>
      <c r="T59" s="401" t="n">
        <v>-0.1818454832406432</v>
      </c>
      <c r="U59" s="2826" t="n"/>
      <c r="V59" s="2831" t="n">
        <v>10.886364</v>
      </c>
      <c r="W59" s="2832" t="n">
        <v>12.375</v>
      </c>
      <c r="X59" s="2832" t="n">
        <v>11.375</v>
      </c>
      <c r="Y59" s="2832" t="n">
        <v>-1.488636</v>
      </c>
      <c r="Z59" s="2832" t="n">
        <v>-0.4886359999999996</v>
      </c>
      <c r="AA59" s="2832" t="n">
        <v>13.306</v>
      </c>
      <c r="AB59" s="401" t="n">
        <v>-0.1818454832406432</v>
      </c>
      <c r="AC59" s="402" t="n"/>
      <c r="AD59" s="2831" t="n">
        <v>10.886364</v>
      </c>
      <c r="AE59" s="2832" t="n">
        <v>12.375</v>
      </c>
      <c r="AF59" s="2832" t="n">
        <v>11.375</v>
      </c>
      <c r="AG59" s="2832" t="n">
        <v>-1.488636</v>
      </c>
      <c r="AH59" s="2832" t="n">
        <v>-0.4886359999999996</v>
      </c>
      <c r="AI59" s="2832" t="n">
        <v>45.651684</v>
      </c>
      <c r="AJ59" s="401" t="n">
        <v>-0.7615342294930456</v>
      </c>
      <c r="AK59" s="402" t="n"/>
      <c r="AL59" s="2831" t="n">
        <v>10.886364</v>
      </c>
      <c r="AM59" s="2832" t="n">
        <v>12.375</v>
      </c>
      <c r="AN59" s="2832" t="n">
        <v>11.375</v>
      </c>
      <c r="AO59" s="2832" t="n">
        <v>10.886364</v>
      </c>
      <c r="AP59" s="2832" t="n">
        <v>-1.488636</v>
      </c>
      <c r="AQ59" s="2832" t="n">
        <v>-0.4886359999999996</v>
      </c>
      <c r="AR59" s="2832" t="n">
        <v>-20.571136</v>
      </c>
      <c r="AS59" s="401" t="n">
        <v>-1.529205776482154</v>
      </c>
      <c r="AT59" s="2827" t="n"/>
      <c r="AU59" s="2831" t="n">
        <v>10.886364</v>
      </c>
      <c r="AV59" s="2832" t="n">
        <v>12.375</v>
      </c>
      <c r="AW59" s="2832" t="n">
        <v>10.886364</v>
      </c>
      <c r="AX59" s="2832" t="n">
        <v>-1.488636</v>
      </c>
      <c r="AY59" s="2832" t="n">
        <v>0</v>
      </c>
      <c r="AZ59" s="2832" t="n">
        <v>11.586364</v>
      </c>
      <c r="BA59" s="401" t="n">
        <v>-0.0604158474565446</v>
      </c>
      <c r="BB59" s="402" t="n"/>
      <c r="BC59" s="2747" t="n">
        <v>10.886364</v>
      </c>
      <c r="BD59" s="2667" t="n">
        <v>12.375</v>
      </c>
      <c r="BE59" s="2667" t="n">
        <v>10.886364</v>
      </c>
      <c r="BF59" s="2667" t="n">
        <v>-1.488636</v>
      </c>
      <c r="BG59" s="2667" t="n">
        <v>0</v>
      </c>
      <c r="BH59" s="2832" t="n">
        <v>11.586364</v>
      </c>
      <c r="BI59" s="401" t="n">
        <v>-0.0604158474565446</v>
      </c>
      <c r="BJ59" s="2833" t="n"/>
      <c r="BK59" s="2831" t="n">
        <v>10.886364</v>
      </c>
      <c r="BL59" s="2832" t="n">
        <v>12.375</v>
      </c>
      <c r="BM59" s="2832" t="n">
        <v>10.886364</v>
      </c>
      <c r="BN59" s="2832" t="n">
        <v>10.886364</v>
      </c>
      <c r="BO59" s="2832" t="n">
        <v>-1.488636</v>
      </c>
      <c r="BP59" s="2832" t="n">
        <v>0</v>
      </c>
      <c r="BQ59" s="2832" t="n">
        <v>11.586364</v>
      </c>
      <c r="BR59" s="401" t="n">
        <v>-0.0604158474565446</v>
      </c>
      <c r="BS59" s="2833" t="n"/>
      <c r="BT59" s="2831" t="n">
        <v>10.886364</v>
      </c>
      <c r="BU59" s="2832" t="n">
        <v>12.375</v>
      </c>
      <c r="BV59" s="2832" t="n">
        <v>10.886364</v>
      </c>
      <c r="BW59" s="2832" t="n">
        <v>-1.488636</v>
      </c>
      <c r="BX59" s="2832" t="n">
        <v>0</v>
      </c>
      <c r="BY59" s="2832" t="n">
        <v>11.586364</v>
      </c>
      <c r="BZ59" s="401" t="n">
        <v>-0.0604158474565446</v>
      </c>
      <c r="CA59" s="2795" t="n"/>
      <c r="CB59" s="2831" t="n">
        <v>10.886364</v>
      </c>
      <c r="CC59" s="2832" t="n">
        <v>12.375</v>
      </c>
      <c r="CD59" s="2832" t="n">
        <v>10.886364</v>
      </c>
      <c r="CE59" s="2832" t="n">
        <v>-1.488636</v>
      </c>
      <c r="CF59" s="2832" t="n">
        <v>0</v>
      </c>
      <c r="CG59" s="2832" t="n">
        <v>11.586364</v>
      </c>
      <c r="CH59" s="401" t="n">
        <v>-0.0604158474565446</v>
      </c>
      <c r="CI59" s="2795" t="n"/>
      <c r="CJ59" s="2831" t="n">
        <v>7.686364</v>
      </c>
      <c r="CK59" s="2832" t="n">
        <v>11.909533</v>
      </c>
      <c r="CL59" s="2832" t="n">
        <v>10.886364</v>
      </c>
      <c r="CM59" s="2832" t="n">
        <v>-4.223169</v>
      </c>
      <c r="CN59" s="2832" t="n">
        <v>-3.2</v>
      </c>
      <c r="CO59" s="2832" t="n">
        <v>11.586364</v>
      </c>
      <c r="CP59" s="401" t="n">
        <v>-0.3366025786864628</v>
      </c>
      <c r="CQ59" s="402" t="n"/>
      <c r="CR59" s="2831" t="n">
        <v>127.436368</v>
      </c>
      <c r="CS59" s="2832" t="n">
        <v>148.034533</v>
      </c>
      <c r="CT59" s="2832" t="n">
        <v>130.636368</v>
      </c>
      <c r="CU59" s="2832" t="n">
        <v>-20.59816500000001</v>
      </c>
      <c r="CV59" s="2832" t="n">
        <v>-3.200000000000003</v>
      </c>
      <c r="CW59" s="2832" t="n">
        <v>148.822732</v>
      </c>
      <c r="CX59" s="401">
        <f>IFERROR(CR59/CW59-1, "-")</f>
        <v/>
      </c>
      <c r="CY59" s="392" t="n"/>
      <c r="CZ59" s="2834" t="n">
        <v>148.034533</v>
      </c>
      <c r="DA59" s="2832" t="n">
        <v>135.034092</v>
      </c>
      <c r="DB59" s="2832" t="n">
        <v>130.636368</v>
      </c>
      <c r="DC59" s="2832" t="n">
        <v>130.636368</v>
      </c>
      <c r="DD59" s="2832" t="n">
        <v>148.822732</v>
      </c>
      <c r="DE59" s="401">
        <f>+CZ59/DD59-1</f>
        <v/>
      </c>
      <c r="DF59" s="401">
        <f>+DA59/DD59-1</f>
        <v/>
      </c>
      <c r="DG59" s="405">
        <f>+DB59/DD59-1</f>
        <v/>
      </c>
      <c r="DH59" s="405">
        <f>+DC59/DD59-1</f>
        <v/>
      </c>
      <c r="DI59" s="2819" t="n"/>
      <c r="DJ59" s="2657">
        <f>SUM(D59,J59,P59,V59,AD59,AL59,AU59,BC59,BK59,BT59,CB59,CJ59)-CR59</f>
        <v/>
      </c>
      <c r="DK59" s="2657">
        <f>SUM(E59,K59,Q59,W59,AE59,AM59,AV59,BD59,BL59,BU59,CC59,CK59)-CS59</f>
        <v/>
      </c>
      <c r="DL59" s="2657">
        <f>SUM(G59,M59,S59,AA59,AI59,AR59,AZ59,BH59,BQ59,BY59,CG59,CO59)-CW59</f>
        <v/>
      </c>
      <c r="DM59" s="2657">
        <f>SUM(D59,J59,P59,V59,AD59,AL59,AU59,BC59,,BN59,BV59,CD59,CL59)-CT59</f>
        <v/>
      </c>
      <c r="DN59" s="2819" t="n"/>
      <c r="DO59" s="2819" t="n"/>
      <c r="DP59" s="2835" t="n">
        <v>137236368</v>
      </c>
      <c r="DQ59" s="2821">
        <f>-CR59+DP59/10^6</f>
        <v/>
      </c>
      <c r="DR59" s="2657">
        <f>SUM(E59,K59,Q59,W59,AE59,AM59,AV59,BD59,BL59,BU59,CC59,CK59)-CS59</f>
        <v/>
      </c>
      <c r="DS59" s="2657">
        <f>SUM(D59,J59,P59,V59,AD59,AL59,AU59,BC59,,BN59,BV59,CD59,CL59)-CT59</f>
        <v/>
      </c>
      <c r="DT59" s="2822" t="n"/>
      <c r="DU59" s="407" t="n">
        <v>11.586364</v>
      </c>
      <c r="DV59" s="2823">
        <f>DU59-CJ59</f>
        <v/>
      </c>
      <c r="DX59" s="2811">
        <f>(CS59-CZ59)*10^6</f>
        <v/>
      </c>
      <c r="DY59" s="2811">
        <f>(CT59-DC59)*10^6</f>
        <v/>
      </c>
      <c r="DZ59" s="2811">
        <f>(CW59-DD59)*10^6</f>
        <v/>
      </c>
      <c r="EB59" s="2824" t="n"/>
    </row>
    <row customFormat="1" customHeight="1" hidden="1" ht="15.75" outlineLevel="1" r="60" s="408">
      <c r="A60" s="260" t="n"/>
      <c r="B60" s="411" t="inlineStr">
        <is>
          <t>ELECTRICITE CT AKASSATO</t>
        </is>
      </c>
      <c r="C60" s="398" t="inlineStr">
        <is>
          <t>Opex54</t>
        </is>
      </c>
      <c r="D60" s="2831" t="n">
        <v>0</v>
      </c>
      <c r="E60" s="2832" t="n">
        <v>0</v>
      </c>
      <c r="F60" s="2832" t="n">
        <v>0</v>
      </c>
      <c r="G60" s="2832" t="n">
        <v>0</v>
      </c>
      <c r="H60" s="401" t="n"/>
      <c r="I60" s="389" t="n"/>
      <c r="J60" s="2831" t="n">
        <v>0</v>
      </c>
      <c r="K60" s="2832" t="n">
        <v>0</v>
      </c>
      <c r="L60" s="2832" t="n">
        <v>0</v>
      </c>
      <c r="M60" s="2832" t="n">
        <v>0</v>
      </c>
      <c r="N60" s="401" t="n"/>
      <c r="O60" s="402" t="n"/>
      <c r="P60" s="2831" t="n">
        <v>0</v>
      </c>
      <c r="Q60" s="2832" t="n">
        <v>0</v>
      </c>
      <c r="R60" s="2832" t="n">
        <v>0</v>
      </c>
      <c r="S60" s="2832" t="n">
        <v>0</v>
      </c>
      <c r="T60" s="401" t="n"/>
      <c r="U60" s="2826" t="n"/>
      <c r="V60" s="2831" t="n">
        <v>0</v>
      </c>
      <c r="W60" s="2832" t="n">
        <v>0</v>
      </c>
      <c r="X60" s="2832" t="n">
        <v>0</v>
      </c>
      <c r="Y60" s="2832" t="n">
        <v>0</v>
      </c>
      <c r="Z60" s="2832" t="n">
        <v>0</v>
      </c>
      <c r="AA60" s="2832" t="n">
        <v>0</v>
      </c>
      <c r="AB60" s="401" t="n"/>
      <c r="AC60" s="402" t="n"/>
      <c r="AD60" s="2831" t="n">
        <v>0</v>
      </c>
      <c r="AE60" s="2832" t="n">
        <v>0</v>
      </c>
      <c r="AF60" s="2832" t="n">
        <v>0</v>
      </c>
      <c r="AG60" s="2832" t="n">
        <v>0</v>
      </c>
      <c r="AH60" s="2832" t="n">
        <v>0</v>
      </c>
      <c r="AI60" s="2832" t="n">
        <v>0</v>
      </c>
      <c r="AJ60" s="401" t="n"/>
      <c r="AK60" s="402" t="n"/>
      <c r="AL60" s="2831" t="n">
        <v>0</v>
      </c>
      <c r="AM60" s="2832" t="n">
        <v>0</v>
      </c>
      <c r="AN60" s="2832" t="n">
        <v>0</v>
      </c>
      <c r="AO60" s="2832" t="n">
        <v>0</v>
      </c>
      <c r="AP60" s="2832" t="n">
        <v>0</v>
      </c>
      <c r="AQ60" s="2832" t="n">
        <v>0</v>
      </c>
      <c r="AR60" s="2832" t="n">
        <v>0</v>
      </c>
      <c r="AS60" s="401" t="n"/>
      <c r="AT60" s="2827" t="n"/>
      <c r="AU60" s="2831" t="n">
        <v>0</v>
      </c>
      <c r="AV60" s="2832" t="n">
        <v>0</v>
      </c>
      <c r="AW60" s="2832" t="n">
        <v>0</v>
      </c>
      <c r="AX60" s="2832" t="n">
        <v>0</v>
      </c>
      <c r="AY60" s="2832" t="n">
        <v>0</v>
      </c>
      <c r="AZ60" s="2832" t="n">
        <v>0</v>
      </c>
      <c r="BA60" s="401" t="n"/>
      <c r="BB60" s="402" t="n"/>
      <c r="BC60" s="2747" t="n"/>
      <c r="BD60" s="2667" t="n">
        <v>0</v>
      </c>
      <c r="BE60" s="2667" t="n">
        <v>0</v>
      </c>
      <c r="BF60" s="2667" t="n">
        <v>0</v>
      </c>
      <c r="BG60" s="2667" t="n">
        <v>0</v>
      </c>
      <c r="BH60" s="2832" t="n">
        <v>0</v>
      </c>
      <c r="BI60" s="401" t="n"/>
      <c r="BJ60" s="2833" t="n"/>
      <c r="BK60" s="2831" t="n"/>
      <c r="BL60" s="2832" t="n">
        <v>0</v>
      </c>
      <c r="BM60" s="2832" t="n">
        <v>0</v>
      </c>
      <c r="BN60" s="2832" t="n">
        <v>0</v>
      </c>
      <c r="BO60" s="2832" t="n">
        <v>0</v>
      </c>
      <c r="BP60" s="2832" t="n">
        <v>0</v>
      </c>
      <c r="BQ60" s="2832" t="n">
        <v>0</v>
      </c>
      <c r="BR60" s="401" t="n"/>
      <c r="BS60" s="2833" t="n"/>
      <c r="BT60" s="2831" t="n"/>
      <c r="BU60" s="2832" t="n">
        <v>0</v>
      </c>
      <c r="BV60" s="2832" t="n">
        <v>0</v>
      </c>
      <c r="BW60" s="2832" t="n">
        <v>0</v>
      </c>
      <c r="BX60" s="2832" t="n">
        <v>0</v>
      </c>
      <c r="BY60" s="2832" t="n">
        <v>0</v>
      </c>
      <c r="BZ60" s="401" t="n"/>
      <c r="CA60" s="2795" t="n"/>
      <c r="CB60" s="2831" t="n"/>
      <c r="CC60" s="2832" t="n">
        <v>0</v>
      </c>
      <c r="CD60" s="2832" t="n">
        <v>0</v>
      </c>
      <c r="CE60" s="2832" t="n">
        <v>0</v>
      </c>
      <c r="CF60" s="2832" t="n">
        <v>0</v>
      </c>
      <c r="CG60" s="2832" t="n">
        <v>0</v>
      </c>
      <c r="CH60" s="401" t="n"/>
      <c r="CI60" s="2795" t="n"/>
      <c r="CJ60" s="2831" t="n"/>
      <c r="CK60" s="2832" t="n">
        <v>0</v>
      </c>
      <c r="CL60" s="2832" t="n">
        <v>0</v>
      </c>
      <c r="CM60" s="2832" t="n">
        <v>0</v>
      </c>
      <c r="CN60" s="2832" t="n">
        <v>0</v>
      </c>
      <c r="CO60" s="2832" t="n">
        <v>0</v>
      </c>
      <c r="CP60" s="401" t="n"/>
      <c r="CQ60" s="402" t="n"/>
      <c r="CR60" s="2831" t="n">
        <v>0</v>
      </c>
      <c r="CS60" s="2832" t="n">
        <v>0</v>
      </c>
      <c r="CT60" s="2832" t="n">
        <v>0</v>
      </c>
      <c r="CU60" s="2832" t="n">
        <v>0</v>
      </c>
      <c r="CV60" s="2832" t="n">
        <v>0</v>
      </c>
      <c r="CW60" s="2832" t="n">
        <v>0</v>
      </c>
      <c r="CX60" s="401">
        <f>IFERROR(CR60/CW60-1, "-")</f>
        <v/>
      </c>
      <c r="CY60" s="392" t="n"/>
      <c r="CZ60" s="2834" t="n">
        <v>0</v>
      </c>
      <c r="DA60" s="2832" t="n">
        <v>0</v>
      </c>
      <c r="DB60" s="2832" t="n">
        <v>0</v>
      </c>
      <c r="DC60" s="2832" t="n">
        <v>0</v>
      </c>
      <c r="DD60" s="2832" t="n">
        <v>0</v>
      </c>
      <c r="DE60" s="401" t="n"/>
      <c r="DF60" s="401" t="n"/>
      <c r="DG60" s="405" t="n"/>
      <c r="DH60" s="405" t="n"/>
      <c r="DI60" s="2819" t="n"/>
      <c r="DJ60" s="2657">
        <f>SUM(D60,J60,P60,V60,AD60,AL60,AU60,BC60,BK60,BT60,CB60,CJ60)-CR60</f>
        <v/>
      </c>
      <c r="DK60" s="2657">
        <f>SUM(E60,K60,Q60,W60,AE60,AM60,AV60,BD60,BL60,BU60,CC60,CK60)-CS60</f>
        <v/>
      </c>
      <c r="DL60" s="2657">
        <f>SUM(G60,M60,S60,AA60,AI60,AR60,AZ60,BH60,BQ60,BY60,CG60,CO60)-CW60</f>
        <v/>
      </c>
      <c r="DM60" s="2657">
        <f>SUM(D60,J60,P60,V60,AD60,AL60,AU60,BC60,,BN60,BV60,CD60,CL60)-CT60</f>
        <v/>
      </c>
      <c r="DN60" s="2819" t="n"/>
      <c r="DO60" s="2819" t="n"/>
      <c r="DP60" s="2835" t="n">
        <v>0</v>
      </c>
      <c r="DQ60" s="2821">
        <f>-CR60+DP60/10^6</f>
        <v/>
      </c>
      <c r="DR60" s="2657">
        <f>SUM(E60,K60,Q60,W60,AE60,AM60,AV60,BD60,BL60,BU60,CC60,CK60)-CS60</f>
        <v/>
      </c>
      <c r="DS60" s="2657">
        <f>SUM(D60,J60,P60,V60,AD60,AL60,AU60,BC60,,BN60,BV60,CD60,CL60)-CT60</f>
        <v/>
      </c>
      <c r="DT60" s="2822" t="n"/>
      <c r="DU60" s="407" t="n">
        <v>0</v>
      </c>
      <c r="DV60" s="2823">
        <f>DU60-CJ60</f>
        <v/>
      </c>
      <c r="DX60" s="2811">
        <f>(CS60-CZ60)*10^6</f>
        <v/>
      </c>
      <c r="DY60" s="2811">
        <f>(CT60-DC60)*10^6</f>
        <v/>
      </c>
      <c r="DZ60" s="2811">
        <f>(CW60-DD60)*10^6</f>
        <v/>
      </c>
      <c r="EB60" s="2824" t="n"/>
    </row>
    <row customFormat="1" customHeight="1" hidden="1" ht="15.75" outlineLevel="1" r="61" s="408">
      <c r="A61" s="260" t="n"/>
      <c r="B61" s="411" t="inlineStr">
        <is>
          <t>EAU CT</t>
        </is>
      </c>
      <c r="C61" s="398" t="inlineStr">
        <is>
          <t>Opex55</t>
        </is>
      </c>
      <c r="D61" s="2831" t="n">
        <v>0</v>
      </c>
      <c r="E61" s="2832" t="n">
        <v>2.550607</v>
      </c>
      <c r="F61" s="2832" t="n">
        <v>-2.550607</v>
      </c>
      <c r="G61" s="2832" t="n">
        <v>0</v>
      </c>
      <c r="H61" s="401" t="n"/>
      <c r="I61" s="389" t="n"/>
      <c r="J61" s="2831" t="n">
        <v>0</v>
      </c>
      <c r="K61" s="2832" t="n">
        <v>2.550607</v>
      </c>
      <c r="L61" s="2832" t="n">
        <v>-2.550607</v>
      </c>
      <c r="M61" s="2832" t="n">
        <v>0</v>
      </c>
      <c r="N61" s="401" t="n"/>
      <c r="O61" s="402" t="n"/>
      <c r="P61" s="2831" t="n">
        <v>0</v>
      </c>
      <c r="Q61" s="2832" t="n">
        <v>2.550607</v>
      </c>
      <c r="R61" s="2832" t="n">
        <v>-2.550607</v>
      </c>
      <c r="S61" s="2832" t="n">
        <v>0</v>
      </c>
      <c r="T61" s="401" t="n"/>
      <c r="U61" s="2826" t="n"/>
      <c r="V61" s="2831" t="n">
        <v>0</v>
      </c>
      <c r="W61" s="2832" t="n">
        <v>2.550607</v>
      </c>
      <c r="X61" s="2832" t="n">
        <v>2.550607</v>
      </c>
      <c r="Y61" s="2832" t="n">
        <v>-2.550607</v>
      </c>
      <c r="Z61" s="2832" t="n">
        <v>-2.550607</v>
      </c>
      <c r="AA61" s="2832" t="n">
        <v>0</v>
      </c>
      <c r="AB61" s="401" t="n"/>
      <c r="AC61" s="402" t="n"/>
      <c r="AD61" s="2831" t="n">
        <v>0</v>
      </c>
      <c r="AE61" s="2832" t="n">
        <v>2.550607</v>
      </c>
      <c r="AF61" s="2832" t="n">
        <v>2.550607</v>
      </c>
      <c r="AG61" s="2832" t="n">
        <v>-2.550607</v>
      </c>
      <c r="AH61" s="2832" t="n">
        <v>-2.550607</v>
      </c>
      <c r="AI61" s="2832" t="n">
        <v>0</v>
      </c>
      <c r="AJ61" s="401" t="n"/>
      <c r="AK61" s="402" t="n"/>
      <c r="AL61" s="2831" t="n">
        <v>0</v>
      </c>
      <c r="AM61" s="2832" t="n">
        <v>2.550607</v>
      </c>
      <c r="AN61" s="2832" t="n">
        <v>2.550607</v>
      </c>
      <c r="AO61" s="2832" t="n">
        <v>2.550607</v>
      </c>
      <c r="AP61" s="2832" t="n">
        <v>-2.550607</v>
      </c>
      <c r="AQ61" s="2832" t="n">
        <v>-2.550607</v>
      </c>
      <c r="AR61" s="2832" t="n">
        <v>0</v>
      </c>
      <c r="AS61" s="401" t="n"/>
      <c r="AT61" s="2827" t="n"/>
      <c r="AU61" s="2831" t="n">
        <v>0</v>
      </c>
      <c r="AV61" s="2832" t="n">
        <v>2.550607</v>
      </c>
      <c r="AW61" s="2832" t="n">
        <v>2.550607</v>
      </c>
      <c r="AX61" s="2832" t="n">
        <v>-2.550607</v>
      </c>
      <c r="AY61" s="2832" t="n">
        <v>-2.550607</v>
      </c>
      <c r="AZ61" s="2832" t="n">
        <v>0</v>
      </c>
      <c r="BA61" s="401" t="n"/>
      <c r="BB61" s="402" t="n"/>
      <c r="BC61" s="2747" t="n"/>
      <c r="BD61" s="2667" t="n">
        <v>2.550607</v>
      </c>
      <c r="BE61" s="2667" t="n">
        <v>2.550607</v>
      </c>
      <c r="BF61" s="2667" t="n">
        <v>-2.550607</v>
      </c>
      <c r="BG61" s="2667" t="n">
        <v>-2.550607</v>
      </c>
      <c r="BH61" s="2832" t="n">
        <v>0</v>
      </c>
      <c r="BI61" s="401" t="n"/>
      <c r="BJ61" s="2833" t="n"/>
      <c r="BK61" s="2831" t="n"/>
      <c r="BL61" s="2832" t="n">
        <v>2.550607</v>
      </c>
      <c r="BM61" s="2832" t="n">
        <v>2.550607</v>
      </c>
      <c r="BN61" s="2832" t="n">
        <v>2.550607</v>
      </c>
      <c r="BO61" s="2832" t="n">
        <v>-2.550607</v>
      </c>
      <c r="BP61" s="2832" t="n">
        <v>-2.550607</v>
      </c>
      <c r="BQ61" s="2832" t="n">
        <v>0</v>
      </c>
      <c r="BR61" s="401" t="n"/>
      <c r="BS61" s="2833" t="n"/>
      <c r="BT61" s="2831" t="n"/>
      <c r="BU61" s="2832" t="n">
        <v>2.550607</v>
      </c>
      <c r="BV61" s="2832" t="n">
        <v>2.550607</v>
      </c>
      <c r="BW61" s="2832" t="n">
        <v>-2.550607</v>
      </c>
      <c r="BX61" s="2832" t="n">
        <v>-2.550607</v>
      </c>
      <c r="BY61" s="2832" t="n">
        <v>0</v>
      </c>
      <c r="BZ61" s="401" t="n"/>
      <c r="CA61" s="2795" t="n"/>
      <c r="CB61" s="2831" t="n"/>
      <c r="CC61" s="2832" t="n">
        <v>2.550607</v>
      </c>
      <c r="CD61" s="2832" t="n">
        <v>2.550607</v>
      </c>
      <c r="CE61" s="2832" t="n">
        <v>-2.550607</v>
      </c>
      <c r="CF61" s="2832" t="n">
        <v>-2.550607</v>
      </c>
      <c r="CG61" s="2832" t="n">
        <v>0</v>
      </c>
      <c r="CH61" s="401" t="n"/>
      <c r="CI61" s="2795" t="n"/>
      <c r="CJ61" s="2831" t="n"/>
      <c r="CK61" s="2832" t="n">
        <v>2.550607</v>
      </c>
      <c r="CL61" s="2832" t="n">
        <v>2.550607</v>
      </c>
      <c r="CM61" s="2832" t="n">
        <v>-2.550607</v>
      </c>
      <c r="CN61" s="2832" t="n">
        <v>-2.550607</v>
      </c>
      <c r="CO61" s="2832" t="n">
        <v>0</v>
      </c>
      <c r="CP61" s="401" t="n"/>
      <c r="CQ61" s="402" t="n"/>
      <c r="CR61" s="2831" t="n">
        <v>0</v>
      </c>
      <c r="CS61" s="2832" t="n">
        <v>30.607284</v>
      </c>
      <c r="CT61" s="2832" t="n">
        <v>10.202428</v>
      </c>
      <c r="CU61" s="2832" t="n">
        <v>-30.607284</v>
      </c>
      <c r="CV61" s="2832" t="n">
        <v>-10.202428</v>
      </c>
      <c r="CW61" s="2832" t="n">
        <v>0</v>
      </c>
      <c r="CX61" s="401">
        <f>IFERROR(CR61/CW61-1, "-")</f>
        <v/>
      </c>
      <c r="CY61" s="392" t="n"/>
      <c r="CZ61" s="2834" t="n">
        <v>30.607284</v>
      </c>
      <c r="DA61" s="2832" t="n">
        <v>22.955463</v>
      </c>
      <c r="DB61" s="2832" t="n">
        <v>17.854249</v>
      </c>
      <c r="DC61" s="2832" t="n">
        <v>10.202428</v>
      </c>
      <c r="DD61" s="2832" t="n">
        <v>0</v>
      </c>
      <c r="DE61" s="401" t="n"/>
      <c r="DF61" s="401" t="n"/>
      <c r="DG61" s="405" t="n"/>
      <c r="DH61" s="405" t="n"/>
      <c r="DI61" s="2819" t="n"/>
      <c r="DJ61" s="2657">
        <f>SUM(D61,J61,P61,V61,AD61,AL61,AU61,BC61,BK61,BT61,CB61,CJ61)-CR61</f>
        <v/>
      </c>
      <c r="DK61" s="2657">
        <f>SUM(E61,K61,Q61,W61,AE61,AM61,AV61,BD61,BL61,BU61,CC61,CK61)-CS61</f>
        <v/>
      </c>
      <c r="DL61" s="2657">
        <f>SUM(G61,M61,S61,AA61,AI61,AR61,AZ61,BH61,BQ61,BY61,CG61,CO61)-CW61</f>
        <v/>
      </c>
      <c r="DM61" s="2657">
        <f>SUM(D61,J61,P61,V61,AD61,AL61,AU61,BC61,,BN61,BV61,CD61,CL61)-CT61</f>
        <v/>
      </c>
      <c r="DN61" s="2819" t="n"/>
      <c r="DO61" s="2819" t="n"/>
      <c r="DP61" s="2835" t="n">
        <v>0</v>
      </c>
      <c r="DQ61" s="2821">
        <f>-CR61+DP61/10^6</f>
        <v/>
      </c>
      <c r="DR61" s="2657">
        <f>SUM(E61,K61,Q61,W61,AE61,AM61,AV61,BD61,BL61,BU61,CC61,CK61)-CS61</f>
        <v/>
      </c>
      <c r="DS61" s="2657">
        <f>SUM(D61,J61,P61,V61,AD61,AL61,AU61,BC61,,BN61,BV61,CD61,CL61)-CT61</f>
        <v/>
      </c>
      <c r="DT61" s="2822" t="n"/>
      <c r="DU61" s="407" t="n">
        <v>0</v>
      </c>
      <c r="DV61" s="2823">
        <f>DU61-CJ61</f>
        <v/>
      </c>
      <c r="DX61" s="2811">
        <f>(CS61-CZ61)*10^6</f>
        <v/>
      </c>
      <c r="DY61" s="2811">
        <f>(CT61-DC61)*10^6</f>
        <v/>
      </c>
      <c r="DZ61" s="2811">
        <f>(CW61-DD61)*10^6</f>
        <v/>
      </c>
      <c r="EB61" s="2824" t="n"/>
    </row>
    <row customFormat="1" customHeight="1" hidden="1" ht="15.75" outlineLevel="1" r="62" s="450">
      <c r="B62" s="411" t="inlineStr">
        <is>
          <t>ELECTRICITE SITES TECHNIQUES</t>
        </is>
      </c>
      <c r="C62" s="398" t="inlineStr">
        <is>
          <t>Opex56</t>
        </is>
      </c>
      <c r="D62" s="2844" t="n">
        <v>265.728553</v>
      </c>
      <c r="E62" s="2866" t="n">
        <v>275.429852</v>
      </c>
      <c r="F62" s="2867" t="n">
        <v>-9.701299000000006</v>
      </c>
      <c r="G62" s="2867" t="n">
        <v>275.429852</v>
      </c>
      <c r="H62" s="453" t="n">
        <v>-0.03522239484774514</v>
      </c>
      <c r="I62" s="389" t="n"/>
      <c r="J62" s="2844" t="n">
        <v>240.537536</v>
      </c>
      <c r="K62" s="2866" t="n">
        <v>255.81875</v>
      </c>
      <c r="L62" s="2867" t="n">
        <v>-15.28121400000001</v>
      </c>
      <c r="M62" s="2867" t="n">
        <v>255.616634</v>
      </c>
      <c r="N62" s="453" t="n">
        <v>-0.05899106706803758</v>
      </c>
      <c r="O62" s="454" t="n"/>
      <c r="P62" s="2844" t="n">
        <v>238.964588</v>
      </c>
      <c r="Q62" s="2866" t="n">
        <v>259.81875</v>
      </c>
      <c r="R62" s="2867" t="n">
        <v>-20.85416200000003</v>
      </c>
      <c r="S62" s="2867" t="n">
        <v>256.992489</v>
      </c>
      <c r="T62" s="453" t="n">
        <v>-0.07014952487580284</v>
      </c>
      <c r="U62" s="2826" t="n"/>
      <c r="V62" s="2844" t="n">
        <v>268.442656</v>
      </c>
      <c r="W62" s="2866" t="n">
        <v>257.5625</v>
      </c>
      <c r="X62" s="2866" t="n">
        <v>252.5625</v>
      </c>
      <c r="Y62" s="2867" t="n">
        <v>10.880156</v>
      </c>
      <c r="Z62" s="2867" t="n">
        <v>15.880156</v>
      </c>
      <c r="AA62" s="2867" t="n">
        <v>255.000581</v>
      </c>
      <c r="AB62" s="453" t="n">
        <v>0.05271389950284067</v>
      </c>
      <c r="AC62" s="454" t="n"/>
      <c r="AD62" s="2844" t="n">
        <v>266.904643</v>
      </c>
      <c r="AE62" s="2866" t="n">
        <v>261.5625</v>
      </c>
      <c r="AF62" s="2866" t="n">
        <v>256.5625</v>
      </c>
      <c r="AG62" s="2867" t="n">
        <v>5.342143000000021</v>
      </c>
      <c r="AH62" s="2867" t="n">
        <v>10.34214300000002</v>
      </c>
      <c r="AI62" s="2867" t="n">
        <v>265.79151</v>
      </c>
      <c r="AJ62" s="453" t="n">
        <v>0.004187993062682915</v>
      </c>
      <c r="AK62" s="454" t="n"/>
      <c r="AL62" s="2844" t="n">
        <v>261.785488</v>
      </c>
      <c r="AM62" s="2866" t="n">
        <v>267.30625</v>
      </c>
      <c r="AN62" s="2866" t="n">
        <v>262.30625</v>
      </c>
      <c r="AO62" s="2866" t="n">
        <v>256.30625</v>
      </c>
      <c r="AP62" s="2867" t="n">
        <v>-5.520761999999991</v>
      </c>
      <c r="AQ62" s="2867" t="n">
        <v>-0.5207619999999906</v>
      </c>
      <c r="AR62" s="2867" t="n">
        <v>273.532379</v>
      </c>
      <c r="AS62" s="453" t="n">
        <v>-0.04294515714353508</v>
      </c>
      <c r="AT62" s="2827" t="n"/>
      <c r="AU62" s="2844" t="n">
        <v>276.932735</v>
      </c>
      <c r="AV62" s="2866" t="n">
        <v>266.79375</v>
      </c>
      <c r="AW62" s="2866" t="n">
        <v>255.79375</v>
      </c>
      <c r="AX62" s="2867" t="n">
        <v>10.13898500000005</v>
      </c>
      <c r="AY62" s="2867" t="n">
        <v>21.13898500000005</v>
      </c>
      <c r="AZ62" s="2867" t="n">
        <v>256.213511</v>
      </c>
      <c r="BA62" s="453" t="n">
        <v>0.08086702344124252</v>
      </c>
      <c r="BB62" s="454" t="n"/>
      <c r="BC62" s="2747" t="n">
        <v>258.226165</v>
      </c>
      <c r="BD62" s="2868" t="n">
        <v>266.79375</v>
      </c>
      <c r="BE62" s="2868" t="n">
        <v>255.79375</v>
      </c>
      <c r="BF62" s="2667" t="n">
        <v>-8.567585000000008</v>
      </c>
      <c r="BG62" s="2667" t="n">
        <v>2.432414999999992</v>
      </c>
      <c r="BH62" s="2867" t="n">
        <v>236.657223</v>
      </c>
      <c r="BI62" s="453" t="n">
        <v>0.0911400113910743</v>
      </c>
      <c r="BJ62" s="2869" t="n"/>
      <c r="BK62" s="2870" t="n">
        <v>258.930843</v>
      </c>
      <c r="BL62" s="2866" t="n">
        <v>264.198787</v>
      </c>
      <c r="BM62" s="2866" t="n">
        <v>253.198787</v>
      </c>
      <c r="BN62" s="2866" t="n">
        <v>253.198787</v>
      </c>
      <c r="BO62" s="2832" t="n">
        <v>-5.267944</v>
      </c>
      <c r="BP62" s="2832" t="n">
        <v>5.732055999999972</v>
      </c>
      <c r="BQ62" s="2867" t="n">
        <v>227.898948</v>
      </c>
      <c r="BR62" s="453" t="n">
        <v>0.1361651524604668</v>
      </c>
      <c r="BS62" s="2869" t="n"/>
      <c r="BT62" s="2870" t="n">
        <v>262.97688</v>
      </c>
      <c r="BU62" s="2866" t="n">
        <v>269.942537</v>
      </c>
      <c r="BV62" s="2866" t="n">
        <v>258.942537</v>
      </c>
      <c r="BW62" s="2867" t="n">
        <v>-6.965657000000022</v>
      </c>
      <c r="BX62" s="2867" t="n">
        <v>4.034342999999978</v>
      </c>
      <c r="BY62" s="2867" t="n">
        <v>234.663633</v>
      </c>
      <c r="BZ62" s="453" t="n">
        <v>0.120654600962391</v>
      </c>
      <c r="CA62" s="2795" t="n"/>
      <c r="CB62" s="2870" t="n">
        <v>272.406986</v>
      </c>
      <c r="CC62" s="2866" t="n">
        <v>265.686287</v>
      </c>
      <c r="CD62" s="2866" t="n">
        <v>254.686287</v>
      </c>
      <c r="CE62" s="2867" t="n">
        <v>6.720699000000025</v>
      </c>
      <c r="CF62" s="2867" t="n">
        <v>17.72069900000002</v>
      </c>
      <c r="CG62" s="2867" t="n">
        <v>233.128751</v>
      </c>
      <c r="CH62" s="453" t="n">
        <v>0.1684830156362827</v>
      </c>
      <c r="CI62" s="2795" t="n"/>
      <c r="CJ62" s="2870" t="n">
        <v>264.698468</v>
      </c>
      <c r="CK62" s="2866" t="n">
        <v>269.686287</v>
      </c>
      <c r="CL62" s="2866" t="n">
        <v>258.686287</v>
      </c>
      <c r="CM62" s="2867" t="n">
        <v>-4.987819000000002</v>
      </c>
      <c r="CN62" s="2867" t="n">
        <v>6.012180999999998</v>
      </c>
      <c r="CO62" s="2867" t="n">
        <v>249.299051</v>
      </c>
      <c r="CP62" s="453" t="n">
        <v>0.06177086089268746</v>
      </c>
      <c r="CQ62" s="454" t="n"/>
      <c r="CR62" s="2870" t="n">
        <v>3136.535541</v>
      </c>
      <c r="CS62" s="2867" t="n">
        <v>3180.6</v>
      </c>
      <c r="CT62" s="2867" t="n">
        <v>3103.036262000001</v>
      </c>
      <c r="CU62" s="2867" t="n">
        <v>-44.06445899999972</v>
      </c>
      <c r="CV62" s="2867" t="n">
        <v>33.49927899999966</v>
      </c>
      <c r="CW62" s="2867" t="n">
        <v>3020.224562</v>
      </c>
      <c r="CX62" s="453">
        <f>IFERROR(CR62/CW62-1, "-")</f>
        <v/>
      </c>
      <c r="CY62" s="458" t="n"/>
      <c r="CZ62" s="2871" t="n">
        <v>3180.6</v>
      </c>
      <c r="DA62" s="2866" t="n">
        <v>3089.763325</v>
      </c>
      <c r="DB62" s="2866" t="n">
        <v>3073.985624</v>
      </c>
      <c r="DC62" s="2866" t="n">
        <v>3103.036262</v>
      </c>
      <c r="DD62" s="2866" t="n">
        <v>3020.224562</v>
      </c>
      <c r="DE62" s="453">
        <f>+CZ62/DD62-1</f>
        <v/>
      </c>
      <c r="DF62" s="453">
        <f>+DA62/DD62-1</f>
        <v/>
      </c>
      <c r="DG62" s="460">
        <f>+DB62/DD62-1</f>
        <v/>
      </c>
      <c r="DH62" s="460">
        <f>+DC62/DD62-1</f>
        <v/>
      </c>
      <c r="DI62" s="2819" t="n"/>
      <c r="DJ62" s="2657">
        <f>SUM(D62,J62,P62,V62,AD62,AL62,AU62,BC62,BK62,BT62,CB62,CJ62)-CR62</f>
        <v/>
      </c>
      <c r="DK62" s="2657">
        <f>SUM(E62,K62,Q62,W62,AE62,AM62,AV62,BD62,BL62,BU62,CC62,CK62)-CS62</f>
        <v/>
      </c>
      <c r="DL62" s="2657">
        <f>SUM(G62,M62,S62,AA62,AI62,AR62,AZ62,BH62,BQ62,BY62,CG62,CO62)-CW62</f>
        <v/>
      </c>
      <c r="DM62" s="2657">
        <f>SUM(D62,J62,P62,V62,AD62,AL62,AU62,BC62,,BN62,BV62,CD62,CL62)-CT62</f>
        <v/>
      </c>
      <c r="DN62" s="2819" t="n"/>
      <c r="DO62" s="2819" t="n"/>
      <c r="DP62" s="2853" t="n">
        <v>2770925511</v>
      </c>
      <c r="DQ62" s="2821">
        <f>-CR62+DP62/10^6</f>
        <v/>
      </c>
      <c r="DR62" s="2657">
        <f>SUM(E62,K62,Q62,W62,AE62,AM62,AV62,BD62,BL62,BU62,CC62,CK62)-CS62</f>
        <v/>
      </c>
      <c r="DS62" s="2657">
        <f>SUM(D62,J62,P62,V62,AD62,AL62,AU62,BC62,,BN62,BV62,CD62,CL62)-CT62</f>
        <v/>
      </c>
      <c r="DT62" s="2822" t="n"/>
      <c r="DU62" s="461" t="n">
        <v>249.299051</v>
      </c>
      <c r="DV62" s="2823">
        <f>DU62-CJ62</f>
        <v/>
      </c>
      <c r="DX62" s="2811">
        <f>(CS62-CZ62)*10^6</f>
        <v/>
      </c>
      <c r="DY62" s="2811">
        <f>(CT62-DC62)*10^6</f>
        <v/>
      </c>
      <c r="DZ62" s="2811">
        <f>(CW62-DD62)*10^6</f>
        <v/>
      </c>
      <c r="EB62" s="2824" t="n"/>
    </row>
    <row customFormat="1" customHeight="1" hidden="1" ht="15.75" outlineLevel="1" r="63" s="450">
      <c r="B63" s="411" t="inlineStr">
        <is>
          <t>ELECTRICITE SITES TECHNIQUES C</t>
        </is>
      </c>
      <c r="C63" s="398" t="inlineStr">
        <is>
          <t>Opex57</t>
        </is>
      </c>
      <c r="D63" s="2870" t="n"/>
      <c r="E63" s="2867" t="n"/>
      <c r="F63" s="2867" t="n">
        <v>0</v>
      </c>
      <c r="G63" s="2867" t="n"/>
      <c r="H63" s="453" t="n"/>
      <c r="I63" s="389" t="n"/>
      <c r="J63" s="2870" t="n"/>
      <c r="K63" s="2867" t="n"/>
      <c r="L63" s="2867" t="n">
        <v>0</v>
      </c>
      <c r="M63" s="2867" t="n"/>
      <c r="N63" s="453" t="n"/>
      <c r="O63" s="454" t="n"/>
      <c r="P63" s="2870" t="n"/>
      <c r="Q63" s="2867" t="n"/>
      <c r="R63" s="2867" t="n">
        <v>0</v>
      </c>
      <c r="S63" s="2867" t="n"/>
      <c r="T63" s="453" t="n"/>
      <c r="U63" s="2826" t="n"/>
      <c r="V63" s="2870" t="n"/>
      <c r="W63" s="2867" t="n"/>
      <c r="X63" s="2867" t="n"/>
      <c r="Y63" s="2867" t="n">
        <v>0</v>
      </c>
      <c r="Z63" s="2867" t="n">
        <v>0</v>
      </c>
      <c r="AA63" s="2867" t="n"/>
      <c r="AB63" s="453" t="n"/>
      <c r="AC63" s="454" t="n"/>
      <c r="AD63" s="2870" t="n"/>
      <c r="AE63" s="2867" t="n"/>
      <c r="AF63" s="2867" t="n"/>
      <c r="AG63" s="2867" t="n">
        <v>0</v>
      </c>
      <c r="AH63" s="2867" t="n">
        <v>0</v>
      </c>
      <c r="AI63" s="2867" t="n"/>
      <c r="AJ63" s="453" t="n"/>
      <c r="AK63" s="454" t="n"/>
      <c r="AL63" s="2870" t="n"/>
      <c r="AM63" s="2867" t="n"/>
      <c r="AN63" s="2867" t="n"/>
      <c r="AO63" s="2867" t="n"/>
      <c r="AP63" s="2867" t="n">
        <v>0</v>
      </c>
      <c r="AQ63" s="2867" t="n">
        <v>0</v>
      </c>
      <c r="AR63" s="2867" t="n"/>
      <c r="AS63" s="453" t="n"/>
      <c r="AT63" s="2827" t="n"/>
      <c r="AU63" s="2870" t="n"/>
      <c r="AV63" s="2867" t="n"/>
      <c r="AW63" s="2867" t="n"/>
      <c r="AX63" s="2867" t="n">
        <v>0</v>
      </c>
      <c r="AY63" s="2867" t="n">
        <v>0</v>
      </c>
      <c r="AZ63" s="2867" t="n"/>
      <c r="BA63" s="453" t="n"/>
      <c r="BB63" s="454" t="n"/>
      <c r="BC63" s="2747" t="n"/>
      <c r="BD63" s="2667" t="n"/>
      <c r="BE63" s="2667" t="n"/>
      <c r="BF63" s="2667" t="n">
        <v>0</v>
      </c>
      <c r="BG63" s="2667" t="n">
        <v>0</v>
      </c>
      <c r="BH63" s="2867" t="n"/>
      <c r="BI63" s="453" t="n"/>
      <c r="BJ63" s="2869" t="n"/>
      <c r="BK63" s="2870" t="n"/>
      <c r="BL63" s="2867" t="n"/>
      <c r="BM63" s="2867" t="n"/>
      <c r="BN63" s="2867" t="n"/>
      <c r="BO63" s="2832" t="n">
        <v>0</v>
      </c>
      <c r="BP63" s="2832" t="n">
        <v>0</v>
      </c>
      <c r="BQ63" s="2867" t="n"/>
      <c r="BR63" s="453" t="n"/>
      <c r="BS63" s="2869" t="n"/>
      <c r="BT63" s="2870" t="n"/>
      <c r="BU63" s="2867" t="n"/>
      <c r="BV63" s="2867" t="n"/>
      <c r="BW63" s="2867" t="n">
        <v>0</v>
      </c>
      <c r="BX63" s="2867" t="n">
        <v>0</v>
      </c>
      <c r="BY63" s="2867" t="n"/>
      <c r="BZ63" s="453" t="n"/>
      <c r="CA63" s="2795" t="n"/>
      <c r="CB63" s="2870" t="n"/>
      <c r="CC63" s="2867" t="n"/>
      <c r="CD63" s="2867" t="n"/>
      <c r="CE63" s="2867" t="n">
        <v>0</v>
      </c>
      <c r="CF63" s="2867" t="n">
        <v>0</v>
      </c>
      <c r="CG63" s="2867" t="n"/>
      <c r="CH63" s="453" t="n"/>
      <c r="CI63" s="2795" t="n"/>
      <c r="CJ63" s="2870" t="n"/>
      <c r="CK63" s="2867" t="n"/>
      <c r="CL63" s="2867" t="n"/>
      <c r="CM63" s="2867" t="n">
        <v>0</v>
      </c>
      <c r="CN63" s="2867" t="n">
        <v>0</v>
      </c>
      <c r="CO63" s="2867" t="n"/>
      <c r="CP63" s="453" t="n"/>
      <c r="CQ63" s="454" t="n"/>
      <c r="CR63" s="2870" t="n">
        <v>0</v>
      </c>
      <c r="CS63" s="2867" t="n">
        <v>0</v>
      </c>
      <c r="CT63" s="2867" t="n">
        <v>0</v>
      </c>
      <c r="CU63" s="2867" t="n">
        <v>0</v>
      </c>
      <c r="CV63" s="2867" t="n">
        <v>0</v>
      </c>
      <c r="CW63" s="2867" t="n">
        <v>0</v>
      </c>
      <c r="CX63" s="453">
        <f>IFERROR(CR63/CW63-1, "-")</f>
        <v/>
      </c>
      <c r="CY63" s="458" t="n"/>
      <c r="CZ63" s="2871" t="n">
        <v>0</v>
      </c>
      <c r="DA63" s="2867" t="n">
        <v>0</v>
      </c>
      <c r="DB63" s="2867" t="n">
        <v>0</v>
      </c>
      <c r="DC63" s="2867" t="n">
        <v>0</v>
      </c>
      <c r="DD63" s="2867" t="n">
        <v>0</v>
      </c>
      <c r="DE63" s="453" t="n"/>
      <c r="DF63" s="453" t="n"/>
      <c r="DG63" s="460" t="n"/>
      <c r="DH63" s="460" t="n"/>
      <c r="DI63" s="2819" t="n"/>
      <c r="DJ63" s="2657">
        <f>SUM(D63,J63,P63,V63,AD63,AL63,AU63,BC63,BK63,BT63,CB63,CJ63)-CR63</f>
        <v/>
      </c>
      <c r="DK63" s="2657">
        <f>SUM(E63,K63,Q63,W63,AE63,AM63,AV63,BD63,BL63,BU63,CC63,CK63)-CS63</f>
        <v/>
      </c>
      <c r="DL63" s="2657">
        <f>SUM(G63,M63,S63,AA63,AI63,AR63,AZ63,BH63,BQ63,BY63,CG63,CO63)-CW63</f>
        <v/>
      </c>
      <c r="DM63" s="2657">
        <f>SUM(D63,J63,P63,V63,AD63,AL63,AU63,BC63,,BN63,BV63,CD63,CL63)-CT63</f>
        <v/>
      </c>
      <c r="DN63" s="2819" t="n"/>
      <c r="DO63" s="2819" t="n"/>
      <c r="DP63" s="2872" t="n"/>
      <c r="DQ63" s="2821">
        <f>-CR63+DP63/10^6</f>
        <v/>
      </c>
      <c r="DR63" s="2657">
        <f>SUM(E63,K63,Q63,W63,AE63,AM63,AV63,BD63,BL63,BU63,CC63,CK63)-CS63</f>
        <v/>
      </c>
      <c r="DS63" s="2657">
        <f>SUM(D63,J63,P63,V63,AD63,AL63,AU63,BC63,,BN63,BV63,CD63,CL63)-CT63</f>
        <v/>
      </c>
      <c r="DT63" s="2822" t="n"/>
      <c r="DU63" s="461" t="n"/>
      <c r="DV63" s="2823">
        <f>DU63-CJ63</f>
        <v/>
      </c>
      <c r="DX63" s="2811">
        <f>(CS63-CZ63)*10^6</f>
        <v/>
      </c>
      <c r="DY63" s="2811">
        <f>(CT63-DC63)*10^6</f>
        <v/>
      </c>
      <c r="DZ63" s="2811">
        <f>(CW63-DD63)*10^6</f>
        <v/>
      </c>
      <c r="EB63" s="2824" t="n"/>
    </row>
    <row customFormat="1" customHeight="1" hidden="1" ht="15.75" outlineLevel="1" r="64" s="450">
      <c r="B64" s="411" t="inlineStr">
        <is>
          <t>VARIATION DE STOCKS, CARBURANT</t>
        </is>
      </c>
      <c r="C64" s="398" t="inlineStr">
        <is>
          <t>Opex58</t>
        </is>
      </c>
      <c r="D64" s="2854" t="n">
        <v>37.10636</v>
      </c>
      <c r="E64" s="2867" t="n"/>
      <c r="F64" s="2867" t="n">
        <v>37.10636</v>
      </c>
      <c r="G64" s="2867" t="n">
        <v>0.985911</v>
      </c>
      <c r="H64" s="453" t="n">
        <v>36.63662237260768</v>
      </c>
      <c r="I64" s="389" t="n"/>
      <c r="J64" s="2854" t="n">
        <v>95.17822099999999</v>
      </c>
      <c r="K64" s="2867" t="n"/>
      <c r="L64" s="2867" t="n">
        <v>95.17822099999999</v>
      </c>
      <c r="M64" s="2867" t="n">
        <v>-1.817916</v>
      </c>
      <c r="N64" s="453" t="n">
        <v>-53.35567594982385</v>
      </c>
      <c r="O64" s="454" t="n"/>
      <c r="P64" s="2856" t="n">
        <v>55.786802</v>
      </c>
      <c r="Q64" s="2867" t="n"/>
      <c r="R64" s="2867" t="n">
        <v>55.786802</v>
      </c>
      <c r="S64" s="2867" t="n">
        <v>33.705978</v>
      </c>
      <c r="T64" s="453" t="n">
        <v>0.6551011218247398</v>
      </c>
      <c r="U64" s="2826" t="n"/>
      <c r="V64" s="2856" t="n">
        <v>124.387084</v>
      </c>
      <c r="W64" s="2867" t="n"/>
      <c r="X64" s="2867" t="n"/>
      <c r="Y64" s="2867" t="n">
        <v>124.387084</v>
      </c>
      <c r="Z64" s="2867" t="n">
        <v>124.387084</v>
      </c>
      <c r="AA64" s="2867" t="n">
        <v>-10.328164</v>
      </c>
      <c r="AB64" s="453" t="n">
        <v>-13.04348459222762</v>
      </c>
      <c r="AC64" s="454" t="n"/>
      <c r="AD64" s="2856" t="n">
        <v>14.436606</v>
      </c>
      <c r="AE64" s="2867" t="n"/>
      <c r="AF64" s="2867" t="n"/>
      <c r="AG64" s="2867" t="n">
        <v>14.436606</v>
      </c>
      <c r="AH64" s="2867" t="n">
        <v>14.436606</v>
      </c>
      <c r="AI64" s="2867" t="n">
        <v>-54.525939</v>
      </c>
      <c r="AJ64" s="453" t="n">
        <v>-1.264765839245795</v>
      </c>
      <c r="AK64" s="454" t="n"/>
      <c r="AL64" s="2856" t="n">
        <v>35.00957</v>
      </c>
      <c r="AM64" s="2867" t="n"/>
      <c r="AN64" s="2867" t="n"/>
      <c r="AO64" s="2867" t="n"/>
      <c r="AP64" s="2867" t="n">
        <v>35.00957</v>
      </c>
      <c r="AQ64" s="2867" t="n">
        <v>35.00957</v>
      </c>
      <c r="AR64" s="2867" t="n">
        <v>-137.109496</v>
      </c>
      <c r="AS64" s="453" t="n">
        <v>-1.255340228221683</v>
      </c>
      <c r="AT64" s="2827" t="n"/>
      <c r="AU64" s="2856" t="n">
        <v>-10.482084</v>
      </c>
      <c r="AV64" s="2867" t="n"/>
      <c r="AW64" s="2867" t="n"/>
      <c r="AX64" s="2867" t="n">
        <v>-10.482084</v>
      </c>
      <c r="AY64" s="2867" t="n">
        <v>-10.482084</v>
      </c>
      <c r="AZ64" s="2867" t="n">
        <v>-119.861514</v>
      </c>
      <c r="BA64" s="453" t="n">
        <v>-0.9125483764538466</v>
      </c>
      <c r="BB64" s="454" t="n"/>
      <c r="BC64" s="2873" t="n">
        <v>35.206703</v>
      </c>
      <c r="BD64" s="2667" t="n"/>
      <c r="BE64" s="2667" t="n"/>
      <c r="BF64" s="2667" t="n">
        <v>35.206703</v>
      </c>
      <c r="BG64" s="2667" t="n">
        <v>35.206703</v>
      </c>
      <c r="BH64" s="2867" t="n">
        <v>19.88046</v>
      </c>
      <c r="BI64" s="453" t="n">
        <v>0.7709199384722485</v>
      </c>
      <c r="BJ64" s="2869" t="n"/>
      <c r="BK64" s="2874" t="n">
        <v>-27.065032</v>
      </c>
      <c r="BL64" s="2867" t="n"/>
      <c r="BM64" s="2867" t="n"/>
      <c r="BN64" s="2867" t="n"/>
      <c r="BO64" s="2832" t="n">
        <v>-27.065032</v>
      </c>
      <c r="BP64" s="2832" t="n">
        <v>-27.065032</v>
      </c>
      <c r="BQ64" s="2867" t="n">
        <v>32.639748</v>
      </c>
      <c r="BR64" s="453" t="n">
        <v>-1.829204686261671</v>
      </c>
      <c r="BS64" s="2869" t="n"/>
      <c r="BT64" s="2874" t="n">
        <v>-47.211711</v>
      </c>
      <c r="BU64" s="2867" t="n"/>
      <c r="BV64" s="2867" t="n"/>
      <c r="BW64" s="2867" t="n">
        <v>-47.211711</v>
      </c>
      <c r="BX64" s="2867" t="n">
        <v>-47.211711</v>
      </c>
      <c r="BY64" s="2867" t="n">
        <v>23.456969</v>
      </c>
      <c r="BZ64" s="453" t="n">
        <v>-3.012694436352795</v>
      </c>
      <c r="CA64" s="2795" t="n"/>
      <c r="CB64" s="2860" t="n">
        <v>21.713943</v>
      </c>
      <c r="CC64" s="2867" t="n"/>
      <c r="CD64" s="2867" t="n"/>
      <c r="CE64" s="2867" t="n">
        <v>21.713943</v>
      </c>
      <c r="CF64" s="2867" t="n">
        <v>21.713943</v>
      </c>
      <c r="CG64" s="2867" t="n">
        <v>65.435103</v>
      </c>
      <c r="CH64" s="453" t="n">
        <v>-0.6681606354314136</v>
      </c>
      <c r="CI64" s="2795" t="n"/>
      <c r="CJ64" s="2860" t="n">
        <v>53.776253</v>
      </c>
      <c r="CK64" s="2867" t="n"/>
      <c r="CL64" s="2867" t="n"/>
      <c r="CM64" s="2867" t="n">
        <v>53.776253</v>
      </c>
      <c r="CN64" s="2867" t="n">
        <v>53.776253</v>
      </c>
      <c r="CO64" s="2867" t="n">
        <v>-40.841398</v>
      </c>
      <c r="CP64" s="453" t="n">
        <v>-2.316709408429163</v>
      </c>
      <c r="CQ64" s="454" t="n"/>
      <c r="CR64" s="2870" t="n">
        <v>387.842715</v>
      </c>
      <c r="CS64" s="2867" t="n">
        <v>0</v>
      </c>
      <c r="CT64" s="2867" t="n">
        <v>386.629262</v>
      </c>
      <c r="CU64" s="2867" t="n">
        <v>387.842715</v>
      </c>
      <c r="CV64" s="2867" t="n">
        <v>1.213452999999959</v>
      </c>
      <c r="CW64" s="2867" t="n">
        <v>-188.380258</v>
      </c>
      <c r="CX64" s="453">
        <f>IFERROR(CR64/CW64-1, "-")</f>
        <v/>
      </c>
      <c r="CY64" s="458" t="n"/>
      <c r="CZ64" s="2871" t="n">
        <v>0</v>
      </c>
      <c r="DA64" s="2867" t="n">
        <v>188.071383</v>
      </c>
      <c r="DB64" s="2867" t="n">
        <v>326.895073</v>
      </c>
      <c r="DC64" s="2867" t="n">
        <v>386.629262</v>
      </c>
      <c r="DD64" s="2867" t="n">
        <v>-188.380258</v>
      </c>
      <c r="DE64" s="453">
        <f>+CZ64/DD64-1</f>
        <v/>
      </c>
      <c r="DF64" s="453">
        <f>+DA64/DD64-1</f>
        <v/>
      </c>
      <c r="DG64" s="460">
        <f>+DB64/DD64-1</f>
        <v/>
      </c>
      <c r="DH64" s="460">
        <f>+DC64/DD64-1</f>
        <v/>
      </c>
      <c r="DI64" s="2819" t="n"/>
      <c r="DJ64" s="2657">
        <f>SUM(D64,J64,P64,V64,AD64,AL64,AU64,BC64,BK64,BT64,CB64,CJ64)-CR64</f>
        <v/>
      </c>
      <c r="DK64" s="2657">
        <f>SUM(E64,K64,Q64,W64,AE64,AM64,AV64,BD64,BL64,BU64,CC64,CK64)-CS64</f>
        <v/>
      </c>
      <c r="DL64" s="2657">
        <f>SUM(G64,M64,S64,AA64,AI64,AR64,AZ64,BH64,BQ64,BY64,CG64,CO64)-CW64</f>
        <v/>
      </c>
      <c r="DM64" s="2657">
        <f>SUM(D64,J64,P64,V64,AD64,AL64,AU64,BC64,,BN64,BV64,CD64,CL64)-CT64</f>
        <v/>
      </c>
      <c r="DN64" s="2819" t="n"/>
      <c r="DO64" s="2819" t="n"/>
      <c r="DP64" s="2858" t="n">
        <v>-147538860</v>
      </c>
      <c r="DQ64" s="2821">
        <f>-CR64+DP64/10^6</f>
        <v/>
      </c>
      <c r="DR64" s="2657">
        <f>SUM(E64,K64,Q64,W64,AE64,AM64,AV64,BD64,BL64,BU64,CC64,CK64)-CS64</f>
        <v/>
      </c>
      <c r="DS64" s="2657">
        <f>SUM(D64,J64,P64,V64,AD64,AL64,AU64,BC64,,BN64,BV64,CD64,CL64)-CT64</f>
        <v/>
      </c>
      <c r="DT64" s="2822" t="n"/>
      <c r="DU64" s="461" t="n">
        <v>-40.841398</v>
      </c>
      <c r="DV64" s="2823">
        <f>DU64-CJ64</f>
        <v/>
      </c>
      <c r="DX64" s="2811">
        <f>(CS64-CZ64)*10^6</f>
        <v/>
      </c>
      <c r="DY64" s="2811">
        <f>(CT64-DC64)*10^6</f>
        <v/>
      </c>
      <c r="DZ64" s="2811">
        <f>(CW64-DD64)*10^6</f>
        <v/>
      </c>
      <c r="EB64" s="2824" t="n"/>
    </row>
    <row customFormat="1" customHeight="1" hidden="1" ht="15.75" outlineLevel="1" r="65" s="450">
      <c r="B65" s="411" t="inlineStr">
        <is>
          <t>FRAIS DE CARBURANT ET LUBRIFIA</t>
        </is>
      </c>
      <c r="C65" s="398" t="inlineStr">
        <is>
          <t>Opex59</t>
        </is>
      </c>
      <c r="D65" s="2844" t="n">
        <v>159.115758</v>
      </c>
      <c r="E65" s="2866" t="n">
        <v>340.045833333333</v>
      </c>
      <c r="F65" s="2867" t="n">
        <v>-180.930075333333</v>
      </c>
      <c r="G65" s="2867" t="n">
        <v>225.706384</v>
      </c>
      <c r="H65" s="453" t="n">
        <v>-0.2950320891233631</v>
      </c>
      <c r="I65" s="389" t="n"/>
      <c r="J65" s="2844" t="n">
        <v>60.984793</v>
      </c>
      <c r="K65" s="2866" t="n">
        <v>331.945833333333</v>
      </c>
      <c r="L65" s="2867" t="n">
        <v>-270.961040333333</v>
      </c>
      <c r="M65" s="2867" t="n">
        <v>239.759361</v>
      </c>
      <c r="N65" s="453" t="n">
        <v>-0.7456416602645183</v>
      </c>
      <c r="O65" s="454" t="n"/>
      <c r="P65" s="2875" t="n">
        <v>140.385524</v>
      </c>
      <c r="Q65" s="2866" t="n">
        <v>315.745833333333</v>
      </c>
      <c r="R65" s="2867" t="n">
        <v>-175.360309333333</v>
      </c>
      <c r="S65" s="2867" t="n">
        <v>182.158491</v>
      </c>
      <c r="T65" s="453" t="n">
        <v>-0.2293220962178479</v>
      </c>
      <c r="U65" s="2826" t="n"/>
      <c r="V65" s="2875" t="n">
        <v>87.920579</v>
      </c>
      <c r="W65" s="2866" t="n">
        <v>299.545833333333</v>
      </c>
      <c r="X65" s="2866" t="n">
        <v>194.980238241667</v>
      </c>
      <c r="Y65" s="2867" t="n">
        <v>-211.625254333333</v>
      </c>
      <c r="Z65" s="2867" t="n">
        <v>-107.059659241667</v>
      </c>
      <c r="AA65" s="2867" t="n">
        <v>208.330751</v>
      </c>
      <c r="AB65" s="453" t="n">
        <v>-0.5779759897279879</v>
      </c>
      <c r="AC65" s="454" t="n"/>
      <c r="AD65" s="2875" t="n">
        <v>145.138447</v>
      </c>
      <c r="AE65" s="2866" t="n">
        <v>291.445833333333</v>
      </c>
      <c r="AF65" s="2866" t="n">
        <v>187.030238241667</v>
      </c>
      <c r="AG65" s="2867" t="n">
        <v>-146.307386333333</v>
      </c>
      <c r="AH65" s="2867" t="n">
        <v>-41.89179124166699</v>
      </c>
      <c r="AI65" s="2867" t="n">
        <v>248.047036</v>
      </c>
      <c r="AJ65" s="453" t="n">
        <v>-0.4148753021181031</v>
      </c>
      <c r="AK65" s="454" t="n"/>
      <c r="AL65" s="2875" t="n">
        <v>270.493795</v>
      </c>
      <c r="AM65" s="2866" t="n">
        <v>299.545833333333</v>
      </c>
      <c r="AN65" s="2866" t="n">
        <v>173.405863241667</v>
      </c>
      <c r="AO65" s="2866" t="n">
        <v>173.405863241667</v>
      </c>
      <c r="AP65" s="2867" t="n">
        <v>-29.05203833333297</v>
      </c>
      <c r="AQ65" s="2867" t="n">
        <v>97.08793175833304</v>
      </c>
      <c r="AR65" s="2867" t="n">
        <v>363.102847</v>
      </c>
      <c r="AS65" s="453" t="n">
        <v>-0.2550490935698997</v>
      </c>
      <c r="AT65" s="2827" t="n"/>
      <c r="AU65" s="2875" t="n">
        <v>173.773092</v>
      </c>
      <c r="AV65" s="2866" t="n">
        <v>315.745833333333</v>
      </c>
      <c r="AW65" s="2866" t="n">
        <v>187.657113241667</v>
      </c>
      <c r="AX65" s="2867" t="n">
        <v>-141.972741333333</v>
      </c>
      <c r="AY65" s="2867" t="n">
        <v>-13.884021241667</v>
      </c>
      <c r="AZ65" s="2867" t="n">
        <v>349.641507</v>
      </c>
      <c r="BA65" s="453" t="n">
        <v>-0.5029963876685842</v>
      </c>
      <c r="BB65" s="454" t="n"/>
      <c r="BC65" s="2747" t="n">
        <v>155.922468</v>
      </c>
      <c r="BD65" s="2868" t="n">
        <v>315.7458333333333</v>
      </c>
      <c r="BE65" s="2868" t="n">
        <v>187.657113241667</v>
      </c>
      <c r="BF65" s="2667" t="n">
        <v>-159.8233653333333</v>
      </c>
      <c r="BG65" s="2667" t="n">
        <v>-31.73464524166698</v>
      </c>
      <c r="BH65" s="2867" t="n">
        <v>275.087246</v>
      </c>
      <c r="BI65" s="453" t="n">
        <v>-0.4331890326896507</v>
      </c>
      <c r="BJ65" s="2869" t="n"/>
      <c r="BK65" s="2870" t="n">
        <v>251.198135</v>
      </c>
      <c r="BL65" s="2866" t="n">
        <v>186.9558333333333</v>
      </c>
      <c r="BM65" s="2866" t="n">
        <v>143.00159875</v>
      </c>
      <c r="BN65" s="2866" t="n">
        <v>178.00159875</v>
      </c>
      <c r="BO65" s="2832" t="n">
        <v>64.24230166666666</v>
      </c>
      <c r="BP65" s="2832" t="n">
        <v>73.19653625000001</v>
      </c>
      <c r="BQ65" s="2867" t="n">
        <v>214.351494</v>
      </c>
      <c r="BR65" s="453" t="n">
        <v>0.1718982233919022</v>
      </c>
      <c r="BS65" s="2869" t="n"/>
      <c r="BT65" s="2870" t="n">
        <v>274.268374</v>
      </c>
      <c r="BU65" s="2866" t="n">
        <v>182.9058333333334</v>
      </c>
      <c r="BV65" s="2866" t="n">
        <v>138.95159875</v>
      </c>
      <c r="BW65" s="2867" t="n">
        <v>91.36254066666663</v>
      </c>
      <c r="BX65" s="2867" t="n">
        <v>135.31677525</v>
      </c>
      <c r="BY65" s="2867" t="n">
        <v>218.252114</v>
      </c>
      <c r="BZ65" s="453" t="n">
        <v>0.2566584990787306</v>
      </c>
      <c r="CA65" s="2795" t="n"/>
      <c r="CB65" s="2870" t="n">
        <v>79.412961</v>
      </c>
      <c r="CC65" s="2866" t="n">
        <v>178.8558333333334</v>
      </c>
      <c r="CD65" s="2866" t="n">
        <v>67.4015987500001</v>
      </c>
      <c r="CE65" s="2867" t="n">
        <v>-99.44287233333336</v>
      </c>
      <c r="CF65" s="2867" t="n">
        <v>12.01136224999989</v>
      </c>
      <c r="CG65" s="2867" t="n">
        <v>218.335544</v>
      </c>
      <c r="CH65" s="453" t="n">
        <v>-0.636280197236232</v>
      </c>
      <c r="CI65" s="2795" t="n"/>
      <c r="CJ65" s="2870" t="n">
        <v>173.808323</v>
      </c>
      <c r="CK65" s="2866" t="n">
        <v>178.8558333333334</v>
      </c>
      <c r="CL65" s="2866" t="n">
        <v>59.9361317500001</v>
      </c>
      <c r="CM65" s="2867" t="n">
        <v>-5.047510333333349</v>
      </c>
      <c r="CN65" s="2867" t="n">
        <v>113.8721912499999</v>
      </c>
      <c r="CO65" s="2867" t="n">
        <v>260.426867</v>
      </c>
      <c r="CP65" s="453" t="n">
        <v>-0.3326021811720371</v>
      </c>
      <c r="CQ65" s="454" t="n"/>
      <c r="CR65" s="2870" t="n">
        <v>1972.422249</v>
      </c>
      <c r="CS65" s="2867" t="n">
        <v>3237.339999999998</v>
      </c>
      <c r="CT65" s="2867" t="n">
        <v>1638.025384</v>
      </c>
      <c r="CU65" s="2867" t="n">
        <v>-1264.917750999998</v>
      </c>
      <c r="CV65" s="2867" t="n">
        <v>334.3968649999995</v>
      </c>
      <c r="CW65" s="2867" t="n">
        <v>3003.199642</v>
      </c>
      <c r="CX65" s="453">
        <f>IFERROR(CR65/CW65-1, "-")</f>
        <v/>
      </c>
      <c r="CY65" s="458" t="n"/>
      <c r="CZ65" s="2871" t="n">
        <v>3237.34</v>
      </c>
      <c r="DA65" s="2866" t="n">
        <v>1735.50756920833</v>
      </c>
      <c r="DB65" s="2866" t="n">
        <v>1586.556118725</v>
      </c>
      <c r="DC65" s="2866" t="n">
        <v>1638.025384</v>
      </c>
      <c r="DD65" s="2866" t="n">
        <v>3003.199642</v>
      </c>
      <c r="DE65" s="453">
        <f>+CZ65/DD65-1</f>
        <v/>
      </c>
      <c r="DF65" s="453">
        <f>+DA65/DD65-1</f>
        <v/>
      </c>
      <c r="DG65" s="460">
        <f>+DB65/DD65-1</f>
        <v/>
      </c>
      <c r="DH65" s="460">
        <f>+DC65/DD65-1</f>
        <v/>
      </c>
      <c r="DI65" s="2819" t="n"/>
      <c r="DJ65" s="2657">
        <f>SUM(D65,J65,P65,V65,AD65,AL65,AU65,BC65,BK65,BT65,CB65,CJ65)-CR65</f>
        <v/>
      </c>
      <c r="DK65" s="2657">
        <f>SUM(E65,K65,Q65,W65,AE65,AM65,AV65,BD65,BL65,BU65,CC65,CK65)-CS65</f>
        <v/>
      </c>
      <c r="DL65" s="2657">
        <f>SUM(G65,M65,S65,AA65,AI65,AR65,AZ65,BH65,BQ65,BY65,CG65,CO65)-CW65</f>
        <v/>
      </c>
      <c r="DM65" s="2657">
        <f>SUM(D65,J65,P65,V65,AD65,AL65,AU65,BC65,,BN65,BV65,CD65,CL65)-CT65</f>
        <v/>
      </c>
      <c r="DN65" s="2819" t="n"/>
      <c r="DO65" s="2819" t="n"/>
      <c r="DP65" s="2853" t="n">
        <v>2742772775</v>
      </c>
      <c r="DQ65" s="2821">
        <f>-CR65+DP65/10^6</f>
        <v/>
      </c>
      <c r="DR65" s="2657">
        <f>SUM(E65,K65,Q65,W65,AE65,AM65,AV65,BD65,BL65,BU65,CC65,CK65)-CS65</f>
        <v/>
      </c>
      <c r="DS65" s="2657">
        <f>SUM(D65,J65,P65,V65,AD65,AL65,AU65,BC65,,BN65,BV65,CD65,CL65)-CT65</f>
        <v/>
      </c>
      <c r="DT65" s="2822" t="n"/>
      <c r="DU65" s="461" t="n">
        <v>260.426867</v>
      </c>
      <c r="DV65" s="2823">
        <f>DU65-CJ65</f>
        <v/>
      </c>
      <c r="DX65" s="2811">
        <f>(CS65-CZ65)*10^6</f>
        <v/>
      </c>
      <c r="DY65" s="2811">
        <f>(CT65-DC65)*10^6</f>
        <v/>
      </c>
      <c r="DZ65" s="2811">
        <f>(CW65-DD65)*10^6</f>
        <v/>
      </c>
      <c r="EB65" s="2824" t="n"/>
    </row>
    <row customFormat="1" customHeight="1" hidden="1" ht="15.75" outlineLevel="1" r="66" s="408">
      <c r="A66" s="260" t="n"/>
      <c r="B66" s="411" t="inlineStr">
        <is>
          <t>LOYERS SITES TECHNIQUES</t>
        </is>
      </c>
      <c r="C66" s="398" t="inlineStr">
        <is>
          <t>Opex60</t>
        </is>
      </c>
      <c r="D66" s="2831" t="n">
        <v>72.470275</v>
      </c>
      <c r="E66" s="2848" t="n">
        <v>79.168561</v>
      </c>
      <c r="F66" s="2845" t="n">
        <v>-6.698285999999996</v>
      </c>
      <c r="G66" s="2845" t="n">
        <v>69.682115</v>
      </c>
      <c r="H66" s="401" t="n">
        <v>0.04001256276449139</v>
      </c>
      <c r="I66" s="389" t="n"/>
      <c r="J66" s="2831" t="n">
        <v>76.451632</v>
      </c>
      <c r="K66" s="2848" t="n">
        <v>79.168561</v>
      </c>
      <c r="L66" s="2845" t="n">
        <v>-2.716928999999993</v>
      </c>
      <c r="M66" s="2845" t="n">
        <v>68.865734</v>
      </c>
      <c r="N66" s="401" t="n">
        <v>0.1101548993872628</v>
      </c>
      <c r="O66" s="402" t="n"/>
      <c r="P66" s="2831" t="n">
        <v>64.339265</v>
      </c>
      <c r="Q66" s="2848" t="n">
        <v>79.648561</v>
      </c>
      <c r="R66" s="2845" t="n">
        <v>-15.309296</v>
      </c>
      <c r="S66" s="2845" t="n">
        <v>73.20455</v>
      </c>
      <c r="T66" s="401" t="n">
        <v>-0.1211029232472571</v>
      </c>
      <c r="U66" s="2826" t="n"/>
      <c r="V66" s="2831" t="n">
        <v>73.02676099999999</v>
      </c>
      <c r="W66" s="2848" t="n">
        <v>80.848561</v>
      </c>
      <c r="X66" s="2848" t="n">
        <v>80.848561</v>
      </c>
      <c r="Y66" s="2845" t="n">
        <v>-7.82180000000001</v>
      </c>
      <c r="Z66" s="2845" t="n">
        <v>-7.82180000000001</v>
      </c>
      <c r="AA66" s="2845" t="n">
        <v>91.777789</v>
      </c>
      <c r="AB66" s="401" t="n">
        <v>-0.2043089968096747</v>
      </c>
      <c r="AC66" s="402" t="n"/>
      <c r="AD66" s="2831" t="n">
        <v>75.613519</v>
      </c>
      <c r="AE66" s="2848" t="n">
        <v>82.04856100000001</v>
      </c>
      <c r="AF66" s="2848" t="n">
        <v>82.04856100000001</v>
      </c>
      <c r="AG66" s="2845" t="n">
        <v>-6.43504200000001</v>
      </c>
      <c r="AH66" s="2845" t="n">
        <v>-6.43504200000001</v>
      </c>
      <c r="AI66" s="2845" t="n">
        <v>71.804294</v>
      </c>
      <c r="AJ66" s="401" t="n">
        <v>0.05305010031851287</v>
      </c>
      <c r="AK66" s="402" t="n"/>
      <c r="AL66" s="2831" t="n">
        <v>79.000823</v>
      </c>
      <c r="AM66" s="2848" t="n">
        <v>84.448561</v>
      </c>
      <c r="AN66" s="2848" t="n">
        <v>84.448561</v>
      </c>
      <c r="AO66" s="2848" t="n">
        <v>78.448561</v>
      </c>
      <c r="AP66" s="2845" t="n">
        <v>-5.447738000000001</v>
      </c>
      <c r="AQ66" s="2845" t="n">
        <v>-5.447738000000001</v>
      </c>
      <c r="AR66" s="2845" t="n">
        <v>66.424111</v>
      </c>
      <c r="AS66" s="401" t="n">
        <v>0.1893395607507642</v>
      </c>
      <c r="AT66" s="2827" t="n"/>
      <c r="AU66" s="2831" t="n">
        <v>75.378523</v>
      </c>
      <c r="AV66" s="2848" t="n">
        <v>86.848561</v>
      </c>
      <c r="AW66" s="2848" t="n">
        <v>80.848561</v>
      </c>
      <c r="AX66" s="2845" t="n">
        <v>-11.470038</v>
      </c>
      <c r="AY66" s="2845" t="n">
        <v>-5.470038000000002</v>
      </c>
      <c r="AZ66" s="2845" t="n">
        <v>71.342117</v>
      </c>
      <c r="BA66" s="401" t="n">
        <v>0.05657816405980776</v>
      </c>
      <c r="BB66" s="402" t="n"/>
      <c r="BC66" s="2747" t="n">
        <v>86.69632</v>
      </c>
      <c r="BD66" s="2868" t="n">
        <v>86.848561</v>
      </c>
      <c r="BE66" s="2868" t="n">
        <v>80.848561</v>
      </c>
      <c r="BF66" s="2876" t="n">
        <v>-0.1522410000000036</v>
      </c>
      <c r="BG66" s="2876" t="n">
        <v>5.847758999999996</v>
      </c>
      <c r="BH66" s="2845" t="n">
        <v>71.041916</v>
      </c>
      <c r="BI66" s="401" t="n">
        <v>0.220354473547701</v>
      </c>
      <c r="BJ66" s="2833" t="n"/>
      <c r="BK66" s="2831" t="n">
        <v>92.709954</v>
      </c>
      <c r="BL66" s="2848" t="n">
        <v>86.848561</v>
      </c>
      <c r="BM66" s="2848" t="n">
        <v>80.848561</v>
      </c>
      <c r="BN66" s="2848" t="n">
        <v>80.848561</v>
      </c>
      <c r="BO66" s="2845" t="n">
        <v>5.861392999999993</v>
      </c>
      <c r="BP66" s="2845" t="n">
        <v>11.86139299999999</v>
      </c>
      <c r="BQ66" s="2845" t="n">
        <v>73.521207</v>
      </c>
      <c r="BR66" s="401" t="n">
        <v>0.2609960823956547</v>
      </c>
      <c r="BS66" s="2833" t="n"/>
      <c r="BT66" s="2831" t="n">
        <v>83.187729</v>
      </c>
      <c r="BU66" s="2848" t="n">
        <v>86.848561</v>
      </c>
      <c r="BV66" s="2848" t="n">
        <v>80.848561</v>
      </c>
      <c r="BW66" s="2845" t="n">
        <v>-3.660831999999999</v>
      </c>
      <c r="BX66" s="2845" t="n">
        <v>2.339168000000001</v>
      </c>
      <c r="BY66" s="2845" t="n">
        <v>70.730572</v>
      </c>
      <c r="BZ66" s="401" t="n">
        <v>0.1761212534800369</v>
      </c>
      <c r="CA66" s="2795" t="n"/>
      <c r="CB66" s="2831" t="n">
        <v>85.452125</v>
      </c>
      <c r="CC66" s="2848" t="n">
        <v>86.848561</v>
      </c>
      <c r="CD66" s="2848" t="n">
        <v>80.848561</v>
      </c>
      <c r="CE66" s="2845" t="n">
        <v>-1.396436000000008</v>
      </c>
      <c r="CF66" s="2845" t="n">
        <v>4.603563999999992</v>
      </c>
      <c r="CG66" s="2845" t="n">
        <v>71.682166</v>
      </c>
      <c r="CH66" s="401" t="n">
        <v>0.1920974179267965</v>
      </c>
      <c r="CI66" s="2795" t="n"/>
      <c r="CJ66" s="2831" t="n">
        <v>102.296663</v>
      </c>
      <c r="CK66" s="2848" t="n">
        <v>86.848561</v>
      </c>
      <c r="CL66" s="2848" t="n">
        <v>80.848561</v>
      </c>
      <c r="CM66" s="2845" t="n">
        <v>15.44810199999999</v>
      </c>
      <c r="CN66" s="2845" t="n">
        <v>21.44810199999999</v>
      </c>
      <c r="CO66" s="2845" t="n">
        <v>72.13352399999999</v>
      </c>
      <c r="CP66" s="401" t="n">
        <v>0.4181570139287802</v>
      </c>
      <c r="CQ66" s="402" t="n"/>
      <c r="CR66" s="2831" t="n">
        <v>966.6235889999999</v>
      </c>
      <c r="CS66" s="2832" t="n">
        <v>1006.422732</v>
      </c>
      <c r="CT66" s="2832" t="n">
        <v>926.3713620000001</v>
      </c>
      <c r="CU66" s="2832" t="n">
        <v>-39.79914300000019</v>
      </c>
      <c r="CV66" s="2832" t="n">
        <v>40.25222699999983</v>
      </c>
      <c r="CW66" s="2832" t="n">
        <v>872.210095</v>
      </c>
      <c r="CX66" s="401">
        <f>IFERROR(CR66/CW66-1, "-")</f>
        <v/>
      </c>
      <c r="CY66" s="392" t="n"/>
      <c r="CZ66" s="2834" t="n">
        <v>1006.422732</v>
      </c>
      <c r="DA66" s="2848" t="n">
        <v>981.6982210000001</v>
      </c>
      <c r="DB66" s="2848" t="n">
        <v>925.441379</v>
      </c>
      <c r="DC66" s="2848" t="n">
        <v>926.371362</v>
      </c>
      <c r="DD66" s="2848" t="n">
        <v>872.210095</v>
      </c>
      <c r="DE66" s="401">
        <f>+CZ66/DD66-1</f>
        <v/>
      </c>
      <c r="DF66" s="401">
        <f>+DA66/DD66-1</f>
        <v/>
      </c>
      <c r="DG66" s="405">
        <f>+DB66/DD66-1</f>
        <v/>
      </c>
      <c r="DH66" s="405">
        <f>+DC66/DD66-1</f>
        <v/>
      </c>
      <c r="DI66" s="2819" t="n"/>
      <c r="DJ66" s="2657">
        <f>SUM(D66,J66,P66,V66,AD66,AL66,AU66,BC66,BK66,BT66,CB66,CJ66)-CR66</f>
        <v/>
      </c>
      <c r="DK66" s="2657">
        <f>SUM(E66,K66,Q66,W66,AE66,AM66,AV66,BD66,BL66,BU66,CC66,CK66)-CS66</f>
        <v/>
      </c>
      <c r="DL66" s="2657">
        <f>SUM(G66,M66,S66,AA66,AI66,AR66,AZ66,BH66,BQ66,BY66,CG66,CO66)-CW66</f>
        <v/>
      </c>
      <c r="DM66" s="2657">
        <f>SUM(D66,J66,P66,V66,AD66,AL66,AU66,BC66,,BN66,BV66,CD66,CL66)-CT66</f>
        <v/>
      </c>
      <c r="DN66" s="2819" t="n"/>
      <c r="DO66" s="2819" t="n"/>
      <c r="DP66" s="2835" t="n">
        <v>800076571</v>
      </c>
      <c r="DQ66" s="2821">
        <f>-CR66+DP66/10^6</f>
        <v/>
      </c>
      <c r="DR66" s="2657">
        <f>SUM(E66,K66,Q66,W66,AE66,AM66,AV66,BD66,BL66,BU66,CC66,CK66)-CS66</f>
        <v/>
      </c>
      <c r="DS66" s="2657">
        <f>SUM(D66,J66,P66,V66,AD66,AL66,AU66,BC66,,BN66,BV66,CD66,CL66)-CT66</f>
        <v/>
      </c>
      <c r="DT66" s="2822" t="n"/>
      <c r="DU66" s="407" t="n">
        <v>72.13352399999999</v>
      </c>
      <c r="DV66" s="2823">
        <f>DU66-CJ66</f>
        <v/>
      </c>
      <c r="DX66" s="2811">
        <f>(CS66-CZ66)*10^6</f>
        <v/>
      </c>
      <c r="DY66" s="2811">
        <f>(CT66-DC66)*10^6</f>
        <v/>
      </c>
      <c r="DZ66" s="2811">
        <f>(CW66-DD66)*10^6</f>
        <v/>
      </c>
      <c r="EB66" s="2824" t="n"/>
    </row>
    <row customFormat="1" customHeight="1" hidden="1" ht="15.75" outlineLevel="1" r="67" s="408">
      <c r="A67" s="260" t="n"/>
      <c r="B67" s="411" t="inlineStr">
        <is>
          <t>FRAIS DE GARDIENNAGE</t>
        </is>
      </c>
      <c r="C67" s="398" t="inlineStr">
        <is>
          <t>Opex61</t>
        </is>
      </c>
      <c r="D67" s="2831" t="n">
        <v>84.493612</v>
      </c>
      <c r="E67" s="2848" t="n">
        <v>74.2</v>
      </c>
      <c r="F67" s="2832" t="n">
        <v>10.293612</v>
      </c>
      <c r="G67" s="2832" t="n">
        <v>94.739544</v>
      </c>
      <c r="H67" s="401" t="n">
        <v>-0.1081484200515045</v>
      </c>
      <c r="I67" s="389" t="n"/>
      <c r="J67" s="2831" t="n">
        <v>89.81483799999999</v>
      </c>
      <c r="K67" s="2848" t="n">
        <v>74.2</v>
      </c>
      <c r="L67" s="2832" t="n">
        <v>15.61483799999999</v>
      </c>
      <c r="M67" s="2832" t="n">
        <v>92.252022</v>
      </c>
      <c r="N67" s="401" t="n">
        <v>-0.02641875968854102</v>
      </c>
      <c r="O67" s="402" t="n"/>
      <c r="P67" s="2849" t="n">
        <v>77.427874</v>
      </c>
      <c r="Q67" s="2848" t="n">
        <v>74.62</v>
      </c>
      <c r="R67" s="2832" t="n">
        <v>2.807873999999998</v>
      </c>
      <c r="S67" s="2832" t="n">
        <v>95.013424</v>
      </c>
      <c r="T67" s="401" t="n">
        <v>-0.1850848991611964</v>
      </c>
      <c r="U67" s="2826" t="n"/>
      <c r="V67" s="2849" t="n">
        <v>70.0774</v>
      </c>
      <c r="W67" s="2848" t="n">
        <v>76.02</v>
      </c>
      <c r="X67" s="2848" t="n">
        <v>76.02</v>
      </c>
      <c r="Y67" s="2832" t="n">
        <v>-5.942599999999999</v>
      </c>
      <c r="Z67" s="2832" t="n">
        <v>-5.942599999999999</v>
      </c>
      <c r="AA67" s="2832" t="n">
        <v>93.671288</v>
      </c>
      <c r="AB67" s="401" t="n">
        <v>-0.2518796154484393</v>
      </c>
      <c r="AC67" s="402" t="n"/>
      <c r="AD67" s="2849" t="n">
        <v>82.38939999999999</v>
      </c>
      <c r="AE67" s="2848" t="n">
        <v>77.42</v>
      </c>
      <c r="AF67" s="2848" t="n">
        <v>77.42</v>
      </c>
      <c r="AG67" s="2832" t="n">
        <v>4.969399999999993</v>
      </c>
      <c r="AH67" s="2832" t="n">
        <v>4.969399999999993</v>
      </c>
      <c r="AI67" s="2832" t="n">
        <v>93.652</v>
      </c>
      <c r="AJ67" s="401" t="n">
        <v>-0.1202601119036434</v>
      </c>
      <c r="AK67" s="402" t="n"/>
      <c r="AL67" s="2849" t="n">
        <v>52.597014</v>
      </c>
      <c r="AM67" s="2848" t="n">
        <v>78.81999999999999</v>
      </c>
      <c r="AN67" s="2848" t="n">
        <v>78.81999999999999</v>
      </c>
      <c r="AO67" s="2848" t="n">
        <v>78.81999999999999</v>
      </c>
      <c r="AP67" s="2832" t="n">
        <v>-26.22298599999999</v>
      </c>
      <c r="AQ67" s="2832" t="n">
        <v>-26.22298599999999</v>
      </c>
      <c r="AR67" s="2832" t="n">
        <v>88.72028400000001</v>
      </c>
      <c r="AS67" s="401" t="n">
        <v>-0.4071590888956127</v>
      </c>
      <c r="AT67" s="2827" t="n"/>
      <c r="AU67" s="2849" t="n">
        <v>82.68340000000001</v>
      </c>
      <c r="AV67" s="2848" t="n">
        <v>80.22</v>
      </c>
      <c r="AW67" s="2848" t="n">
        <v>80.22</v>
      </c>
      <c r="AX67" s="2832" t="n">
        <v>2.463400000000007</v>
      </c>
      <c r="AY67" s="2832" t="n">
        <v>2.463400000000007</v>
      </c>
      <c r="AZ67" s="2832" t="n">
        <v>86.372</v>
      </c>
      <c r="BA67" s="401" t="n">
        <v>-0.04270596952716155</v>
      </c>
      <c r="BB67" s="402" t="n"/>
      <c r="BC67" s="2873" t="n">
        <v>87.774154</v>
      </c>
      <c r="BD67" s="2868" t="n">
        <v>80.22</v>
      </c>
      <c r="BE67" s="2868" t="n">
        <v>80.22</v>
      </c>
      <c r="BF67" s="2667" t="n">
        <v>7.554153999999997</v>
      </c>
      <c r="BG67" s="2667" t="n">
        <v>7.554153999999997</v>
      </c>
      <c r="BH67" s="2832" t="n">
        <v>86.372</v>
      </c>
      <c r="BI67" s="401" t="n">
        <v>0.01623389524382901</v>
      </c>
      <c r="BJ67" s="2833" t="n"/>
      <c r="BK67" s="2849" t="n">
        <v>84.877624</v>
      </c>
      <c r="BL67" s="2848" t="n">
        <v>80.22</v>
      </c>
      <c r="BM67" s="2848" t="n">
        <v>80.22</v>
      </c>
      <c r="BN67" s="2848" t="n">
        <v>80.22</v>
      </c>
      <c r="BO67" s="2832" t="n">
        <v>4.657623999999998</v>
      </c>
      <c r="BP67" s="2832" t="n">
        <v>4.657623999999998</v>
      </c>
      <c r="BQ67" s="2832" t="n">
        <v>79.232</v>
      </c>
      <c r="BR67" s="401" t="n">
        <v>0.07125434168012923</v>
      </c>
      <c r="BS67" s="2833" t="n"/>
      <c r="BT67" s="2849" t="n">
        <v>82.515128</v>
      </c>
      <c r="BU67" s="2848" t="n">
        <v>80.22</v>
      </c>
      <c r="BV67" s="2848" t="n">
        <v>80.22</v>
      </c>
      <c r="BW67" s="2832" t="n">
        <v>2.295128000000005</v>
      </c>
      <c r="BX67" s="2832" t="n">
        <v>2.295128000000005</v>
      </c>
      <c r="BY67" s="2832" t="n">
        <v>86.806</v>
      </c>
      <c r="BZ67" s="401" t="n">
        <v>-0.04943059235536706</v>
      </c>
      <c r="CA67" s="2795" t="n"/>
      <c r="CB67" s="2849" t="n">
        <v>84.144807</v>
      </c>
      <c r="CC67" s="2848" t="n">
        <v>80.22</v>
      </c>
      <c r="CD67" s="2848" t="n">
        <v>80.22</v>
      </c>
      <c r="CE67" s="2832" t="n">
        <v>3.924807000000001</v>
      </c>
      <c r="CF67" s="2832" t="n">
        <v>3.924807000000001</v>
      </c>
      <c r="CG67" s="2832" t="n">
        <v>86.372</v>
      </c>
      <c r="CH67" s="401" t="n">
        <v>-0.0257860533506229</v>
      </c>
      <c r="CI67" s="2795" t="n"/>
      <c r="CJ67" s="2849" t="n">
        <v>93.48774299999999</v>
      </c>
      <c r="CK67" s="2848" t="n">
        <v>80.22</v>
      </c>
      <c r="CL67" s="2848" t="n">
        <v>80.22</v>
      </c>
      <c r="CM67" s="2832" t="n">
        <v>13.267743</v>
      </c>
      <c r="CN67" s="2832" t="n">
        <v>13.267743</v>
      </c>
      <c r="CO67" s="2832" t="n">
        <v>83.154258</v>
      </c>
      <c r="CP67" s="401" t="n">
        <v>0.1242688618543142</v>
      </c>
      <c r="CQ67" s="402" t="n"/>
      <c r="CR67" s="2831" t="n">
        <v>972.2829939999999</v>
      </c>
      <c r="CS67" s="2832" t="n">
        <v>936.6000000000001</v>
      </c>
      <c r="CT67" s="2832" t="n">
        <v>948.137692</v>
      </c>
      <c r="CU67" s="2832" t="n">
        <v>35.68299399999978</v>
      </c>
      <c r="CV67" s="2832" t="n">
        <v>24.1453019999999</v>
      </c>
      <c r="CW67" s="2832" t="n">
        <v>1066.35682</v>
      </c>
      <c r="CX67" s="401">
        <f>IFERROR(CR67/CW67-1, "-")</f>
        <v/>
      </c>
      <c r="CY67" s="392" t="n"/>
      <c r="CZ67" s="2834" t="n">
        <v>936.6000000000001</v>
      </c>
      <c r="DA67" s="2848" t="n">
        <v>965.316324</v>
      </c>
      <c r="DB67" s="2848" t="n">
        <v>964.343124</v>
      </c>
      <c r="DC67" s="2848" t="n">
        <v>948.137692</v>
      </c>
      <c r="DD67" s="2848" t="n">
        <v>1066.35682</v>
      </c>
      <c r="DE67" s="401">
        <f>+CZ67/DD67-1</f>
        <v/>
      </c>
      <c r="DF67" s="401">
        <f>+DA67/DD67-1</f>
        <v/>
      </c>
      <c r="DG67" s="405">
        <f>+DB67/DD67-1</f>
        <v/>
      </c>
      <c r="DH67" s="405">
        <f>+DC67/DD67-1</f>
        <v/>
      </c>
      <c r="DI67" s="2819" t="n"/>
      <c r="DJ67" s="2657">
        <f>SUM(D67,J67,P67,V67,AD67,AL67,AU67,BC67,BK67,BT67,CB67,CJ67)-CR67</f>
        <v/>
      </c>
      <c r="DK67" s="2657">
        <f>SUM(E67,K67,Q67,W67,AE67,AM67,AV67,BD67,BL67,BU67,CC67,CK67)-CS67</f>
        <v/>
      </c>
      <c r="DL67" s="2657">
        <f>SUM(G67,M67,S67,AA67,AI67,AR67,AZ67,BH67,BQ67,BY67,CG67,CO67)-CW67</f>
        <v/>
      </c>
      <c r="DM67" s="2657">
        <f>SUM(D67,J67,P67,V67,AD67,AL67,AU67,BC67,,BN67,BV67,CD67,CL67)-CT67</f>
        <v/>
      </c>
      <c r="DN67" s="2819" t="n"/>
      <c r="DO67" s="2819" t="n"/>
      <c r="DP67" s="2835" t="n">
        <v>983202562</v>
      </c>
      <c r="DQ67" s="2821">
        <f>-CR67+DP67/10^6</f>
        <v/>
      </c>
      <c r="DR67" s="2657">
        <f>SUM(E67,K67,Q67,W67,AE67,AM67,AV67,BD67,BL67,BU67,CC67,CK67)-CS67</f>
        <v/>
      </c>
      <c r="DS67" s="2657">
        <f>SUM(D67,J67,P67,V67,AD67,AL67,AU67,BC67,,BN67,BV67,CD67,CL67)-CT67</f>
        <v/>
      </c>
      <c r="DT67" s="2822" t="n"/>
      <c r="DU67" s="407" t="n">
        <v>83.154258</v>
      </c>
      <c r="DV67" s="2823">
        <f>DU67-CJ67</f>
        <v/>
      </c>
      <c r="DX67" s="2811">
        <f>(CS67-CZ67)*10^6</f>
        <v/>
      </c>
      <c r="DY67" s="2811">
        <f>(CT67-DC67)*10^6</f>
        <v/>
      </c>
      <c r="DZ67" s="2811">
        <f>(CW67-DD67)*10^6</f>
        <v/>
      </c>
      <c r="EB67" s="2824" t="n"/>
    </row>
    <row customFormat="1" customHeight="1" hidden="1" ht="15.75" outlineLevel="1" r="68" s="408">
      <c r="A68" s="260" t="n"/>
      <c r="B68" s="411" t="inlineStr">
        <is>
          <t>LOYERS SIEGE ET AGENCES</t>
        </is>
      </c>
      <c r="C68" s="398" t="inlineStr">
        <is>
          <t>Opex62</t>
        </is>
      </c>
      <c r="D68" s="2831" t="n">
        <v>-2.01427</v>
      </c>
      <c r="E68" s="2832" t="n">
        <v>-4.63231725</v>
      </c>
      <c r="F68" s="2832" t="n">
        <v>2.61804725</v>
      </c>
      <c r="G68" s="2832" t="n">
        <v>-18.007882</v>
      </c>
      <c r="H68" s="401" t="n">
        <v>-0.8881450911328718</v>
      </c>
      <c r="I68" s="389" t="n"/>
      <c r="J68" s="2831" t="n">
        <v>-2.46103</v>
      </c>
      <c r="K68" s="2832" t="n">
        <v>-8.294523249999999</v>
      </c>
      <c r="L68" s="2832" t="n">
        <v>5.833493249999999</v>
      </c>
      <c r="M68" s="2832" t="n">
        <v>-15.413937</v>
      </c>
      <c r="N68" s="401" t="n">
        <v>-0.8403373518394425</v>
      </c>
      <c r="O68" s="402" t="n"/>
      <c r="P68" s="2877" t="n">
        <v>6.92923</v>
      </c>
      <c r="Q68" s="2832" t="n">
        <v>-8.294523249999999</v>
      </c>
      <c r="R68" s="2832" t="n">
        <v>15.22375325</v>
      </c>
      <c r="S68" s="2832" t="n">
        <v>-14.71508299999999</v>
      </c>
      <c r="T68" s="401" t="n">
        <v>-1.470893028602013</v>
      </c>
      <c r="U68" s="2826" t="n"/>
      <c r="V68" s="2877" t="n">
        <v>2.491497</v>
      </c>
      <c r="W68" s="2832" t="n">
        <v>-8.294523249999999</v>
      </c>
      <c r="X68" s="2832" t="n">
        <v>5.65971133333333</v>
      </c>
      <c r="Y68" s="2832" t="n">
        <v>10.78602025</v>
      </c>
      <c r="Z68" s="2832" t="n">
        <v>-3.168214333333331</v>
      </c>
      <c r="AA68" s="2832" t="n">
        <v>-19.155726</v>
      </c>
      <c r="AB68" s="401" t="n">
        <v>-1.130065391413513</v>
      </c>
      <c r="AC68" s="402" t="n"/>
      <c r="AD68" s="2877" t="n">
        <v>2.77890099999999</v>
      </c>
      <c r="AE68" s="2832" t="n">
        <v>-8.294523249999999</v>
      </c>
      <c r="AF68" s="2832" t="n">
        <v>5.65971133333333</v>
      </c>
      <c r="AG68" s="2832" t="n">
        <v>11.07342424999999</v>
      </c>
      <c r="AH68" s="2832" t="n">
        <v>-2.88081033333334</v>
      </c>
      <c r="AI68" s="2832" t="n">
        <v>-17.169845</v>
      </c>
      <c r="AJ68" s="401" t="n">
        <v>-1.161847762749168</v>
      </c>
      <c r="AK68" s="402" t="n"/>
      <c r="AL68" s="2877" t="n">
        <v>1.876925</v>
      </c>
      <c r="AM68" s="2832" t="n">
        <v>-8.294523249999999</v>
      </c>
      <c r="AN68" s="2832" t="n">
        <v>5.65971133333333</v>
      </c>
      <c r="AO68" s="2832" t="n">
        <v>6.735317</v>
      </c>
      <c r="AP68" s="2832" t="n">
        <v>10.17144825</v>
      </c>
      <c r="AQ68" s="2832" t="n">
        <v>-3.78278633333333</v>
      </c>
      <c r="AR68" s="2832" t="n">
        <v>-10.34497700000001</v>
      </c>
      <c r="AS68" s="401" t="n">
        <v>-1.181433462829352</v>
      </c>
      <c r="AT68" s="2827" t="n"/>
      <c r="AU68" s="2877" t="n">
        <v>-7.03106599999899</v>
      </c>
      <c r="AV68" s="2832" t="n">
        <v>-8.294523249999999</v>
      </c>
      <c r="AW68" s="2832" t="n">
        <v>6.735317</v>
      </c>
      <c r="AX68" s="2832" t="n">
        <v>1.263457250001009</v>
      </c>
      <c r="AY68" s="2832" t="n">
        <v>-13.76638299999899</v>
      </c>
      <c r="AZ68" s="2832" t="n">
        <v>-14.956424</v>
      </c>
      <c r="BA68" s="401" t="n">
        <v>-0.5298965849056572</v>
      </c>
      <c r="BB68" s="402" t="n"/>
      <c r="BC68" s="2747" t="n">
        <v>0.3239526666660026</v>
      </c>
      <c r="BD68" s="2667" t="n">
        <v>-8.294523250000001</v>
      </c>
      <c r="BE68" s="2667" t="n">
        <v>6.735317</v>
      </c>
      <c r="BF68" s="2667" t="n">
        <v>8.618475916666004</v>
      </c>
      <c r="BG68" s="2667" t="n">
        <v>-6.411364333333998</v>
      </c>
      <c r="BH68" s="2832" t="n">
        <v>-12.54574600000001</v>
      </c>
      <c r="BI68" s="401" t="n">
        <v>-1.02582171412254</v>
      </c>
      <c r="BJ68" s="2833" t="n"/>
      <c r="BK68" s="2831" t="n">
        <v>-3.847707</v>
      </c>
      <c r="BL68" s="2832" t="n">
        <v>-8.294523250000001</v>
      </c>
      <c r="BM68" s="2832" t="n">
        <v>6.735317</v>
      </c>
      <c r="BN68" s="2832" t="n">
        <v>6.735317</v>
      </c>
      <c r="BO68" s="2832" t="n">
        <v>4.446816250000001</v>
      </c>
      <c r="BP68" s="2832" t="n">
        <v>-10.583024</v>
      </c>
      <c r="BQ68" s="2832" t="n">
        <v>-13.551248</v>
      </c>
      <c r="BR68" s="401" t="n">
        <v>-0.716062535347298</v>
      </c>
      <c r="BS68" s="2833" t="n"/>
      <c r="BT68" s="2831" t="n">
        <v>-1.152772333333004</v>
      </c>
      <c r="BU68" s="2832" t="n">
        <v>-8.294523250000001</v>
      </c>
      <c r="BV68" s="2832" t="n">
        <v>6.735317</v>
      </c>
      <c r="BW68" s="2832" t="n">
        <v>7.141750916666997</v>
      </c>
      <c r="BX68" s="2832" t="n">
        <v>-7.888089333333005</v>
      </c>
      <c r="BY68" s="2832" t="n">
        <v>-15.535966</v>
      </c>
      <c r="BZ68" s="401" t="n">
        <v>-0.9257997646665161</v>
      </c>
      <c r="CA68" s="2795" t="n"/>
      <c r="CB68" s="2831" t="n">
        <v>1.361296666666</v>
      </c>
      <c r="CC68" s="2832" t="n">
        <v>-8.294523250000001</v>
      </c>
      <c r="CD68" s="2832" t="n">
        <v>6.735317</v>
      </c>
      <c r="CE68" s="2832" t="n">
        <v>9.655819916666001</v>
      </c>
      <c r="CF68" s="2832" t="n">
        <v>-5.374020333334</v>
      </c>
      <c r="CG68" s="2832" t="n">
        <v>-9.64020099999999</v>
      </c>
      <c r="CH68" s="401" t="n">
        <v>-1.141210402839734</v>
      </c>
      <c r="CI68" s="2795" t="n"/>
      <c r="CJ68" s="2831" t="n">
        <v>-6.688418666667005</v>
      </c>
      <c r="CK68" s="2832" t="n">
        <v>-8.294523250000001</v>
      </c>
      <c r="CL68" s="2832" t="n">
        <v>6.735317</v>
      </c>
      <c r="CM68" s="2832" t="n">
        <v>1.606104583332996</v>
      </c>
      <c r="CN68" s="2832" t="n">
        <v>-13.423735666667</v>
      </c>
      <c r="CO68" s="2832" t="n">
        <v>-5.670592999999997</v>
      </c>
      <c r="CP68" s="401" t="n">
        <v>0.1794919273287658</v>
      </c>
      <c r="CQ68" s="402" t="n"/>
      <c r="CR68" s="2831" t="n">
        <v>-7.433461666667007</v>
      </c>
      <c r="CS68" s="2832" t="n">
        <v>-95.87207299999999</v>
      </c>
      <c r="CT68" s="2832" t="n">
        <v>29.835407666667</v>
      </c>
      <c r="CU68" s="2832" t="n">
        <v>88.43861133333297</v>
      </c>
      <c r="CV68" s="2832" t="n">
        <v>-37.26886933333401</v>
      </c>
      <c r="CW68" s="2832" t="n">
        <v>-166.707628</v>
      </c>
      <c r="CX68" s="401">
        <f>IFERROR(CR68/CW68-1, "-")</f>
        <v/>
      </c>
      <c r="CY68" s="392" t="n"/>
      <c r="CZ68" s="2834" t="n">
        <v>-95.87207299999999</v>
      </c>
      <c r="DA68" s="2832" t="n">
        <v>53.39133199999999</v>
      </c>
      <c r="DB68" s="2832" t="n">
        <v>54.871547</v>
      </c>
      <c r="DC68" s="2832" t="n">
        <v>29.835407666667</v>
      </c>
      <c r="DD68" s="2832" t="n">
        <v>-166.707628</v>
      </c>
      <c r="DE68" s="401">
        <f>+CZ68/DD68-1</f>
        <v/>
      </c>
      <c r="DF68" s="401">
        <f>+DA68/DD68-1</f>
        <v/>
      </c>
      <c r="DG68" s="405">
        <f>+DB68/DD68-1</f>
        <v/>
      </c>
      <c r="DH68" s="405">
        <f>+DC68/DD68-1</f>
        <v/>
      </c>
      <c r="DI68" s="2819" t="n"/>
      <c r="DJ68" s="2657">
        <f>SUM(D68,J68,P68,V68,AD68,AL68,AU68,BC68,BK68,BT68,CB68,CJ68)-CR68</f>
        <v/>
      </c>
      <c r="DK68" s="2657">
        <f>SUM(E68,K68,Q68,W68,AE68,AM68,AV68,BD68,BL68,BU68,CC68,CK68)-CS68</f>
        <v/>
      </c>
      <c r="DL68" s="2657">
        <f>SUM(G68,M68,S68,AA68,AI68,AR68,AZ68,BH68,BQ68,BY68,CG68,CO68)-CW68</f>
        <v/>
      </c>
      <c r="DM68" s="2657">
        <f>SUM(D68,J68,P68,V68,AD68,AL68,AU68,BC68,,BN68,BV68,CD68,CL68)-CT68</f>
        <v/>
      </c>
      <c r="DN68" s="2819" t="n"/>
      <c r="DO68" s="2819" t="n"/>
      <c r="DP68" s="2835" t="n">
        <v>-231139194</v>
      </c>
      <c r="DQ68" s="2821">
        <f>-CR68+DP68/10^6</f>
        <v/>
      </c>
      <c r="DR68" s="2657">
        <f>SUM(E68,K68,Q68,W68,AE68,AM68,AV68,BD68,BL68,BU68,CC68,CK68)-CS68</f>
        <v/>
      </c>
      <c r="DS68" s="2657">
        <f>SUM(D68,J68,P68,V68,AD68,AL68,AU68,BC68,,BN68,BV68,CD68,CL68)-CT68</f>
        <v/>
      </c>
      <c r="DT68" s="2822" t="n"/>
      <c r="DU68" s="407" t="n">
        <v>-5.670593</v>
      </c>
      <c r="DV68" s="2823">
        <f>DU68-CJ68</f>
        <v/>
      </c>
      <c r="DX68" s="2811">
        <f>(CS68-CZ68)*10^6</f>
        <v/>
      </c>
      <c r="DY68" s="2811">
        <f>(CT68-DC68)*10^6</f>
        <v/>
      </c>
      <c r="DZ68" s="2811">
        <f>(CW68-DD68)*10^6</f>
        <v/>
      </c>
      <c r="EB68" s="2824" t="n"/>
    </row>
    <row customFormat="1" customHeight="1" hidden="1" ht="15.75" outlineLevel="1" r="69" s="408">
      <c r="A69" s="260" t="n"/>
      <c r="B69" s="411" t="inlineStr">
        <is>
          <t>FOURNITURES D'ENTRETIEN NON ST</t>
        </is>
      </c>
      <c r="C69" s="398" t="inlineStr">
        <is>
          <t>Opex63</t>
        </is>
      </c>
      <c r="D69" s="2831" t="n"/>
      <c r="E69" s="2832" t="n"/>
      <c r="F69" s="2832" t="n">
        <v>0</v>
      </c>
      <c r="G69" s="2832" t="n"/>
      <c r="H69" s="401" t="n"/>
      <c r="I69" s="389" t="n"/>
      <c r="J69" s="2831" t="n"/>
      <c r="K69" s="2832" t="n"/>
      <c r="L69" s="2832" t="n">
        <v>0</v>
      </c>
      <c r="M69" s="2832" t="n"/>
      <c r="N69" s="401" t="n"/>
      <c r="O69" s="402" t="n"/>
      <c r="P69" s="2831" t="n"/>
      <c r="Q69" s="2832" t="n"/>
      <c r="R69" s="2832" t="n">
        <v>0</v>
      </c>
      <c r="S69" s="2832" t="n"/>
      <c r="T69" s="401" t="n"/>
      <c r="U69" s="2826" t="n"/>
      <c r="V69" s="2831" t="n"/>
      <c r="W69" s="2832" t="n"/>
      <c r="X69" s="2832" t="n"/>
      <c r="Y69" s="2832" t="n">
        <v>0</v>
      </c>
      <c r="Z69" s="2832" t="n">
        <v>0</v>
      </c>
      <c r="AA69" s="2832" t="n"/>
      <c r="AB69" s="401" t="n"/>
      <c r="AC69" s="402" t="n"/>
      <c r="AD69" s="2831" t="n"/>
      <c r="AE69" s="2832" t="n"/>
      <c r="AF69" s="2832" t="n"/>
      <c r="AG69" s="2832" t="n">
        <v>0</v>
      </c>
      <c r="AH69" s="2832" t="n">
        <v>0</v>
      </c>
      <c r="AI69" s="2832" t="n"/>
      <c r="AJ69" s="401" t="n"/>
      <c r="AK69" s="402" t="n"/>
      <c r="AL69" s="2831" t="n"/>
      <c r="AM69" s="2832" t="n"/>
      <c r="AN69" s="2832" t="n"/>
      <c r="AO69" s="2832" t="n"/>
      <c r="AP69" s="2832" t="n">
        <v>0</v>
      </c>
      <c r="AQ69" s="2832" t="n">
        <v>0</v>
      </c>
      <c r="AR69" s="2832" t="n"/>
      <c r="AS69" s="401" t="n"/>
      <c r="AT69" s="2827" t="n"/>
      <c r="AU69" s="2831" t="n"/>
      <c r="AV69" s="2832" t="n"/>
      <c r="AW69" s="2832" t="n"/>
      <c r="AX69" s="2832" t="n">
        <v>0</v>
      </c>
      <c r="AY69" s="2832" t="n">
        <v>0</v>
      </c>
      <c r="AZ69" s="2832" t="n"/>
      <c r="BA69" s="401" t="n"/>
      <c r="BB69" s="402" t="n"/>
      <c r="BC69" s="2747" t="n"/>
      <c r="BD69" s="2667" t="n"/>
      <c r="BE69" s="2667" t="n"/>
      <c r="BF69" s="2667" t="n">
        <v>0</v>
      </c>
      <c r="BG69" s="2667" t="n">
        <v>0</v>
      </c>
      <c r="BH69" s="2832" t="n"/>
      <c r="BI69" s="401" t="n"/>
      <c r="BJ69" s="2833" t="n"/>
      <c r="BK69" s="2831" t="n">
        <v>0</v>
      </c>
      <c r="BL69" s="2832" t="n"/>
      <c r="BM69" s="2832" t="n"/>
      <c r="BN69" s="2832" t="n"/>
      <c r="BO69" s="2832" t="n">
        <v>0</v>
      </c>
      <c r="BP69" s="2832" t="n">
        <v>0</v>
      </c>
      <c r="BQ69" s="2832" t="n"/>
      <c r="BR69" s="401" t="n"/>
      <c r="BS69" s="2833" t="n"/>
      <c r="BT69" s="2831" t="n">
        <v>0</v>
      </c>
      <c r="BU69" s="2832" t="n"/>
      <c r="BV69" s="2832" t="n"/>
      <c r="BW69" s="2832" t="n">
        <v>0</v>
      </c>
      <c r="BX69" s="2832" t="n">
        <v>0</v>
      </c>
      <c r="BY69" s="2832" t="n"/>
      <c r="BZ69" s="401" t="n"/>
      <c r="CA69" s="2795" t="n"/>
      <c r="CB69" s="2831" t="n">
        <v>0</v>
      </c>
      <c r="CC69" s="2832" t="n"/>
      <c r="CD69" s="2832" t="n"/>
      <c r="CE69" s="2832" t="n">
        <v>0</v>
      </c>
      <c r="CF69" s="2832" t="n">
        <v>0</v>
      </c>
      <c r="CG69" s="2832" t="n"/>
      <c r="CH69" s="401" t="n"/>
      <c r="CI69" s="2795" t="n"/>
      <c r="CJ69" s="2831" t="n">
        <v>0</v>
      </c>
      <c r="CK69" s="2832" t="n"/>
      <c r="CL69" s="2832" t="n"/>
      <c r="CM69" s="2832" t="n">
        <v>0</v>
      </c>
      <c r="CN69" s="2832" t="n">
        <v>0</v>
      </c>
      <c r="CO69" s="2832" t="n"/>
      <c r="CP69" s="401" t="n"/>
      <c r="CQ69" s="402" t="n"/>
      <c r="CR69" s="2831" t="n">
        <v>0</v>
      </c>
      <c r="CS69" s="2832" t="n">
        <v>0</v>
      </c>
      <c r="CT69" s="2832" t="n">
        <v>0</v>
      </c>
      <c r="CU69" s="2832" t="n">
        <v>0</v>
      </c>
      <c r="CV69" s="2832" t="n">
        <v>0</v>
      </c>
      <c r="CW69" s="2832" t="n">
        <v>0</v>
      </c>
      <c r="CX69" s="401">
        <f>IFERROR(CR69/CW69-1, "-")</f>
        <v/>
      </c>
      <c r="CY69" s="392" t="n"/>
      <c r="CZ69" s="2834" t="n">
        <v>0</v>
      </c>
      <c r="DA69" s="2832" t="n"/>
      <c r="DB69" s="2832" t="n"/>
      <c r="DC69" s="2832" t="n">
        <v>0</v>
      </c>
      <c r="DD69" s="2832" t="n"/>
      <c r="DE69" s="401" t="n"/>
      <c r="DF69" s="401" t="n"/>
      <c r="DG69" s="405" t="n"/>
      <c r="DH69" s="405" t="n"/>
      <c r="DI69" s="2819" t="n"/>
      <c r="DJ69" s="2657">
        <f>SUM(D69,J69,P69,V69,AD69,AL69,AU69,BC69,BK69,BT69,CB69,CJ69)-CR69</f>
        <v/>
      </c>
      <c r="DK69" s="2657">
        <f>SUM(E69,K69,Q69,W69,AE69,AM69,AV69,BD69,BL69,BU69,CC69,CK69)-CS69</f>
        <v/>
      </c>
      <c r="DL69" s="2657">
        <f>SUM(G69,M69,S69,AA69,AI69,AR69,AZ69,BH69,BQ69,BY69,CG69,CO69)-CW69</f>
        <v/>
      </c>
      <c r="DM69" s="2657">
        <f>SUM(D69,J69,P69,V69,AD69,AL69,AU69,BC69,,BN69,BV69,CD69,CL69)-CT69</f>
        <v/>
      </c>
      <c r="DN69" s="2819" t="n"/>
      <c r="DO69" s="2819" t="n"/>
      <c r="DP69" s="2835" t="n">
        <v>0</v>
      </c>
      <c r="DQ69" s="2821">
        <f>-CR69+DP69/10^6</f>
        <v/>
      </c>
      <c r="DR69" s="2657">
        <f>SUM(E69,K69,Q69,W69,AE69,AM69,AV69,BD69,BL69,BU69,CC69,CK69)-CS69</f>
        <v/>
      </c>
      <c r="DS69" s="2657">
        <f>SUM(D69,J69,P69,V69,AD69,AL69,AU69,BC69,,BN69,BV69,CD69,CL69)-CT69</f>
        <v/>
      </c>
      <c r="DT69" s="2822" t="n"/>
      <c r="DU69" s="407" t="n">
        <v>0</v>
      </c>
      <c r="DV69" s="2823">
        <f>DU69-CJ69</f>
        <v/>
      </c>
      <c r="DX69" s="2811">
        <f>(CS69-CZ69)*10^6</f>
        <v/>
      </c>
      <c r="DY69" s="2811">
        <f>(CT69-DC69)*10^6</f>
        <v/>
      </c>
      <c r="DZ69" s="2811">
        <f>(CW69-DD69)*10^6</f>
        <v/>
      </c>
      <c r="EB69" s="2824" t="n"/>
    </row>
    <row customFormat="1" customHeight="1" hidden="1" ht="15.75" outlineLevel="1" r="70" s="408">
      <c r="A70" s="260" t="n"/>
      <c r="B70" s="411" t="inlineStr">
        <is>
          <t>ENTRETIEN ET REPARATIONS BATS</t>
        </is>
      </c>
      <c r="C70" s="398" t="inlineStr">
        <is>
          <t>Opex64</t>
        </is>
      </c>
      <c r="D70" s="2831" t="n">
        <v>20.673182</v>
      </c>
      <c r="E70" s="2848" t="n">
        <v>22.311777</v>
      </c>
      <c r="F70" s="2832" t="n">
        <v>-1.638594999999999</v>
      </c>
      <c r="G70" s="2832" t="n">
        <v>28.460013</v>
      </c>
      <c r="H70" s="401" t="n">
        <v>-0.2736060240028703</v>
      </c>
      <c r="I70" s="389" t="n"/>
      <c r="J70" s="2831" t="n">
        <v>12.954899</v>
      </c>
      <c r="K70" s="2848" t="n">
        <v>22.311777</v>
      </c>
      <c r="L70" s="2832" t="n">
        <v>-9.356878</v>
      </c>
      <c r="M70" s="2832" t="n">
        <v>8.920074</v>
      </c>
      <c r="N70" s="401" t="n">
        <v>0.4523308887347794</v>
      </c>
      <c r="O70" s="402" t="n"/>
      <c r="P70" s="2831" t="n">
        <v>18.532175</v>
      </c>
      <c r="Q70" s="2848" t="n">
        <v>22.311777</v>
      </c>
      <c r="R70" s="2832" t="n">
        <v>-3.779602000000001</v>
      </c>
      <c r="S70" s="2832" t="n">
        <v>15.360303</v>
      </c>
      <c r="T70" s="401" t="n">
        <v>0.206498009837436</v>
      </c>
      <c r="U70" s="2826" t="n"/>
      <c r="V70" s="2831" t="n">
        <v>20.848394</v>
      </c>
      <c r="W70" s="2848" t="n">
        <v>22.311777</v>
      </c>
      <c r="X70" s="2848" t="n">
        <v>22.311777</v>
      </c>
      <c r="Y70" s="2832" t="n">
        <v>-1.463383</v>
      </c>
      <c r="Z70" s="2832" t="n">
        <v>-1.463383</v>
      </c>
      <c r="AA70" s="2832" t="n">
        <v>4.329474</v>
      </c>
      <c r="AB70" s="401" t="n">
        <v>3.815456565855343</v>
      </c>
      <c r="AC70" s="402" t="n"/>
      <c r="AD70" s="2831" t="n">
        <v>28.906341</v>
      </c>
      <c r="AE70" s="2848" t="n">
        <v>22.311777</v>
      </c>
      <c r="AF70" s="2848" t="n">
        <v>22.311777</v>
      </c>
      <c r="AG70" s="2832" t="n">
        <v>6.594564000000002</v>
      </c>
      <c r="AH70" s="2832" t="n">
        <v>6.594564000000002</v>
      </c>
      <c r="AI70" s="2832" t="n">
        <v>15.238785</v>
      </c>
      <c r="AJ70" s="401" t="n">
        <v>0.8968927640884756</v>
      </c>
      <c r="AK70" s="402" t="n"/>
      <c r="AL70" s="2831" t="n">
        <v>-7.173875</v>
      </c>
      <c r="AM70" s="2848" t="n">
        <v>22.311777</v>
      </c>
      <c r="AN70" s="2848" t="n">
        <v>22.311777</v>
      </c>
      <c r="AO70" s="2848" t="n">
        <v>22.311777</v>
      </c>
      <c r="AP70" s="2832" t="n">
        <v>-29.485652</v>
      </c>
      <c r="AQ70" s="2832" t="n">
        <v>-29.485652</v>
      </c>
      <c r="AR70" s="2832" t="n">
        <v>-2.615856770354358</v>
      </c>
      <c r="AS70" s="401" t="n">
        <v>1.742457110535218</v>
      </c>
      <c r="AT70" s="2827" t="n"/>
      <c r="AU70" s="2831" t="n">
        <v>20.942126</v>
      </c>
      <c r="AV70" s="2848" t="n">
        <v>22.311777</v>
      </c>
      <c r="AW70" s="2848" t="n">
        <v>22.311777</v>
      </c>
      <c r="AX70" s="2832" t="n">
        <v>-1.369650999999998</v>
      </c>
      <c r="AY70" s="2832" t="n">
        <v>-1.369650999999998</v>
      </c>
      <c r="AZ70" s="2832" t="n">
        <v>22.25941</v>
      </c>
      <c r="BA70" s="401" t="n">
        <v>-0.05917874732528838</v>
      </c>
      <c r="BB70" s="402" t="n"/>
      <c r="BC70" s="2747" t="n">
        <v>20.435093</v>
      </c>
      <c r="BD70" s="2868" t="n">
        <v>22.311777</v>
      </c>
      <c r="BE70" s="2868" t="n">
        <v>22.311777</v>
      </c>
      <c r="BF70" s="2667" t="n">
        <v>-1.876684000000001</v>
      </c>
      <c r="BG70" s="2667" t="n">
        <v>-1.876684000000001</v>
      </c>
      <c r="BH70" s="2832" t="n">
        <v>7.36075</v>
      </c>
      <c r="BI70" s="401" t="n">
        <v>1.776224297795741</v>
      </c>
      <c r="BJ70" s="2833" t="n"/>
      <c r="BK70" s="2831" t="n">
        <v>11.582472</v>
      </c>
      <c r="BL70" s="2848" t="n">
        <v>22.311777</v>
      </c>
      <c r="BM70" s="2848" t="n">
        <v>22.311777</v>
      </c>
      <c r="BN70" s="2848" t="n">
        <v>22.311777</v>
      </c>
      <c r="BO70" s="2832" t="n">
        <v>-10.729305</v>
      </c>
      <c r="BP70" s="2832" t="n">
        <v>-10.729305</v>
      </c>
      <c r="BQ70" s="2832" t="n">
        <v>8.57728</v>
      </c>
      <c r="BR70" s="401" t="n">
        <v>0.3503665497686912</v>
      </c>
      <c r="BS70" s="2833" t="n"/>
      <c r="BT70" s="2831" t="n">
        <v>8.011908000000002</v>
      </c>
      <c r="BU70" s="2848" t="n">
        <v>22.311777</v>
      </c>
      <c r="BV70" s="2848" t="n">
        <v>22.311777</v>
      </c>
      <c r="BW70" s="2832" t="n">
        <v>-14.299869</v>
      </c>
      <c r="BX70" s="2832" t="n">
        <v>-14.299869</v>
      </c>
      <c r="BY70" s="2832" t="n">
        <v>20.92860777035435</v>
      </c>
      <c r="BZ70" s="401" t="n">
        <v>-0.6171791220938749</v>
      </c>
      <c r="CA70" s="2795" t="n"/>
      <c r="CB70" s="2831" t="n">
        <v>12.416817</v>
      </c>
      <c r="CC70" s="2848" t="n">
        <v>22.311777</v>
      </c>
      <c r="CD70" s="2848" t="n">
        <v>22.311777</v>
      </c>
      <c r="CE70" s="2832" t="n">
        <v>-9.894959999999999</v>
      </c>
      <c r="CF70" s="2832" t="n">
        <v>-9.894959999999999</v>
      </c>
      <c r="CG70" s="2832" t="n">
        <v>13.757922</v>
      </c>
      <c r="CH70" s="401" t="n">
        <v>-0.09747874715382165</v>
      </c>
      <c r="CI70" s="2795" t="n"/>
      <c r="CJ70" s="2831" t="n">
        <v>8.185104000000001</v>
      </c>
      <c r="CK70" s="2848" t="n">
        <v>22.311777</v>
      </c>
      <c r="CL70" s="2848" t="n">
        <v>22.311777</v>
      </c>
      <c r="CM70" s="2832" t="n">
        <v>-14.126673</v>
      </c>
      <c r="CN70" s="2832" t="n">
        <v>-14.126673</v>
      </c>
      <c r="CO70" s="2832" t="n">
        <v>18.685949</v>
      </c>
      <c r="CP70" s="401" t="n">
        <v>-0.5619647682865879</v>
      </c>
      <c r="CQ70" s="402" t="n"/>
      <c r="CR70" s="2831" t="n">
        <v>176.314636</v>
      </c>
      <c r="CS70" s="2832" t="n">
        <v>267.741324</v>
      </c>
      <c r="CT70" s="2832" t="n">
        <v>225.365443</v>
      </c>
      <c r="CU70" s="2832" t="n">
        <v>-91.42668800000001</v>
      </c>
      <c r="CV70" s="2832" t="n">
        <v>-49.05080699999999</v>
      </c>
      <c r="CW70" s="2832" t="n">
        <v>161.262711</v>
      </c>
      <c r="CX70" s="401">
        <f>IFERROR(CR70/CW70-1, "-")</f>
        <v/>
      </c>
      <c r="CY70" s="392" t="n"/>
      <c r="CZ70" s="2834" t="n">
        <v>267.741324</v>
      </c>
      <c r="DA70" s="2848" t="n">
        <v>252.966249</v>
      </c>
      <c r="DB70" s="2848" t="n">
        <v>258.09743</v>
      </c>
      <c r="DC70" s="2848" t="n">
        <v>225.365443</v>
      </c>
      <c r="DD70" s="2848" t="n">
        <v>161.262711</v>
      </c>
      <c r="DE70" s="401">
        <f>+CZ70/DD70-1</f>
        <v/>
      </c>
      <c r="DF70" s="401">
        <f>+DA70/DD70-1</f>
        <v/>
      </c>
      <c r="DG70" s="405">
        <f>+DB70/DD70-1</f>
        <v/>
      </c>
      <c r="DH70" s="405">
        <f>+DC70/DD70-1</f>
        <v/>
      </c>
      <c r="DI70" s="2819" t="n"/>
      <c r="DJ70" s="2657">
        <f>SUM(D70,J70,P70,V70,AD70,AL70,AU70,BC70,BK70,BT70,CB70,CJ70)-CR70</f>
        <v/>
      </c>
      <c r="DK70" s="2657">
        <f>SUM(E70,K70,Q70,W70,AE70,AM70,AV70,BD70,BL70,BU70,CC70,CK70)-CS70</f>
        <v/>
      </c>
      <c r="DL70" s="2657">
        <f>SUM(G70,M70,S70,AA70,AI70,AR70,AZ70,BH70,BQ70,BY70,CG70,CO70)-CW70</f>
        <v/>
      </c>
      <c r="DM70" s="2657">
        <f>SUM(D70,J70,P70,V70,AD70,AL70,AU70,BC70,,BN70,BV70,CD70,CL70)-CT70</f>
        <v/>
      </c>
      <c r="DN70" s="2819" t="n"/>
      <c r="DO70" s="2819" t="n"/>
      <c r="DP70" s="2835" t="n">
        <v>142576762</v>
      </c>
      <c r="DQ70" s="2821">
        <f>-CR70+DP70/10^6</f>
        <v/>
      </c>
      <c r="DR70" s="2657">
        <f>SUM(E70,K70,Q70,W70,AE70,AM70,AV70,BD70,BL70,BU70,CC70,CK70)-CS70</f>
        <v/>
      </c>
      <c r="DS70" s="2657">
        <f>SUM(D70,J70,P70,V70,AD70,AL70,AU70,BC70,,BN70,BV70,CD70,CL70)-CT70</f>
        <v/>
      </c>
      <c r="DT70" s="2822" t="n"/>
      <c r="DU70" s="407" t="n">
        <v>18.685949</v>
      </c>
      <c r="DV70" s="2823">
        <f>DU70-CJ70</f>
        <v/>
      </c>
      <c r="DX70" s="2811">
        <f>(CS70-CZ70)*10^6</f>
        <v/>
      </c>
      <c r="DY70" s="2811">
        <f>(CT70-DC70)*10^6</f>
        <v/>
      </c>
      <c r="DZ70" s="2811">
        <f>(CW70-DD70)*10^6</f>
        <v/>
      </c>
      <c r="EB70" s="2824" t="n"/>
    </row>
    <row customFormat="1" customHeight="1" hidden="1" ht="15.75" outlineLevel="1" r="71" s="408">
      <c r="A71" s="260" t="n"/>
      <c r="B71" s="411" t="inlineStr">
        <is>
          <t>FRAIS DE GARDIENNAGE</t>
        </is>
      </c>
      <c r="C71" s="398" t="inlineStr">
        <is>
          <t>Opex65</t>
        </is>
      </c>
      <c r="D71" s="2831" t="n">
        <v>0</v>
      </c>
      <c r="E71" s="2832" t="n">
        <v>10</v>
      </c>
      <c r="F71" s="2832" t="n">
        <v>-10</v>
      </c>
      <c r="G71" s="2832" t="n">
        <v>0</v>
      </c>
      <c r="H71" s="401" t="n"/>
      <c r="I71" s="389" t="n"/>
      <c r="J71" s="2831" t="n">
        <v>0</v>
      </c>
      <c r="K71" s="2832" t="n">
        <v>10</v>
      </c>
      <c r="L71" s="2832" t="n">
        <v>-10</v>
      </c>
      <c r="M71" s="2832" t="n">
        <v>0</v>
      </c>
      <c r="N71" s="401" t="n"/>
      <c r="O71" s="402" t="n"/>
      <c r="P71" s="2831" t="n">
        <v>0</v>
      </c>
      <c r="Q71" s="2832" t="n">
        <v>10</v>
      </c>
      <c r="R71" s="2832" t="n">
        <v>-10</v>
      </c>
      <c r="S71" s="2832" t="n">
        <v>0</v>
      </c>
      <c r="T71" s="401" t="n"/>
      <c r="U71" s="2826" t="n"/>
      <c r="V71" s="2831" t="n">
        <v>0</v>
      </c>
      <c r="W71" s="2832" t="n">
        <v>10</v>
      </c>
      <c r="X71" s="2832" t="n">
        <v>10</v>
      </c>
      <c r="Y71" s="2832" t="n">
        <v>-10</v>
      </c>
      <c r="Z71" s="2832" t="n">
        <v>-10</v>
      </c>
      <c r="AA71" s="2832" t="n">
        <v>0</v>
      </c>
      <c r="AB71" s="401" t="n"/>
      <c r="AC71" s="402" t="n"/>
      <c r="AD71" s="2831" t="n">
        <v>0</v>
      </c>
      <c r="AE71" s="2832" t="n">
        <v>10</v>
      </c>
      <c r="AF71" s="2832" t="n">
        <v>10</v>
      </c>
      <c r="AG71" s="2832" t="n">
        <v>-10</v>
      </c>
      <c r="AH71" s="2832" t="n">
        <v>-10</v>
      </c>
      <c r="AI71" s="2832" t="n">
        <v>0</v>
      </c>
      <c r="AJ71" s="401" t="n"/>
      <c r="AK71" s="402" t="n"/>
      <c r="AL71" s="2831" t="n">
        <v>0</v>
      </c>
      <c r="AM71" s="2832" t="n">
        <v>10</v>
      </c>
      <c r="AN71" s="2832" t="n">
        <v>10</v>
      </c>
      <c r="AO71" s="2832" t="n">
        <v>10</v>
      </c>
      <c r="AP71" s="2832" t="n">
        <v>-10</v>
      </c>
      <c r="AQ71" s="2832" t="n">
        <v>-10</v>
      </c>
      <c r="AR71" s="2832" t="n">
        <v>0</v>
      </c>
      <c r="AS71" s="401" t="n"/>
      <c r="AT71" s="2827" t="n"/>
      <c r="AU71" s="2831" t="n">
        <v>0</v>
      </c>
      <c r="AV71" s="2832" t="n">
        <v>10</v>
      </c>
      <c r="AW71" s="2832" t="n">
        <v>10</v>
      </c>
      <c r="AX71" s="2832" t="n">
        <v>-10</v>
      </c>
      <c r="AY71" s="2832" t="n">
        <v>-10</v>
      </c>
      <c r="AZ71" s="2832" t="n">
        <v>0</v>
      </c>
      <c r="BA71" s="401" t="n"/>
      <c r="BB71" s="402" t="n"/>
      <c r="BC71" s="2747" t="n"/>
      <c r="BD71" s="2667" t="n">
        <v>10</v>
      </c>
      <c r="BE71" s="2667" t="n">
        <v>10</v>
      </c>
      <c r="BF71" s="2667" t="n">
        <v>-10</v>
      </c>
      <c r="BG71" s="2667" t="n">
        <v>-10</v>
      </c>
      <c r="BH71" s="2832" t="n">
        <v>0</v>
      </c>
      <c r="BI71" s="401" t="n"/>
      <c r="BJ71" s="2833" t="n"/>
      <c r="BK71" s="2831" t="n"/>
      <c r="BL71" s="2832" t="n">
        <v>10</v>
      </c>
      <c r="BM71" s="2832" t="n">
        <v>10</v>
      </c>
      <c r="BN71" s="2832" t="n">
        <v>10</v>
      </c>
      <c r="BO71" s="2832" t="n">
        <v>-10</v>
      </c>
      <c r="BP71" s="2832" t="n">
        <v>-10</v>
      </c>
      <c r="BQ71" s="2832" t="n">
        <v>0</v>
      </c>
      <c r="BR71" s="401" t="n"/>
      <c r="BS71" s="2833" t="n"/>
      <c r="BT71" s="2831" t="n"/>
      <c r="BU71" s="2832" t="n">
        <v>10</v>
      </c>
      <c r="BV71" s="2832" t="n">
        <v>10</v>
      </c>
      <c r="BW71" s="2832" t="n">
        <v>-10</v>
      </c>
      <c r="BX71" s="2832" t="n">
        <v>-10</v>
      </c>
      <c r="BY71" s="2832" t="n">
        <v>0</v>
      </c>
      <c r="BZ71" s="401" t="n"/>
      <c r="CA71" s="2795" t="n"/>
      <c r="CB71" s="2831" t="n"/>
      <c r="CC71" s="2832" t="n">
        <v>10</v>
      </c>
      <c r="CD71" s="2832" t="n">
        <v>10</v>
      </c>
      <c r="CE71" s="2832" t="n">
        <v>-10</v>
      </c>
      <c r="CF71" s="2832" t="n">
        <v>-10</v>
      </c>
      <c r="CG71" s="2832" t="n">
        <v>0</v>
      </c>
      <c r="CH71" s="401" t="n"/>
      <c r="CI71" s="2795" t="n"/>
      <c r="CJ71" s="2831" t="n"/>
      <c r="CK71" s="2832" t="n">
        <v>10</v>
      </c>
      <c r="CL71" s="2832" t="n">
        <v>10</v>
      </c>
      <c r="CM71" s="2832" t="n">
        <v>-10</v>
      </c>
      <c r="CN71" s="2832" t="n">
        <v>-10</v>
      </c>
      <c r="CO71" s="2832" t="n">
        <v>0</v>
      </c>
      <c r="CP71" s="401" t="n"/>
      <c r="CQ71" s="402" t="n"/>
      <c r="CR71" s="2831" t="n">
        <v>0</v>
      </c>
      <c r="CS71" s="2832" t="n">
        <v>120</v>
      </c>
      <c r="CT71" s="2832" t="n">
        <v>40</v>
      </c>
      <c r="CU71" s="2832" t="n">
        <v>-120</v>
      </c>
      <c r="CV71" s="2832" t="n">
        <v>-40</v>
      </c>
      <c r="CW71" s="2832" t="n">
        <v>0</v>
      </c>
      <c r="CX71" s="401">
        <f>IFERROR(CR71/CW71-1, "-")</f>
        <v/>
      </c>
      <c r="CY71" s="392" t="n"/>
      <c r="CZ71" s="2834" t="n">
        <v>120</v>
      </c>
      <c r="DA71" s="2832" t="n">
        <v>90</v>
      </c>
      <c r="DB71" s="2832" t="n">
        <v>70</v>
      </c>
      <c r="DC71" s="2832" t="n">
        <v>40</v>
      </c>
      <c r="DD71" s="2832" t="n">
        <v>0</v>
      </c>
      <c r="DE71" s="401" t="n"/>
      <c r="DF71" s="401" t="n"/>
      <c r="DG71" s="405" t="n"/>
      <c r="DH71" s="405" t="n"/>
      <c r="DI71" s="2819" t="n"/>
      <c r="DJ71" s="2657">
        <f>SUM(D71,J71,P71,V71,AD71,AL71,AU71,BC71,BK71,BT71,CB71,CJ71)-CR71</f>
        <v/>
      </c>
      <c r="DK71" s="2657">
        <f>SUM(E71,K71,Q71,W71,AE71,AM71,AV71,BD71,BL71,BU71,CC71,CK71)-CS71</f>
        <v/>
      </c>
      <c r="DL71" s="2657">
        <f>SUM(G71,M71,S71,AA71,AI71,AR71,AZ71,BH71,BQ71,BY71,CG71,CO71)-CW71</f>
        <v/>
      </c>
      <c r="DM71" s="2657">
        <f>SUM(D71,J71,P71,V71,AD71,AL71,AU71,BC71,,BN71,BV71,CD71,CL71)-CT71</f>
        <v/>
      </c>
      <c r="DN71" s="2819" t="n"/>
      <c r="DO71" s="2819" t="n"/>
      <c r="DP71" s="2835" t="n">
        <v>0</v>
      </c>
      <c r="DQ71" s="2821">
        <f>-CR71+DP71/10^6</f>
        <v/>
      </c>
      <c r="DR71" s="2657">
        <f>SUM(E71,K71,Q71,W71,AE71,AM71,AV71,BD71,BL71,BU71,CC71,CK71)-CS71</f>
        <v/>
      </c>
      <c r="DS71" s="2657">
        <f>SUM(D71,J71,P71,V71,AD71,AL71,AU71,BC71,,BN71,BV71,CD71,CL71)-CT71</f>
        <v/>
      </c>
      <c r="DT71" s="2822" t="n"/>
      <c r="DU71" s="407" t="n">
        <v>0</v>
      </c>
      <c r="DV71" s="2823">
        <f>DU71-CJ71</f>
        <v/>
      </c>
      <c r="DX71" s="2811">
        <f>(CS71-CZ71)*10^6</f>
        <v/>
      </c>
      <c r="DY71" s="2811">
        <f>(CT71-DC71)*10^6</f>
        <v/>
      </c>
      <c r="DZ71" s="2811">
        <f>(CW71-DD71)*10^6</f>
        <v/>
      </c>
      <c r="EB71" s="2824" t="n"/>
    </row>
    <row customFormat="1" customHeight="1" hidden="1" ht="15.75" outlineLevel="1" r="72" s="408">
      <c r="A72" s="260" t="n"/>
      <c r="B72" s="411" t="inlineStr">
        <is>
          <t>EAU BUREAUX, ADMINISTRATION, C</t>
        </is>
      </c>
      <c r="C72" s="398" t="inlineStr">
        <is>
          <t>Opex66</t>
        </is>
      </c>
      <c r="D72" s="2831" t="n">
        <v>1.640838</v>
      </c>
      <c r="E72" s="2832" t="n">
        <v>2.05</v>
      </c>
      <c r="F72" s="2832" t="n">
        <v>-0.4091619999999998</v>
      </c>
      <c r="G72" s="2832" t="n">
        <v>-0.092885</v>
      </c>
      <c r="H72" s="401" t="n">
        <v>-18.66526349787372</v>
      </c>
      <c r="I72" s="389" t="n"/>
      <c r="J72" s="2831" t="n">
        <v>1.630458</v>
      </c>
      <c r="K72" s="2832" t="n">
        <v>2.05</v>
      </c>
      <c r="L72" s="2832" t="n">
        <v>-0.4195419999999999</v>
      </c>
      <c r="M72" s="2832" t="n">
        <v>1.384714</v>
      </c>
      <c r="N72" s="401" t="n">
        <v>0.1774691380313913</v>
      </c>
      <c r="O72" s="402" t="n"/>
      <c r="P72" s="2831" t="n">
        <v>1.737326</v>
      </c>
      <c r="Q72" s="2832" t="n">
        <v>2.05</v>
      </c>
      <c r="R72" s="2832" t="n">
        <v>-0.3126739999999999</v>
      </c>
      <c r="S72" s="2832" t="n">
        <v>1.854955</v>
      </c>
      <c r="T72" s="401" t="n">
        <v>-0.06341339816868874</v>
      </c>
      <c r="U72" s="2826" t="n"/>
      <c r="V72" s="2831" t="n">
        <v>1.417275</v>
      </c>
      <c r="W72" s="2832" t="n">
        <v>2.05</v>
      </c>
      <c r="X72" s="2832" t="n">
        <v>2.05</v>
      </c>
      <c r="Y72" s="2832" t="n">
        <v>-0.6327249999999998</v>
      </c>
      <c r="Z72" s="2832" t="n">
        <v>-0.6327249999999998</v>
      </c>
      <c r="AA72" s="2832" t="n">
        <v>1.315059</v>
      </c>
      <c r="AB72" s="401" t="n">
        <v>0.07772731109402709</v>
      </c>
      <c r="AC72" s="402" t="n"/>
      <c r="AD72" s="2831" t="n">
        <v>0.893116</v>
      </c>
      <c r="AE72" s="2832" t="n">
        <v>2.05</v>
      </c>
      <c r="AF72" s="2832" t="n">
        <v>2.05</v>
      </c>
      <c r="AG72" s="2832" t="n">
        <v>-1.156884</v>
      </c>
      <c r="AH72" s="2832" t="n">
        <v>-1.156884</v>
      </c>
      <c r="AI72" s="2832" t="n">
        <v>1.487874</v>
      </c>
      <c r="AJ72" s="401" t="n">
        <v>-0.3997368056703726</v>
      </c>
      <c r="AK72" s="402" t="n"/>
      <c r="AL72" s="2831" t="n">
        <v>1.477807</v>
      </c>
      <c r="AM72" s="2832" t="n">
        <v>1.65</v>
      </c>
      <c r="AN72" s="2832" t="n">
        <v>1.65</v>
      </c>
      <c r="AO72" s="2832" t="n">
        <v>1.65</v>
      </c>
      <c r="AP72" s="2832" t="n">
        <v>-0.172193</v>
      </c>
      <c r="AQ72" s="2832" t="n">
        <v>-0.172193</v>
      </c>
      <c r="AR72" s="2832" t="n">
        <v>1.751222</v>
      </c>
      <c r="AS72" s="401" t="n">
        <v>-0.1561281208207755</v>
      </c>
      <c r="AT72" s="2827" t="n"/>
      <c r="AU72" s="2831" t="n">
        <v>1.302763</v>
      </c>
      <c r="AV72" s="2832" t="n">
        <v>1.65</v>
      </c>
      <c r="AW72" s="2832" t="n">
        <v>1.65</v>
      </c>
      <c r="AX72" s="2832" t="n">
        <v>-0.347237</v>
      </c>
      <c r="AY72" s="2832" t="n">
        <v>-0.347237</v>
      </c>
      <c r="AZ72" s="2832" t="n">
        <v>1.772951</v>
      </c>
      <c r="BA72" s="401" t="n">
        <v>-0.2652007867109695</v>
      </c>
      <c r="BB72" s="402" t="n"/>
      <c r="BC72" s="2747" t="n">
        <v>1.521339</v>
      </c>
      <c r="BD72" s="2667" t="n">
        <v>1.65</v>
      </c>
      <c r="BE72" s="2667" t="n">
        <v>1.65</v>
      </c>
      <c r="BF72" s="2667" t="n">
        <v>-0.1286609999999999</v>
      </c>
      <c r="BG72" s="2667" t="n">
        <v>-0.1286609999999999</v>
      </c>
      <c r="BH72" s="2832" t="n">
        <v>1.286999</v>
      </c>
      <c r="BI72" s="401" t="n">
        <v>0.1820825035606088</v>
      </c>
      <c r="BJ72" s="2833" t="n"/>
      <c r="BK72" s="2831" t="n">
        <v>1.607225</v>
      </c>
      <c r="BL72" s="2832" t="n">
        <v>1.65</v>
      </c>
      <c r="BM72" s="2832" t="n">
        <v>1.65</v>
      </c>
      <c r="BN72" s="2832" t="n">
        <v>1.65</v>
      </c>
      <c r="BO72" s="2832" t="n">
        <v>-0.04277500000000001</v>
      </c>
      <c r="BP72" s="2832" t="n">
        <v>-0.04277500000000001</v>
      </c>
      <c r="BQ72" s="2832" t="n">
        <v>1.745348</v>
      </c>
      <c r="BR72" s="401" t="n">
        <v>-0.07913779945317501</v>
      </c>
      <c r="BS72" s="2833" t="n"/>
      <c r="BT72" s="2831" t="n">
        <v>1.702977</v>
      </c>
      <c r="BU72" s="2832" t="n">
        <v>1.65</v>
      </c>
      <c r="BV72" s="2832" t="n">
        <v>1.65</v>
      </c>
      <c r="BW72" s="2832" t="n">
        <v>0.05297700000000005</v>
      </c>
      <c r="BX72" s="2832" t="n">
        <v>0.05297700000000005</v>
      </c>
      <c r="BY72" s="2832" t="n">
        <v>2.168561</v>
      </c>
      <c r="BZ72" s="401" t="n">
        <v>-0.2146972116532576</v>
      </c>
      <c r="CA72" s="2795" t="n"/>
      <c r="CB72" s="2831" t="n">
        <v>0.966629</v>
      </c>
      <c r="CC72" s="2832" t="n">
        <v>1.65</v>
      </c>
      <c r="CD72" s="2832" t="n">
        <v>1.65</v>
      </c>
      <c r="CE72" s="2832" t="n">
        <v>-0.683371</v>
      </c>
      <c r="CF72" s="2832" t="n">
        <v>-0.683371</v>
      </c>
      <c r="CG72" s="2832" t="n">
        <v>1.827504</v>
      </c>
      <c r="CH72" s="401" t="n">
        <v>-0.4710660004027352</v>
      </c>
      <c r="CI72" s="2795" t="n"/>
      <c r="CJ72" s="2831" t="n">
        <v>2.502671</v>
      </c>
      <c r="CK72" s="2832" t="n">
        <v>1.65</v>
      </c>
      <c r="CL72" s="2832" t="n">
        <v>1.65</v>
      </c>
      <c r="CM72" s="2832" t="n">
        <v>0.8526710000000004</v>
      </c>
      <c r="CN72" s="2832" t="n">
        <v>0.8526710000000004</v>
      </c>
      <c r="CO72" s="2832" t="n">
        <v>1.010951</v>
      </c>
      <c r="CP72" s="401" t="n">
        <v>1.475561130064662</v>
      </c>
      <c r="CQ72" s="402" t="n"/>
      <c r="CR72" s="2831" t="n">
        <v>18.400424</v>
      </c>
      <c r="CS72" s="2832" t="n">
        <v>21.8</v>
      </c>
      <c r="CT72" s="2832" t="n">
        <v>18.220922</v>
      </c>
      <c r="CU72" s="2832" t="n">
        <v>-3.399575999999996</v>
      </c>
      <c r="CV72" s="2832" t="n">
        <v>0.1795019999999994</v>
      </c>
      <c r="CW72" s="2832" t="n">
        <v>17.513253</v>
      </c>
      <c r="CX72" s="401">
        <f>IFERROR(CR72/CW72-1, "-")</f>
        <v/>
      </c>
      <c r="CY72" s="392" t="n"/>
      <c r="CZ72" s="2834" t="n">
        <v>21.8</v>
      </c>
      <c r="DA72" s="2832" t="n">
        <v>20.658622</v>
      </c>
      <c r="DB72" s="2832" t="n">
        <v>18.869013</v>
      </c>
      <c r="DC72" s="2832" t="n">
        <v>18.220922</v>
      </c>
      <c r="DD72" s="2832" t="n">
        <v>17.513253</v>
      </c>
      <c r="DE72" s="401">
        <f>+CZ72/DD72-1</f>
        <v/>
      </c>
      <c r="DF72" s="401">
        <f>+DA72/DD72-1</f>
        <v/>
      </c>
      <c r="DG72" s="405">
        <f>+DB72/DD72-1</f>
        <v/>
      </c>
      <c r="DH72" s="405">
        <f>+DC72/DD72-1</f>
        <v/>
      </c>
      <c r="DI72" s="2819" t="n"/>
      <c r="DJ72" s="2657">
        <f>SUM(D72,J72,P72,V72,AD72,AL72,AU72,BC72,BK72,BT72,CB72,CJ72)-CR72</f>
        <v/>
      </c>
      <c r="DK72" s="2657">
        <f>SUM(E72,K72,Q72,W72,AE72,AM72,AV72,BD72,BL72,BU72,CC72,CK72)-CS72</f>
        <v/>
      </c>
      <c r="DL72" s="2657">
        <f>SUM(G72,M72,S72,AA72,AI72,AR72,AZ72,BH72,BQ72,BY72,CG72,CO72)-CW72</f>
        <v/>
      </c>
      <c r="DM72" s="2657">
        <f>SUM(D72,J72,P72,V72,AD72,AL72,AU72,BC72,,BN72,BV72,CD72,CL72)-CT72</f>
        <v/>
      </c>
      <c r="DN72" s="2819" t="n"/>
      <c r="DO72" s="2819" t="n"/>
      <c r="DP72" s="2835" t="n">
        <v>16502302</v>
      </c>
      <c r="DQ72" s="2821">
        <f>-CR72+DP72/10^6</f>
        <v/>
      </c>
      <c r="DR72" s="2657">
        <f>SUM(E72,K72,Q72,W72,AE72,AM72,AV72,BD72,BL72,BU72,CC72,CK72)-CS72</f>
        <v/>
      </c>
      <c r="DS72" s="2657">
        <f>SUM(D72,J72,P72,V72,AD72,AL72,AU72,BC72,,BN72,BV72,CD72,CL72)-CT72</f>
        <v/>
      </c>
      <c r="DT72" s="2822" t="n"/>
      <c r="DU72" s="407" t="n">
        <v>1.010951</v>
      </c>
      <c r="DV72" s="2823">
        <f>DU72-CJ72</f>
        <v/>
      </c>
      <c r="DX72" s="2811">
        <f>(CS72-CZ72)*10^6</f>
        <v/>
      </c>
      <c r="DY72" s="2811">
        <f>(CT72-DC72)*10^6</f>
        <v/>
      </c>
      <c r="DZ72" s="2811">
        <f>(CW72-DD72)*10^6</f>
        <v/>
      </c>
      <c r="EB72" s="2824" t="n"/>
    </row>
    <row customFormat="1" customHeight="1" hidden="1" ht="15.75" outlineLevel="1" r="73" s="408">
      <c r="A73" s="260" t="n"/>
      <c r="B73" s="411" t="inlineStr">
        <is>
          <t>ELECTRICITE BUREAUX, ADMINISTR</t>
        </is>
      </c>
      <c r="C73" s="398" t="inlineStr">
        <is>
          <t>Opex67</t>
        </is>
      </c>
      <c r="D73" s="2849" t="n">
        <v>69.82647799999999</v>
      </c>
      <c r="E73" s="2832" t="n">
        <v>46.925</v>
      </c>
      <c r="F73" s="2832" t="n">
        <v>22.901478</v>
      </c>
      <c r="G73" s="2832" t="n">
        <v>59.786947</v>
      </c>
      <c r="H73" s="401" t="n">
        <v>0.1679217873426451</v>
      </c>
      <c r="I73" s="389" t="n"/>
      <c r="J73" s="2849" t="n">
        <v>63.652094</v>
      </c>
      <c r="K73" s="2832" t="n">
        <v>46.925</v>
      </c>
      <c r="L73" s="2832" t="n">
        <v>16.727094</v>
      </c>
      <c r="M73" s="2832" t="n">
        <v>58.15263</v>
      </c>
      <c r="N73" s="401" t="n">
        <v>0.09456948034852419</v>
      </c>
      <c r="O73" s="402" t="n"/>
      <c r="P73" s="2849" t="n">
        <v>70.758358</v>
      </c>
      <c r="Q73" s="2832" t="n">
        <v>46.925</v>
      </c>
      <c r="R73" s="2832" t="n">
        <v>23.833358</v>
      </c>
      <c r="S73" s="2832" t="n">
        <v>66.81321395058558</v>
      </c>
      <c r="T73" s="401" t="n">
        <v>0.05904736228273966</v>
      </c>
      <c r="U73" s="2826" t="n"/>
      <c r="V73" s="2831" t="n">
        <v>69.81553700000001</v>
      </c>
      <c r="W73" s="2832" t="n">
        <v>46.925</v>
      </c>
      <c r="X73" s="2832" t="n">
        <v>70.925</v>
      </c>
      <c r="Y73" s="2832" t="n">
        <v>22.89053700000001</v>
      </c>
      <c r="Z73" s="2832" t="n">
        <v>-1.109462999999991</v>
      </c>
      <c r="AA73" s="2832" t="n">
        <v>57.477276</v>
      </c>
      <c r="AB73" s="401" t="n">
        <v>0.214663287104977</v>
      </c>
      <c r="AC73" s="402" t="n"/>
      <c r="AD73" s="2831" t="n">
        <v>72.364943</v>
      </c>
      <c r="AE73" s="2832" t="n">
        <v>46.925</v>
      </c>
      <c r="AF73" s="2832" t="n">
        <v>70.925</v>
      </c>
      <c r="AG73" s="2832" t="n">
        <v>25.439943</v>
      </c>
      <c r="AH73" s="2832" t="n">
        <v>1.439943</v>
      </c>
      <c r="AI73" s="2832" t="n">
        <v>69.31498204941489</v>
      </c>
      <c r="AJ73" s="401" t="n">
        <v>0.04400146779827163</v>
      </c>
      <c r="AK73" s="402" t="n"/>
      <c r="AL73" s="2831" t="n">
        <v>65.707808</v>
      </c>
      <c r="AM73" s="2832" t="n">
        <v>46.925</v>
      </c>
      <c r="AN73" s="2832" t="n">
        <v>70.925</v>
      </c>
      <c r="AO73" s="2832" t="n">
        <v>70.925</v>
      </c>
      <c r="AP73" s="2832" t="n">
        <v>18.782808</v>
      </c>
      <c r="AQ73" s="2832" t="n">
        <v>-5.217191999999997</v>
      </c>
      <c r="AR73" s="2832" t="n">
        <v>63.696711</v>
      </c>
      <c r="AS73" s="401" t="n">
        <v>0.03157301167402515</v>
      </c>
      <c r="AT73" s="2827" t="n"/>
      <c r="AU73" s="2831" t="n">
        <v>67.793784</v>
      </c>
      <c r="AV73" s="2832" t="n">
        <v>46.925</v>
      </c>
      <c r="AW73" s="2832" t="n">
        <v>70.925</v>
      </c>
      <c r="AX73" s="2832" t="n">
        <v>20.86878400000001</v>
      </c>
      <c r="AY73" s="2832" t="n">
        <v>-3.131215999999995</v>
      </c>
      <c r="AZ73" s="2832" t="n">
        <v>59.908938</v>
      </c>
      <c r="BA73" s="401" t="n">
        <v>0.1316138503406621</v>
      </c>
      <c r="BB73" s="402" t="n"/>
      <c r="BC73" s="2747" t="n">
        <v>54.454633</v>
      </c>
      <c r="BD73" s="2667" t="n">
        <v>46.925</v>
      </c>
      <c r="BE73" s="2667" t="n">
        <v>70.925</v>
      </c>
      <c r="BF73" s="2667" t="n">
        <v>7.529633000000004</v>
      </c>
      <c r="BG73" s="2667" t="n">
        <v>-16.470367</v>
      </c>
      <c r="BH73" s="2832" t="n">
        <v>65.126349</v>
      </c>
      <c r="BI73" s="401" t="n">
        <v>-0.1638617266876116</v>
      </c>
      <c r="BJ73" s="2833" t="n"/>
      <c r="BK73" s="2831" t="n">
        <v>63.335836</v>
      </c>
      <c r="BL73" s="2832" t="n">
        <v>46.925</v>
      </c>
      <c r="BM73" s="2832" t="n">
        <v>70.925</v>
      </c>
      <c r="BN73" s="2832" t="n">
        <v>70.925</v>
      </c>
      <c r="BO73" s="2832" t="n">
        <v>16.410836</v>
      </c>
      <c r="BP73" s="2832" t="n">
        <v>-7.589163999999997</v>
      </c>
      <c r="BQ73" s="2832" t="n">
        <v>67.527298</v>
      </c>
      <c r="BR73" s="401" t="n">
        <v>-0.06207063105057165</v>
      </c>
      <c r="BS73" s="2833" t="n"/>
      <c r="BT73" s="2831" t="n">
        <v>64.964505</v>
      </c>
      <c r="BU73" s="2832" t="n">
        <v>46.925</v>
      </c>
      <c r="BV73" s="2832" t="n">
        <v>70.925</v>
      </c>
      <c r="BW73" s="2832" t="n">
        <v>18.03950500000001</v>
      </c>
      <c r="BX73" s="2832" t="n">
        <v>-5.960494999999995</v>
      </c>
      <c r="BY73" s="2832" t="n">
        <v>62.645276</v>
      </c>
      <c r="BZ73" s="401" t="n">
        <v>0.0370216103764951</v>
      </c>
      <c r="CA73" s="2795" t="n"/>
      <c r="CB73" s="2831" t="n">
        <v>65.33263599999999</v>
      </c>
      <c r="CC73" s="2832" t="n">
        <v>46.925</v>
      </c>
      <c r="CD73" s="2832" t="n">
        <v>70.925</v>
      </c>
      <c r="CE73" s="2832" t="n">
        <v>18.407636</v>
      </c>
      <c r="CF73" s="2832" t="n">
        <v>-5.592364000000003</v>
      </c>
      <c r="CG73" s="2832" t="n">
        <v>62.008896</v>
      </c>
      <c r="CH73" s="401" t="n">
        <v>0.05360101879575452</v>
      </c>
      <c r="CI73" s="2795" t="n"/>
      <c r="CJ73" s="2831" t="n">
        <v>62.279501</v>
      </c>
      <c r="CK73" s="2832" t="n">
        <v>46.925</v>
      </c>
      <c r="CL73" s="2832" t="n">
        <v>70.925</v>
      </c>
      <c r="CM73" s="2832" t="n">
        <v>15.35450100000001</v>
      </c>
      <c r="CN73" s="2832" t="n">
        <v>-8.645498999999994</v>
      </c>
      <c r="CO73" s="2832" t="n">
        <v>69.652354</v>
      </c>
      <c r="CP73" s="401" t="n">
        <v>-0.1058521726343951</v>
      </c>
      <c r="CQ73" s="402" t="n"/>
      <c r="CR73" s="2831" t="n">
        <v>790.2861129999999</v>
      </c>
      <c r="CS73" s="2832" t="n">
        <v>563.1</v>
      </c>
      <c r="CT73" s="2832" t="n">
        <v>818.073635</v>
      </c>
      <c r="CU73" s="2832" t="n">
        <v>227.1861129999999</v>
      </c>
      <c r="CV73" s="2832" t="n">
        <v>-27.78752200000008</v>
      </c>
      <c r="CW73" s="2832" t="n">
        <v>762.1108710000005</v>
      </c>
      <c r="CX73" s="401">
        <f>IFERROR(CR73/CW73-1, "-")</f>
        <v/>
      </c>
      <c r="CY73" s="392" t="n"/>
      <c r="CZ73" s="2834" t="n">
        <v>563.1</v>
      </c>
      <c r="DA73" s="2832" t="n">
        <v>842.5619300000001</v>
      </c>
      <c r="DB73" s="2832" t="n">
        <v>842.89241</v>
      </c>
      <c r="DC73" s="2832" t="n">
        <v>818.073635</v>
      </c>
      <c r="DD73" s="2832" t="n">
        <v>762.1108710000005</v>
      </c>
      <c r="DE73" s="401">
        <f>+CZ73/DD73-1</f>
        <v/>
      </c>
      <c r="DF73" s="401">
        <f>+DA73/DD73-1</f>
        <v/>
      </c>
      <c r="DG73" s="405">
        <f>+DB73/DD73-1</f>
        <v/>
      </c>
      <c r="DH73" s="405">
        <f>+DC73/DD73-1</f>
        <v/>
      </c>
      <c r="DI73" s="2819" t="n"/>
      <c r="DJ73" s="2657">
        <f>SUM(D73,J73,P73,V73,AD73,AL73,AU73,BC73,BK73,BT73,CB73,CJ73)-CR73</f>
        <v/>
      </c>
      <c r="DK73" s="2657">
        <f>SUM(E73,K73,Q73,W73,AE73,AM73,AV73,BD73,BL73,BU73,CC73,CK73)-CS73</f>
        <v/>
      </c>
      <c r="DL73" s="2657">
        <f>SUM(G73,M73,S73,AA73,AI73,AR73,AZ73,BH73,BQ73,BY73,CG73,CO73)-CW73</f>
        <v/>
      </c>
      <c r="DM73" s="2657">
        <f>SUM(D73,J73,P73,V73,AD73,AL73,AU73,BC73,,BN73,BV73,CD73,CL73)-CT73</f>
        <v/>
      </c>
      <c r="DN73" s="2819" t="n"/>
      <c r="DO73" s="2819" t="n"/>
      <c r="DP73" s="2878" t="n">
        <v>683676551</v>
      </c>
      <c r="DQ73" s="2821">
        <f>-CR73+DP73/10^6</f>
        <v/>
      </c>
      <c r="DR73" s="2657">
        <f>SUM(E73,K73,Q73,W73,AE73,AM73,AV73,BD73,BL73,BU73,CC73,CK73)-CS73</f>
        <v/>
      </c>
      <c r="DS73" s="2657">
        <f>SUM(D73,J73,P73,V73,AD73,AL73,AU73,BC73,,BN73,BV73,CD73,CL73)-CT73</f>
        <v/>
      </c>
      <c r="DT73" s="2821" t="n">
        <v>-8.78196600000047</v>
      </c>
      <c r="DU73" s="407" t="n">
        <v>69.652354</v>
      </c>
      <c r="DV73" s="2823">
        <f>DU73-CJ73</f>
        <v/>
      </c>
      <c r="DX73" s="2811">
        <f>(CS73-CZ73)*10^6</f>
        <v/>
      </c>
      <c r="DY73" s="2811">
        <f>(CT73-DC73)*10^6</f>
        <v/>
      </c>
      <c r="DZ73" s="2811">
        <f>(CW73-DD73)*10^6</f>
        <v/>
      </c>
      <c r="EB73" s="2824" t="n"/>
    </row>
    <row customFormat="1" customHeight="1" hidden="1" ht="15.75" outlineLevel="1" r="74" s="408">
      <c r="A74" s="260" t="n"/>
      <c r="B74" s="411" t="inlineStr">
        <is>
          <t>FRAIS DE TELEPHONE BUREAUX</t>
        </is>
      </c>
      <c r="C74" s="398" t="inlineStr">
        <is>
          <t>Opex68</t>
        </is>
      </c>
      <c r="D74" s="2831" t="n">
        <v>20.024066</v>
      </c>
      <c r="E74" s="2832" t="n">
        <v>4.21885</v>
      </c>
      <c r="F74" s="2832" t="n">
        <v>15.805216</v>
      </c>
      <c r="G74" s="2832" t="n">
        <v>26.251136</v>
      </c>
      <c r="H74" s="401" t="n">
        <v>-0.2372114486778781</v>
      </c>
      <c r="I74" s="389" t="n"/>
      <c r="J74" s="2831" t="n">
        <v>13.385696</v>
      </c>
      <c r="K74" s="2832" t="n">
        <v>4.21885</v>
      </c>
      <c r="L74" s="2832" t="n">
        <v>9.166846</v>
      </c>
      <c r="M74" s="2832" t="n">
        <v>6.188356</v>
      </c>
      <c r="N74" s="401" t="n">
        <v>1.163045564928714</v>
      </c>
      <c r="O74" s="402" t="n"/>
      <c r="P74" s="2831" t="n">
        <v>16.164576</v>
      </c>
      <c r="Q74" s="2832" t="n">
        <v>4.21885</v>
      </c>
      <c r="R74" s="2832" t="n">
        <v>11.945726</v>
      </c>
      <c r="S74" s="2832" t="n">
        <v>8.585164000000001</v>
      </c>
      <c r="T74" s="401" t="n">
        <v>0.8828499956436475</v>
      </c>
      <c r="U74" s="2826" t="n"/>
      <c r="V74" s="2831" t="n">
        <v>8.892499000000001</v>
      </c>
      <c r="W74" s="2832" t="n">
        <v>4.21885</v>
      </c>
      <c r="X74" s="2832" t="n">
        <v>16.21885</v>
      </c>
      <c r="Y74" s="2832" t="n">
        <v>4.673649000000001</v>
      </c>
      <c r="Z74" s="2832" t="n">
        <v>-7.326350999999999</v>
      </c>
      <c r="AA74" s="2832" t="n">
        <v>4.479949</v>
      </c>
      <c r="AB74" s="401" t="n">
        <v>0.9849554090905945</v>
      </c>
      <c r="AC74" s="402" t="n"/>
      <c r="AD74" s="2831" t="n">
        <v>3.983952</v>
      </c>
      <c r="AE74" s="2832" t="n">
        <v>4.21885</v>
      </c>
      <c r="AF74" s="2832" t="n">
        <v>16.21885</v>
      </c>
      <c r="AG74" s="2832" t="n">
        <v>-0.2348979999999998</v>
      </c>
      <c r="AH74" s="2832" t="n">
        <v>-12.234898</v>
      </c>
      <c r="AI74" s="2832" t="n">
        <v>12.971274</v>
      </c>
      <c r="AJ74" s="401" t="n">
        <v>-0.6928634766330586</v>
      </c>
      <c r="AK74" s="402" t="n"/>
      <c r="AL74" s="2831" t="n">
        <v>0.080509</v>
      </c>
      <c r="AM74" s="2832" t="n">
        <v>4.21885</v>
      </c>
      <c r="AN74" s="2832" t="n">
        <v>16.21885</v>
      </c>
      <c r="AO74" s="2832" t="n">
        <v>10.21885</v>
      </c>
      <c r="AP74" s="2832" t="n">
        <v>-4.138341</v>
      </c>
      <c r="AQ74" s="2832" t="n">
        <v>-16.138341</v>
      </c>
      <c r="AR74" s="2832" t="n">
        <v>2.494031</v>
      </c>
      <c r="AS74" s="401" t="n">
        <v>-0.9677193266643438</v>
      </c>
      <c r="AT74" s="2827" t="n"/>
      <c r="AU74" s="2831" t="n">
        <v>46.536435</v>
      </c>
      <c r="AV74" s="2832" t="n">
        <v>4.21885</v>
      </c>
      <c r="AW74" s="2832" t="n">
        <v>10.21885</v>
      </c>
      <c r="AX74" s="2832" t="n">
        <v>42.31758499999999</v>
      </c>
      <c r="AY74" s="2832" t="n">
        <v>36.31758499999999</v>
      </c>
      <c r="AZ74" s="2832" t="n">
        <v>9.784779</v>
      </c>
      <c r="BA74" s="401" t="n">
        <v>3.756002664955437</v>
      </c>
      <c r="BB74" s="402" t="n"/>
      <c r="BC74" s="2747" t="n">
        <v>40.012413</v>
      </c>
      <c r="BD74" s="2667" t="n">
        <v>4.21885</v>
      </c>
      <c r="BE74" s="2667" t="n">
        <v>10.21885</v>
      </c>
      <c r="BF74" s="2667" t="n">
        <v>35.79356300000001</v>
      </c>
      <c r="BG74" s="2667" t="n">
        <v>29.793563</v>
      </c>
      <c r="BH74" s="2832" t="n">
        <v>8.270509000000001</v>
      </c>
      <c r="BI74" s="401" t="n">
        <v>3.837962572799328</v>
      </c>
      <c r="BJ74" s="2833" t="n"/>
      <c r="BK74" s="2831" t="n">
        <v>21.745168</v>
      </c>
      <c r="BL74" s="2832" t="n">
        <v>4.21885</v>
      </c>
      <c r="BM74" s="2832" t="n">
        <v>10.21885</v>
      </c>
      <c r="BN74" s="2832" t="n">
        <v>10.21885</v>
      </c>
      <c r="BO74" s="2832" t="n">
        <v>17.526318</v>
      </c>
      <c r="BP74" s="2832" t="n">
        <v>11.526318</v>
      </c>
      <c r="BQ74" s="2832" t="n">
        <v>12.187178</v>
      </c>
      <c r="BR74" s="401" t="n">
        <v>0.7842660540446689</v>
      </c>
      <c r="BS74" s="2833" t="n"/>
      <c r="BT74" s="2831" t="n">
        <v>9.490363</v>
      </c>
      <c r="BU74" s="2832" t="n">
        <v>4.21885</v>
      </c>
      <c r="BV74" s="2832" t="n">
        <v>10.21885</v>
      </c>
      <c r="BW74" s="2832" t="n">
        <v>5.271513000000001</v>
      </c>
      <c r="BX74" s="2832" t="n">
        <v>-0.7284869999999994</v>
      </c>
      <c r="BY74" s="2832" t="n">
        <v>15.94076</v>
      </c>
      <c r="BZ74" s="401" t="n">
        <v>-0.4046480218007171</v>
      </c>
      <c r="CA74" s="2795" t="n"/>
      <c r="CB74" s="2831" t="n">
        <v>-48.126447</v>
      </c>
      <c r="CC74" s="2832" t="n">
        <v>4.21885</v>
      </c>
      <c r="CD74" s="2832" t="n">
        <v>10.21885</v>
      </c>
      <c r="CE74" s="2832" t="n">
        <v>-52.345297</v>
      </c>
      <c r="CF74" s="2832" t="n">
        <v>-58.345297</v>
      </c>
      <c r="CG74" s="2832" t="n">
        <v>17.988476</v>
      </c>
      <c r="CH74" s="401" t="n">
        <v>-3.675404353320426</v>
      </c>
      <c r="CI74" s="2795" t="n"/>
      <c r="CJ74" s="2831" t="n">
        <v>10.784628</v>
      </c>
      <c r="CK74" s="2832" t="n">
        <v>4.21885</v>
      </c>
      <c r="CL74" s="2832" t="n">
        <v>10.21885</v>
      </c>
      <c r="CM74" s="2832" t="n">
        <v>6.565778</v>
      </c>
      <c r="CN74" s="2832" t="n">
        <v>0.5657779999999999</v>
      </c>
      <c r="CO74" s="2832" t="n">
        <v>3.225267</v>
      </c>
      <c r="CP74" s="401" t="n">
        <v>2.34379386264765</v>
      </c>
      <c r="CQ74" s="402" t="n"/>
      <c r="CR74" s="2831" t="n">
        <v>142.973858</v>
      </c>
      <c r="CS74" s="2832" t="n">
        <v>50.62620000000001</v>
      </c>
      <c r="CT74" s="2832" t="n">
        <v>189.955546</v>
      </c>
      <c r="CU74" s="2832" t="n">
        <v>92.347658</v>
      </c>
      <c r="CV74" s="2832" t="n">
        <v>-46.98168800000002</v>
      </c>
      <c r="CW74" s="2832" t="n">
        <v>128.366879</v>
      </c>
      <c r="CX74" s="401">
        <f>IFERROR(CR74/CW74-1, "-")</f>
        <v/>
      </c>
      <c r="CY74" s="392" t="n"/>
      <c r="CZ74" s="2834" t="n">
        <v>50.62620000000001</v>
      </c>
      <c r="DA74" s="2832" t="n">
        <v>195.543988</v>
      </c>
      <c r="DB74" s="2832" t="n">
        <v>135.101739</v>
      </c>
      <c r="DC74" s="2832" t="n">
        <v>189.955546</v>
      </c>
      <c r="DD74" s="2832" t="n">
        <v>128.366879</v>
      </c>
      <c r="DE74" s="401">
        <f>+CZ74/DD74-1</f>
        <v/>
      </c>
      <c r="DF74" s="401">
        <f>+DA74/DD74-1</f>
        <v/>
      </c>
      <c r="DG74" s="405">
        <f>+DB74/DD74-1</f>
        <v/>
      </c>
      <c r="DH74" s="405">
        <f>+DC74/DD74-1</f>
        <v/>
      </c>
      <c r="DI74" s="2819" t="n"/>
      <c r="DJ74" s="2657">
        <f>SUM(D74,J74,P74,V74,AD74,AL74,AU74,BC74,BK74,BT74,CB74,CJ74)-CR74</f>
        <v/>
      </c>
      <c r="DK74" s="2657">
        <f>SUM(E74,K74,Q74,W74,AE74,AM74,AV74,BD74,BL74,BU74,CC74,CK74)-CS74</f>
        <v/>
      </c>
      <c r="DL74" s="2657">
        <f>SUM(G74,M74,S74,AA74,AI74,AR74,AZ74,BH74,BQ74,BY74,CG74,CO74)-CW74</f>
        <v/>
      </c>
      <c r="DM74" s="2657">
        <f>SUM(D74,J74,P74,V74,AD74,AL74,AU74,BC74,,BN74,BV74,CD74,CL74)-CT74</f>
        <v/>
      </c>
      <c r="DN74" s="2819" t="n"/>
      <c r="DO74" s="2819" t="n"/>
      <c r="DP74" s="2835" t="n">
        <v>125141612</v>
      </c>
      <c r="DQ74" s="2821">
        <f>-CR74+DP74/10^6</f>
        <v/>
      </c>
      <c r="DR74" s="2657">
        <f>SUM(E74,K74,Q74,W74,AE74,AM74,AV74,BD74,BL74,BU74,CC74,CK74)-CS74</f>
        <v/>
      </c>
      <c r="DS74" s="2657">
        <f>SUM(D74,J74,P74,V74,AD74,AL74,AU74,BC74,,BN74,BV74,CD74,CL74)-CT74</f>
        <v/>
      </c>
      <c r="DT74" s="2822" t="n"/>
      <c r="DU74" s="407" t="n">
        <v>3.225267</v>
      </c>
      <c r="DV74" s="2823">
        <f>DU74-CJ74</f>
        <v/>
      </c>
      <c r="DX74" s="2811">
        <f>(CS74-CZ74)*10^6</f>
        <v/>
      </c>
      <c r="DY74" s="2811">
        <f>(CT74-DC74)*10^6</f>
        <v/>
      </c>
      <c r="DZ74" s="2811">
        <f>(CW74-DD74)*10^6</f>
        <v/>
      </c>
      <c r="EB74" s="2824" t="n"/>
    </row>
    <row customFormat="1" customHeight="1" hidden="1" ht="15.75" outlineLevel="1" r="75" s="408">
      <c r="A75" s="260" t="n"/>
      <c r="B75" s="411" t="inlineStr">
        <is>
          <t>FRAIS DE TELECOPIE</t>
        </is>
      </c>
      <c r="C75" s="398" t="inlineStr">
        <is>
          <t>Opex69</t>
        </is>
      </c>
      <c r="D75" s="2831" t="n">
        <v>0</v>
      </c>
      <c r="E75" s="2832" t="n"/>
      <c r="F75" s="2832" t="n">
        <v>0</v>
      </c>
      <c r="G75" s="2832" t="n">
        <v>0</v>
      </c>
      <c r="H75" s="401" t="n"/>
      <c r="I75" s="389" t="n"/>
      <c r="J75" s="2831" t="n">
        <v>0</v>
      </c>
      <c r="K75" s="2832" t="n"/>
      <c r="L75" s="2832" t="n">
        <v>0</v>
      </c>
      <c r="M75" s="2832" t="n">
        <v>0</v>
      </c>
      <c r="N75" s="401" t="n"/>
      <c r="O75" s="402" t="n"/>
      <c r="P75" s="2831" t="n">
        <v>0</v>
      </c>
      <c r="Q75" s="2832" t="n"/>
      <c r="R75" s="2832" t="n">
        <v>0</v>
      </c>
      <c r="S75" s="2832" t="n">
        <v>0</v>
      </c>
      <c r="T75" s="401" t="n"/>
      <c r="U75" s="2826" t="n"/>
      <c r="V75" s="2831" t="n">
        <v>0</v>
      </c>
      <c r="W75" s="2832" t="n"/>
      <c r="X75" s="2832" t="n"/>
      <c r="Y75" s="2832" t="n">
        <v>0</v>
      </c>
      <c r="Z75" s="2832" t="n">
        <v>0</v>
      </c>
      <c r="AA75" s="2832" t="n">
        <v>0</v>
      </c>
      <c r="AB75" s="401" t="n"/>
      <c r="AC75" s="402" t="n"/>
      <c r="AD75" s="2831" t="n">
        <v>0</v>
      </c>
      <c r="AE75" s="2832" t="n"/>
      <c r="AF75" s="2832" t="n"/>
      <c r="AG75" s="2832" t="n">
        <v>0</v>
      </c>
      <c r="AH75" s="2832" t="n">
        <v>0</v>
      </c>
      <c r="AI75" s="2832" t="n">
        <v>0</v>
      </c>
      <c r="AJ75" s="401" t="n"/>
      <c r="AK75" s="402" t="n"/>
      <c r="AL75" s="2831" t="n">
        <v>0</v>
      </c>
      <c r="AM75" s="2832" t="n"/>
      <c r="AN75" s="2832" t="n"/>
      <c r="AO75" s="2832" t="n"/>
      <c r="AP75" s="2832" t="n">
        <v>0</v>
      </c>
      <c r="AQ75" s="2832" t="n">
        <v>0</v>
      </c>
      <c r="AR75" s="2832" t="n">
        <v>0</v>
      </c>
      <c r="AS75" s="401" t="n"/>
      <c r="AT75" s="2827" t="n"/>
      <c r="AU75" s="2831" t="n">
        <v>0</v>
      </c>
      <c r="AV75" s="2832" t="n"/>
      <c r="AW75" s="2832" t="n"/>
      <c r="AX75" s="2832" t="n">
        <v>0</v>
      </c>
      <c r="AY75" s="2832" t="n">
        <v>0</v>
      </c>
      <c r="AZ75" s="2832" t="n">
        <v>0</v>
      </c>
      <c r="BA75" s="401" t="n"/>
      <c r="BB75" s="402" t="n"/>
      <c r="BC75" s="2747" t="n">
        <v>0</v>
      </c>
      <c r="BD75" s="2667" t="n"/>
      <c r="BE75" s="2667" t="n"/>
      <c r="BF75" s="2667" t="n">
        <v>0</v>
      </c>
      <c r="BG75" s="2667" t="n">
        <v>0</v>
      </c>
      <c r="BH75" s="2832" t="n">
        <v>0</v>
      </c>
      <c r="BI75" s="401" t="n"/>
      <c r="BJ75" s="2833" t="n"/>
      <c r="BK75" s="2831" t="n">
        <v>0</v>
      </c>
      <c r="BL75" s="2832" t="n"/>
      <c r="BM75" s="2832" t="n"/>
      <c r="BN75" s="2832" t="n"/>
      <c r="BO75" s="2832" t="n">
        <v>0</v>
      </c>
      <c r="BP75" s="2832" t="n">
        <v>0</v>
      </c>
      <c r="BQ75" s="2832" t="n">
        <v>0</v>
      </c>
      <c r="BR75" s="401" t="n"/>
      <c r="BS75" s="2833" t="n"/>
      <c r="BT75" s="2831" t="n">
        <v>0</v>
      </c>
      <c r="BU75" s="2832" t="n"/>
      <c r="BV75" s="2832" t="n"/>
      <c r="BW75" s="2832" t="n">
        <v>0</v>
      </c>
      <c r="BX75" s="2832" t="n">
        <v>0</v>
      </c>
      <c r="BY75" s="2832" t="n">
        <v>0</v>
      </c>
      <c r="BZ75" s="401" t="n"/>
      <c r="CA75" s="2795" t="n"/>
      <c r="CB75" s="2831" t="n">
        <v>0</v>
      </c>
      <c r="CC75" s="2832" t="n"/>
      <c r="CD75" s="2832" t="n"/>
      <c r="CE75" s="2832" t="n">
        <v>0</v>
      </c>
      <c r="CF75" s="2832" t="n">
        <v>0</v>
      </c>
      <c r="CG75" s="2832" t="n">
        <v>0</v>
      </c>
      <c r="CH75" s="401" t="n"/>
      <c r="CI75" s="2795" t="n"/>
      <c r="CJ75" s="2831" t="n">
        <v>0</v>
      </c>
      <c r="CK75" s="2832" t="n"/>
      <c r="CL75" s="2832" t="n"/>
      <c r="CM75" s="2832" t="n">
        <v>0</v>
      </c>
      <c r="CN75" s="2832" t="n">
        <v>0</v>
      </c>
      <c r="CO75" s="2832" t="n">
        <v>0</v>
      </c>
      <c r="CP75" s="401" t="n"/>
      <c r="CQ75" s="402" t="n"/>
      <c r="CR75" s="2831" t="n">
        <v>0</v>
      </c>
      <c r="CS75" s="2832" t="n">
        <v>0</v>
      </c>
      <c r="CT75" s="2832" t="n">
        <v>0</v>
      </c>
      <c r="CU75" s="2832" t="n">
        <v>0</v>
      </c>
      <c r="CV75" s="2832" t="n">
        <v>0</v>
      </c>
      <c r="CW75" s="2832" t="n">
        <v>0</v>
      </c>
      <c r="CX75" s="401">
        <f>IFERROR(CR75/CW75-1, "-")</f>
        <v/>
      </c>
      <c r="CY75" s="392" t="n"/>
      <c r="CZ75" s="2834" t="n">
        <v>0</v>
      </c>
      <c r="DA75" s="2832" t="n">
        <v>0</v>
      </c>
      <c r="DB75" s="2832" t="n">
        <v>0</v>
      </c>
      <c r="DC75" s="2832" t="n">
        <v>0</v>
      </c>
      <c r="DD75" s="2832" t="n">
        <v>0</v>
      </c>
      <c r="DE75" s="401">
        <f>+CZ75/DD75-1</f>
        <v/>
      </c>
      <c r="DF75" s="401">
        <f>+DA75/DD75-1</f>
        <v/>
      </c>
      <c r="DG75" s="405">
        <f>+DB75/DD75-1</f>
        <v/>
      </c>
      <c r="DH75" s="405">
        <f>+DC75/DD75-1</f>
        <v/>
      </c>
      <c r="DI75" s="2819" t="n"/>
      <c r="DJ75" s="2657">
        <f>SUM(D75,J75,P75,V75,AD75,AL75,AU75,BC75,BK75,BT75,CB75,CJ75)-CR75</f>
        <v/>
      </c>
      <c r="DK75" s="2657">
        <f>SUM(E75,K75,Q75,W75,AE75,AM75,AV75,BD75,BL75,BU75,CC75,CK75)-CS75</f>
        <v/>
      </c>
      <c r="DL75" s="2657">
        <f>SUM(G75,M75,S75,AA75,AI75,AR75,AZ75,BH75,BQ75,BY75,CG75,CO75)-CW75</f>
        <v/>
      </c>
      <c r="DM75" s="2657">
        <f>SUM(D75,J75,P75,V75,AD75,AL75,AU75,BC75,,BN75,BV75,CD75,CL75)-CT75</f>
        <v/>
      </c>
      <c r="DN75" s="2819" t="n"/>
      <c r="DO75" s="2819" t="n"/>
      <c r="DP75" s="2835" t="n">
        <v>0</v>
      </c>
      <c r="DQ75" s="2821">
        <f>-CR75+DP75/10^6</f>
        <v/>
      </c>
      <c r="DR75" s="2657">
        <f>SUM(E75,K75,Q75,W75,AE75,AM75,AV75,BD75,BL75,BU75,CC75,CK75)-CS75</f>
        <v/>
      </c>
      <c r="DS75" s="2657">
        <f>SUM(D75,J75,P75,V75,AD75,AL75,AU75,BC75,,BN75,BV75,CD75,CL75)-CT75</f>
        <v/>
      </c>
      <c r="DT75" s="2822" t="n"/>
      <c r="DU75" s="407" t="n">
        <v>0</v>
      </c>
      <c r="DV75" s="2823">
        <f>DU75-CJ75</f>
        <v/>
      </c>
      <c r="DX75" s="2811">
        <f>(CS75-CZ75)*10^6</f>
        <v/>
      </c>
      <c r="DY75" s="2811">
        <f>(CT75-DC75)*10^6</f>
        <v/>
      </c>
      <c r="DZ75" s="2811">
        <f>(CW75-DD75)*10^6</f>
        <v/>
      </c>
      <c r="EB75" s="2824" t="n"/>
    </row>
    <row customFormat="1" customHeight="1" hidden="1" ht="15.75" outlineLevel="1" r="76" s="408">
      <c r="A76" s="260" t="n"/>
      <c r="B76" s="411" t="inlineStr">
        <is>
          <t>AUTRES FRAIS DE COMMUNICATIONS</t>
        </is>
      </c>
      <c r="C76" s="398" t="inlineStr">
        <is>
          <t>Opex70</t>
        </is>
      </c>
      <c r="D76" s="2831" t="n">
        <v>0.193</v>
      </c>
      <c r="E76" s="2832" t="n"/>
      <c r="F76" s="2832" t="n">
        <v>0.193</v>
      </c>
      <c r="G76" s="2832" t="n">
        <v>0.045</v>
      </c>
      <c r="H76" s="401" t="n">
        <v>3.288888888888889</v>
      </c>
      <c r="I76" s="389" t="n"/>
      <c r="J76" s="2831" t="n">
        <v>0</v>
      </c>
      <c r="K76" s="2832" t="n"/>
      <c r="L76" s="2832" t="n">
        <v>0</v>
      </c>
      <c r="M76" s="2832" t="n">
        <v>0.08799999999999999</v>
      </c>
      <c r="N76" s="401" t="n">
        <v>-1</v>
      </c>
      <c r="O76" s="402" t="n"/>
      <c r="P76" s="2831" t="n">
        <v>0</v>
      </c>
      <c r="Q76" s="2832" t="n"/>
      <c r="R76" s="2832" t="n">
        <v>0</v>
      </c>
      <c r="S76" s="2832" t="n">
        <v>0.0905</v>
      </c>
      <c r="T76" s="401" t="n">
        <v>-1</v>
      </c>
      <c r="U76" s="2826" t="n"/>
      <c r="V76" s="2831" t="n">
        <v>0.755</v>
      </c>
      <c r="W76" s="2832" t="n"/>
      <c r="X76" s="2832" t="n"/>
      <c r="Y76" s="2832" t="n">
        <v>0.755</v>
      </c>
      <c r="Z76" s="2832" t="n">
        <v>0.755</v>
      </c>
      <c r="AA76" s="2832" t="n">
        <v>0.0905</v>
      </c>
      <c r="AB76" s="401" t="n">
        <v>7.342541436464089</v>
      </c>
      <c r="AC76" s="402" t="n"/>
      <c r="AD76" s="2831" t="n">
        <v>0.171</v>
      </c>
      <c r="AE76" s="2832" t="n"/>
      <c r="AF76" s="2832" t="n"/>
      <c r="AG76" s="2832" t="n">
        <v>0.171</v>
      </c>
      <c r="AH76" s="2832" t="n">
        <v>0.171</v>
      </c>
      <c r="AI76" s="2832" t="n">
        <v>0.0905</v>
      </c>
      <c r="AJ76" s="401" t="n">
        <v>0.8895027624309395</v>
      </c>
      <c r="AK76" s="402" t="n"/>
      <c r="AL76" s="2831" t="n">
        <v>0</v>
      </c>
      <c r="AM76" s="2832" t="n"/>
      <c r="AN76" s="2832" t="n"/>
      <c r="AO76" s="2832" t="n"/>
      <c r="AP76" s="2832" t="n">
        <v>0</v>
      </c>
      <c r="AQ76" s="2832" t="n">
        <v>0</v>
      </c>
      <c r="AR76" s="2832" t="n">
        <v>0</v>
      </c>
      <c r="AS76" s="401" t="n"/>
      <c r="AT76" s="2827" t="n"/>
      <c r="AU76" s="2831" t="n">
        <v>0</v>
      </c>
      <c r="AV76" s="2832" t="n"/>
      <c r="AW76" s="2832" t="n"/>
      <c r="AX76" s="2832" t="n">
        <v>0</v>
      </c>
      <c r="AY76" s="2832" t="n">
        <v>0</v>
      </c>
      <c r="AZ76" s="2832" t="n">
        <v>0</v>
      </c>
      <c r="BA76" s="401" t="n"/>
      <c r="BB76" s="402" t="n"/>
      <c r="BC76" s="2747" t="n">
        <v>0.08550000000000001</v>
      </c>
      <c r="BD76" s="2667" t="n"/>
      <c r="BE76" s="2667" t="n"/>
      <c r="BF76" s="2667" t="n">
        <v>0.08550000000000001</v>
      </c>
      <c r="BG76" s="2667" t="n">
        <v>0.08550000000000001</v>
      </c>
      <c r="BH76" s="2832" t="n">
        <v>0.198</v>
      </c>
      <c r="BI76" s="401" t="n">
        <v>-0.5681818181818181</v>
      </c>
      <c r="BJ76" s="2833" t="n"/>
      <c r="BK76" s="2831" t="n">
        <v>0</v>
      </c>
      <c r="BL76" s="2832" t="n"/>
      <c r="BM76" s="2832" t="n"/>
      <c r="BN76" s="2832" t="n"/>
      <c r="BO76" s="2832" t="n">
        <v>0</v>
      </c>
      <c r="BP76" s="2832" t="n">
        <v>0</v>
      </c>
      <c r="BQ76" s="2832" t="n">
        <v>0.198</v>
      </c>
      <c r="BR76" s="401" t="n">
        <v>-1</v>
      </c>
      <c r="BS76" s="2833" t="n"/>
      <c r="BT76" s="2831" t="n">
        <v>0</v>
      </c>
      <c r="BU76" s="2832" t="n"/>
      <c r="BV76" s="2832" t="n"/>
      <c r="BW76" s="2832" t="n">
        <v>0</v>
      </c>
      <c r="BX76" s="2832" t="n">
        <v>0</v>
      </c>
      <c r="BY76" s="2832" t="n">
        <v>0.02</v>
      </c>
      <c r="BZ76" s="401" t="n">
        <v>-1</v>
      </c>
      <c r="CA76" s="2795" t="n"/>
      <c r="CB76" s="2831" t="n">
        <v>0</v>
      </c>
      <c r="CC76" s="2832" t="n"/>
      <c r="CD76" s="2832" t="n"/>
      <c r="CE76" s="2832" t="n">
        <v>0</v>
      </c>
      <c r="CF76" s="2832" t="n">
        <v>0</v>
      </c>
      <c r="CG76" s="2832" t="n">
        <v>0.0965</v>
      </c>
      <c r="CH76" s="401" t="n">
        <v>-1</v>
      </c>
      <c r="CI76" s="2795" t="n"/>
      <c r="CJ76" s="2831" t="n">
        <v>0.07000000000000001</v>
      </c>
      <c r="CK76" s="2832" t="n"/>
      <c r="CL76" s="2832" t="n"/>
      <c r="CM76" s="2832" t="n">
        <v>0.07000000000000001</v>
      </c>
      <c r="CN76" s="2832" t="n">
        <v>0.07000000000000001</v>
      </c>
      <c r="CO76" s="2832" t="n">
        <v>0</v>
      </c>
      <c r="CP76" s="401" t="n"/>
      <c r="CQ76" s="402" t="n"/>
      <c r="CR76" s="2831" t="n">
        <v>1.2745</v>
      </c>
      <c r="CS76" s="2832" t="n">
        <v>0</v>
      </c>
      <c r="CT76" s="2832" t="n">
        <v>1.2045</v>
      </c>
      <c r="CU76" s="2832" t="n">
        <v>1.2745</v>
      </c>
      <c r="CV76" s="2832" t="n">
        <v>0.07000000000000006</v>
      </c>
      <c r="CW76" s="2832" t="n">
        <v>0.917</v>
      </c>
      <c r="CX76" s="401">
        <f>IFERROR(CR76/CW76-1, "-")</f>
        <v/>
      </c>
      <c r="CY76" s="392" t="n"/>
      <c r="CZ76" s="2834" t="n">
        <v>0</v>
      </c>
      <c r="DA76" s="2832" t="n">
        <v>0.193</v>
      </c>
      <c r="DB76" s="2832" t="n">
        <v>326.895073</v>
      </c>
      <c r="DC76" s="2832" t="n">
        <v>1.2045</v>
      </c>
      <c r="DD76" s="2832" t="n">
        <v>0.917</v>
      </c>
      <c r="DE76" s="401">
        <f>+CZ76/DD76-1</f>
        <v/>
      </c>
      <c r="DF76" s="401">
        <f>+DA76/DD76-1</f>
        <v/>
      </c>
      <c r="DG76" s="405">
        <f>+DB76/DD76-1</f>
        <v/>
      </c>
      <c r="DH76" s="405">
        <f>+DC76/DD76-1</f>
        <v/>
      </c>
      <c r="DI76" s="2819" t="n"/>
      <c r="DJ76" s="2657">
        <f>SUM(D76,J76,P76,V76,AD76,AL76,AU76,BC76,BK76,BT76,CB76,CJ76)-CR76</f>
        <v/>
      </c>
      <c r="DK76" s="2657">
        <f>SUM(E76,K76,Q76,W76,AE76,AM76,AV76,BD76,BL76,BU76,CC76,CK76)-CS76</f>
        <v/>
      </c>
      <c r="DL76" s="2657">
        <f>SUM(G76,M76,S76,AA76,AI76,AR76,AZ76,BH76,BQ76,BY76,CG76,CO76)-CW76</f>
        <v/>
      </c>
      <c r="DM76" s="2657">
        <f>SUM(D76,J76,P76,V76,AD76,AL76,AU76,BC76,,BN76,BV76,CD76,CL76)-CT76</f>
        <v/>
      </c>
      <c r="DN76" s="2819" t="n"/>
      <c r="DO76" s="2819" t="n"/>
      <c r="DP76" s="2835" t="n">
        <v>917000</v>
      </c>
      <c r="DQ76" s="2821">
        <f>-CR76+DP76/10^6</f>
        <v/>
      </c>
      <c r="DR76" s="2657">
        <f>SUM(E76,K76,Q76,W76,AE76,AM76,AV76,BD76,BL76,BU76,CC76,CK76)-CS76</f>
        <v/>
      </c>
      <c r="DS76" s="2657">
        <f>SUM(D76,J76,P76,V76,AD76,AL76,AU76,BC76,,BN76,BV76,CD76,CL76)-CT76</f>
        <v/>
      </c>
      <c r="DT76" s="2822" t="n"/>
      <c r="DU76" s="407" t="n">
        <v>0</v>
      </c>
      <c r="DV76" s="2823">
        <f>DU76-CJ76</f>
        <v/>
      </c>
      <c r="DX76" s="2811">
        <f>(CS76-CZ76)*10^6</f>
        <v/>
      </c>
      <c r="DY76" s="2811">
        <f>(CT76-DC76)*10^6</f>
        <v/>
      </c>
      <c r="DZ76" s="2811">
        <f>(CW76-DD76)*10^6</f>
        <v/>
      </c>
      <c r="EB76" s="2824" t="n"/>
    </row>
    <row customFormat="1" customHeight="1" hidden="1" ht="15.75" outlineLevel="1" r="77" s="408">
      <c r="A77" s="260" t="n"/>
      <c r="B77" s="411" t="inlineStr">
        <is>
          <t>FRAIS CONNEXION INTERNET</t>
        </is>
      </c>
      <c r="C77" s="398" t="inlineStr">
        <is>
          <t>Opex71</t>
        </is>
      </c>
      <c r="D77" s="2831" t="n"/>
      <c r="E77" s="2832" t="n"/>
      <c r="F77" s="2832" t="n">
        <v>0</v>
      </c>
      <c r="G77" s="2832" t="n"/>
      <c r="H77" s="401" t="n"/>
      <c r="I77" s="389" t="n"/>
      <c r="J77" s="2831" t="n"/>
      <c r="K77" s="2832" t="n"/>
      <c r="L77" s="2832" t="n">
        <v>0</v>
      </c>
      <c r="M77" s="2832" t="n"/>
      <c r="N77" s="401" t="n"/>
      <c r="O77" s="402" t="n"/>
      <c r="P77" s="2831" t="n"/>
      <c r="Q77" s="2832" t="n"/>
      <c r="R77" s="2832" t="n">
        <v>0</v>
      </c>
      <c r="S77" s="2832" t="n"/>
      <c r="T77" s="401" t="n"/>
      <c r="U77" s="2826" t="n"/>
      <c r="V77" s="2831" t="n"/>
      <c r="W77" s="2832" t="n"/>
      <c r="X77" s="2832" t="n"/>
      <c r="Y77" s="2832" t="n">
        <v>0</v>
      </c>
      <c r="Z77" s="2832" t="n">
        <v>0</v>
      </c>
      <c r="AA77" s="2832" t="n"/>
      <c r="AB77" s="401" t="n"/>
      <c r="AC77" s="402" t="n"/>
      <c r="AD77" s="2831" t="n"/>
      <c r="AE77" s="2832" t="n"/>
      <c r="AF77" s="2832" t="n"/>
      <c r="AG77" s="2832" t="n">
        <v>0</v>
      </c>
      <c r="AH77" s="2832" t="n">
        <v>0</v>
      </c>
      <c r="AI77" s="2832" t="n"/>
      <c r="AJ77" s="401" t="n"/>
      <c r="AK77" s="402" t="n"/>
      <c r="AL77" s="2831" t="n"/>
      <c r="AM77" s="2832" t="n"/>
      <c r="AN77" s="2832" t="n"/>
      <c r="AO77" s="2832" t="n"/>
      <c r="AP77" s="2832" t="n">
        <v>0</v>
      </c>
      <c r="AQ77" s="2832" t="n">
        <v>0</v>
      </c>
      <c r="AR77" s="2832" t="n"/>
      <c r="AS77" s="401" t="n"/>
      <c r="AT77" s="2827" t="n"/>
      <c r="AU77" s="2831" t="n"/>
      <c r="AV77" s="2832" t="n"/>
      <c r="AW77" s="2832" t="n"/>
      <c r="AX77" s="2832" t="n">
        <v>0</v>
      </c>
      <c r="AY77" s="2832" t="n">
        <v>0</v>
      </c>
      <c r="AZ77" s="2832" t="n"/>
      <c r="BA77" s="401" t="n"/>
      <c r="BB77" s="402" t="n"/>
      <c r="BC77" s="2747" t="n"/>
      <c r="BD77" s="2667" t="n"/>
      <c r="BE77" s="2667" t="n"/>
      <c r="BF77" s="2667" t="n">
        <v>0</v>
      </c>
      <c r="BG77" s="2667" t="n">
        <v>0</v>
      </c>
      <c r="BH77" s="2832" t="n"/>
      <c r="BI77" s="401" t="n"/>
      <c r="BJ77" s="2833" t="n"/>
      <c r="BK77" s="2831" t="n">
        <v>0</v>
      </c>
      <c r="BL77" s="2832" t="n"/>
      <c r="BM77" s="2832" t="n"/>
      <c r="BN77" s="2832" t="n"/>
      <c r="BO77" s="2832" t="n">
        <v>0</v>
      </c>
      <c r="BP77" s="2832" t="n">
        <v>0</v>
      </c>
      <c r="BQ77" s="2832" t="n"/>
      <c r="BR77" s="401" t="n"/>
      <c r="BS77" s="2833" t="n"/>
      <c r="BT77" s="2831" t="n">
        <v>0</v>
      </c>
      <c r="BU77" s="2832" t="n"/>
      <c r="BV77" s="2832" t="n"/>
      <c r="BW77" s="2832" t="n">
        <v>0</v>
      </c>
      <c r="BX77" s="2832" t="n">
        <v>0</v>
      </c>
      <c r="BY77" s="2832" t="n"/>
      <c r="BZ77" s="401" t="n"/>
      <c r="CA77" s="2795" t="n"/>
      <c r="CB77" s="2831" t="n">
        <v>0</v>
      </c>
      <c r="CC77" s="2832" t="n"/>
      <c r="CD77" s="2832" t="n"/>
      <c r="CE77" s="2832" t="n">
        <v>0</v>
      </c>
      <c r="CF77" s="2832" t="n">
        <v>0</v>
      </c>
      <c r="CG77" s="2832" t="n"/>
      <c r="CH77" s="401" t="n"/>
      <c r="CI77" s="2795" t="n"/>
      <c r="CJ77" s="2831" t="n">
        <v>0</v>
      </c>
      <c r="CK77" s="2832" t="n"/>
      <c r="CL77" s="2832" t="n"/>
      <c r="CM77" s="2832" t="n">
        <v>0</v>
      </c>
      <c r="CN77" s="2832" t="n">
        <v>0</v>
      </c>
      <c r="CO77" s="2832" t="n"/>
      <c r="CP77" s="401" t="n"/>
      <c r="CQ77" s="402" t="n"/>
      <c r="CR77" s="2831" t="n">
        <v>0</v>
      </c>
      <c r="CS77" s="2832" t="n">
        <v>0</v>
      </c>
      <c r="CT77" s="2832" t="n">
        <v>0</v>
      </c>
      <c r="CU77" s="2832" t="n">
        <v>0</v>
      </c>
      <c r="CV77" s="2832" t="n">
        <v>0</v>
      </c>
      <c r="CW77" s="2832" t="n">
        <v>0</v>
      </c>
      <c r="CX77" s="401">
        <f>IFERROR(CR77/CW77-1, "-")</f>
        <v/>
      </c>
      <c r="CY77" s="392" t="n"/>
      <c r="CZ77" s="2834" t="n">
        <v>0</v>
      </c>
      <c r="DA77" s="2832" t="n"/>
      <c r="DB77" s="2832" t="n"/>
      <c r="DC77" s="2832" t="n">
        <v>0</v>
      </c>
      <c r="DD77" s="2832" t="n"/>
      <c r="DE77" s="401">
        <f>+CZ77/DD77-1</f>
        <v/>
      </c>
      <c r="DF77" s="401">
        <f>+DA77/DD77-1</f>
        <v/>
      </c>
      <c r="DG77" s="405">
        <f>+DB77/DD77-1</f>
        <v/>
      </c>
      <c r="DH77" s="405">
        <f>+DC77/DD77-1</f>
        <v/>
      </c>
      <c r="DI77" s="2819" t="n"/>
      <c r="DJ77" s="2657">
        <f>SUM(D77,J77,P77,V77,AD77,AL77,AU77,BC77,BK77,BT77,CB77,CJ77)-CR77</f>
        <v/>
      </c>
      <c r="DK77" s="2657">
        <f>SUM(E77,K77,Q77,W77,AE77,AM77,AV77,BD77,BL77,BU77,CC77,CK77)-CS77</f>
        <v/>
      </c>
      <c r="DL77" s="2657">
        <f>SUM(G77,M77,S77,AA77,AI77,AR77,AZ77,BH77,BQ77,BY77,CG77,CO77)-CW77</f>
        <v/>
      </c>
      <c r="DM77" s="2657">
        <f>SUM(D77,J77,P77,V77,AD77,AL77,AU77,BC77,,BN77,BV77,CD77,CL77)-CT77</f>
        <v/>
      </c>
      <c r="DN77" s="2819" t="n"/>
      <c r="DO77" s="2819" t="n"/>
      <c r="DP77" s="2835" t="n">
        <v>0</v>
      </c>
      <c r="DQ77" s="2821">
        <f>-CR77+DP77/10^6</f>
        <v/>
      </c>
      <c r="DR77" s="2657">
        <f>SUM(E77,K77,Q77,W77,AE77,AM77,AV77,BD77,BL77,BU77,CC77,CK77)-CS77</f>
        <v/>
      </c>
      <c r="DS77" s="2657">
        <f>SUM(D77,J77,P77,V77,AD77,AL77,AU77,BC77,,BN77,BV77,CD77,CL77)-CT77</f>
        <v/>
      </c>
      <c r="DT77" s="2822" t="n"/>
      <c r="DU77" s="407" t="n">
        <v>0</v>
      </c>
      <c r="DV77" s="2823">
        <f>DU77-CJ77</f>
        <v/>
      </c>
      <c r="DX77" s="2811">
        <f>(CS77-CZ77)*10^6</f>
        <v/>
      </c>
      <c r="DY77" s="2811">
        <f>(CT77-DC77)*10^6</f>
        <v/>
      </c>
      <c r="DZ77" s="2811">
        <f>(CW77-DD77)*10^6</f>
        <v/>
      </c>
      <c r="EB77" s="2824" t="n"/>
    </row>
    <row customFormat="1" customHeight="1" hidden="1" ht="15.75" outlineLevel="1" r="78" s="407">
      <c r="A78" s="384" t="n"/>
      <c r="B78" s="469" t="inlineStr">
        <is>
          <t>Contrainte :SBEE</t>
        </is>
      </c>
      <c r="C78" s="398" t="inlineStr">
        <is>
          <t>Opex72</t>
        </is>
      </c>
      <c r="D78" s="2879" t="n"/>
      <c r="E78" s="2880" t="n"/>
      <c r="F78" s="2880" t="n">
        <v>0</v>
      </c>
      <c r="G78" s="2880" t="n"/>
      <c r="H78" s="472" t="n"/>
      <c r="I78" s="338" t="n"/>
      <c r="J78" s="2879" t="n"/>
      <c r="K78" s="2880" t="n"/>
      <c r="L78" s="2880" t="n">
        <v>0</v>
      </c>
      <c r="M78" s="2880" t="n"/>
      <c r="N78" s="472" t="n"/>
      <c r="O78" s="473" t="n"/>
      <c r="P78" s="2879" t="n"/>
      <c r="Q78" s="2880" t="n"/>
      <c r="R78" s="2880" t="n">
        <v>0</v>
      </c>
      <c r="S78" s="2880" t="n"/>
      <c r="T78" s="472" t="n"/>
      <c r="U78" s="2881" t="n"/>
      <c r="V78" s="2879" t="n"/>
      <c r="W78" s="2880" t="n"/>
      <c r="X78" s="2880" t="n"/>
      <c r="Y78" s="2880" t="n">
        <v>0</v>
      </c>
      <c r="Z78" s="2880" t="n">
        <v>0</v>
      </c>
      <c r="AA78" s="2880" t="n"/>
      <c r="AB78" s="472" t="n"/>
      <c r="AC78" s="473" t="n"/>
      <c r="AD78" s="2879" t="n"/>
      <c r="AE78" s="2880" t="n"/>
      <c r="AF78" s="2880" t="n"/>
      <c r="AG78" s="2880" t="n">
        <v>0</v>
      </c>
      <c r="AH78" s="2880" t="n">
        <v>0</v>
      </c>
      <c r="AI78" s="2880" t="n"/>
      <c r="AJ78" s="472" t="n"/>
      <c r="AK78" s="473" t="n"/>
      <c r="AL78" s="2879" t="n"/>
      <c r="AM78" s="2880" t="n"/>
      <c r="AN78" s="2880" t="n"/>
      <c r="AO78" s="2880" t="n"/>
      <c r="AP78" s="2880" t="n">
        <v>0</v>
      </c>
      <c r="AQ78" s="2880" t="n">
        <v>0</v>
      </c>
      <c r="AR78" s="2880" t="n"/>
      <c r="AS78" s="472" t="n"/>
      <c r="AT78" s="2882" t="n"/>
      <c r="AU78" s="2879" t="n"/>
      <c r="AV78" s="2880" t="n"/>
      <c r="AW78" s="2880" t="n"/>
      <c r="AX78" s="2880" t="n">
        <v>0</v>
      </c>
      <c r="AY78" s="2880" t="n">
        <v>0</v>
      </c>
      <c r="AZ78" s="2880" t="n"/>
      <c r="BA78" s="472" t="n"/>
      <c r="BB78" s="473" t="n"/>
      <c r="BC78" s="2883" t="n"/>
      <c r="BD78" s="2796" t="n"/>
      <c r="BE78" s="2796" t="n"/>
      <c r="BF78" s="2796" t="n">
        <v>0</v>
      </c>
      <c r="BG78" s="2796" t="n">
        <v>0</v>
      </c>
      <c r="BH78" s="2880" t="n"/>
      <c r="BI78" s="472" t="n"/>
      <c r="BJ78" s="2884" t="n"/>
      <c r="BK78" s="2879" t="n"/>
      <c r="BL78" s="2880" t="n"/>
      <c r="BM78" s="2880" t="n"/>
      <c r="BN78" s="2880" t="n"/>
      <c r="BO78" s="2880" t="n">
        <v>0</v>
      </c>
      <c r="BP78" s="2880" t="n">
        <v>0</v>
      </c>
      <c r="BQ78" s="2880" t="n"/>
      <c r="BR78" s="472" t="n"/>
      <c r="BS78" s="2884" t="n"/>
      <c r="BT78" s="2879" t="n"/>
      <c r="BU78" s="2880" t="n"/>
      <c r="BV78" s="2880" t="n"/>
      <c r="BW78" s="2880" t="n">
        <v>0</v>
      </c>
      <c r="BX78" s="2880" t="n">
        <v>0</v>
      </c>
      <c r="BY78" s="2880" t="n"/>
      <c r="BZ78" s="472" t="n"/>
      <c r="CA78" s="2795" t="n"/>
      <c r="CB78" s="2879" t="n"/>
      <c r="CC78" s="2880" t="n"/>
      <c r="CD78" s="2880" t="n"/>
      <c r="CE78" s="2880" t="n">
        <v>0</v>
      </c>
      <c r="CF78" s="2880" t="n">
        <v>0</v>
      </c>
      <c r="CG78" s="2880" t="n"/>
      <c r="CH78" s="472" t="n"/>
      <c r="CI78" s="2795" t="n"/>
      <c r="CJ78" s="2879" t="n"/>
      <c r="CK78" s="2880" t="n"/>
      <c r="CL78" s="2880" t="n"/>
      <c r="CM78" s="2880" t="n">
        <v>0</v>
      </c>
      <c r="CN78" s="2880" t="n">
        <v>0</v>
      </c>
      <c r="CO78" s="2880" t="n"/>
      <c r="CP78" s="472" t="n"/>
      <c r="CQ78" s="473" t="n"/>
      <c r="CR78" s="2879" t="n">
        <v>0</v>
      </c>
      <c r="CS78" s="2880" t="n">
        <v>0</v>
      </c>
      <c r="CT78" s="2880" t="n">
        <v>0</v>
      </c>
      <c r="CU78" s="2880" t="n">
        <v>0</v>
      </c>
      <c r="CV78" s="2880" t="n">
        <v>0</v>
      </c>
      <c r="CW78" s="2880" t="n">
        <v>0</v>
      </c>
      <c r="CX78" s="472">
        <f>IFERROR(CR78/CW78-1, "-")</f>
        <v/>
      </c>
      <c r="CY78" s="344" t="n"/>
      <c r="CZ78" s="2885" t="n">
        <v>0</v>
      </c>
      <c r="DA78" s="2880" t="n"/>
      <c r="DB78" s="2880" t="n"/>
      <c r="DC78" s="2880" t="n">
        <v>0</v>
      </c>
      <c r="DD78" s="2880" t="n"/>
      <c r="DE78" s="472">
        <f>+CZ78/DD78-1</f>
        <v/>
      </c>
      <c r="DF78" s="472">
        <f>+DA78/DD78-1</f>
        <v/>
      </c>
      <c r="DG78" s="479">
        <f>+DB78/DD78-1</f>
        <v/>
      </c>
      <c r="DH78" s="479">
        <f>+DC78/DD78-1</f>
        <v/>
      </c>
      <c r="DI78" s="2819" t="n"/>
      <c r="DJ78" s="2657">
        <f>SUM(D78,J78,P78,V78,AD78,AL78,AU78,BC78,BK78,BT78,CB78,CJ78)-CR78</f>
        <v/>
      </c>
      <c r="DK78" s="2657">
        <f>SUM(E78,K78,Q78,W78,AE78,AM78,AV78,BD78,BL78,BU78,CC78,CK78)-CS78</f>
        <v/>
      </c>
      <c r="DL78" s="2657">
        <f>SUM(G78,M78,S78,AA78,AI78,AR78,AZ78,BH78,BQ78,BY78,CG78,CO78)-CW78</f>
        <v/>
      </c>
      <c r="DM78" s="2657">
        <f>SUM(D78,J78,P78,V78,AD78,AL78,AU78,BC78,,BN78,BV78,CD78,CL78)-CT78</f>
        <v/>
      </c>
      <c r="DN78" s="2819" t="n"/>
      <c r="DO78" s="2819" t="n"/>
      <c r="DP78" s="2886" t="n"/>
      <c r="DQ78" s="2821">
        <f>-CR78+DP78/10^6</f>
        <v/>
      </c>
      <c r="DR78" s="2657">
        <f>SUM(E78,K78,Q78,W78,AE78,AM78,AV78,BD78,BL78,BU78,CC78,CK78)-CS78</f>
        <v/>
      </c>
      <c r="DS78" s="2657">
        <f>SUM(D78,J78,P78,V78,AD78,AL78,AU78,BC78,,BN78,BV78,CD78,CL78)-CT78</f>
        <v/>
      </c>
      <c r="DT78" s="2822" t="n"/>
      <c r="DV78" s="2823">
        <f>DU78-CJ78</f>
        <v/>
      </c>
      <c r="DX78" s="2811">
        <f>(CS78-CZ78)*10^6</f>
        <v/>
      </c>
      <c r="DY78" s="2811">
        <f>(CT78-DC78)*10^6</f>
        <v/>
      </c>
      <c r="DZ78" s="2811">
        <f>(CW78-DD78)*10^6</f>
        <v/>
      </c>
      <c r="EB78" s="2824" t="n"/>
    </row>
    <row collapsed="1" customHeight="1" ht="15.75" r="79" s="2557">
      <c r="B79" s="481" t="inlineStr">
        <is>
          <t>Lignes et réseaux (entretien &amp; achats)</t>
        </is>
      </c>
      <c r="C79" s="365" t="inlineStr">
        <is>
          <t>Opex73</t>
        </is>
      </c>
      <c r="D79" s="2747" t="n">
        <v>554.674303</v>
      </c>
      <c r="E79" s="2667" t="n">
        <v>591.3804200833333</v>
      </c>
      <c r="F79" s="2667" t="n">
        <v>-36.70611708333331</v>
      </c>
      <c r="G79" s="2667" t="n">
        <v>604.1125049999999</v>
      </c>
      <c r="H79" s="224" t="n">
        <v>-0.08183608448893132</v>
      </c>
      <c r="I79" s="389" t="n"/>
      <c r="J79" s="2747" t="n">
        <v>631.8388630000001</v>
      </c>
      <c r="K79" s="2667" t="n">
        <v>591.6429200833334</v>
      </c>
      <c r="L79" s="2667" t="n">
        <v>40.1959429166667</v>
      </c>
      <c r="M79" s="2667" t="n">
        <v>618.125282</v>
      </c>
      <c r="N79" s="224" t="n">
        <v>0.02218576298259234</v>
      </c>
      <c r="O79" s="389" t="n"/>
      <c r="P79" s="2747" t="n">
        <v>584.941282</v>
      </c>
      <c r="Q79" s="2667" t="n">
        <v>592.2479200833333</v>
      </c>
      <c r="R79" s="2667" t="n">
        <v>-7.306638083333269</v>
      </c>
      <c r="S79" s="2667" t="n">
        <v>460.627576</v>
      </c>
      <c r="T79" s="224" t="n">
        <v>0.2698789922208218</v>
      </c>
      <c r="U79" s="2826" t="n"/>
      <c r="V79" s="2747" t="n">
        <v>611.8136429999998</v>
      </c>
      <c r="W79" s="2667" t="n">
        <v>595.6274200833333</v>
      </c>
      <c r="X79" s="2667" t="n">
        <v>595.6274200833333</v>
      </c>
      <c r="Y79" s="2667" t="n">
        <v>16.18622291666657</v>
      </c>
      <c r="Z79" s="2667" t="n">
        <v>16.18622291666657</v>
      </c>
      <c r="AA79" s="2667" t="n">
        <v>591.9081210000001</v>
      </c>
      <c r="AB79" s="224" t="n">
        <v>0.0336294118863758</v>
      </c>
      <c r="AC79" s="389" t="n"/>
      <c r="AD79" s="2747" t="n">
        <v>638.115456</v>
      </c>
      <c r="AE79" s="2667" t="n">
        <v>596.6549200833333</v>
      </c>
      <c r="AF79" s="2667" t="n">
        <v>596.6549200833333</v>
      </c>
      <c r="AG79" s="2667" t="n">
        <v>41.46053591666669</v>
      </c>
      <c r="AH79" s="2667" t="n">
        <v>41.46053591666669</v>
      </c>
      <c r="AI79" s="2667" t="n">
        <v>579.3325170000001</v>
      </c>
      <c r="AJ79" s="224" t="n">
        <v>0.1014666659907162</v>
      </c>
      <c r="AK79" s="389" t="n"/>
      <c r="AL79" s="2747" t="n">
        <v>627.5132209999999</v>
      </c>
      <c r="AM79" s="2667" t="n">
        <v>598.0249200833333</v>
      </c>
      <c r="AN79" s="2667" t="n">
        <v>598.0249200833333</v>
      </c>
      <c r="AO79" s="2667" t="n">
        <v>610.3067285833332</v>
      </c>
      <c r="AP79" s="2667" t="n">
        <v>29.48830091666662</v>
      </c>
      <c r="AQ79" s="2887" t="n">
        <v>29.48830091666662</v>
      </c>
      <c r="AR79" s="2667" t="n">
        <v>184.915818</v>
      </c>
      <c r="AS79" s="224" t="n">
        <v>2.393507531086388</v>
      </c>
      <c r="AT79" s="2827" t="n"/>
      <c r="AU79" s="2747" t="n">
        <v>1912.621014</v>
      </c>
      <c r="AV79" s="2667" t="n">
        <v>604.2247950833333</v>
      </c>
      <c r="AW79" s="2667" t="n">
        <v>615.3336035833333</v>
      </c>
      <c r="AX79" s="2667" t="n">
        <v>1308.396218916666</v>
      </c>
      <c r="AY79" s="2667" t="n">
        <v>1297.287410416666</v>
      </c>
      <c r="AZ79" s="2667" t="n">
        <v>637.9821480000001</v>
      </c>
      <c r="BA79" s="224" t="n">
        <v>1.997922465379078</v>
      </c>
      <c r="BB79" s="389" t="n"/>
      <c r="BC79" s="2747" t="n">
        <v>728.4655730000001</v>
      </c>
      <c r="BD79" s="2667" t="n">
        <v>604.4872950833333</v>
      </c>
      <c r="BE79" s="2667" t="n">
        <v>652.5961035833334</v>
      </c>
      <c r="BF79" s="2667" t="n">
        <v>123.9782779166668</v>
      </c>
      <c r="BG79" s="2667" t="n">
        <v>75.86946941666667</v>
      </c>
      <c r="BH79" s="2667" t="n">
        <v>530.038097</v>
      </c>
      <c r="BI79" s="224" t="n">
        <v>0.3743645544029641</v>
      </c>
      <c r="BJ79" s="2826" t="n"/>
      <c r="BK79" s="2747" t="n">
        <v>697.553802</v>
      </c>
      <c r="BL79" s="2667" t="n">
        <v>557.4449200833333</v>
      </c>
      <c r="BM79" s="2667" t="n">
        <v>648.5537285833333</v>
      </c>
      <c r="BN79" s="2667" t="n">
        <v>700.5537285833331</v>
      </c>
      <c r="BO79" s="2667" t="n">
        <v>140.1088819166667</v>
      </c>
      <c r="BP79" s="2667" t="n">
        <v>-2.999926583333036</v>
      </c>
      <c r="BQ79" s="2667" t="n">
        <v>540.225383</v>
      </c>
      <c r="BR79" s="224" t="n">
        <v>0.2912273727797052</v>
      </c>
      <c r="BS79" s="2826" t="n"/>
      <c r="BT79" s="2747" t="n">
        <v>647.1961279999999</v>
      </c>
      <c r="BU79" s="2667" t="n">
        <v>557.7074200833333</v>
      </c>
      <c r="BV79" s="2667" t="n">
        <v>649.8162285833333</v>
      </c>
      <c r="BW79" s="2667" t="n">
        <v>89.48870791666661</v>
      </c>
      <c r="BX79" s="2667" t="n">
        <v>-2.620100583333397</v>
      </c>
      <c r="BY79" s="2667" t="n">
        <v>625.0418579999998</v>
      </c>
      <c r="BZ79" s="224" t="n">
        <v>0.03544445818539099</v>
      </c>
      <c r="CA79" s="2795" t="n"/>
      <c r="CB79" s="2747" t="n">
        <v>643.5643070000001</v>
      </c>
      <c r="CC79" s="2667" t="n">
        <v>557.9699200833332</v>
      </c>
      <c r="CD79" s="2667" t="n">
        <v>674.578728583333</v>
      </c>
      <c r="CE79" s="2667" t="n">
        <v>85.59438691666685</v>
      </c>
      <c r="CF79" s="2667" t="n">
        <v>-31.01442158333293</v>
      </c>
      <c r="CG79" s="2667" t="n">
        <v>598.563888</v>
      </c>
      <c r="CH79" s="224" t="n">
        <v>0.07518064471005981</v>
      </c>
      <c r="CI79" s="2795" t="n"/>
      <c r="CJ79" s="2747" t="n">
        <v>682.7606997339279</v>
      </c>
      <c r="CK79" s="2667" t="n">
        <v>558.3199200833333</v>
      </c>
      <c r="CL79" s="2667" t="n">
        <v>707.9287285833331</v>
      </c>
      <c r="CM79" s="2667" t="n">
        <v>124.4407796505947</v>
      </c>
      <c r="CN79" s="2667" t="n">
        <v>-25.16802884940512</v>
      </c>
      <c r="CO79" s="2667" t="n">
        <v>505.371496</v>
      </c>
      <c r="CP79" s="224" t="n">
        <v>0.3510075363133025</v>
      </c>
      <c r="CQ79" s="389" t="n"/>
      <c r="CR79" s="2747" t="n">
        <v>8961.058291733927</v>
      </c>
      <c r="CS79" s="2667" t="n">
        <v>7005.732790999999</v>
      </c>
      <c r="CT79" s="2667" t="n">
        <v>9022.860769333332</v>
      </c>
      <c r="CU79" s="2667" t="n">
        <v>1955.325500733928</v>
      </c>
      <c r="CV79" s="2667" t="n">
        <v>-61.80247759940539</v>
      </c>
      <c r="CW79" s="2667" t="n">
        <v>6476.244688999999</v>
      </c>
      <c r="CX79" s="224">
        <f>IFERROR(CR79/CW79-1, "-")</f>
        <v/>
      </c>
      <c r="CY79" s="392" t="n"/>
      <c r="CZ79" s="2828" t="n">
        <v>7005.732790999999</v>
      </c>
      <c r="DA79" s="2667" t="n">
        <v>7001.915978749999</v>
      </c>
      <c r="DB79" s="2667" t="n">
        <v>7302.497397083333</v>
      </c>
      <c r="DC79" s="2667" t="n">
        <v>9022.860769333331</v>
      </c>
      <c r="DD79" s="2667" t="n">
        <v>6476.244688999999</v>
      </c>
      <c r="DE79" s="224">
        <f>+CZ79/DD79-1</f>
        <v/>
      </c>
      <c r="DF79" s="224">
        <f>+DA79/DD79-1</f>
        <v/>
      </c>
      <c r="DG79" s="394">
        <f>+DB79/DD79-1</f>
        <v/>
      </c>
      <c r="DH79" s="394">
        <f>+DC79/DD79-1</f>
        <v/>
      </c>
      <c r="DI79" s="2819" t="n"/>
      <c r="DJ79" s="2657">
        <f>SUM(D79,J79,P79,V79,AD79,AL79,AU79,BC79,BK79,BT79,CB79,CJ79)-CR79</f>
        <v/>
      </c>
      <c r="DK79" s="2657">
        <f>SUM(E79,K79,Q79,W79,AE79,AM79,AV79,BD79,BL79,BU79,CC79,CK79)-CS79</f>
        <v/>
      </c>
      <c r="DL79" s="2657">
        <f>SUM(G79,M79,S79,AA79,AI79,AR79,AZ79,BH79,BQ79,BY79,CG79,CO79)-CW79</f>
        <v/>
      </c>
      <c r="DM79" s="2657">
        <f>SUM(D79,J79,P79,V79,AD79,AL79,AU79,BC79,,BN79,BV79,CD79,CL79)-CT79</f>
        <v/>
      </c>
      <c r="DN79" s="2819" t="n"/>
      <c r="DO79" s="2819" t="n"/>
      <c r="DP79" s="2829">
        <f>SUM(DP80:DP96)</f>
        <v/>
      </c>
      <c r="DQ79" s="2821">
        <f>-CR79+DP79/10^6</f>
        <v/>
      </c>
      <c r="DR79" s="2657">
        <f>SUM(E79,K79,Q79,W79,AE79,AM79,AV79,BD79,BL79,BU79,CC79,CK79)-CS79</f>
        <v/>
      </c>
      <c r="DS79" s="2657">
        <f>SUM(D79,J79,P79,V79,AD79,AL79,AU79,BC79,,BN79,BV79,CD79,CL79)-CT79</f>
        <v/>
      </c>
      <c r="DT79" s="2822" t="n"/>
      <c r="DU79" s="384" t="n">
        <v>535.11528</v>
      </c>
      <c r="DV79" s="2823">
        <f>DU79-CJ79</f>
        <v/>
      </c>
      <c r="DX79" s="2811">
        <f>(CS79-CZ79)*10^6</f>
        <v/>
      </c>
      <c r="DY79" s="2811">
        <f>(CT79-DC79)*10^6</f>
        <v/>
      </c>
      <c r="DZ79" s="2811">
        <f>(CW79-DD79)*10^6</f>
        <v/>
      </c>
      <c r="EB79" s="2824" t="n"/>
    </row>
    <row customFormat="1" customHeight="1" hidden="1" ht="15.75" outlineLevel="1" r="80" s="408">
      <c r="A80" s="260" t="n"/>
      <c r="B80" s="411" t="inlineStr">
        <is>
          <t>ACHATS PETIT MATERIEL ET OUTIL</t>
        </is>
      </c>
      <c r="C80" s="398" t="inlineStr">
        <is>
          <t>Opex74</t>
        </is>
      </c>
      <c r="D80" s="2831" t="n">
        <v>0</v>
      </c>
      <c r="E80" s="2832" t="n">
        <v>0.5</v>
      </c>
      <c r="F80" s="2832" t="n">
        <v>-0.5</v>
      </c>
      <c r="G80" s="2832" t="n">
        <v>0</v>
      </c>
      <c r="H80" s="401" t="n"/>
      <c r="I80" s="389" t="n"/>
      <c r="J80" s="2831" t="n">
        <v>0</v>
      </c>
      <c r="K80" s="2832" t="n">
        <v>0.5</v>
      </c>
      <c r="L80" s="2832" t="n">
        <v>-0.5</v>
      </c>
      <c r="M80" s="2832" t="n">
        <v>0</v>
      </c>
      <c r="N80" s="401" t="n"/>
      <c r="O80" s="402" t="n"/>
      <c r="P80" s="2831" t="n">
        <v>0</v>
      </c>
      <c r="Q80" s="2832" t="n">
        <v>0.5</v>
      </c>
      <c r="R80" s="2832" t="n">
        <v>-0.5</v>
      </c>
      <c r="S80" s="2832" t="n">
        <v>0</v>
      </c>
      <c r="T80" s="401" t="n"/>
      <c r="U80" s="2826" t="n"/>
      <c r="V80" s="2831" t="n">
        <v>0</v>
      </c>
      <c r="W80" s="2832" t="n">
        <v>0.5</v>
      </c>
      <c r="X80" s="2832" t="n">
        <v>0.5</v>
      </c>
      <c r="Y80" s="2832" t="n">
        <v>-0.5</v>
      </c>
      <c r="Z80" s="2832" t="n">
        <v>-0.5</v>
      </c>
      <c r="AA80" s="2832" t="n">
        <v>0</v>
      </c>
      <c r="AB80" s="401" t="n"/>
      <c r="AC80" s="402" t="n"/>
      <c r="AD80" s="2831" t="n">
        <v>0</v>
      </c>
      <c r="AE80" s="2832" t="n">
        <v>0.5</v>
      </c>
      <c r="AF80" s="2832" t="n">
        <v>0.5</v>
      </c>
      <c r="AG80" s="2832" t="n">
        <v>-0.5</v>
      </c>
      <c r="AH80" s="2832" t="n">
        <v>-0.5</v>
      </c>
      <c r="AI80" s="2832" t="n">
        <v>0</v>
      </c>
      <c r="AJ80" s="401" t="n"/>
      <c r="AK80" s="402" t="n"/>
      <c r="AL80" s="2831" t="n">
        <v>0</v>
      </c>
      <c r="AM80" s="2832" t="n">
        <v>0.5</v>
      </c>
      <c r="AN80" s="2832" t="n">
        <v>0.5</v>
      </c>
      <c r="AO80" s="2832" t="n">
        <v>0.5</v>
      </c>
      <c r="AP80" s="2832" t="n">
        <v>-0.5</v>
      </c>
      <c r="AQ80" s="2832" t="n">
        <v>-0.5</v>
      </c>
      <c r="AR80" s="2832" t="n">
        <v>0</v>
      </c>
      <c r="AS80" s="401" t="n"/>
      <c r="AT80" s="2827" t="n"/>
      <c r="AU80" s="2831" t="n">
        <v>0</v>
      </c>
      <c r="AV80" s="2832" t="n">
        <v>0.5</v>
      </c>
      <c r="AW80" s="2832" t="n">
        <v>0.5</v>
      </c>
      <c r="AX80" s="2832" t="n">
        <v>-0.5</v>
      </c>
      <c r="AY80" s="2832" t="n">
        <v>-0.5</v>
      </c>
      <c r="AZ80" s="2832" t="n">
        <v>0</v>
      </c>
      <c r="BA80" s="401" t="n"/>
      <c r="BB80" s="402" t="n"/>
      <c r="BC80" s="2747" t="n"/>
      <c r="BD80" s="2667" t="n">
        <v>0.5</v>
      </c>
      <c r="BE80" s="2667" t="n">
        <v>0.5</v>
      </c>
      <c r="BF80" s="2667" t="n">
        <v>-0.5</v>
      </c>
      <c r="BG80" s="2667" t="n">
        <v>-0.5</v>
      </c>
      <c r="BH80" s="2832" t="n">
        <v>0</v>
      </c>
      <c r="BI80" s="401" t="n"/>
      <c r="BJ80" s="2833" t="n"/>
      <c r="BK80" s="2831" t="n"/>
      <c r="BL80" s="2832" t="n">
        <v>0.5</v>
      </c>
      <c r="BM80" s="2832" t="n">
        <v>0.5</v>
      </c>
      <c r="BN80" s="2832" t="n">
        <v>0.5</v>
      </c>
      <c r="BO80" s="2832" t="n">
        <v>-0.5</v>
      </c>
      <c r="BP80" s="2832" t="n">
        <v>-0.5</v>
      </c>
      <c r="BQ80" s="2832" t="n">
        <v>0</v>
      </c>
      <c r="BR80" s="401" t="n"/>
      <c r="BS80" s="2833" t="n"/>
      <c r="BT80" s="2831" t="n"/>
      <c r="BU80" s="2832" t="n">
        <v>0.5</v>
      </c>
      <c r="BV80" s="2832" t="n">
        <v>0.5</v>
      </c>
      <c r="BW80" s="2832" t="n">
        <v>-0.5</v>
      </c>
      <c r="BX80" s="2832" t="n">
        <v>-0.5</v>
      </c>
      <c r="BY80" s="2832" t="n">
        <v>0</v>
      </c>
      <c r="BZ80" s="401" t="n"/>
      <c r="CA80" s="2795" t="n"/>
      <c r="CB80" s="2831" t="n"/>
      <c r="CC80" s="2832" t="n">
        <v>0.5</v>
      </c>
      <c r="CD80" s="2832" t="n">
        <v>0.5</v>
      </c>
      <c r="CE80" s="2832" t="n">
        <v>-0.5</v>
      </c>
      <c r="CF80" s="2832" t="n">
        <v>-0.5</v>
      </c>
      <c r="CG80" s="2832" t="n">
        <v>0</v>
      </c>
      <c r="CH80" s="401" t="n"/>
      <c r="CI80" s="2795" t="n"/>
      <c r="CJ80" s="2831" t="n"/>
      <c r="CK80" s="2832" t="n">
        <v>0.5</v>
      </c>
      <c r="CL80" s="2832" t="n">
        <v>0.5</v>
      </c>
      <c r="CM80" s="2832" t="n">
        <v>-0.5</v>
      </c>
      <c r="CN80" s="2832" t="n">
        <v>-0.5</v>
      </c>
      <c r="CO80" s="2832" t="n">
        <v>0</v>
      </c>
      <c r="CP80" s="401" t="n"/>
      <c r="CQ80" s="402" t="n"/>
      <c r="CR80" s="2831" t="n">
        <v>0</v>
      </c>
      <c r="CS80" s="2832" t="n">
        <v>6</v>
      </c>
      <c r="CT80" s="2832" t="n">
        <v>2</v>
      </c>
      <c r="CU80" s="2832" t="n">
        <v>-6</v>
      </c>
      <c r="CV80" s="2832" t="n">
        <v>-2</v>
      </c>
      <c r="CW80" s="2832" t="n">
        <v>0</v>
      </c>
      <c r="CX80" s="401">
        <f>IFERROR(CR80/CW80-1, "-")</f>
        <v/>
      </c>
      <c r="CY80" s="392" t="n"/>
      <c r="CZ80" s="2834" t="n">
        <v>6</v>
      </c>
      <c r="DA80" s="2832" t="n">
        <v>4.5</v>
      </c>
      <c r="DB80" s="2832" t="n">
        <v>3.5</v>
      </c>
      <c r="DC80" s="2832" t="n">
        <v>2</v>
      </c>
      <c r="DD80" s="2832" t="n">
        <v>0</v>
      </c>
      <c r="DE80" s="401" t="n"/>
      <c r="DF80" s="401" t="n"/>
      <c r="DG80" s="405">
        <f>+DB80/DD80-1</f>
        <v/>
      </c>
      <c r="DH80" s="405">
        <f>+DC80/DD80-1</f>
        <v/>
      </c>
      <c r="DI80" s="2819" t="n"/>
      <c r="DJ80" s="2657">
        <f>SUM(D80,J80,P80,V80,AD80,AL80,AU80,BC80,BK80,BT80,CB80,CJ80)-CR80</f>
        <v/>
      </c>
      <c r="DK80" s="2657">
        <f>SUM(E80,K80,Q80,W80,AE80,AM80,AV80,BD80,BL80,BU80,CC80,CK80)-CS80</f>
        <v/>
      </c>
      <c r="DL80" s="2657">
        <f>SUM(G80,M80,S80,AA80,AI80,AR80,AZ80,BH80,BQ80,BY80,CG80,CO80)-CW80</f>
        <v/>
      </c>
      <c r="DM80" s="2657">
        <f>SUM(D80,J80,P80,V80,AD80,AL80,AU80,BC80,,BN80,BV80,CD80,CL80)-CT80</f>
        <v/>
      </c>
      <c r="DN80" s="2819" t="n"/>
      <c r="DO80" s="2819" t="n"/>
      <c r="DP80" s="2835" t="n">
        <v>0</v>
      </c>
      <c r="DQ80" s="2821">
        <f>-CR80+DP80/10^6</f>
        <v/>
      </c>
      <c r="DR80" s="2657">
        <f>SUM(E80,K80,Q80,W80,AE80,AM80,AV80,BD80,BL80,BU80,CC80,CK80)-CS80</f>
        <v/>
      </c>
      <c r="DS80" s="2657">
        <f>SUM(D80,J80,P80,V80,AD80,AL80,AU80,BC80,,BN80,BV80,CD80,CL80)-CT80</f>
        <v/>
      </c>
      <c r="DT80" s="2822" t="n"/>
      <c r="DU80" s="407" t="n">
        <v>0</v>
      </c>
      <c r="DV80" s="2823">
        <f>DU80-CJ80</f>
        <v/>
      </c>
      <c r="DX80" s="2811">
        <f>(CS80-CZ80)*10^6</f>
        <v/>
      </c>
      <c r="DY80" s="2811">
        <f>(CT80-DC80)*10^6</f>
        <v/>
      </c>
      <c r="DZ80" s="2811">
        <f>(CW80-DD80)*10^6</f>
        <v/>
      </c>
      <c r="EB80" s="2824" t="n"/>
    </row>
    <row customFormat="1" customHeight="1" hidden="1" ht="15.75" outlineLevel="1" r="81" s="408">
      <c r="A81" s="260" t="n"/>
      <c r="B81" s="411" t="inlineStr">
        <is>
          <t>ENTRETIEN ET REPARATIONS BATS</t>
        </is>
      </c>
      <c r="C81" s="398" t="inlineStr">
        <is>
          <t>Opex75</t>
        </is>
      </c>
      <c r="D81" s="2831" t="n"/>
      <c r="E81" s="2832" t="n">
        <v>0</v>
      </c>
      <c r="F81" s="2832" t="n">
        <v>0</v>
      </c>
      <c r="G81" s="2832" t="n"/>
      <c r="H81" s="401" t="n"/>
      <c r="I81" s="389" t="n"/>
      <c r="J81" s="2831" t="n"/>
      <c r="K81" s="2832" t="n">
        <v>0</v>
      </c>
      <c r="L81" s="2832" t="n">
        <v>0</v>
      </c>
      <c r="M81" s="2832" t="n"/>
      <c r="N81" s="401" t="n"/>
      <c r="O81" s="402" t="n"/>
      <c r="P81" s="2831" t="n"/>
      <c r="Q81" s="2832" t="n">
        <v>0</v>
      </c>
      <c r="R81" s="2832" t="n">
        <v>0</v>
      </c>
      <c r="S81" s="2832" t="n"/>
      <c r="T81" s="401" t="n"/>
      <c r="U81" s="2826" t="n"/>
      <c r="V81" s="2831" t="n"/>
      <c r="W81" s="2832" t="n">
        <v>0</v>
      </c>
      <c r="X81" s="2832" t="n">
        <v>0</v>
      </c>
      <c r="Y81" s="2832" t="n">
        <v>0</v>
      </c>
      <c r="Z81" s="2832" t="n">
        <v>0</v>
      </c>
      <c r="AA81" s="2832" t="n"/>
      <c r="AB81" s="401" t="n"/>
      <c r="AC81" s="402" t="n"/>
      <c r="AD81" s="2831" t="n"/>
      <c r="AE81" s="2832" t="n">
        <v>0</v>
      </c>
      <c r="AF81" s="2832" t="n">
        <v>0</v>
      </c>
      <c r="AG81" s="2832" t="n">
        <v>0</v>
      </c>
      <c r="AH81" s="2832" t="n">
        <v>0</v>
      </c>
      <c r="AI81" s="2832" t="n"/>
      <c r="AJ81" s="401" t="n"/>
      <c r="AK81" s="402" t="n"/>
      <c r="AL81" s="2831" t="n"/>
      <c r="AM81" s="2832" t="n">
        <v>0</v>
      </c>
      <c r="AN81" s="2832" t="n">
        <v>0</v>
      </c>
      <c r="AO81" s="2832" t="n">
        <v>0</v>
      </c>
      <c r="AP81" s="2832" t="n">
        <v>0</v>
      </c>
      <c r="AQ81" s="2832" t="n">
        <v>0</v>
      </c>
      <c r="AR81" s="2832" t="n"/>
      <c r="AS81" s="401" t="n"/>
      <c r="AT81" s="2827" t="n"/>
      <c r="AU81" s="2831" t="n"/>
      <c r="AV81" s="2832" t="n">
        <v>0</v>
      </c>
      <c r="AW81" s="2832" t="n">
        <v>0</v>
      </c>
      <c r="AX81" s="2832" t="n">
        <v>0</v>
      </c>
      <c r="AY81" s="2832" t="n">
        <v>0</v>
      </c>
      <c r="AZ81" s="2832" t="n"/>
      <c r="BA81" s="401" t="n"/>
      <c r="BB81" s="402" t="n"/>
      <c r="BC81" s="2747" t="n"/>
      <c r="BD81" s="2667" t="n">
        <v>0</v>
      </c>
      <c r="BE81" s="2667" t="n">
        <v>0</v>
      </c>
      <c r="BF81" s="2667" t="n">
        <v>0</v>
      </c>
      <c r="BG81" s="2667" t="n">
        <v>0</v>
      </c>
      <c r="BH81" s="2832" t="n"/>
      <c r="BI81" s="401" t="n"/>
      <c r="BJ81" s="2833" t="n"/>
      <c r="BK81" s="2831" t="n"/>
      <c r="BL81" s="2832" t="n">
        <v>0</v>
      </c>
      <c r="BM81" s="2832" t="n">
        <v>0</v>
      </c>
      <c r="BN81" s="2832" t="n">
        <v>0</v>
      </c>
      <c r="BO81" s="2832" t="n">
        <v>0</v>
      </c>
      <c r="BP81" s="2832" t="n">
        <v>0</v>
      </c>
      <c r="BQ81" s="2832" t="n"/>
      <c r="BR81" s="401" t="n"/>
      <c r="BS81" s="2833" t="n"/>
      <c r="BT81" s="2831" t="n"/>
      <c r="BU81" s="2832" t="n">
        <v>0</v>
      </c>
      <c r="BV81" s="2832" t="n">
        <v>0</v>
      </c>
      <c r="BW81" s="2832" t="n">
        <v>0</v>
      </c>
      <c r="BX81" s="2832" t="n">
        <v>0</v>
      </c>
      <c r="BY81" s="2832" t="n"/>
      <c r="BZ81" s="401" t="n"/>
      <c r="CA81" s="2795" t="n"/>
      <c r="CB81" s="2831" t="n"/>
      <c r="CC81" s="2832" t="n">
        <v>0</v>
      </c>
      <c r="CD81" s="2832" t="n">
        <v>0</v>
      </c>
      <c r="CE81" s="2832" t="n">
        <v>0</v>
      </c>
      <c r="CF81" s="2832" t="n">
        <v>0</v>
      </c>
      <c r="CG81" s="2832" t="n"/>
      <c r="CH81" s="401" t="n"/>
      <c r="CI81" s="2795" t="n"/>
      <c r="CJ81" s="2831" t="n"/>
      <c r="CK81" s="2832" t="n">
        <v>0</v>
      </c>
      <c r="CL81" s="2832" t="n">
        <v>0</v>
      </c>
      <c r="CM81" s="2832" t="n">
        <v>0</v>
      </c>
      <c r="CN81" s="2832" t="n">
        <v>0</v>
      </c>
      <c r="CO81" s="2832" t="n"/>
      <c r="CP81" s="401" t="n"/>
      <c r="CQ81" s="402" t="n"/>
      <c r="CR81" s="2831" t="n">
        <v>0</v>
      </c>
      <c r="CS81" s="2832" t="n">
        <v>0</v>
      </c>
      <c r="CT81" s="2832" t="n">
        <v>0</v>
      </c>
      <c r="CU81" s="2832" t="n">
        <v>0</v>
      </c>
      <c r="CV81" s="2832" t="n">
        <v>0</v>
      </c>
      <c r="CW81" s="2832" t="n">
        <v>0</v>
      </c>
      <c r="CX81" s="401">
        <f>IFERROR(CR81/CW81-1, "-")</f>
        <v/>
      </c>
      <c r="CY81" s="392" t="n"/>
      <c r="CZ81" s="2834" t="n">
        <v>0</v>
      </c>
      <c r="DA81" s="2832" t="n">
        <v>0</v>
      </c>
      <c r="DB81" s="2832" t="n">
        <v>0</v>
      </c>
      <c r="DC81" s="2832" t="n">
        <v>0</v>
      </c>
      <c r="DD81" s="2832" t="n">
        <v>0</v>
      </c>
      <c r="DE81" s="401" t="n"/>
      <c r="DF81" s="401" t="n"/>
      <c r="DG81" s="405">
        <f>+DB81/DD81-1</f>
        <v/>
      </c>
      <c r="DH81" s="405">
        <f>+DC81/DD81-1</f>
        <v/>
      </c>
      <c r="DI81" s="2819" t="n"/>
      <c r="DJ81" s="2657">
        <f>SUM(D81,J81,P81,V81,AD81,AL81,AU81,BC81,BK81,BT81,CB81,CJ81)-CR81</f>
        <v/>
      </c>
      <c r="DK81" s="2657">
        <f>SUM(E81,K81,Q81,W81,AE81,AM81,AV81,BD81,BL81,BU81,CC81,CK81)-CS81</f>
        <v/>
      </c>
      <c r="DL81" s="2657">
        <f>SUM(G81,M81,S81,AA81,AI81,AR81,AZ81,BH81,BQ81,BY81,CG81,CO81)-CW81</f>
        <v/>
      </c>
      <c r="DM81" s="2657">
        <f>SUM(D81,J81,P81,V81,AD81,AL81,AU81,BC81,,BN81,BV81,CD81,CL81)-CT81</f>
        <v/>
      </c>
      <c r="DN81" s="2819" t="n"/>
      <c r="DO81" s="2819" t="n"/>
      <c r="DP81" s="2835" t="n"/>
      <c r="DQ81" s="2821">
        <f>-CR81+DP81/10^6</f>
        <v/>
      </c>
      <c r="DR81" s="2657">
        <f>SUM(E81,K81,Q81,W81,AE81,AM81,AV81,BD81,BL81,BU81,CC81,CK81)-CS81</f>
        <v/>
      </c>
      <c r="DS81" s="2657">
        <f>SUM(D81,J81,P81,V81,AD81,AL81,AU81,BC81,,BN81,BV81,CD81,CL81)-CT81</f>
        <v/>
      </c>
      <c r="DT81" s="2822" t="n"/>
      <c r="DU81" s="407" t="n"/>
      <c r="DV81" s="2823">
        <f>DU81-CJ81</f>
        <v/>
      </c>
      <c r="DX81" s="2811">
        <f>(CS81-CZ81)*10^6</f>
        <v/>
      </c>
      <c r="DY81" s="2811">
        <f>(CT81-DC81)*10^6</f>
        <v/>
      </c>
      <c r="DZ81" s="2811">
        <f>(CW81-DD81)*10^6</f>
        <v/>
      </c>
      <c r="EB81" s="2824" t="n"/>
    </row>
    <row customFormat="1" customHeight="1" hidden="1" ht="15.75" outlineLevel="1" r="82" s="408">
      <c r="A82" s="260" t="n"/>
      <c r="B82" s="411" t="inlineStr">
        <is>
          <t>ENTRETIEN ET REPARATIONS SITES</t>
        </is>
      </c>
      <c r="C82" s="398" t="inlineStr">
        <is>
          <t>Opex76</t>
        </is>
      </c>
      <c r="D82" s="2849" t="n">
        <v>165.134198</v>
      </c>
      <c r="E82" s="2832" t="n">
        <v>163.893847916667</v>
      </c>
      <c r="F82" s="2832" t="n">
        <v>1.240350083332999</v>
      </c>
      <c r="G82" s="2832" t="n">
        <v>246.447239</v>
      </c>
      <c r="H82" s="401" t="n">
        <v>-0.3299409696369129</v>
      </c>
      <c r="I82" s="389" t="n"/>
      <c r="J82" s="2849" t="n">
        <v>134.569939</v>
      </c>
      <c r="K82" s="2888" t="n">
        <v>163.893847916667</v>
      </c>
      <c r="L82" s="2867" t="n">
        <v>-29.32390891666699</v>
      </c>
      <c r="M82" s="2832" t="n">
        <v>204.028823</v>
      </c>
      <c r="N82" s="401" t="n">
        <v>-0.340436625466393</v>
      </c>
      <c r="O82" s="402" t="n"/>
      <c r="P82" s="2849" t="n">
        <v>144.935212</v>
      </c>
      <c r="Q82" s="2888" t="n">
        <v>164.148847916667</v>
      </c>
      <c r="R82" s="2867" t="n">
        <v>-19.21363591666699</v>
      </c>
      <c r="S82" s="2832" t="n">
        <v>71.74289</v>
      </c>
      <c r="T82" s="401" t="n">
        <v>1.020203144869129</v>
      </c>
      <c r="U82" s="2826" t="n"/>
      <c r="V82" s="2849" t="n">
        <v>145.28608</v>
      </c>
      <c r="W82" s="2888" t="n">
        <v>167.265847916667</v>
      </c>
      <c r="X82" s="2889" t="n">
        <v>142.767406416667</v>
      </c>
      <c r="Y82" s="2832" t="n">
        <v>-21.97976791666702</v>
      </c>
      <c r="Z82" s="2832" t="n">
        <v>2.518673583332998</v>
      </c>
      <c r="AA82" s="2832" t="n">
        <v>242.652359</v>
      </c>
      <c r="AB82" s="401" t="n">
        <v>-0.4012583244657432</v>
      </c>
      <c r="AC82" s="402" t="n"/>
      <c r="AD82" s="2849" t="n">
        <v>198.916811</v>
      </c>
      <c r="AE82" s="2888" t="n">
        <v>168.030847916667</v>
      </c>
      <c r="AF82" s="2888" t="n">
        <v>143.860385416667</v>
      </c>
      <c r="AG82" s="2832" t="n">
        <v>30.885963083333</v>
      </c>
      <c r="AH82" s="2832" t="n">
        <v>55.05642558333301</v>
      </c>
      <c r="AI82" s="2832" t="n">
        <v>145.88186</v>
      </c>
      <c r="AJ82" s="401" t="n">
        <v>0.3635472635185759</v>
      </c>
      <c r="AK82" s="402" t="n"/>
      <c r="AL82" s="2849" t="n">
        <v>143.07643</v>
      </c>
      <c r="AM82" s="2888" t="n">
        <v>169.050847916667</v>
      </c>
      <c r="AN82" s="2888" t="n">
        <v>144.880385416667</v>
      </c>
      <c r="AO82" s="2888" t="n">
        <v>144.676457916667</v>
      </c>
      <c r="AP82" s="2832" t="n">
        <v>-25.97441791666699</v>
      </c>
      <c r="AQ82" s="2832" t="n">
        <v>-1.80395541666698</v>
      </c>
      <c r="AR82" s="2832" t="n">
        <v>-71.311999</v>
      </c>
      <c r="AS82" s="401" t="n">
        <v>-3.006344402153136</v>
      </c>
      <c r="AT82" s="2827" t="n"/>
      <c r="AU82" s="2849" t="n">
        <v>163.3137</v>
      </c>
      <c r="AV82" s="2888" t="n">
        <v>174.988222916667</v>
      </c>
      <c r="AW82" s="2888" t="n">
        <v>149.440832916667</v>
      </c>
      <c r="AX82" s="2832" t="n">
        <v>-11.67452291666697</v>
      </c>
      <c r="AY82" s="2832" t="n">
        <v>13.87286708333301</v>
      </c>
      <c r="AZ82" s="2832" t="n">
        <v>121.535241</v>
      </c>
      <c r="BA82" s="401" t="n">
        <v>0.343755923436232</v>
      </c>
      <c r="BB82" s="402" t="n"/>
      <c r="BC82" s="2873" t="n">
        <v>176.077199</v>
      </c>
      <c r="BD82" s="2667" t="n">
        <v>174.9882229166667</v>
      </c>
      <c r="BE82" s="2667" t="n">
        <v>187.440832916667</v>
      </c>
      <c r="BF82" s="2667" t="n">
        <v>1.088976083333307</v>
      </c>
      <c r="BG82" s="2667" t="n">
        <v>-11.36363391666703</v>
      </c>
      <c r="BH82" s="2832" t="n">
        <v>60.38233</v>
      </c>
      <c r="BI82" s="401" t="n">
        <v>1.916038500004885</v>
      </c>
      <c r="BJ82" s="2833" t="n"/>
      <c r="BK82" s="2849" t="n">
        <v>131.082794</v>
      </c>
      <c r="BL82" s="2832" t="n">
        <v>170.2238479166667</v>
      </c>
      <c r="BM82" s="2832" t="n">
        <v>144.676457916667</v>
      </c>
      <c r="BN82" s="2832" t="n">
        <v>144.676457916667</v>
      </c>
      <c r="BO82" s="2832" t="n">
        <v>-39.14105391666666</v>
      </c>
      <c r="BP82" s="2832" t="n">
        <v>-13.593663916667</v>
      </c>
      <c r="BQ82" s="2832" t="n">
        <v>92.654507</v>
      </c>
      <c r="BR82" s="401" t="n">
        <v>0.4147481676201679</v>
      </c>
      <c r="BS82" s="2833" t="n"/>
      <c r="BT82" s="2849" t="n">
        <v>131.484209</v>
      </c>
      <c r="BU82" s="2832" t="n">
        <v>170.2238479166667</v>
      </c>
      <c r="BV82" s="2832" t="n">
        <v>144.676457916667</v>
      </c>
      <c r="BW82" s="2832" t="n">
        <v>-38.73963891666668</v>
      </c>
      <c r="BX82" s="2832" t="n">
        <v>-13.19224891666701</v>
      </c>
      <c r="BY82" s="2832" t="n">
        <v>126.5149579999999</v>
      </c>
      <c r="BZ82" s="401" t="n">
        <v>0.03927797217464279</v>
      </c>
      <c r="CA82" s="2795" t="n"/>
      <c r="CB82" s="2860" t="n">
        <v>151.579379</v>
      </c>
      <c r="CC82" s="2832" t="n">
        <v>170.2238479166667</v>
      </c>
      <c r="CD82" s="2832" t="n">
        <v>144.676457916667</v>
      </c>
      <c r="CE82" s="2832" t="n">
        <v>-18.64446891666668</v>
      </c>
      <c r="CF82" s="2832" t="n">
        <v>6.902921083332984</v>
      </c>
      <c r="CG82" s="2832" t="n">
        <v>135.46097</v>
      </c>
      <c r="CH82" s="401" t="n">
        <v>0.1189893221641627</v>
      </c>
      <c r="CI82" s="2795" t="n"/>
      <c r="CJ82" s="2860" t="n">
        <v>163.720065</v>
      </c>
      <c r="CK82" s="2832" t="n">
        <v>170.2238479166667</v>
      </c>
      <c r="CL82" s="2832" t="n">
        <v>144.676457916667</v>
      </c>
      <c r="CM82" s="2832" t="n">
        <v>-6.503782916666665</v>
      </c>
      <c r="CN82" s="2832" t="n">
        <v>19.043607083333</v>
      </c>
      <c r="CO82" s="2832" t="n">
        <v>157.234083</v>
      </c>
      <c r="CP82" s="401" t="n">
        <v>0.04125048384070773</v>
      </c>
      <c r="CQ82" s="402" t="n"/>
      <c r="CR82" s="2870" t="n">
        <v>1849.176016</v>
      </c>
      <c r="CS82" s="2832" t="n">
        <v>2027.155925000003</v>
      </c>
      <c r="CT82" s="2832" t="n">
        <v>1850.015400666668</v>
      </c>
      <c r="CU82" s="2832" t="n">
        <v>-177.9799090000026</v>
      </c>
      <c r="CV82" s="2832" t="n">
        <v>-0.8393846666681384</v>
      </c>
      <c r="CW82" s="2832" t="n">
        <v>1533.223261</v>
      </c>
      <c r="CX82" s="401">
        <f>IFERROR(CR82/CW82-1, "-")</f>
        <v/>
      </c>
      <c r="CY82" s="392" t="n"/>
      <c r="CZ82" s="2834" t="n">
        <v>2027.155925</v>
      </c>
      <c r="DA82" s="2888" t="n">
        <v>1597.99658875</v>
      </c>
      <c r="DB82" s="2888" t="n">
        <v>1811.29087941667</v>
      </c>
      <c r="DC82" s="2832" t="n">
        <v>1850.01540066667</v>
      </c>
      <c r="DD82" s="2888" t="n">
        <v>1533.223261</v>
      </c>
      <c r="DE82" s="401">
        <f>+CZ82/DD82-1</f>
        <v/>
      </c>
      <c r="DF82" s="401">
        <f>+DA82/DD82-1</f>
        <v/>
      </c>
      <c r="DG82" s="405">
        <f>+DB82/DD82-1</f>
        <v/>
      </c>
      <c r="DH82" s="405">
        <f>+DC82/DD82-1</f>
        <v/>
      </c>
      <c r="DI82" s="2819" t="n"/>
      <c r="DJ82" s="2657">
        <f>SUM(D82,J82,P82,V82,AD82,AL82,AU82,BC82,BK82,BT82,CB82,CJ82)-CR82</f>
        <v/>
      </c>
      <c r="DK82" s="2657">
        <f>SUM(E82,K82,Q82,W82,AE82,AM82,AV82,BD82,BL82,BU82,CC82,CK82)-CS82</f>
        <v/>
      </c>
      <c r="DL82" s="2657">
        <f>SUM(G82,M82,S82,AA82,AI82,AR82,AZ82,BH82,BQ82,BY82,CG82,CO82)-CW82</f>
        <v/>
      </c>
      <c r="DM82" s="2657">
        <f>SUM(D82,J82,P82,V82,AD82,AL82,AU82,BC82,,BN82,BV82,CD82,CL82)-CT82</f>
        <v/>
      </c>
      <c r="DN82" s="2819" t="n"/>
      <c r="DO82" s="2819" t="n"/>
      <c r="DP82" s="2878" t="n">
        <v>1375989178</v>
      </c>
      <c r="DQ82" s="2821">
        <f>-CR82+DP82/10^6</f>
        <v/>
      </c>
      <c r="DR82" s="2657">
        <f>SUM(E82,K82,Q82,W82,AE82,AM82,AV82,BD82,BL82,BU82,CC82,CK82)-CS82</f>
        <v/>
      </c>
      <c r="DS82" s="2657">
        <f>SUM(D82,J82,P82,V82,AD82,AL82,AU82,BC82,,BN82,BV82,CD82,CL82)-CT82</f>
        <v/>
      </c>
      <c r="DT82" s="2822" t="n"/>
      <c r="DU82" s="407" t="n">
        <v>188.742867</v>
      </c>
      <c r="DV82" s="2823">
        <f>DU82-CJ82</f>
        <v/>
      </c>
      <c r="DX82" s="2811">
        <f>(CS82-CZ82)*10^6</f>
        <v/>
      </c>
      <c r="DY82" s="2811">
        <f>(CT82-DC82)*10^6</f>
        <v/>
      </c>
      <c r="DZ82" s="2811">
        <f>(CW82-DD82)*10^6</f>
        <v/>
      </c>
      <c r="EB82" s="2824" t="n"/>
    </row>
    <row customFormat="1" customHeight="1" hidden="1" ht="15.75" outlineLevel="1" r="83" s="408">
      <c r="A83" s="260" t="n"/>
      <c r="B83" s="411" t="inlineStr">
        <is>
          <t>VARIATION DE STOCKS AUTRES APPRO DT</t>
        </is>
      </c>
      <c r="C83" s="398" t="inlineStr">
        <is>
          <t>Opex77</t>
        </is>
      </c>
      <c r="D83" s="2831" t="n"/>
      <c r="E83" s="2832" t="n"/>
      <c r="F83" s="2832" t="n">
        <v>0</v>
      </c>
      <c r="G83" s="2832" t="n"/>
      <c r="H83" s="401" t="n"/>
      <c r="I83" s="389" t="n"/>
      <c r="J83" s="2831" t="n"/>
      <c r="K83" s="2832" t="n"/>
      <c r="L83" s="2867" t="n">
        <v>0</v>
      </c>
      <c r="M83" s="2832" t="n"/>
      <c r="N83" s="401" t="n"/>
      <c r="O83" s="402" t="n"/>
      <c r="P83" s="2831" t="n"/>
      <c r="Q83" s="2832" t="n"/>
      <c r="R83" s="2867" t="n">
        <v>0</v>
      </c>
      <c r="S83" s="2832" t="n"/>
      <c r="T83" s="401" t="n"/>
      <c r="U83" s="2826" t="n"/>
      <c r="V83" s="2831" t="n"/>
      <c r="W83" s="2832" t="n"/>
      <c r="X83" s="2832" t="n"/>
      <c r="Y83" s="2832" t="n">
        <v>0</v>
      </c>
      <c r="Z83" s="2832" t="n">
        <v>0</v>
      </c>
      <c r="AA83" s="2832" t="n"/>
      <c r="AB83" s="401" t="n"/>
      <c r="AC83" s="402" t="n"/>
      <c r="AD83" s="2831" t="n"/>
      <c r="AE83" s="2832" t="n"/>
      <c r="AF83" s="2832" t="n"/>
      <c r="AG83" s="2832" t="n">
        <v>0</v>
      </c>
      <c r="AH83" s="2832" t="n">
        <v>0</v>
      </c>
      <c r="AI83" s="2832" t="n"/>
      <c r="AJ83" s="401" t="n"/>
      <c r="AK83" s="402" t="n"/>
      <c r="AL83" s="2831" t="n"/>
      <c r="AM83" s="2832" t="n"/>
      <c r="AN83" s="2832" t="n"/>
      <c r="AO83" s="2832" t="n"/>
      <c r="AP83" s="2832" t="n">
        <v>0</v>
      </c>
      <c r="AQ83" s="2832" t="n">
        <v>0</v>
      </c>
      <c r="AR83" s="2832" t="n"/>
      <c r="AS83" s="401" t="n"/>
      <c r="AT83" s="2827" t="n"/>
      <c r="AU83" s="2831" t="n"/>
      <c r="AV83" s="2832" t="n"/>
      <c r="AW83" s="2832" t="n"/>
      <c r="AX83" s="2832" t="n">
        <v>0</v>
      </c>
      <c r="AY83" s="2832" t="n">
        <v>0</v>
      </c>
      <c r="AZ83" s="2832" t="n"/>
      <c r="BA83" s="401" t="n"/>
      <c r="BB83" s="402" t="n"/>
      <c r="BC83" s="2747" t="n"/>
      <c r="BD83" s="2667" t="n"/>
      <c r="BE83" s="2667" t="n"/>
      <c r="BF83" s="2667" t="n">
        <v>0</v>
      </c>
      <c r="BG83" s="2667" t="n">
        <v>0</v>
      </c>
      <c r="BH83" s="2832" t="n"/>
      <c r="BI83" s="401" t="n"/>
      <c r="BJ83" s="2833" t="n"/>
      <c r="BK83" s="2831" t="n">
        <v>26.006849</v>
      </c>
      <c r="BL83" s="2832" t="n"/>
      <c r="BM83" s="2832" t="n"/>
      <c r="BN83" s="2832" t="n"/>
      <c r="BO83" s="2832" t="n">
        <v>26.006849</v>
      </c>
      <c r="BP83" s="2832" t="n">
        <v>26.006849</v>
      </c>
      <c r="BQ83" s="2832" t="n"/>
      <c r="BR83" s="401" t="n"/>
      <c r="BS83" s="2833" t="n"/>
      <c r="BT83" s="2831" t="n">
        <v>7.404792</v>
      </c>
      <c r="BU83" s="2832" t="n"/>
      <c r="BV83" s="2832" t="n"/>
      <c r="BW83" s="2832" t="n">
        <v>7.404792</v>
      </c>
      <c r="BX83" s="2832" t="n">
        <v>7.404792</v>
      </c>
      <c r="BY83" s="2832" t="n"/>
      <c r="BZ83" s="401" t="n"/>
      <c r="CA83" s="2795" t="n"/>
      <c r="CB83" s="2831" t="n">
        <v>-13.039162</v>
      </c>
      <c r="CC83" s="2832" t="n"/>
      <c r="CD83" s="2832" t="n"/>
      <c r="CE83" s="2832" t="n">
        <v>-13.039162</v>
      </c>
      <c r="CF83" s="2832" t="n">
        <v>-13.039162</v>
      </c>
      <c r="CG83" s="2832" t="n"/>
      <c r="CH83" s="401" t="n"/>
      <c r="CI83" s="2795" t="n"/>
      <c r="CJ83" s="2831" t="n">
        <v>13.843554</v>
      </c>
      <c r="CK83" s="2832" t="n"/>
      <c r="CL83" s="2832" t="n"/>
      <c r="CM83" s="2832" t="n">
        <v>13.843554</v>
      </c>
      <c r="CN83" s="2832" t="n">
        <v>13.843554</v>
      </c>
      <c r="CO83" s="2832" t="n"/>
      <c r="CP83" s="401" t="n"/>
      <c r="CQ83" s="402" t="n"/>
      <c r="CR83" s="2831" t="n">
        <v>34.216033</v>
      </c>
      <c r="CS83" s="2832" t="n">
        <v>0</v>
      </c>
      <c r="CT83" s="2832" t="n">
        <v>0</v>
      </c>
      <c r="CU83" s="2832" t="n">
        <v>34.216033</v>
      </c>
      <c r="CV83" s="2832" t="n">
        <v>34.216033</v>
      </c>
      <c r="CW83" s="2832" t="n">
        <v>0</v>
      </c>
      <c r="CX83" s="401">
        <f>IFERROR(CR83/CW83-1, "-")</f>
        <v/>
      </c>
      <c r="CY83" s="392" t="n"/>
      <c r="CZ83" s="2834" t="n">
        <v>0</v>
      </c>
      <c r="DA83" s="2832" t="n"/>
      <c r="DB83" s="2832" t="n">
        <v>-88.55924</v>
      </c>
      <c r="DC83" s="2832" t="n">
        <v>-51.12047</v>
      </c>
      <c r="DD83" s="2832" t="n"/>
      <c r="DE83" s="401">
        <f>+CZ83/DD83-1</f>
        <v/>
      </c>
      <c r="DF83" s="401">
        <f>+DA83/DD83-1</f>
        <v/>
      </c>
      <c r="DG83" s="405">
        <f>+DB83/DD83-1</f>
        <v/>
      </c>
      <c r="DH83" s="405">
        <f>+DC83/DD83-1</f>
        <v/>
      </c>
      <c r="DI83" s="2819" t="n"/>
      <c r="DJ83" s="2657">
        <f>SUM(D83,J83,P83,V83,AD83,AL83,AU83,BC83,BK83,BT83,CB83,CJ83)-CR83</f>
        <v/>
      </c>
      <c r="DK83" s="2657">
        <f>SUM(E83,K83,Q83,W83,AE83,AM83,AV83,BD83,BL83,BU83,CC83,CK83)-CS83</f>
        <v/>
      </c>
      <c r="DL83" s="2657">
        <f>SUM(G83,M83,S83,AA83,AI83,AR83,AZ83,BH83,BQ83,BY83,CG83,CO83)-CW83</f>
        <v/>
      </c>
      <c r="DM83" s="2657">
        <f>SUM(D83,J83,P83,V83,AD83,AL83,AU83,BC83,,BN83,BV83,CD83,CL83)-CT83</f>
        <v/>
      </c>
      <c r="DN83" s="2819" t="n"/>
      <c r="DO83" s="2819" t="n"/>
      <c r="DP83" s="2835" t="n">
        <v>24074962</v>
      </c>
      <c r="DQ83" s="2821">
        <f>-CR83+DP83/10^6</f>
        <v/>
      </c>
      <c r="DR83" s="2657">
        <f>SUM(E83,K83,Q83,W83,AE83,AM83,AV83,BD83,BL83,BU83,CC83,CK83)-CS83</f>
        <v/>
      </c>
      <c r="DS83" s="2657">
        <f>SUM(D83,J83,P83,V83,AD83,AL83,AU83,BC83,,BN83,BV83,CD83,CL83)-CT83</f>
        <v/>
      </c>
      <c r="DT83" s="2822" t="n"/>
      <c r="DU83" s="407" t="n">
        <v>-63.494016</v>
      </c>
      <c r="DV83" s="2823">
        <f>DU83-CJ83</f>
        <v/>
      </c>
      <c r="DX83" s="2811">
        <f>(CS83-CZ83)*10^6</f>
        <v/>
      </c>
      <c r="DY83" s="2811">
        <f>(CT83-DC83)*10^6</f>
        <v/>
      </c>
      <c r="DZ83" s="2811">
        <f>(CW83-DD83)*10^6</f>
        <v/>
      </c>
      <c r="EB83" s="2824" t="n"/>
    </row>
    <row customFormat="1" customHeight="1" hidden="1" ht="15.75" outlineLevel="1" r="84" s="408">
      <c r="A84" s="260" t="n"/>
      <c r="B84" s="411" t="inlineStr">
        <is>
          <t>ENTRETIEN ET REPARATIONS EQUIP</t>
        </is>
      </c>
      <c r="C84" s="398" t="inlineStr">
        <is>
          <t>Opex78</t>
        </is>
      </c>
      <c r="D84" s="2831" t="n">
        <v>14.993301</v>
      </c>
      <c r="E84" s="2832" t="n">
        <v>0</v>
      </c>
      <c r="F84" s="2832" t="n">
        <v>14.993301</v>
      </c>
      <c r="G84" s="2832" t="n">
        <v>15.353437</v>
      </c>
      <c r="H84" s="401" t="n">
        <v>-0.02345637657548594</v>
      </c>
      <c r="I84" s="389" t="n"/>
      <c r="J84" s="2831" t="n">
        <v>8.407418</v>
      </c>
      <c r="K84" s="2832" t="n">
        <v>0</v>
      </c>
      <c r="L84" s="2832" t="n">
        <v>8.407418</v>
      </c>
      <c r="M84" s="2832" t="n">
        <v>18.432561</v>
      </c>
      <c r="N84" s="401" t="n">
        <v>-0.5438822635660883</v>
      </c>
      <c r="O84" s="402" t="n"/>
      <c r="P84" s="2831" t="n">
        <v>7.242861</v>
      </c>
      <c r="Q84" s="2832" t="n">
        <v>0</v>
      </c>
      <c r="R84" s="2832" t="n">
        <v>7.242861</v>
      </c>
      <c r="S84" s="2832" t="n">
        <v>3.458419</v>
      </c>
      <c r="T84" s="401" t="n">
        <v>1.094269375688718</v>
      </c>
      <c r="U84" s="2826" t="n"/>
      <c r="V84" s="2831" t="n">
        <v>24.720291</v>
      </c>
      <c r="W84" s="2832" t="n">
        <v>0</v>
      </c>
      <c r="X84" s="2832" t="n">
        <v>10</v>
      </c>
      <c r="Y84" s="2832" t="n">
        <v>24.720291</v>
      </c>
      <c r="Z84" s="2832" t="n">
        <v>14.720291</v>
      </c>
      <c r="AA84" s="2832" t="n">
        <v>23.253474</v>
      </c>
      <c r="AB84" s="401" t="n">
        <v>0.06307947793091051</v>
      </c>
      <c r="AC84" s="402" t="n"/>
      <c r="AD84" s="2831" t="n">
        <v>44.650006</v>
      </c>
      <c r="AE84" s="2832" t="n">
        <v>0</v>
      </c>
      <c r="AF84" s="2832" t="n">
        <v>10</v>
      </c>
      <c r="AG84" s="2832" t="n">
        <v>44.650006</v>
      </c>
      <c r="AH84" s="2832" t="n">
        <v>34.650006</v>
      </c>
      <c r="AI84" s="2832" t="n">
        <v>36.973682</v>
      </c>
      <c r="AJ84" s="401" t="n">
        <v>0.2076158928396692</v>
      </c>
      <c r="AK84" s="402" t="n"/>
      <c r="AL84" s="2831" t="n">
        <v>18.31692</v>
      </c>
      <c r="AM84" s="2832" t="n">
        <v>0</v>
      </c>
      <c r="AN84" s="2832" t="n">
        <v>10</v>
      </c>
      <c r="AO84" s="2832" t="n">
        <v>10</v>
      </c>
      <c r="AP84" s="2832" t="n">
        <v>18.31692</v>
      </c>
      <c r="AQ84" s="2832" t="n">
        <v>8.31692</v>
      </c>
      <c r="AR84" s="2832" t="n">
        <v>8.191184</v>
      </c>
      <c r="AS84" s="401" t="n">
        <v>1.236174892420925</v>
      </c>
      <c r="AT84" s="2827" t="n"/>
      <c r="AU84" s="2831" t="n">
        <v>3.85247</v>
      </c>
      <c r="AV84" s="2832" t="n">
        <v>0</v>
      </c>
      <c r="AW84" s="2832" t="n">
        <v>10</v>
      </c>
      <c r="AX84" s="2832" t="n">
        <v>3.85247</v>
      </c>
      <c r="AY84" s="2832" t="n">
        <v>-6.14753</v>
      </c>
      <c r="AZ84" s="2832" t="n">
        <v>19.688345</v>
      </c>
      <c r="BA84" s="401" t="n">
        <v>-0.8043273825199629</v>
      </c>
      <c r="BB84" s="402" t="n"/>
      <c r="BC84" s="2747" t="n">
        <v>28.482942</v>
      </c>
      <c r="BD84" s="2667" t="n">
        <v>0</v>
      </c>
      <c r="BE84" s="2667" t="n">
        <v>10</v>
      </c>
      <c r="BF84" s="2667" t="n">
        <v>28.482942</v>
      </c>
      <c r="BG84" s="2667" t="n">
        <v>18.482942</v>
      </c>
      <c r="BH84" s="2832" t="n">
        <v>10.171356</v>
      </c>
      <c r="BI84" s="401" t="n">
        <v>1.800309221307366</v>
      </c>
      <c r="BJ84" s="2833" t="n"/>
      <c r="BK84" s="2831" t="n">
        <v>5.872074</v>
      </c>
      <c r="BL84" s="2832" t="n">
        <v>0</v>
      </c>
      <c r="BM84" s="2832" t="n">
        <v>10</v>
      </c>
      <c r="BN84" s="2832" t="n">
        <v>23</v>
      </c>
      <c r="BO84" s="2832" t="n">
        <v>5.872074</v>
      </c>
      <c r="BP84" s="2832" t="n">
        <v>-17.127926</v>
      </c>
      <c r="BQ84" s="2832" t="n">
        <v>20.941335</v>
      </c>
      <c r="BR84" s="401" t="n">
        <v>-0.7195940946458285</v>
      </c>
      <c r="BS84" s="2833" t="n"/>
      <c r="BT84" s="2831" t="n">
        <v>11.080253</v>
      </c>
      <c r="BU84" s="2832" t="n">
        <v>0</v>
      </c>
      <c r="BV84" s="2832" t="n">
        <v>10</v>
      </c>
      <c r="BW84" s="2832" t="n">
        <v>11.080253</v>
      </c>
      <c r="BX84" s="2832" t="n">
        <v>1.080253000000001</v>
      </c>
      <c r="BY84" s="2832" t="n">
        <v>25.41314</v>
      </c>
      <c r="BZ84" s="401" t="n">
        <v>-0.5639951222084323</v>
      </c>
      <c r="CA84" s="2795" t="n"/>
      <c r="CB84" s="2831" t="n">
        <v>11.447186</v>
      </c>
      <c r="CC84" s="2832" t="n">
        <v>0</v>
      </c>
      <c r="CD84" s="2832" t="n">
        <v>10</v>
      </c>
      <c r="CE84" s="2832" t="n">
        <v>11.447186</v>
      </c>
      <c r="CF84" s="2832" t="n">
        <v>1.447186</v>
      </c>
      <c r="CG84" s="2832" t="n">
        <v>8.54058</v>
      </c>
      <c r="CH84" s="401" t="n">
        <v>0.3403288769615178</v>
      </c>
      <c r="CI84" s="2795" t="n"/>
      <c r="CJ84" s="2831" t="n">
        <v>9.310587</v>
      </c>
      <c r="CK84" s="2832" t="n">
        <v>0</v>
      </c>
      <c r="CL84" s="2832" t="n">
        <v>10</v>
      </c>
      <c r="CM84" s="2832" t="n">
        <v>9.310587</v>
      </c>
      <c r="CN84" s="2832" t="n">
        <v>-0.6894130000000001</v>
      </c>
      <c r="CO84" s="2832" t="n">
        <v>-0.798076</v>
      </c>
      <c r="CP84" s="401" t="n">
        <v>-12.66629118028859</v>
      </c>
      <c r="CQ84" s="402" t="n"/>
      <c r="CR84" s="2870" t="n">
        <v>188.376309</v>
      </c>
      <c r="CS84" s="2832" t="n">
        <v>0</v>
      </c>
      <c r="CT84" s="2832" t="n">
        <v>203.666209</v>
      </c>
      <c r="CU84" s="2832" t="n">
        <v>188.376309</v>
      </c>
      <c r="CV84" s="2832" t="n">
        <v>-15.28989999999999</v>
      </c>
      <c r="CW84" s="2832" t="n">
        <v>189.619437</v>
      </c>
      <c r="CX84" s="401">
        <f>IFERROR(CR84/CW84-1, "-")</f>
        <v/>
      </c>
      <c r="CY84" s="392" t="n"/>
      <c r="CZ84" s="2834" t="n">
        <v>0</v>
      </c>
      <c r="DA84" s="2832" t="n">
        <v>120.64358</v>
      </c>
      <c r="DB84" s="2832" t="n">
        <v>170.013877</v>
      </c>
      <c r="DC84" s="2832" t="n">
        <v>203.666209</v>
      </c>
      <c r="DD84" s="2832" t="n">
        <v>189.619437</v>
      </c>
      <c r="DE84" s="401">
        <f>+CZ84/DD84-1</f>
        <v/>
      </c>
      <c r="DF84" s="401">
        <f>+DA84/DD84-1</f>
        <v/>
      </c>
      <c r="DG84" s="405">
        <f>+DB84/DD84-1</f>
        <v/>
      </c>
      <c r="DH84" s="405">
        <f>+DC84/DD84-1</f>
        <v/>
      </c>
      <c r="DI84" s="2819" t="n"/>
      <c r="DJ84" s="2657">
        <f>SUM(D84,J84,P84,V84,AD84,AL84,AU84,BC84,BK84,BT84,CB84,CJ84)-CR84</f>
        <v/>
      </c>
      <c r="DK84" s="2657">
        <f>SUM(E84,K84,Q84,W84,AE84,AM84,AV84,BD84,BL84,BU84,CC84,CK84)-CS84</f>
        <v/>
      </c>
      <c r="DL84" s="2657">
        <f>SUM(G84,M84,S84,AA84,AI84,AR84,AZ84,BH84,BQ84,BY84,CG84,CO84)-CW84</f>
        <v/>
      </c>
      <c r="DM84" s="2657">
        <f>SUM(D84,J84,P84,V84,AD84,AL84,AU84,BC84,,BN84,BV84,CD84,CL84)-CT84</f>
        <v/>
      </c>
      <c r="DN84" s="2819" t="n"/>
      <c r="DO84" s="2819" t="n"/>
      <c r="DP84" s="2835" t="n">
        <v>190417513</v>
      </c>
      <c r="DQ84" s="2821">
        <f>-CR84+DP84/10^6</f>
        <v/>
      </c>
      <c r="DR84" s="2657">
        <f>SUM(E84,K84,Q84,W84,AE84,AM84,AV84,BD84,BL84,BU84,CC84,CK84)-CS84</f>
        <v/>
      </c>
      <c r="DS84" s="2657">
        <f>SUM(D84,J84,P84,V84,AD84,AL84,AU84,BC84,,BN84,BV84,CD84,CL84)-CT84</f>
        <v/>
      </c>
      <c r="DT84" s="2822" t="n"/>
      <c r="DU84" s="407" t="n">
        <v>-0.798076</v>
      </c>
      <c r="DV84" s="2823">
        <f>DU84-CJ84</f>
        <v/>
      </c>
      <c r="DX84" s="2811">
        <f>(CS84-CZ84)*10^6</f>
        <v/>
      </c>
      <c r="DY84" s="2811">
        <f>(CT84-DC84)*10^6</f>
        <v/>
      </c>
      <c r="DZ84" s="2811">
        <f>(CW84-DD84)*10^6</f>
        <v/>
      </c>
      <c r="EB84" s="2824" t="n"/>
    </row>
    <row customFormat="1" customHeight="1" hidden="1" ht="15.75" outlineLevel="1" r="85" s="502">
      <c r="A85" s="485" t="n"/>
      <c r="B85" s="486" t="inlineStr">
        <is>
          <t>MAINTENANCE EQUIPEMENTS TECHNI</t>
        </is>
      </c>
      <c r="C85" s="398" t="inlineStr">
        <is>
          <t>Opex79</t>
        </is>
      </c>
      <c r="D85" s="2890" t="n">
        <v>138.961362</v>
      </c>
      <c r="E85" s="2891" t="n">
        <v>173.01668</v>
      </c>
      <c r="F85" s="2891" t="n">
        <v>-34.055318</v>
      </c>
      <c r="G85" s="2891" t="n">
        <v>51.584482</v>
      </c>
      <c r="H85" s="489" t="n">
        <v>1.693859792950911</v>
      </c>
      <c r="I85" s="490" t="n"/>
      <c r="J85" s="2890" t="n">
        <v>118.157672</v>
      </c>
      <c r="K85" s="2891" t="n">
        <v>173.01668</v>
      </c>
      <c r="L85" s="2891" t="n">
        <v>-54.859008</v>
      </c>
      <c r="M85" s="2891" t="n">
        <v>59.386811</v>
      </c>
      <c r="N85" s="489" t="n">
        <v>0.9896281684497255</v>
      </c>
      <c r="O85" s="491" t="n"/>
      <c r="P85" s="2890" t="n">
        <v>114.466259</v>
      </c>
      <c r="Q85" s="2891" t="n">
        <v>173.01668</v>
      </c>
      <c r="R85" s="2891" t="n">
        <v>-58.55042100000001</v>
      </c>
      <c r="S85" s="2891" t="n">
        <v>55.096484</v>
      </c>
      <c r="T85" s="489" t="n">
        <v>1.077560139772258</v>
      </c>
      <c r="U85" s="2892" t="n"/>
      <c r="V85" s="2893" t="n">
        <v>130.629661</v>
      </c>
      <c r="W85" s="2891" t="n">
        <v>173.01668</v>
      </c>
      <c r="X85" s="2891" t="n">
        <v>126.76668</v>
      </c>
      <c r="Y85" s="2891" t="n">
        <v>-42.38701900000001</v>
      </c>
      <c r="Z85" s="2891" t="n">
        <v>3.862981000000005</v>
      </c>
      <c r="AA85" s="2891" t="n">
        <v>55.277644</v>
      </c>
      <c r="AB85" s="489" t="n">
        <v>1.363155365304643</v>
      </c>
      <c r="AC85" s="491" t="n"/>
      <c r="AD85" s="2893" t="n">
        <v>129.696234</v>
      </c>
      <c r="AE85" s="2891" t="n">
        <v>173.01668</v>
      </c>
      <c r="AF85" s="2891" t="n">
        <v>126.76668</v>
      </c>
      <c r="AG85" s="2891" t="n">
        <v>-43.320446</v>
      </c>
      <c r="AH85" s="2891" t="n">
        <v>2.92955400000001</v>
      </c>
      <c r="AI85" s="2891" t="n">
        <v>35.557831</v>
      </c>
      <c r="AJ85" s="489" t="n">
        <v>2.647473154366474</v>
      </c>
      <c r="AK85" s="491" t="n"/>
      <c r="AL85" s="2893" t="n">
        <v>130.629662</v>
      </c>
      <c r="AM85" s="2891" t="n">
        <v>173.01668</v>
      </c>
      <c r="AN85" s="2891" t="n">
        <v>126.76668</v>
      </c>
      <c r="AO85" s="2891" t="n">
        <v>126.76668</v>
      </c>
      <c r="AP85" s="2891" t="n">
        <v>-42.38701799999998</v>
      </c>
      <c r="AQ85" s="2891" t="n">
        <v>3.862982000000017</v>
      </c>
      <c r="AR85" s="2891" t="n">
        <v>71.76790200000001</v>
      </c>
      <c r="AS85" s="489" t="n">
        <v>0.8201683253886956</v>
      </c>
      <c r="AT85" s="2894" t="n"/>
      <c r="AU85" s="2860" t="n">
        <v>131.864416</v>
      </c>
      <c r="AV85" s="2891" t="n">
        <v>173.01668</v>
      </c>
      <c r="AW85" s="2895" t="n">
        <v>126.76668</v>
      </c>
      <c r="AX85" s="2891" t="n">
        <v>-41.152264</v>
      </c>
      <c r="AY85" s="2891" t="n">
        <v>5.097735999999998</v>
      </c>
      <c r="AZ85" s="2891" t="n">
        <v>150.773699</v>
      </c>
      <c r="BA85" s="489" t="n">
        <v>-0.1254149969485062</v>
      </c>
      <c r="BB85" s="491" t="n"/>
      <c r="BC85" s="2873" t="n">
        <v>130.839366</v>
      </c>
      <c r="BD85" s="2664" t="n">
        <v>173.01668</v>
      </c>
      <c r="BE85" s="2664" t="n">
        <v>126.76668</v>
      </c>
      <c r="BF85" s="2664" t="n">
        <v>-42.17731399999994</v>
      </c>
      <c r="BG85" s="2664" t="n">
        <v>4.072686000000019</v>
      </c>
      <c r="BH85" s="2891" t="n">
        <v>144.759751</v>
      </c>
      <c r="BI85" s="489" t="n">
        <v>-0.09616198497053219</v>
      </c>
      <c r="BJ85" s="2896" t="n"/>
      <c r="BK85" s="2849" t="n">
        <v>130.372652</v>
      </c>
      <c r="BL85" s="2891" t="n">
        <v>173.01668</v>
      </c>
      <c r="BM85" s="2891" t="n">
        <v>126.76668</v>
      </c>
      <c r="BN85" s="2891" t="n">
        <v>130.76668</v>
      </c>
      <c r="BO85" s="2891" t="n">
        <v>-42.64402799999996</v>
      </c>
      <c r="BP85" s="2891" t="n">
        <v>-0.39402800000002</v>
      </c>
      <c r="BQ85" s="2891" t="n">
        <v>151.96303</v>
      </c>
      <c r="BR85" s="489" t="n">
        <v>-0.1420765169001962</v>
      </c>
      <c r="BS85" s="2896" t="n"/>
      <c r="BT85" s="2849" t="n">
        <v>130.372651</v>
      </c>
      <c r="BU85" s="2891" t="n">
        <v>173.01668</v>
      </c>
      <c r="BV85" s="2891" t="n">
        <v>126.76668</v>
      </c>
      <c r="BW85" s="2891" t="n">
        <v>-42.64402899999996</v>
      </c>
      <c r="BX85" s="2891" t="n">
        <v>3.605970999999997</v>
      </c>
      <c r="BY85" s="2891" t="n">
        <v>141.751694</v>
      </c>
      <c r="BZ85" s="489" t="n">
        <v>-0.08027447629655837</v>
      </c>
      <c r="CA85" s="2795" t="n"/>
      <c r="CB85" s="2849" t="n">
        <v>130.839366</v>
      </c>
      <c r="CC85" s="2891" t="n">
        <v>173.01668</v>
      </c>
      <c r="CD85" s="2891" t="n">
        <v>126.76668</v>
      </c>
      <c r="CE85" s="2891" t="n">
        <v>-42.17731399999994</v>
      </c>
      <c r="CF85" s="2891" t="n">
        <v>4.072686000000019</v>
      </c>
      <c r="CG85" s="2891" t="n">
        <v>138.962019</v>
      </c>
      <c r="CH85" s="489" t="n">
        <v>-0.0584523243002103</v>
      </c>
      <c r="CI85" s="2795" t="n"/>
      <c r="CJ85" s="2849" t="n">
        <v>130.139295</v>
      </c>
      <c r="CK85" s="2891" t="n">
        <v>173.01668</v>
      </c>
      <c r="CL85" s="2891" t="n">
        <v>126.76668</v>
      </c>
      <c r="CM85" s="2891" t="n">
        <v>-42.87738499999995</v>
      </c>
      <c r="CN85" s="2891" t="n">
        <v>3.37261500000001</v>
      </c>
      <c r="CO85" s="2891" t="n">
        <v>128.640072</v>
      </c>
      <c r="CP85" s="489" t="n">
        <v>0.01165440112626803</v>
      </c>
      <c r="CQ85" s="491" t="n"/>
      <c r="CR85" s="2897" t="n">
        <v>1546.968596</v>
      </c>
      <c r="CS85" s="2891" t="n">
        <v>2076.200159999999</v>
      </c>
      <c r="CT85" s="2891" t="n">
        <v>1536.311352</v>
      </c>
      <c r="CU85" s="2891" t="n">
        <v>-529.2315639999995</v>
      </c>
      <c r="CV85" s="2891" t="n">
        <v>10.65724399999976</v>
      </c>
      <c r="CW85" s="2891" t="n">
        <v>1185.521419</v>
      </c>
      <c r="CX85" s="489">
        <f>IFERROR(CR85/CW85-1, "-")</f>
        <v/>
      </c>
      <c r="CY85" s="498" t="n"/>
      <c r="CZ85" s="2898" t="n">
        <v>2076.200159999999</v>
      </c>
      <c r="DA85" s="2891" t="n">
        <v>1512.485413</v>
      </c>
      <c r="DB85" s="2891" t="n">
        <v>1519.277948</v>
      </c>
      <c r="DC85" s="2891" t="n">
        <v>1536.311352</v>
      </c>
      <c r="DD85" s="2891" t="n">
        <v>1185.521419</v>
      </c>
      <c r="DE85" s="489">
        <f>+CZ85/DD85-1</f>
        <v/>
      </c>
      <c r="DF85" s="489">
        <f>+DA85/DD85-1</f>
        <v/>
      </c>
      <c r="DG85" s="500">
        <f>+DB85/DD85-1</f>
        <v/>
      </c>
      <c r="DH85" s="500">
        <f>+DC85/DD85-1</f>
        <v/>
      </c>
      <c r="DI85" s="2819" t="n"/>
      <c r="DJ85" s="2657">
        <f>SUM(D85,J85,P85,V85,AD85,AL85,AU85,BC85,BK85,BT85,CB85,CJ85)-CR85</f>
        <v/>
      </c>
      <c r="DK85" s="2657">
        <f>SUM(E85,K85,Q85,W85,AE85,AM85,AV85,BD85,BL85,BU85,CC85,CK85)-CS85</f>
        <v/>
      </c>
      <c r="DL85" s="2657">
        <f>SUM(G85,M85,S85,AA85,AI85,AR85,AZ85,BH85,BQ85,BY85,CG85,CO85)-CW85</f>
        <v/>
      </c>
      <c r="DM85" s="2657">
        <f>SUM(D85,J85,P85,V85,AD85,AL85,AU85,BC85,,BN85,BV85,CD85,CL85)-CT85</f>
        <v/>
      </c>
      <c r="DN85" s="2819" t="n"/>
      <c r="DO85" s="2819" t="n"/>
      <c r="DP85" s="2899" t="n">
        <v>1056881347</v>
      </c>
      <c r="DQ85" s="2821">
        <f>-CR85+DP85/10^6</f>
        <v/>
      </c>
      <c r="DR85" s="2657">
        <f>SUM(E85,K85,Q85,W85,AE85,AM85,AV85,BD85,BL85,BU85,CC85,CK85)-CS85</f>
        <v/>
      </c>
      <c r="DS85" s="2657">
        <f>SUM(D85,J85,P85,V85,AD85,AL85,AU85,BC85,,BN85,BV85,CD85,CL85)-CT85</f>
        <v/>
      </c>
      <c r="DT85" s="2822" t="n"/>
      <c r="DU85" s="407" t="n">
        <v>128.640072</v>
      </c>
      <c r="DV85" s="2823">
        <f>DU85-CJ85</f>
        <v/>
      </c>
      <c r="DX85" s="2811">
        <f>(CS85-CZ85)*10^6</f>
        <v/>
      </c>
      <c r="DY85" s="2811">
        <f>(CT85-DC85)*10^6</f>
        <v/>
      </c>
      <c r="DZ85" s="2811">
        <f>(CW85-DD85)*10^6</f>
        <v/>
      </c>
      <c r="EB85" s="2824" t="n"/>
    </row>
    <row customFormat="1" customHeight="1" hidden="1" ht="15.75" outlineLevel="1" r="86" s="408">
      <c r="A86" s="260" t="n"/>
      <c r="B86" s="411" t="inlineStr">
        <is>
          <t>LOYERS D'ESPACES EN CO-LOCATIO</t>
        </is>
      </c>
      <c r="C86" s="398" t="inlineStr">
        <is>
          <t>Opex80</t>
        </is>
      </c>
      <c r="D86" s="2832" t="n">
        <v>18.701503</v>
      </c>
      <c r="E86" s="2832" t="n">
        <v>5.5</v>
      </c>
      <c r="F86" s="2832" t="n">
        <v>13.201503</v>
      </c>
      <c r="G86" s="2832" t="n">
        <v>48.940736</v>
      </c>
      <c r="H86" s="401" t="n">
        <v>-0.6178745043801548</v>
      </c>
      <c r="I86" s="389" t="n"/>
      <c r="J86" s="2832" t="n">
        <v>18.701503</v>
      </c>
      <c r="K86" s="2832" t="n">
        <v>5.5</v>
      </c>
      <c r="L86" s="2867" t="n">
        <v>13.201503</v>
      </c>
      <c r="M86" s="2832" t="n">
        <v>48.940738</v>
      </c>
      <c r="N86" s="401" t="n">
        <v>-0.6178745199960001</v>
      </c>
      <c r="O86" s="402" t="n"/>
      <c r="P86" s="2832" t="n">
        <v>18.701503</v>
      </c>
      <c r="Q86" s="2832" t="n">
        <v>5.5</v>
      </c>
      <c r="R86" s="2867" t="n">
        <v>13.201503</v>
      </c>
      <c r="S86" s="2832" t="n">
        <v>49.202804</v>
      </c>
      <c r="T86" s="401" t="n">
        <v>-0.6199098124570299</v>
      </c>
      <c r="U86" s="2826" t="n"/>
      <c r="V86" s="2832" t="n">
        <v>34.33604</v>
      </c>
      <c r="W86" s="2832" t="n">
        <v>5.5</v>
      </c>
      <c r="X86" s="2832" t="n">
        <v>18.701503</v>
      </c>
      <c r="Y86" s="2832" t="n">
        <v>28.83604</v>
      </c>
      <c r="Z86" s="2832" t="n">
        <v>15.634537</v>
      </c>
      <c r="AA86" s="2832" t="n">
        <v>41.040046</v>
      </c>
      <c r="AB86" s="401" t="n">
        <v>-0.1633527896143196</v>
      </c>
      <c r="AC86" s="402" t="n"/>
      <c r="AD86" s="2832" t="n">
        <v>34.336039</v>
      </c>
      <c r="AE86" s="2832" t="n">
        <v>5.5</v>
      </c>
      <c r="AF86" s="2832" t="n">
        <v>18.701503</v>
      </c>
      <c r="AG86" s="2832" t="n">
        <v>28.836039</v>
      </c>
      <c r="AH86" s="2832" t="n">
        <v>15.634536</v>
      </c>
      <c r="AI86" s="2832" t="n">
        <v>37.5538</v>
      </c>
      <c r="AJ86" s="401" t="n">
        <v>-0.08568403197545926</v>
      </c>
      <c r="AK86" s="402" t="n"/>
      <c r="AL86" s="2832" t="n">
        <v>34.33604</v>
      </c>
      <c r="AM86" s="2832" t="n">
        <v>5.5</v>
      </c>
      <c r="AN86" s="2900" t="n">
        <v>18.701503</v>
      </c>
      <c r="AO86" s="2900" t="n">
        <v>34.336039</v>
      </c>
      <c r="AP86" s="2832" t="n">
        <v>28.83604</v>
      </c>
      <c r="AQ86" s="2832" t="n">
        <v>15.63453700000001</v>
      </c>
      <c r="AR86" s="2832" t="n">
        <v>-134.433333</v>
      </c>
      <c r="AS86" s="401" t="n">
        <v>-1.255413142215257</v>
      </c>
      <c r="AT86" s="2827" t="n"/>
      <c r="AU86" s="2832" t="n">
        <v>1425.663113</v>
      </c>
      <c r="AV86" s="2832" t="n">
        <v>5.5</v>
      </c>
      <c r="AW86" s="2900" t="n">
        <v>34.336039</v>
      </c>
      <c r="AX86" s="2832" t="n">
        <v>1420.163113</v>
      </c>
      <c r="AY86" s="2832" t="n">
        <v>1391.327074</v>
      </c>
      <c r="AZ86" s="2832" t="n">
        <v>43.585428</v>
      </c>
      <c r="BA86" s="401" t="n">
        <v>31.70962746998836</v>
      </c>
      <c r="BB86" s="402" t="n"/>
      <c r="BC86" s="2667" t="n">
        <v>110.492324</v>
      </c>
      <c r="BD86" s="2667" t="n">
        <v>5.5</v>
      </c>
      <c r="BE86" s="2667" t="n">
        <v>34.336039</v>
      </c>
      <c r="BF86" s="2667" t="n">
        <v>104.992324</v>
      </c>
      <c r="BG86" s="2667" t="n">
        <v>76.156285</v>
      </c>
      <c r="BH86" s="2832" t="n">
        <v>45.046613</v>
      </c>
      <c r="BI86" s="401" t="n">
        <v>1.452844212726937</v>
      </c>
      <c r="BJ86" s="2833" t="n"/>
      <c r="BK86" s="2832" t="n">
        <v>126.857972</v>
      </c>
      <c r="BL86" s="2832" t="n">
        <v>5.5</v>
      </c>
      <c r="BM86" s="2832" t="n">
        <v>34.336039</v>
      </c>
      <c r="BN86" s="2832" t="n">
        <v>107.067383</v>
      </c>
      <c r="BO86" s="2832" t="n">
        <v>121.357972</v>
      </c>
      <c r="BP86" s="2832" t="n">
        <v>19.790589</v>
      </c>
      <c r="BQ86" s="2832" t="n">
        <v>45.046613</v>
      </c>
      <c r="BR86" s="401" t="n">
        <v>1.816148952197583</v>
      </c>
      <c r="BS86" s="2833" t="n"/>
      <c r="BT86" s="2832" t="n">
        <v>113.374449</v>
      </c>
      <c r="BU86" s="2832" t="n">
        <v>5.5</v>
      </c>
      <c r="BV86" s="2832" t="n">
        <v>107.067383</v>
      </c>
      <c r="BW86" s="2832" t="n">
        <v>107.874449</v>
      </c>
      <c r="BX86" s="2832" t="n">
        <v>6.307065999999992</v>
      </c>
      <c r="BY86" s="2832" t="n">
        <v>45.150141</v>
      </c>
      <c r="BZ86" s="401" t="n">
        <v>1.511054151525241</v>
      </c>
      <c r="CA86" s="2795" t="n"/>
      <c r="CB86" s="2889" t="n">
        <v>113.37445</v>
      </c>
      <c r="CC86" s="2832" t="n">
        <v>5.5</v>
      </c>
      <c r="CD86" s="2832" t="n">
        <v>107.067383</v>
      </c>
      <c r="CE86" s="2832" t="n">
        <v>107.87445</v>
      </c>
      <c r="CF86" s="2832" t="n">
        <v>6.307066999999989</v>
      </c>
      <c r="CG86" s="2832" t="n">
        <v>30.275257</v>
      </c>
      <c r="CH86" s="401" t="n">
        <v>2.744789020288085</v>
      </c>
      <c r="CI86" s="2795" t="n"/>
      <c r="CJ86" s="2889" t="n">
        <v>97.739913</v>
      </c>
      <c r="CK86" s="2832" t="n">
        <v>5.5</v>
      </c>
      <c r="CL86" s="2832" t="n">
        <v>107.067383</v>
      </c>
      <c r="CM86" s="2832" t="n">
        <v>92.239913</v>
      </c>
      <c r="CN86" s="2832" t="n">
        <v>-9.327470000000005</v>
      </c>
      <c r="CO86" s="2832" t="n">
        <v>8.100141000000001</v>
      </c>
      <c r="CP86" s="401" t="n">
        <v>11.06644588038653</v>
      </c>
      <c r="CQ86" s="402" t="n"/>
      <c r="CR86" s="2870" t="n">
        <v>2146.614849</v>
      </c>
      <c r="CS86" s="2832" t="n">
        <v>66</v>
      </c>
      <c r="CT86" s="2832" t="n">
        <v>2123.537597</v>
      </c>
      <c r="CU86" s="2832" t="n">
        <v>2080.614849</v>
      </c>
      <c r="CV86" s="2832" t="n">
        <v>23.07725200000004</v>
      </c>
      <c r="CW86" s="2832" t="n">
        <v>308.448984</v>
      </c>
      <c r="CX86" s="401">
        <f>IFERROR(CR86/CW86-1, "-")</f>
        <v/>
      </c>
      <c r="CY86" s="392" t="n"/>
      <c r="CZ86" s="2834" t="n">
        <v>66</v>
      </c>
      <c r="DA86" s="2832" t="n">
        <v>224.418036</v>
      </c>
      <c r="DB86" s="2900" t="n">
        <v>365.128861</v>
      </c>
      <c r="DC86" s="2832" t="n">
        <v>2123.537597</v>
      </c>
      <c r="DD86" s="2900" t="n">
        <v>308.448984</v>
      </c>
      <c r="DE86" s="401">
        <f>+CZ86/DD86-1</f>
        <v/>
      </c>
      <c r="DF86" s="401">
        <f>+DA86/DD86-1</f>
        <v/>
      </c>
      <c r="DG86" s="405">
        <f>+DB86/DD86-1</f>
        <v/>
      </c>
      <c r="DH86" s="405">
        <f>+DC86/DD86-1</f>
        <v/>
      </c>
      <c r="DI86" s="2819" t="n"/>
      <c r="DJ86" s="2657">
        <f>SUM(D86,J86,P86,V86,AD86,AL86,AU86,BC86,BK86,BT86,CB86,CJ86)-CR86</f>
        <v/>
      </c>
      <c r="DK86" s="2657">
        <f>SUM(E86,K86,Q86,W86,AE86,AM86,AV86,BD86,BL86,BU86,CC86,CK86)-CS86</f>
        <v/>
      </c>
      <c r="DL86" s="2657">
        <f>SUM(G86,M86,S86,AA86,AI86,AR86,AZ86,BH86,BQ86,BY86,CG86,CO86)-CW86</f>
        <v/>
      </c>
      <c r="DM86" s="2657">
        <f>SUM(D86,J86,P86,V86,AD86,AL86,AU86,BC86,,BN86,BV86,CD86,CL86)-CT86</f>
        <v/>
      </c>
      <c r="DN86" s="2819" t="n"/>
      <c r="DO86" s="2819" t="n"/>
      <c r="DP86" s="2901" t="n">
        <v>300348843</v>
      </c>
      <c r="DQ86" s="2821">
        <f>-CR86+DP86/10^6</f>
        <v/>
      </c>
      <c r="DR86" s="2657">
        <f>SUM(E86,K86,Q86,W86,AE86,AM86,AV86,BD86,BL86,BU86,CC86,CK86)-CS86</f>
        <v/>
      </c>
      <c r="DS86" s="2657">
        <f>SUM(D86,J86,P86,V86,AD86,AL86,AU86,BC86,,BN86,BV86,CD86,CL86)-CT86</f>
        <v/>
      </c>
      <c r="DT86" s="2822" t="n"/>
      <c r="DU86" s="407" t="n">
        <v>8.100141000000001</v>
      </c>
      <c r="DV86" s="2823">
        <f>DU86-CJ86</f>
        <v/>
      </c>
      <c r="DX86" s="2811">
        <f>(CS86-CZ86)*10^6</f>
        <v/>
      </c>
      <c r="DY86" s="2811">
        <f>(CT86-DC86)*10^6</f>
        <v/>
      </c>
      <c r="DZ86" s="2811">
        <f>(CW86-DD86)*10^6</f>
        <v/>
      </c>
      <c r="EB86" s="2824" t="n"/>
    </row>
    <row customFormat="1" customHeight="1" hidden="1" ht="15.75" outlineLevel="1" r="87" s="408">
      <c r="A87" s="260" t="n"/>
      <c r="B87" s="411" t="inlineStr">
        <is>
          <t>LOYERS LIAISONS SIGNALISATIONS</t>
        </is>
      </c>
      <c r="C87" s="398" t="inlineStr">
        <is>
          <t>Opex81</t>
        </is>
      </c>
      <c r="D87" s="2831" t="n">
        <v>1.311914</v>
      </c>
      <c r="E87" s="2832" t="n">
        <v>1.9839355</v>
      </c>
      <c r="F87" s="2832" t="n">
        <v>-0.6720215</v>
      </c>
      <c r="G87" s="2832" t="n">
        <v>1.311914</v>
      </c>
      <c r="H87" s="401" t="n">
        <v>0</v>
      </c>
      <c r="I87" s="389" t="n"/>
      <c r="J87" s="2831" t="n">
        <v>1.311914</v>
      </c>
      <c r="K87" s="2832" t="n">
        <v>1.9839355</v>
      </c>
      <c r="L87" s="2832" t="n">
        <v>-0.6720215</v>
      </c>
      <c r="M87" s="2832" t="n">
        <v>1.311914</v>
      </c>
      <c r="N87" s="401" t="n">
        <v>0</v>
      </c>
      <c r="O87" s="402" t="n"/>
      <c r="P87" s="2831" t="n">
        <v>1.967872</v>
      </c>
      <c r="Q87" s="2832" t="n">
        <v>1.9839355</v>
      </c>
      <c r="R87" s="2832" t="n">
        <v>-0.01606350000000001</v>
      </c>
      <c r="S87" s="2832" t="n">
        <v>1.476389</v>
      </c>
      <c r="T87" s="401" t="n">
        <v>0.3328953277218945</v>
      </c>
      <c r="U87" s="2826" t="n"/>
      <c r="V87" s="2831" t="n">
        <v>1.639893</v>
      </c>
      <c r="W87" s="2832" t="n">
        <v>1.9839355</v>
      </c>
      <c r="X87" s="2832" t="n">
        <v>1.967872</v>
      </c>
      <c r="Y87" s="2832" t="n">
        <v>-0.3440425</v>
      </c>
      <c r="Z87" s="2832" t="n">
        <v>-0.327979</v>
      </c>
      <c r="AA87" s="2832" t="n">
        <v>1.476389</v>
      </c>
      <c r="AB87" s="401" t="n">
        <v>0.1107458806588237</v>
      </c>
      <c r="AC87" s="402" t="n"/>
      <c r="AD87" s="2831" t="n">
        <v>1.311914</v>
      </c>
      <c r="AE87" s="2832" t="n">
        <v>1.9839355</v>
      </c>
      <c r="AF87" s="2832" t="n">
        <v>1.639893</v>
      </c>
      <c r="AG87" s="2832" t="n">
        <v>-0.6720215</v>
      </c>
      <c r="AH87" s="2832" t="n">
        <v>-0.327979</v>
      </c>
      <c r="AI87" s="2832" t="n">
        <v>1.476389</v>
      </c>
      <c r="AJ87" s="401" t="n">
        <v>-0.1114035664042471</v>
      </c>
      <c r="AK87" s="402" t="n"/>
      <c r="AL87" s="2831" t="n">
        <v>1.311914</v>
      </c>
      <c r="AM87" s="2832" t="n">
        <v>1.9839355</v>
      </c>
      <c r="AN87" s="2832" t="n">
        <v>1.639893</v>
      </c>
      <c r="AO87" s="2832" t="n">
        <v>1.639893</v>
      </c>
      <c r="AP87" s="2832" t="n">
        <v>-0.6720214999999998</v>
      </c>
      <c r="AQ87" s="2832" t="n">
        <v>-0.327979</v>
      </c>
      <c r="AR87" s="2832" t="n">
        <v>1.311914</v>
      </c>
      <c r="AS87" s="401" t="n">
        <v>0</v>
      </c>
      <c r="AT87" s="2827" t="n"/>
      <c r="AU87" s="2831" t="n">
        <v>1.311914</v>
      </c>
      <c r="AV87" s="2832" t="n">
        <v>1.9839355</v>
      </c>
      <c r="AW87" s="2832" t="n">
        <v>1.639893</v>
      </c>
      <c r="AX87" s="2832" t="n">
        <v>-0.6720214999999998</v>
      </c>
      <c r="AY87" s="2832" t="n">
        <v>-0.327979</v>
      </c>
      <c r="AZ87" s="2832" t="n">
        <v>0.9829639999999999</v>
      </c>
      <c r="BA87" s="401" t="n">
        <v>0.3346511164193195</v>
      </c>
      <c r="BB87" s="402" t="n"/>
      <c r="BC87" s="2747" t="n">
        <v>1.311914</v>
      </c>
      <c r="BD87" s="2667" t="n">
        <v>1.9839355</v>
      </c>
      <c r="BE87" s="2667" t="n">
        <v>1.639893</v>
      </c>
      <c r="BF87" s="2667" t="n">
        <v>-0.6720215</v>
      </c>
      <c r="BG87" s="2667" t="n">
        <v>-0.327979</v>
      </c>
      <c r="BH87" s="2832" t="n">
        <v>1.311914</v>
      </c>
      <c r="BI87" s="401" t="n">
        <v>0</v>
      </c>
      <c r="BJ87" s="2833" t="n"/>
      <c r="BK87" s="2831" t="n">
        <v>2.62383</v>
      </c>
      <c r="BL87" s="2832" t="n">
        <v>1.9839355</v>
      </c>
      <c r="BM87" s="2832" t="n">
        <v>1.639893</v>
      </c>
      <c r="BN87" s="2832" t="n">
        <v>1.639893</v>
      </c>
      <c r="BO87" s="2832" t="n">
        <v>0.6398944999999998</v>
      </c>
      <c r="BP87" s="2832" t="n">
        <v>0.9839369999999998</v>
      </c>
      <c r="BQ87" s="2832" t="n">
        <v>1.311914</v>
      </c>
      <c r="BR87" s="401" t="n">
        <v>1.000001524490172</v>
      </c>
      <c r="BS87" s="2833" t="n"/>
      <c r="BT87" s="2831" t="n">
        <v>1.639893</v>
      </c>
      <c r="BU87" s="2832" t="n">
        <v>1.9839355</v>
      </c>
      <c r="BV87" s="2832" t="n">
        <v>1.639893</v>
      </c>
      <c r="BW87" s="2832" t="n">
        <v>-0.3440425</v>
      </c>
      <c r="BX87" s="2832" t="n">
        <v>0</v>
      </c>
      <c r="BY87" s="2832" t="n">
        <v>1.311914</v>
      </c>
      <c r="BZ87" s="401" t="n">
        <v>0.2500003811225431</v>
      </c>
      <c r="CA87" s="2795" t="n"/>
      <c r="CB87" s="2836" t="n">
        <v>2.131376</v>
      </c>
      <c r="CC87" s="2832" t="n">
        <v>1.9839355</v>
      </c>
      <c r="CD87" s="2832" t="n">
        <v>1.639893</v>
      </c>
      <c r="CE87" s="2832" t="n">
        <v>0.1474404999999999</v>
      </c>
      <c r="CF87" s="2832" t="n">
        <v>0.4914829999999999</v>
      </c>
      <c r="CG87" s="2832" t="n">
        <v>1.311914</v>
      </c>
      <c r="CH87" s="401" t="n">
        <v>0.6246308828170137</v>
      </c>
      <c r="CI87" s="2795" t="n"/>
      <c r="CJ87" s="2836" t="n">
        <v>1.967872</v>
      </c>
      <c r="CK87" s="2832" t="n">
        <v>1.9839355</v>
      </c>
      <c r="CL87" s="2832" t="n">
        <v>1.639893</v>
      </c>
      <c r="CM87" s="2832" t="n">
        <v>-0.01606350000000001</v>
      </c>
      <c r="CN87" s="2832" t="n">
        <v>0.327979</v>
      </c>
      <c r="CO87" s="2832" t="n">
        <v>1.311914</v>
      </c>
      <c r="CP87" s="401" t="n">
        <v>0.5000007622450862</v>
      </c>
      <c r="CQ87" s="402" t="n"/>
      <c r="CR87" s="2870" t="n">
        <v>19.84222</v>
      </c>
      <c r="CS87" s="2832" t="n">
        <v>23.807226</v>
      </c>
      <c r="CT87" s="2832" t="n">
        <v>18.038821</v>
      </c>
      <c r="CU87" s="2832" t="n">
        <v>-3.965006000000002</v>
      </c>
      <c r="CV87" s="2832" t="n">
        <v>1.803399000000002</v>
      </c>
      <c r="CW87" s="2832" t="n">
        <v>15.907443</v>
      </c>
      <c r="CX87" s="401">
        <f>IFERROR(CR87/CW87-1, "-")</f>
        <v/>
      </c>
      <c r="CY87" s="392" t="n"/>
      <c r="CZ87" s="2834" t="n">
        <v>23.807226</v>
      </c>
      <c r="DA87" s="2832" t="n">
        <v>19.678716</v>
      </c>
      <c r="DB87" s="2832" t="n">
        <v>19.022758</v>
      </c>
      <c r="DC87" s="2832" t="n">
        <v>18.038821</v>
      </c>
      <c r="DD87" s="2832" t="n">
        <v>15.907443</v>
      </c>
      <c r="DE87" s="401">
        <f>+CZ87/DD87-1</f>
        <v/>
      </c>
      <c r="DF87" s="401">
        <f>+DA87/DD87-1</f>
        <v/>
      </c>
      <c r="DG87" s="405">
        <f>+DB87/DD87-1</f>
        <v/>
      </c>
      <c r="DH87" s="405">
        <f>+DC87/DD87-1</f>
        <v/>
      </c>
      <c r="DI87" s="2819" t="n"/>
      <c r="DJ87" s="2657">
        <f>SUM(D87,J87,P87,V87,AD87,AL87,AU87,BC87,BK87,BT87,CB87,CJ87)-CR87</f>
        <v/>
      </c>
      <c r="DK87" s="2657">
        <f>SUM(E87,K87,Q87,W87,AE87,AM87,AV87,BD87,BL87,BU87,CC87,CK87)-CS87</f>
        <v/>
      </c>
      <c r="DL87" s="2657">
        <f>SUM(G87,M87,S87,AA87,AI87,AR87,AZ87,BH87,BQ87,BY87,CG87,CO87)-CW87</f>
        <v/>
      </c>
      <c r="DM87" s="2657">
        <f>SUM(D87,J87,P87,V87,AD87,AL87,AU87,BC87,,BN87,BV87,CD87,CL87)-CT87</f>
        <v/>
      </c>
      <c r="DN87" s="2819" t="n"/>
      <c r="DO87" s="2819" t="n"/>
      <c r="DP87" s="2835" t="n">
        <v>14595529</v>
      </c>
      <c r="DQ87" s="2821">
        <f>-CR87+DP87/10^6</f>
        <v/>
      </c>
      <c r="DR87" s="2657">
        <f>SUM(E87,K87,Q87,W87,AE87,AM87,AV87,BD87,BL87,BU87,CC87,CK87)-CS87</f>
        <v/>
      </c>
      <c r="DS87" s="2657">
        <f>SUM(D87,J87,P87,V87,AD87,AL87,AU87,BC87,,BN87,BV87,CD87,CL87)-CT87</f>
        <v/>
      </c>
      <c r="DT87" s="2822" t="n"/>
      <c r="DU87" s="407" t="n">
        <v>1.311914</v>
      </c>
      <c r="DV87" s="2823">
        <f>DU87-CJ87</f>
        <v/>
      </c>
      <c r="DX87" s="2811">
        <f>(CS87-CZ87)*10^6</f>
        <v/>
      </c>
      <c r="DY87" s="2811">
        <f>(CT87-DC87)*10^6</f>
        <v/>
      </c>
      <c r="DZ87" s="2811">
        <f>(CW87-DD87)*10^6</f>
        <v/>
      </c>
      <c r="EB87" s="2824" t="n"/>
    </row>
    <row customFormat="1" customHeight="1" hidden="1" ht="15.75" outlineLevel="1" r="88" s="408">
      <c r="A88" s="260" t="n"/>
      <c r="B88" s="411" t="inlineStr">
        <is>
          <t>LOYERS LIAISONS SEGMENT SPACIA</t>
        </is>
      </c>
      <c r="C88" s="398" t="inlineStr">
        <is>
          <t>Opex82</t>
        </is>
      </c>
      <c r="D88" s="2831" t="n">
        <v>0</v>
      </c>
      <c r="E88" s="2832" t="n">
        <v>0</v>
      </c>
      <c r="F88" s="2832" t="n">
        <v>0</v>
      </c>
      <c r="G88" s="2832" t="n">
        <v>0</v>
      </c>
      <c r="H88" s="401" t="n"/>
      <c r="I88" s="389" t="n"/>
      <c r="J88" s="2831" t="n">
        <v>0</v>
      </c>
      <c r="K88" s="2832" t="n">
        <v>0</v>
      </c>
      <c r="L88" s="2832" t="n">
        <v>0</v>
      </c>
      <c r="M88" s="2832" t="n">
        <v>0</v>
      </c>
      <c r="N88" s="401" t="n"/>
      <c r="O88" s="402" t="n"/>
      <c r="P88" s="2831" t="n">
        <v>0</v>
      </c>
      <c r="Q88" s="2832" t="n">
        <v>0</v>
      </c>
      <c r="R88" s="2832" t="n">
        <v>0</v>
      </c>
      <c r="S88" s="2832" t="n">
        <v>0</v>
      </c>
      <c r="T88" s="401" t="n"/>
      <c r="U88" s="2826" t="n"/>
      <c r="V88" s="2831" t="n">
        <v>0</v>
      </c>
      <c r="W88" s="2832" t="n">
        <v>0</v>
      </c>
      <c r="X88" s="2832" t="n">
        <v>0</v>
      </c>
      <c r="Y88" s="2832" t="n">
        <v>0</v>
      </c>
      <c r="Z88" s="2832" t="n">
        <v>0</v>
      </c>
      <c r="AA88" s="2832" t="n">
        <v>0</v>
      </c>
      <c r="AB88" s="401" t="n"/>
      <c r="AC88" s="402" t="n"/>
      <c r="AD88" s="2831" t="n">
        <v>0</v>
      </c>
      <c r="AE88" s="2832" t="n">
        <v>0</v>
      </c>
      <c r="AF88" s="2832" t="n">
        <v>0</v>
      </c>
      <c r="AG88" s="2832" t="n">
        <v>0</v>
      </c>
      <c r="AH88" s="2832" t="n">
        <v>0</v>
      </c>
      <c r="AI88" s="2832" t="n">
        <v>0</v>
      </c>
      <c r="AJ88" s="401" t="n"/>
      <c r="AK88" s="402" t="n"/>
      <c r="AL88" s="2831" t="n">
        <v>0</v>
      </c>
      <c r="AM88" s="2832" t="n">
        <v>0</v>
      </c>
      <c r="AN88" s="2832" t="n">
        <v>0</v>
      </c>
      <c r="AO88" s="2832" t="n">
        <v>0</v>
      </c>
      <c r="AP88" s="2832" t="n">
        <v>0</v>
      </c>
      <c r="AQ88" s="2832" t="n">
        <v>0</v>
      </c>
      <c r="AR88" s="2832" t="n">
        <v>0</v>
      </c>
      <c r="AS88" s="401" t="n"/>
      <c r="AT88" s="2827" t="n"/>
      <c r="AU88" s="2831" t="n">
        <v>0</v>
      </c>
      <c r="AV88" s="2832" t="n">
        <v>0</v>
      </c>
      <c r="AW88" s="2832" t="n">
        <v>0</v>
      </c>
      <c r="AX88" s="2832" t="n">
        <v>0</v>
      </c>
      <c r="AY88" s="2832" t="n">
        <v>0</v>
      </c>
      <c r="AZ88" s="2832" t="n">
        <v>0</v>
      </c>
      <c r="BA88" s="401" t="n"/>
      <c r="BB88" s="402" t="n"/>
      <c r="BC88" s="2747" t="n">
        <v>0</v>
      </c>
      <c r="BD88" s="2667" t="n">
        <v>0</v>
      </c>
      <c r="BE88" s="2667" t="n">
        <v>0</v>
      </c>
      <c r="BF88" s="2667" t="n">
        <v>0</v>
      </c>
      <c r="BG88" s="2667" t="n">
        <v>0</v>
      </c>
      <c r="BH88" s="2832" t="n">
        <v>0</v>
      </c>
      <c r="BI88" s="401" t="n"/>
      <c r="BJ88" s="2833" t="n"/>
      <c r="BK88" s="2831" t="n">
        <v>0</v>
      </c>
      <c r="BL88" s="2832" t="n">
        <v>0</v>
      </c>
      <c r="BM88" s="2832" t="n">
        <v>0</v>
      </c>
      <c r="BN88" s="2832" t="n">
        <v>0</v>
      </c>
      <c r="BO88" s="2832" t="n">
        <v>0</v>
      </c>
      <c r="BP88" s="2832" t="n">
        <v>0</v>
      </c>
      <c r="BQ88" s="2832" t="n">
        <v>0</v>
      </c>
      <c r="BR88" s="401" t="n"/>
      <c r="BS88" s="2833" t="n"/>
      <c r="BT88" s="2831" t="n">
        <v>0</v>
      </c>
      <c r="BU88" s="2832" t="n">
        <v>0</v>
      </c>
      <c r="BV88" s="2832" t="n">
        <v>0</v>
      </c>
      <c r="BW88" s="2832" t="n">
        <v>0</v>
      </c>
      <c r="BX88" s="2832" t="n">
        <v>0</v>
      </c>
      <c r="BY88" s="2832" t="n">
        <v>0</v>
      </c>
      <c r="BZ88" s="401" t="n"/>
      <c r="CA88" s="2795" t="n"/>
      <c r="CB88" s="2831" t="n">
        <v>0</v>
      </c>
      <c r="CC88" s="2832" t="n">
        <v>0</v>
      </c>
      <c r="CD88" s="2832" t="n">
        <v>0</v>
      </c>
      <c r="CE88" s="2832" t="n">
        <v>0</v>
      </c>
      <c r="CF88" s="2832" t="n">
        <v>0</v>
      </c>
      <c r="CG88" s="2832" t="n">
        <v>0</v>
      </c>
      <c r="CH88" s="401" t="n"/>
      <c r="CI88" s="2795" t="n"/>
      <c r="CJ88" s="2831" t="n">
        <v>0</v>
      </c>
      <c r="CK88" s="2832" t="n">
        <v>0</v>
      </c>
      <c r="CL88" s="2832" t="n">
        <v>0</v>
      </c>
      <c r="CM88" s="2832" t="n">
        <v>0</v>
      </c>
      <c r="CN88" s="2832" t="n">
        <v>0</v>
      </c>
      <c r="CO88" s="2832" t="n">
        <v>0</v>
      </c>
      <c r="CP88" s="401" t="n"/>
      <c r="CQ88" s="402" t="n"/>
      <c r="CR88" s="2831" t="n">
        <v>0</v>
      </c>
      <c r="CS88" s="2832" t="n">
        <v>0</v>
      </c>
      <c r="CT88" s="2832" t="n">
        <v>0</v>
      </c>
      <c r="CU88" s="2832" t="n">
        <v>0</v>
      </c>
      <c r="CV88" s="2832" t="n">
        <v>0</v>
      </c>
      <c r="CW88" s="2832" t="n">
        <v>0</v>
      </c>
      <c r="CX88" s="401">
        <f>IFERROR(CR88/CW88-1, "-")</f>
        <v/>
      </c>
      <c r="CY88" s="392" t="n"/>
      <c r="CZ88" s="2834" t="n">
        <v>0</v>
      </c>
      <c r="DA88" s="2832" t="n">
        <v>0</v>
      </c>
      <c r="DB88" s="2832" t="n">
        <v>0</v>
      </c>
      <c r="DC88" s="2832" t="n">
        <v>0</v>
      </c>
      <c r="DD88" s="2832" t="n">
        <v>0</v>
      </c>
      <c r="DE88" s="401" t="n"/>
      <c r="DF88" s="401" t="n"/>
      <c r="DG88" s="405" t="n"/>
      <c r="DH88" s="405" t="n"/>
      <c r="DI88" s="2819" t="n"/>
      <c r="DJ88" s="2657">
        <f>SUM(D88,J88,P88,V88,AD88,AL88,AU88,BC88,BK88,BT88,CB88,CJ88)-CR88</f>
        <v/>
      </c>
      <c r="DK88" s="2657">
        <f>SUM(E88,K88,Q88,W88,AE88,AM88,AV88,BD88,BL88,BU88,CC88,CK88)-CS88</f>
        <v/>
      </c>
      <c r="DL88" s="2657">
        <f>SUM(G88,M88,S88,AA88,AI88,AR88,AZ88,BH88,BQ88,BY88,CG88,CO88)-CW88</f>
        <v/>
      </c>
      <c r="DM88" s="2657">
        <f>SUM(D88,J88,P88,V88,AD88,AL88,AU88,BC88,,BN88,BV88,CD88,CL88)-CT88</f>
        <v/>
      </c>
      <c r="DN88" s="2819" t="n"/>
      <c r="DO88" s="2819" t="n"/>
      <c r="DP88" s="2835" t="n">
        <v>0</v>
      </c>
      <c r="DQ88" s="2821">
        <f>-CR88+DP88/10^6</f>
        <v/>
      </c>
      <c r="DR88" s="2657">
        <f>SUM(E88,K88,Q88,W88,AE88,AM88,AV88,BD88,BL88,BU88,CC88,CK88)-CS88</f>
        <v/>
      </c>
      <c r="DS88" s="2657">
        <f>SUM(D88,J88,P88,V88,AD88,AL88,AU88,BC88,,BN88,BV88,CD88,CL88)-CT88</f>
        <v/>
      </c>
      <c r="DT88" s="2822" t="n"/>
      <c r="DU88" s="407" t="n">
        <v>0</v>
      </c>
      <c r="DV88" s="2823">
        <f>DU88-CJ88</f>
        <v/>
      </c>
      <c r="DX88" s="2811">
        <f>(CS88-CZ88)*10^6</f>
        <v/>
      </c>
      <c r="DY88" s="2811">
        <f>(CT88-DC88)*10^6</f>
        <v/>
      </c>
      <c r="DZ88" s="2811">
        <f>(CW88-DD88)*10^6</f>
        <v/>
      </c>
      <c r="EB88" s="2824" t="n"/>
    </row>
    <row customFormat="1" customHeight="1" hidden="1" ht="15.75" outlineLevel="1" r="89" s="408">
      <c r="A89" s="260" t="n"/>
      <c r="B89" s="411" t="inlineStr">
        <is>
          <t>LOYERS LIAISONS MIC</t>
        </is>
      </c>
      <c r="C89" s="398" t="inlineStr">
        <is>
          <t>Opex83</t>
        </is>
      </c>
      <c r="D89" s="2831" t="n">
        <v>0</v>
      </c>
      <c r="E89" s="2832" t="n">
        <v>0</v>
      </c>
      <c r="F89" s="2832" t="n">
        <v>0</v>
      </c>
      <c r="G89" s="2832" t="n">
        <v>0</v>
      </c>
      <c r="H89" s="401" t="n"/>
      <c r="I89" s="389" t="n"/>
      <c r="J89" s="2831" t="n">
        <v>0</v>
      </c>
      <c r="K89" s="2832" t="n">
        <v>0</v>
      </c>
      <c r="L89" s="2832" t="n">
        <v>0</v>
      </c>
      <c r="M89" s="2832" t="n">
        <v>0</v>
      </c>
      <c r="N89" s="401" t="n"/>
      <c r="O89" s="402" t="n"/>
      <c r="P89" s="2831" t="n">
        <v>0</v>
      </c>
      <c r="Q89" s="2832" t="n">
        <v>0</v>
      </c>
      <c r="R89" s="2832" t="n">
        <v>0</v>
      </c>
      <c r="S89" s="2832" t="n">
        <v>0</v>
      </c>
      <c r="T89" s="401" t="n"/>
      <c r="U89" s="2826" t="n"/>
      <c r="V89" s="2831" t="n">
        <v>0</v>
      </c>
      <c r="W89" s="2832" t="n">
        <v>0</v>
      </c>
      <c r="X89" s="2832" t="n">
        <v>0</v>
      </c>
      <c r="Y89" s="2832" t="n">
        <v>0</v>
      </c>
      <c r="Z89" s="2832" t="n">
        <v>0</v>
      </c>
      <c r="AA89" s="2832" t="n">
        <v>0</v>
      </c>
      <c r="AB89" s="401" t="n"/>
      <c r="AC89" s="402" t="n"/>
      <c r="AD89" s="2831" t="n">
        <v>0</v>
      </c>
      <c r="AE89" s="2832" t="n">
        <v>0</v>
      </c>
      <c r="AF89" s="2832" t="n">
        <v>0</v>
      </c>
      <c r="AG89" s="2832" t="n">
        <v>0</v>
      </c>
      <c r="AH89" s="2832" t="n">
        <v>0</v>
      </c>
      <c r="AI89" s="2832" t="n">
        <v>0</v>
      </c>
      <c r="AJ89" s="401" t="n"/>
      <c r="AK89" s="402" t="n"/>
      <c r="AL89" s="2831" t="n">
        <v>0</v>
      </c>
      <c r="AM89" s="2832" t="n">
        <v>0</v>
      </c>
      <c r="AN89" s="2832" t="n">
        <v>0</v>
      </c>
      <c r="AO89" s="2832" t="n">
        <v>0</v>
      </c>
      <c r="AP89" s="2832" t="n">
        <v>0</v>
      </c>
      <c r="AQ89" s="2832" t="n">
        <v>0</v>
      </c>
      <c r="AR89" s="2832" t="n">
        <v>0</v>
      </c>
      <c r="AS89" s="401" t="n"/>
      <c r="AT89" s="2827" t="n"/>
      <c r="AU89" s="2831" t="n">
        <v>0</v>
      </c>
      <c r="AV89" s="2832" t="n">
        <v>0</v>
      </c>
      <c r="AW89" s="2832" t="n">
        <v>0</v>
      </c>
      <c r="AX89" s="2832" t="n">
        <v>0</v>
      </c>
      <c r="AY89" s="2832" t="n">
        <v>0</v>
      </c>
      <c r="AZ89" s="2832" t="n">
        <v>0</v>
      </c>
      <c r="BA89" s="401" t="n"/>
      <c r="BB89" s="402" t="n"/>
      <c r="BC89" s="2747" t="n">
        <v>0</v>
      </c>
      <c r="BD89" s="2667" t="n">
        <v>0</v>
      </c>
      <c r="BE89" s="2667" t="n">
        <v>0</v>
      </c>
      <c r="BF89" s="2667" t="n">
        <v>0</v>
      </c>
      <c r="BG89" s="2667" t="n">
        <v>0</v>
      </c>
      <c r="BH89" s="2832" t="n">
        <v>0</v>
      </c>
      <c r="BI89" s="401" t="n"/>
      <c r="BJ89" s="2833" t="n"/>
      <c r="BK89" s="2831" t="n">
        <v>0</v>
      </c>
      <c r="BL89" s="2832" t="n">
        <v>0</v>
      </c>
      <c r="BM89" s="2832" t="n">
        <v>0</v>
      </c>
      <c r="BN89" s="2832" t="n">
        <v>0</v>
      </c>
      <c r="BO89" s="2832" t="n">
        <v>0</v>
      </c>
      <c r="BP89" s="2832" t="n">
        <v>0</v>
      </c>
      <c r="BQ89" s="2832" t="n">
        <v>0</v>
      </c>
      <c r="BR89" s="401" t="n"/>
      <c r="BS89" s="2833" t="n"/>
      <c r="BT89" s="2831" t="n">
        <v>0</v>
      </c>
      <c r="BU89" s="2832" t="n">
        <v>0</v>
      </c>
      <c r="BV89" s="2832" t="n">
        <v>0</v>
      </c>
      <c r="BW89" s="2832" t="n">
        <v>0</v>
      </c>
      <c r="BX89" s="2832" t="n">
        <v>0</v>
      </c>
      <c r="BY89" s="2832" t="n">
        <v>0</v>
      </c>
      <c r="BZ89" s="401" t="n"/>
      <c r="CA89" s="2795" t="n"/>
      <c r="CB89" s="2831" t="n">
        <v>0</v>
      </c>
      <c r="CC89" s="2832" t="n">
        <v>0</v>
      </c>
      <c r="CD89" s="2832" t="n">
        <v>0</v>
      </c>
      <c r="CE89" s="2832" t="n">
        <v>0</v>
      </c>
      <c r="CF89" s="2832" t="n">
        <v>0</v>
      </c>
      <c r="CG89" s="2832" t="n">
        <v>0</v>
      </c>
      <c r="CH89" s="401" t="n"/>
      <c r="CI89" s="2795" t="n"/>
      <c r="CJ89" s="2831" t="n">
        <v>0</v>
      </c>
      <c r="CK89" s="2832" t="n">
        <v>0</v>
      </c>
      <c r="CL89" s="2832" t="n">
        <v>0</v>
      </c>
      <c r="CM89" s="2832" t="n">
        <v>0</v>
      </c>
      <c r="CN89" s="2832" t="n">
        <v>0</v>
      </c>
      <c r="CO89" s="2832" t="n">
        <v>0</v>
      </c>
      <c r="CP89" s="401" t="n"/>
      <c r="CQ89" s="402" t="n"/>
      <c r="CR89" s="2831" t="n">
        <v>0</v>
      </c>
      <c r="CS89" s="2832" t="n">
        <v>0</v>
      </c>
      <c r="CT89" s="2832" t="n">
        <v>0</v>
      </c>
      <c r="CU89" s="2832" t="n">
        <v>0</v>
      </c>
      <c r="CV89" s="2832" t="n">
        <v>0</v>
      </c>
      <c r="CW89" s="2832" t="n">
        <v>0</v>
      </c>
      <c r="CX89" s="401">
        <f>IFERROR(CR89/CW89-1, "-")</f>
        <v/>
      </c>
      <c r="CY89" s="392" t="n"/>
      <c r="CZ89" s="2834" t="n">
        <v>0</v>
      </c>
      <c r="DA89" s="2832" t="n">
        <v>0</v>
      </c>
      <c r="DB89" s="2832" t="n">
        <v>0</v>
      </c>
      <c r="DC89" s="2832" t="n">
        <v>0</v>
      </c>
      <c r="DD89" s="2832" t="n">
        <v>0</v>
      </c>
      <c r="DE89" s="401" t="n"/>
      <c r="DF89" s="401" t="n"/>
      <c r="DG89" s="405" t="n"/>
      <c r="DH89" s="405" t="n"/>
      <c r="DI89" s="2819" t="n"/>
      <c r="DJ89" s="2657">
        <f>SUM(D89,J89,P89,V89,AD89,AL89,AU89,BC89,BK89,BT89,CB89,CJ89)-CR89</f>
        <v/>
      </c>
      <c r="DK89" s="2657">
        <f>SUM(E89,K89,Q89,W89,AE89,AM89,AV89,BD89,BL89,BU89,CC89,CK89)-CS89</f>
        <v/>
      </c>
      <c r="DL89" s="2657">
        <f>SUM(G89,M89,S89,AA89,AI89,AR89,AZ89,BH89,BQ89,BY89,CG89,CO89)-CW89</f>
        <v/>
      </c>
      <c r="DM89" s="2657">
        <f>SUM(D89,J89,P89,V89,AD89,AL89,AU89,BC89,,BN89,BV89,CD89,CL89)-CT89</f>
        <v/>
      </c>
      <c r="DN89" s="2819" t="n"/>
      <c r="DO89" s="2819" t="n"/>
      <c r="DP89" s="2835" t="n">
        <v>0</v>
      </c>
      <c r="DQ89" s="2821">
        <f>-CR89+DP89/10^6</f>
        <v/>
      </c>
      <c r="DR89" s="2657">
        <f>SUM(E89,K89,Q89,W89,AE89,AM89,AV89,BD89,BL89,BU89,CC89,CK89)-CS89</f>
        <v/>
      </c>
      <c r="DS89" s="2657">
        <f>SUM(D89,J89,P89,V89,AD89,AL89,AU89,BC89,,BN89,BV89,CD89,CL89)-CT89</f>
        <v/>
      </c>
      <c r="DT89" s="2822" t="n"/>
      <c r="DU89" s="407" t="n">
        <v>0</v>
      </c>
      <c r="DV89" s="2823">
        <f>DU89-CJ89</f>
        <v/>
      </c>
      <c r="DX89" s="2811">
        <f>(CS89-CZ89)*10^6</f>
        <v/>
      </c>
      <c r="DY89" s="2811">
        <f>(CT89-DC89)*10^6</f>
        <v/>
      </c>
      <c r="DZ89" s="2811">
        <f>(CW89-DD89)*10^6</f>
        <v/>
      </c>
      <c r="EB89" s="2824" t="n"/>
    </row>
    <row customFormat="1" customHeight="1" hidden="1" ht="15.75" outlineLevel="1" r="90" s="408">
      <c r="A90" s="260" t="n"/>
      <c r="B90" s="411" t="inlineStr">
        <is>
          <t>LOYERS LIAISONS FIBRES OPTIQUE</t>
        </is>
      </c>
      <c r="C90" s="398" t="inlineStr">
        <is>
          <t>Opex84</t>
        </is>
      </c>
      <c r="D90" s="2849" t="n">
        <v>189.243124</v>
      </c>
      <c r="E90" s="2832" t="n">
        <v>19.3654666666667</v>
      </c>
      <c r="F90" s="2832" t="n">
        <v>169.8776573333333</v>
      </c>
      <c r="G90" s="2832" t="n">
        <v>228.289412</v>
      </c>
      <c r="H90" s="401" t="n">
        <v>-0.1710385412005003</v>
      </c>
      <c r="I90" s="389" t="n"/>
      <c r="J90" s="2849" t="n">
        <v>292.003912</v>
      </c>
      <c r="K90" s="2832" t="n">
        <v>19.3654666666667</v>
      </c>
      <c r="L90" s="2832" t="n">
        <v>272.6384453333333</v>
      </c>
      <c r="M90" s="2832" t="n">
        <v>203.598534</v>
      </c>
      <c r="N90" s="401" t="n">
        <v>0.4342142168862573</v>
      </c>
      <c r="O90" s="402" t="n"/>
      <c r="P90" s="2849" t="n">
        <v>247.81928</v>
      </c>
      <c r="Q90" s="2832" t="n">
        <v>19.3654666666667</v>
      </c>
      <c r="R90" s="2832" t="n">
        <v>228.4538133333333</v>
      </c>
      <c r="S90" s="2832" t="n">
        <v>238.927611</v>
      </c>
      <c r="T90" s="401" t="n">
        <v>0.03721490774040337</v>
      </c>
      <c r="U90" s="2826" t="n"/>
      <c r="V90" s="2849" t="n">
        <v>245.978147</v>
      </c>
      <c r="W90" s="2832" t="n">
        <v>19.3654666666667</v>
      </c>
      <c r="X90" s="2832" t="n">
        <v>247.610956666667</v>
      </c>
      <c r="Y90" s="2832" t="n">
        <v>226.6126803333333</v>
      </c>
      <c r="Z90" s="2832" t="n">
        <v>-1.632809666666986</v>
      </c>
      <c r="AA90" s="2832" t="n">
        <v>256.166133</v>
      </c>
      <c r="AB90" s="401" t="n">
        <v>-0.03977101063550814</v>
      </c>
      <c r="AC90" s="402" t="n"/>
      <c r="AD90" s="2849" t="n">
        <v>244.93723</v>
      </c>
      <c r="AE90" s="2832" t="n">
        <v>19.3654666666667</v>
      </c>
      <c r="AF90" s="2832" t="n">
        <v>247.873456666667</v>
      </c>
      <c r="AG90" s="2832" t="n">
        <v>225.5717633333333</v>
      </c>
      <c r="AH90" s="2832" t="n">
        <v>-2.936226666667011</v>
      </c>
      <c r="AI90" s="2832" t="n">
        <v>223.681201</v>
      </c>
      <c r="AJ90" s="401" t="n">
        <v>0.09502823171983965</v>
      </c>
      <c r="AK90" s="402" t="n"/>
      <c r="AL90" s="2849" t="n">
        <v>244.269231</v>
      </c>
      <c r="AM90" s="2832" t="n">
        <v>19.3654666666667</v>
      </c>
      <c r="AN90" s="2832" t="n">
        <v>248.223456666667</v>
      </c>
      <c r="AO90" s="2832" t="n">
        <v>245.074656666667</v>
      </c>
      <c r="AP90" s="2832" t="n">
        <v>224.9037643333333</v>
      </c>
      <c r="AQ90" s="2832" t="n">
        <v>-3.954225666666957</v>
      </c>
      <c r="AR90" s="2832" t="n">
        <v>220.097926</v>
      </c>
      <c r="AS90" s="401" t="n">
        <v>0.1098206849981858</v>
      </c>
      <c r="AT90" s="2827" t="n"/>
      <c r="AU90" s="2849" t="n">
        <v>128.18745</v>
      </c>
      <c r="AV90" s="2832" t="n">
        <v>19.3654666666667</v>
      </c>
      <c r="AW90" s="2832" t="n">
        <v>245.337156666667</v>
      </c>
      <c r="AX90" s="2832" t="n">
        <v>108.8219833333333</v>
      </c>
      <c r="AY90" s="2832" t="n">
        <v>-117.149706666667</v>
      </c>
      <c r="AZ90" s="2832" t="n">
        <v>223.611242</v>
      </c>
      <c r="BA90" s="401" t="n">
        <v>-0.4267396895903829</v>
      </c>
      <c r="BB90" s="402" t="n"/>
      <c r="BC90" s="2873" t="n">
        <v>215.566371</v>
      </c>
      <c r="BD90" s="2667" t="n">
        <v>19.36546666666667</v>
      </c>
      <c r="BE90" s="2667" t="n">
        <v>244.599656666667</v>
      </c>
      <c r="BF90" s="2667" t="n">
        <v>196.2009043333333</v>
      </c>
      <c r="BG90" s="2667" t="n">
        <v>-29.03328566666698</v>
      </c>
      <c r="BH90" s="2832" t="n">
        <v>224.983975</v>
      </c>
      <c r="BI90" s="401" t="n">
        <v>-0.04185899906871138</v>
      </c>
      <c r="BJ90" s="2833" t="n"/>
      <c r="BK90" s="2849" t="n">
        <v>230.301969</v>
      </c>
      <c r="BL90" s="2832" t="n">
        <v>19.36546666666667</v>
      </c>
      <c r="BM90" s="2832" t="n">
        <v>245.321656666667</v>
      </c>
      <c r="BN90" s="2832" t="n">
        <v>245.321656666667</v>
      </c>
      <c r="BO90" s="2832" t="n">
        <v>210.9365023333334</v>
      </c>
      <c r="BP90" s="2832" t="n">
        <v>-15.01968766666698</v>
      </c>
      <c r="BQ90" s="2832" t="n">
        <v>222.523726</v>
      </c>
      <c r="BR90" s="401" t="n">
        <v>0.03495466815974502</v>
      </c>
      <c r="BS90" s="2833" t="n"/>
      <c r="BT90" s="2849" t="n">
        <v>203.83292</v>
      </c>
      <c r="BU90" s="2832" t="n">
        <v>19.36546666666667</v>
      </c>
      <c r="BV90" s="2832" t="n">
        <v>244.584156666667</v>
      </c>
      <c r="BW90" s="2832" t="n">
        <v>184.4674533333333</v>
      </c>
      <c r="BX90" s="2832" t="n">
        <v>-40.75123666666701</v>
      </c>
      <c r="BY90" s="2832" t="n">
        <v>220.097926</v>
      </c>
      <c r="BZ90" s="401" t="n">
        <v>-0.07389895168753202</v>
      </c>
      <c r="CA90" s="2795" t="n"/>
      <c r="CB90" s="2849" t="n">
        <v>201.112669</v>
      </c>
      <c r="CC90" s="2832" t="n">
        <v>19.36546666666667</v>
      </c>
      <c r="CD90" s="2832" t="n">
        <v>236.346656666667</v>
      </c>
      <c r="CE90" s="2832" t="n">
        <v>181.7472023333333</v>
      </c>
      <c r="CF90" s="2832" t="n">
        <v>-35.23398766666699</v>
      </c>
      <c r="CG90" s="2832" t="n">
        <v>224.265925</v>
      </c>
      <c r="CH90" s="401" t="n">
        <v>-0.1032401868451482</v>
      </c>
      <c r="CI90" s="2795" t="n"/>
      <c r="CJ90" s="2849" t="n">
        <v>214.44352</v>
      </c>
      <c r="CK90" s="2832" t="n">
        <v>19.36546666666667</v>
      </c>
      <c r="CL90" s="2832" t="n">
        <v>236.696656666667</v>
      </c>
      <c r="CM90" s="2832" t="n">
        <v>195.0780533333333</v>
      </c>
      <c r="CN90" s="2832" t="n">
        <v>-22.25313666666699</v>
      </c>
      <c r="CO90" s="2832" t="n">
        <v>224.265926</v>
      </c>
      <c r="CP90" s="401" t="n">
        <v>-0.04379803109278402</v>
      </c>
      <c r="CQ90" s="402" t="n"/>
      <c r="CR90" s="2870" t="n">
        <v>2657.695823</v>
      </c>
      <c r="CS90" s="2832" t="n">
        <v>232.3856000000002</v>
      </c>
      <c r="CT90" s="2832" t="n">
        <v>2770.953871666668</v>
      </c>
      <c r="CU90" s="2832" t="n">
        <v>2425.310222999999</v>
      </c>
      <c r="CV90" s="2832" t="n">
        <v>-113.2580486666684</v>
      </c>
      <c r="CW90" s="2832" t="n">
        <v>2710.509537</v>
      </c>
      <c r="CX90" s="401">
        <f>IFERROR(CR90/CW90-1, "-")</f>
        <v/>
      </c>
      <c r="CY90" s="392" t="n"/>
      <c r="CZ90" s="2834" t="n">
        <v>232.3856</v>
      </c>
      <c r="DA90" s="2832" t="n">
        <v>2961.552926</v>
      </c>
      <c r="DB90" s="2832" t="n">
        <v>2934.94228966667</v>
      </c>
      <c r="DC90" s="2832" t="n">
        <v>2770.95387166667</v>
      </c>
      <c r="DD90" s="2832" t="n">
        <v>2710.509537</v>
      </c>
      <c r="DE90" s="401">
        <f>+CZ90/DD90-1</f>
        <v/>
      </c>
      <c r="DF90" s="401">
        <f>+DA90/DD90-1</f>
        <v/>
      </c>
      <c r="DG90" s="405">
        <f>+DB90/DD90-1</f>
        <v/>
      </c>
      <c r="DH90" s="405">
        <f>+DC90/DD90-1</f>
        <v/>
      </c>
      <c r="DI90" s="2819" t="n"/>
      <c r="DJ90" s="2657">
        <f>SUM(D90,J90,P90,V90,AD90,AL90,AU90,BC90,BK90,BT90,CB90,CJ90)-CR90</f>
        <v/>
      </c>
      <c r="DK90" s="2657">
        <f>SUM(E90,K90,Q90,W90,AE90,AM90,AV90,BD90,BL90,BU90,CC90,CK90)-CS90</f>
        <v/>
      </c>
      <c r="DL90" s="2657">
        <f>SUM(G90,M90,S90,AA90,AI90,AR90,AZ90,BH90,BQ90,BY90,CG90,CO90)-CW90</f>
        <v/>
      </c>
      <c r="DM90" s="2657">
        <f>SUM(D90,J90,P90,V90,AD90,AL90,AU90,BC90,,BN90,BV90,CD90,CL90)-CT90</f>
        <v/>
      </c>
      <c r="DN90" s="2819" t="n"/>
      <c r="DO90" s="2819" t="n"/>
      <c r="DP90" s="2878" t="n">
        <v>2486243611</v>
      </c>
      <c r="DQ90" s="2821">
        <f>-CR90+DP90/10^6</f>
        <v/>
      </c>
      <c r="DR90" s="2657">
        <f>SUM(E90,K90,Q90,W90,AE90,AM90,AV90,BD90,BL90,BU90,CC90,CK90)-CS90</f>
        <v/>
      </c>
      <c r="DS90" s="2657">
        <f>SUM(D90,J90,P90,V90,AD90,AL90,AU90,BC90,,BN90,BV90,CD90,CL90)-CT90</f>
        <v/>
      </c>
      <c r="DT90" s="2822" t="n"/>
      <c r="DU90" s="407" t="n">
        <v>224.265926</v>
      </c>
      <c r="DV90" s="2823">
        <f>DU90-CJ90</f>
        <v/>
      </c>
      <c r="DX90" s="2811">
        <f>(CS90-CZ90)*10^6</f>
        <v/>
      </c>
      <c r="DY90" s="2811">
        <f>(CT90-DC90)*10^6</f>
        <v/>
      </c>
      <c r="DZ90" s="2811">
        <f>(CW90-DD90)*10^6</f>
        <v/>
      </c>
      <c r="EB90" s="2824" t="n"/>
    </row>
    <row customFormat="1" customHeight="1" hidden="1" ht="15.75" outlineLevel="1" r="91" s="408">
      <c r="A91" s="260" t="n"/>
      <c r="B91" s="411" t="inlineStr">
        <is>
          <t>LOYERS AUTRES LIAISONS</t>
        </is>
      </c>
      <c r="C91" s="398" t="inlineStr">
        <is>
          <t>Opex85</t>
        </is>
      </c>
      <c r="D91" s="2831" t="n">
        <v>47.063002</v>
      </c>
      <c r="E91" s="2832" t="n">
        <v>226.87049</v>
      </c>
      <c r="F91" s="2832" t="n">
        <v>-179.807488</v>
      </c>
      <c r="G91" s="2832" t="n">
        <v>40.853002</v>
      </c>
      <c r="H91" s="401" t="n">
        <v>0.1520084129925141</v>
      </c>
      <c r="I91" s="389" t="n"/>
      <c r="J91" s="2831" t="n">
        <v>47.063002</v>
      </c>
      <c r="K91" s="2832" t="n">
        <v>227.13299</v>
      </c>
      <c r="L91" s="2832" t="n">
        <v>-180.069988</v>
      </c>
      <c r="M91" s="2832" t="n">
        <v>55.410502</v>
      </c>
      <c r="N91" s="401" t="n">
        <v>-0.1506483373855737</v>
      </c>
      <c r="O91" s="402" t="n"/>
      <c r="P91" s="2831" t="n">
        <v>47.063002</v>
      </c>
      <c r="Q91" s="2832" t="n">
        <v>227.48299</v>
      </c>
      <c r="R91" s="2832" t="n">
        <v>-180.419988</v>
      </c>
      <c r="S91" s="2832" t="n">
        <v>47.063002</v>
      </c>
      <c r="T91" s="401" t="n">
        <v>0</v>
      </c>
      <c r="U91" s="2826" t="n"/>
      <c r="V91" s="2831" t="n">
        <v>47.063002</v>
      </c>
      <c r="W91" s="2832" t="n">
        <v>227.74549</v>
      </c>
      <c r="X91" s="2832" t="n">
        <v>47.063002</v>
      </c>
      <c r="Y91" s="2832" t="n">
        <v>-180.682488</v>
      </c>
      <c r="Z91" s="2832" t="n">
        <v>0</v>
      </c>
      <c r="AA91" s="2832" t="n">
        <v>47.063002</v>
      </c>
      <c r="AB91" s="401" t="n">
        <v>0</v>
      </c>
      <c r="AC91" s="402" t="n"/>
      <c r="AD91" s="2831" t="n">
        <v>47.063002</v>
      </c>
      <c r="AE91" s="2832" t="n">
        <v>228.00799</v>
      </c>
      <c r="AF91" s="2832" t="n">
        <v>47.063002</v>
      </c>
      <c r="AG91" s="2832" t="n">
        <v>-180.944988</v>
      </c>
      <c r="AH91" s="2832" t="n">
        <v>0</v>
      </c>
      <c r="AI91" s="2832" t="n">
        <v>47.063002</v>
      </c>
      <c r="AJ91" s="401" t="n">
        <v>0</v>
      </c>
      <c r="AK91" s="402" t="n"/>
      <c r="AL91" s="2831" t="n">
        <v>47.063002</v>
      </c>
      <c r="AM91" s="2832" t="n">
        <v>228.35799</v>
      </c>
      <c r="AN91" s="2832" t="n">
        <v>47.063002</v>
      </c>
      <c r="AO91" s="2832" t="n">
        <v>47.063002</v>
      </c>
      <c r="AP91" s="2832" t="n">
        <v>-181.294988</v>
      </c>
      <c r="AQ91" s="2832" t="n">
        <v>0</v>
      </c>
      <c r="AR91" s="2832" t="n">
        <v>47.063002</v>
      </c>
      <c r="AS91" s="401" t="n">
        <v>2.220446049250313e-16</v>
      </c>
      <c r="AT91" s="2827" t="n"/>
      <c r="AU91" s="2831" t="n">
        <v>47.063002</v>
      </c>
      <c r="AV91" s="2832" t="n">
        <v>228.62049</v>
      </c>
      <c r="AW91" s="2832" t="n">
        <v>47.063002</v>
      </c>
      <c r="AX91" s="2832" t="n">
        <v>-181.557488</v>
      </c>
      <c r="AY91" s="2832" t="n">
        <v>0</v>
      </c>
      <c r="AZ91" s="2832" t="n">
        <v>47.063002</v>
      </c>
      <c r="BA91" s="401" t="n">
        <v>2.220446049250313e-16</v>
      </c>
      <c r="BB91" s="402" t="n"/>
      <c r="BC91" s="2747" t="n">
        <v>47.063002</v>
      </c>
      <c r="BD91" s="2667" t="n">
        <v>228.88299</v>
      </c>
      <c r="BE91" s="2667" t="n">
        <v>47.063002</v>
      </c>
      <c r="BF91" s="2667" t="n">
        <v>-181.819988</v>
      </c>
      <c r="BG91" s="2667" t="n">
        <v>0</v>
      </c>
      <c r="BH91" s="2832" t="n">
        <v>47.063002</v>
      </c>
      <c r="BI91" s="401" t="n">
        <v>0</v>
      </c>
      <c r="BJ91" s="2833" t="n"/>
      <c r="BK91" s="2831" t="n">
        <v>47.063002</v>
      </c>
      <c r="BL91" s="2832" t="n">
        <v>186.60499</v>
      </c>
      <c r="BM91" s="2832" t="n">
        <v>47.063002</v>
      </c>
      <c r="BN91" s="2832" t="n">
        <v>47.063002</v>
      </c>
      <c r="BO91" s="2832" t="n">
        <v>-139.541988</v>
      </c>
      <c r="BP91" s="2832" t="n">
        <v>0</v>
      </c>
      <c r="BQ91" s="2832" t="n">
        <v>47.063002</v>
      </c>
      <c r="BR91" s="401" t="n">
        <v>0</v>
      </c>
      <c r="BS91" s="2833" t="n"/>
      <c r="BT91" s="2831" t="n">
        <v>47.063002</v>
      </c>
      <c r="BU91" s="2832" t="n">
        <v>186.86749</v>
      </c>
      <c r="BV91" s="2832" t="n">
        <v>47.063002</v>
      </c>
      <c r="BW91" s="2832" t="n">
        <v>-139.804488</v>
      </c>
      <c r="BX91" s="2832" t="n">
        <v>0</v>
      </c>
      <c r="BY91" s="2832" t="n">
        <v>47.063002</v>
      </c>
      <c r="BZ91" s="401" t="n">
        <v>0</v>
      </c>
      <c r="CA91" s="2795" t="n"/>
      <c r="CB91" s="2836" t="n">
        <v>47.063002</v>
      </c>
      <c r="CC91" s="2832" t="n">
        <v>187.12999</v>
      </c>
      <c r="CD91" s="2832" t="n">
        <v>47.063002</v>
      </c>
      <c r="CE91" s="2832" t="n">
        <v>-140.066988</v>
      </c>
      <c r="CF91" s="2832" t="n">
        <v>0</v>
      </c>
      <c r="CG91" s="2832" t="n">
        <v>47.063002</v>
      </c>
      <c r="CH91" s="401" t="n">
        <v>0</v>
      </c>
      <c r="CI91" s="2795" t="n"/>
      <c r="CJ91" s="2836" t="n">
        <v>47.063002</v>
      </c>
      <c r="CK91" s="2832" t="n">
        <v>187.47999</v>
      </c>
      <c r="CL91" s="2832" t="n">
        <v>47.063002</v>
      </c>
      <c r="CM91" s="2832" t="n">
        <v>-140.416988</v>
      </c>
      <c r="CN91" s="2832" t="n">
        <v>0</v>
      </c>
      <c r="CO91" s="2832" t="n">
        <v>47.063002</v>
      </c>
      <c r="CP91" s="401" t="n">
        <v>0</v>
      </c>
      <c r="CQ91" s="402" t="n"/>
      <c r="CR91" s="2870" t="n">
        <v>564.7560239999999</v>
      </c>
      <c r="CS91" s="2832" t="n">
        <v>2571.18388</v>
      </c>
      <c r="CT91" s="2832" t="n">
        <v>564.756024</v>
      </c>
      <c r="CU91" s="2832" t="n">
        <v>-2006.427856</v>
      </c>
      <c r="CV91" s="2832" t="n">
        <v>-1.13686837721616e-13</v>
      </c>
      <c r="CW91" s="2832" t="n">
        <v>566.8935239999998</v>
      </c>
      <c r="CX91" s="401">
        <f>IFERROR(CR91/CW91-1, "-")</f>
        <v/>
      </c>
      <c r="CY91" s="392" t="n"/>
      <c r="CZ91" s="2834" t="n">
        <v>2571.18388</v>
      </c>
      <c r="DA91" s="2832" t="n">
        <v>564.756024</v>
      </c>
      <c r="DB91" s="2832" t="n">
        <v>564.756024</v>
      </c>
      <c r="DC91" s="2832" t="n">
        <v>564.756024</v>
      </c>
      <c r="DD91" s="2832" t="n">
        <v>566.8935239999998</v>
      </c>
      <c r="DE91" s="401">
        <f>+CZ91/DD91-1</f>
        <v/>
      </c>
      <c r="DF91" s="401">
        <f>+DA91/DD91-1</f>
        <v/>
      </c>
      <c r="DG91" s="405">
        <f>+DB91/DD91-1</f>
        <v/>
      </c>
      <c r="DH91" s="405">
        <f>+DC91/DD91-1</f>
        <v/>
      </c>
      <c r="DI91" s="2819" t="n"/>
      <c r="DJ91" s="2657">
        <f>SUM(D91,J91,P91,V91,AD91,AL91,AU91,BC91,BK91,BT91,CB91,CJ91)-CR91</f>
        <v/>
      </c>
      <c r="DK91" s="2657">
        <f>SUM(E91,K91,Q91,W91,AE91,AM91,AV91,BD91,BL91,BU91,CC91,CK91)-CS91</f>
        <v/>
      </c>
      <c r="DL91" s="2657">
        <f>SUM(G91,M91,S91,AA91,AI91,AR91,AZ91,BH91,BQ91,BY91,CG91,CO91)-CW91</f>
        <v/>
      </c>
      <c r="DM91" s="2657">
        <f>SUM(D91,J91,P91,V91,AD91,AL91,AU91,BC91,,BN91,BV91,CD91,CL91)-CT91</f>
        <v/>
      </c>
      <c r="DN91" s="2819" t="n"/>
      <c r="DO91" s="2819" t="n"/>
      <c r="DP91" s="2835" t="n">
        <v>519830522</v>
      </c>
      <c r="DQ91" s="2821">
        <f>-CR91+DP91/10^6</f>
        <v/>
      </c>
      <c r="DR91" s="2657">
        <f>SUM(E91,K91,Q91,W91,AE91,AM91,AV91,BD91,BL91,BU91,CC91,CK91)-CS91</f>
        <v/>
      </c>
      <c r="DS91" s="2657">
        <f>SUM(D91,J91,P91,V91,AD91,AL91,AU91,BC91,,BN91,BV91,CD91,CL91)-CT91</f>
        <v/>
      </c>
      <c r="DT91" s="2822" t="n"/>
      <c r="DU91" s="407" t="n">
        <v>47.063002</v>
      </c>
      <c r="DV91" s="2823">
        <f>DU91-CJ91</f>
        <v/>
      </c>
      <c r="DX91" s="2811">
        <f>(CS91-CZ91)*10^6</f>
        <v/>
      </c>
      <c r="DY91" s="2811">
        <f>(CT91-DC91)*10^6</f>
        <v/>
      </c>
      <c r="DZ91" s="2811">
        <f>(CW91-DD91)*10^6</f>
        <v/>
      </c>
      <c r="EB91" s="2824" t="n"/>
    </row>
    <row customFormat="1" customHeight="1" hidden="1" ht="15.75" outlineLevel="1" r="92" s="408">
      <c r="A92" s="260" t="n"/>
      <c r="B92" s="411" t="inlineStr">
        <is>
          <t>LOCATION D'INFRASTRUCTURES TEL</t>
        </is>
      </c>
      <c r="C92" s="398" t="inlineStr">
        <is>
          <t>Opex86</t>
        </is>
      </c>
      <c r="D92" s="2831" t="n">
        <v>0</v>
      </c>
      <c r="E92" s="2832" t="n">
        <v>0</v>
      </c>
      <c r="F92" s="2832" t="n">
        <v>0</v>
      </c>
      <c r="G92" s="2832" t="n">
        <v>0</v>
      </c>
      <c r="H92" s="401" t="n"/>
      <c r="I92" s="389" t="n"/>
      <c r="J92" s="2831" t="n">
        <v>0</v>
      </c>
      <c r="K92" s="2832" t="n">
        <v>0</v>
      </c>
      <c r="L92" s="2832" t="n">
        <v>0</v>
      </c>
      <c r="M92" s="2832" t="n">
        <v>0</v>
      </c>
      <c r="N92" s="401" t="n"/>
      <c r="O92" s="402" t="n"/>
      <c r="P92" s="2831" t="n">
        <v>0</v>
      </c>
      <c r="Q92" s="2832" t="n">
        <v>0</v>
      </c>
      <c r="R92" s="2832" t="n">
        <v>0</v>
      </c>
      <c r="S92" s="2832" t="n">
        <v>0</v>
      </c>
      <c r="T92" s="401" t="n"/>
      <c r="U92" s="2826" t="n"/>
      <c r="V92" s="2831" t="n">
        <v>0</v>
      </c>
      <c r="W92" s="2832" t="n">
        <v>0</v>
      </c>
      <c r="X92" s="2832" t="n">
        <v>0</v>
      </c>
      <c r="Y92" s="2832" t="n">
        <v>0</v>
      </c>
      <c r="Z92" s="2832" t="n">
        <v>0</v>
      </c>
      <c r="AA92" s="2832" t="n">
        <v>0</v>
      </c>
      <c r="AB92" s="401" t="n"/>
      <c r="AC92" s="402" t="n"/>
      <c r="AD92" s="2831" t="n">
        <v>0</v>
      </c>
      <c r="AE92" s="2832" t="n">
        <v>0</v>
      </c>
      <c r="AF92" s="2832" t="n">
        <v>0</v>
      </c>
      <c r="AG92" s="2832" t="n">
        <v>0</v>
      </c>
      <c r="AH92" s="2832" t="n">
        <v>0</v>
      </c>
      <c r="AI92" s="2832" t="n">
        <v>0</v>
      </c>
      <c r="AJ92" s="401" t="n"/>
      <c r="AK92" s="402" t="n"/>
      <c r="AL92" s="2831" t="n">
        <v>0</v>
      </c>
      <c r="AM92" s="2832" t="n">
        <v>0</v>
      </c>
      <c r="AN92" s="2832" t="n">
        <v>0</v>
      </c>
      <c r="AO92" s="2832" t="n">
        <v>0</v>
      </c>
      <c r="AP92" s="2832" t="n">
        <v>0</v>
      </c>
      <c r="AQ92" s="2832" t="n">
        <v>0</v>
      </c>
      <c r="AR92" s="2832" t="n">
        <v>0</v>
      </c>
      <c r="AS92" s="401" t="n"/>
      <c r="AT92" s="2827" t="n"/>
      <c r="AU92" s="2831" t="n">
        <v>0</v>
      </c>
      <c r="AV92" s="2832" t="n">
        <v>0</v>
      </c>
      <c r="AW92" s="2832" t="n">
        <v>0</v>
      </c>
      <c r="AX92" s="2832" t="n">
        <v>0</v>
      </c>
      <c r="AY92" s="2832" t="n">
        <v>0</v>
      </c>
      <c r="AZ92" s="2832" t="n">
        <v>0</v>
      </c>
      <c r="BA92" s="401" t="n"/>
      <c r="BB92" s="402" t="n"/>
      <c r="BC92" s="2747" t="n">
        <v>0</v>
      </c>
      <c r="BD92" s="2667" t="n">
        <v>0</v>
      </c>
      <c r="BE92" s="2667" t="n">
        <v>0</v>
      </c>
      <c r="BF92" s="2667" t="n">
        <v>0</v>
      </c>
      <c r="BG92" s="2667" t="n">
        <v>0</v>
      </c>
      <c r="BH92" s="2832" t="n">
        <v>0</v>
      </c>
      <c r="BI92" s="401" t="n"/>
      <c r="BJ92" s="2833" t="n"/>
      <c r="BK92" s="2831" t="n">
        <v>0</v>
      </c>
      <c r="BL92" s="2832" t="n">
        <v>0</v>
      </c>
      <c r="BM92" s="2832" t="n">
        <v>0</v>
      </c>
      <c r="BN92" s="2832" t="n">
        <v>0</v>
      </c>
      <c r="BO92" s="2832" t="n">
        <v>0</v>
      </c>
      <c r="BP92" s="2832" t="n">
        <v>0</v>
      </c>
      <c r="BQ92" s="2832" t="n">
        <v>0</v>
      </c>
      <c r="BR92" s="401" t="n"/>
      <c r="BS92" s="2833" t="n"/>
      <c r="BT92" s="2831" t="n">
        <v>0</v>
      </c>
      <c r="BU92" s="2832" t="n">
        <v>0</v>
      </c>
      <c r="BV92" s="2832" t="n">
        <v>0</v>
      </c>
      <c r="BW92" s="2832" t="n">
        <v>0</v>
      </c>
      <c r="BX92" s="2832" t="n">
        <v>0</v>
      </c>
      <c r="BY92" s="2832" t="n">
        <v>0</v>
      </c>
      <c r="BZ92" s="401" t="n"/>
      <c r="CA92" s="2795" t="n"/>
      <c r="CB92" s="2831" t="n">
        <v>0</v>
      </c>
      <c r="CC92" s="2832" t="n">
        <v>0</v>
      </c>
      <c r="CD92" s="2832" t="n">
        <v>0</v>
      </c>
      <c r="CE92" s="2832" t="n">
        <v>0</v>
      </c>
      <c r="CF92" s="2832" t="n">
        <v>0</v>
      </c>
      <c r="CG92" s="2832" t="n">
        <v>0</v>
      </c>
      <c r="CH92" s="401" t="n"/>
      <c r="CI92" s="2795" t="n"/>
      <c r="CJ92" s="2831" t="n">
        <v>0</v>
      </c>
      <c r="CK92" s="2832" t="n">
        <v>0</v>
      </c>
      <c r="CL92" s="2832" t="n">
        <v>0</v>
      </c>
      <c r="CM92" s="2832" t="n">
        <v>0</v>
      </c>
      <c r="CN92" s="2832" t="n">
        <v>0</v>
      </c>
      <c r="CO92" s="2832" t="n">
        <v>0</v>
      </c>
      <c r="CP92" s="401" t="n"/>
      <c r="CQ92" s="402" t="n"/>
      <c r="CR92" s="2831" t="n">
        <v>0</v>
      </c>
      <c r="CS92" s="2832" t="n">
        <v>0</v>
      </c>
      <c r="CT92" s="2832" t="n">
        <v>0</v>
      </c>
      <c r="CU92" s="2832" t="n">
        <v>0</v>
      </c>
      <c r="CV92" s="2832" t="n">
        <v>0</v>
      </c>
      <c r="CW92" s="2832" t="n">
        <v>0</v>
      </c>
      <c r="CX92" s="401">
        <f>IFERROR(CR92/CW92-1, "-")</f>
        <v/>
      </c>
      <c r="CY92" s="392" t="n"/>
      <c r="CZ92" s="2834" t="n">
        <v>0</v>
      </c>
      <c r="DA92" s="2832" t="n">
        <v>0</v>
      </c>
      <c r="DB92" s="2832" t="n">
        <v>0</v>
      </c>
      <c r="DC92" s="2832" t="n">
        <v>0</v>
      </c>
      <c r="DD92" s="2832" t="n">
        <v>0</v>
      </c>
      <c r="DE92" s="401" t="n"/>
      <c r="DF92" s="401" t="n"/>
      <c r="DG92" s="405" t="n"/>
      <c r="DH92" s="405" t="n"/>
      <c r="DI92" s="2819" t="n"/>
      <c r="DJ92" s="2657">
        <f>SUM(D92,J92,P92,V92,AD92,AL92,AU92,BC92,BK92,BT92,CB92,CJ92)-CR92</f>
        <v/>
      </c>
      <c r="DK92" s="2657">
        <f>SUM(E92,K92,Q92,W92,AE92,AM92,AV92,BD92,BL92,BU92,CC92,CK92)-CS92</f>
        <v/>
      </c>
      <c r="DL92" s="2657">
        <f>SUM(G92,M92,S92,AA92,AI92,AR92,AZ92,BH92,BQ92,BY92,CG92,CO92)-CW92</f>
        <v/>
      </c>
      <c r="DM92" s="2657">
        <f>SUM(D92,J92,P92,V92,AD92,AL92,AU92,BC92,,BN92,BV92,CD92,CL92)-CT92</f>
        <v/>
      </c>
      <c r="DN92" s="2819" t="n"/>
      <c r="DO92" s="2819" t="n"/>
      <c r="DP92" s="2835" t="n">
        <v>0</v>
      </c>
      <c r="DQ92" s="2821">
        <f>-CR92+DP92/10^6</f>
        <v/>
      </c>
      <c r="DR92" s="2657">
        <f>SUM(E92,K92,Q92,W92,AE92,AM92,AV92,BD92,BL92,BU92,CC92,CK92)-CS92</f>
        <v/>
      </c>
      <c r="DS92" s="2657">
        <f>SUM(D92,J92,P92,V92,AD92,AL92,AU92,BC92,,BN92,BV92,CD92,CL92)-CT92</f>
        <v/>
      </c>
      <c r="DT92" s="2822" t="n"/>
      <c r="DU92" s="407" t="n">
        <v>0</v>
      </c>
      <c r="DV92" s="2823">
        <f>DU92-CJ92</f>
        <v/>
      </c>
      <c r="DX92" s="2811">
        <f>(CS92-CZ92)*10^6</f>
        <v/>
      </c>
      <c r="DY92" s="2811">
        <f>(CT92-DC92)*10^6</f>
        <v/>
      </c>
      <c r="DZ92" s="2811">
        <f>(CW92-DD92)*10^6</f>
        <v/>
      </c>
      <c r="EB92" s="2824" t="n"/>
    </row>
    <row customFormat="1" customHeight="1" hidden="1" ht="15.75" outlineLevel="1" r="93" s="408">
      <c r="A93" s="260" t="n"/>
      <c r="B93" s="411" t="inlineStr">
        <is>
          <t>LOCATION D'EQUIPEMENTS  TELECO</t>
        </is>
      </c>
      <c r="C93" s="398" t="inlineStr">
        <is>
          <t>Opex87</t>
        </is>
      </c>
      <c r="D93" s="2831" t="n">
        <v>0</v>
      </c>
      <c r="E93" s="2832" t="n"/>
      <c r="F93" s="2832" t="n">
        <v>0</v>
      </c>
      <c r="G93" s="2832" t="n">
        <v>0</v>
      </c>
      <c r="H93" s="401" t="n"/>
      <c r="I93" s="389" t="n"/>
      <c r="J93" s="2831" t="n">
        <v>0</v>
      </c>
      <c r="K93" s="2832" t="n"/>
      <c r="L93" s="2832" t="n">
        <v>0</v>
      </c>
      <c r="M93" s="2832" t="n">
        <v>0</v>
      </c>
      <c r="N93" s="401" t="n"/>
      <c r="O93" s="402" t="n"/>
      <c r="P93" s="2831" t="n">
        <v>0</v>
      </c>
      <c r="Q93" s="2832" t="n"/>
      <c r="R93" s="2832" t="n">
        <v>0</v>
      </c>
      <c r="S93" s="2832" t="n">
        <v>0</v>
      </c>
      <c r="T93" s="401" t="n"/>
      <c r="U93" s="2826" t="n"/>
      <c r="V93" s="2831" t="n">
        <v>0</v>
      </c>
      <c r="W93" s="2832" t="n"/>
      <c r="X93" s="2832" t="n"/>
      <c r="Y93" s="2832" t="n">
        <v>0</v>
      </c>
      <c r="Z93" s="2832" t="n">
        <v>0</v>
      </c>
      <c r="AA93" s="2832" t="n">
        <v>0</v>
      </c>
      <c r="AB93" s="401" t="n"/>
      <c r="AC93" s="402" t="n"/>
      <c r="AD93" s="2831" t="n">
        <v>0</v>
      </c>
      <c r="AE93" s="2832" t="n"/>
      <c r="AF93" s="2832" t="n"/>
      <c r="AG93" s="2832" t="n">
        <v>0</v>
      </c>
      <c r="AH93" s="2832" t="n">
        <v>0</v>
      </c>
      <c r="AI93" s="2832" t="n">
        <v>0</v>
      </c>
      <c r="AJ93" s="401" t="n"/>
      <c r="AK93" s="402" t="n"/>
      <c r="AL93" s="2831" t="n">
        <v>0</v>
      </c>
      <c r="AM93" s="2832" t="n"/>
      <c r="AN93" s="2832" t="n"/>
      <c r="AO93" s="2832" t="n"/>
      <c r="AP93" s="2832" t="n">
        <v>0</v>
      </c>
      <c r="AQ93" s="2832" t="n">
        <v>0</v>
      </c>
      <c r="AR93" s="2832" t="n">
        <v>0</v>
      </c>
      <c r="AS93" s="401" t="n"/>
      <c r="AT93" s="2827" t="n"/>
      <c r="AU93" s="2831" t="n">
        <v>0</v>
      </c>
      <c r="AV93" s="2832" t="n"/>
      <c r="AW93" s="2832" t="n"/>
      <c r="AX93" s="2832" t="n">
        <v>0</v>
      </c>
      <c r="AY93" s="2832" t="n">
        <v>0</v>
      </c>
      <c r="AZ93" s="2832" t="n">
        <v>0</v>
      </c>
      <c r="BA93" s="401" t="n"/>
      <c r="BB93" s="402" t="n"/>
      <c r="BC93" s="2747" t="n"/>
      <c r="BD93" s="2667" t="n"/>
      <c r="BE93" s="2667" t="n">
        <v>0</v>
      </c>
      <c r="BF93" s="2667" t="n">
        <v>0</v>
      </c>
      <c r="BG93" s="2667" t="n">
        <v>0</v>
      </c>
      <c r="BH93" s="2832" t="n">
        <v>0</v>
      </c>
      <c r="BI93" s="401" t="n"/>
      <c r="BJ93" s="2833" t="n"/>
      <c r="BK93" s="2831" t="n"/>
      <c r="BL93" s="2832" t="n"/>
      <c r="BM93" s="2832" t="n"/>
      <c r="BN93" s="2832" t="n"/>
      <c r="BO93" s="2832" t="n">
        <v>0</v>
      </c>
      <c r="BP93" s="2832" t="n">
        <v>0</v>
      </c>
      <c r="BQ93" s="2832" t="n">
        <v>0</v>
      </c>
      <c r="BR93" s="401" t="n"/>
      <c r="BS93" s="2833" t="n"/>
      <c r="BT93" s="2831" t="n"/>
      <c r="BU93" s="2832" t="n"/>
      <c r="BV93" s="2832" t="n"/>
      <c r="BW93" s="2832" t="n">
        <v>0</v>
      </c>
      <c r="BX93" s="2832" t="n">
        <v>0</v>
      </c>
      <c r="BY93" s="2832" t="n">
        <v>0</v>
      </c>
      <c r="BZ93" s="401" t="n"/>
      <c r="CA93" s="2795" t="n"/>
      <c r="CB93" s="2831" t="n"/>
      <c r="CC93" s="2832" t="n"/>
      <c r="CD93" s="2832" t="n"/>
      <c r="CE93" s="2832" t="n">
        <v>0</v>
      </c>
      <c r="CF93" s="2832" t="n">
        <v>0</v>
      </c>
      <c r="CG93" s="2832" t="n">
        <v>0</v>
      </c>
      <c r="CH93" s="401" t="n"/>
      <c r="CI93" s="2795" t="n"/>
      <c r="CJ93" s="2831" t="n"/>
      <c r="CK93" s="2832" t="n"/>
      <c r="CL93" s="2832" t="n"/>
      <c r="CM93" s="2832" t="n">
        <v>0</v>
      </c>
      <c r="CN93" s="2832" t="n">
        <v>0</v>
      </c>
      <c r="CO93" s="2832" t="n">
        <v>0</v>
      </c>
      <c r="CP93" s="401" t="n"/>
      <c r="CQ93" s="402" t="n"/>
      <c r="CR93" s="2831" t="n">
        <v>0</v>
      </c>
      <c r="CS93" s="2832" t="n">
        <v>0</v>
      </c>
      <c r="CT93" s="2832" t="n">
        <v>0</v>
      </c>
      <c r="CU93" s="2832" t="n">
        <v>0</v>
      </c>
      <c r="CV93" s="2832" t="n">
        <v>0</v>
      </c>
      <c r="CW93" s="2832" t="n">
        <v>0</v>
      </c>
      <c r="CX93" s="401">
        <f>IFERROR(CR93/CW93-1, "-")</f>
        <v/>
      </c>
      <c r="CY93" s="392" t="n"/>
      <c r="CZ93" s="2834" t="n">
        <v>0</v>
      </c>
      <c r="DA93" s="2832" t="n">
        <v>0</v>
      </c>
      <c r="DB93" s="2832" t="n">
        <v>0</v>
      </c>
      <c r="DC93" s="2832" t="n">
        <v>0</v>
      </c>
      <c r="DD93" s="2832" t="n">
        <v>0</v>
      </c>
      <c r="DE93" s="401" t="n"/>
      <c r="DF93" s="401" t="n"/>
      <c r="DG93" s="405" t="n"/>
      <c r="DH93" s="405" t="n"/>
      <c r="DI93" s="2819" t="n"/>
      <c r="DJ93" s="2657">
        <f>SUM(D93,J93,P93,V93,AD93,AL93,AU93,BC93,BK93,BT93,CB93,CJ93)-CR93</f>
        <v/>
      </c>
      <c r="DK93" s="2657">
        <f>SUM(E93,K93,Q93,W93,AE93,AM93,AV93,BD93,BL93,BU93,CC93,CK93)-CS93</f>
        <v/>
      </c>
      <c r="DL93" s="2657">
        <f>SUM(G93,M93,S93,AA93,AI93,AR93,AZ93,BH93,BQ93,BY93,CG93,CO93)-CW93</f>
        <v/>
      </c>
      <c r="DM93" s="2657">
        <f>SUM(D93,J93,P93,V93,AD93,AL93,AU93,BC93,,BN93,BV93,CD93,CL93)-CT93</f>
        <v/>
      </c>
      <c r="DN93" s="2819" t="n"/>
      <c r="DO93" s="2819" t="n"/>
      <c r="DP93" s="2835" t="n">
        <v>0</v>
      </c>
      <c r="DQ93" s="2821">
        <f>-CR93+DP93/10^6</f>
        <v/>
      </c>
      <c r="DR93" s="2657">
        <f>SUM(E93,K93,Q93,W93,AE93,AM93,AV93,BD93,BL93,BU93,CC93,CK93)-CS93</f>
        <v/>
      </c>
      <c r="DS93" s="2657">
        <f>SUM(D93,J93,P93,V93,AD93,AL93,AU93,BC93,,BN93,BV93,CD93,CL93)-CT93</f>
        <v/>
      </c>
      <c r="DT93" s="2822" t="n"/>
      <c r="DU93" s="407" t="n">
        <v>0</v>
      </c>
      <c r="DV93" s="2823">
        <f>DU93-CJ93</f>
        <v/>
      </c>
      <c r="DX93" s="2811">
        <f>(CS93-CZ93)*10^6</f>
        <v/>
      </c>
      <c r="DY93" s="2811">
        <f>(CT93-DC93)*10^6</f>
        <v/>
      </c>
      <c r="DZ93" s="2811">
        <f>(CW93-DD93)*10^6</f>
        <v/>
      </c>
      <c r="EB93" s="2824" t="n"/>
    </row>
    <row customFormat="1" customHeight="1" hidden="1" ht="15.75" outlineLevel="1" r="94" s="408">
      <c r="A94" s="260" t="n"/>
      <c r="B94" s="411" t="inlineStr">
        <is>
          <t>AUTRES LOCATIONS ET CHARGES LO</t>
        </is>
      </c>
      <c r="C94" s="398" t="inlineStr">
        <is>
          <t>Opex88</t>
        </is>
      </c>
      <c r="D94" s="2831" t="n">
        <v>0.89</v>
      </c>
      <c r="E94" s="2832" t="n">
        <v>0</v>
      </c>
      <c r="F94" s="2832" t="n">
        <v>0.89</v>
      </c>
      <c r="G94" s="2832" t="n">
        <v>0.502188</v>
      </c>
      <c r="H94" s="401" t="n">
        <v>0.7722446573793083</v>
      </c>
      <c r="I94" s="389" t="n"/>
      <c r="J94" s="2831" t="n">
        <v>0.484</v>
      </c>
      <c r="K94" s="2832" t="n">
        <v>0</v>
      </c>
      <c r="L94" s="2832" t="n">
        <v>0.484</v>
      </c>
      <c r="M94" s="2832" t="n">
        <v>0</v>
      </c>
      <c r="N94" s="401" t="n"/>
      <c r="O94" s="402" t="n"/>
      <c r="P94" s="2831" t="n">
        <v>0</v>
      </c>
      <c r="Q94" s="2832" t="n">
        <v>0</v>
      </c>
      <c r="R94" s="2832" t="n">
        <v>0</v>
      </c>
      <c r="S94" s="2832" t="n">
        <v>0.38</v>
      </c>
      <c r="T94" s="401" t="n">
        <v>-1</v>
      </c>
      <c r="U94" s="2826" t="n"/>
      <c r="V94" s="2831" t="n">
        <v>0.184684</v>
      </c>
      <c r="W94" s="2832" t="n">
        <v>0</v>
      </c>
      <c r="X94" s="2832" t="n">
        <v>0</v>
      </c>
      <c r="Y94" s="2832" t="n">
        <v>0.184684</v>
      </c>
      <c r="Z94" s="2832" t="n">
        <v>0.184684</v>
      </c>
      <c r="AA94" s="2832" t="n">
        <v>0.195</v>
      </c>
      <c r="AB94" s="401" t="n">
        <v>-0.05290256410256422</v>
      </c>
      <c r="AC94" s="402" t="n"/>
      <c r="AD94" s="2831" t="n">
        <v>0</v>
      </c>
      <c r="AE94" s="2832" t="n">
        <v>0</v>
      </c>
      <c r="AF94" s="2832" t="n">
        <v>0</v>
      </c>
      <c r="AG94" s="2832" t="n">
        <v>0</v>
      </c>
      <c r="AH94" s="2832" t="n">
        <v>0</v>
      </c>
      <c r="AI94" s="2832" t="n">
        <v>0.35</v>
      </c>
      <c r="AJ94" s="401" t="n">
        <v>-1</v>
      </c>
      <c r="AK94" s="402" t="n"/>
      <c r="AL94" s="2831" t="n">
        <v>0</v>
      </c>
      <c r="AM94" s="2832" t="n">
        <v>0</v>
      </c>
      <c r="AN94" s="2832" t="n">
        <v>0</v>
      </c>
      <c r="AO94" s="2832" t="n">
        <v>0</v>
      </c>
      <c r="AP94" s="2832" t="n">
        <v>0</v>
      </c>
      <c r="AQ94" s="2832" t="n">
        <v>0</v>
      </c>
      <c r="AR94" s="2832" t="n">
        <v>0</v>
      </c>
      <c r="AS94" s="401" t="n"/>
      <c r="AT94" s="2827" t="n"/>
      <c r="AU94" s="2831" t="n">
        <v>0.8</v>
      </c>
      <c r="AV94" s="2832" t="n">
        <v>0</v>
      </c>
      <c r="AW94" s="2832" t="n">
        <v>0</v>
      </c>
      <c r="AX94" s="2832" t="n">
        <v>0.8</v>
      </c>
      <c r="AY94" s="2832" t="n">
        <v>0.8</v>
      </c>
      <c r="AZ94" s="2832" t="n">
        <v>0.5845</v>
      </c>
      <c r="BA94" s="401" t="n">
        <v>0.3686911890504705</v>
      </c>
      <c r="BB94" s="402" t="n"/>
      <c r="BC94" s="2747" t="n">
        <v>0.268656</v>
      </c>
      <c r="BD94" s="2667" t="n">
        <v>0</v>
      </c>
      <c r="BE94" s="2667" t="n">
        <v>0</v>
      </c>
      <c r="BF94" s="2667" t="n">
        <v>0.268656</v>
      </c>
      <c r="BG94" s="2667" t="n">
        <v>0.268656</v>
      </c>
      <c r="BH94" s="2832" t="n">
        <v>0.15</v>
      </c>
      <c r="BI94" s="401" t="n">
        <v>0.7910400000000002</v>
      </c>
      <c r="BJ94" s="2833" t="n"/>
      <c r="BK94" s="2831" t="n">
        <v>-2.62734</v>
      </c>
      <c r="BL94" s="2832" t="n">
        <v>0</v>
      </c>
      <c r="BM94" s="2832" t="n">
        <v>0</v>
      </c>
      <c r="BN94" s="2832" t="n">
        <v>0.268656</v>
      </c>
      <c r="BO94" s="2832" t="n">
        <v>-2.62734</v>
      </c>
      <c r="BP94" s="2832" t="n">
        <v>-2.895996</v>
      </c>
      <c r="BQ94" s="2832" t="n">
        <v>0</v>
      </c>
      <c r="BR94" s="401" t="n"/>
      <c r="BS94" s="2833" t="n"/>
      <c r="BT94" s="2831" t="n">
        <v>0.943959</v>
      </c>
      <c r="BU94" s="2832" t="n">
        <v>0</v>
      </c>
      <c r="BV94" s="2832" t="n">
        <v>0.268656</v>
      </c>
      <c r="BW94" s="2832" t="n">
        <v>0.943959</v>
      </c>
      <c r="BX94" s="2832" t="n">
        <v>0.675303</v>
      </c>
      <c r="BY94" s="2832" t="n">
        <v>0</v>
      </c>
      <c r="BZ94" s="401" t="n"/>
      <c r="CA94" s="2795" t="n"/>
      <c r="CB94" s="2831" t="n">
        <v>-0.943959</v>
      </c>
      <c r="CC94" s="2832" t="n">
        <v>0</v>
      </c>
      <c r="CD94" s="2832" t="n">
        <v>0.268656</v>
      </c>
      <c r="CE94" s="2832" t="n">
        <v>-0.943959</v>
      </c>
      <c r="CF94" s="2832" t="n">
        <v>-1.212615</v>
      </c>
      <c r="CG94" s="2832" t="n">
        <v>0.33</v>
      </c>
      <c r="CH94" s="401" t="n">
        <v>-3.860481818181818</v>
      </c>
      <c r="CI94" s="2795" t="n"/>
      <c r="CJ94" s="2831" t="n">
        <v>0</v>
      </c>
      <c r="CK94" s="2832" t="n">
        <v>0</v>
      </c>
      <c r="CL94" s="2832" t="n">
        <v>0.268656</v>
      </c>
      <c r="CM94" s="2832" t="n">
        <v>0</v>
      </c>
      <c r="CN94" s="2832" t="n">
        <v>-0.268656</v>
      </c>
      <c r="CO94" s="2832" t="n">
        <v>3.04845</v>
      </c>
      <c r="CP94" s="401" t="n">
        <v>-1</v>
      </c>
      <c r="CQ94" s="402" t="n"/>
      <c r="CR94" s="2831" t="n">
        <v>0</v>
      </c>
      <c r="CS94" s="2832" t="n">
        <v>0</v>
      </c>
      <c r="CT94" s="2832" t="n">
        <v>3.701964</v>
      </c>
      <c r="CU94" s="2832" t="n">
        <v>0</v>
      </c>
      <c r="CV94" s="2832" t="n">
        <v>-3.701964</v>
      </c>
      <c r="CW94" s="2832" t="n">
        <v>5.540138000000001</v>
      </c>
      <c r="CX94" s="401">
        <f>IFERROR(CR94/CW94-1, "-")</f>
        <v/>
      </c>
      <c r="CY94" s="392" t="n"/>
      <c r="CZ94" s="2834" t="n">
        <v>0</v>
      </c>
      <c r="DA94" s="2832" t="n">
        <v>1.374</v>
      </c>
      <c r="DB94" s="2832" t="n">
        <v>1.374</v>
      </c>
      <c r="DC94" s="2832" t="n">
        <v>3.701964</v>
      </c>
      <c r="DD94" s="2832" t="n">
        <v>5.540138000000001</v>
      </c>
      <c r="DE94" s="401" t="n"/>
      <c r="DF94" s="401" t="n"/>
      <c r="DG94" s="405">
        <f>+DB94/DD94-1</f>
        <v/>
      </c>
      <c r="DH94" s="405">
        <f>+DC94/DD94-1</f>
        <v/>
      </c>
      <c r="DI94" s="2819" t="n"/>
      <c r="DJ94" s="2657">
        <f>SUM(D94,J94,P94,V94,AD94,AL94,AU94,BC94,BK94,BT94,CB94,CJ94)-CR94</f>
        <v/>
      </c>
      <c r="DK94" s="2657">
        <f>SUM(E94,K94,Q94,W94,AE94,AM94,AV94,BD94,BL94,BU94,CC94,CK94)-CS94</f>
        <v/>
      </c>
      <c r="DL94" s="2657">
        <f>SUM(G94,M94,S94,AA94,AI94,AR94,AZ94,BH94,BQ94,BY94,CG94,CO94)-CW94</f>
        <v/>
      </c>
      <c r="DM94" s="2657">
        <f>SUM(D94,J94,P94,V94,AD94,AL94,AU94,BC94,,BN94,BV94,CD94,CL94)-CT94</f>
        <v/>
      </c>
      <c r="DN94" s="2819" t="n"/>
      <c r="DO94" s="2819" t="n"/>
      <c r="DP94" s="2835" t="n">
        <v>2491688</v>
      </c>
      <c r="DQ94" s="2821">
        <f>-CR94+DP94/10^6</f>
        <v/>
      </c>
      <c r="DR94" s="2657">
        <f>SUM(E94,K94,Q94,W94,AE94,AM94,AV94,BD94,BL94,BU94,CC94,CK94)-CS94</f>
        <v/>
      </c>
      <c r="DS94" s="2657">
        <f>SUM(D94,J94,P94,V94,AD94,AL94,AU94,BC94,,BN94,BV94,CD94,CL94)-CT94</f>
        <v/>
      </c>
      <c r="DT94" s="2822" t="n"/>
      <c r="DU94" s="407" t="n">
        <v>1.28345</v>
      </c>
      <c r="DV94" s="2823">
        <f>DU94-CJ94</f>
        <v/>
      </c>
      <c r="DX94" s="2811">
        <f>(CS94-CZ94)*10^6</f>
        <v/>
      </c>
      <c r="DY94" s="2811">
        <f>(CT94-DC94)*10^6</f>
        <v/>
      </c>
      <c r="DZ94" s="2811">
        <f>(CW94-DD94)*10^6</f>
        <v/>
      </c>
      <c r="EB94" s="2824" t="n"/>
    </row>
    <row customFormat="1" customHeight="1" hidden="1" ht="15.75" outlineLevel="1" r="95" s="408">
      <c r="A95" s="260" t="n"/>
      <c r="B95" s="411" t="inlineStr">
        <is>
          <t>REMUNERATIONS TRANSITAIRES</t>
        </is>
      </c>
      <c r="C95" s="398" t="inlineStr">
        <is>
          <t>Opex89</t>
        </is>
      </c>
      <c r="D95" s="2831" t="n">
        <v>0</v>
      </c>
      <c r="E95" s="2832" t="n"/>
      <c r="F95" s="2832" t="n">
        <v>0</v>
      </c>
      <c r="G95" s="2832" t="n">
        <v>0</v>
      </c>
      <c r="H95" s="401" t="n"/>
      <c r="I95" s="389" t="n"/>
      <c r="J95" s="2831" t="n">
        <v>0</v>
      </c>
      <c r="K95" s="2832" t="n"/>
      <c r="L95" s="2832" t="n">
        <v>0</v>
      </c>
      <c r="M95" s="2832" t="n">
        <v>0</v>
      </c>
      <c r="N95" s="401" t="n"/>
      <c r="O95" s="402" t="n"/>
      <c r="P95" s="2831" t="n">
        <v>0</v>
      </c>
      <c r="Q95" s="2832" t="n"/>
      <c r="R95" s="2832" t="n">
        <v>0</v>
      </c>
      <c r="S95" s="2832" t="n">
        <v>0</v>
      </c>
      <c r="T95" s="401" t="n"/>
      <c r="U95" s="2826" t="n"/>
      <c r="V95" s="2831" t="n">
        <v>0</v>
      </c>
      <c r="W95" s="2832" t="n"/>
      <c r="X95" s="2832" t="n"/>
      <c r="Y95" s="2832" t="n">
        <v>0</v>
      </c>
      <c r="Z95" s="2832" t="n">
        <v>0</v>
      </c>
      <c r="AA95" s="2832" t="n">
        <v>0</v>
      </c>
      <c r="AB95" s="401" t="n"/>
      <c r="AC95" s="402" t="n"/>
      <c r="AD95" s="2831" t="n">
        <v>0</v>
      </c>
      <c r="AE95" s="2832" t="n"/>
      <c r="AF95" s="2832" t="n"/>
      <c r="AG95" s="2832" t="n">
        <v>0</v>
      </c>
      <c r="AH95" s="2832" t="n">
        <v>0</v>
      </c>
      <c r="AI95" s="2832" t="n">
        <v>0</v>
      </c>
      <c r="AJ95" s="401" t="n"/>
      <c r="AK95" s="402" t="n"/>
      <c r="AL95" s="2831" t="n">
        <v>0</v>
      </c>
      <c r="AM95" s="2832" t="n"/>
      <c r="AN95" s="2832" t="n"/>
      <c r="AO95" s="2832" t="n"/>
      <c r="AP95" s="2832" t="n">
        <v>0</v>
      </c>
      <c r="AQ95" s="2832" t="n">
        <v>0</v>
      </c>
      <c r="AR95" s="2832" t="n">
        <v>0</v>
      </c>
      <c r="AS95" s="401" t="n"/>
      <c r="AT95" s="2827" t="n"/>
      <c r="AU95" s="2831" t="n">
        <v>0</v>
      </c>
      <c r="AV95" s="2832" t="n"/>
      <c r="AW95" s="2832" t="n"/>
      <c r="AX95" s="2832" t="n">
        <v>0</v>
      </c>
      <c r="AY95" s="2832" t="n">
        <v>0</v>
      </c>
      <c r="AZ95" s="2832" t="n">
        <v>0</v>
      </c>
      <c r="BA95" s="401" t="n"/>
      <c r="BB95" s="402" t="n"/>
      <c r="BC95" s="2747" t="n"/>
      <c r="BD95" s="2667" t="n"/>
      <c r="BE95" s="2667" t="n"/>
      <c r="BF95" s="2667" t="n">
        <v>0</v>
      </c>
      <c r="BG95" s="2667" t="n">
        <v>0</v>
      </c>
      <c r="BH95" s="2832" t="n">
        <v>0</v>
      </c>
      <c r="BI95" s="401" t="n"/>
      <c r="BJ95" s="2833" t="n"/>
      <c r="BK95" s="2831" t="n"/>
      <c r="BL95" s="2832" t="n"/>
      <c r="BM95" s="2832" t="n"/>
      <c r="BN95" s="2832" t="n"/>
      <c r="BO95" s="2832" t="n">
        <v>0</v>
      </c>
      <c r="BP95" s="2832" t="n">
        <v>0</v>
      </c>
      <c r="BQ95" s="2832" t="n">
        <v>0</v>
      </c>
      <c r="BR95" s="401" t="n"/>
      <c r="BS95" s="2833" t="n"/>
      <c r="BT95" s="2831" t="n"/>
      <c r="BU95" s="2832" t="n"/>
      <c r="BV95" s="2832" t="n"/>
      <c r="BW95" s="2832" t="n">
        <v>0</v>
      </c>
      <c r="BX95" s="2832" t="n">
        <v>0</v>
      </c>
      <c r="BY95" s="2832" t="n">
        <v>0</v>
      </c>
      <c r="BZ95" s="401" t="n"/>
      <c r="CA95" s="2795" t="n"/>
      <c r="CB95" s="2831" t="n"/>
      <c r="CC95" s="2832" t="n"/>
      <c r="CD95" s="2832" t="n"/>
      <c r="CE95" s="2832" t="n">
        <v>0</v>
      </c>
      <c r="CF95" s="2832" t="n">
        <v>0</v>
      </c>
      <c r="CG95" s="2832" t="n">
        <v>0</v>
      </c>
      <c r="CH95" s="401" t="n"/>
      <c r="CI95" s="2795" t="n"/>
      <c r="CJ95" s="2831" t="n"/>
      <c r="CK95" s="2832" t="n"/>
      <c r="CL95" s="2832" t="n"/>
      <c r="CM95" s="2832" t="n">
        <v>0</v>
      </c>
      <c r="CN95" s="2832" t="n">
        <v>0</v>
      </c>
      <c r="CO95" s="2832" t="n">
        <v>0</v>
      </c>
      <c r="CP95" s="401" t="n"/>
      <c r="CQ95" s="402" t="n"/>
      <c r="CR95" s="2831" t="n">
        <v>0</v>
      </c>
      <c r="CS95" s="2832" t="n">
        <v>0</v>
      </c>
      <c r="CT95" s="2832" t="n">
        <v>0</v>
      </c>
      <c r="CU95" s="2832" t="n">
        <v>0</v>
      </c>
      <c r="CV95" s="2832" t="n">
        <v>0</v>
      </c>
      <c r="CW95" s="2832" t="n">
        <v>0</v>
      </c>
      <c r="CX95" s="401">
        <f>IFERROR(CR95/CW95-1, "-")</f>
        <v/>
      </c>
      <c r="CY95" s="392" t="n"/>
      <c r="CZ95" s="2834" t="n">
        <v>0</v>
      </c>
      <c r="DA95" s="2832" t="n">
        <v>0</v>
      </c>
      <c r="DB95" s="2832" t="n">
        <v>-88.55924</v>
      </c>
      <c r="DC95" s="2832" t="n">
        <v>0</v>
      </c>
      <c r="DD95" s="2832" t="n">
        <v>0</v>
      </c>
      <c r="DE95" s="401" t="n"/>
      <c r="DF95" s="401" t="n"/>
      <c r="DG95" s="405" t="n"/>
      <c r="DH95" s="405" t="n"/>
      <c r="DI95" s="2819" t="n"/>
      <c r="DJ95" s="2657">
        <f>SUM(D95,J95,P95,V95,AD95,AL95,AU95,BC95,BK95,BT95,CB95,CJ95)-CR95</f>
        <v/>
      </c>
      <c r="DK95" s="2657">
        <f>SUM(E95,K95,Q95,W95,AE95,AM95,AV95,BD95,BL95,BU95,CC95,CK95)-CS95</f>
        <v/>
      </c>
      <c r="DL95" s="2657">
        <f>SUM(G95,M95,S95,AA95,AI95,AR95,AZ95,BH95,BQ95,BY95,CG95,CO95)-CW95</f>
        <v/>
      </c>
      <c r="DM95" s="2657">
        <f>SUM(D95,J95,P95,V95,AD95,AL95,AU95,BC95,,BN95,BV95,CD95,CL95)-CT95</f>
        <v/>
      </c>
      <c r="DN95" s="2819" t="n"/>
      <c r="DO95" s="2819" t="n"/>
      <c r="DP95" s="2835" t="n">
        <v>0</v>
      </c>
      <c r="DQ95" s="2821">
        <f>-CR95+DP95/10^6</f>
        <v/>
      </c>
      <c r="DR95" s="2657">
        <f>SUM(E95,K95,Q95,W95,AE95,AM95,AV95,BD95,BL95,BU95,CC95,CK95)-CS95</f>
        <v/>
      </c>
      <c r="DS95" s="2657">
        <f>SUM(D95,J95,P95,V95,AD95,AL95,AU95,BC95,,BN95,BV95,CD95,CL95)-CT95</f>
        <v/>
      </c>
      <c r="DT95" s="2822" t="n"/>
      <c r="DU95" s="407" t="n">
        <v>0</v>
      </c>
      <c r="DV95" s="2823">
        <f>DU95-CJ95</f>
        <v/>
      </c>
      <c r="DX95" s="2811">
        <f>(CS95-CZ95)*10^6</f>
        <v/>
      </c>
      <c r="DY95" s="2811">
        <f>(CT95-DC95)*10^6</f>
        <v/>
      </c>
      <c r="DZ95" s="2811">
        <f>(CW95-DD95)*10^6</f>
        <v/>
      </c>
      <c r="EB95" s="2824" t="n"/>
    </row>
    <row customFormat="1" customHeight="1" hidden="1" ht="15.75" outlineLevel="1" r="96" s="408">
      <c r="A96" s="260" t="n"/>
      <c r="B96" s="411" t="inlineStr">
        <is>
          <t>FRAIS DE DEBOURS ENLEVEMENT</t>
        </is>
      </c>
      <c r="C96" s="398" t="inlineStr">
        <is>
          <t>Opex90</t>
        </is>
      </c>
      <c r="D96" s="2831" t="n">
        <v>0</v>
      </c>
      <c r="E96" s="2832" t="n">
        <v>0.25</v>
      </c>
      <c r="F96" s="2832" t="n">
        <v>-0.25</v>
      </c>
      <c r="G96" s="2832" t="n">
        <v>0</v>
      </c>
      <c r="H96" s="401" t="n"/>
      <c r="I96" s="389" t="n"/>
      <c r="J96" s="2831" t="n">
        <v>0</v>
      </c>
      <c r="K96" s="2832" t="n">
        <v>0.25</v>
      </c>
      <c r="L96" s="2832" t="n">
        <v>-0.25</v>
      </c>
      <c r="M96" s="2832" t="n">
        <v>0</v>
      </c>
      <c r="N96" s="401" t="n"/>
      <c r="O96" s="402" t="n"/>
      <c r="P96" s="2831" t="n">
        <v>0</v>
      </c>
      <c r="Q96" s="2832" t="n">
        <v>0.25</v>
      </c>
      <c r="R96" s="2832" t="n">
        <v>-0.25</v>
      </c>
      <c r="S96" s="2832" t="n">
        <v>0</v>
      </c>
      <c r="T96" s="401" t="n"/>
      <c r="U96" s="2826" t="n"/>
      <c r="V96" s="2831" t="n">
        <v>0</v>
      </c>
      <c r="W96" s="2832" t="n">
        <v>0.25</v>
      </c>
      <c r="X96" s="2832" t="n">
        <v>0.25</v>
      </c>
      <c r="Y96" s="2832" t="n">
        <v>-0.25</v>
      </c>
      <c r="Z96" s="2832" t="n">
        <v>-0.25</v>
      </c>
      <c r="AA96" s="2832" t="n">
        <v>0</v>
      </c>
      <c r="AB96" s="401" t="n"/>
      <c r="AC96" s="402" t="n"/>
      <c r="AD96" s="2831" t="n">
        <v>0</v>
      </c>
      <c r="AE96" s="2832" t="n">
        <v>0.25</v>
      </c>
      <c r="AF96" s="2832" t="n">
        <v>0.25</v>
      </c>
      <c r="AG96" s="2832" t="n">
        <v>-0.25</v>
      </c>
      <c r="AH96" s="2832" t="n">
        <v>-0.25</v>
      </c>
      <c r="AI96" s="2832" t="n">
        <v>0</v>
      </c>
      <c r="AJ96" s="401" t="n"/>
      <c r="AK96" s="402" t="n"/>
      <c r="AL96" s="2831" t="n">
        <v>0</v>
      </c>
      <c r="AM96" s="2832" t="n">
        <v>0.25</v>
      </c>
      <c r="AN96" s="2832" t="n">
        <v>0.25</v>
      </c>
      <c r="AO96" s="2832" t="n">
        <v>0.25</v>
      </c>
      <c r="AP96" s="2832" t="n">
        <v>-0.25</v>
      </c>
      <c r="AQ96" s="2832" t="n">
        <v>-0.25</v>
      </c>
      <c r="AR96" s="2832" t="n">
        <v>0</v>
      </c>
      <c r="AS96" s="401" t="n"/>
      <c r="AT96" s="2827" t="n"/>
      <c r="AU96" s="2831" t="n">
        <v>0</v>
      </c>
      <c r="AV96" s="2832" t="n">
        <v>0.25</v>
      </c>
      <c r="AW96" s="2832" t="n">
        <v>0.25</v>
      </c>
      <c r="AX96" s="2832" t="n">
        <v>-0.25</v>
      </c>
      <c r="AY96" s="2832" t="n">
        <v>-0.25</v>
      </c>
      <c r="AZ96" s="2832" t="n">
        <v>0</v>
      </c>
      <c r="BA96" s="401" t="n"/>
      <c r="BB96" s="402" t="n"/>
      <c r="BC96" s="2747" t="n"/>
      <c r="BD96" s="2667" t="n">
        <v>0.25</v>
      </c>
      <c r="BE96" s="2667" t="n">
        <v>0.25</v>
      </c>
      <c r="BF96" s="2667" t="n">
        <v>-0.25</v>
      </c>
      <c r="BG96" s="2667" t="n">
        <v>-0.25</v>
      </c>
      <c r="BH96" s="2832" t="n">
        <v>0</v>
      </c>
      <c r="BI96" s="401" t="n"/>
      <c r="BJ96" s="2833" t="n"/>
      <c r="BK96" s="2831" t="n"/>
      <c r="BL96" s="2832" t="n">
        <v>0.25</v>
      </c>
      <c r="BM96" s="2832" t="n">
        <v>0.25</v>
      </c>
      <c r="BN96" s="2832" t="n">
        <v>0.25</v>
      </c>
      <c r="BO96" s="2832" t="n">
        <v>-0.25</v>
      </c>
      <c r="BP96" s="2832" t="n">
        <v>-0.25</v>
      </c>
      <c r="BQ96" s="2832" t="n">
        <v>0</v>
      </c>
      <c r="BR96" s="401" t="n"/>
      <c r="BS96" s="2833" t="n"/>
      <c r="BT96" s="2831" t="n"/>
      <c r="BU96" s="2832" t="n">
        <v>0.25</v>
      </c>
      <c r="BV96" s="2832" t="n">
        <v>0.25</v>
      </c>
      <c r="BW96" s="2832" t="n">
        <v>-0.25</v>
      </c>
      <c r="BX96" s="2832" t="n">
        <v>-0.25</v>
      </c>
      <c r="BY96" s="2832" t="n">
        <v>0</v>
      </c>
      <c r="BZ96" s="401" t="n"/>
      <c r="CA96" s="2795" t="n"/>
      <c r="CB96" s="2831" t="n"/>
      <c r="CC96" s="2832" t="n">
        <v>0.25</v>
      </c>
      <c r="CD96" s="2832" t="n">
        <v>0.25</v>
      </c>
      <c r="CE96" s="2832" t="n">
        <v>-0.25</v>
      </c>
      <c r="CF96" s="2832" t="n">
        <v>-0.25</v>
      </c>
      <c r="CG96" s="2832" t="n">
        <v>0</v>
      </c>
      <c r="CH96" s="401" t="n"/>
      <c r="CI96" s="2795" t="n"/>
      <c r="CJ96" s="2831" t="n"/>
      <c r="CK96" s="2832" t="n">
        <v>0.25</v>
      </c>
      <c r="CL96" s="2832" t="n">
        <v>0.25</v>
      </c>
      <c r="CM96" s="2832" t="n">
        <v>-0.25</v>
      </c>
      <c r="CN96" s="2832" t="n">
        <v>-0.25</v>
      </c>
      <c r="CO96" s="2832" t="n">
        <v>0</v>
      </c>
      <c r="CP96" s="401" t="n"/>
      <c r="CQ96" s="402" t="n"/>
      <c r="CR96" s="2831" t="n">
        <v>0</v>
      </c>
      <c r="CS96" s="2832" t="n">
        <v>3</v>
      </c>
      <c r="CT96" s="2832" t="n">
        <v>1</v>
      </c>
      <c r="CU96" s="2832" t="n">
        <v>-3</v>
      </c>
      <c r="CV96" s="2832" t="n">
        <v>-1</v>
      </c>
      <c r="CW96" s="2832" t="n">
        <v>0</v>
      </c>
      <c r="CX96" s="401">
        <f>IFERROR(CR96/CW96-1, "-")</f>
        <v/>
      </c>
      <c r="CY96" s="392" t="n"/>
      <c r="CZ96" s="2834" t="n">
        <v>3</v>
      </c>
      <c r="DA96" s="2832" t="n">
        <v>2.25</v>
      </c>
      <c r="DB96" s="2832" t="n">
        <v>1.75</v>
      </c>
      <c r="DC96" s="2832" t="n">
        <v>1</v>
      </c>
      <c r="DD96" s="2832" t="n">
        <v>0</v>
      </c>
      <c r="DE96" s="401" t="n"/>
      <c r="DF96" s="401" t="n"/>
      <c r="DG96" s="405" t="n"/>
      <c r="DH96" s="405" t="n"/>
      <c r="DI96" s="2819" t="n"/>
      <c r="DJ96" s="2657">
        <f>SUM(D96,J96,P96,V96,AD96,AL96,AU96,BC96,BK96,BT96,CB96,CJ96)-CR96</f>
        <v/>
      </c>
      <c r="DK96" s="2657">
        <f>SUM(E96,K96,Q96,W96,AE96,AM96,AV96,BD96,BL96,BU96,CC96,CK96)-CS96</f>
        <v/>
      </c>
      <c r="DL96" s="2657">
        <f>SUM(G96,M96,S96,AA96,AI96,AR96,AZ96,BH96,BQ96,BY96,CG96,CO96)-CW96</f>
        <v/>
      </c>
      <c r="DM96" s="2657">
        <f>SUM(D96,J96,P96,V96,AD96,AL96,AU96,BC96,,BN96,BV96,CD96,CL96)-CT96</f>
        <v/>
      </c>
      <c r="DN96" s="2819" t="n"/>
      <c r="DO96" s="2819" t="n"/>
      <c r="DP96" s="2835" t="n">
        <v>0</v>
      </c>
      <c r="DQ96" s="2821">
        <f>-CR96+DP96/10^6</f>
        <v/>
      </c>
      <c r="DR96" s="2657">
        <f>SUM(E96,K96,Q96,W96,AE96,AM96,AV96,BD96,BL96,BU96,CC96,CK96)-CS96</f>
        <v/>
      </c>
      <c r="DS96" s="2657">
        <f>SUM(D96,J96,P96,V96,AD96,AL96,AU96,BC96,,BN96,BV96,CD96,CL96)-CT96</f>
        <v/>
      </c>
      <c r="DT96" s="2822" t="n"/>
      <c r="DU96" s="407" t="n">
        <v>0</v>
      </c>
      <c r="DV96" s="2823">
        <f>DU96-CJ96</f>
        <v/>
      </c>
      <c r="DX96" s="2811">
        <f>(CS96-CZ96)*10^6</f>
        <v/>
      </c>
      <c r="DY96" s="2811">
        <f>(CT96-DC96)*10^6</f>
        <v/>
      </c>
      <c r="DZ96" s="2811">
        <f>(CW96-DD96)*10^6</f>
        <v/>
      </c>
      <c r="EB96" s="2824" t="n"/>
    </row>
    <row collapsed="1" customHeight="1" ht="15.75" r="97" s="2557">
      <c r="B97" s="481" t="inlineStr">
        <is>
          <t>Fees du contrat GMNS</t>
        </is>
      </c>
      <c r="C97" s="365" t="inlineStr">
        <is>
          <t>Opex91</t>
        </is>
      </c>
      <c r="D97" s="2747" t="n">
        <v>129.429819</v>
      </c>
      <c r="E97" s="2667" t="n">
        <v>129.4298192770375</v>
      </c>
      <c r="F97" s="2667" t="n">
        <v>-2.770374862848257e-07</v>
      </c>
      <c r="G97" s="2667" t="n">
        <v>226.184643</v>
      </c>
      <c r="H97" s="224" t="n">
        <v>-0.4277692009355383</v>
      </c>
      <c r="I97" s="389" t="n"/>
      <c r="J97" s="2747" t="n">
        <v>129.429819</v>
      </c>
      <c r="K97" s="2667" t="n">
        <v>129.4298192770375</v>
      </c>
      <c r="L97" s="2667" t="n">
        <v>-2.770374862848257e-07</v>
      </c>
      <c r="M97" s="2667" t="n">
        <v>215.959586</v>
      </c>
      <c r="N97" s="224" t="n">
        <v>-0.4006757403211543</v>
      </c>
      <c r="O97" s="389" t="n"/>
      <c r="P97" s="2747" t="n">
        <v>129.429819</v>
      </c>
      <c r="Q97" s="2667" t="n">
        <v>129.4298192770375</v>
      </c>
      <c r="R97" s="2667" t="n">
        <v>-2.770374862848257e-07</v>
      </c>
      <c r="S97" s="2667" t="n">
        <v>215.959586</v>
      </c>
      <c r="T97" s="224" t="n">
        <v>-0.4006757403211543</v>
      </c>
      <c r="U97" s="2826" t="n"/>
      <c r="V97" s="2747" t="n">
        <v>129.429819</v>
      </c>
      <c r="W97" s="2667" t="n">
        <v>129.4298192770375</v>
      </c>
      <c r="X97" s="2667" t="n">
        <v>129.4298192770375</v>
      </c>
      <c r="Y97" s="2667" t="n">
        <v>-2.770374862848257e-07</v>
      </c>
      <c r="Z97" s="2667" t="n">
        <v>-2.770374862848257e-07</v>
      </c>
      <c r="AA97" s="2667" t="n">
        <v>215.959585</v>
      </c>
      <c r="AB97" s="224" t="n">
        <v>-0.4006757375459857</v>
      </c>
      <c r="AC97" s="389" t="n"/>
      <c r="AD97" s="2747" t="n">
        <v>129.429819</v>
      </c>
      <c r="AE97" s="2667" t="n">
        <v>129.4298192770375</v>
      </c>
      <c r="AF97" s="2667" t="n">
        <v>129.4298192770375</v>
      </c>
      <c r="AG97" s="2667" t="n">
        <v>-2.770374862848257e-07</v>
      </c>
      <c r="AH97" s="2667" t="n">
        <v>-2.770374862848257e-07</v>
      </c>
      <c r="AI97" s="2667" t="n">
        <v>215.959586</v>
      </c>
      <c r="AJ97" s="224" t="n">
        <v>-0.4006757403211543</v>
      </c>
      <c r="AK97" s="389" t="n"/>
      <c r="AL97" s="2747" t="n">
        <v>129.429819</v>
      </c>
      <c r="AM97" s="2667" t="n">
        <v>129.4298192770375</v>
      </c>
      <c r="AN97" s="2667" t="n">
        <v>129.4298192770375</v>
      </c>
      <c r="AO97" s="2667" t="n">
        <v>129.4298192770375</v>
      </c>
      <c r="AP97" s="2667" t="n">
        <v>-2.770374862848257e-07</v>
      </c>
      <c r="AQ97" s="2667" t="n">
        <v>-2.770374862848257e-07</v>
      </c>
      <c r="AR97" s="2667" t="n">
        <v>215.959586</v>
      </c>
      <c r="AS97" s="224" t="n">
        <v>-0.4006757403211543</v>
      </c>
      <c r="AT97" s="2827" t="n"/>
      <c r="AU97" s="2747" t="n">
        <v>141.093713</v>
      </c>
      <c r="AV97" s="2667" t="n">
        <v>141.0937132062292</v>
      </c>
      <c r="AW97" s="2667" t="n">
        <v>141.0937132062292</v>
      </c>
      <c r="AX97" s="2667" t="n">
        <v>-2.062291741822264e-07</v>
      </c>
      <c r="AY97" s="2667" t="n">
        <v>-2.062291741822264e-07</v>
      </c>
      <c r="AZ97" s="2667" t="n">
        <v>162.158736</v>
      </c>
      <c r="BA97" s="224" t="n">
        <v>-0.129903719772458</v>
      </c>
      <c r="BB97" s="389" t="n"/>
      <c r="BC97" s="2747" t="n">
        <v>141.093714</v>
      </c>
      <c r="BD97" s="2667" t="n">
        <v>141.0937132062292</v>
      </c>
      <c r="BE97" s="2667" t="n">
        <v>141.0937132062292</v>
      </c>
      <c r="BF97" s="2667" t="n">
        <v>7.937708232930163e-07</v>
      </c>
      <c r="BG97" s="2667" t="n">
        <v>7.937708232930163e-07</v>
      </c>
      <c r="BH97" s="2667" t="n">
        <v>163.925404</v>
      </c>
      <c r="BI97" s="224" t="n">
        <v>-0.1392809744119953</v>
      </c>
      <c r="BJ97" s="2826" t="n"/>
      <c r="BK97" s="2747" t="n">
        <v>141.093713</v>
      </c>
      <c r="BL97" s="2667" t="n">
        <v>141.0937132062292</v>
      </c>
      <c r="BM97" s="2667" t="n">
        <v>141.0937132062292</v>
      </c>
      <c r="BN97" s="2667" t="n">
        <v>141.0937132062292</v>
      </c>
      <c r="BO97" s="2667" t="n">
        <v>-2.062291741822264e-07</v>
      </c>
      <c r="BP97" s="2667" t="n">
        <v>-2.062291741822264e-07</v>
      </c>
      <c r="BQ97" s="2667" t="n">
        <v>163.925403</v>
      </c>
      <c r="BR97" s="224" t="n">
        <v>-0.1392809752616559</v>
      </c>
      <c r="BS97" s="2826" t="n"/>
      <c r="BT97" s="2747" t="n">
        <v>141.093714</v>
      </c>
      <c r="BU97" s="2667" t="n">
        <v>141.0937132062292</v>
      </c>
      <c r="BV97" s="2667" t="n">
        <v>141.0937132062292</v>
      </c>
      <c r="BW97" s="2667" t="n">
        <v>7.937708232930163e-07</v>
      </c>
      <c r="BX97" s="2667" t="n">
        <v>7.937708232930163e-07</v>
      </c>
      <c r="BY97" s="2667" t="n">
        <v>138.780352</v>
      </c>
      <c r="BZ97" s="224" t="n">
        <v>0.01666923283203681</v>
      </c>
      <c r="CA97" s="2795" t="n"/>
      <c r="CB97" s="2747" t="n">
        <v>141.093714</v>
      </c>
      <c r="CC97" s="2667" t="n">
        <v>141.0937132062292</v>
      </c>
      <c r="CD97" s="2667" t="n">
        <v>141.0937132062292</v>
      </c>
      <c r="CE97" s="2667" t="n">
        <v>7.937708232930163e-07</v>
      </c>
      <c r="CF97" s="2667" t="n">
        <v>7.937708232930163e-07</v>
      </c>
      <c r="CG97" s="2667" t="n">
        <v>157.639141</v>
      </c>
      <c r="CH97" s="224" t="n">
        <v>-0.1049576069435699</v>
      </c>
      <c r="CI97" s="2795" t="n"/>
      <c r="CJ97" s="2747" t="n">
        <v>141.093714</v>
      </c>
      <c r="CK97" s="2667" t="n">
        <v>141.0937132062292</v>
      </c>
      <c r="CL97" s="2667" t="n">
        <v>141.0937132062292</v>
      </c>
      <c r="CM97" s="2667" t="n">
        <v>7.937708232930163e-07</v>
      </c>
      <c r="CN97" s="2667" t="n">
        <v>7.937708232930163e-07</v>
      </c>
      <c r="CO97" s="2667" t="n">
        <v>157.63914</v>
      </c>
      <c r="CP97" s="224" t="n">
        <v>-0.1049576012657769</v>
      </c>
      <c r="CQ97" s="389" t="n"/>
      <c r="CR97" s="2747" t="n">
        <v>1623.141196</v>
      </c>
      <c r="CS97" s="2667" t="n">
        <v>1623.1411948996</v>
      </c>
      <c r="CT97" s="2667" t="n">
        <v>1623.141193824917</v>
      </c>
      <c r="CU97" s="2667" t="n">
        <v>1.10039991341182e-06</v>
      </c>
      <c r="CV97" s="2667" t="n">
        <v>2.175083636757336e-06</v>
      </c>
      <c r="CW97" s="2667" t="n">
        <v>2250.050748</v>
      </c>
      <c r="CX97" s="224">
        <f>IFERROR(CR97/CW97-1, "-")</f>
        <v/>
      </c>
      <c r="CY97" s="392" t="n"/>
      <c r="CZ97" s="2828" t="n">
        <v>1623.1411948996</v>
      </c>
      <c r="DA97" s="2667" t="n">
        <v>1623.141194068488</v>
      </c>
      <c r="DB97" s="2667" t="n">
        <v>1623.141193514413</v>
      </c>
      <c r="DC97" s="2667" t="n">
        <v>1623.141193824917</v>
      </c>
      <c r="DD97" s="2667" t="n">
        <v>2250.050748</v>
      </c>
      <c r="DE97" s="224">
        <f>+CZ97/DD97-1</f>
        <v/>
      </c>
      <c r="DF97" s="224">
        <f>+DA97/DD97-1</f>
        <v/>
      </c>
      <c r="DG97" s="394">
        <f>+DB97/DD97-1</f>
        <v/>
      </c>
      <c r="DH97" s="394">
        <f>+DC97/DD97-1</f>
        <v/>
      </c>
      <c r="DI97" s="2819" t="n"/>
      <c r="DJ97" s="2657">
        <f>SUM(D97,J97,P97,V97,AD97,AL97,AU97,BC97,BK97,BT97,CB97,CJ97)-CR97</f>
        <v/>
      </c>
      <c r="DK97" s="2657">
        <f>SUM(E97,K97,Q97,W97,AE97,AM97,AV97,BD97,BL97,BU97,CC97,CK97)-CS97</f>
        <v/>
      </c>
      <c r="DL97" s="2657">
        <f>SUM(G97,M97,S97,AA97,AI97,AR97,AZ97,BH97,BQ97,BY97,CG97,CO97)-CW97</f>
        <v/>
      </c>
      <c r="DM97" s="2657">
        <f>SUM(D97,J97,P97,V97,AD97,AL97,AU97,BC97,,BN97,BV97,CD97,CL97)-CT97</f>
        <v/>
      </c>
      <c r="DN97" s="2819" t="n"/>
      <c r="DO97" s="2819" t="n"/>
      <c r="DP97" s="2829">
        <f>+DP98</f>
        <v/>
      </c>
      <c r="DQ97" s="2821">
        <f>-CR97+DP97/10^6</f>
        <v/>
      </c>
      <c r="DR97" s="2657">
        <f>SUM(E97,K97,Q97,W97,AE97,AM97,AV97,BD97,BL97,BU97,CC97,CK97)-CS97</f>
        <v/>
      </c>
      <c r="DS97" s="2657">
        <f>SUM(D97,J97,P97,V97,AD97,AL97,AU97,BC97,,BN97,BV97,CD97,CL97)-CT97</f>
        <v/>
      </c>
      <c r="DT97" s="2822" t="n"/>
      <c r="DU97" s="384" t="n">
        <v>157.63914</v>
      </c>
      <c r="DV97" s="2823">
        <f>DU97-CJ97</f>
        <v/>
      </c>
      <c r="DX97" s="2811">
        <f>(CS97-CZ97)*10^6</f>
        <v/>
      </c>
      <c r="DY97" s="2811">
        <f>(CT97-DC97)*10^6</f>
        <v/>
      </c>
      <c r="DZ97" s="2811">
        <f>(CW97-DD97)*10^6</f>
        <v/>
      </c>
      <c r="EB97" s="2824" t="n"/>
    </row>
    <row customFormat="1" customHeight="1" hidden="1" ht="11.25" outlineLevel="1" r="98" s="408">
      <c r="A98" s="260" t="n"/>
      <c r="B98" s="411" t="inlineStr">
        <is>
          <t>HONORAIRES CONSULTANTS (ERICSSON-GNMS)</t>
        </is>
      </c>
      <c r="C98" s="398" t="inlineStr">
        <is>
          <t>Opex92</t>
        </is>
      </c>
      <c r="D98" s="2831" t="n">
        <v>129.429819</v>
      </c>
      <c r="E98" s="2832" t="n">
        <v>129.429819277038</v>
      </c>
      <c r="F98" s="2832" t="n">
        <v>-2.770379978755955e-07</v>
      </c>
      <c r="G98" s="2832" t="n">
        <v>226.184643</v>
      </c>
      <c r="H98" s="401" t="n">
        <v>-0.4277692009355383</v>
      </c>
      <c r="I98" s="389" t="n"/>
      <c r="J98" s="2831" t="n">
        <v>129.429819</v>
      </c>
      <c r="K98" s="2832" t="n">
        <v>129.429819277038</v>
      </c>
      <c r="L98" s="2832" t="n">
        <v>-2.770379978755955e-07</v>
      </c>
      <c r="M98" s="2832" t="n">
        <v>215.959586</v>
      </c>
      <c r="N98" s="401" t="n">
        <v>-0.4006757403211543</v>
      </c>
      <c r="O98" s="402" t="n"/>
      <c r="P98" s="2831" t="n">
        <v>129.429819</v>
      </c>
      <c r="Q98" s="2832" t="n">
        <v>129.429819277038</v>
      </c>
      <c r="R98" s="2832" t="n">
        <v>-2.770379978755955e-07</v>
      </c>
      <c r="S98" s="2832" t="n">
        <v>215.959586</v>
      </c>
      <c r="T98" s="401" t="n">
        <v>-0.4006757403211543</v>
      </c>
      <c r="U98" s="2826" t="n"/>
      <c r="V98" s="2831" t="n">
        <v>129.429819</v>
      </c>
      <c r="W98" s="2832" t="n">
        <v>129.429819277038</v>
      </c>
      <c r="X98" s="2832" t="n">
        <v>129.429819277038</v>
      </c>
      <c r="Y98" s="2832" t="n">
        <v>-2.770379978755955e-07</v>
      </c>
      <c r="Z98" s="2832" t="n">
        <v>-2.770379978755955e-07</v>
      </c>
      <c r="AA98" s="2832" t="n">
        <v>215.959585</v>
      </c>
      <c r="AB98" s="401" t="n">
        <v>-0.4006757375459857</v>
      </c>
      <c r="AC98" s="402" t="n"/>
      <c r="AD98" s="2831" t="n">
        <v>129.429819</v>
      </c>
      <c r="AE98" s="2832" t="n">
        <v>129.429819277038</v>
      </c>
      <c r="AF98" s="2832" t="n">
        <v>129.429819277038</v>
      </c>
      <c r="AG98" s="2832" t="n">
        <v>-2.770379978755955e-07</v>
      </c>
      <c r="AH98" s="2832" t="n">
        <v>-2.770379978755955e-07</v>
      </c>
      <c r="AI98" s="2832" t="n">
        <v>215.959586</v>
      </c>
      <c r="AJ98" s="401" t="n">
        <v>-0.4006757403211543</v>
      </c>
      <c r="AK98" s="402" t="n"/>
      <c r="AL98" s="2831" t="n">
        <v>129.429819</v>
      </c>
      <c r="AM98" s="2832" t="n">
        <v>129.429819277038</v>
      </c>
      <c r="AN98" s="2832" t="n">
        <v>129.429819277038</v>
      </c>
      <c r="AO98" s="2832" t="n">
        <v>129.429819277038</v>
      </c>
      <c r="AP98" s="2832" t="n">
        <v>-2.770380262973049e-07</v>
      </c>
      <c r="AQ98" s="2832" t="n">
        <v>-2.770380262973049e-07</v>
      </c>
      <c r="AR98" s="2832" t="n">
        <v>215.959586</v>
      </c>
      <c r="AS98" s="401" t="n">
        <v>-0.4006757403211545</v>
      </c>
      <c r="AT98" s="2827" t="n"/>
      <c r="AU98" s="2831" t="n">
        <v>141.093713</v>
      </c>
      <c r="AV98" s="2832" t="n">
        <v>141.093713206229</v>
      </c>
      <c r="AW98" s="2855" t="n">
        <v>141.093713206229</v>
      </c>
      <c r="AX98" s="2832" t="n">
        <v>-2.062290320736793e-07</v>
      </c>
      <c r="AY98" s="2832" t="n">
        <v>-2.062290320736793e-07</v>
      </c>
      <c r="AZ98" s="2832" t="n">
        <v>162.158736</v>
      </c>
      <c r="BA98" s="401" t="n">
        <v>-0.1299037197724582</v>
      </c>
      <c r="BB98" s="402" t="n"/>
      <c r="BC98" s="2747" t="n">
        <v>141.093714</v>
      </c>
      <c r="BD98" s="2667" t="n">
        <v>141.0937132062292</v>
      </c>
      <c r="BE98" s="2667" t="n">
        <v>141.093713206229</v>
      </c>
      <c r="BF98" s="2667" t="n">
        <v>7.937708232930163e-07</v>
      </c>
      <c r="BG98" s="2667" t="n">
        <v>7.937709938232729e-07</v>
      </c>
      <c r="BH98" s="2832" t="n">
        <v>163.925404</v>
      </c>
      <c r="BI98" s="401" t="n">
        <v>-0.1392809744119953</v>
      </c>
      <c r="BJ98" s="2833" t="n"/>
      <c r="BK98" s="2831" t="n">
        <v>141.093713</v>
      </c>
      <c r="BL98" s="2832" t="n">
        <v>141.0937132062292</v>
      </c>
      <c r="BM98" s="2832" t="n">
        <v>141.093713206229</v>
      </c>
      <c r="BN98" s="2832" t="n">
        <v>141.093713206229</v>
      </c>
      <c r="BO98" s="2832" t="n">
        <v>-2.062291741822264e-07</v>
      </c>
      <c r="BP98" s="2832" t="n">
        <v>-2.062290036519698e-07</v>
      </c>
      <c r="BQ98" s="2832" t="n">
        <v>163.925403</v>
      </c>
      <c r="BR98" s="401" t="n">
        <v>-0.1392809752616559</v>
      </c>
      <c r="BS98" s="2833" t="n"/>
      <c r="BT98" s="2831" t="n">
        <v>141.093714</v>
      </c>
      <c r="BU98" s="2832" t="n">
        <v>141.0937132062292</v>
      </c>
      <c r="BV98" s="2832" t="n">
        <v>141.093713206229</v>
      </c>
      <c r="BW98" s="2832" t="n">
        <v>7.937708232930163e-07</v>
      </c>
      <c r="BX98" s="2832" t="n">
        <v>7.937709938232729e-07</v>
      </c>
      <c r="BY98" s="2832" t="n">
        <v>138.780352</v>
      </c>
      <c r="BZ98" s="401" t="n">
        <v>0.01666923283203681</v>
      </c>
      <c r="CA98" s="2795" t="n"/>
      <c r="CB98" s="2836" t="n">
        <v>141.093714</v>
      </c>
      <c r="CC98" s="2832" t="n">
        <v>141.0937132062292</v>
      </c>
      <c r="CD98" s="2832" t="n">
        <v>141.093713206229</v>
      </c>
      <c r="CE98" s="2832" t="n">
        <v>7.937708232930163e-07</v>
      </c>
      <c r="CF98" s="2832" t="n">
        <v>7.937709938232729e-07</v>
      </c>
      <c r="CG98" s="2832" t="n">
        <v>157.639141</v>
      </c>
      <c r="CH98" s="401" t="n">
        <v>-0.1049576069435699</v>
      </c>
      <c r="CI98" s="2795" t="n"/>
      <c r="CJ98" s="2836" t="n">
        <v>141.093714</v>
      </c>
      <c r="CK98" s="2832" t="n">
        <v>141.0937132062292</v>
      </c>
      <c r="CL98" s="2832" t="n">
        <v>141.093713206229</v>
      </c>
      <c r="CM98" s="2832" t="n">
        <v>7.937708232930163e-07</v>
      </c>
      <c r="CN98" s="2832" t="n">
        <v>7.937709938232729e-07</v>
      </c>
      <c r="CO98" s="2832" t="n">
        <v>157.63914</v>
      </c>
      <c r="CP98" s="401" t="n">
        <v>-0.1049576012657769</v>
      </c>
      <c r="CQ98" s="402" t="n"/>
      <c r="CR98" s="2902" t="n">
        <v>1623.141196</v>
      </c>
      <c r="CS98" s="2832" t="n">
        <v>1623.141194899603</v>
      </c>
      <c r="CT98" s="2832" t="n">
        <v>1623.141193824916</v>
      </c>
      <c r="CU98" s="2832" t="n">
        <v>1.10039695755404e-06</v>
      </c>
      <c r="CV98" s="2832" t="n">
        <v>2.175084091504687e-06</v>
      </c>
      <c r="CW98" s="2832" t="n">
        <v>2250.050748</v>
      </c>
      <c r="CX98" s="401">
        <f>IFERROR(CR98/CW98-1, "-")</f>
        <v/>
      </c>
      <c r="CY98" s="392" t="n"/>
      <c r="CZ98" s="2834" t="n">
        <v>1623.1411948996</v>
      </c>
      <c r="DA98" s="2832" t="n">
        <v>1623.14119406849</v>
      </c>
      <c r="DB98" s="2832" t="n">
        <v>1623.14119351441</v>
      </c>
      <c r="DC98" s="2832" t="n">
        <v>1623.14119382492</v>
      </c>
      <c r="DD98" s="2832" t="n">
        <v>2250.050748</v>
      </c>
      <c r="DE98" s="401">
        <f>+CZ98/DD98-1</f>
        <v/>
      </c>
      <c r="DF98" s="401">
        <f>+DA98/DD98-1</f>
        <v/>
      </c>
      <c r="DG98" s="405">
        <f>+DB98/DD98-1</f>
        <v/>
      </c>
      <c r="DH98" s="405">
        <f>+DC98/DD98-1</f>
        <v/>
      </c>
      <c r="DI98" s="2819" t="n"/>
      <c r="DJ98" s="2657">
        <f>SUM(D98,J98,P98,V98,AD98,AL98,AU98,BC98,BK98,BT98,CB98,CJ98)-CR98</f>
        <v/>
      </c>
      <c r="DK98" s="2657">
        <f>SUM(E98,K98,Q98,W98,AE98,AM98,AV98,BD98,BL98,BU98,CC98,CK98)-CS98</f>
        <v/>
      </c>
      <c r="DL98" s="2657">
        <f>SUM(G98,M98,S98,AA98,AI98,AR98,AZ98,BH98,BQ98,BY98,CG98,CO98)-CW98</f>
        <v/>
      </c>
      <c r="DM98" s="2657">
        <f>SUM(D98,J98,P98,V98,AD98,AL98,AU98,BC98,,BN98,BV98,CD98,CL98)-CT98</f>
        <v/>
      </c>
      <c r="DN98" s="2819" t="n"/>
      <c r="DO98" s="2819" t="n"/>
      <c r="DP98" s="2835" t="n">
        <v>2092411608</v>
      </c>
      <c r="DQ98" s="2821">
        <f>-CR98+DP98/10^6</f>
        <v/>
      </c>
      <c r="DR98" s="2657">
        <f>SUM(E98,K98,Q98,W98,AE98,AM98,AV98,BD98,BL98,BU98,CC98,CK98)-CS98</f>
        <v/>
      </c>
      <c r="DS98" s="2657">
        <f>SUM(D98,J98,P98,V98,AD98,AL98,AU98,BC98,,BN98,BV98,CD98,CL98)-CT98</f>
        <v/>
      </c>
      <c r="DT98" s="2822" t="n"/>
      <c r="DU98" s="407" t="n">
        <v>157.63914</v>
      </c>
      <c r="DV98" s="2823">
        <f>DU98-CJ98</f>
        <v/>
      </c>
      <c r="DX98" s="2811">
        <f>(CS98-CZ98)*10^6</f>
        <v/>
      </c>
      <c r="DY98" s="2811">
        <f>(CT98-DC98)*10^6</f>
        <v/>
      </c>
      <c r="DZ98" s="2811">
        <f>(CW98-DD98)*10^6</f>
        <v/>
      </c>
      <c r="EB98" s="2824" t="n"/>
    </row>
    <row collapsed="1" customHeight="1" hidden="1" ht="11.25" r="99" s="2557">
      <c r="B99" s="481" t="inlineStr">
        <is>
          <t>Fees du contrat IHS (spécifique à CDI)</t>
        </is>
      </c>
      <c r="C99" s="398" t="inlineStr">
        <is>
          <t>Opex93</t>
        </is>
      </c>
      <c r="D99" s="2747" t="n"/>
      <c r="E99" s="2667" t="n"/>
      <c r="F99" s="2667" t="n"/>
      <c r="G99" s="2667" t="n"/>
      <c r="H99" s="224" t="n"/>
      <c r="I99" s="389" t="n"/>
      <c r="J99" s="2747" t="n"/>
      <c r="K99" s="2667" t="n"/>
      <c r="L99" s="2667" t="n"/>
      <c r="M99" s="2667" t="n"/>
      <c r="N99" s="224" t="n"/>
      <c r="O99" s="389" t="n"/>
      <c r="P99" s="2747" t="n"/>
      <c r="Q99" s="2667" t="n"/>
      <c r="R99" s="2667" t="n"/>
      <c r="S99" s="2667" t="n"/>
      <c r="T99" s="224" t="n"/>
      <c r="U99" s="2826" t="n"/>
      <c r="V99" s="2747" t="n"/>
      <c r="W99" s="2667" t="n"/>
      <c r="X99" s="2667" t="n"/>
      <c r="Y99" s="2667" t="n"/>
      <c r="Z99" s="2667" t="n"/>
      <c r="AA99" s="2667" t="n"/>
      <c r="AB99" s="224" t="n"/>
      <c r="AC99" s="389" t="n"/>
      <c r="AD99" s="2747" t="n"/>
      <c r="AE99" s="2667" t="n"/>
      <c r="AF99" s="2667" t="n"/>
      <c r="AG99" s="2667" t="n"/>
      <c r="AH99" s="2667" t="n"/>
      <c r="AI99" s="2667" t="n"/>
      <c r="AJ99" s="224" t="n"/>
      <c r="AK99" s="389" t="n"/>
      <c r="AL99" s="2747" t="n"/>
      <c r="AM99" s="2667" t="n"/>
      <c r="AN99" s="2667" t="n"/>
      <c r="AO99" s="2667" t="n"/>
      <c r="AP99" s="2667" t="n"/>
      <c r="AQ99" s="2667" t="n"/>
      <c r="AR99" s="2667" t="n"/>
      <c r="AS99" s="224" t="n"/>
      <c r="AT99" s="2827" t="n"/>
      <c r="AU99" s="2747" t="n"/>
      <c r="AV99" s="2667" t="n"/>
      <c r="AW99" s="2667" t="n"/>
      <c r="AX99" s="2667" t="n"/>
      <c r="AY99" s="2667" t="n"/>
      <c r="AZ99" s="2667" t="n"/>
      <c r="BA99" s="224" t="n"/>
      <c r="BB99" s="389" t="n"/>
      <c r="BC99" s="2747" t="n"/>
      <c r="BD99" s="2667" t="n"/>
      <c r="BE99" s="2667" t="n"/>
      <c r="BF99" s="2667" t="n"/>
      <c r="BG99" s="2667" t="n"/>
      <c r="BH99" s="2667" t="n"/>
      <c r="BI99" s="224" t="n"/>
      <c r="BJ99" s="2826" t="n"/>
      <c r="BK99" s="2747" t="n"/>
      <c r="BL99" s="2667" t="n"/>
      <c r="BM99" s="2667" t="n"/>
      <c r="BN99" s="2667" t="n"/>
      <c r="BO99" s="2667" t="n"/>
      <c r="BP99" s="2667" t="n"/>
      <c r="BQ99" s="2667" t="n"/>
      <c r="BR99" s="224" t="n"/>
      <c r="BS99" s="2826" t="n"/>
      <c r="BT99" s="2747" t="n"/>
      <c r="BU99" s="2667" t="n"/>
      <c r="BV99" s="2667" t="n"/>
      <c r="BW99" s="2667" t="n"/>
      <c r="BX99" s="2667" t="n"/>
      <c r="BY99" s="2667" t="n"/>
      <c r="BZ99" s="224" t="n"/>
      <c r="CA99" s="2795" t="n"/>
      <c r="CB99" s="2747" t="n"/>
      <c r="CC99" s="2667" t="n"/>
      <c r="CD99" s="2667" t="n"/>
      <c r="CE99" s="2667" t="n"/>
      <c r="CF99" s="2667" t="n"/>
      <c r="CG99" s="2667" t="n"/>
      <c r="CH99" s="224" t="n"/>
      <c r="CI99" s="2795" t="n"/>
      <c r="CJ99" s="2747" t="n"/>
      <c r="CK99" s="2667" t="n"/>
      <c r="CL99" s="2667" t="n"/>
      <c r="CM99" s="2667" t="n"/>
      <c r="CN99" s="2667" t="n"/>
      <c r="CO99" s="2667" t="n"/>
      <c r="CP99" s="224" t="n"/>
      <c r="CQ99" s="389" t="n"/>
      <c r="CR99" s="2747" t="n"/>
      <c r="CS99" s="2667" t="n"/>
      <c r="CT99" s="2667" t="n"/>
      <c r="CU99" s="2667">
        <f>+CR99-CS99</f>
        <v/>
      </c>
      <c r="CV99" s="2667">
        <f>+CR99-CT99</f>
        <v/>
      </c>
      <c r="CW99" s="2667" t="n"/>
      <c r="CX99" s="224">
        <f>IFERROR(CR99/CW99-1, "-")</f>
        <v/>
      </c>
      <c r="CY99" s="392" t="n"/>
      <c r="CZ99" s="2828" t="n"/>
      <c r="DA99" s="2667" t="n"/>
      <c r="DB99" s="2667" t="n"/>
      <c r="DC99" s="2667" t="n"/>
      <c r="DD99" s="2667" t="n"/>
      <c r="DE99" s="224" t="n"/>
      <c r="DF99" s="224">
        <f>+DA99/DD99-1</f>
        <v/>
      </c>
      <c r="DG99" s="394">
        <f>+DB99/DD99-1</f>
        <v/>
      </c>
      <c r="DH99" s="394" t="n"/>
      <c r="DI99" s="2819" t="n"/>
      <c r="DJ99" s="2657">
        <f>SUM(D99,J99,P99,V99,AD99,AL99,AU99,BC99,BK99,BT99,CB99,CJ99)-CR99</f>
        <v/>
      </c>
      <c r="DK99" s="2657">
        <f>SUM(E99,K99,Q99,W99,AE99,AM99,AV99,BD99,BL99,BU99,CC99,CK99)-CS99</f>
        <v/>
      </c>
      <c r="DL99" s="2657">
        <f>SUM(G99,M99,S99,AA99,AI99,AR99,AZ99,BH99,BQ99,BY99,CG99,CO99)-CW99</f>
        <v/>
      </c>
      <c r="DM99" s="2657">
        <f>SUM(D99,J99,P99,V99,AD99,AL99,AU99,BC99,,BN99,BV99,CD99,CL99)-CT99</f>
        <v/>
      </c>
      <c r="DN99" s="2819" t="n"/>
      <c r="DO99" s="2819" t="n"/>
      <c r="DP99" s="2829" t="n"/>
      <c r="DQ99" s="2821">
        <f>-CR99+DP99/10^6</f>
        <v/>
      </c>
      <c r="DR99" s="2657">
        <f>SUM(E99,K99,Q99,W99,AE99,AM99,AV99,BD99,BL99,BU99,CC99,CK99)-CS99</f>
        <v/>
      </c>
      <c r="DS99" s="2657">
        <f>SUM(D99,J99,P99,V99,AD99,AL99,AU99,BC99,,BN99,BV99,CD99,CL99)-CT99</f>
        <v/>
      </c>
      <c r="DT99" s="2822" t="n"/>
      <c r="DU99" s="384" t="n"/>
      <c r="DV99" s="2823">
        <f>DU99-CJ99</f>
        <v/>
      </c>
      <c r="DX99" s="2811">
        <f>(CS99-CZ99)*10^6</f>
        <v/>
      </c>
      <c r="DY99" s="2811">
        <f>(CT99-DC99)*10^6</f>
        <v/>
      </c>
      <c r="DZ99" s="2811">
        <f>(CW99-DD99)*10^6</f>
        <v/>
      </c>
      <c r="EB99" s="2824" t="n"/>
    </row>
    <row customHeight="1" ht="15.75" r="100" s="2557">
      <c r="B100" s="481" t="inlineStr">
        <is>
          <t>Matériel de transport (Entretien et locat°)</t>
        </is>
      </c>
      <c r="C100" s="365" t="inlineStr">
        <is>
          <t>Opex94</t>
        </is>
      </c>
      <c r="D100" s="2747" t="n">
        <v>5.794694</v>
      </c>
      <c r="E100" s="2667" t="n">
        <v>9.005229666666668</v>
      </c>
      <c r="F100" s="2667" t="n">
        <v>-3.210535666666669</v>
      </c>
      <c r="G100" s="2667" t="n">
        <v>6.796928</v>
      </c>
      <c r="H100" s="224" t="n">
        <v>-0.147453967439408</v>
      </c>
      <c r="I100" s="389" t="n"/>
      <c r="J100" s="2747" t="n">
        <v>7.748399</v>
      </c>
      <c r="K100" s="2667" t="n">
        <v>9.005229666666668</v>
      </c>
      <c r="L100" s="2667" t="n">
        <v>-1.256830666666668</v>
      </c>
      <c r="M100" s="2667" t="n">
        <v>6.846612</v>
      </c>
      <c r="N100" s="224" t="n">
        <v>0.1317128822255444</v>
      </c>
      <c r="O100" s="389" t="n"/>
      <c r="P100" s="2747" t="n">
        <v>5.68556</v>
      </c>
      <c r="Q100" s="2667" t="n">
        <v>9.005229666666668</v>
      </c>
      <c r="R100" s="2667" t="n">
        <v>-3.319669666666669</v>
      </c>
      <c r="S100" s="2667" t="n">
        <v>9.713052000000001</v>
      </c>
      <c r="T100" s="224" t="n">
        <v>-0.4146474249288484</v>
      </c>
      <c r="U100" s="2826" t="n"/>
      <c r="V100" s="2747" t="n">
        <v>8.077003999999999</v>
      </c>
      <c r="W100" s="2667" t="n">
        <v>9.005229666666668</v>
      </c>
      <c r="X100" s="2667" t="n">
        <v>9.005229666666668</v>
      </c>
      <c r="Y100" s="2667" t="n">
        <v>-0.9282256666666697</v>
      </c>
      <c r="Z100" s="2667" t="n">
        <v>-0.9282256666666697</v>
      </c>
      <c r="AA100" s="2667" t="n">
        <v>8.365007</v>
      </c>
      <c r="AB100" s="224" t="n">
        <v>-0.03442949898308534</v>
      </c>
      <c r="AC100" s="389" t="n"/>
      <c r="AD100" s="2747" t="n">
        <v>10.43012</v>
      </c>
      <c r="AE100" s="2667" t="n">
        <v>9.005229666666668</v>
      </c>
      <c r="AF100" s="2667" t="n">
        <v>10</v>
      </c>
      <c r="AG100" s="2667" t="n">
        <v>1.424890333333332</v>
      </c>
      <c r="AH100" s="2667" t="n">
        <v>0.4301200000000005</v>
      </c>
      <c r="AI100" s="2667" t="n">
        <v>12.603312</v>
      </c>
      <c r="AJ100" s="224" t="n">
        <v>-0.1724302310376827</v>
      </c>
      <c r="AK100" s="389" t="n"/>
      <c r="AL100" s="2747" t="n">
        <v>5.279094</v>
      </c>
      <c r="AM100" s="2667" t="n">
        <v>9.005229666666668</v>
      </c>
      <c r="AN100" s="2667" t="n">
        <v>10</v>
      </c>
      <c r="AO100" s="2667" t="n">
        <v>9.200792</v>
      </c>
      <c r="AP100" s="2667" t="n">
        <v>-3.726135666666669</v>
      </c>
      <c r="AQ100" s="2667" t="n">
        <v>-4.720906</v>
      </c>
      <c r="AR100" s="2667" t="n">
        <v>3.994372</v>
      </c>
      <c r="AS100" s="224" t="n">
        <v>0.3216330376840213</v>
      </c>
      <c r="AT100" s="2827" t="n"/>
      <c r="AU100" s="2747" t="n">
        <v>6.423532</v>
      </c>
      <c r="AV100" s="2667" t="n">
        <v>9.005229666666668</v>
      </c>
      <c r="AW100" s="2667" t="n">
        <v>9.200792</v>
      </c>
      <c r="AX100" s="2667" t="n">
        <v>-2.581697666666669</v>
      </c>
      <c r="AY100" s="2667" t="n">
        <v>-2.77726</v>
      </c>
      <c r="AZ100" s="2667" t="n">
        <v>7.349892000000001</v>
      </c>
      <c r="BA100" s="224" t="n">
        <v>-0.1260372261252275</v>
      </c>
      <c r="BB100" s="389" t="n"/>
      <c r="BC100" s="2747" t="n">
        <v>8.889673999999999</v>
      </c>
      <c r="BD100" s="2667" t="n">
        <v>9.005229666666668</v>
      </c>
      <c r="BE100" s="2667" t="n">
        <v>9.200792</v>
      </c>
      <c r="BF100" s="2667" t="n">
        <v>-0.1155556666666691</v>
      </c>
      <c r="BG100" s="2667" t="n">
        <v>-0.3111180000000004</v>
      </c>
      <c r="BH100" s="2667" t="n">
        <v>1.289912</v>
      </c>
      <c r="BI100" s="224" t="n">
        <v>5.891690285848957</v>
      </c>
      <c r="BJ100" s="2826" t="n"/>
      <c r="BK100" s="2747" t="n">
        <v>4.949604</v>
      </c>
      <c r="BL100" s="2667" t="n">
        <v>9.005229666666668</v>
      </c>
      <c r="BM100" s="2667" t="n">
        <v>9.200792</v>
      </c>
      <c r="BN100" s="2667" t="n">
        <v>9.200792</v>
      </c>
      <c r="BO100" s="2667" t="n">
        <v>-4.055625666666669</v>
      </c>
      <c r="BP100" s="2667" t="n">
        <v>-4.251188</v>
      </c>
      <c r="BQ100" s="2667" t="n">
        <v>1.289912</v>
      </c>
      <c r="BR100" s="224" t="n">
        <v>2.837164085612042</v>
      </c>
      <c r="BS100" s="2826" t="n"/>
      <c r="BT100" s="2747" t="n">
        <v>7.584785</v>
      </c>
      <c r="BU100" s="2667" t="n">
        <v>9.005229666666668</v>
      </c>
      <c r="BV100" s="2667" t="n">
        <v>9.200792</v>
      </c>
      <c r="BW100" s="2667" t="n">
        <v>-1.420444666666668</v>
      </c>
      <c r="BX100" s="2667" t="n">
        <v>-1.616007</v>
      </c>
      <c r="BY100" s="2667" t="n">
        <v>9.187906999999999</v>
      </c>
      <c r="BZ100" s="224" t="n">
        <v>-0.1744817399653696</v>
      </c>
      <c r="CA100" s="2795" t="n"/>
      <c r="CB100" s="2747" t="n">
        <v>5.005848</v>
      </c>
      <c r="CC100" s="2667" t="n">
        <v>9.005229666666668</v>
      </c>
      <c r="CD100" s="2667" t="n">
        <v>9.200792</v>
      </c>
      <c r="CE100" s="2667" t="n">
        <v>-3.999381666666668</v>
      </c>
      <c r="CF100" s="2667" t="n">
        <v>-4.194944</v>
      </c>
      <c r="CG100" s="2667" t="n">
        <v>1.289912</v>
      </c>
      <c r="CH100" s="224" t="n">
        <v>2.880767060078517</v>
      </c>
      <c r="CI100" s="2795" t="n"/>
      <c r="CJ100" s="2747" t="n">
        <v>6.971463</v>
      </c>
      <c r="CK100" s="2667" t="n">
        <v>8.942473666666668</v>
      </c>
      <c r="CL100" s="2667" t="n">
        <v>9.200791999999998</v>
      </c>
      <c r="CM100" s="2667" t="n">
        <v>-1.971010666666668</v>
      </c>
      <c r="CN100" s="2667" t="n">
        <v>-2.229328999999998</v>
      </c>
      <c r="CO100" s="2667" t="n">
        <v>25.859749</v>
      </c>
      <c r="CP100" s="224" t="n">
        <v>-0.7304125805706776</v>
      </c>
      <c r="CQ100" s="389" t="n"/>
      <c r="CR100" s="2747" t="n">
        <v>82.839777</v>
      </c>
      <c r="CS100" s="2667" t="n">
        <v>108</v>
      </c>
      <c r="CT100" s="2667" t="n">
        <v>95.13124500000001</v>
      </c>
      <c r="CU100" s="2667" t="n">
        <v>-25.160223</v>
      </c>
      <c r="CV100" s="2667" t="n">
        <v>-12.29146800000001</v>
      </c>
      <c r="CW100" s="2667" t="n">
        <v>94.586567</v>
      </c>
      <c r="CX100" s="224">
        <f>IFERROR(CR100/CW100-1, "-")</f>
        <v/>
      </c>
      <c r="CY100" s="392" t="n"/>
      <c r="CZ100" s="2828" t="n">
        <v>108</v>
      </c>
      <c r="DA100" s="2667" t="n">
        <v>108.2338826666667</v>
      </c>
      <c r="DB100" s="2667" t="n">
        <v>102.141321</v>
      </c>
      <c r="DC100" s="2667" t="n">
        <v>95.13124500000001</v>
      </c>
      <c r="DD100" s="2667" t="n">
        <v>94.586567</v>
      </c>
      <c r="DE100" s="224">
        <f>+CZ100/DD100-1</f>
        <v/>
      </c>
      <c r="DF100" s="224">
        <f>+DA100/DD100-1</f>
        <v/>
      </c>
      <c r="DG100" s="394">
        <f>+DB100/DD100-1</f>
        <v/>
      </c>
      <c r="DH100" s="394">
        <f>+DC100/DD100-1</f>
        <v/>
      </c>
      <c r="DI100" s="2819" t="n"/>
      <c r="DJ100" s="2657">
        <f>SUM(D100,J100,P100,V100,AD100,AL100,AU100,BC100,BK100,BT100,CB100,CJ100)-CR100</f>
        <v/>
      </c>
      <c r="DK100" s="2657">
        <f>SUM(E100,K100,Q100,W100,AE100,AM100,AV100,BD100,BL100,BU100,CC100,CK100)-CS100</f>
        <v/>
      </c>
      <c r="DL100" s="2657">
        <f>SUM(G100,M100,S100,AA100,AI100,AR100,AZ100,BH100,BQ100,BY100,CG100,CO100)-CW100</f>
        <v/>
      </c>
      <c r="DM100" s="2657">
        <f>SUM(D100,J100,P100,V100,AD100,AL100,AU100,BC100,,BN100,BV100,CD100,CL100)-CT100</f>
        <v/>
      </c>
      <c r="DN100" s="2819" t="n"/>
      <c r="DO100" s="2819" t="n"/>
      <c r="DP100" s="2829">
        <f>SUM(DP101:DP105)</f>
        <v/>
      </c>
      <c r="DQ100" s="2821">
        <f>-CR100+DP100/10^6</f>
        <v/>
      </c>
      <c r="DR100" s="2657">
        <f>SUM(E100,K100,Q100,W100,AE100,AM100,AV100,BD100,BL100,BU100,CC100,CK100)-CS100</f>
        <v/>
      </c>
      <c r="DS100" s="2657">
        <f>SUM(D100,J100,P100,V100,AD100,AL100,AU100,BC100,,BN100,BV100,CD100,CL100)-CT100</f>
        <v/>
      </c>
      <c r="DT100" s="2822" t="n"/>
      <c r="DU100" s="384" t="n">
        <v>25.859749</v>
      </c>
      <c r="DV100" s="2823">
        <f>DU100-CJ100</f>
        <v/>
      </c>
      <c r="DX100" s="2811">
        <f>(CS100-CZ100)*10^6</f>
        <v/>
      </c>
      <c r="DY100" s="2811">
        <f>(CT100-DC100)*10^6</f>
        <v/>
      </c>
      <c r="DZ100" s="2811">
        <f>(CW100-DD100)*10^6</f>
        <v/>
      </c>
      <c r="EB100" s="2824" t="n"/>
    </row>
    <row customFormat="1" customHeight="1" hidden="1" ht="15.75" outlineLevel="1" r="101" s="408">
      <c r="A101" s="260" t="n"/>
      <c r="B101" s="411" t="inlineStr">
        <is>
          <t>ENTRETIEN ET REPARATIONS VEH. TECHNIQUES</t>
        </is>
      </c>
      <c r="C101" s="398" t="inlineStr">
        <is>
          <t>Opex95</t>
        </is>
      </c>
      <c r="D101" s="2831" t="n">
        <v>0.9735</v>
      </c>
      <c r="E101" s="2832" t="n"/>
      <c r="F101" s="2832" t="n">
        <v>0.9735</v>
      </c>
      <c r="G101" s="2832" t="n">
        <v>0</v>
      </c>
      <c r="H101" s="401" t="n"/>
      <c r="I101" s="389" t="n"/>
      <c r="J101" s="2831" t="n">
        <v>1.950353</v>
      </c>
      <c r="K101" s="2832" t="n"/>
      <c r="L101" s="2832" t="n">
        <v>1.950353</v>
      </c>
      <c r="M101" s="2832" t="n">
        <v>0</v>
      </c>
      <c r="N101" s="401" t="n"/>
      <c r="O101" s="402" t="n"/>
      <c r="P101" s="2831" t="n">
        <v>0.918933</v>
      </c>
      <c r="Q101" s="2832" t="n"/>
      <c r="R101" s="2832" t="n">
        <v>0.918933</v>
      </c>
      <c r="S101" s="2832" t="n">
        <v>1.43322</v>
      </c>
      <c r="T101" s="401" t="n">
        <v>-0.3588332565830786</v>
      </c>
      <c r="U101" s="2826" t="n"/>
      <c r="V101" s="2831" t="n">
        <v>2.03149</v>
      </c>
      <c r="W101" s="2832" t="n"/>
      <c r="X101" s="2832" t="n"/>
      <c r="Y101" s="2832" t="n">
        <v>2.03149</v>
      </c>
      <c r="Z101" s="2832" t="n">
        <v>2.03149</v>
      </c>
      <c r="AA101" s="2832" t="n">
        <v>0.659197</v>
      </c>
      <c r="AB101" s="401" t="n">
        <v>2.081764631817195</v>
      </c>
      <c r="AC101" s="402" t="n"/>
      <c r="AD101" s="2831" t="n">
        <v>0.641973</v>
      </c>
      <c r="AE101" s="2832" t="n"/>
      <c r="AF101" s="2832" t="n"/>
      <c r="AG101" s="2832" t="n">
        <v>0.641973</v>
      </c>
      <c r="AH101" s="2832" t="n">
        <v>0.641973</v>
      </c>
      <c r="AI101" s="2832" t="n">
        <v>0</v>
      </c>
      <c r="AJ101" s="401" t="n"/>
      <c r="AK101" s="402" t="n"/>
      <c r="AL101" s="2831" t="n">
        <v>0.82485</v>
      </c>
      <c r="AM101" s="2832" t="n"/>
      <c r="AN101" s="2832" t="n"/>
      <c r="AO101" s="2832" t="n"/>
      <c r="AP101" s="2832" t="n">
        <v>0.82485</v>
      </c>
      <c r="AQ101" s="2832" t="n">
        <v>0.82485</v>
      </c>
      <c r="AR101" s="2832" t="n">
        <v>1.35223</v>
      </c>
      <c r="AS101" s="401" t="n">
        <v>-0.3900076170473958</v>
      </c>
      <c r="AT101" s="2827" t="n"/>
      <c r="AU101" s="2831" t="n">
        <v>0.558038</v>
      </c>
      <c r="AV101" s="2832" t="n"/>
      <c r="AW101" s="2832" t="n"/>
      <c r="AX101" s="2832" t="n">
        <v>0.558038</v>
      </c>
      <c r="AY101" s="2832" t="n">
        <v>0.558038</v>
      </c>
      <c r="AZ101" s="2832" t="n">
        <v>3.02999</v>
      </c>
      <c r="BA101" s="401" t="n">
        <v>-0.8158284350773435</v>
      </c>
      <c r="BB101" s="402" t="n"/>
      <c r="BC101" s="2747" t="n">
        <v>1.51209</v>
      </c>
      <c r="BD101" s="2667" t="n"/>
      <c r="BE101" s="2667" t="n">
        <v>0</v>
      </c>
      <c r="BF101" s="2667" t="n">
        <v>1.51209</v>
      </c>
      <c r="BG101" s="2667" t="n">
        <v>1.51209</v>
      </c>
      <c r="BH101" s="2832" t="n">
        <v>0</v>
      </c>
      <c r="BI101" s="401" t="n"/>
      <c r="BJ101" s="2833" t="n"/>
      <c r="BK101" s="2831" t="n">
        <v>0.5962</v>
      </c>
      <c r="BL101" s="2832" t="n"/>
      <c r="BM101" s="2832" t="n"/>
      <c r="BN101" s="2832" t="n"/>
      <c r="BO101" s="2832" t="n">
        <v>0.5962</v>
      </c>
      <c r="BP101" s="2832" t="n">
        <v>0.5962</v>
      </c>
      <c r="BQ101" s="2832" t="n">
        <v>0</v>
      </c>
      <c r="BR101" s="401" t="n"/>
      <c r="BS101" s="2833" t="n"/>
      <c r="BT101" s="2831" t="n">
        <v>0.859646</v>
      </c>
      <c r="BU101" s="2832" t="n"/>
      <c r="BV101" s="2832" t="n"/>
      <c r="BW101" s="2832" t="n">
        <v>0.859646</v>
      </c>
      <c r="BX101" s="2832" t="n">
        <v>0.859646</v>
      </c>
      <c r="BY101" s="2832" t="n">
        <v>3.948997</v>
      </c>
      <c r="BZ101" s="401" t="n">
        <v>-0.7823128252566411</v>
      </c>
      <c r="CA101" s="2795" t="n"/>
      <c r="CB101" s="2831" t="n">
        <v>0</v>
      </c>
      <c r="CC101" s="2832" t="n"/>
      <c r="CD101" s="2832" t="n"/>
      <c r="CE101" s="2832" t="n">
        <v>0</v>
      </c>
      <c r="CF101" s="2832" t="n">
        <v>0</v>
      </c>
      <c r="CG101" s="2832" t="n">
        <v>0</v>
      </c>
      <c r="CH101" s="401" t="n"/>
      <c r="CI101" s="2795" t="n"/>
      <c r="CJ101" s="2903" t="n">
        <v>0.892377</v>
      </c>
      <c r="CK101" s="2832" t="n"/>
      <c r="CL101" s="2832" t="n"/>
      <c r="CM101" s="2832" t="n">
        <v>0.892377</v>
      </c>
      <c r="CN101" s="2832" t="n">
        <v>0.892377</v>
      </c>
      <c r="CO101" s="2832" t="n">
        <v>4.467290999999999</v>
      </c>
      <c r="CP101" s="401" t="n">
        <v>-0.8002420258720553</v>
      </c>
      <c r="CQ101" s="402" t="n"/>
      <c r="CR101" s="2831" t="n">
        <v>11.75945</v>
      </c>
      <c r="CS101" s="2832" t="n">
        <v>0</v>
      </c>
      <c r="CT101" s="2832" t="n">
        <v>9.411227</v>
      </c>
      <c r="CU101" s="2832" t="n">
        <v>11.75945</v>
      </c>
      <c r="CV101" s="2832" t="n">
        <v>2.348222999999999</v>
      </c>
      <c r="CW101" s="2832" t="n">
        <v>14.890925</v>
      </c>
      <c r="CX101" s="401">
        <f>IFERROR(CR101/CW101-1, "-")</f>
        <v/>
      </c>
      <c r="CY101" s="392" t="n"/>
      <c r="CZ101" s="2834" t="n">
        <v>0</v>
      </c>
      <c r="DA101" s="2832" t="n">
        <v>3.842786</v>
      </c>
      <c r="DB101" s="2832" t="n">
        <v>0</v>
      </c>
      <c r="DC101" s="2832" t="n">
        <v>9.411227</v>
      </c>
      <c r="DD101" s="2832" t="n">
        <v>14.890925</v>
      </c>
      <c r="DE101" s="401" t="n"/>
      <c r="DF101" s="401" t="n"/>
      <c r="DG101" s="405" t="n"/>
      <c r="DH101" s="405" t="n"/>
      <c r="DI101" s="2819" t="n"/>
      <c r="DJ101" s="2657">
        <f>SUM(D101,J101,P101,V101,AD101,AL101,AU101,BC101,BK101,BT101,CB101,CJ101)-CR101</f>
        <v/>
      </c>
      <c r="DK101" s="2657">
        <f>SUM(E101,K101,Q101,W101,AE101,AM101,AV101,BD101,BL101,BU101,CC101,CK101)-CS101</f>
        <v/>
      </c>
      <c r="DL101" s="2657">
        <f>SUM(G101,M101,S101,AA101,AI101,AR101,AZ101,BH101,BQ101,BY101,CG101,CO101)-CW101</f>
        <v/>
      </c>
      <c r="DM101" s="2657">
        <f>SUM(D101,J101,P101,V101,AD101,AL101,AU101,BC101,,BN101,BV101,CD101,CL101)-CT101</f>
        <v/>
      </c>
      <c r="DN101" s="2819" t="n"/>
      <c r="DO101" s="2819" t="n"/>
      <c r="DP101" s="2835" t="n">
        <v>10423634</v>
      </c>
      <c r="DQ101" s="2821">
        <f>-CR101+DP101/10^6</f>
        <v/>
      </c>
      <c r="DR101" s="2657">
        <f>SUM(E101,K101,Q101,W101,AE101,AM101,AV101,BD101,BL101,BU101,CC101,CK101)-CS101</f>
        <v/>
      </c>
      <c r="DS101" s="2657">
        <f>SUM(D101,J101,P101,V101,AD101,AL101,AU101,BC101,,BN101,BV101,CD101,CL101)-CT101</f>
        <v/>
      </c>
      <c r="DT101" s="2822" t="n"/>
      <c r="DU101" s="407" t="n">
        <v>4.467291</v>
      </c>
      <c r="DV101" s="2823">
        <f>DU101-CJ101</f>
        <v/>
      </c>
      <c r="DX101" s="2811">
        <f>(CS101-CZ101)*10^6</f>
        <v/>
      </c>
      <c r="DY101" s="2811">
        <f>(CT101-DC101)*10^6</f>
        <v/>
      </c>
      <c r="DZ101" s="2811">
        <f>(CW101-DD101)*10^6</f>
        <v/>
      </c>
      <c r="EB101" s="2824" t="n"/>
    </row>
    <row customFormat="1" customHeight="1" hidden="1" ht="15.75" outlineLevel="1" r="102" s="408">
      <c r="A102" s="260" t="n"/>
      <c r="B102" s="411" t="inlineStr">
        <is>
          <t>ENTRETIEN ET REPARATIONS VEH. ADMINISTRATIFS</t>
        </is>
      </c>
      <c r="C102" s="398" t="inlineStr">
        <is>
          <t>Opex96</t>
        </is>
      </c>
      <c r="D102" s="2831" t="n">
        <v>0.9735</v>
      </c>
      <c r="E102" s="2832" t="n">
        <v>1.613563</v>
      </c>
      <c r="F102" s="2832" t="n">
        <v>-0.640063</v>
      </c>
      <c r="G102" s="2832" t="n">
        <v>0</v>
      </c>
      <c r="H102" s="401" t="n"/>
      <c r="I102" s="389" t="n"/>
      <c r="J102" s="2831" t="n">
        <v>1.950353</v>
      </c>
      <c r="K102" s="2832" t="n">
        <v>1.613563</v>
      </c>
      <c r="L102" s="2832" t="n">
        <v>0.3367899999999999</v>
      </c>
      <c r="M102" s="2832" t="n">
        <v>0</v>
      </c>
      <c r="N102" s="401" t="n"/>
      <c r="O102" s="402" t="n"/>
      <c r="P102" s="2831" t="n">
        <v>0.918933</v>
      </c>
      <c r="Q102" s="2832" t="n">
        <v>1.613563</v>
      </c>
      <c r="R102" s="2832" t="n">
        <v>-0.6946300000000001</v>
      </c>
      <c r="S102" s="2832" t="n">
        <v>1.43322</v>
      </c>
      <c r="T102" s="401" t="n">
        <v>-0.3588332565830786</v>
      </c>
      <c r="U102" s="2826" t="n"/>
      <c r="V102" s="2831" t="n">
        <v>2.03149</v>
      </c>
      <c r="W102" s="2832" t="n">
        <v>1.613563</v>
      </c>
      <c r="X102" s="2832" t="n">
        <v>1.613563</v>
      </c>
      <c r="Y102" s="2832" t="n">
        <v>0.4179269999999997</v>
      </c>
      <c r="Z102" s="2832" t="n">
        <v>0.4179269999999997</v>
      </c>
      <c r="AA102" s="2832" t="n">
        <v>0.659197</v>
      </c>
      <c r="AB102" s="401" t="n">
        <v>2.081764631817195</v>
      </c>
      <c r="AC102" s="402" t="n"/>
      <c r="AD102" s="2831" t="n">
        <v>0.536973</v>
      </c>
      <c r="AE102" s="2832" t="n">
        <v>1.613563</v>
      </c>
      <c r="AF102" s="2832" t="n">
        <v>2.60833333333333</v>
      </c>
      <c r="AG102" s="2832" t="n">
        <v>-1.07659</v>
      </c>
      <c r="AH102" s="2832" t="n">
        <v>-2.07136033333333</v>
      </c>
      <c r="AI102" s="2832" t="n">
        <v>0</v>
      </c>
      <c r="AJ102" s="401" t="n"/>
      <c r="AK102" s="402" t="n"/>
      <c r="AL102" s="2831" t="n">
        <v>-6.411249</v>
      </c>
      <c r="AM102" s="2832" t="n">
        <v>1.613563</v>
      </c>
      <c r="AN102" s="2832" t="n">
        <v>2.60833333333333</v>
      </c>
      <c r="AO102" s="2832" t="n">
        <v>2.60833333333333</v>
      </c>
      <c r="AP102" s="2832" t="n">
        <v>-8.024811999999999</v>
      </c>
      <c r="AQ102" s="2832" t="n">
        <v>-9.01958233333333</v>
      </c>
      <c r="AR102" s="2832" t="n">
        <v>1.35223</v>
      </c>
      <c r="AS102" s="401" t="n">
        <v>-5.741241504773596</v>
      </c>
      <c r="AT102" s="2827" t="n"/>
      <c r="AU102" s="2831" t="n">
        <v>0</v>
      </c>
      <c r="AV102" s="2832" t="n">
        <v>1.613563</v>
      </c>
      <c r="AW102" s="2832" t="n">
        <v>2.60833333333333</v>
      </c>
      <c r="AX102" s="2832" t="n">
        <v>-1.613563</v>
      </c>
      <c r="AY102" s="2832" t="n">
        <v>-2.60833333333333</v>
      </c>
      <c r="AZ102" s="2832" t="n">
        <v>3.02999</v>
      </c>
      <c r="BA102" s="401" t="n">
        <v>-1</v>
      </c>
      <c r="BB102" s="402" t="n"/>
      <c r="BC102" s="2747" t="n">
        <v>1.51209</v>
      </c>
      <c r="BD102" s="2667" t="n">
        <v>1.613563000000001</v>
      </c>
      <c r="BE102" s="2667" t="n">
        <v>2.60833333333333</v>
      </c>
      <c r="BF102" s="2667" t="n">
        <v>-0.101473000000001</v>
      </c>
      <c r="BG102" s="2667" t="n">
        <v>-1.09624333333333</v>
      </c>
      <c r="BH102" s="2832" t="n">
        <v>0</v>
      </c>
      <c r="BI102" s="401" t="n"/>
      <c r="BJ102" s="2833" t="n"/>
      <c r="BK102" s="2831" t="n">
        <v>-1.51209</v>
      </c>
      <c r="BL102" s="2832" t="n">
        <v>1.613563000000001</v>
      </c>
      <c r="BM102" s="2832" t="n">
        <v>2.60833333333333</v>
      </c>
      <c r="BN102" s="2832" t="n">
        <v>2.60833333333333</v>
      </c>
      <c r="BO102" s="2832" t="n">
        <v>-3.125653000000001</v>
      </c>
      <c r="BP102" s="2832" t="n">
        <v>-4.12042333333333</v>
      </c>
      <c r="BQ102" s="2832" t="n">
        <v>0</v>
      </c>
      <c r="BR102" s="401" t="n"/>
      <c r="BS102" s="2833" t="n"/>
      <c r="BT102" s="2831" t="n">
        <v>0.859646</v>
      </c>
      <c r="BU102" s="2832" t="n">
        <v>1.613563000000001</v>
      </c>
      <c r="BV102" s="2832" t="n">
        <v>2.60833333333333</v>
      </c>
      <c r="BW102" s="2832" t="n">
        <v>-0.7539170000000009</v>
      </c>
      <c r="BX102" s="2832" t="n">
        <v>-1.74868733333333</v>
      </c>
      <c r="BY102" s="2832" t="n">
        <v>3.948997</v>
      </c>
      <c r="BZ102" s="401" t="n">
        <v>-0.7823128252566411</v>
      </c>
      <c r="CA102" s="2795" t="n"/>
      <c r="CB102" s="2831" t="n">
        <v>-0.859646</v>
      </c>
      <c r="CC102" s="2832" t="n">
        <v>1.613563000000001</v>
      </c>
      <c r="CD102" s="2832" t="n">
        <v>2.60833333333333</v>
      </c>
      <c r="CE102" s="2832" t="n">
        <v>-2.473209000000001</v>
      </c>
      <c r="CF102" s="2832" t="n">
        <v>-3.46797933333333</v>
      </c>
      <c r="CG102" s="2832" t="n">
        <v>0</v>
      </c>
      <c r="CH102" s="401" t="n"/>
      <c r="CI102" s="2795" t="n"/>
      <c r="CJ102" s="2903" t="n">
        <v>0</v>
      </c>
      <c r="CK102" s="2832" t="n">
        <v>1.613563000000001</v>
      </c>
      <c r="CL102" s="2832" t="n">
        <v>2.67108933333333</v>
      </c>
      <c r="CM102" s="2832" t="n">
        <v>-1.613563000000001</v>
      </c>
      <c r="CN102" s="2832" t="n">
        <v>-2.67108933333333</v>
      </c>
      <c r="CO102" s="2832" t="n">
        <v>-10.423634</v>
      </c>
      <c r="CP102" s="401" t="n">
        <v>-1</v>
      </c>
      <c r="CQ102" s="402" t="n"/>
      <c r="CR102" s="2831" t="n">
        <v>-2.220446049250313e-16</v>
      </c>
      <c r="CS102" s="2832" t="n">
        <v>19.362756</v>
      </c>
      <c r="CT102" s="2832" t="n">
        <v>12.00817933333332</v>
      </c>
      <c r="CU102" s="2832" t="n">
        <v>-19.362756</v>
      </c>
      <c r="CV102" s="2832" t="n">
        <v>-12.00817933333332</v>
      </c>
      <c r="CW102" s="2832" t="n">
        <v>0</v>
      </c>
      <c r="CX102" s="401">
        <f>IFERROR(CR102/CW102-1, "-")</f>
        <v/>
      </c>
      <c r="CY102" s="392" t="n"/>
      <c r="CZ102" s="2834" t="n">
        <v>19.36275600000001</v>
      </c>
      <c r="DA102" s="2832" t="n">
        <v>26.3857716666667</v>
      </c>
      <c r="DB102" s="2832" t="n">
        <v>31.2485873333333</v>
      </c>
      <c r="DC102" s="2832" t="n">
        <v>12.0081793333333</v>
      </c>
      <c r="DD102" s="2832" t="n">
        <v>0</v>
      </c>
      <c r="DE102" s="401" t="n"/>
      <c r="DF102" s="401">
        <f>+DA102/DD102-1</f>
        <v/>
      </c>
      <c r="DG102" s="405">
        <f>+DB102/DD102-1</f>
        <v/>
      </c>
      <c r="DH102" s="405">
        <f>+DC102/DD102-1</f>
        <v/>
      </c>
      <c r="DI102" s="2819" t="n"/>
      <c r="DJ102" s="2657">
        <f>SUM(D102,J102,P102,V102,AD102,AL102,AU102,BC102,BK102,BT102,CB102,CJ102)-CR102</f>
        <v/>
      </c>
      <c r="DK102" s="2657">
        <f>SUM(E102,K102,Q102,W102,AE102,AM102,AV102,BD102,BL102,BU102,CC102,CK102)-CS102</f>
        <v/>
      </c>
      <c r="DL102" s="2657">
        <f>SUM(G102,M102,S102,AA102,AI102,AR102,AZ102,BH102,BQ102,BY102,CG102,CO102)-CW102</f>
        <v/>
      </c>
      <c r="DM102" s="2657">
        <f>SUM(D102,J102,P102,V102,AD102,AL102,AU102,BC102,,BN102,BV102,CD102,CL102)-CT102</f>
        <v/>
      </c>
      <c r="DN102" s="2819" t="n"/>
      <c r="DO102" s="2819" t="n"/>
      <c r="DP102" s="2835" t="n">
        <v>10423634</v>
      </c>
      <c r="DQ102" s="2821">
        <f>-CR102+DP102/10^6</f>
        <v/>
      </c>
      <c r="DR102" s="2657">
        <f>SUM(E102,K102,Q102,W102,AE102,AM102,AV102,BD102,BL102,BU102,CC102,CK102)-CS102</f>
        <v/>
      </c>
      <c r="DS102" s="2657">
        <f>SUM(D102,J102,P102,V102,AD102,AL102,AU102,BC102,,BN102,BV102,CD102,CL102)-CT102</f>
        <v/>
      </c>
      <c r="DT102" s="2822" t="n"/>
      <c r="DU102" s="407" t="n">
        <v>-10.423634</v>
      </c>
      <c r="DV102" s="2823">
        <f>DU102-CJ102</f>
        <v/>
      </c>
      <c r="DX102" s="2811">
        <f>(CS102-CZ102)*10^6</f>
        <v/>
      </c>
      <c r="DY102" s="2811">
        <f>(CT102-DC102)*10^6</f>
        <v/>
      </c>
      <c r="DZ102" s="2811">
        <f>(CW102-DD102)*10^6</f>
        <v/>
      </c>
      <c r="EB102" s="2824" t="n"/>
    </row>
    <row customFormat="1" customHeight="1" hidden="1" ht="15.75" outlineLevel="1" r="103" s="408">
      <c r="A103" s="260" t="n"/>
      <c r="B103" s="411" t="inlineStr">
        <is>
          <t>ASSURANCE MATERIEL DE TRANSPOR</t>
        </is>
      </c>
      <c r="C103" s="398" t="inlineStr">
        <is>
          <t>Opex97</t>
        </is>
      </c>
      <c r="D103" s="2904" t="n">
        <v>1.200792</v>
      </c>
      <c r="E103" s="2832" t="n">
        <v>1.80833333333333</v>
      </c>
      <c r="F103" s="2832" t="n">
        <v>-0.6075413333333299</v>
      </c>
      <c r="G103" s="2832" t="n">
        <v>1.240228</v>
      </c>
      <c r="H103" s="401" t="n">
        <v>-0.031797379191568</v>
      </c>
      <c r="I103" s="389" t="n"/>
      <c r="J103" s="2904" t="n">
        <v>1.200791</v>
      </c>
      <c r="K103" s="2832" t="n">
        <v>1.80833333333333</v>
      </c>
      <c r="L103" s="2832" t="n">
        <v>-0.6075423333333301</v>
      </c>
      <c r="M103" s="2832" t="n">
        <v>1.289912</v>
      </c>
      <c r="N103" s="401" t="n">
        <v>-0.06909075967973011</v>
      </c>
      <c r="O103" s="402" t="n"/>
      <c r="P103" s="2904" t="n">
        <v>1.200792</v>
      </c>
      <c r="Q103" s="2832" t="n">
        <v>1.80833333333333</v>
      </c>
      <c r="R103" s="2832" t="n">
        <v>-0.6075413333333299</v>
      </c>
      <c r="S103" s="2832" t="n">
        <v>1.289912</v>
      </c>
      <c r="T103" s="401" t="n">
        <v>-0.06908998443304648</v>
      </c>
      <c r="U103" s="2826" t="n"/>
      <c r="V103" s="2904" t="n">
        <v>1.200792</v>
      </c>
      <c r="W103" s="2832" t="n">
        <v>1.80833333333333</v>
      </c>
      <c r="X103" s="2832" t="n">
        <v>1.80833333333333</v>
      </c>
      <c r="Y103" s="2832" t="n">
        <v>-0.6075413333333299</v>
      </c>
      <c r="Z103" s="2832" t="n">
        <v>-0.6075413333333299</v>
      </c>
      <c r="AA103" s="2832" t="n">
        <v>1.289913</v>
      </c>
      <c r="AB103" s="401" t="n">
        <v>-0.06909070611738932</v>
      </c>
      <c r="AC103" s="402" t="n"/>
      <c r="AD103" s="2904" t="n">
        <v>1.200792</v>
      </c>
      <c r="AE103" s="2832" t="n">
        <v>1.80833333333333</v>
      </c>
      <c r="AF103" s="2832" t="n">
        <v>1.80833333333333</v>
      </c>
      <c r="AG103" s="2832" t="n">
        <v>-0.6075413333333299</v>
      </c>
      <c r="AH103" s="2832" t="n">
        <v>-0.6075413333333299</v>
      </c>
      <c r="AI103" s="2832" t="n">
        <v>1.289912</v>
      </c>
      <c r="AJ103" s="401" t="n">
        <v>-0.06908998443304648</v>
      </c>
      <c r="AK103" s="402" t="n"/>
      <c r="AL103" s="2904" t="n">
        <v>1.200791</v>
      </c>
      <c r="AM103" s="2832" t="n">
        <v>1.80833333333333</v>
      </c>
      <c r="AN103" s="2832" t="n">
        <v>1.80833333333333</v>
      </c>
      <c r="AO103" s="2832" t="n">
        <v>1.00912533333333</v>
      </c>
      <c r="AP103" s="2832" t="n">
        <v>-0.6075423333333303</v>
      </c>
      <c r="AQ103" s="2832" t="n">
        <v>-0.6075423333333303</v>
      </c>
      <c r="AR103" s="2832" t="n">
        <v>1.289912</v>
      </c>
      <c r="AS103" s="401" t="n">
        <v>-0.06909075967973011</v>
      </c>
      <c r="AT103" s="2827" t="n"/>
      <c r="AU103" s="2904" t="n">
        <v>1.200792</v>
      </c>
      <c r="AV103" s="2832" t="n">
        <v>1.80833333333333</v>
      </c>
      <c r="AW103" s="2832" t="n">
        <v>1.00912533333333</v>
      </c>
      <c r="AX103" s="2832" t="n">
        <v>-0.6075413333333302</v>
      </c>
      <c r="AY103" s="2832" t="n">
        <v>0.19166666666667</v>
      </c>
      <c r="AZ103" s="2832" t="n">
        <v>1.289912</v>
      </c>
      <c r="BA103" s="401" t="n">
        <v>-0.06908998443304648</v>
      </c>
      <c r="BB103" s="402" t="n"/>
      <c r="BC103" s="2747" t="n">
        <v>1.200792</v>
      </c>
      <c r="BD103" s="2667" t="n">
        <v>1.808333333333333</v>
      </c>
      <c r="BE103" s="2667" t="n">
        <v>1.00912533333333</v>
      </c>
      <c r="BF103" s="2667" t="n">
        <v>-0.6075413333333333</v>
      </c>
      <c r="BG103" s="2667" t="n">
        <v>0.19166666666667</v>
      </c>
      <c r="BH103" s="2832" t="n">
        <v>1.289912</v>
      </c>
      <c r="BI103" s="401" t="n">
        <v>-0.06908998443304648</v>
      </c>
      <c r="BJ103" s="2833" t="n"/>
      <c r="BK103" s="2831" t="n">
        <v>1.200792</v>
      </c>
      <c r="BL103" s="2832" t="n">
        <v>1.808333333333333</v>
      </c>
      <c r="BM103" s="2832" t="n">
        <v>1.00912533333333</v>
      </c>
      <c r="BN103" s="2832" t="n">
        <v>1.00912533333333</v>
      </c>
      <c r="BO103" s="2832" t="n">
        <v>-0.6075413333333333</v>
      </c>
      <c r="BP103" s="2832" t="n">
        <v>0.19166666666667</v>
      </c>
      <c r="BQ103" s="2832" t="n">
        <v>1.289912</v>
      </c>
      <c r="BR103" s="401" t="n">
        <v>-0.06908998443304648</v>
      </c>
      <c r="BS103" s="2833" t="n"/>
      <c r="BT103" s="2831" t="n">
        <v>1.200791</v>
      </c>
      <c r="BU103" s="2832" t="n">
        <v>1.808333333333333</v>
      </c>
      <c r="BV103" s="2832" t="n">
        <v>1.00912533333333</v>
      </c>
      <c r="BW103" s="2832" t="n">
        <v>-0.6075423333333334</v>
      </c>
      <c r="BX103" s="2832" t="n">
        <v>0.1916656666666698</v>
      </c>
      <c r="BY103" s="2832" t="n">
        <v>1.289913</v>
      </c>
      <c r="BZ103" s="401" t="n">
        <v>-0.06909148136347187</v>
      </c>
      <c r="CA103" s="2795" t="n"/>
      <c r="CB103" s="2831" t="n">
        <v>1.200792</v>
      </c>
      <c r="CC103" s="2832" t="n">
        <v>1.808333333333333</v>
      </c>
      <c r="CD103" s="2832" t="n">
        <v>1.00912533333333</v>
      </c>
      <c r="CE103" s="2832" t="n">
        <v>-0.6075413333333333</v>
      </c>
      <c r="CF103" s="2832" t="n">
        <v>0.19166666666667</v>
      </c>
      <c r="CG103" s="2832" t="n">
        <v>1.289912</v>
      </c>
      <c r="CH103" s="401" t="n">
        <v>-0.06908998443304648</v>
      </c>
      <c r="CI103" s="2795" t="n"/>
      <c r="CJ103" s="2831" t="n">
        <v>1.200792</v>
      </c>
      <c r="CK103" s="2832" t="n">
        <v>1.808333333333333</v>
      </c>
      <c r="CL103" s="2832" t="n">
        <v>1.00912533333333</v>
      </c>
      <c r="CM103" s="2832" t="n">
        <v>-0.6075413333333333</v>
      </c>
      <c r="CN103" s="2832" t="n">
        <v>0.19166666666667</v>
      </c>
      <c r="CO103" s="2832" t="n">
        <v>1.289912</v>
      </c>
      <c r="CP103" s="401" t="n">
        <v>-0.06908998443304648</v>
      </c>
      <c r="CQ103" s="402" t="n"/>
      <c r="CR103" s="2831" t="n">
        <v>14.409501</v>
      </c>
      <c r="CS103" s="2832" t="n">
        <v>21.69999999999998</v>
      </c>
      <c r="CT103" s="2832" t="n">
        <v>13.64283533333332</v>
      </c>
      <c r="CU103" s="2832" t="n">
        <v>-7.290498999999977</v>
      </c>
      <c r="CV103" s="2832" t="n">
        <v>0.7666656666666807</v>
      </c>
      <c r="CW103" s="2832" t="n">
        <v>15.429262</v>
      </c>
      <c r="CX103" s="401">
        <f>IFERROR(CR103/CW103-1, "-")</f>
        <v/>
      </c>
      <c r="CY103" s="392" t="n"/>
      <c r="CZ103" s="2834" t="n">
        <v>21.7</v>
      </c>
      <c r="DA103" s="2832" t="n">
        <v>19.877375</v>
      </c>
      <c r="DB103" s="2832" t="n">
        <v>13.0678363333333</v>
      </c>
      <c r="DC103" s="2832" t="n">
        <v>13.6428353333333</v>
      </c>
      <c r="DD103" s="2832" t="n">
        <v>15.429262</v>
      </c>
      <c r="DE103" s="401">
        <f>+CZ103/DD103-1</f>
        <v/>
      </c>
      <c r="DF103" s="401">
        <f>+DA103/DD103-1</f>
        <v/>
      </c>
      <c r="DG103" s="405">
        <f>+DB103/DD103-1</f>
        <v/>
      </c>
      <c r="DH103" s="405">
        <f>+DC103/DD103-1</f>
        <v/>
      </c>
      <c r="DI103" s="2819" t="n"/>
      <c r="DJ103" s="2657">
        <f>SUM(D103,J103,P103,V103,AD103,AL103,AU103,BC103,BK103,BT103,CB103,CJ103)-CR103</f>
        <v/>
      </c>
      <c r="DK103" s="2657">
        <f>SUM(E103,K103,Q103,W103,AE103,AM103,AV103,BD103,BL103,BU103,CC103,CK103)-CS103</f>
        <v/>
      </c>
      <c r="DL103" s="2657">
        <f>SUM(G103,M103,S103,AA103,AI103,AR103,AZ103,BH103,BQ103,BY103,CG103,CO103)-CW103</f>
        <v/>
      </c>
      <c r="DM103" s="2657">
        <f>SUM(D103,J103,P103,V103,AD103,AL103,AU103,BC103,,BN103,BV103,CD103,CL103)-CT103</f>
        <v/>
      </c>
      <c r="DN103" s="2819" t="n"/>
      <c r="DO103" s="2819" t="n"/>
      <c r="DP103" s="2905" t="n">
        <v>14139350</v>
      </c>
      <c r="DQ103" s="2821">
        <f>-CR103+DP103/10^6</f>
        <v/>
      </c>
      <c r="DR103" s="2657">
        <f>SUM(E103,K103,Q103,W103,AE103,AM103,AV103,BD103,BL103,BU103,CC103,CK103)-CS103</f>
        <v/>
      </c>
      <c r="DS103" s="2657">
        <f>SUM(D103,J103,P103,V103,AD103,AL103,AU103,BC103,,BN103,BV103,CD103,CL103)-CT103</f>
        <v/>
      </c>
      <c r="DT103" s="2822" t="n"/>
      <c r="DU103" s="407" t="n">
        <v>1.289912</v>
      </c>
      <c r="DV103" s="2823">
        <f>DU103-CJ103</f>
        <v/>
      </c>
      <c r="DX103" s="2811">
        <f>(CS103-CZ103)*10^6</f>
        <v/>
      </c>
      <c r="DY103" s="2811">
        <f>(CT103-DC103)*10^6</f>
        <v/>
      </c>
      <c r="DZ103" s="2811">
        <f>(CW103-DD103)*10^6</f>
        <v/>
      </c>
      <c r="EB103" s="2824" t="n"/>
    </row>
    <row customFormat="1" customHeight="1" hidden="1" ht="15.75" outlineLevel="1" r="104" s="408">
      <c r="A104" s="260" t="n"/>
      <c r="B104" s="411" t="inlineStr">
        <is>
          <t>ACHATS CARBURANT VEH. ADMIN.</t>
        </is>
      </c>
      <c r="C104" s="398" t="inlineStr">
        <is>
          <t>Opex98</t>
        </is>
      </c>
      <c r="D104" s="2831" t="n">
        <v>2.646902</v>
      </c>
      <c r="E104" s="2832" t="n">
        <v>5.58333333333333</v>
      </c>
      <c r="F104" s="2832" t="n">
        <v>-2.936431333333331</v>
      </c>
      <c r="G104" s="2832" t="n">
        <v>5.5567</v>
      </c>
      <c r="H104" s="401" t="n">
        <v>-0.5236557669120161</v>
      </c>
      <c r="I104" s="389" t="n"/>
      <c r="J104" s="2831" t="n">
        <v>2.646902</v>
      </c>
      <c r="K104" s="2832" t="n">
        <v>5.58333333333333</v>
      </c>
      <c r="L104" s="2832" t="n">
        <v>-2.936431333333331</v>
      </c>
      <c r="M104" s="2832" t="n">
        <v>5.5567</v>
      </c>
      <c r="N104" s="401" t="n">
        <v>-0.5236557669120161</v>
      </c>
      <c r="O104" s="402" t="n"/>
      <c r="P104" s="2831" t="n">
        <v>2.646902</v>
      </c>
      <c r="Q104" s="2832" t="n">
        <v>5.58333333333333</v>
      </c>
      <c r="R104" s="2832" t="n">
        <v>-2.936431333333331</v>
      </c>
      <c r="S104" s="2832" t="n">
        <v>5.5567</v>
      </c>
      <c r="T104" s="401" t="n">
        <v>-0.5236557669120161</v>
      </c>
      <c r="U104" s="2826" t="n"/>
      <c r="V104" s="2831" t="n">
        <v>2.813232</v>
      </c>
      <c r="W104" s="2832" t="n">
        <v>5.58333333333333</v>
      </c>
      <c r="X104" s="2832" t="n">
        <v>5.58333333333333</v>
      </c>
      <c r="Y104" s="2832" t="n">
        <v>-2.77010133333333</v>
      </c>
      <c r="Z104" s="2832" t="n">
        <v>-2.77010133333333</v>
      </c>
      <c r="AA104" s="2832" t="n">
        <v>5.7567</v>
      </c>
      <c r="AB104" s="401" t="n">
        <v>-0.511311688988483</v>
      </c>
      <c r="AC104" s="402" t="n"/>
      <c r="AD104" s="2831" t="n">
        <v>8.050382000000001</v>
      </c>
      <c r="AE104" s="2832" t="n">
        <v>5.58333333333333</v>
      </c>
      <c r="AF104" s="2832" t="n">
        <v>5.58333333333333</v>
      </c>
      <c r="AG104" s="2832" t="n">
        <v>2.46704866666667</v>
      </c>
      <c r="AH104" s="2832" t="n">
        <v>2.46704866666667</v>
      </c>
      <c r="AI104" s="2832" t="n">
        <v>11.3134</v>
      </c>
      <c r="AJ104" s="401" t="n">
        <v>-0.2884206339385152</v>
      </c>
      <c r="AK104" s="402" t="n"/>
      <c r="AL104" s="2831" t="n">
        <v>9.664702</v>
      </c>
      <c r="AM104" s="2832" t="n">
        <v>5.58333333333333</v>
      </c>
      <c r="AN104" s="2832" t="n">
        <v>5.58333333333333</v>
      </c>
      <c r="AO104" s="2832" t="n">
        <v>5.58333333333333</v>
      </c>
      <c r="AP104" s="2832" t="n">
        <v>4.08136866666667</v>
      </c>
      <c r="AQ104" s="2832" t="n">
        <v>4.08136866666667</v>
      </c>
      <c r="AR104" s="2832" t="n">
        <v>0</v>
      </c>
      <c r="AS104" s="401" t="n"/>
      <c r="AT104" s="2827" t="n"/>
      <c r="AU104" s="2831" t="n">
        <v>4.664701999999999</v>
      </c>
      <c r="AV104" s="2832" t="n">
        <v>5.58333333333333</v>
      </c>
      <c r="AW104" s="2832" t="n">
        <v>5.58333333333333</v>
      </c>
      <c r="AX104" s="2832" t="n">
        <v>-0.9186313333333311</v>
      </c>
      <c r="AY104" s="2832" t="n">
        <v>-0.9186313333333311</v>
      </c>
      <c r="AZ104" s="2832" t="n">
        <v>0</v>
      </c>
      <c r="BA104" s="401" t="n"/>
      <c r="BB104" s="402" t="n"/>
      <c r="BC104" s="2747" t="n">
        <v>4.664702</v>
      </c>
      <c r="BD104" s="2667" t="n">
        <v>5.583333333333334</v>
      </c>
      <c r="BE104" s="2667" t="n">
        <v>5.58333333333333</v>
      </c>
      <c r="BF104" s="2667" t="n">
        <v>-0.9186313333333338</v>
      </c>
      <c r="BG104" s="2667" t="n">
        <v>-0.9186313333333302</v>
      </c>
      <c r="BH104" s="2832" t="n">
        <v>0</v>
      </c>
      <c r="BI104" s="401" t="n"/>
      <c r="BJ104" s="2833" t="n"/>
      <c r="BK104" s="2831" t="n">
        <v>4.664702</v>
      </c>
      <c r="BL104" s="2832" t="n">
        <v>5.583333333333334</v>
      </c>
      <c r="BM104" s="2832" t="n">
        <v>5.58333333333333</v>
      </c>
      <c r="BN104" s="2832" t="n">
        <v>5.58333333333333</v>
      </c>
      <c r="BO104" s="2832" t="n">
        <v>-0.9186313333333338</v>
      </c>
      <c r="BP104" s="2832" t="n">
        <v>-0.9186313333333302</v>
      </c>
      <c r="BQ104" s="2832" t="n">
        <v>0</v>
      </c>
      <c r="BR104" s="401" t="n"/>
      <c r="BS104" s="2833" t="n"/>
      <c r="BT104" s="2831" t="n">
        <v>4.664702</v>
      </c>
      <c r="BU104" s="2832" t="n">
        <v>5.583333333333334</v>
      </c>
      <c r="BV104" s="2832" t="n">
        <v>5.58333333333333</v>
      </c>
      <c r="BW104" s="2832" t="n">
        <v>-0.9186313333333338</v>
      </c>
      <c r="BX104" s="2832" t="n">
        <v>-0.9186313333333302</v>
      </c>
      <c r="BY104" s="2832" t="n">
        <v>0</v>
      </c>
      <c r="BZ104" s="401" t="n"/>
      <c r="CA104" s="2795" t="n"/>
      <c r="CB104" s="2831" t="n">
        <v>4.664702</v>
      </c>
      <c r="CC104" s="2832" t="n">
        <v>5.583333333333334</v>
      </c>
      <c r="CD104" s="2832" t="n">
        <v>5.58333333333333</v>
      </c>
      <c r="CE104" s="2832" t="n">
        <v>-0.9186313333333338</v>
      </c>
      <c r="CF104" s="2832" t="n">
        <v>-0.9186313333333302</v>
      </c>
      <c r="CG104" s="2832" t="n">
        <v>0</v>
      </c>
      <c r="CH104" s="401" t="n"/>
      <c r="CI104" s="2795" t="n"/>
      <c r="CJ104" s="2903" t="n">
        <v>4.878294</v>
      </c>
      <c r="CK104" s="2832" t="n">
        <v>5.520577333333334</v>
      </c>
      <c r="CL104" s="2832" t="n">
        <v>5.52057733333333</v>
      </c>
      <c r="CM104" s="2832" t="n">
        <v>-0.6422833333333333</v>
      </c>
      <c r="CN104" s="2832" t="n">
        <v>-0.6422833333333298</v>
      </c>
      <c r="CO104" s="2832" t="n">
        <v>30.52618</v>
      </c>
      <c r="CP104" s="401" t="n">
        <v>-0.8401931063762318</v>
      </c>
      <c r="CQ104" s="402" t="n"/>
      <c r="CR104" s="2831" t="n">
        <v>56.67082599999999</v>
      </c>
      <c r="CS104" s="2832" t="n">
        <v>66.93724399999998</v>
      </c>
      <c r="CT104" s="2832" t="n">
        <v>60.06900333333333</v>
      </c>
      <c r="CU104" s="2832" t="n">
        <v>-10.26641799999999</v>
      </c>
      <c r="CV104" s="2832" t="n">
        <v>-3.398177333333336</v>
      </c>
      <c r="CW104" s="2832" t="n">
        <v>64.26638</v>
      </c>
      <c r="CX104" s="401">
        <f>IFERROR(CR104/CW104-1, "-")</f>
        <v/>
      </c>
      <c r="CY104" s="392" t="n"/>
      <c r="CZ104" s="2834" t="n">
        <v>66.93724400000002</v>
      </c>
      <c r="DA104" s="2832" t="n">
        <v>58.12795</v>
      </c>
      <c r="DB104" s="2832" t="n">
        <v>57.8248973333333</v>
      </c>
      <c r="DC104" s="2832" t="n">
        <v>60.0690033333333</v>
      </c>
      <c r="DD104" s="2832" t="n">
        <v>64.26638</v>
      </c>
      <c r="DE104" s="401">
        <f>+CZ104/DD104-1</f>
        <v/>
      </c>
      <c r="DF104" s="401">
        <f>+DA104/DD104-1</f>
        <v/>
      </c>
      <c r="DG104" s="405">
        <f>+DB104/DD104-1</f>
        <v/>
      </c>
      <c r="DH104" s="405">
        <f>+DC104/DD104-1</f>
        <v/>
      </c>
      <c r="DI104" s="2819" t="n"/>
      <c r="DJ104" s="2657">
        <f>SUM(D104,J104,P104,V104,AD104,AL104,AU104,BC104,BK104,BT104,CB104,CJ104)-CR104</f>
        <v/>
      </c>
      <c r="DK104" s="2657">
        <f>SUM(E104,K104,Q104,W104,AE104,AM104,AV104,BD104,BL104,BU104,CC104,CK104)-CS104</f>
        <v/>
      </c>
      <c r="DL104" s="2657">
        <f>SUM(G104,M104,S104,AA104,AI104,AR104,AZ104,BH104,BQ104,BY104,CG104,CO104)-CW104</f>
        <v/>
      </c>
      <c r="DM104" s="2657">
        <f>SUM(D104,J104,P104,V104,AD104,AL104,AU104,BC104,,BN104,BV104,CD104,CL104)-CT104</f>
        <v/>
      </c>
      <c r="DN104" s="2819" t="n"/>
      <c r="DO104" s="2819" t="n"/>
      <c r="DP104" s="2835" t="n">
        <v>33740200</v>
      </c>
      <c r="DQ104" s="2821">
        <f>-CR104+DP104/10^6</f>
        <v/>
      </c>
      <c r="DR104" s="2657">
        <f>SUM(E104,K104,Q104,W104,AE104,AM104,AV104,BD104,BL104,BU104,CC104,CK104)-CS104</f>
        <v/>
      </c>
      <c r="DS104" s="2657">
        <f>SUM(D104,J104,P104,V104,AD104,AL104,AU104,BC104,,BN104,BV104,CD104,CL104)-CT104</f>
        <v/>
      </c>
      <c r="DT104" s="2822" t="n"/>
      <c r="DU104" s="407" t="n">
        <v>30.52618</v>
      </c>
      <c r="DV104" s="2823">
        <f>DU104-CJ104</f>
        <v/>
      </c>
      <c r="DX104" s="2811">
        <f>(CS104-CZ104)*10^6</f>
        <v/>
      </c>
      <c r="DY104" s="2811">
        <f>(CT104-DC104)*10^6</f>
        <v/>
      </c>
      <c r="DZ104" s="2811">
        <f>(CW104-DD104)*10^6</f>
        <v/>
      </c>
      <c r="EB104" s="2824" t="n"/>
    </row>
    <row customFormat="1" customHeight="1" hidden="1" ht="15.75" outlineLevel="1" r="105" s="408">
      <c r="A105" s="260" t="n"/>
      <c r="B105" s="411" t="inlineStr">
        <is>
          <t>ACHATS CARBURANT VEH. TECH.</t>
        </is>
      </c>
      <c r="C105" s="398" t="inlineStr">
        <is>
          <t>Opex99</t>
        </is>
      </c>
      <c r="D105" s="2831" t="n">
        <v>0</v>
      </c>
      <c r="E105" s="2832" t="n"/>
      <c r="F105" s="2832" t="n">
        <v>0</v>
      </c>
      <c r="G105" s="2832" t="n">
        <v>0</v>
      </c>
      <c r="H105" s="401" t="n"/>
      <c r="I105" s="389" t="n"/>
      <c r="J105" s="2831" t="n">
        <v>0</v>
      </c>
      <c r="K105" s="2832" t="n"/>
      <c r="L105" s="2832" t="n">
        <v>0</v>
      </c>
      <c r="M105" s="2832" t="n">
        <v>0</v>
      </c>
      <c r="N105" s="401" t="n"/>
      <c r="O105" s="402" t="n"/>
      <c r="P105" s="2831" t="n">
        <v>0</v>
      </c>
      <c r="Q105" s="2832" t="n"/>
      <c r="R105" s="2832" t="n">
        <v>0</v>
      </c>
      <c r="S105" s="2832" t="n">
        <v>0</v>
      </c>
      <c r="T105" s="401" t="n"/>
      <c r="U105" s="2826" t="n"/>
      <c r="V105" s="2831" t="n">
        <v>0</v>
      </c>
      <c r="W105" s="2832" t="n"/>
      <c r="X105" s="2832" t="n"/>
      <c r="Y105" s="2832" t="n">
        <v>0</v>
      </c>
      <c r="Z105" s="2832" t="n">
        <v>0</v>
      </c>
      <c r="AA105" s="2832" t="n">
        <v>0</v>
      </c>
      <c r="AB105" s="401" t="n"/>
      <c r="AC105" s="402" t="n"/>
      <c r="AD105" s="2831" t="n">
        <v>0</v>
      </c>
      <c r="AE105" s="2832" t="n"/>
      <c r="AF105" s="2832" t="n"/>
      <c r="AG105" s="2832" t="n">
        <v>0</v>
      </c>
      <c r="AH105" s="2832" t="n">
        <v>0</v>
      </c>
      <c r="AI105" s="2832" t="n">
        <v>0</v>
      </c>
      <c r="AJ105" s="401" t="n"/>
      <c r="AK105" s="402" t="n"/>
      <c r="AL105" s="2831" t="n">
        <v>0</v>
      </c>
      <c r="AM105" s="2832" t="n"/>
      <c r="AN105" s="2832" t="n"/>
      <c r="AO105" s="2832" t="n"/>
      <c r="AP105" s="2832" t="n">
        <v>0</v>
      </c>
      <c r="AQ105" s="2832" t="n">
        <v>0</v>
      </c>
      <c r="AR105" s="2832" t="n">
        <v>0</v>
      </c>
      <c r="AS105" s="401" t="n"/>
      <c r="AT105" s="2827" t="n"/>
      <c r="AU105" s="2831" t="n">
        <v>0</v>
      </c>
      <c r="AV105" s="2832" t="n"/>
      <c r="AW105" s="2832" t="n"/>
      <c r="AX105" s="2832" t="n">
        <v>0</v>
      </c>
      <c r="AY105" s="2832" t="n">
        <v>0</v>
      </c>
      <c r="AZ105" s="2832" t="n">
        <v>0</v>
      </c>
      <c r="BA105" s="401" t="n"/>
      <c r="BB105" s="402" t="n"/>
      <c r="BC105" s="2747" t="n"/>
      <c r="BD105" s="2667" t="n"/>
      <c r="BE105" s="2667" t="n"/>
      <c r="BF105" s="2667" t="n">
        <v>0</v>
      </c>
      <c r="BG105" s="2667" t="n">
        <v>0</v>
      </c>
      <c r="BH105" s="2832" t="n">
        <v>0</v>
      </c>
      <c r="BI105" s="401" t="n"/>
      <c r="BJ105" s="2833" t="n"/>
      <c r="BK105" s="2831" t="n"/>
      <c r="BL105" s="2832" t="n"/>
      <c r="BM105" s="2832" t="n"/>
      <c r="BN105" s="2832" t="n"/>
      <c r="BO105" s="2832" t="n">
        <v>0</v>
      </c>
      <c r="BP105" s="2832" t="n">
        <v>0</v>
      </c>
      <c r="BQ105" s="2832" t="n">
        <v>0</v>
      </c>
      <c r="BR105" s="401" t="n"/>
      <c r="BS105" s="2833" t="n"/>
      <c r="BT105" s="2831" t="n"/>
      <c r="BU105" s="2832" t="n"/>
      <c r="BV105" s="2832" t="n"/>
      <c r="BW105" s="2832" t="n">
        <v>0</v>
      </c>
      <c r="BX105" s="2832" t="n">
        <v>0</v>
      </c>
      <c r="BY105" s="2832" t="n">
        <v>0</v>
      </c>
      <c r="BZ105" s="401" t="n"/>
      <c r="CA105" s="2795" t="n"/>
      <c r="CB105" s="2831" t="n"/>
      <c r="CC105" s="2832" t="n"/>
      <c r="CD105" s="2832" t="n"/>
      <c r="CE105" s="2832" t="n">
        <v>0</v>
      </c>
      <c r="CF105" s="2832" t="n">
        <v>0</v>
      </c>
      <c r="CG105" s="2832" t="n">
        <v>0</v>
      </c>
      <c r="CH105" s="401" t="n"/>
      <c r="CI105" s="2795" t="n"/>
      <c r="CJ105" s="2831" t="n"/>
      <c r="CK105" s="2832" t="n"/>
      <c r="CL105" s="2832" t="n"/>
      <c r="CM105" s="2832" t="n">
        <v>0</v>
      </c>
      <c r="CN105" s="2832" t="n">
        <v>0</v>
      </c>
      <c r="CO105" s="2832" t="n">
        <v>0</v>
      </c>
      <c r="CP105" s="401" t="n"/>
      <c r="CQ105" s="402" t="n"/>
      <c r="CR105" s="2831" t="n">
        <v>0</v>
      </c>
      <c r="CS105" s="2832" t="n">
        <v>0</v>
      </c>
      <c r="CT105" s="2832" t="n">
        <v>0</v>
      </c>
      <c r="CU105" s="2832" t="n">
        <v>0</v>
      </c>
      <c r="CV105" s="2832" t="n">
        <v>0</v>
      </c>
      <c r="CW105" s="2832" t="n">
        <v>0</v>
      </c>
      <c r="CX105" s="401">
        <f>IFERROR(CR105/CW105-1, "-")</f>
        <v/>
      </c>
      <c r="CY105" s="392" t="n"/>
      <c r="CZ105" s="2834" t="n">
        <v>0</v>
      </c>
      <c r="DA105" s="2832" t="n">
        <v>0</v>
      </c>
      <c r="DB105" s="2832" t="n">
        <v>0</v>
      </c>
      <c r="DC105" s="2832" t="n">
        <v>0</v>
      </c>
      <c r="DD105" s="2832" t="n">
        <v>0</v>
      </c>
      <c r="DE105" s="401" t="n"/>
      <c r="DF105" s="401" t="n"/>
      <c r="DG105" s="405" t="n"/>
      <c r="DH105" s="405" t="n"/>
      <c r="DI105" s="2819" t="n"/>
      <c r="DJ105" s="2657">
        <f>SUM(D105,J105,P105,V105,AD105,AL105,AU105,BC105,BK105,BT105,CB105,CJ105)-CR105</f>
        <v/>
      </c>
      <c r="DK105" s="2657">
        <f>SUM(E105,K105,Q105,W105,AE105,AM105,AV105,BD105,BL105,BU105,CC105,CK105)-CS105</f>
        <v/>
      </c>
      <c r="DL105" s="2657">
        <f>SUM(G105,M105,S105,AA105,AI105,AR105,AZ105,BH105,BQ105,BY105,CG105,CO105)-CW105</f>
        <v/>
      </c>
      <c r="DM105" s="2657">
        <f>SUM(D105,J105,P105,V105,AD105,AL105,AU105,BC105,,BN105,BV105,CD105,CL105)-CT105</f>
        <v/>
      </c>
      <c r="DN105" s="2819" t="n"/>
      <c r="DO105" s="2819" t="n"/>
      <c r="DP105" s="2835" t="n">
        <v>0</v>
      </c>
      <c r="DQ105" s="2821">
        <f>-CR105+DP105/10^6</f>
        <v/>
      </c>
      <c r="DR105" s="2657">
        <f>SUM(E105,K105,Q105,W105,AE105,AM105,AV105,BD105,BL105,BU105,CC105,CK105)-CS105</f>
        <v/>
      </c>
      <c r="DS105" s="2657">
        <f>SUM(D105,J105,P105,V105,AD105,AL105,AU105,BC105,,BN105,BV105,CD105,CL105)-CT105</f>
        <v/>
      </c>
      <c r="DT105" s="2822" t="n"/>
      <c r="DU105" s="407" t="n">
        <v>0</v>
      </c>
      <c r="DV105" s="2823">
        <f>DU105-CJ105</f>
        <v/>
      </c>
      <c r="DX105" s="2811">
        <f>(CS105-CZ105)*10^6</f>
        <v/>
      </c>
      <c r="DY105" s="2811">
        <f>(CT105-DC105)*10^6</f>
        <v/>
      </c>
      <c r="DZ105" s="2811">
        <f>(CW105-DD105)*10^6</f>
        <v/>
      </c>
      <c r="EB105" s="2824" t="n"/>
    </row>
    <row collapsed="1" customHeight="1" ht="15.75" r="106" s="2557">
      <c r="B106" s="481" t="inlineStr">
        <is>
          <t>Maintenance  informatique</t>
        </is>
      </c>
      <c r="C106" s="365" t="inlineStr">
        <is>
          <t>Opex100</t>
        </is>
      </c>
      <c r="D106" s="2747" t="n">
        <v>173.555321</v>
      </c>
      <c r="E106" s="2667" t="n">
        <v>174.0166385000001</v>
      </c>
      <c r="F106" s="2667" t="n">
        <v>-0.4613175000000638</v>
      </c>
      <c r="G106" s="2667" t="n">
        <v>141.615063</v>
      </c>
      <c r="H106" s="224" t="n">
        <v>0.2255428011919891</v>
      </c>
      <c r="I106" s="389" t="n"/>
      <c r="J106" s="2747" t="n">
        <v>89.114968</v>
      </c>
      <c r="K106" s="2667" t="n">
        <v>174.0166385000001</v>
      </c>
      <c r="L106" s="2667" t="n">
        <v>-84.90167050000005</v>
      </c>
      <c r="M106" s="2667" t="n">
        <v>76.9102</v>
      </c>
      <c r="N106" s="224" t="n">
        <v>0.1586885484630127</v>
      </c>
      <c r="O106" s="389" t="n"/>
      <c r="P106" s="2747" t="n">
        <v>142.2237249999953</v>
      </c>
      <c r="Q106" s="2667" t="n">
        <v>174.0166385000001</v>
      </c>
      <c r="R106" s="2667" t="n">
        <v>-31.79291350000474</v>
      </c>
      <c r="S106" s="2667" t="n">
        <v>102.253634</v>
      </c>
      <c r="T106" s="224" t="n">
        <v>0.390891643029482</v>
      </c>
      <c r="U106" s="2826" t="n"/>
      <c r="V106" s="2747" t="n">
        <v>169.968302</v>
      </c>
      <c r="W106" s="2667" t="n">
        <v>174.0166385000001</v>
      </c>
      <c r="X106" s="2667" t="n">
        <v>170</v>
      </c>
      <c r="Y106" s="2667" t="n">
        <v>-4.048336500000062</v>
      </c>
      <c r="Z106" s="2667" t="n">
        <v>-0.03169800000000578</v>
      </c>
      <c r="AA106" s="2667" t="n">
        <v>203.755901</v>
      </c>
      <c r="AB106" s="224" t="n">
        <v>-0.1658239041626578</v>
      </c>
      <c r="AC106" s="389" t="n"/>
      <c r="AD106" s="2747" t="n">
        <v>130.1164560000047</v>
      </c>
      <c r="AE106" s="2667" t="n">
        <v>174.0166385000001</v>
      </c>
      <c r="AF106" s="2667" t="n">
        <v>170</v>
      </c>
      <c r="AG106" s="2667" t="n">
        <v>-43.90018249999537</v>
      </c>
      <c r="AH106" s="2667" t="n">
        <v>-39.88354399999531</v>
      </c>
      <c r="AI106" s="2667" t="n">
        <v>145.082174</v>
      </c>
      <c r="AJ106" s="224" t="n">
        <v>-0.1031533894715094</v>
      </c>
      <c r="AK106" s="389" t="n"/>
      <c r="AL106" s="2747" t="n">
        <v>142.375635</v>
      </c>
      <c r="AM106" s="2667" t="n">
        <v>174.0166385000001</v>
      </c>
      <c r="AN106" s="2667" t="n">
        <v>170</v>
      </c>
      <c r="AO106" s="2667" t="n">
        <v>170</v>
      </c>
      <c r="AP106" s="2667" t="n">
        <v>-31.64100350000007</v>
      </c>
      <c r="AQ106" s="2667" t="n">
        <v>-27.62436500000001</v>
      </c>
      <c r="AR106" s="2667" t="n">
        <v>67.88450600000002</v>
      </c>
      <c r="AS106" s="224" t="n">
        <v>1.097321515457444</v>
      </c>
      <c r="AT106" s="2827" t="n"/>
      <c r="AU106" s="2747" t="n">
        <v>176.831934</v>
      </c>
      <c r="AV106" s="2667" t="n">
        <v>174.0166385000001</v>
      </c>
      <c r="AW106" s="2667" t="n">
        <v>170</v>
      </c>
      <c r="AX106" s="2667" t="n">
        <v>2.815295499999934</v>
      </c>
      <c r="AY106" s="2667" t="n">
        <v>6.83193399999999</v>
      </c>
      <c r="AZ106" s="2667" t="n">
        <v>203.730989</v>
      </c>
      <c r="BA106" s="224" t="n">
        <v>-0.1320322211757389</v>
      </c>
      <c r="BB106" s="389" t="n"/>
      <c r="BC106" s="2747" t="n">
        <v>169.569417</v>
      </c>
      <c r="BD106" s="2667" t="n">
        <v>174.0166385000001</v>
      </c>
      <c r="BE106" s="2667" t="n">
        <v>170</v>
      </c>
      <c r="BF106" s="2667" t="n">
        <v>-4.447221500000069</v>
      </c>
      <c r="BG106" s="2667" t="n">
        <v>-0.4305830000000128</v>
      </c>
      <c r="BH106" s="2667" t="n">
        <v>156.410057</v>
      </c>
      <c r="BI106" s="224" t="n">
        <v>0.08413372037835143</v>
      </c>
      <c r="BJ106" s="2826" t="n"/>
      <c r="BK106" s="2747" t="n">
        <v>186.317405</v>
      </c>
      <c r="BL106" s="2667" t="n">
        <v>174.0166385000001</v>
      </c>
      <c r="BM106" s="2667" t="n">
        <v>170</v>
      </c>
      <c r="BN106" s="2667" t="n">
        <v>172</v>
      </c>
      <c r="BO106" s="2667" t="n">
        <v>12.30076649999995</v>
      </c>
      <c r="BP106" s="2667" t="n">
        <v>14.31740500000001</v>
      </c>
      <c r="BQ106" s="2667" t="n">
        <v>156.60617</v>
      </c>
      <c r="BR106" s="224" t="n">
        <v>0.1897194408113041</v>
      </c>
      <c r="BS106" s="2826" t="n"/>
      <c r="BT106" s="2747" t="n">
        <v>-0.1856409999999995</v>
      </c>
      <c r="BU106" s="2667" t="n">
        <v>174.0166385000001</v>
      </c>
      <c r="BV106" s="2667" t="n">
        <v>172</v>
      </c>
      <c r="BW106" s="2667" t="n">
        <v>-174.2022795000001</v>
      </c>
      <c r="BX106" s="2667" t="n">
        <v>-172.185641</v>
      </c>
      <c r="BY106" s="2667" t="n">
        <v>169.48075</v>
      </c>
      <c r="BZ106" s="224" t="n">
        <v>-1.001095351536974</v>
      </c>
      <c r="CA106" s="2795" t="n"/>
      <c r="CB106" s="2747" t="n">
        <v>134.058882</v>
      </c>
      <c r="CC106" s="2667" t="n">
        <v>174.0166385000001</v>
      </c>
      <c r="CD106" s="2667" t="n">
        <v>172</v>
      </c>
      <c r="CE106" s="2667" t="n">
        <v>-39.95775650000007</v>
      </c>
      <c r="CF106" s="2667" t="n">
        <v>-37.94111800000002</v>
      </c>
      <c r="CG106" s="2667" t="n">
        <v>181.110986</v>
      </c>
      <c r="CH106" s="224" t="n">
        <v>-0.2597970727187141</v>
      </c>
      <c r="CI106" s="2795" t="n"/>
      <c r="CJ106" s="2747" t="n">
        <v>155.028954</v>
      </c>
      <c r="CK106" s="2667" t="n">
        <v>174.0166385000001</v>
      </c>
      <c r="CL106" s="2667" t="n">
        <v>172</v>
      </c>
      <c r="CM106" s="2667" t="n">
        <v>-18.98768450000006</v>
      </c>
      <c r="CN106" s="2667" t="n">
        <v>-16.971046</v>
      </c>
      <c r="CO106" s="2667" t="n">
        <v>172.3779819999998</v>
      </c>
      <c r="CP106" s="224" t="n">
        <v>-0.1006452668647659</v>
      </c>
      <c r="CQ106" s="389" t="n"/>
      <c r="CR106" s="2747" t="n">
        <v>1668.975358</v>
      </c>
      <c r="CS106" s="2667" t="n">
        <v>2088.199662</v>
      </c>
      <c r="CT106" s="2667" t="n">
        <v>1881.755758</v>
      </c>
      <c r="CU106" s="2667" t="n">
        <v>-419.2243040000008</v>
      </c>
      <c r="CV106" s="2667" t="n">
        <v>-212.7804000000001</v>
      </c>
      <c r="CW106" s="2667" t="n">
        <v>1777.218412</v>
      </c>
      <c r="CX106" s="224">
        <f>IFERROR(CR106/CW106-1, "-")</f>
        <v/>
      </c>
      <c r="CY106" s="392" t="n"/>
      <c r="CZ106" s="2828" t="n">
        <v>2088.199662</v>
      </c>
      <c r="DA106" s="2667" t="n">
        <v>1934.894013999995</v>
      </c>
      <c r="DB106" s="2667" t="n">
        <v>1894.978772</v>
      </c>
      <c r="DC106" s="2667" t="n">
        <v>1881.755758</v>
      </c>
      <c r="DD106" s="2667" t="n">
        <v>1777.218412</v>
      </c>
      <c r="DE106" s="224">
        <f>+CZ106/DD106-1</f>
        <v/>
      </c>
      <c r="DF106" s="224">
        <f>+DA106/DD106-1</f>
        <v/>
      </c>
      <c r="DG106" s="394">
        <f>+DB106/DD106-1</f>
        <v/>
      </c>
      <c r="DH106" s="394">
        <f>+DC106/DD106-1</f>
        <v/>
      </c>
      <c r="DI106" s="2819" t="n"/>
      <c r="DJ106" s="2657">
        <f>SUM(D106,J106,P106,V106,AD106,AL106,AU106,BC106,BK106,BT106,CB106,CJ106)-CR106</f>
        <v/>
      </c>
      <c r="DK106" s="2657">
        <f>SUM(E106,K106,Q106,W106,AE106,AM106,AV106,BD106,BL106,BU106,CC106,CK106)-CS106</f>
        <v/>
      </c>
      <c r="DL106" s="2657">
        <f>SUM(G106,M106,S106,AA106,AI106,AR106,AZ106,BH106,BQ106,BY106,CG106,CO106)-CW106</f>
        <v/>
      </c>
      <c r="DM106" s="2657">
        <f>SUM(D106,J106,P106,V106,AD106,AL106,AU106,BC106,,BN106,BV106,CD106,CL106)-CT106</f>
        <v/>
      </c>
      <c r="DN106" s="2819" t="n"/>
      <c r="DO106" s="2819" t="n"/>
      <c r="DP106" s="2829">
        <f>SUM(DP107:DP110)</f>
        <v/>
      </c>
      <c r="DQ106" s="2821">
        <f>-CR106+DP106/10^6</f>
        <v/>
      </c>
      <c r="DR106" s="2657">
        <f>SUM(E106,K106,Q106,W106,AE106,AM106,AV106,BD106,BL106,BU106,CC106,CK106)-CS106</f>
        <v/>
      </c>
      <c r="DS106" s="2657">
        <f>SUM(D106,J106,P106,V106,AD106,AL106,AU106,BC106,,BN106,BV106,CD106,CL106)-CT106</f>
        <v/>
      </c>
      <c r="DT106" s="2822" t="n"/>
      <c r="DU106" s="384" t="n">
        <v>172.377982</v>
      </c>
      <c r="DV106" s="2823">
        <f>DU106-CJ106</f>
        <v/>
      </c>
      <c r="DX106" s="2811">
        <f>(CS106-CZ106)*10^6</f>
        <v/>
      </c>
      <c r="DY106" s="2811">
        <f>(CT106-DC106)*10^6</f>
        <v/>
      </c>
      <c r="DZ106" s="2811">
        <f>(CW106-DD106)*10^6</f>
        <v/>
      </c>
      <c r="EB106" s="2824" t="n"/>
    </row>
    <row customFormat="1" customHeight="1" hidden="1" ht="15.75" outlineLevel="1" r="107" s="408">
      <c r="A107" s="260" t="n"/>
      <c r="B107" s="411" t="inlineStr">
        <is>
          <t>FOURNITURES INFORMATIQUES STOCK</t>
        </is>
      </c>
      <c r="C107" s="398" t="inlineStr">
        <is>
          <t>Opex101</t>
        </is>
      </c>
      <c r="D107" s="2831" t="n">
        <v>1.138396</v>
      </c>
      <c r="E107" s="2832" t="n">
        <v>6.25</v>
      </c>
      <c r="F107" s="2832" t="n">
        <v>-5.111604</v>
      </c>
      <c r="G107" s="2832" t="n">
        <v>5.0205</v>
      </c>
      <c r="H107" s="401" t="n">
        <v>-0.7732504730604521</v>
      </c>
      <c r="I107" s="389" t="n"/>
      <c r="J107" s="2831" t="n">
        <v>-0.00324</v>
      </c>
      <c r="K107" s="2832" t="n">
        <v>6.25</v>
      </c>
      <c r="L107" s="2832" t="n">
        <v>-6.25324</v>
      </c>
      <c r="M107" s="2832" t="n">
        <v>49.51269</v>
      </c>
      <c r="N107" s="401" t="n">
        <v>-1.00006543776959</v>
      </c>
      <c r="O107" s="402" t="n"/>
      <c r="P107" s="2831" t="n">
        <v>-49.9087</v>
      </c>
      <c r="Q107" s="2832" t="n">
        <v>6.25</v>
      </c>
      <c r="R107" s="2832" t="n">
        <v>-56.1587</v>
      </c>
      <c r="S107" s="2832" t="n">
        <v>1.408919</v>
      </c>
      <c r="T107" s="401" t="n">
        <v>-36.42339907404187</v>
      </c>
      <c r="U107" s="2826" t="n"/>
      <c r="V107" s="2831" t="n">
        <v>0</v>
      </c>
      <c r="W107" s="2832" t="n">
        <v>6.25</v>
      </c>
      <c r="X107" s="2832" t="n">
        <v>6.25</v>
      </c>
      <c r="Y107" s="2832" t="n">
        <v>-6.25</v>
      </c>
      <c r="Z107" s="2832" t="n">
        <v>-6.25</v>
      </c>
      <c r="AA107" s="2832" t="n">
        <v>0.225</v>
      </c>
      <c r="AB107" s="401" t="n">
        <v>-1</v>
      </c>
      <c r="AC107" s="402" t="n"/>
      <c r="AD107" s="2831" t="n">
        <v>0.13216</v>
      </c>
      <c r="AE107" s="2832" t="n">
        <v>6.25</v>
      </c>
      <c r="AF107" s="2832" t="n">
        <v>6.25</v>
      </c>
      <c r="AG107" s="2832" t="n">
        <v>-6.11784</v>
      </c>
      <c r="AH107" s="2832" t="n">
        <v>-6.11784</v>
      </c>
      <c r="AI107" s="2832" t="n">
        <v>0</v>
      </c>
      <c r="AJ107" s="401" t="n"/>
      <c r="AK107" s="402" t="n"/>
      <c r="AL107" s="2831" t="n">
        <v>-3.41925</v>
      </c>
      <c r="AM107" s="2832" t="n">
        <v>6.25</v>
      </c>
      <c r="AN107" s="2832" t="n">
        <v>6.25</v>
      </c>
      <c r="AO107" s="2832" t="n">
        <v>6.25</v>
      </c>
      <c r="AP107" s="2832" t="n">
        <v>-9.66925</v>
      </c>
      <c r="AQ107" s="2832" t="n">
        <v>-9.66925</v>
      </c>
      <c r="AR107" s="2832" t="n">
        <v>13.687577</v>
      </c>
      <c r="AS107" s="401" t="n">
        <v>-1.24980681387217</v>
      </c>
      <c r="AT107" s="2827" t="n"/>
      <c r="AU107" s="2831" t="n">
        <v>1.08104</v>
      </c>
      <c r="AV107" s="2832" t="n">
        <v>6.25</v>
      </c>
      <c r="AW107" s="2667" t="n">
        <v>6.25</v>
      </c>
      <c r="AX107" s="2832" t="n">
        <v>-5.16896</v>
      </c>
      <c r="AY107" s="2832" t="n">
        <v>-5.16896</v>
      </c>
      <c r="AZ107" s="2832" t="n">
        <v>1.200992</v>
      </c>
      <c r="BA107" s="401" t="n">
        <v>-0.09987743465401944</v>
      </c>
      <c r="BB107" s="402" t="n"/>
      <c r="BC107" s="2831" t="n">
        <v>0.0697</v>
      </c>
      <c r="BD107" s="2832" t="n">
        <v>6.25</v>
      </c>
      <c r="BE107" s="2667" t="n">
        <v>6.25</v>
      </c>
      <c r="BF107" s="2832" t="n">
        <v>-6.1803</v>
      </c>
      <c r="BG107" s="2832" t="n">
        <v>-6.1803</v>
      </c>
      <c r="BH107" s="2832" t="n">
        <v>-4.891973</v>
      </c>
      <c r="BI107" s="401" t="n">
        <v>-1.014247830067746</v>
      </c>
      <c r="BJ107" s="2833" t="n"/>
      <c r="BK107" s="2831" t="n">
        <v>9.182</v>
      </c>
      <c r="BL107" s="2832" t="n">
        <v>6.25</v>
      </c>
      <c r="BM107" s="2667" t="n">
        <v>6.25</v>
      </c>
      <c r="BN107" s="2667" t="n">
        <v>6.25</v>
      </c>
      <c r="BO107" s="2832" t="n">
        <v>2.932</v>
      </c>
      <c r="BP107" s="2832" t="n">
        <v>2.932</v>
      </c>
      <c r="BQ107" s="2832" t="n">
        <v>0.594136</v>
      </c>
      <c r="BR107" s="401" t="n">
        <v>14.45437408270161</v>
      </c>
      <c r="BS107" s="2833" t="n"/>
      <c r="BT107" s="2831" t="n">
        <v>0.03</v>
      </c>
      <c r="BU107" s="2832" t="n">
        <v>6.25</v>
      </c>
      <c r="BV107" s="2667" t="n">
        <v>6.25</v>
      </c>
      <c r="BW107" s="2832" t="n">
        <v>-6.22</v>
      </c>
      <c r="BX107" s="2832" t="n">
        <v>-6.22</v>
      </c>
      <c r="BY107" s="2832" t="n">
        <v>6.04789</v>
      </c>
      <c r="BZ107" s="401" t="n">
        <v>-0.9950395923206276</v>
      </c>
      <c r="CA107" s="2795" t="n"/>
      <c r="CB107" s="2831" t="n">
        <v>0</v>
      </c>
      <c r="CC107" s="2832" t="n">
        <v>6.25</v>
      </c>
      <c r="CD107" s="2667" t="n">
        <v>6.25</v>
      </c>
      <c r="CE107" s="2832" t="n">
        <v>-6.25</v>
      </c>
      <c r="CF107" s="2832" t="n">
        <v>-6.25</v>
      </c>
      <c r="CG107" s="2832" t="n">
        <v>-0.033325</v>
      </c>
      <c r="CH107" s="401" t="n">
        <v>-1</v>
      </c>
      <c r="CI107" s="2795" t="n"/>
      <c r="CJ107" s="2831" t="n">
        <v>2.192378</v>
      </c>
      <c r="CK107" s="2832" t="n">
        <v>6.25</v>
      </c>
      <c r="CL107" s="2832" t="n">
        <v>6.25</v>
      </c>
      <c r="CM107" s="2832" t="n">
        <v>-4.057622</v>
      </c>
      <c r="CN107" s="2832" t="n">
        <v>-4.057622</v>
      </c>
      <c r="CO107" s="2832" t="n">
        <v>3.008344</v>
      </c>
      <c r="CP107" s="401" t="n">
        <v>-0.2712342737399712</v>
      </c>
      <c r="CQ107" s="402" t="n"/>
      <c r="CR107" s="2831" t="n">
        <v>-39.505516</v>
      </c>
      <c r="CS107" s="2832" t="n">
        <v>75</v>
      </c>
      <c r="CT107" s="2832" t="n">
        <v>-25.909894</v>
      </c>
      <c r="CU107" s="2832" t="n">
        <v>-114.505516</v>
      </c>
      <c r="CV107" s="2832" t="n">
        <v>-13.595622</v>
      </c>
      <c r="CW107" s="2832" t="n">
        <v>75.78074999999998</v>
      </c>
      <c r="CX107" s="401">
        <f>IFERROR(CR107/CW107-1, "-")</f>
        <v/>
      </c>
      <c r="CY107" s="392" t="n"/>
      <c r="CZ107" s="2834" t="n">
        <v>75</v>
      </c>
      <c r="DA107" s="2832" t="n">
        <v>7.476456</v>
      </c>
      <c r="DB107" s="2832" t="n">
        <v>-4.891384</v>
      </c>
      <c r="DC107" s="2667" t="n">
        <v>-25.909894</v>
      </c>
      <c r="DD107" s="2832" t="n">
        <v>75.78074999999998</v>
      </c>
      <c r="DE107" s="401">
        <f>+CZ107/DD107-1</f>
        <v/>
      </c>
      <c r="DF107" s="401">
        <f>+DA107/DD107-1</f>
        <v/>
      </c>
      <c r="DG107" s="405">
        <f>+DB107/DD107-1</f>
        <v/>
      </c>
      <c r="DH107" s="405">
        <f>+DC107/DD107-1</f>
        <v/>
      </c>
      <c r="DI107" s="2819" t="n"/>
      <c r="DJ107" s="2657">
        <f>SUM(D107,J107,P107,V107,AD107,AL107,AU107,BC107,BK107,BT107,CB107,CJ107)-CR107</f>
        <v/>
      </c>
      <c r="DK107" s="2657">
        <f>SUM(E107,K107,Q107,W107,AE107,AM107,AV107,BD107,BL107,BU107,CC107,CK107)-CS107</f>
        <v/>
      </c>
      <c r="DL107" s="2657">
        <f>SUM(G107,M107,S107,AA107,AI107,AR107,AZ107,BH107,BQ107,BY107,CG107,CO107)-CW107</f>
        <v/>
      </c>
      <c r="DM107" s="2657">
        <f>SUM(D107,J107,P107,V107,AD107,AL107,AU107,BC107,,BN107,BV107,CD107,CL107)-CT107</f>
        <v/>
      </c>
      <c r="DN107" s="2819" t="n"/>
      <c r="DO107" s="2819" t="n"/>
      <c r="DP107" s="2835" t="n">
        <v>72772406</v>
      </c>
      <c r="DQ107" s="2821">
        <f>-CR107+DP107/10^6</f>
        <v/>
      </c>
      <c r="DR107" s="2657">
        <f>SUM(E107,K107,Q107,W107,AE107,AM107,AV107,BD107,BL107,BU107,CC107,CK107)-CS107</f>
        <v/>
      </c>
      <c r="DS107" s="2657">
        <f>SUM(D107,J107,P107,V107,AD107,AL107,AU107,BC107,,BN107,BV107,CD107,CL107)-CT107</f>
        <v/>
      </c>
      <c r="DT107" s="2822" t="n"/>
      <c r="DU107" s="407" t="n">
        <v>3.008344</v>
      </c>
      <c r="DV107" s="2823">
        <f>DU107-CJ107</f>
        <v/>
      </c>
      <c r="DX107" s="2811">
        <f>(CS107-CZ107)*10^6</f>
        <v/>
      </c>
      <c r="DY107" s="2811">
        <f>(CT107-DC107)*10^6</f>
        <v/>
      </c>
      <c r="DZ107" s="2811">
        <f>(CW107-DD107)*10^6</f>
        <v/>
      </c>
      <c r="EB107" s="2824" t="n"/>
    </row>
    <row customFormat="1" customHeight="1" hidden="1" ht="15.75" outlineLevel="1" r="108" s="408">
      <c r="A108" s="260" t="n"/>
      <c r="B108" s="411" t="inlineStr">
        <is>
          <t>VARIATION DE STOCKS AUTRES APPRO  DSI</t>
        </is>
      </c>
      <c r="C108" s="398" t="inlineStr">
        <is>
          <t>Opex102</t>
        </is>
      </c>
      <c r="D108" s="2831" t="n">
        <v>2.345006</v>
      </c>
      <c r="E108" s="2832" t="n">
        <v>0</v>
      </c>
      <c r="F108" s="2832" t="n">
        <v>2.345006</v>
      </c>
      <c r="G108" s="2832" t="n">
        <v>-1.787328</v>
      </c>
      <c r="H108" s="401" t="n">
        <v>-2.312017715830558</v>
      </c>
      <c r="I108" s="389" t="n"/>
      <c r="J108" s="2831" t="n">
        <v>-4.836081</v>
      </c>
      <c r="K108" s="2832" t="n">
        <v>0</v>
      </c>
      <c r="L108" s="2832" t="n">
        <v>-4.836081</v>
      </c>
      <c r="M108" s="2832" t="n">
        <v>-43.431359</v>
      </c>
      <c r="N108" s="401" t="n">
        <v>-0.8886500189874326</v>
      </c>
      <c r="O108" s="402" t="n"/>
      <c r="P108" s="2831" t="n">
        <v>0.546087</v>
      </c>
      <c r="Q108" s="2832" t="n">
        <v>0</v>
      </c>
      <c r="R108" s="2832" t="n">
        <v>0.546087</v>
      </c>
      <c r="S108" s="2832" t="n">
        <v>0.830566</v>
      </c>
      <c r="T108" s="401" t="n">
        <v>-0.3425122145621179</v>
      </c>
      <c r="U108" s="2826" t="n"/>
      <c r="V108" s="2831" t="n">
        <v>0.988271</v>
      </c>
      <c r="W108" s="2832" t="n">
        <v>0</v>
      </c>
      <c r="X108" s="2832" t="n">
        <v>0</v>
      </c>
      <c r="Y108" s="2832" t="n">
        <v>0.988271</v>
      </c>
      <c r="Z108" s="2832" t="n">
        <v>0.988271</v>
      </c>
      <c r="AA108" s="2832" t="n">
        <v>22.289987</v>
      </c>
      <c r="AB108" s="401" t="n">
        <v>-0.9556630068918389</v>
      </c>
      <c r="AC108" s="402" t="n"/>
      <c r="AD108" s="2831" t="n">
        <v>1.245871</v>
      </c>
      <c r="AE108" s="2832" t="n">
        <v>0</v>
      </c>
      <c r="AF108" s="2832" t="n">
        <v>0</v>
      </c>
      <c r="AG108" s="2832" t="n">
        <v>1.245871</v>
      </c>
      <c r="AH108" s="2832" t="n">
        <v>1.245871</v>
      </c>
      <c r="AI108" s="2832" t="n">
        <v>1.339739</v>
      </c>
      <c r="AJ108" s="401" t="n">
        <v>-0.07006439313926072</v>
      </c>
      <c r="AK108" s="402" t="n"/>
      <c r="AL108" s="2831" t="n">
        <v>0.95055</v>
      </c>
      <c r="AM108" s="2832" t="n">
        <v>0</v>
      </c>
      <c r="AN108" s="2832" t="n">
        <v>0</v>
      </c>
      <c r="AO108" s="2832" t="n">
        <v>0</v>
      </c>
      <c r="AP108" s="2832" t="n">
        <v>0.95055</v>
      </c>
      <c r="AQ108" s="2832" t="n">
        <v>0.95055</v>
      </c>
      <c r="AR108" s="2832" t="n">
        <v>-7.239529</v>
      </c>
      <c r="AS108" s="401" t="n">
        <v>-1.131299978216815</v>
      </c>
      <c r="AT108" s="2827" t="n"/>
      <c r="AU108" s="2831" t="n">
        <v>0</v>
      </c>
      <c r="AV108" s="2832" t="n">
        <v>0</v>
      </c>
      <c r="AW108" s="2667" t="n">
        <v>0</v>
      </c>
      <c r="AX108" s="2832" t="n">
        <v>0</v>
      </c>
      <c r="AY108" s="2832" t="n">
        <v>0</v>
      </c>
      <c r="AZ108" s="2832" t="n">
        <v>11.64014</v>
      </c>
      <c r="BA108" s="401" t="n">
        <v>-1</v>
      </c>
      <c r="BB108" s="402" t="n"/>
      <c r="BC108" s="2831" t="n">
        <v>16.44699</v>
      </c>
      <c r="BD108" s="2832" t="n">
        <v>0</v>
      </c>
      <c r="BE108" s="2667" t="n">
        <v>0</v>
      </c>
      <c r="BF108" s="2832" t="n">
        <v>16.44699</v>
      </c>
      <c r="BG108" s="2832" t="n">
        <v>16.44699</v>
      </c>
      <c r="BH108" s="2832" t="n">
        <v>-2.279305</v>
      </c>
      <c r="BI108" s="401" t="n">
        <v>-8.215791655789813</v>
      </c>
      <c r="BJ108" s="2833" t="n"/>
      <c r="BK108" s="2831" t="n">
        <v>19.011831</v>
      </c>
      <c r="BL108" s="2832" t="n">
        <v>0</v>
      </c>
      <c r="BM108" s="2667" t="n">
        <v>0</v>
      </c>
      <c r="BN108" s="2667" t="n">
        <v>0</v>
      </c>
      <c r="BO108" s="2832" t="n">
        <v>19.011831</v>
      </c>
      <c r="BP108" s="2832" t="n">
        <v>19.011831</v>
      </c>
      <c r="BQ108" s="2832" t="n">
        <v>-2.249667</v>
      </c>
      <c r="BR108" s="401" t="n">
        <v>-9.450953407771017</v>
      </c>
      <c r="BS108" s="2833" t="n"/>
      <c r="BT108" s="2831" t="n">
        <v>-9.130414999999999</v>
      </c>
      <c r="BU108" s="2832" t="n">
        <v>0</v>
      </c>
      <c r="BV108" s="2667" t="n">
        <v>0</v>
      </c>
      <c r="BW108" s="2832" t="n">
        <v>-9.130414999999999</v>
      </c>
      <c r="BX108" s="2832" t="n">
        <v>-9.130414999999999</v>
      </c>
      <c r="BY108" s="2832" t="n">
        <v>-0.55428</v>
      </c>
      <c r="BZ108" s="401" t="n">
        <v>15.47256801616511</v>
      </c>
      <c r="CA108" s="2795" t="n"/>
      <c r="CB108" s="2831" t="n">
        <v>7.122204</v>
      </c>
      <c r="CC108" s="2832" t="n">
        <v>0</v>
      </c>
      <c r="CD108" s="2667" t="n">
        <v>0</v>
      </c>
      <c r="CE108" s="2832" t="n">
        <v>7.122204</v>
      </c>
      <c r="CF108" s="2832" t="n">
        <v>7.122204</v>
      </c>
      <c r="CG108" s="2832" t="n">
        <v>0.898892</v>
      </c>
      <c r="CH108" s="401" t="n">
        <v>6.923314480493763</v>
      </c>
      <c r="CI108" s="2795" t="n"/>
      <c r="CJ108" s="2831" t="n">
        <v>-1.165554</v>
      </c>
      <c r="CK108" s="2832" t="n">
        <v>0</v>
      </c>
      <c r="CL108" s="2832" t="n">
        <v>0</v>
      </c>
      <c r="CM108" s="2832" t="n">
        <v>-1.165554</v>
      </c>
      <c r="CN108" s="2832" t="n">
        <v>-1.165554</v>
      </c>
      <c r="CO108" s="2832" t="n">
        <v>-0.498401</v>
      </c>
      <c r="CP108" s="401" t="n">
        <v>1.338586800588281</v>
      </c>
      <c r="CQ108" s="402" t="n"/>
      <c r="CR108" s="2831" t="n">
        <v>33.52476</v>
      </c>
      <c r="CS108" s="2832" t="n">
        <v>0</v>
      </c>
      <c r="CT108" s="2832" t="n">
        <v>17.686694</v>
      </c>
      <c r="CU108" s="2832" t="n">
        <v>33.52476</v>
      </c>
      <c r="CV108" s="2832" t="n">
        <v>15.838066</v>
      </c>
      <c r="CW108" s="2832" t="n">
        <v>-21.040545</v>
      </c>
      <c r="CX108" s="401">
        <f>IFERROR(CR108/CW108-1, "-")</f>
        <v/>
      </c>
      <c r="CY108" s="392" t="n"/>
      <c r="CZ108" s="2834" t="n">
        <v>0</v>
      </c>
      <c r="DA108" s="2832" t="n">
        <v>-1.944988</v>
      </c>
      <c r="DB108" s="2832" t="n">
        <v>0.289154</v>
      </c>
      <c r="DC108" s="2667" t="n">
        <v>17.686694</v>
      </c>
      <c r="DD108" s="2832" t="n">
        <v>-21.040545</v>
      </c>
      <c r="DE108" s="401">
        <f>+CZ108/DD108-1</f>
        <v/>
      </c>
      <c r="DF108" s="401">
        <f>+DA108/DD108-1</f>
        <v/>
      </c>
      <c r="DG108" s="405">
        <f>+DB108/DD108-1</f>
        <v/>
      </c>
      <c r="DH108" s="405">
        <f>+DC108/DD108-1</f>
        <v/>
      </c>
      <c r="DI108" s="2819" t="n"/>
      <c r="DJ108" s="2657">
        <f>SUM(D108,J108,P108,V108,AD108,AL108,AU108,BC108,BK108,BT108,CB108,CJ108)-CR108</f>
        <v/>
      </c>
      <c r="DK108" s="2657">
        <f>SUM(E108,K108,Q108,W108,AE108,AM108,AV108,BD108,BL108,BU108,CC108,CK108)-CS108</f>
        <v/>
      </c>
      <c r="DL108" s="2657">
        <f>SUM(G108,M108,S108,AA108,AI108,AR108,AZ108,BH108,BQ108,BY108,CG108,CO108)-CW108</f>
        <v/>
      </c>
      <c r="DM108" s="2657">
        <f>SUM(D108,J108,P108,V108,AD108,AL108,AU108,BC108,,BN108,BV108,CD108,CL108)-CT108</f>
        <v/>
      </c>
      <c r="DN108" s="2819" t="n"/>
      <c r="DO108" s="2819" t="n"/>
      <c r="DP108" s="2835" t="n">
        <v>-20542144</v>
      </c>
      <c r="DQ108" s="2821">
        <f>-CR108+DP108/10^6</f>
        <v/>
      </c>
      <c r="DR108" s="2657">
        <f>SUM(E108,K108,Q108,W108,AE108,AM108,AV108,BD108,BL108,BU108,CC108,CK108)-CS108</f>
        <v/>
      </c>
      <c r="DS108" s="2657">
        <f>SUM(D108,J108,P108,V108,AD108,AL108,AU108,BC108,,BN108,BV108,CD108,CL108)-CT108</f>
        <v/>
      </c>
      <c r="DT108" s="2822" t="n"/>
      <c r="DU108" s="407" t="n">
        <v>-0.498401</v>
      </c>
      <c r="DV108" s="2823">
        <f>DU108-CJ108</f>
        <v/>
      </c>
      <c r="DX108" s="2811">
        <f>(CS108-CZ108)*10^6</f>
        <v/>
      </c>
      <c r="DY108" s="2811">
        <f>(CT108-DC108)*10^6</f>
        <v/>
      </c>
      <c r="DZ108" s="2811">
        <f>(CW108-DD108)*10^6</f>
        <v/>
      </c>
      <c r="EB108" s="2824" t="n"/>
    </row>
    <row customFormat="1" customHeight="1" hidden="1" ht="15.75" outlineLevel="1" r="109" s="408">
      <c r="A109" s="260" t="n"/>
      <c r="B109" s="411" t="inlineStr">
        <is>
          <t>ENTRETIEN MATERIEL INFORMATIQUE</t>
        </is>
      </c>
      <c r="C109" s="398" t="inlineStr">
        <is>
          <t>Opex103</t>
        </is>
      </c>
      <c r="D109" s="2831" t="n">
        <v>43.982871</v>
      </c>
      <c r="E109" s="2832" t="n">
        <v>39.0196354166667</v>
      </c>
      <c r="F109" s="2832" t="n">
        <v>4.963235583333301</v>
      </c>
      <c r="G109" s="2832" t="n">
        <v>42.796071</v>
      </c>
      <c r="H109" s="401" t="n">
        <v>0.02773151769002369</v>
      </c>
      <c r="I109" s="389" t="n"/>
      <c r="J109" s="2831" t="n">
        <v>37.518147</v>
      </c>
      <c r="K109" s="2832" t="n">
        <v>39.0196354166667</v>
      </c>
      <c r="L109" s="2832" t="n">
        <v>-1.501488416666703</v>
      </c>
      <c r="M109" s="2832" t="n">
        <v>-25.447148</v>
      </c>
      <c r="N109" s="401" t="n">
        <v>-2.47435567239205</v>
      </c>
      <c r="O109" s="402" t="n"/>
      <c r="P109" s="2831" t="n">
        <v>37.139956</v>
      </c>
      <c r="Q109" s="2832" t="n">
        <v>39.0196354166667</v>
      </c>
      <c r="R109" s="2832" t="n">
        <v>-1.879679416666704</v>
      </c>
      <c r="S109" s="2832" t="n">
        <v>1.705945</v>
      </c>
      <c r="T109" s="401" t="n">
        <v>20.77089882733617</v>
      </c>
      <c r="U109" s="2826" t="n"/>
      <c r="V109" s="2831" t="n">
        <v>40.396892</v>
      </c>
      <c r="W109" s="2832" t="n">
        <v>39.0196354166667</v>
      </c>
      <c r="X109" s="2832" t="n">
        <v>39.0196354166667</v>
      </c>
      <c r="Y109" s="2832" t="n">
        <v>1.377256583333299</v>
      </c>
      <c r="Z109" s="2832" t="n">
        <v>1.377256583333299</v>
      </c>
      <c r="AA109" s="2832" t="n">
        <v>21.778317</v>
      </c>
      <c r="AB109" s="401" t="n">
        <v>0.8549133984963118</v>
      </c>
      <c r="AC109" s="402" t="n"/>
      <c r="AD109" s="2831" t="n">
        <v>47.877823</v>
      </c>
      <c r="AE109" s="2832" t="n">
        <v>39.0196354166667</v>
      </c>
      <c r="AF109" s="2832" t="n">
        <v>39.0196354166667</v>
      </c>
      <c r="AG109" s="2832" t="n">
        <v>8.858187583333297</v>
      </c>
      <c r="AH109" s="2832" t="n">
        <v>8.858187583333297</v>
      </c>
      <c r="AI109" s="2832" t="n">
        <v>12.108041</v>
      </c>
      <c r="AJ109" s="401" t="n">
        <v>2.954217119020327</v>
      </c>
      <c r="AK109" s="402" t="n"/>
      <c r="AL109" s="2831" t="n">
        <v>41.310937</v>
      </c>
      <c r="AM109" s="2832" t="n">
        <v>39.0196354166667</v>
      </c>
      <c r="AN109" s="2832" t="n">
        <v>39.0196354166667</v>
      </c>
      <c r="AO109" s="2832" t="n">
        <v>39.0196354166667</v>
      </c>
      <c r="AP109" s="2832" t="n">
        <v>2.291301583333301</v>
      </c>
      <c r="AQ109" s="2832" t="n">
        <v>2.291301583333301</v>
      </c>
      <c r="AR109" s="2832" t="n">
        <v>-50.523042</v>
      </c>
      <c r="AS109" s="401" t="n">
        <v>-1.817665274391039</v>
      </c>
      <c r="AT109" s="2827" t="n"/>
      <c r="AU109" s="2831" t="n">
        <v>41.266136</v>
      </c>
      <c r="AV109" s="2832" t="n">
        <v>39.0196354166667</v>
      </c>
      <c r="AW109" s="2667" t="n">
        <v>39.0196354166667</v>
      </c>
      <c r="AX109" s="2832" t="n">
        <v>2.246500583333294</v>
      </c>
      <c r="AY109" s="2832" t="n">
        <v>2.246500583333294</v>
      </c>
      <c r="AZ109" s="2832" t="n">
        <v>31.160269</v>
      </c>
      <c r="BA109" s="401" t="n">
        <v>0.3243189909560793</v>
      </c>
      <c r="BB109" s="402" t="n"/>
      <c r="BC109" s="2831" t="n">
        <v>37.869332</v>
      </c>
      <c r="BD109" s="2832" t="n">
        <v>39.01963541666667</v>
      </c>
      <c r="BE109" s="2667" t="n">
        <v>39.0196354166667</v>
      </c>
      <c r="BF109" s="2832" t="n">
        <v>-1.150303416666674</v>
      </c>
      <c r="BG109" s="2832" t="n">
        <v>-1.150303416666702</v>
      </c>
      <c r="BH109" s="2832" t="n">
        <v>-9.469692</v>
      </c>
      <c r="BI109" s="401" t="n">
        <v>-4.999003557877067</v>
      </c>
      <c r="BJ109" s="2833" t="n"/>
      <c r="BK109" s="2831" t="n">
        <v>46.627409</v>
      </c>
      <c r="BL109" s="2832" t="n">
        <v>39.01963541666667</v>
      </c>
      <c r="BM109" s="2667" t="n">
        <v>39.0196354166667</v>
      </c>
      <c r="BN109" s="2667" t="n">
        <v>41.0196354166667</v>
      </c>
      <c r="BO109" s="2832" t="n">
        <v>7.607773583333326</v>
      </c>
      <c r="BP109" s="2832" t="n">
        <v>5.607773583333298</v>
      </c>
      <c r="BQ109" s="2832" t="n">
        <v>32.95439</v>
      </c>
      <c r="BR109" s="401" t="n">
        <v>0.4149073613561047</v>
      </c>
      <c r="BS109" s="2833" t="n"/>
      <c r="BT109" s="2831" t="n">
        <v>10.718847</v>
      </c>
      <c r="BU109" s="2832" t="n">
        <v>39.01963541666667</v>
      </c>
      <c r="BV109" s="2667" t="n">
        <v>41.0196354166667</v>
      </c>
      <c r="BW109" s="2832" t="n">
        <v>-28.30078841666667</v>
      </c>
      <c r="BX109" s="2832" t="n">
        <v>-30.3007884166667</v>
      </c>
      <c r="BY109" s="2832" t="n">
        <v>36.367738</v>
      </c>
      <c r="BZ109" s="401" t="n">
        <v>-0.7052649521397234</v>
      </c>
      <c r="CA109" s="2795" t="n"/>
      <c r="CB109" s="2831" t="n">
        <v>22.965838</v>
      </c>
      <c r="CC109" s="2832" t="n">
        <v>39.01963541666667</v>
      </c>
      <c r="CD109" s="2667" t="n">
        <v>41.0196354166667</v>
      </c>
      <c r="CE109" s="2832" t="n">
        <v>-16.05379741666667</v>
      </c>
      <c r="CF109" s="2832" t="n">
        <v>-18.0537974166667</v>
      </c>
      <c r="CG109" s="2832" t="n">
        <v>38.66031</v>
      </c>
      <c r="CH109" s="401" t="n">
        <v>-0.4059582553787076</v>
      </c>
      <c r="CI109" s="2795" t="n"/>
      <c r="CJ109" s="2831" t="n">
        <v>42.748381</v>
      </c>
      <c r="CK109" s="2832" t="n">
        <v>39.01963541666667</v>
      </c>
      <c r="CL109" s="2832" t="n">
        <v>41.0196354166667</v>
      </c>
      <c r="CM109" s="2832" t="n">
        <v>3.728745583333328</v>
      </c>
      <c r="CN109" s="2832" t="n">
        <v>1.7287455833333</v>
      </c>
      <c r="CO109" s="2832" t="n">
        <v>32.728114</v>
      </c>
      <c r="CP109" s="401" t="n">
        <v>0.3061669548083341</v>
      </c>
      <c r="CQ109" s="402" t="n"/>
      <c r="CR109" s="2831" t="n">
        <v>450.422569</v>
      </c>
      <c r="CS109" s="2832" t="n">
        <v>468.2356250000003</v>
      </c>
      <c r="CT109" s="2832" t="n">
        <v>491.4406356666668</v>
      </c>
      <c r="CU109" s="2832" t="n">
        <v>-17.8130560000003</v>
      </c>
      <c r="CV109" s="2832" t="n">
        <v>-41.01806666666675</v>
      </c>
      <c r="CW109" s="2832" t="n">
        <v>164.819313</v>
      </c>
      <c r="CX109" s="401">
        <f>IFERROR(CR109/CW109-1, "-")</f>
        <v/>
      </c>
      <c r="CY109" s="392" t="n"/>
      <c r="CZ109" s="2834" t="n">
        <v>468.2356250000002</v>
      </c>
      <c r="DA109" s="2832" t="n">
        <v>469.81769275</v>
      </c>
      <c r="DB109" s="2832" t="n">
        <v>480.053136916667</v>
      </c>
      <c r="DC109" s="2667" t="n">
        <v>491.440635666667</v>
      </c>
      <c r="DD109" s="2832" t="n">
        <v>164.819313</v>
      </c>
      <c r="DE109" s="401">
        <f>+CZ109/DD109-1</f>
        <v/>
      </c>
      <c r="DF109" s="401">
        <f>+DA109/DD109-1</f>
        <v/>
      </c>
      <c r="DG109" s="405">
        <f>+DB109/DD109-1</f>
        <v/>
      </c>
      <c r="DH109" s="405">
        <f>+DC109/DD109-1</f>
        <v/>
      </c>
      <c r="DI109" s="2819" t="n"/>
      <c r="DJ109" s="2657">
        <f>SUM(D109,J109,P109,V109,AD109,AL109,AU109,BC109,BK109,BT109,CB109,CJ109)-CR109</f>
        <v/>
      </c>
      <c r="DK109" s="2657">
        <f>SUM(E109,K109,Q109,W109,AE109,AM109,AV109,BD109,BL109,BU109,CC109,CK109)-CS109</f>
        <v/>
      </c>
      <c r="DL109" s="2657">
        <f>SUM(G109,M109,S109,AA109,AI109,AR109,AZ109,BH109,BQ109,BY109,CG109,CO109)-CW109</f>
        <v/>
      </c>
      <c r="DM109" s="2657">
        <f>SUM(D109,J109,P109,V109,AD109,AL109,AU109,BC109,,BN109,BV109,CD109,CL109)-CT109</f>
        <v/>
      </c>
      <c r="DN109" s="2819" t="n"/>
      <c r="DO109" s="2819" t="n"/>
      <c r="DP109" s="2835" t="n">
        <v>132091199</v>
      </c>
      <c r="DQ109" s="2821">
        <f>-CR109+DP109/10^6</f>
        <v/>
      </c>
      <c r="DR109" s="2657">
        <f>SUM(E109,K109,Q109,W109,AE109,AM109,AV109,BD109,BL109,BU109,CC109,CK109)-CS109</f>
        <v/>
      </c>
      <c r="DS109" s="2657">
        <f>SUM(D109,J109,P109,V109,AD109,AL109,AU109,BC109,,BN109,BV109,CD109,CL109)-CT109</f>
        <v/>
      </c>
      <c r="DT109" s="2822" t="n"/>
      <c r="DU109" s="407" t="n">
        <v>32.728114</v>
      </c>
      <c r="DV109" s="2823">
        <f>DU109-CJ109</f>
        <v/>
      </c>
      <c r="DX109" s="2811">
        <f>(CS109-CZ109)*10^6</f>
        <v/>
      </c>
      <c r="DY109" s="2811">
        <f>(CT109-DC109)*10^6</f>
        <v/>
      </c>
      <c r="DZ109" s="2811">
        <f>(CW109-DD109)*10^6</f>
        <v/>
      </c>
      <c r="EB109" s="2824" t="n"/>
    </row>
    <row customFormat="1" customHeight="1" hidden="1" ht="15.75" outlineLevel="1" r="110" s="502">
      <c r="A110" s="485" t="n"/>
      <c r="B110" s="486" t="inlineStr">
        <is>
          <t>MAINTENANCE INFORMATIQUE</t>
        </is>
      </c>
      <c r="C110" s="398" t="inlineStr">
        <is>
          <t>Opex104</t>
        </is>
      </c>
      <c r="D110" s="2831" t="n">
        <v>126.089048</v>
      </c>
      <c r="E110" s="2895" t="n">
        <v>128.747003083333</v>
      </c>
      <c r="F110" s="2891" t="n">
        <v>-2.657955083332993</v>
      </c>
      <c r="G110" s="2891" t="n">
        <v>95.58582</v>
      </c>
      <c r="H110" s="489" t="n">
        <v>0.3191187563176212</v>
      </c>
      <c r="I110" s="490" t="n"/>
      <c r="J110" s="2831" t="n">
        <v>56.436142</v>
      </c>
      <c r="K110" s="2895" t="n">
        <v>128.747003083333</v>
      </c>
      <c r="L110" s="2891" t="n">
        <v>-72.31086108333301</v>
      </c>
      <c r="M110" s="2891" t="n">
        <v>96.276017</v>
      </c>
      <c r="N110" s="489" t="n">
        <v>-0.4138089239815561</v>
      </c>
      <c r="O110" s="491" t="n"/>
      <c r="P110" s="2831" t="n">
        <v>154.446381999995</v>
      </c>
      <c r="Q110" s="2895" t="n">
        <v>128.747003083333</v>
      </c>
      <c r="R110" s="2891" t="n">
        <v>25.699378916662</v>
      </c>
      <c r="S110" s="2891" t="n">
        <v>98.308204</v>
      </c>
      <c r="T110" s="489" t="n">
        <v>0.5710426568264333</v>
      </c>
      <c r="U110" s="2892" t="n"/>
      <c r="V110" s="2836" t="n">
        <v>128.583139</v>
      </c>
      <c r="W110" s="2895" t="n">
        <v>128.747003083333</v>
      </c>
      <c r="X110" s="2895" t="n">
        <v>124.730364583333</v>
      </c>
      <c r="Y110" s="2891" t="n">
        <v>-0.1638640833330101</v>
      </c>
      <c r="Z110" s="2891" t="n">
        <v>3.852774416666989</v>
      </c>
      <c r="AA110" s="2891" t="n">
        <v>159.462597</v>
      </c>
      <c r="AB110" s="489" t="n">
        <v>-0.1936470280864672</v>
      </c>
      <c r="AC110" s="491" t="n"/>
      <c r="AD110" s="2836" t="n">
        <v>80.8606020000047</v>
      </c>
      <c r="AE110" s="2895" t="n">
        <v>128.747003083333</v>
      </c>
      <c r="AF110" s="2895" t="n">
        <v>124.730364583333</v>
      </c>
      <c r="AG110" s="2891" t="n">
        <v>-47.88640108332829</v>
      </c>
      <c r="AH110" s="2891" t="n">
        <v>-43.8697625833283</v>
      </c>
      <c r="AI110" s="2891" t="n">
        <v>131.634394</v>
      </c>
      <c r="AJ110" s="489" t="n">
        <v>-0.3857182796769307</v>
      </c>
      <c r="AK110" s="491" t="n"/>
      <c r="AL110" s="2836" t="n">
        <v>103.533398</v>
      </c>
      <c r="AM110" s="2895" t="n">
        <v>128.747003083333</v>
      </c>
      <c r="AN110" s="2895" t="n">
        <v>124.730364583333</v>
      </c>
      <c r="AO110" s="2895" t="n">
        <v>124.730364583333</v>
      </c>
      <c r="AP110" s="2891" t="n">
        <v>-25.21360508333301</v>
      </c>
      <c r="AQ110" s="2891" t="n">
        <v>-21.19696658333301</v>
      </c>
      <c r="AR110" s="2891" t="n">
        <v>111.9595</v>
      </c>
      <c r="AS110" s="489" t="n">
        <v>-0.07526026822199117</v>
      </c>
      <c r="AT110" s="2894" t="n"/>
      <c r="AU110" s="2836" t="n">
        <v>134.484758</v>
      </c>
      <c r="AV110" s="2895" t="n">
        <v>128.747003083333</v>
      </c>
      <c r="AW110" s="2664" t="n">
        <v>124.730364583333</v>
      </c>
      <c r="AX110" s="2891" t="n">
        <v>5.737754916667001</v>
      </c>
      <c r="AY110" s="2891" t="n">
        <v>9.754393416667</v>
      </c>
      <c r="AZ110" s="2891" t="n">
        <v>159.729588</v>
      </c>
      <c r="BA110" s="489" t="n">
        <v>-0.1580472992893465</v>
      </c>
      <c r="BB110" s="491" t="n"/>
      <c r="BC110" s="2836" t="n">
        <v>115.183395</v>
      </c>
      <c r="BD110" s="2895" t="n">
        <v>128.7470030833334</v>
      </c>
      <c r="BE110" s="2664" t="n">
        <v>124.730364583333</v>
      </c>
      <c r="BF110" s="2891" t="n">
        <v>-13.56360808333336</v>
      </c>
      <c r="BG110" s="2891" t="n">
        <v>-9.546969583332995</v>
      </c>
      <c r="BH110" s="2891" t="n">
        <v>173.051027</v>
      </c>
      <c r="BI110" s="489" t="n">
        <v>-0.334396351198771</v>
      </c>
      <c r="BJ110" s="2896" t="n"/>
      <c r="BK110" s="2836" t="n">
        <v>111.496165</v>
      </c>
      <c r="BL110" s="2895" t="n">
        <v>128.7470030833334</v>
      </c>
      <c r="BM110" s="2664" t="n">
        <v>124.730364583333</v>
      </c>
      <c r="BN110" s="2664" t="n">
        <v>124.730364583333</v>
      </c>
      <c r="BO110" s="2891" t="n">
        <v>-17.25083808333336</v>
      </c>
      <c r="BP110" s="2891" t="n">
        <v>-13.23419958333299</v>
      </c>
      <c r="BQ110" s="2891" t="n">
        <v>125.307311</v>
      </c>
      <c r="BR110" s="489" t="n">
        <v>-0.1102181978831227</v>
      </c>
      <c r="BS110" s="2896" t="n"/>
      <c r="BT110" s="2836" t="n">
        <v>-1.804073</v>
      </c>
      <c r="BU110" s="2895" t="n">
        <v>128.7470030833334</v>
      </c>
      <c r="BV110" s="2664" t="n">
        <v>124.730364583333</v>
      </c>
      <c r="BW110" s="2891" t="n">
        <v>-130.5510760833334</v>
      </c>
      <c r="BX110" s="2891" t="n">
        <v>-126.534437583333</v>
      </c>
      <c r="BY110" s="2891" t="n">
        <v>127.619402</v>
      </c>
      <c r="BZ110" s="489" t="n">
        <v>-1.014136353655693</v>
      </c>
      <c r="CA110" s="2795" t="n"/>
      <c r="CB110" s="2831" t="n">
        <v>103.97084</v>
      </c>
      <c r="CC110" s="2895" t="n">
        <v>128.7470030833334</v>
      </c>
      <c r="CD110" s="2664" t="n">
        <v>124.730364583333</v>
      </c>
      <c r="CE110" s="2891" t="n">
        <v>-24.77616308333337</v>
      </c>
      <c r="CF110" s="2891" t="n">
        <v>-20.759524583333</v>
      </c>
      <c r="CG110" s="2891" t="n">
        <v>141.585109</v>
      </c>
      <c r="CH110" s="489" t="n">
        <v>-0.2656654309599747</v>
      </c>
      <c r="CI110" s="2795" t="n"/>
      <c r="CJ110" s="2831" t="n">
        <v>111.253749</v>
      </c>
      <c r="CK110" s="2895" t="n">
        <v>128.7470030833334</v>
      </c>
      <c r="CL110" s="2895" t="n">
        <v>124.730364583333</v>
      </c>
      <c r="CM110" s="2891" t="n">
        <v>-17.49325408333337</v>
      </c>
      <c r="CN110" s="2891" t="n">
        <v>-13.476615583333</v>
      </c>
      <c r="CO110" s="2891" t="n">
        <v>137.1399249999998</v>
      </c>
      <c r="CP110" s="489" t="n">
        <v>-0.188757402339252</v>
      </c>
      <c r="CQ110" s="491" t="n"/>
      <c r="CR110" s="2890" t="n">
        <v>1224.533545</v>
      </c>
      <c r="CS110" s="2891" t="n">
        <v>1544.964036999997</v>
      </c>
      <c r="CT110" s="2891" t="n">
        <v>1398.538322333332</v>
      </c>
      <c r="CU110" s="2891" t="n">
        <v>-320.4304919999977</v>
      </c>
      <c r="CV110" s="2891" t="n">
        <v>-174.004777333332</v>
      </c>
      <c r="CW110" s="2891" t="n">
        <v>1557.658894</v>
      </c>
      <c r="CX110" s="489">
        <f>IFERROR(CR110/CW110-1, "-")</f>
        <v/>
      </c>
      <c r="CY110" s="498" t="n"/>
      <c r="CZ110" s="2906" t="n">
        <v>1544.964037</v>
      </c>
      <c r="DA110" s="2895" t="n">
        <v>1459.54485325</v>
      </c>
      <c r="DB110" s="2895" t="n">
        <v>1419.52786508333</v>
      </c>
      <c r="DC110" s="2664" t="n">
        <v>1398.53832233333</v>
      </c>
      <c r="DD110" s="2895" t="n">
        <v>1557.658894</v>
      </c>
      <c r="DE110" s="489">
        <f>+CZ110/DD110-1</f>
        <v/>
      </c>
      <c r="DF110" s="489">
        <f>+DA110/DD110-1</f>
        <v/>
      </c>
      <c r="DG110" s="500">
        <f>+DB110/DD110-1</f>
        <v/>
      </c>
      <c r="DH110" s="500">
        <f>+DC110/DD110-1</f>
        <v/>
      </c>
      <c r="DI110" s="2819" t="n"/>
      <c r="DJ110" s="2657">
        <f>SUM(D110,J110,P110,V110,AD110,AL110,AU110,BC110,BK110,BT110,CB110,CJ110)-CR110</f>
        <v/>
      </c>
      <c r="DK110" s="2657">
        <f>SUM(E110,K110,Q110,W110,AE110,AM110,AV110,BD110,BL110,BU110,CC110,CK110)-CS110</f>
        <v/>
      </c>
      <c r="DL110" s="2657">
        <f>SUM(G110,M110,S110,AA110,AI110,AR110,AZ110,BH110,BQ110,BY110,CG110,CO110)-CW110</f>
        <v/>
      </c>
      <c r="DM110" s="2657">
        <f>SUM(D110,J110,P110,V110,AD110,AL110,AU110,BC110,,BN110,BV110,CD110,CL110)-CT110</f>
        <v/>
      </c>
      <c r="DN110" s="2819" t="n"/>
      <c r="DO110" s="2819" t="n"/>
      <c r="DP110" s="2835" t="n">
        <v>1434518969</v>
      </c>
      <c r="DQ110" s="2821">
        <f>-CR110+DP110/10^6</f>
        <v/>
      </c>
      <c r="DR110" s="2657">
        <f>SUM(E110,K110,Q110,W110,AE110,AM110,AV110,BD110,BL110,BU110,CC110,CK110)-CS110</f>
        <v/>
      </c>
      <c r="DS110" s="2657">
        <f>SUM(D110,J110,P110,V110,AD110,AL110,AU110,BC110,,BN110,BV110,CD110,CL110)-CT110</f>
        <v/>
      </c>
      <c r="DT110" s="2822" t="n"/>
      <c r="DU110" s="407" t="n">
        <v>137.139925</v>
      </c>
      <c r="DV110" s="2823">
        <f>DU110-CJ110</f>
        <v/>
      </c>
      <c r="DX110" s="2811">
        <f>(CS110-CZ110)*10^6</f>
        <v/>
      </c>
      <c r="DY110" s="2811">
        <f>(CT110-DC110)*10^6</f>
        <v/>
      </c>
      <c r="DZ110" s="2811">
        <f>(CW110-DD110)*10^6</f>
        <v/>
      </c>
      <c r="EB110" s="2824" t="n"/>
    </row>
    <row collapsed="1" customHeight="1" ht="7.5" r="111" s="2557">
      <c r="B111" s="510" t="n"/>
      <c r="C111" s="365" t="inlineStr">
        <is>
          <t>Opex105</t>
        </is>
      </c>
      <c r="D111" s="2907" t="n"/>
      <c r="E111" s="2908" t="n"/>
      <c r="F111" s="2908" t="n"/>
      <c r="G111" s="2908" t="n"/>
      <c r="H111" s="513" t="n"/>
      <c r="I111" s="514" t="n"/>
      <c r="J111" s="2907" t="n"/>
      <c r="K111" s="2908" t="n"/>
      <c r="L111" s="2908" t="n"/>
      <c r="M111" s="2908" t="n"/>
      <c r="N111" s="513" t="n"/>
      <c r="O111" s="514" t="n"/>
      <c r="P111" s="2907" t="n"/>
      <c r="Q111" s="2908" t="n"/>
      <c r="R111" s="2908" t="n"/>
      <c r="S111" s="2908" t="n"/>
      <c r="T111" s="513" t="n"/>
      <c r="U111" s="2909" t="n"/>
      <c r="V111" s="2907" t="n"/>
      <c r="W111" s="2908" t="n"/>
      <c r="X111" s="2908" t="n"/>
      <c r="Y111" s="2908" t="n"/>
      <c r="Z111" s="2908" t="n"/>
      <c r="AA111" s="2908" t="n"/>
      <c r="AB111" s="513" t="n"/>
      <c r="AC111" s="514" t="n"/>
      <c r="AD111" s="2907" t="n"/>
      <c r="AE111" s="2908" t="n"/>
      <c r="AF111" s="2908" t="n"/>
      <c r="AG111" s="2908" t="n"/>
      <c r="AH111" s="2908" t="n"/>
      <c r="AI111" s="2908" t="n"/>
      <c r="AJ111" s="513" t="n"/>
      <c r="AK111" s="514" t="n"/>
      <c r="AL111" s="2907" t="n"/>
      <c r="AM111" s="2908" t="n"/>
      <c r="AN111" s="2908" t="n"/>
      <c r="AO111" s="2908" t="n"/>
      <c r="AP111" s="2908" t="n"/>
      <c r="AQ111" s="2908" t="n"/>
      <c r="AR111" s="2908" t="n"/>
      <c r="AS111" s="513" t="n"/>
      <c r="AT111" s="2910" t="n"/>
      <c r="AU111" s="2907" t="n"/>
      <c r="AV111" s="2908" t="n"/>
      <c r="AW111" s="2908" t="n"/>
      <c r="AX111" s="2908" t="n"/>
      <c r="AY111" s="2908" t="n"/>
      <c r="AZ111" s="2908" t="n"/>
      <c r="BA111" s="513" t="n"/>
      <c r="BB111" s="514" t="n"/>
      <c r="BC111" s="2907" t="n"/>
      <c r="BD111" s="2908" t="n"/>
      <c r="BE111" s="2908" t="n"/>
      <c r="BF111" s="2908" t="n"/>
      <c r="BG111" s="2908" t="n"/>
      <c r="BH111" s="2908" t="n"/>
      <c r="BI111" s="513" t="n"/>
      <c r="BJ111" s="2909" t="n"/>
      <c r="BK111" s="2907" t="n"/>
      <c r="BL111" s="2908" t="n"/>
      <c r="BM111" s="2908" t="n"/>
      <c r="BN111" s="2908" t="n"/>
      <c r="BO111" s="2908" t="n"/>
      <c r="BP111" s="2908" t="n"/>
      <c r="BQ111" s="2908" t="n"/>
      <c r="BR111" s="513" t="n"/>
      <c r="BS111" s="2909" t="n"/>
      <c r="BT111" s="2907" t="n"/>
      <c r="BU111" s="2908" t="n"/>
      <c r="BV111" s="2908" t="n"/>
      <c r="BW111" s="2908" t="n"/>
      <c r="BX111" s="2908" t="n"/>
      <c r="BY111" s="2908" t="n"/>
      <c r="BZ111" s="513" t="n"/>
      <c r="CA111" s="2795" t="n"/>
      <c r="CB111" s="2907" t="n"/>
      <c r="CC111" s="2908" t="n"/>
      <c r="CD111" s="2908" t="n"/>
      <c r="CE111" s="2908" t="n"/>
      <c r="CF111" s="2908" t="n"/>
      <c r="CG111" s="2908" t="n"/>
      <c r="CH111" s="513" t="n"/>
      <c r="CI111" s="2795" t="n"/>
      <c r="CJ111" s="2907" t="n"/>
      <c r="CK111" s="2908" t="n"/>
      <c r="CL111" s="2908" t="n"/>
      <c r="CM111" s="2908" t="n"/>
      <c r="CN111" s="2908" t="n"/>
      <c r="CO111" s="2908" t="n"/>
      <c r="CP111" s="513" t="n"/>
      <c r="CQ111" s="514" t="n"/>
      <c r="CR111" s="2907" t="n"/>
      <c r="CS111" s="2908" t="n"/>
      <c r="CT111" s="2908" t="n"/>
      <c r="CU111" s="2908">
        <f>+CR111-CS111</f>
        <v/>
      </c>
      <c r="CV111" s="2908">
        <f>+CR111-CT111</f>
        <v/>
      </c>
      <c r="CW111" s="2908" t="n"/>
      <c r="CX111" s="513">
        <f>IFERROR(CR111/CW111-1, "-")</f>
        <v/>
      </c>
      <c r="CY111" s="392" t="n"/>
      <c r="CZ111" s="2911" t="n"/>
      <c r="DA111" s="2908" t="n"/>
      <c r="DB111" s="2908" t="n"/>
      <c r="DC111" s="2908" t="n"/>
      <c r="DD111" s="2908" t="n"/>
      <c r="DE111" s="513" t="n"/>
      <c r="DF111" s="513" t="n"/>
      <c r="DG111" s="518" t="n"/>
      <c r="DH111" s="518" t="n"/>
      <c r="DI111" s="2819" t="n"/>
      <c r="DJ111" s="2657">
        <f>SUM(D111,J111,P111,V111,AD111,AL111,AU111,BC111,BK111,BT111,CB111,CJ111)-CR111</f>
        <v/>
      </c>
      <c r="DK111" s="2657">
        <f>SUM(E111,K111,Q111,W111,AE111,AM111,AV111,BD111,BL111,BU111,CC111,CK111)-CS111</f>
        <v/>
      </c>
      <c r="DL111" s="2657">
        <f>SUM(G111,M111,S111,AA111,AI111,AR111,AZ111,BH111,BQ111,BY111,CG111,CO111)-CW111</f>
        <v/>
      </c>
      <c r="DM111" s="2657">
        <f>SUM(D111,J111,P111,V111,AD111,AL111,AU111,BC111,,BN111,BV111,CD111,CL111)-CT111</f>
        <v/>
      </c>
      <c r="DN111" s="2819" t="n"/>
      <c r="DO111" s="2819" t="n"/>
      <c r="DP111" s="2912" t="n"/>
      <c r="DQ111" s="2821">
        <f>-CR111+DP111/10^6</f>
        <v/>
      </c>
      <c r="DR111" s="2657">
        <f>SUM(E111,K111,Q111,W111,AE111,AM111,AV111,BD111,BL111,BU111,CC111,CK111)-CS111</f>
        <v/>
      </c>
      <c r="DS111" s="2657">
        <f>SUM(D111,J111,P111,V111,AD111,AL111,AU111,BC111,,BN111,BV111,CD111,CL111)-CT111</f>
        <v/>
      </c>
      <c r="DT111" s="2822" t="n"/>
      <c r="DU111" s="384" t="n"/>
      <c r="DV111" s="2823">
        <f>DU111-CJ111</f>
        <v/>
      </c>
      <c r="DX111" s="2811">
        <f>(CS111-CZ111)*10^6</f>
        <v/>
      </c>
      <c r="DY111" s="2811">
        <f>(CT111-DC111)*10^6</f>
        <v/>
      </c>
      <c r="DZ111" s="2811">
        <f>(CW111-DD111)*10^6</f>
        <v/>
      </c>
      <c r="EB111" s="2824" t="n"/>
    </row>
    <row customHeight="1" ht="3" r="112" s="2557">
      <c r="B112" s="387" t="n"/>
      <c r="C112" s="365" t="inlineStr">
        <is>
          <t>Opex106</t>
        </is>
      </c>
      <c r="D112" s="2747" t="n"/>
      <c r="E112" s="2667" t="n"/>
      <c r="F112" s="2667" t="n"/>
      <c r="G112" s="2667" t="n"/>
      <c r="H112" s="224" t="n"/>
      <c r="I112" s="389" t="n"/>
      <c r="J112" s="2747" t="n"/>
      <c r="K112" s="2667" t="n"/>
      <c r="L112" s="2667" t="n"/>
      <c r="M112" s="2667" t="n"/>
      <c r="N112" s="224" t="n"/>
      <c r="O112" s="389" t="n"/>
      <c r="P112" s="2747" t="n"/>
      <c r="Q112" s="2667" t="n"/>
      <c r="R112" s="2667" t="n"/>
      <c r="S112" s="2667" t="n"/>
      <c r="T112" s="224" t="n"/>
      <c r="U112" s="2826" t="n"/>
      <c r="V112" s="2747" t="n"/>
      <c r="W112" s="2667" t="n"/>
      <c r="X112" s="2667" t="n"/>
      <c r="Y112" s="2667" t="n"/>
      <c r="Z112" s="2667" t="n"/>
      <c r="AA112" s="2667" t="n"/>
      <c r="AB112" s="224" t="n"/>
      <c r="AC112" s="389" t="n"/>
      <c r="AD112" s="2747" t="n"/>
      <c r="AE112" s="2667" t="n"/>
      <c r="AF112" s="2667" t="n"/>
      <c r="AG112" s="2667" t="n"/>
      <c r="AH112" s="2667" t="n"/>
      <c r="AI112" s="2667" t="n"/>
      <c r="AJ112" s="224" t="n"/>
      <c r="AK112" s="389" t="n"/>
      <c r="AL112" s="2747" t="n"/>
      <c r="AM112" s="2667" t="n"/>
      <c r="AN112" s="2667" t="n"/>
      <c r="AO112" s="2667" t="n"/>
      <c r="AP112" s="2667" t="n"/>
      <c r="AQ112" s="2667" t="n"/>
      <c r="AR112" s="2667" t="n"/>
      <c r="AS112" s="224" t="n"/>
      <c r="AT112" s="2827" t="n"/>
      <c r="AU112" s="2747" t="n"/>
      <c r="AV112" s="2667" t="n"/>
      <c r="AW112" s="2667" t="n"/>
      <c r="AX112" s="2667" t="n"/>
      <c r="AY112" s="2667" t="n"/>
      <c r="AZ112" s="2667" t="n"/>
      <c r="BA112" s="224" t="n"/>
      <c r="BB112" s="389" t="n"/>
      <c r="BC112" s="2747" t="n"/>
      <c r="BD112" s="2667" t="n"/>
      <c r="BE112" s="2667" t="n"/>
      <c r="BF112" s="2667" t="n"/>
      <c r="BG112" s="2667" t="n"/>
      <c r="BH112" s="2667" t="n"/>
      <c r="BI112" s="224" t="n"/>
      <c r="BJ112" s="2826" t="n"/>
      <c r="BK112" s="2747" t="n"/>
      <c r="BL112" s="2667" t="n"/>
      <c r="BM112" s="2667" t="n"/>
      <c r="BN112" s="2667" t="n"/>
      <c r="BO112" s="2667" t="n"/>
      <c r="BP112" s="2667" t="n"/>
      <c r="BQ112" s="2667" t="n"/>
      <c r="BR112" s="224" t="n"/>
      <c r="BS112" s="2826" t="n"/>
      <c r="BT112" s="2747" t="n"/>
      <c r="BU112" s="2667" t="n"/>
      <c r="BV112" s="2667" t="n"/>
      <c r="BW112" s="2667" t="n"/>
      <c r="BX112" s="2667" t="n"/>
      <c r="BY112" s="2667" t="n"/>
      <c r="BZ112" s="224" t="n"/>
      <c r="CA112" s="2795" t="n"/>
      <c r="CB112" s="2747" t="n"/>
      <c r="CC112" s="2667" t="n"/>
      <c r="CD112" s="2667" t="n"/>
      <c r="CE112" s="2667" t="n"/>
      <c r="CF112" s="2667" t="n"/>
      <c r="CG112" s="2667" t="n"/>
      <c r="CH112" s="224" t="n"/>
      <c r="CI112" s="2795" t="n"/>
      <c r="CJ112" s="2747" t="n"/>
      <c r="CK112" s="2667" t="n"/>
      <c r="CL112" s="2667" t="n"/>
      <c r="CM112" s="2667" t="n"/>
      <c r="CN112" s="2667" t="n"/>
      <c r="CO112" s="2667" t="n"/>
      <c r="CP112" s="224" t="n"/>
      <c r="CQ112" s="389" t="n"/>
      <c r="CR112" s="2747" t="n"/>
      <c r="CS112" s="2667" t="n"/>
      <c r="CT112" s="2667" t="n"/>
      <c r="CU112" s="2667">
        <f>+CR112-CS112</f>
        <v/>
      </c>
      <c r="CV112" s="2667">
        <f>+CR112-CT112</f>
        <v/>
      </c>
      <c r="CW112" s="2667" t="n"/>
      <c r="CX112" s="224">
        <f>IFERROR(CR112/CW112-1, "-")</f>
        <v/>
      </c>
      <c r="CY112" s="392" t="n"/>
      <c r="CZ112" s="2828" t="n"/>
      <c r="DA112" s="2667" t="n"/>
      <c r="DB112" s="2667" t="n"/>
      <c r="DC112" s="2667" t="n"/>
      <c r="DD112" s="2667" t="n"/>
      <c r="DE112" s="224" t="n"/>
      <c r="DF112" s="224" t="n"/>
      <c r="DG112" s="394" t="n"/>
      <c r="DH112" s="394" t="n"/>
      <c r="DI112" s="2819" t="n"/>
      <c r="DJ112" s="2657">
        <f>SUM(D112,J112,P112,V112,AD112,AL112,AU112,BC112,BK112,BT112,CB112,CJ112)-CR112</f>
        <v/>
      </c>
      <c r="DK112" s="2657">
        <f>SUM(E112,K112,Q112,W112,AE112,AM112,AV112,BD112,BL112,BU112,CC112,CK112)-CS112</f>
        <v/>
      </c>
      <c r="DL112" s="2657">
        <f>SUM(G112,M112,S112,AA112,AI112,AR112,AZ112,BH112,BQ112,BY112,CG112,CO112)-CW112</f>
        <v/>
      </c>
      <c r="DM112" s="2657">
        <f>SUM(D112,J112,P112,V112,AD112,AL112,AU112,BC112,,BN112,BV112,CD112,CL112)-CT112</f>
        <v/>
      </c>
      <c r="DN112" s="2819" t="n"/>
      <c r="DO112" s="2819" t="n"/>
      <c r="DP112" s="2829" t="n"/>
      <c r="DQ112" s="2821">
        <f>-CR112+DP112/10^6</f>
        <v/>
      </c>
      <c r="DR112" s="2657">
        <f>SUM(E112,K112,Q112,W112,AE112,AM112,AV112,BD112,BL112,BU112,CC112,CK112)-CS112</f>
        <v/>
      </c>
      <c r="DS112" s="2657">
        <f>SUM(D112,J112,P112,V112,AD112,AL112,AU112,BC112,,BN112,BV112,CD112,CL112)-CT112</f>
        <v/>
      </c>
      <c r="DT112" s="2822" t="n"/>
      <c r="DU112" s="384" t="n"/>
      <c r="DV112" s="2823">
        <f>DU112-CJ112</f>
        <v/>
      </c>
      <c r="DX112" s="2811">
        <f>(CS112-CZ112)*10^6</f>
        <v/>
      </c>
      <c r="DY112" s="2811">
        <f>(CT112-DC112)*10^6</f>
        <v/>
      </c>
      <c r="DZ112" s="2811">
        <f>(CW112-DD112)*10^6</f>
        <v/>
      </c>
      <c r="EB112" s="2824" t="n"/>
    </row>
    <row customHeight="1" ht="18.75" r="113" s="2557">
      <c r="B113" s="2830" t="inlineStr">
        <is>
          <t>Frais généraux</t>
        </is>
      </c>
      <c r="C113" s="365" t="inlineStr">
        <is>
          <t>Opex107</t>
        </is>
      </c>
      <c r="D113" s="2810" t="n">
        <v>347.708445</v>
      </c>
      <c r="E113" s="2811" t="n">
        <v>399.6521754209036</v>
      </c>
      <c r="F113" s="2811" t="n">
        <v>-51.94373042090353</v>
      </c>
      <c r="G113" s="2811" t="n">
        <v>354.730218</v>
      </c>
      <c r="H113" s="368" t="n">
        <v>-0.01979468521060679</v>
      </c>
      <c r="I113" s="369" t="n"/>
      <c r="J113" s="2810" t="n">
        <v>386.409736</v>
      </c>
      <c r="K113" s="2811" t="n">
        <v>312.0426207106447</v>
      </c>
      <c r="L113" s="2811" t="n">
        <v>74.3671152893553</v>
      </c>
      <c r="M113" s="2811" t="n">
        <v>292.031767</v>
      </c>
      <c r="N113" s="368" t="n">
        <v>0.3231770638158005</v>
      </c>
      <c r="O113" s="370" t="n"/>
      <c r="P113" s="2810" t="n">
        <v>502.106995</v>
      </c>
      <c r="Q113" s="2811" t="n">
        <v>338.6223396252126</v>
      </c>
      <c r="R113" s="2811" t="n">
        <v>163.4846553747874</v>
      </c>
      <c r="S113" s="2811" t="n">
        <v>266.8062638244143</v>
      </c>
      <c r="T113" s="368" t="n">
        <v>0.8819160682465743</v>
      </c>
      <c r="U113" s="2812" t="n"/>
      <c r="V113" s="2810" t="n">
        <v>476.309547</v>
      </c>
      <c r="W113" s="2811" t="n">
        <v>500.5478640036293</v>
      </c>
      <c r="X113" s="2811" t="n">
        <v>419.1454750147076</v>
      </c>
      <c r="Y113" s="2811" t="n">
        <v>-24.23831700362933</v>
      </c>
      <c r="Z113" s="2811" t="n">
        <v>57.16407198529237</v>
      </c>
      <c r="AA113" s="2811" t="n">
        <v>115.4674043548857</v>
      </c>
      <c r="AB113" s="368" t="n">
        <v>3.125056327897321</v>
      </c>
      <c r="AC113" s="370" t="n"/>
      <c r="AD113" s="2810" t="n">
        <v>367.1540220000001</v>
      </c>
      <c r="AE113" s="2811" t="n">
        <v>334.7984801397563</v>
      </c>
      <c r="AF113" s="2811" t="n">
        <v>346.301175987714</v>
      </c>
      <c r="AG113" s="2811" t="n">
        <v>32.35554186024376</v>
      </c>
      <c r="AH113" s="2811" t="n">
        <v>20.85284601228602</v>
      </c>
      <c r="AI113" s="2811" t="n">
        <v>390.8049530000001</v>
      </c>
      <c r="AJ113" s="368" t="n">
        <v>-0.0605185037150745</v>
      </c>
      <c r="AK113" s="370" t="n"/>
      <c r="AL113" s="2810" t="n">
        <v>408.2683489999932</v>
      </c>
      <c r="AM113" s="2811" t="n">
        <v>301.8427421242016</v>
      </c>
      <c r="AN113" s="2811" t="n">
        <v>315.0500274259656</v>
      </c>
      <c r="AO113" s="2811" t="n">
        <v>316.6490451381552</v>
      </c>
      <c r="AP113" s="2811" t="n">
        <v>106.4256068757916</v>
      </c>
      <c r="AQ113" s="2811" t="n">
        <v>93.21832157402764</v>
      </c>
      <c r="AR113" s="2811" t="n">
        <v>372.6405030000001</v>
      </c>
      <c r="AS113" s="368" t="n">
        <v>0.09560916141204645</v>
      </c>
      <c r="AT113" s="2813" t="n"/>
      <c r="AU113" s="2810" t="n">
        <v>437.827765</v>
      </c>
      <c r="AV113" s="2811" t="n">
        <v>452.523563721038</v>
      </c>
      <c r="AW113" s="2811" t="n">
        <v>419.3144475625189</v>
      </c>
      <c r="AX113" s="2811" t="n">
        <v>-14.69579872103799</v>
      </c>
      <c r="AY113" s="2811" t="n">
        <v>18.51331743748108</v>
      </c>
      <c r="AZ113" s="2811" t="n">
        <v>436.7522849999999</v>
      </c>
      <c r="BA113" s="368" t="n">
        <v>0.002462448479233714</v>
      </c>
      <c r="BB113" s="370" t="n"/>
      <c r="BC113" s="2810" t="n">
        <v>315.626807</v>
      </c>
      <c r="BD113" s="2811" t="n">
        <v>338.0452139598329</v>
      </c>
      <c r="BE113" s="2811" t="n">
        <v>347.6131890781058</v>
      </c>
      <c r="BF113" s="2811" t="n">
        <v>-22.41840695983291</v>
      </c>
      <c r="BG113" s="2811" t="n">
        <v>-31.98638207810581</v>
      </c>
      <c r="BH113" s="2811" t="n">
        <v>375.29384</v>
      </c>
      <c r="BI113" s="368" t="n">
        <v>-0.1589875096271232</v>
      </c>
      <c r="BJ113" s="2815" t="n"/>
      <c r="BK113" s="2810" t="n">
        <v>394.220405</v>
      </c>
      <c r="BL113" s="2811" t="n">
        <v>315.4440281105728</v>
      </c>
      <c r="BM113" s="2811" t="n">
        <v>322.6786471094587</v>
      </c>
      <c r="BN113" s="2811" t="n">
        <v>373.2489549679772</v>
      </c>
      <c r="BO113" s="2811" t="n">
        <v>78.77637688942718</v>
      </c>
      <c r="BP113" s="2811" t="n">
        <v>20.9714500320228</v>
      </c>
      <c r="BQ113" s="2811" t="n">
        <v>193.981224</v>
      </c>
      <c r="BR113" s="368" t="n">
        <v>1.032260632606381</v>
      </c>
      <c r="BS113" s="2815" t="n"/>
      <c r="BT113" s="2810" t="n">
        <v>373.8189270000069</v>
      </c>
      <c r="BU113" s="2811" t="n">
        <v>343.1837595880651</v>
      </c>
      <c r="BV113" s="2811" t="n">
        <v>357.9460685183968</v>
      </c>
      <c r="BW113" s="2811" t="n">
        <v>30.63516741194178</v>
      </c>
      <c r="BX113" s="2811" t="n">
        <v>15.87285848161002</v>
      </c>
      <c r="BY113" s="2811" t="n">
        <v>341.9111198207</v>
      </c>
      <c r="BZ113" s="368" t="n">
        <v>0.09332193464792682</v>
      </c>
      <c r="CA113" s="2795" t="n"/>
      <c r="CB113" s="2810" t="n">
        <v>425.790574</v>
      </c>
      <c r="CC113" s="2811" t="n">
        <v>425.1102845520493</v>
      </c>
      <c r="CD113" s="2810" t="n">
        <v>307.7921641283463</v>
      </c>
      <c r="CE113" s="2811" t="n">
        <v>0.6802894479507131</v>
      </c>
      <c r="CF113" s="2811" t="n">
        <v>117.9984098716537</v>
      </c>
      <c r="CG113" s="2811" t="n">
        <v>360.228839</v>
      </c>
      <c r="CH113" s="368" t="n">
        <v>0.1820002395754883</v>
      </c>
      <c r="CI113" s="2795" t="n"/>
      <c r="CJ113" s="2810" t="n">
        <v>533.6326074660709</v>
      </c>
      <c r="CK113" s="2811" t="n">
        <v>353.0678320240257</v>
      </c>
      <c r="CL113" s="2810" t="n">
        <v>282.282321564518</v>
      </c>
      <c r="CM113" s="2811" t="n">
        <v>180.5647754420452</v>
      </c>
      <c r="CN113" s="2811" t="n">
        <v>251.3502859015529</v>
      </c>
      <c r="CO113" s="2811" t="n">
        <v>426.5687161000018</v>
      </c>
      <c r="CP113" s="368" t="n">
        <v>0.2509886152574061</v>
      </c>
      <c r="CQ113" s="370" t="n"/>
      <c r="CR113" s="2810" t="n">
        <v>4968.874179466071</v>
      </c>
      <c r="CS113" s="2810" t="n">
        <v>4414.880903979931</v>
      </c>
      <c r="CT113" s="2811" t="n">
        <v>4562.681175179232</v>
      </c>
      <c r="CU113" s="2811" t="n">
        <v>553.9932754861402</v>
      </c>
      <c r="CV113" s="2811" t="n">
        <v>406.1930042868389</v>
      </c>
      <c r="CW113" s="2811" t="n">
        <v>3927.217133100002</v>
      </c>
      <c r="CX113" s="368">
        <f>IFERROR(CR113/CW113-1, "-")</f>
        <v/>
      </c>
      <c r="CY113" s="377" t="n"/>
      <c r="CZ113" s="2818" t="n">
        <v>4414.880903979931</v>
      </c>
      <c r="DA113" s="2811" t="n">
        <v>4353.999134922853</v>
      </c>
      <c r="DB113" s="2811" t="n">
        <v>4488.776904523943</v>
      </c>
      <c r="DC113" s="2811" t="n">
        <v>4562.681175512565</v>
      </c>
      <c r="DD113" s="2811" t="n">
        <v>3927.217133100002</v>
      </c>
      <c r="DE113" s="368">
        <f>+CZ113/DD113-1</f>
        <v/>
      </c>
      <c r="DF113" s="368">
        <f>+DA113/DD113-1</f>
        <v/>
      </c>
      <c r="DG113" s="379">
        <f>+DB113/DD113-1</f>
        <v/>
      </c>
      <c r="DH113" s="379">
        <f>+DC113/DD113-1</f>
        <v/>
      </c>
      <c r="DI113" s="2819" t="n"/>
      <c r="DJ113" s="2657">
        <f>SUM(D113,J113,P113,V113,AD113,AL113,AU113,BC113,BK113,BT113,CB113,CJ113)-CR113</f>
        <v/>
      </c>
      <c r="DK113" s="2657" t="n"/>
      <c r="DL113" s="2657">
        <f>SUM(G113,M113,S113,AA113,AI113,AR113,AZ113,BH113,BQ113,BY113,CG113,CO113)-CW113</f>
        <v/>
      </c>
      <c r="DM113" s="2657">
        <f>SUM(D113,J113,P113,V113,AD113,AL113,AU113,BC113,,BN113,BV113,CD113,CL113)-CT113</f>
        <v/>
      </c>
      <c r="DN113" s="2819" t="n"/>
      <c r="DO113" s="2819" t="n"/>
      <c r="DP113" s="2820">
        <f>+DP114+DP137+DP140+DP151+DP161</f>
        <v/>
      </c>
      <c r="DQ113" s="2821">
        <f>-CR113+DP113/10^6</f>
        <v/>
      </c>
      <c r="DR113" s="2657">
        <f>SUM(E113,K113,Q113,W113,AE113,AM113,AV113,BD113,BL113,BU113,CC113,CK113)-CS113</f>
        <v/>
      </c>
      <c r="DS113" s="2657">
        <f>SUM(D113,J113,P113,V113,AD113,AL113,AU113,BC113,,BN113,BV113,CD113,CL113)-CT113</f>
        <v/>
      </c>
      <c r="DT113" s="2822" t="n"/>
      <c r="DU113" s="384" t="n">
        <v>418.826715</v>
      </c>
      <c r="DV113" s="2823">
        <f>DU113-CJ113</f>
        <v/>
      </c>
      <c r="DX113" s="2811">
        <f>(CS113-CZ113)*10^6</f>
        <v/>
      </c>
      <c r="DY113" s="2811">
        <f>(CT113-DC113)*10^6</f>
        <v/>
      </c>
      <c r="DZ113" s="2811">
        <f>(CW113-DD113)*10^6</f>
        <v/>
      </c>
      <c r="EB113" s="2824" t="n"/>
    </row>
    <row customHeight="1" ht="15.75" r="114" s="2557">
      <c r="B114" s="520" t="inlineStr">
        <is>
          <t>Frais d'achats d'études, honoraires</t>
        </is>
      </c>
      <c r="C114" s="365" t="inlineStr">
        <is>
          <t>Opex108</t>
        </is>
      </c>
      <c r="D114" s="2913" t="n">
        <v>203.201308</v>
      </c>
      <c r="E114" s="2914" t="n">
        <v>274.1408333081482</v>
      </c>
      <c r="F114" s="2667" t="n">
        <v>-70.93952530814815</v>
      </c>
      <c r="G114" s="2667" t="n">
        <v>176.136685</v>
      </c>
      <c r="H114" s="523" t="n">
        <v>0.1536569341020584</v>
      </c>
      <c r="I114" s="524" t="n"/>
      <c r="J114" s="2913" t="n">
        <v>242.037405</v>
      </c>
      <c r="K114" s="2914" t="n">
        <v>193.1408333081482</v>
      </c>
      <c r="L114" s="2667" t="n">
        <v>48.89657169185182</v>
      </c>
      <c r="M114" s="2667" t="n">
        <v>167.54259</v>
      </c>
      <c r="N114" s="523" t="n">
        <v>0.4446321081702267</v>
      </c>
      <c r="O114" s="524" t="n"/>
      <c r="P114" s="2913" t="n">
        <v>389.661393</v>
      </c>
      <c r="Q114" s="2914" t="n">
        <v>200.1408333081482</v>
      </c>
      <c r="R114" s="2667" t="n">
        <v>189.5205596918518</v>
      </c>
      <c r="S114" s="2667" t="n">
        <v>106.5299118244143</v>
      </c>
      <c r="T114" s="523" t="n">
        <v>2.657765094579738</v>
      </c>
      <c r="U114" s="2915" t="n"/>
      <c r="V114" s="2913" t="n">
        <v>277.942842</v>
      </c>
      <c r="W114" s="2914" t="n">
        <v>332.8908333081482</v>
      </c>
      <c r="X114" s="2914" t="n">
        <v>281.890833308148</v>
      </c>
      <c r="Y114" s="2667" t="n">
        <v>-54.94799130814818</v>
      </c>
      <c r="Z114" s="2667" t="n">
        <v>-3.947991308148062</v>
      </c>
      <c r="AA114" s="2667" t="n">
        <v>256.9737103548857</v>
      </c>
      <c r="AB114" s="523" t="n">
        <v>0.08160029917517808</v>
      </c>
      <c r="AC114" s="524" t="n"/>
      <c r="AD114" s="2913" t="n">
        <v>210.438323</v>
      </c>
      <c r="AE114" s="2914" t="n">
        <v>206.9508333081482</v>
      </c>
      <c r="AF114" s="2914" t="n">
        <v>226.9508333081481</v>
      </c>
      <c r="AG114" s="2667" t="n">
        <v>3.487489691851863</v>
      </c>
      <c r="AH114" s="2667" t="n">
        <v>-16.51251030814811</v>
      </c>
      <c r="AI114" s="2667" t="n">
        <v>187.058003</v>
      </c>
      <c r="AJ114" s="523" t="n">
        <v>0.1249896803399531</v>
      </c>
      <c r="AK114" s="524" t="n"/>
      <c r="AL114" s="2913" t="n">
        <v>253.506323</v>
      </c>
      <c r="AM114" s="2914" t="n">
        <v>176.6408333081482</v>
      </c>
      <c r="AN114" s="2914" t="n">
        <v>196.6408333081482</v>
      </c>
      <c r="AO114" s="2914" t="n">
        <v>201.6408333081482</v>
      </c>
      <c r="AP114" s="2667" t="n">
        <v>76.86548969185182</v>
      </c>
      <c r="AQ114" s="2667" t="n">
        <v>56.86548969185182</v>
      </c>
      <c r="AR114" s="2667" t="n">
        <v>176.212705</v>
      </c>
      <c r="AS114" s="523" t="n">
        <v>0.4386381674352025</v>
      </c>
      <c r="AT114" s="2916" t="n"/>
      <c r="AU114" s="2913" t="n">
        <v>260.457844</v>
      </c>
      <c r="AV114" s="2914" t="n">
        <v>282.8908333081482</v>
      </c>
      <c r="AW114" s="2914" t="n">
        <v>282.8908333081482</v>
      </c>
      <c r="AX114" s="2667" t="n">
        <v>-22.43298930814814</v>
      </c>
      <c r="AY114" s="2667" t="n">
        <v>-22.43298930814814</v>
      </c>
      <c r="AZ114" s="2667" t="n">
        <v>358.3072339999999</v>
      </c>
      <c r="BA114" s="523" t="n">
        <v>-0.2730879555727863</v>
      </c>
      <c r="BB114" s="524" t="n"/>
      <c r="BC114" s="2913" t="n">
        <v>184.223848</v>
      </c>
      <c r="BD114" s="2914" t="n">
        <v>197.1408333081482</v>
      </c>
      <c r="BE114" s="2914" t="n">
        <v>214.1408333081481</v>
      </c>
      <c r="BF114" s="2667" t="n">
        <v>-12.91698530814816</v>
      </c>
      <c r="BG114" s="2667" t="n">
        <v>-29.91698530814813</v>
      </c>
      <c r="BH114" s="2667" t="n">
        <v>238.420129</v>
      </c>
      <c r="BI114" s="523" t="n">
        <v>-0.2273142004717228</v>
      </c>
      <c r="BJ114" s="2915" t="n"/>
      <c r="BK114" s="2913" t="n">
        <v>246.230533</v>
      </c>
      <c r="BL114" s="2914" t="n">
        <v>187.1408333081482</v>
      </c>
      <c r="BM114" s="2914" t="n">
        <v>204.1408333081482</v>
      </c>
      <c r="BN114" s="2914" t="n">
        <v>238</v>
      </c>
      <c r="BO114" s="2667" t="n">
        <v>59.08969969185185</v>
      </c>
      <c r="BP114" s="2667" t="n">
        <v>8.230533000000008</v>
      </c>
      <c r="BQ114" s="2667" t="n">
        <v>57.95202600000001</v>
      </c>
      <c r="BR114" s="523" t="n">
        <v>3.248868417473445</v>
      </c>
      <c r="BS114" s="2915" t="n"/>
      <c r="BT114" s="2913" t="n">
        <v>218.0825660000001</v>
      </c>
      <c r="BU114" s="2914" t="n">
        <v>174.8908333081482</v>
      </c>
      <c r="BV114" s="2914" t="n">
        <v>219.0000000000003</v>
      </c>
      <c r="BW114" s="2667" t="n">
        <v>43.19173269185194</v>
      </c>
      <c r="BX114" s="2667" t="n">
        <v>-0.9174340000002417</v>
      </c>
      <c r="BY114" s="2667" t="n">
        <v>229.5510738207</v>
      </c>
      <c r="BZ114" s="523" t="n">
        <v>-0.04996059321272361</v>
      </c>
      <c r="CA114" s="2795" t="n"/>
      <c r="CB114" s="2913" t="n">
        <v>226.180986</v>
      </c>
      <c r="CC114" s="2914" t="n">
        <v>294.1408333081482</v>
      </c>
      <c r="CD114" s="2914" t="n">
        <v>170</v>
      </c>
      <c r="CE114" s="2667" t="n">
        <v>-67.9598473081482</v>
      </c>
      <c r="CF114" s="2667" t="n">
        <v>56.18098599999999</v>
      </c>
      <c r="CG114" s="2667" t="n">
        <v>217.938197</v>
      </c>
      <c r="CH114" s="523" t="n">
        <v>0.03782168116220541</v>
      </c>
      <c r="CI114" s="2795" t="n"/>
      <c r="CJ114" s="2913" t="n">
        <v>334.5562764660709</v>
      </c>
      <c r="CK114" s="2914" t="n">
        <v>175.8908333081482</v>
      </c>
      <c r="CL114" s="2914" t="n">
        <v>137</v>
      </c>
      <c r="CM114" s="2667" t="n">
        <v>158.6654431579228</v>
      </c>
      <c r="CN114" s="2667" t="n">
        <v>197.5562764660709</v>
      </c>
      <c r="CO114" s="2667" t="n">
        <v>238.474627100002</v>
      </c>
      <c r="CP114" s="523" t="n">
        <v>0.4029009313673362</v>
      </c>
      <c r="CQ114" s="524" t="n"/>
      <c r="CR114" s="2913" t="n">
        <v>3046.519647466071</v>
      </c>
      <c r="CS114" s="2914" t="n">
        <v>2695.999999697778</v>
      </c>
      <c r="CT114" s="2914" t="n">
        <v>2785.469286</v>
      </c>
      <c r="CU114" s="2914" t="n">
        <v>350.5196477682935</v>
      </c>
      <c r="CV114" s="2914" t="n">
        <v>261.0503614660706</v>
      </c>
      <c r="CW114" s="2914" t="n">
        <v>2411.096892100002</v>
      </c>
      <c r="CX114" s="523">
        <f>IFERROR(CR114/CW114-1, "-")</f>
        <v/>
      </c>
      <c r="CY114" s="392" t="n"/>
      <c r="CZ114" s="2917" t="n">
        <v>2695.999999697777</v>
      </c>
      <c r="DA114" s="2914" t="n">
        <v>2772.477605773332</v>
      </c>
      <c r="DB114" s="2914" t="n">
        <v>2837.017104157037</v>
      </c>
      <c r="DC114" s="2914" t="n">
        <v>2785.469286333333</v>
      </c>
      <c r="DD114" s="2914" t="n">
        <v>2411.096892100002</v>
      </c>
      <c r="DE114" s="523">
        <f>+CZ114/DD114-1</f>
        <v/>
      </c>
      <c r="DF114" s="523">
        <f>+DA114/DD114-1</f>
        <v/>
      </c>
      <c r="DG114" s="528">
        <f>+DB114/DD114-1</f>
        <v/>
      </c>
      <c r="DH114" s="528">
        <f>+DC114/DD114-1</f>
        <v/>
      </c>
      <c r="DI114" s="2819" t="n"/>
      <c r="DJ114" s="2657">
        <f>SUM(D114,J114,P114,V114,AD114,AL114,AU114,BC114,BK114,BT114,CB114,CJ114)-CR114</f>
        <v/>
      </c>
      <c r="DK114" s="2657">
        <f>SUM(E114,K114,Q114,W114,AE114,AM114,AV114,BD114,BL114,BU114,CC114,CK114)-CS114</f>
        <v/>
      </c>
      <c r="DL114" s="2657">
        <f>SUM(G114,M114,S114,AA114,AI114,AR114,AZ114,BH114,BQ114,BY114,CG114,CO114)-CW114</f>
        <v/>
      </c>
      <c r="DM114" s="2657">
        <f>SUM(D114,J114,P114,V114,AD114,AL114,AU114,BC114,,BN114,BV114,CD114,CL114)-CT114</f>
        <v/>
      </c>
      <c r="DN114" s="2819" t="n"/>
      <c r="DO114" s="2819" t="n"/>
      <c r="DP114" s="2918">
        <f>SUM(DP115:DP136)</f>
        <v/>
      </c>
      <c r="DQ114" s="2821">
        <f>-CR114+DP114/10^6</f>
        <v/>
      </c>
      <c r="DR114" s="2657">
        <f>SUM(E114,K114,Q114,W114,AE114,AM114,AV114,BD114,BL114,BU114,CC114,CK114)-CS114</f>
        <v/>
      </c>
      <c r="DS114" s="2657">
        <f>SUM(D114,J114,P114,V114,AD114,AL114,AU114,BC114,,BN114,BV114,CD114,CL114)-CT114</f>
        <v/>
      </c>
      <c r="DT114" s="2822" t="n"/>
      <c r="DU114" s="384" t="n">
        <v>237.360317</v>
      </c>
      <c r="DV114" s="2823">
        <f>DU114-CJ114</f>
        <v/>
      </c>
      <c r="DX114" s="2811">
        <f>(CS114-CZ114)*10^6</f>
        <v/>
      </c>
      <c r="DY114" s="2811">
        <f>(CT114-DC114)*10^6</f>
        <v/>
      </c>
      <c r="DZ114" s="2811">
        <f>(CW114-DD114)*10^6</f>
        <v/>
      </c>
      <c r="EB114" s="2824" t="n"/>
    </row>
    <row customFormat="1" customHeight="1" hidden="1" ht="15.75" outlineLevel="1" r="115" s="408">
      <c r="A115" s="260" t="n"/>
      <c r="B115" s="411" t="inlineStr">
        <is>
          <t>FRAIS DE RECRUTEMENT DU PERSON &amp; FORMATION</t>
        </is>
      </c>
      <c r="C115" s="398" t="inlineStr">
        <is>
          <t>Opex109</t>
        </is>
      </c>
      <c r="D115" s="2919" t="n">
        <v>0</v>
      </c>
      <c r="E115" s="2832" t="n">
        <v>0.2</v>
      </c>
      <c r="F115" s="2832" t="n">
        <v>-0.2</v>
      </c>
      <c r="G115" s="2832" t="n">
        <v>7</v>
      </c>
      <c r="H115" s="401" t="n">
        <v>-1</v>
      </c>
      <c r="I115" s="389" t="n"/>
      <c r="J115" s="2919" t="n">
        <v>0</v>
      </c>
      <c r="K115" s="2832" t="n">
        <v>0.2</v>
      </c>
      <c r="L115" s="2832" t="n">
        <v>-0.2</v>
      </c>
      <c r="M115" s="2832" t="n">
        <v>11.309253</v>
      </c>
      <c r="N115" s="401" t="n">
        <v>-1</v>
      </c>
      <c r="O115" s="402" t="n"/>
      <c r="P115" s="2919" t="n">
        <v>0</v>
      </c>
      <c r="Q115" s="2832" t="n">
        <v>0.2</v>
      </c>
      <c r="R115" s="2832" t="n">
        <v>-0.2</v>
      </c>
      <c r="S115" s="2832" t="n">
        <v>-14</v>
      </c>
      <c r="T115" s="401" t="n">
        <v>-1</v>
      </c>
      <c r="U115" s="2826" t="n"/>
      <c r="V115" s="2919" t="n">
        <v>0</v>
      </c>
      <c r="W115" s="2832" t="n">
        <v>0.2</v>
      </c>
      <c r="X115" s="2832" t="n">
        <v>0.2</v>
      </c>
      <c r="Y115" s="2832" t="n">
        <v>-0.2</v>
      </c>
      <c r="Z115" s="2832" t="n">
        <v>-0.2</v>
      </c>
      <c r="AA115" s="2832" t="n">
        <v>-10.016</v>
      </c>
      <c r="AB115" s="401" t="n">
        <v>-1</v>
      </c>
      <c r="AC115" s="402" t="n"/>
      <c r="AD115" s="2919" t="n">
        <v>0</v>
      </c>
      <c r="AE115" s="2832" t="n">
        <v>0.2</v>
      </c>
      <c r="AF115" s="2832" t="n">
        <v>0.2</v>
      </c>
      <c r="AG115" s="2832" t="n">
        <v>-0.2</v>
      </c>
      <c r="AH115" s="2832" t="n">
        <v>-0.2</v>
      </c>
      <c r="AI115" s="2832" t="n">
        <v>14</v>
      </c>
      <c r="AJ115" s="401" t="n">
        <v>-1</v>
      </c>
      <c r="AK115" s="402" t="n"/>
      <c r="AL115" s="2919" t="n">
        <v>0</v>
      </c>
      <c r="AM115" s="2832" t="n">
        <v>0.2</v>
      </c>
      <c r="AN115" s="2832" t="n">
        <v>0.2</v>
      </c>
      <c r="AO115" s="2832" t="n">
        <v>0.2</v>
      </c>
      <c r="AP115" s="2832" t="n">
        <v>-0.2</v>
      </c>
      <c r="AQ115" s="2832" t="n">
        <v>-0.2</v>
      </c>
      <c r="AR115" s="2832" t="n">
        <v>0</v>
      </c>
      <c r="AS115" s="401" t="n"/>
      <c r="AT115" s="2827" t="n"/>
      <c r="AU115" s="2919" t="n">
        <v>0</v>
      </c>
      <c r="AV115" s="2832" t="n">
        <v>0.2</v>
      </c>
      <c r="AW115" s="2832" t="n">
        <v>0.2</v>
      </c>
      <c r="AX115" s="2832" t="n">
        <v>-0.2</v>
      </c>
      <c r="AY115" s="2832" t="n">
        <v>-0.2</v>
      </c>
      <c r="AZ115" s="2832" t="n">
        <v>4</v>
      </c>
      <c r="BA115" s="401" t="n">
        <v>-1</v>
      </c>
      <c r="BB115" s="402" t="n"/>
      <c r="BC115" s="2919" t="n"/>
      <c r="BD115" s="2832" t="n">
        <v>0.2</v>
      </c>
      <c r="BE115" s="2832" t="n">
        <v>0.2</v>
      </c>
      <c r="BF115" s="2832" t="n">
        <v>-0.2</v>
      </c>
      <c r="BG115" s="2832" t="n">
        <v>-0.2</v>
      </c>
      <c r="BH115" s="2832" t="n">
        <v>0</v>
      </c>
      <c r="BI115" s="401" t="n"/>
      <c r="BJ115" s="2833" t="n"/>
      <c r="BK115" s="2919" t="n"/>
      <c r="BL115" s="2832" t="n">
        <v>0.2</v>
      </c>
      <c r="BM115" s="2832" t="n">
        <v>0.2</v>
      </c>
      <c r="BN115" s="2832" t="n">
        <v>0.2</v>
      </c>
      <c r="BO115" s="2832" t="n">
        <v>-0.2</v>
      </c>
      <c r="BP115" s="2832" t="n">
        <v>-0.2</v>
      </c>
      <c r="BQ115" s="2832" t="n">
        <v>0</v>
      </c>
      <c r="BR115" s="401" t="n"/>
      <c r="BS115" s="2833" t="n"/>
      <c r="BT115" s="2919" t="n">
        <v>0.85</v>
      </c>
      <c r="BU115" s="2832" t="n">
        <v>0.2</v>
      </c>
      <c r="BV115" s="2832" t="n">
        <v>0.2</v>
      </c>
      <c r="BW115" s="2832" t="n">
        <v>0.6499999999999999</v>
      </c>
      <c r="BX115" s="2832" t="n">
        <v>0.6499999999999999</v>
      </c>
      <c r="BY115" s="2832" t="n">
        <v>0</v>
      </c>
      <c r="BZ115" s="401" t="n"/>
      <c r="CA115" s="2795" t="n"/>
      <c r="CB115" s="2919" t="n"/>
      <c r="CC115" s="2832" t="n">
        <v>0.2</v>
      </c>
      <c r="CD115" s="2832" t="n">
        <v>0.2</v>
      </c>
      <c r="CE115" s="2832" t="n">
        <v>-0.2</v>
      </c>
      <c r="CF115" s="2832" t="n">
        <v>-0.2</v>
      </c>
      <c r="CG115" s="2832" t="n">
        <v>0</v>
      </c>
      <c r="CH115" s="401" t="n"/>
      <c r="CI115" s="2795" t="n"/>
      <c r="CJ115" s="2919" t="n"/>
      <c r="CK115" s="2832" t="n">
        <v>0.2</v>
      </c>
      <c r="CL115" s="2832" t="n">
        <v>0.2</v>
      </c>
      <c r="CM115" s="2832" t="n">
        <v>-0.2</v>
      </c>
      <c r="CN115" s="2832" t="n">
        <v>-0.2</v>
      </c>
      <c r="CO115" s="2832" t="n">
        <v>-0.125</v>
      </c>
      <c r="CP115" s="401" t="n"/>
      <c r="CQ115" s="402" t="n"/>
      <c r="CR115" s="2831" t="n">
        <v>0.85</v>
      </c>
      <c r="CS115" s="2832" t="n">
        <v>2.4</v>
      </c>
      <c r="CT115" s="2832" t="n">
        <v>0.8</v>
      </c>
      <c r="CU115" s="2832" t="n">
        <v>-1.55</v>
      </c>
      <c r="CV115" s="2832" t="n">
        <v>0.04999999999999993</v>
      </c>
      <c r="CW115" s="2832" t="n">
        <v>12.168253</v>
      </c>
      <c r="CX115" s="401">
        <f>IFERROR(CR115/CW115-1, "-")</f>
        <v/>
      </c>
      <c r="CY115" s="392" t="n"/>
      <c r="CZ115" s="2834" t="n">
        <v>2.4</v>
      </c>
      <c r="DA115" s="2832" t="n">
        <v>1.8</v>
      </c>
      <c r="DB115" s="2832" t="n">
        <v>1.4</v>
      </c>
      <c r="DC115" s="2832" t="n">
        <v>0.8</v>
      </c>
      <c r="DD115" s="2832" t="n">
        <v>12.168253</v>
      </c>
      <c r="DE115" s="401" t="n"/>
      <c r="DF115" s="401">
        <f>+DA115/DD115-1</f>
        <v/>
      </c>
      <c r="DG115" s="405">
        <f>+DB115/DD115-1</f>
        <v/>
      </c>
      <c r="DH115" s="405">
        <f>+DC115/DD115-1</f>
        <v/>
      </c>
      <c r="DI115" s="2819" t="n"/>
      <c r="DJ115" s="2657">
        <f>SUM(D115,J115,P115,V115,AD115,AL115,AU115,BC115,BK115,BT115,CB115,CJ115)-CR115</f>
        <v/>
      </c>
      <c r="DK115" s="2657">
        <f>SUM(E115,K115,Q115,W115,AE115,AM115,AV115,BD115,BL115,BU115,CC115,CK115)-CS115</f>
        <v/>
      </c>
      <c r="DL115" s="2657">
        <f>SUM(G115,M115,S115,AA115,AI115,AR115,AZ115,BH115,BQ115,BY115,CG115,CO115)-CW115</f>
        <v/>
      </c>
      <c r="DM115" s="2657">
        <f>SUM(D115,J115,P115,V115,AD115,AL115,AU115,BC115,,BN115,BV115,CD115,CL115)-CT115</f>
        <v/>
      </c>
      <c r="DN115" s="2819" t="n"/>
      <c r="DO115" s="2819" t="n"/>
      <c r="DP115" s="2920" t="n">
        <v>12293253</v>
      </c>
      <c r="DQ115" s="2821">
        <f>-CR115+DP115/10^6</f>
        <v/>
      </c>
      <c r="DR115" s="2657">
        <f>SUM(E115,K115,Q115,W115,AE115,AM115,AV115,BD115,BL115,BU115,CC115,CK115)-CS115</f>
        <v/>
      </c>
      <c r="DS115" s="2657">
        <f>SUM(D115,J115,P115,V115,AD115,AL115,AU115,BC115,,BN115,BV115,CD115,CL115)-CT115</f>
        <v/>
      </c>
      <c r="DT115" s="2822" t="n"/>
      <c r="DU115" s="407" t="n">
        <v>-0.125</v>
      </c>
      <c r="DV115" s="2823">
        <f>DU115-CJ115</f>
        <v/>
      </c>
      <c r="DX115" s="2811">
        <f>(CS115-CZ115)*10^6</f>
        <v/>
      </c>
      <c r="DY115" s="2811">
        <f>(CT115-DC115)*10^6</f>
        <v/>
      </c>
      <c r="DZ115" s="2811">
        <f>(CW115-DD115)*10^6</f>
        <v/>
      </c>
      <c r="EB115" s="2824" t="n"/>
    </row>
    <row customFormat="1" customHeight="1" hidden="1" ht="15.75" outlineLevel="1" r="116" s="408">
      <c r="A116" s="260" t="n"/>
      <c r="B116" s="411" t="inlineStr">
        <is>
          <t>REMUNERATIONS TRANSITAIRES</t>
        </is>
      </c>
      <c r="C116" s="398" t="inlineStr">
        <is>
          <t>Opex110</t>
        </is>
      </c>
      <c r="D116" s="2831" t="n"/>
      <c r="E116" s="2832" t="n">
        <v>0</v>
      </c>
      <c r="F116" s="2832" t="n">
        <v>0</v>
      </c>
      <c r="G116" s="2832" t="n"/>
      <c r="H116" s="401" t="n"/>
      <c r="I116" s="389" t="n"/>
      <c r="J116" s="2831" t="n"/>
      <c r="K116" s="2832" t="n">
        <v>0</v>
      </c>
      <c r="L116" s="2832" t="n">
        <v>0</v>
      </c>
      <c r="M116" s="2832" t="n"/>
      <c r="N116" s="401" t="n"/>
      <c r="O116" s="402" t="n"/>
      <c r="P116" s="2831" t="n"/>
      <c r="Q116" s="2832" t="n">
        <v>0</v>
      </c>
      <c r="R116" s="2832" t="n">
        <v>0</v>
      </c>
      <c r="S116" s="2832" t="n"/>
      <c r="T116" s="401" t="n"/>
      <c r="U116" s="2826" t="n"/>
      <c r="V116" s="2831" t="n"/>
      <c r="W116" s="2832" t="n">
        <v>0</v>
      </c>
      <c r="X116" s="2832" t="n">
        <v>0</v>
      </c>
      <c r="Y116" s="2832" t="n">
        <v>0</v>
      </c>
      <c r="Z116" s="2832" t="n">
        <v>0</v>
      </c>
      <c r="AA116" s="2832" t="n"/>
      <c r="AB116" s="401" t="n"/>
      <c r="AC116" s="402" t="n"/>
      <c r="AD116" s="2831" t="n"/>
      <c r="AE116" s="2832" t="n">
        <v>0</v>
      </c>
      <c r="AF116" s="2832" t="n">
        <v>0</v>
      </c>
      <c r="AG116" s="2832" t="n">
        <v>0</v>
      </c>
      <c r="AH116" s="2832" t="n">
        <v>0</v>
      </c>
      <c r="AI116" s="2832" t="n"/>
      <c r="AJ116" s="401" t="n"/>
      <c r="AK116" s="402" t="n"/>
      <c r="AL116" s="2831" t="n"/>
      <c r="AM116" s="2832" t="n">
        <v>0</v>
      </c>
      <c r="AN116" s="2832" t="n">
        <v>0</v>
      </c>
      <c r="AO116" s="2832" t="n">
        <v>0</v>
      </c>
      <c r="AP116" s="2832" t="n">
        <v>0</v>
      </c>
      <c r="AQ116" s="2832" t="n">
        <v>0</v>
      </c>
      <c r="AR116" s="2832" t="n"/>
      <c r="AS116" s="401" t="n"/>
      <c r="AT116" s="2827" t="n"/>
      <c r="AU116" s="2831" t="n"/>
      <c r="AV116" s="2832" t="n">
        <v>0</v>
      </c>
      <c r="AW116" s="2832" t="n">
        <v>0</v>
      </c>
      <c r="AX116" s="2832" t="n">
        <v>0</v>
      </c>
      <c r="AY116" s="2832" t="n">
        <v>0</v>
      </c>
      <c r="AZ116" s="2832" t="n"/>
      <c r="BA116" s="401" t="n"/>
      <c r="BB116" s="402" t="n"/>
      <c r="BC116" s="2831" t="n"/>
      <c r="BD116" s="2832" t="n">
        <v>0</v>
      </c>
      <c r="BE116" s="2832" t="n">
        <v>0</v>
      </c>
      <c r="BF116" s="2832" t="n">
        <v>0</v>
      </c>
      <c r="BG116" s="2832" t="n">
        <v>0</v>
      </c>
      <c r="BH116" s="2832" t="n"/>
      <c r="BI116" s="401" t="n"/>
      <c r="BJ116" s="2833" t="n"/>
      <c r="BK116" s="2831" t="n"/>
      <c r="BL116" s="2832" t="n">
        <v>0</v>
      </c>
      <c r="BM116" s="2832" t="n">
        <v>0</v>
      </c>
      <c r="BN116" s="2832" t="n">
        <v>0</v>
      </c>
      <c r="BO116" s="2832" t="n">
        <v>0</v>
      </c>
      <c r="BP116" s="2832" t="n">
        <v>0</v>
      </c>
      <c r="BQ116" s="2832" t="n"/>
      <c r="BR116" s="401" t="n"/>
      <c r="BS116" s="2833" t="n"/>
      <c r="BT116" s="2831" t="n"/>
      <c r="BU116" s="2832" t="n">
        <v>0</v>
      </c>
      <c r="BV116" s="2832" t="n">
        <v>0</v>
      </c>
      <c r="BW116" s="2832" t="n">
        <v>0</v>
      </c>
      <c r="BX116" s="2832" t="n">
        <v>0</v>
      </c>
      <c r="BY116" s="2832" t="n"/>
      <c r="BZ116" s="401" t="n"/>
      <c r="CA116" s="2795" t="n"/>
      <c r="CB116" s="2831" t="n"/>
      <c r="CC116" s="2832" t="n">
        <v>0</v>
      </c>
      <c r="CD116" s="2832" t="n">
        <v>0</v>
      </c>
      <c r="CE116" s="2832" t="n">
        <v>0</v>
      </c>
      <c r="CF116" s="2832" t="n">
        <v>0</v>
      </c>
      <c r="CG116" s="2832" t="n"/>
      <c r="CH116" s="401" t="n"/>
      <c r="CI116" s="2795" t="n"/>
      <c r="CJ116" s="2831" t="n"/>
      <c r="CK116" s="2832" t="n">
        <v>0</v>
      </c>
      <c r="CL116" s="2832" t="n">
        <v>0</v>
      </c>
      <c r="CM116" s="2832" t="n">
        <v>0</v>
      </c>
      <c r="CN116" s="2832" t="n">
        <v>0</v>
      </c>
      <c r="CO116" s="2832" t="n"/>
      <c r="CP116" s="401" t="n"/>
      <c r="CQ116" s="402" t="n"/>
      <c r="CR116" s="2831" t="n">
        <v>0</v>
      </c>
      <c r="CS116" s="2832" t="n">
        <v>0</v>
      </c>
      <c r="CT116" s="2832" t="n">
        <v>0</v>
      </c>
      <c r="CU116" s="2832" t="n">
        <v>0</v>
      </c>
      <c r="CV116" s="2832" t="n">
        <v>0</v>
      </c>
      <c r="CW116" s="2832" t="n">
        <v>0</v>
      </c>
      <c r="CX116" s="401">
        <f>IFERROR(CR116/CW116-1, "-")</f>
        <v/>
      </c>
      <c r="CY116" s="392" t="n"/>
      <c r="CZ116" s="2834" t="n">
        <v>0</v>
      </c>
      <c r="DA116" s="2832" t="n">
        <v>0</v>
      </c>
      <c r="DB116" s="2832" t="n">
        <v>0</v>
      </c>
      <c r="DC116" s="2832" t="n">
        <v>0</v>
      </c>
      <c r="DD116" s="2832" t="n">
        <v>0</v>
      </c>
      <c r="DE116" s="401" t="n"/>
      <c r="DF116" s="401" t="n"/>
      <c r="DG116" s="405" t="n"/>
      <c r="DH116" s="405" t="n"/>
      <c r="DI116" s="2819" t="n"/>
      <c r="DJ116" s="2657">
        <f>SUM(D116,J116,P116,V116,AD116,AL116,AU116,BC116,BK116,BT116,CB116,CJ116)-CR116</f>
        <v/>
      </c>
      <c r="DK116" s="2657">
        <f>SUM(E116,K116,Q116,W116,AE116,AM116,AV116,BD116,BL116,BU116,CC116,CK116)-CS116</f>
        <v/>
      </c>
      <c r="DL116" s="2657">
        <f>SUM(G116,M116,S116,AA116,AI116,AR116,AZ116,BH116,BQ116,BY116,CG116,CO116)-CW116</f>
        <v/>
      </c>
      <c r="DM116" s="2657">
        <f>SUM(D116,J116,P116,V116,AD116,AL116,AU116,BC116,,BN116,BV116,CD116,CL116)-CT116</f>
        <v/>
      </c>
      <c r="DN116" s="2819" t="n"/>
      <c r="DO116" s="2819" t="n"/>
      <c r="DP116" s="2835" t="n"/>
      <c r="DQ116" s="2821">
        <f>-CR116+DP116/10^6</f>
        <v/>
      </c>
      <c r="DR116" s="2657">
        <f>SUM(E116,K116,Q116,W116,AE116,AM116,AV116,BD116,BL116,BU116,CC116,CK116)-CS116</f>
        <v/>
      </c>
      <c r="DS116" s="2657">
        <f>SUM(D116,J116,P116,V116,AD116,AL116,AU116,BC116,,BN116,BV116,CD116,CL116)-CT116</f>
        <v/>
      </c>
      <c r="DT116" s="2822" t="n"/>
      <c r="DU116" s="407" t="n"/>
      <c r="DV116" s="2823">
        <f>DU116-CJ116</f>
        <v/>
      </c>
      <c r="DX116" s="2811">
        <f>(CS116-CZ116)*10^6</f>
        <v/>
      </c>
      <c r="DY116" s="2811">
        <f>(CT116-DC116)*10^6</f>
        <v/>
      </c>
      <c r="DZ116" s="2811">
        <f>(CW116-DD116)*10^6</f>
        <v/>
      </c>
      <c r="EB116" s="2824" t="n"/>
    </row>
    <row customFormat="1" customHeight="1" hidden="1" ht="15.75" outlineLevel="1" r="117" s="408">
      <c r="A117" s="260" t="n"/>
      <c r="B117" s="411" t="inlineStr">
        <is>
          <t>FRAIS DE DEBOURS ENLEVEMENT</t>
        </is>
      </c>
      <c r="C117" s="398" t="inlineStr">
        <is>
          <t>Opex111</t>
        </is>
      </c>
      <c r="D117" s="2831" t="n"/>
      <c r="E117" s="2832" t="n">
        <v>0</v>
      </c>
      <c r="F117" s="2832" t="n">
        <v>0</v>
      </c>
      <c r="G117" s="2832" t="n"/>
      <c r="H117" s="401" t="n"/>
      <c r="I117" s="389" t="n"/>
      <c r="J117" s="2831" t="n"/>
      <c r="K117" s="2832" t="n">
        <v>0</v>
      </c>
      <c r="L117" s="2832" t="n">
        <v>0</v>
      </c>
      <c r="M117" s="2832" t="n"/>
      <c r="N117" s="401" t="n"/>
      <c r="O117" s="402" t="n"/>
      <c r="P117" s="2831" t="n"/>
      <c r="Q117" s="2832" t="n">
        <v>0</v>
      </c>
      <c r="R117" s="2832" t="n">
        <v>0</v>
      </c>
      <c r="S117" s="2832" t="n"/>
      <c r="T117" s="401" t="n"/>
      <c r="U117" s="2826" t="n"/>
      <c r="V117" s="2831" t="n"/>
      <c r="W117" s="2832" t="n">
        <v>0</v>
      </c>
      <c r="X117" s="2832" t="n">
        <v>0</v>
      </c>
      <c r="Y117" s="2832" t="n">
        <v>0</v>
      </c>
      <c r="Z117" s="2832" t="n">
        <v>0</v>
      </c>
      <c r="AA117" s="2832" t="n"/>
      <c r="AB117" s="401" t="n"/>
      <c r="AC117" s="402" t="n"/>
      <c r="AD117" s="2831" t="n"/>
      <c r="AE117" s="2832" t="n">
        <v>0</v>
      </c>
      <c r="AF117" s="2832" t="n">
        <v>0</v>
      </c>
      <c r="AG117" s="2832" t="n">
        <v>0</v>
      </c>
      <c r="AH117" s="2832" t="n">
        <v>0</v>
      </c>
      <c r="AI117" s="2832" t="n"/>
      <c r="AJ117" s="401" t="n"/>
      <c r="AK117" s="402" t="n"/>
      <c r="AL117" s="2831" t="n"/>
      <c r="AM117" s="2832" t="n">
        <v>0</v>
      </c>
      <c r="AN117" s="2832" t="n">
        <v>0</v>
      </c>
      <c r="AO117" s="2832" t="n">
        <v>0</v>
      </c>
      <c r="AP117" s="2832" t="n">
        <v>0</v>
      </c>
      <c r="AQ117" s="2832" t="n">
        <v>0</v>
      </c>
      <c r="AR117" s="2832" t="n"/>
      <c r="AS117" s="401" t="n"/>
      <c r="AT117" s="2827" t="n"/>
      <c r="AU117" s="2831" t="n"/>
      <c r="AV117" s="2832" t="n">
        <v>0</v>
      </c>
      <c r="AW117" s="2832" t="n">
        <v>0</v>
      </c>
      <c r="AX117" s="2832" t="n">
        <v>0</v>
      </c>
      <c r="AY117" s="2832" t="n">
        <v>0</v>
      </c>
      <c r="AZ117" s="2832" t="n"/>
      <c r="BA117" s="401" t="n"/>
      <c r="BB117" s="402" t="n"/>
      <c r="BC117" s="2831" t="n"/>
      <c r="BD117" s="2832" t="n">
        <v>0</v>
      </c>
      <c r="BE117" s="2832" t="n">
        <v>0</v>
      </c>
      <c r="BF117" s="2832" t="n">
        <v>0</v>
      </c>
      <c r="BG117" s="2832" t="n">
        <v>0</v>
      </c>
      <c r="BH117" s="2832" t="n"/>
      <c r="BI117" s="401" t="n"/>
      <c r="BJ117" s="2833" t="n"/>
      <c r="BK117" s="2831" t="n"/>
      <c r="BL117" s="2832" t="n">
        <v>0</v>
      </c>
      <c r="BM117" s="2832" t="n">
        <v>0</v>
      </c>
      <c r="BN117" s="2832" t="n">
        <v>0</v>
      </c>
      <c r="BO117" s="2832" t="n">
        <v>0</v>
      </c>
      <c r="BP117" s="2832" t="n">
        <v>0</v>
      </c>
      <c r="BQ117" s="2832" t="n"/>
      <c r="BR117" s="401" t="n"/>
      <c r="BS117" s="2833" t="n"/>
      <c r="BT117" s="2831" t="n"/>
      <c r="BU117" s="2832" t="n">
        <v>0</v>
      </c>
      <c r="BV117" s="2832" t="n">
        <v>0</v>
      </c>
      <c r="BW117" s="2832" t="n">
        <v>0</v>
      </c>
      <c r="BX117" s="2832" t="n">
        <v>0</v>
      </c>
      <c r="BY117" s="2832" t="n"/>
      <c r="BZ117" s="401" t="n"/>
      <c r="CA117" s="2795" t="n"/>
      <c r="CB117" s="2831" t="n"/>
      <c r="CC117" s="2832" t="n">
        <v>0</v>
      </c>
      <c r="CD117" s="2832" t="n">
        <v>0</v>
      </c>
      <c r="CE117" s="2832" t="n">
        <v>0</v>
      </c>
      <c r="CF117" s="2832" t="n">
        <v>0</v>
      </c>
      <c r="CG117" s="2832" t="n"/>
      <c r="CH117" s="401" t="n"/>
      <c r="CI117" s="2795" t="n"/>
      <c r="CJ117" s="2831" t="n"/>
      <c r="CK117" s="2832" t="n">
        <v>0</v>
      </c>
      <c r="CL117" s="2832" t="n">
        <v>0</v>
      </c>
      <c r="CM117" s="2832" t="n">
        <v>0</v>
      </c>
      <c r="CN117" s="2832" t="n">
        <v>0</v>
      </c>
      <c r="CO117" s="2832" t="n"/>
      <c r="CP117" s="401" t="n"/>
      <c r="CQ117" s="402" t="n"/>
      <c r="CR117" s="2831" t="n">
        <v>0</v>
      </c>
      <c r="CS117" s="2832" t="n">
        <v>0</v>
      </c>
      <c r="CT117" s="2832" t="n">
        <v>0</v>
      </c>
      <c r="CU117" s="2832" t="n">
        <v>0</v>
      </c>
      <c r="CV117" s="2832" t="n">
        <v>0</v>
      </c>
      <c r="CW117" s="2832" t="n">
        <v>0</v>
      </c>
      <c r="CX117" s="401">
        <f>IFERROR(CR117/CW117-1, "-")</f>
        <v/>
      </c>
      <c r="CY117" s="392" t="n"/>
      <c r="CZ117" s="2834" t="n">
        <v>0</v>
      </c>
      <c r="DA117" s="2832" t="n">
        <v>0</v>
      </c>
      <c r="DB117" s="2832" t="n">
        <v>0</v>
      </c>
      <c r="DC117" s="2832" t="n">
        <v>0</v>
      </c>
      <c r="DD117" s="2832" t="n">
        <v>0</v>
      </c>
      <c r="DE117" s="401" t="n"/>
      <c r="DF117" s="401" t="n"/>
      <c r="DG117" s="405" t="n"/>
      <c r="DH117" s="405" t="n"/>
      <c r="DI117" s="2819" t="n"/>
      <c r="DJ117" s="2657">
        <f>SUM(D117,J117,P117,V117,AD117,AL117,AU117,BC117,BK117,BT117,CB117,CJ117)-CR117</f>
        <v/>
      </c>
      <c r="DK117" s="2657">
        <f>SUM(E117,K117,Q117,W117,AE117,AM117,AV117,BD117,BL117,BU117,CC117,CK117)-CS117</f>
        <v/>
      </c>
      <c r="DL117" s="2657">
        <f>SUM(G117,M117,S117,AA117,AI117,AR117,AZ117,BH117,BQ117,BY117,CG117,CO117)-CW117</f>
        <v/>
      </c>
      <c r="DM117" s="2657">
        <f>SUM(D117,J117,P117,V117,AD117,AL117,AU117,BC117,,BN117,BV117,CD117,CL117)-CT117</f>
        <v/>
      </c>
      <c r="DN117" s="2819" t="n"/>
      <c r="DO117" s="2819" t="n"/>
      <c r="DP117" s="2835" t="n"/>
      <c r="DQ117" s="2821">
        <f>-CR117+DP117/10^6</f>
        <v/>
      </c>
      <c r="DR117" s="2657">
        <f>SUM(E117,K117,Q117,W117,AE117,AM117,AV117,BD117,BL117,BU117,CC117,CK117)-CS117</f>
        <v/>
      </c>
      <c r="DS117" s="2657">
        <f>SUM(D117,J117,P117,V117,AD117,AL117,AU117,BC117,,BN117,BV117,CD117,CL117)-CT117</f>
        <v/>
      </c>
      <c r="DT117" s="2822" t="n"/>
      <c r="DU117" s="407" t="n"/>
      <c r="DV117" s="2823">
        <f>DU117-CJ117</f>
        <v/>
      </c>
      <c r="DX117" s="2811">
        <f>(CS117-CZ117)*10^6</f>
        <v/>
      </c>
      <c r="DY117" s="2811">
        <f>(CT117-DC117)*10^6</f>
        <v/>
      </c>
      <c r="DZ117" s="2811">
        <f>(CW117-DD117)*10^6</f>
        <v/>
      </c>
      <c r="EB117" s="2824" t="n"/>
    </row>
    <row customFormat="1" customHeight="1" hidden="1" ht="15.75" outlineLevel="1" r="118" s="408">
      <c r="A118" s="260" t="n"/>
      <c r="B118" s="411" t="inlineStr">
        <is>
          <t>HONORAIRES AVOCATS, HUISSIERS</t>
        </is>
      </c>
      <c r="C118" s="398" t="inlineStr">
        <is>
          <t>Opex112</t>
        </is>
      </c>
      <c r="D118" s="2921" t="n">
        <v>0.6894</v>
      </c>
      <c r="E118" s="2832" t="n">
        <v>1.76</v>
      </c>
      <c r="F118" s="2832" t="n">
        <v>-1.0706</v>
      </c>
      <c r="G118" s="2832" t="n">
        <v>0.82519</v>
      </c>
      <c r="H118" s="401" t="n">
        <v>-0.1645560416388953</v>
      </c>
      <c r="I118" s="389" t="n"/>
      <c r="J118" s="2921" t="n">
        <v>0.5</v>
      </c>
      <c r="K118" s="2832" t="n">
        <v>1.76</v>
      </c>
      <c r="L118" s="2832" t="n">
        <v>-1.26</v>
      </c>
      <c r="M118" s="2832" t="n">
        <v>0.70205</v>
      </c>
      <c r="N118" s="401" t="n">
        <v>-0.2878000142439997</v>
      </c>
      <c r="O118" s="402" t="n"/>
      <c r="P118" s="2922" t="n">
        <v>0.5</v>
      </c>
      <c r="Q118" s="2832" t="n">
        <v>1.76</v>
      </c>
      <c r="R118" s="2923" t="n">
        <v>-1.26</v>
      </c>
      <c r="S118" s="2832" t="n">
        <v>9.15</v>
      </c>
      <c r="T118" s="401" t="n">
        <v>-0.9453551912568307</v>
      </c>
      <c r="U118" s="2826" t="n"/>
      <c r="V118" s="2922" t="n">
        <v>3.88935</v>
      </c>
      <c r="W118" s="2832" t="n">
        <v>1.76</v>
      </c>
      <c r="X118" s="2832" t="n">
        <v>1.76</v>
      </c>
      <c r="Y118" s="2832" t="n">
        <v>2.12935</v>
      </c>
      <c r="Z118" s="2832" t="n">
        <v>2.12935</v>
      </c>
      <c r="AA118" s="2832" t="n">
        <v>11.08014</v>
      </c>
      <c r="AB118" s="401" t="n">
        <v>-0.6489800670388641</v>
      </c>
      <c r="AC118" s="402" t="n"/>
      <c r="AD118" s="2922" t="n">
        <v>12.3967</v>
      </c>
      <c r="AE118" s="2832" t="n">
        <v>1.76</v>
      </c>
      <c r="AF118" s="2832" t="n">
        <v>1.76</v>
      </c>
      <c r="AG118" s="2832" t="n">
        <v>10.6367</v>
      </c>
      <c r="AH118" s="2832" t="n">
        <v>10.6367</v>
      </c>
      <c r="AI118" s="2832" t="n">
        <v>10.0618</v>
      </c>
      <c r="AJ118" s="401" t="n">
        <v>0.2320558945715478</v>
      </c>
      <c r="AK118" s="402" t="n"/>
      <c r="AL118" s="2922" t="n">
        <v>9.0518</v>
      </c>
      <c r="AM118" s="2832" t="n">
        <v>1.76</v>
      </c>
      <c r="AN118" s="2832" t="n">
        <v>1.76</v>
      </c>
      <c r="AO118" s="2832" t="n">
        <v>1.76</v>
      </c>
      <c r="AP118" s="2832" t="n">
        <v>7.2918</v>
      </c>
      <c r="AQ118" s="2832" t="n">
        <v>7.2918</v>
      </c>
      <c r="AR118" s="2832" t="n">
        <v>9.868399999999999</v>
      </c>
      <c r="AS118" s="401" t="n">
        <v>-0.08274897653114988</v>
      </c>
      <c r="AT118" s="2827" t="n"/>
      <c r="AU118" s="2922" t="n">
        <v>11.4678</v>
      </c>
      <c r="AV118" s="2832" t="n">
        <v>1.76</v>
      </c>
      <c r="AW118" s="2832" t="n">
        <v>1.76</v>
      </c>
      <c r="AX118" s="2832" t="n">
        <v>9.707800000000001</v>
      </c>
      <c r="AY118" s="2832" t="n">
        <v>9.707800000000001</v>
      </c>
      <c r="AZ118" s="2832" t="n">
        <v>9.27215</v>
      </c>
      <c r="BA118" s="401" t="n">
        <v>0.236800526307275</v>
      </c>
      <c r="BB118" s="402" t="n"/>
      <c r="BC118" s="2922" t="n">
        <v>10.7652</v>
      </c>
      <c r="BD118" s="2832" t="n">
        <v>1.76</v>
      </c>
      <c r="BE118" s="2832" t="n">
        <v>1.76</v>
      </c>
      <c r="BF118" s="2832" t="n">
        <v>9.0052</v>
      </c>
      <c r="BG118" s="2832" t="n">
        <v>9.0052</v>
      </c>
      <c r="BH118" s="2832" t="n">
        <v>9.2018</v>
      </c>
      <c r="BI118" s="401" t="n">
        <v>0.1699015410028473</v>
      </c>
      <c r="BJ118" s="2833" t="n"/>
      <c r="BK118" s="2922" t="n">
        <v>15.318256</v>
      </c>
      <c r="BL118" s="2832" t="n">
        <v>1.76</v>
      </c>
      <c r="BM118" s="2832" t="n">
        <v>1.76</v>
      </c>
      <c r="BN118" s="2832" t="n">
        <v>10.7652</v>
      </c>
      <c r="BO118" s="2832" t="n">
        <v>13.558256</v>
      </c>
      <c r="BP118" s="2832" t="n">
        <v>4.553056</v>
      </c>
      <c r="BQ118" s="2832" t="n">
        <v>17.303817</v>
      </c>
      <c r="BR118" s="401" t="n">
        <v>-0.1147469948393467</v>
      </c>
      <c r="BS118" s="2833" t="n"/>
      <c r="BT118" s="2922" t="n">
        <v>12.443514</v>
      </c>
      <c r="BU118" s="2832" t="n">
        <v>1.76</v>
      </c>
      <c r="BV118" s="2832" t="n">
        <v>1.76</v>
      </c>
      <c r="BW118" s="2832" t="n">
        <v>10.683514</v>
      </c>
      <c r="BX118" s="2832" t="n">
        <v>10.683514</v>
      </c>
      <c r="BY118" s="2832" t="n">
        <v>19.516733</v>
      </c>
      <c r="BZ118" s="401" t="n">
        <v>-0.3624181875111987</v>
      </c>
      <c r="CA118" s="2795" t="n"/>
      <c r="CB118" s="2922" t="n">
        <v>5.0195</v>
      </c>
      <c r="CC118" s="2832" t="n">
        <v>1.76</v>
      </c>
      <c r="CD118" s="2832" t="n">
        <v>1.76</v>
      </c>
      <c r="CE118" s="2832" t="n">
        <v>3.2595</v>
      </c>
      <c r="CF118" s="2832" t="n">
        <v>3.2595</v>
      </c>
      <c r="CG118" s="2832" t="n">
        <v>17.773616</v>
      </c>
      <c r="CH118" s="401" t="n">
        <v>-0.7175870121195371</v>
      </c>
      <c r="CI118" s="2795" t="n"/>
      <c r="CJ118" s="2924" t="n">
        <v>6.541674</v>
      </c>
      <c r="CK118" s="2832" t="n">
        <v>1.76</v>
      </c>
      <c r="CL118" s="2832" t="n">
        <v>1.76</v>
      </c>
      <c r="CM118" s="2832" t="n">
        <v>4.781674000000001</v>
      </c>
      <c r="CN118" s="2832" t="n">
        <v>4.781674000000001</v>
      </c>
      <c r="CO118" s="2832" t="n">
        <v>18.375907</v>
      </c>
      <c r="CP118" s="401" t="n">
        <v>-0.6440081025660394</v>
      </c>
      <c r="CQ118" s="402" t="n"/>
      <c r="CR118" s="2831" t="n">
        <v>88.58319399999999</v>
      </c>
      <c r="CS118" s="2832" t="n">
        <v>21.12</v>
      </c>
      <c r="CT118" s="2832" t="n">
        <v>65.30545000000001</v>
      </c>
      <c r="CU118" s="2832" t="n">
        <v>67.46319399999999</v>
      </c>
      <c r="CV118" s="2832" t="n">
        <v>23.27774399999998</v>
      </c>
      <c r="CW118" s="2832" t="n">
        <v>133.131603</v>
      </c>
      <c r="CX118" s="401">
        <f>IFERROR(CR118/CW118-1, "-")</f>
        <v/>
      </c>
      <c r="CY118" s="392" t="n"/>
      <c r="CZ118" s="2834" t="n">
        <v>21.12</v>
      </c>
      <c r="DA118" s="2832" t="n">
        <v>17.5294</v>
      </c>
      <c r="DB118" s="2832" t="n">
        <v>30.29545</v>
      </c>
      <c r="DC118" s="2832" t="n">
        <v>65.30544999999999</v>
      </c>
      <c r="DD118" s="2832" t="n">
        <v>133.131603</v>
      </c>
      <c r="DE118" s="401">
        <f>+CZ118/DD118-1</f>
        <v/>
      </c>
      <c r="DF118" s="401">
        <f>+DA118/DD118-1</f>
        <v/>
      </c>
      <c r="DG118" s="405">
        <f>+DB118/DD118-1</f>
        <v/>
      </c>
      <c r="DH118" s="405">
        <f>+DC118/DD118-1</f>
        <v/>
      </c>
      <c r="DI118" s="2819" t="n"/>
      <c r="DJ118" s="2657">
        <f>SUM(D118,J118,P118,V118,AD118,AL118,AU118,BC118,BK118,BT118,CB118,CJ118)-CR118</f>
        <v/>
      </c>
      <c r="DK118" s="2657">
        <f>SUM(E118,K118,Q118,W118,AE118,AM118,AV118,BD118,BL118,BU118,CC118,CK118)-CS118</f>
        <v/>
      </c>
      <c r="DL118" s="2657">
        <f>SUM(G118,M118,S118,AA118,AI118,AR118,AZ118,BH118,BQ118,BY118,CG118,CO118)-CW118</f>
        <v/>
      </c>
      <c r="DM118" s="2657">
        <f>SUM(D118,J118,P118,V118,AD118,AL118,AU118,BC118,,BN118,BV118,CD118,CL118)-CT118</f>
        <v/>
      </c>
      <c r="DN118" s="2819" t="n"/>
      <c r="DO118" s="2819" t="n"/>
      <c r="DP118" s="2925" t="n">
        <v>114755696</v>
      </c>
      <c r="DQ118" s="2821">
        <f>-CR118+DP118/10^6</f>
        <v/>
      </c>
      <c r="DR118" s="2657">
        <f>SUM(E118,K118,Q118,W118,AE118,AM118,AV118,BD118,BL118,BU118,CC118,CK118)-CS118</f>
        <v/>
      </c>
      <c r="DS118" s="2657">
        <f>SUM(D118,J118,P118,V118,AD118,AL118,AU118,BC118,,BN118,BV118,CD118,CL118)-CT118</f>
        <v/>
      </c>
      <c r="DT118" s="2822" t="n"/>
      <c r="DU118" s="407" t="n">
        <v>18.375907</v>
      </c>
      <c r="DV118" s="2823">
        <f>DU118-CJ118</f>
        <v/>
      </c>
      <c r="DX118" s="2811">
        <f>(CS118-CZ118)*10^6</f>
        <v/>
      </c>
      <c r="DY118" s="2811">
        <f>(CT118-DC118)*10^6</f>
        <v/>
      </c>
      <c r="DZ118" s="2811">
        <f>(CW118-DD118)*10^6</f>
        <v/>
      </c>
      <c r="EB118" s="2824" t="n"/>
    </row>
    <row customFormat="1" customHeight="1" hidden="1" ht="15.75" outlineLevel="1" r="119" s="408">
      <c r="A119" s="260" t="n"/>
      <c r="B119" s="411" t="inlineStr">
        <is>
          <t>HONORAIRES CONSULTANTS</t>
        </is>
      </c>
      <c r="C119" s="398" t="inlineStr">
        <is>
          <t>Opex113</t>
        </is>
      </c>
      <c r="D119" s="2926" t="n">
        <v>0.1</v>
      </c>
      <c r="E119" s="2832" t="n">
        <v>38.75</v>
      </c>
      <c r="F119" s="2832" t="n">
        <v>-38.65</v>
      </c>
      <c r="G119" s="2832" t="n">
        <v>4.01761</v>
      </c>
      <c r="H119" s="401" t="n">
        <v>-0.9751095800737254</v>
      </c>
      <c r="I119" s="389" t="n"/>
      <c r="J119" s="2926" t="n">
        <v>0.2</v>
      </c>
      <c r="K119" s="2832" t="n">
        <v>6.25</v>
      </c>
      <c r="L119" s="2832" t="n">
        <v>-6.05</v>
      </c>
      <c r="M119" s="2832" t="n">
        <v>0</v>
      </c>
      <c r="N119" s="401" t="n"/>
      <c r="O119" s="402" t="n"/>
      <c r="P119" s="2926" t="n">
        <v>10.7</v>
      </c>
      <c r="Q119" s="2832" t="n">
        <v>6.25</v>
      </c>
      <c r="R119" s="2832" t="n">
        <v>4.449999999999999</v>
      </c>
      <c r="S119" s="2832" t="n">
        <v>-5.8664</v>
      </c>
      <c r="T119" s="401" t="n">
        <v>-2.823946543024683</v>
      </c>
      <c r="U119" s="2826" t="n"/>
      <c r="V119" s="2926" t="n">
        <v>0.068</v>
      </c>
      <c r="W119" s="2832" t="n">
        <v>47.5</v>
      </c>
      <c r="X119" s="2832" t="n">
        <v>15.111111</v>
      </c>
      <c r="Y119" s="2832" t="n">
        <v>-47.432</v>
      </c>
      <c r="Z119" s="2832" t="n">
        <v>-15.043111</v>
      </c>
      <c r="AA119" s="2832" t="n">
        <v>0</v>
      </c>
      <c r="AB119" s="401" t="n"/>
      <c r="AC119" s="402" t="n"/>
      <c r="AD119" s="2926" t="n">
        <v>31.077547</v>
      </c>
      <c r="AE119" s="2832" t="n">
        <v>6.25</v>
      </c>
      <c r="AF119" s="2832" t="n">
        <v>26.25</v>
      </c>
      <c r="AG119" s="2832" t="n">
        <v>24.827547</v>
      </c>
      <c r="AH119" s="2832" t="n">
        <v>4.827546999999999</v>
      </c>
      <c r="AI119" s="2832" t="n">
        <v>0</v>
      </c>
      <c r="AJ119" s="401" t="n"/>
      <c r="AK119" s="402" t="n"/>
      <c r="AL119" s="2926" t="n">
        <v>5.760880999999999</v>
      </c>
      <c r="AM119" s="2832" t="n">
        <v>6.25</v>
      </c>
      <c r="AN119" s="2832" t="n">
        <v>26.25</v>
      </c>
      <c r="AO119" s="2832" t="n">
        <v>6.25</v>
      </c>
      <c r="AP119" s="2832" t="n">
        <v>-0.4891190000000005</v>
      </c>
      <c r="AQ119" s="2832" t="n">
        <v>-20.489119</v>
      </c>
      <c r="AR119" s="2832" t="n">
        <v>0</v>
      </c>
      <c r="AS119" s="401" t="n"/>
      <c r="AT119" s="2827" t="n"/>
      <c r="AU119" s="2926" t="n">
        <v>5.127547</v>
      </c>
      <c r="AV119" s="2832" t="n">
        <v>47.5</v>
      </c>
      <c r="AW119" s="2832" t="n">
        <v>47.5</v>
      </c>
      <c r="AX119" s="2832" t="n">
        <v>-42.372453</v>
      </c>
      <c r="AY119" s="2832" t="n">
        <v>-42.372453</v>
      </c>
      <c r="AZ119" s="2832" t="n">
        <v>0.721553</v>
      </c>
      <c r="BA119" s="401" t="n">
        <v>6.106265236233512</v>
      </c>
      <c r="BB119" s="402" t="n"/>
      <c r="BC119" s="2926" t="n">
        <v>-54.32245200000001</v>
      </c>
      <c r="BD119" s="2832" t="n">
        <v>6.25</v>
      </c>
      <c r="BE119" s="2832" t="n">
        <v>6.25</v>
      </c>
      <c r="BF119" s="2832" t="n">
        <v>-60.57245200000001</v>
      </c>
      <c r="BG119" s="2832" t="n">
        <v>-60.57245200000001</v>
      </c>
      <c r="BH119" s="2832" t="n">
        <v>9.742967999999999</v>
      </c>
      <c r="BI119" s="401" t="n">
        <v>-6.575554800138931</v>
      </c>
      <c r="BJ119" s="2833" t="n"/>
      <c r="BK119" s="2926" t="n">
        <v>0</v>
      </c>
      <c r="BL119" s="2832" t="n">
        <v>6.25</v>
      </c>
      <c r="BM119" s="2832" t="n">
        <v>6.25</v>
      </c>
      <c r="BN119" s="2832" t="n">
        <v>6.25</v>
      </c>
      <c r="BO119" s="2832" t="n">
        <v>-6.25</v>
      </c>
      <c r="BP119" s="2832" t="n">
        <v>-6.25</v>
      </c>
      <c r="BQ119" s="2832" t="n">
        <v>0</v>
      </c>
      <c r="BR119" s="401" t="n"/>
      <c r="BS119" s="2833" t="n"/>
      <c r="BT119" s="2926" t="n">
        <v>3.76</v>
      </c>
      <c r="BU119" s="2832" t="n">
        <v>15</v>
      </c>
      <c r="BV119" s="2832" t="n">
        <v>15</v>
      </c>
      <c r="BW119" s="2832" t="n">
        <v>-11.24</v>
      </c>
      <c r="BX119" s="2832" t="n">
        <v>-11.24</v>
      </c>
      <c r="BY119" s="2832" t="n">
        <v>17.579648</v>
      </c>
      <c r="BZ119" s="401" t="n">
        <v>-0.7861163090410002</v>
      </c>
      <c r="CA119" s="2795" t="n"/>
      <c r="CB119" s="2926" t="n">
        <v>4.109645</v>
      </c>
      <c r="CC119" s="2832" t="n">
        <v>38.75</v>
      </c>
      <c r="CD119" s="2832" t="n">
        <v>22.75</v>
      </c>
      <c r="CE119" s="2832" t="n">
        <v>-34.640355</v>
      </c>
      <c r="CF119" s="2832" t="n">
        <v>-18.640355</v>
      </c>
      <c r="CG119" s="2832" t="n">
        <v>2.43</v>
      </c>
      <c r="CH119" s="401" t="n">
        <v>0.6912119341563787</v>
      </c>
      <c r="CI119" s="2795" t="n"/>
      <c r="CJ119" s="2926" t="n">
        <v>-0.968144</v>
      </c>
      <c r="CK119" s="2832" t="n">
        <v>15</v>
      </c>
      <c r="CL119" s="2832" t="n">
        <v>15</v>
      </c>
      <c r="CM119" s="2832" t="n">
        <v>-15.968144</v>
      </c>
      <c r="CN119" s="2832" t="n">
        <v>-15.968144</v>
      </c>
      <c r="CO119" s="2832" t="n">
        <v>46.01760900000031</v>
      </c>
      <c r="CP119" s="401" t="n">
        <v>-1.021038555045309</v>
      </c>
      <c r="CQ119" s="402" t="n"/>
      <c r="CR119" s="2831" t="n">
        <v>5.613023999999993</v>
      </c>
      <c r="CS119" s="2832" t="n">
        <v>240</v>
      </c>
      <c r="CT119" s="2832" t="n">
        <v>57.71152299999999</v>
      </c>
      <c r="CU119" s="2832" t="n">
        <v>-234.386976</v>
      </c>
      <c r="CV119" s="2832" t="n">
        <v>-52.098499</v>
      </c>
      <c r="CW119" s="2832" t="n">
        <v>74.6429880000003</v>
      </c>
      <c r="CX119" s="401">
        <f>IFERROR(CR119/CW119-1, "-")</f>
        <v/>
      </c>
      <c r="CY119" s="392" t="n"/>
      <c r="CZ119" s="2834" t="n">
        <v>240</v>
      </c>
      <c r="DA119" s="2832" t="n">
        <v>167.361111</v>
      </c>
      <c r="DB119" s="2832" t="n">
        <v>177.145547</v>
      </c>
      <c r="DC119" s="2832" t="n">
        <v>57.711523</v>
      </c>
      <c r="DD119" s="2832" t="n">
        <v>74.6429880000003</v>
      </c>
      <c r="DE119" s="401">
        <f>+CZ119/DD119-1</f>
        <v/>
      </c>
      <c r="DF119" s="401">
        <f>+DA119/DD119-1</f>
        <v/>
      </c>
      <c r="DG119" s="405">
        <f>+DB119/DD119-1</f>
        <v/>
      </c>
      <c r="DH119" s="405">
        <f>+DC119/DD119-1</f>
        <v/>
      </c>
      <c r="DI119" s="2819" t="n"/>
      <c r="DJ119" s="2657">
        <f>SUM(D119,J119,P119,V119,AD119,AL119,AU119,BC119,BK119,BT119,CB119,CJ119)-CR119</f>
        <v/>
      </c>
      <c r="DK119" s="2657">
        <f>SUM(E119,K119,Q119,W119,AE119,AM119,AV119,BD119,BL119,BU119,CC119,CK119)-CS119</f>
        <v/>
      </c>
      <c r="DL119" s="2657">
        <f>SUM(G119,M119,S119,AA119,AI119,AR119,AZ119,BH119,BQ119,BY119,CG119,CO119)-CW119</f>
        <v/>
      </c>
      <c r="DM119" s="2657">
        <f>SUM(D119,J119,P119,V119,AD119,AL119,AU119,BC119,,BN119,BV119,CD119,CL119)-CT119</f>
        <v/>
      </c>
      <c r="DN119" s="2819" t="n"/>
      <c r="DO119" s="2819" t="n"/>
      <c r="DP119" s="2927" t="n">
        <v>28625379</v>
      </c>
      <c r="DQ119" s="2821">
        <f>-CR119+DP119/10^6</f>
        <v/>
      </c>
      <c r="DR119" s="2657">
        <f>SUM(E119,K119,Q119,W119,AE119,AM119,AV119,BD119,BL119,BU119,CC119,CK119)-CS119</f>
        <v/>
      </c>
      <c r="DS119" s="2657">
        <f>SUM(D119,J119,P119,V119,AD119,AL119,AU119,BC119,,BN119,BV119,CD119,CL119)-CT119</f>
        <v/>
      </c>
      <c r="DT119" s="2822" t="n"/>
      <c r="DU119" s="407" t="n">
        <v>0.782</v>
      </c>
      <c r="DV119" s="2823">
        <f>DU119-CJ119</f>
        <v/>
      </c>
      <c r="DX119" s="2811">
        <f>(CS119-CZ119)*10^6</f>
        <v/>
      </c>
      <c r="DY119" s="2811">
        <f>(CT119-DC119)*10^6</f>
        <v/>
      </c>
      <c r="DZ119" s="2811">
        <f>(CW119-DD119)*10^6</f>
        <v/>
      </c>
      <c r="EB119" s="2824" t="n"/>
    </row>
    <row customFormat="1" customHeight="1" hidden="1" ht="15.75" outlineLevel="1" r="120" s="408">
      <c r="A120" s="260" t="n"/>
      <c r="B120" s="411" t="inlineStr">
        <is>
          <t>HONORAIRES CAC</t>
        </is>
      </c>
      <c r="C120" s="398" t="inlineStr">
        <is>
          <t>Opex114</t>
        </is>
      </c>
      <c r="D120" s="2928" t="n">
        <v>1.25</v>
      </c>
      <c r="E120" s="2832" t="n">
        <v>2.083334</v>
      </c>
      <c r="F120" s="2832" t="n">
        <v>-0.8333339999999998</v>
      </c>
      <c r="G120" s="2832" t="n">
        <v>-1.75</v>
      </c>
      <c r="H120" s="401" t="n">
        <v>-1.714285714285714</v>
      </c>
      <c r="I120" s="389" t="n"/>
      <c r="J120" s="2928" t="n">
        <v>1.25</v>
      </c>
      <c r="K120" s="2832" t="n">
        <v>2.083334</v>
      </c>
      <c r="L120" s="2832" t="n">
        <v>-0.8333339999999998</v>
      </c>
      <c r="M120" s="2832" t="n">
        <v>8.300000000000001</v>
      </c>
      <c r="N120" s="401" t="n">
        <v>-0.8493975903614458</v>
      </c>
      <c r="O120" s="402" t="n"/>
      <c r="P120" s="2928" t="n">
        <v>1</v>
      </c>
      <c r="Q120" s="2832" t="n">
        <v>2.083334</v>
      </c>
      <c r="R120" s="2832" t="n">
        <v>-1.083334</v>
      </c>
      <c r="S120" s="2832" t="n">
        <v>4.7117196451143</v>
      </c>
      <c r="T120" s="401" t="n">
        <v>-0.7877632636659686</v>
      </c>
      <c r="U120" s="2826" t="n"/>
      <c r="V120" s="2928" t="n">
        <v>1</v>
      </c>
      <c r="W120" s="2832" t="n">
        <v>2.083334</v>
      </c>
      <c r="X120" s="2832" t="n">
        <v>2.083334</v>
      </c>
      <c r="Y120" s="2832" t="n">
        <v>-1.083334</v>
      </c>
      <c r="Z120" s="2832" t="n">
        <v>-1.083334</v>
      </c>
      <c r="AA120" s="2832" t="n">
        <v>4.604947354885701</v>
      </c>
      <c r="AB120" s="401" t="n">
        <v>-0.7828422514018467</v>
      </c>
      <c r="AC120" s="402" t="n"/>
      <c r="AD120" s="2928" t="n">
        <v>1</v>
      </c>
      <c r="AE120" s="2832" t="n">
        <v>2.083334</v>
      </c>
      <c r="AF120" s="2832" t="n">
        <v>2.083334</v>
      </c>
      <c r="AG120" s="2832" t="n">
        <v>-1.083334</v>
      </c>
      <c r="AH120" s="2832" t="n">
        <v>-1.083334</v>
      </c>
      <c r="AI120" s="2832" t="n">
        <v>-0.1666669999999613</v>
      </c>
      <c r="AJ120" s="401" t="n">
        <v>-6.999988000025395</v>
      </c>
      <c r="AK120" s="402" t="n"/>
      <c r="AL120" s="2928" t="n">
        <v>1</v>
      </c>
      <c r="AM120" s="2832" t="n">
        <v>2.083334</v>
      </c>
      <c r="AN120" s="2832" t="n">
        <v>2.083334</v>
      </c>
      <c r="AO120" s="2832" t="n">
        <v>2.083334</v>
      </c>
      <c r="AP120" s="2832" t="n">
        <v>-1.083334</v>
      </c>
      <c r="AQ120" s="2832" t="n">
        <v>-1.083334</v>
      </c>
      <c r="AR120" s="2832" t="n">
        <v>1.25</v>
      </c>
      <c r="AS120" s="401" t="n">
        <v>-0.2</v>
      </c>
      <c r="AT120" s="2827" t="n"/>
      <c r="AU120" s="2928" t="n">
        <v>1</v>
      </c>
      <c r="AV120" s="2832" t="n">
        <v>2.083334</v>
      </c>
      <c r="AW120" s="2832" t="n">
        <v>2.083334</v>
      </c>
      <c r="AX120" s="2832" t="n">
        <v>-1.083334</v>
      </c>
      <c r="AY120" s="2832" t="n">
        <v>-1.083334</v>
      </c>
      <c r="AZ120" s="2832" t="n">
        <v>1.25</v>
      </c>
      <c r="BA120" s="401" t="n">
        <v>-0.2</v>
      </c>
      <c r="BB120" s="402" t="n"/>
      <c r="BC120" s="2928" t="n">
        <v>1</v>
      </c>
      <c r="BD120" s="2832" t="n">
        <v>2.083334</v>
      </c>
      <c r="BE120" s="2832" t="n">
        <v>2.083334</v>
      </c>
      <c r="BF120" s="2832" t="n">
        <v>-1.083334</v>
      </c>
      <c r="BG120" s="2832" t="n">
        <v>-1.083334</v>
      </c>
      <c r="BH120" s="2832" t="n">
        <v>-2</v>
      </c>
      <c r="BI120" s="401" t="n">
        <v>-1.5</v>
      </c>
      <c r="BJ120" s="2833" t="n"/>
      <c r="BK120" s="2928" t="n">
        <v>1</v>
      </c>
      <c r="BL120" s="2832" t="n">
        <v>2.083334</v>
      </c>
      <c r="BM120" s="2832" t="n">
        <v>2.083334</v>
      </c>
      <c r="BN120" s="2832" t="n">
        <v>2.083334</v>
      </c>
      <c r="BO120" s="2832" t="n">
        <v>-1.083334</v>
      </c>
      <c r="BP120" s="2832" t="n">
        <v>-1.083334</v>
      </c>
      <c r="BQ120" s="2832" t="n">
        <v>-3.75</v>
      </c>
      <c r="BR120" s="401" t="n">
        <v>-1.266666666666667</v>
      </c>
      <c r="BS120" s="2833" t="n"/>
      <c r="BT120" s="2928" t="n">
        <v>1</v>
      </c>
      <c r="BU120" s="2832" t="n">
        <v>2.083334</v>
      </c>
      <c r="BV120" s="2832" t="n">
        <v>2.083334</v>
      </c>
      <c r="BW120" s="2832" t="n">
        <v>-1.083334</v>
      </c>
      <c r="BX120" s="2832" t="n">
        <v>-1.083334</v>
      </c>
      <c r="BY120" s="2832" t="n">
        <v>8.249999999999961</v>
      </c>
      <c r="BZ120" s="401" t="n">
        <v>-0.8787878787878782</v>
      </c>
      <c r="CA120" s="2795" t="n"/>
      <c r="CB120" s="2928" t="n">
        <v>1</v>
      </c>
      <c r="CC120" s="2832" t="n">
        <v>2.083334</v>
      </c>
      <c r="CD120" s="2832" t="n">
        <v>2.083334</v>
      </c>
      <c r="CE120" s="2832" t="n">
        <v>-1.083334</v>
      </c>
      <c r="CF120" s="2832" t="n">
        <v>-1.083334</v>
      </c>
      <c r="CG120" s="2832" t="n">
        <v>1.25</v>
      </c>
      <c r="CH120" s="401" t="n">
        <v>-0.2</v>
      </c>
      <c r="CI120" s="2795" t="n"/>
      <c r="CJ120" s="2928" t="n">
        <v>1</v>
      </c>
      <c r="CK120" s="2832" t="n">
        <v>2.083334</v>
      </c>
      <c r="CL120" s="2832" t="n">
        <v>2.083334</v>
      </c>
      <c r="CM120" s="2832" t="n">
        <v>-1.083334</v>
      </c>
      <c r="CN120" s="2832" t="n">
        <v>-1.083334</v>
      </c>
      <c r="CO120" s="2832" t="n">
        <v>-10.25</v>
      </c>
      <c r="CP120" s="401" t="n">
        <v>-1.097560975609756</v>
      </c>
      <c r="CQ120" s="402" t="n"/>
      <c r="CR120" s="2831" t="n">
        <v>12.5</v>
      </c>
      <c r="CS120" s="2832" t="n">
        <v>25.000008</v>
      </c>
      <c r="CT120" s="2832" t="n">
        <v>16.833336</v>
      </c>
      <c r="CU120" s="2832" t="n">
        <v>-12.500008</v>
      </c>
      <c r="CV120" s="2832" t="n">
        <v>-4.333335999999999</v>
      </c>
      <c r="CW120" s="2832" t="n">
        <v>11.7</v>
      </c>
      <c r="CX120" s="401">
        <f>IFERROR(CR120/CW120-1, "-")</f>
        <v/>
      </c>
      <c r="CY120" s="392" t="n"/>
      <c r="CZ120" s="2834" t="n">
        <v>25.000008</v>
      </c>
      <c r="DA120" s="2832" t="n">
        <v>22.250006</v>
      </c>
      <c r="DB120" s="2832" t="n">
        <v>20.083338</v>
      </c>
      <c r="DC120" s="2832" t="n">
        <v>16.833336</v>
      </c>
      <c r="DD120" s="2832" t="n">
        <v>11.7</v>
      </c>
      <c r="DE120" s="401">
        <f>+CZ120/DD120-1</f>
        <v/>
      </c>
      <c r="DF120" s="401">
        <f>+DA120/DD120-1</f>
        <v/>
      </c>
      <c r="DG120" s="405">
        <f>+DB120/DD120-1</f>
        <v/>
      </c>
      <c r="DH120" s="405">
        <f>+DC120/DD120-1</f>
        <v/>
      </c>
      <c r="DI120" s="2819" t="n"/>
      <c r="DJ120" s="2657">
        <f>SUM(D120,J120,P120,V120,AD120,AL120,AU120,BC120,BK120,BT120,CB120,CJ120)-CR120</f>
        <v/>
      </c>
      <c r="DK120" s="2657">
        <f>SUM(E120,K120,Q120,W120,AE120,AM120,AV120,BD120,BL120,BU120,CC120,CK120)-CS120</f>
        <v/>
      </c>
      <c r="DL120" s="2657">
        <f>SUM(G120,M120,S120,AA120,AI120,AR120,AZ120,BH120,BQ120,BY120,CG120,CO120)-CW120</f>
        <v/>
      </c>
      <c r="DM120" s="2657">
        <f>SUM(D120,J120,P120,V120,AD120,AL120,AU120,BC120,,BN120,BV120,CD120,CL120)-CT120</f>
        <v/>
      </c>
      <c r="DN120" s="2819" t="n"/>
      <c r="DO120" s="2819" t="n"/>
      <c r="DP120" s="2929" t="n">
        <v>7700000</v>
      </c>
      <c r="DQ120" s="2821">
        <f>-CR120+DP120/10^6</f>
        <v/>
      </c>
      <c r="DR120" s="2657">
        <f>SUM(E120,K120,Q120,W120,AE120,AM120,AV120,BD120,BL120,BU120,CC120,CK120)-CS120</f>
        <v/>
      </c>
      <c r="DS120" s="2657">
        <f>SUM(D120,J120,P120,V120,AD120,AL120,AU120,BC120,,BN120,BV120,CD120,CL120)-CT120</f>
        <v/>
      </c>
      <c r="DT120" s="2822" t="n"/>
      <c r="DU120" s="407" t="n">
        <v>-10.25</v>
      </c>
      <c r="DV120" s="2823">
        <f>DU120-CJ120</f>
        <v/>
      </c>
      <c r="DX120" s="2811">
        <f>(CS120-CZ120)*10^6</f>
        <v/>
      </c>
      <c r="DY120" s="2811">
        <f>(CT120-DC120)*10^6</f>
        <v/>
      </c>
      <c r="DZ120" s="2811">
        <f>(CW120-DD120)*10^6</f>
        <v/>
      </c>
      <c r="EB120" s="2824" t="n"/>
    </row>
    <row customFormat="1" customHeight="1" hidden="1" ht="15.75" outlineLevel="1" r="121" s="408">
      <c r="A121" s="260" t="n"/>
      <c r="B121" s="411" t="inlineStr">
        <is>
          <t>HONORAIRES AUDITEURS</t>
        </is>
      </c>
      <c r="C121" s="398" t="inlineStr">
        <is>
          <t>Opex115</t>
        </is>
      </c>
      <c r="D121" s="2831" t="n">
        <v>5.582604</v>
      </c>
      <c r="E121" s="2832" t="n">
        <v>5.83333333333333</v>
      </c>
      <c r="F121" s="2832" t="n">
        <v>-0.2507293333333305</v>
      </c>
      <c r="G121" s="2832" t="n">
        <v>8.582604999999999</v>
      </c>
      <c r="H121" s="401" t="n">
        <v>-0.3495443399760328</v>
      </c>
      <c r="I121" s="389" t="n"/>
      <c r="J121" s="2831" t="n">
        <v>5.582606</v>
      </c>
      <c r="K121" s="2832" t="n">
        <v>5.83333333333333</v>
      </c>
      <c r="L121" s="2832" t="n">
        <v>-0.2507273333333302</v>
      </c>
      <c r="M121" s="2832" t="n">
        <v>-1.467394</v>
      </c>
      <c r="N121" s="401" t="n">
        <v>-4.804435618518271</v>
      </c>
      <c r="O121" s="402" t="n"/>
      <c r="P121" s="2831" t="n">
        <v>5.582606</v>
      </c>
      <c r="Q121" s="2832" t="n">
        <v>5.83333333333333</v>
      </c>
      <c r="R121" s="2832" t="n">
        <v>-0.2507273333333302</v>
      </c>
      <c r="S121" s="2832" t="n">
        <v>5.582604</v>
      </c>
      <c r="T121" s="401" t="n">
        <v>3.582557530634745e-07</v>
      </c>
      <c r="U121" s="2826" t="n"/>
      <c r="V121" s="2831" t="n">
        <v>5.582604</v>
      </c>
      <c r="W121" s="2832" t="n">
        <v>5.83333333333333</v>
      </c>
      <c r="X121" s="2832" t="n">
        <v>5.83333333333333</v>
      </c>
      <c r="Y121" s="2832" t="n">
        <v>-0.2507293333333305</v>
      </c>
      <c r="Z121" s="2832" t="n">
        <v>-0.2507293333333305</v>
      </c>
      <c r="AA121" s="2832" t="n">
        <v>5.582605</v>
      </c>
      <c r="AB121" s="401" t="n">
        <v>-1.791278444462918e-07</v>
      </c>
      <c r="AC121" s="402" t="n"/>
      <c r="AD121" s="2831" t="n">
        <v>-16.638563</v>
      </c>
      <c r="AE121" s="2832" t="n">
        <v>5.83333333333333</v>
      </c>
      <c r="AF121" s="2832" t="n">
        <v>5.83333333333333</v>
      </c>
      <c r="AG121" s="2832" t="n">
        <v>-22.47189633333333</v>
      </c>
      <c r="AH121" s="2832" t="n">
        <v>-22.47189633333333</v>
      </c>
      <c r="AI121" s="2832" t="n">
        <v>3.232606</v>
      </c>
      <c r="AJ121" s="401" t="n">
        <v>-6.14710515293234</v>
      </c>
      <c r="AK121" s="402" t="n"/>
      <c r="AL121" s="2831" t="n">
        <v>5.582605</v>
      </c>
      <c r="AM121" s="2832" t="n">
        <v>5.83333333333333</v>
      </c>
      <c r="AN121" s="2832" t="n">
        <v>5.83333333333333</v>
      </c>
      <c r="AO121" s="2832" t="n">
        <v>5.83333333333333</v>
      </c>
      <c r="AP121" s="2832" t="n">
        <v>-0.2507283333333303</v>
      </c>
      <c r="AQ121" s="2832" t="n">
        <v>-0.2507283333333303</v>
      </c>
      <c r="AR121" s="2832" t="n">
        <v>5.582605</v>
      </c>
      <c r="AS121" s="401" t="n">
        <v>0</v>
      </c>
      <c r="AT121" s="2827" t="n"/>
      <c r="AU121" s="2831" t="n">
        <v>5.582605</v>
      </c>
      <c r="AV121" s="2832" t="n">
        <v>5.83333333333333</v>
      </c>
      <c r="AW121" s="2832" t="n">
        <v>5.83333333333333</v>
      </c>
      <c r="AX121" s="2832" t="n">
        <v>-0.2507283333333303</v>
      </c>
      <c r="AY121" s="2832" t="n">
        <v>-0.2507283333333303</v>
      </c>
      <c r="AZ121" s="2832" t="n">
        <v>5.582604</v>
      </c>
      <c r="BA121" s="401" t="n">
        <v>1.791278765317372e-07</v>
      </c>
      <c r="BB121" s="402" t="n"/>
      <c r="BC121" s="2831" t="n">
        <v>8.997954</v>
      </c>
      <c r="BD121" s="2832" t="n">
        <v>5.833333333333333</v>
      </c>
      <c r="BE121" s="2832" t="n">
        <v>5.83333333333333</v>
      </c>
      <c r="BF121" s="2832" t="n">
        <v>3.164620666666667</v>
      </c>
      <c r="BG121" s="2832" t="n">
        <v>3.16462066666667</v>
      </c>
      <c r="BH121" s="2832" t="n">
        <v>8.582606</v>
      </c>
      <c r="BI121" s="401" t="n">
        <v>0.0483941590701007</v>
      </c>
      <c r="BJ121" s="2833" t="n"/>
      <c r="BK121" s="2831" t="n">
        <v>6.009524</v>
      </c>
      <c r="BL121" s="2832" t="n">
        <v>5.833333333333333</v>
      </c>
      <c r="BM121" s="2832" t="n">
        <v>5.83333333333333</v>
      </c>
      <c r="BN121" s="2832" t="n">
        <v>5.83333333333333</v>
      </c>
      <c r="BO121" s="2832" t="n">
        <v>0.1761906666666668</v>
      </c>
      <c r="BP121" s="2832" t="n">
        <v>0.1761906666666695</v>
      </c>
      <c r="BQ121" s="2832" t="n">
        <v>5.582605</v>
      </c>
      <c r="BR121" s="401" t="n">
        <v>0.07647308021971821</v>
      </c>
      <c r="BS121" s="2833" t="n"/>
      <c r="BT121" s="2831" t="n">
        <v>6.01018</v>
      </c>
      <c r="BU121" s="2832" t="n">
        <v>5.833333333333333</v>
      </c>
      <c r="BV121" s="2832" t="n">
        <v>5.83333333333333</v>
      </c>
      <c r="BW121" s="2832" t="n">
        <v>0.176846666666667</v>
      </c>
      <c r="BX121" s="2832" t="n">
        <v>0.1768466666666697</v>
      </c>
      <c r="BY121" s="2832" t="n">
        <v>5.582605</v>
      </c>
      <c r="BZ121" s="401" t="n">
        <v>0.07659058808566965</v>
      </c>
      <c r="CA121" s="2795" t="n"/>
      <c r="CB121" s="2831" t="n">
        <v>9.509524000000001</v>
      </c>
      <c r="CC121" s="2832" t="n">
        <v>5.833333333333333</v>
      </c>
      <c r="CD121" s="2832" t="n">
        <v>5.83333333333333</v>
      </c>
      <c r="CE121" s="2832" t="n">
        <v>3.676190666666668</v>
      </c>
      <c r="CF121" s="2832" t="n">
        <v>3.67619066666667</v>
      </c>
      <c r="CG121" s="2832" t="n">
        <v>5.582606</v>
      </c>
      <c r="CH121" s="401" t="n">
        <v>0.703420230623476</v>
      </c>
      <c r="CI121" s="2795" t="n"/>
      <c r="CJ121" s="2831" t="n">
        <v>6.009524</v>
      </c>
      <c r="CK121" s="2832" t="n">
        <v>5.833333333333333</v>
      </c>
      <c r="CL121" s="2832" t="n">
        <v>5.83333333333333</v>
      </c>
      <c r="CM121" s="2832" t="n">
        <v>0.1761906666666668</v>
      </c>
      <c r="CN121" s="2832" t="n">
        <v>0.1761906666666695</v>
      </c>
      <c r="CO121" s="2832" t="n">
        <v>5.582605</v>
      </c>
      <c r="CP121" s="401" t="n">
        <v>0.07647308021971821</v>
      </c>
      <c r="CQ121" s="402" t="n"/>
      <c r="CR121" s="2831" t="n">
        <v>53.393773</v>
      </c>
      <c r="CS121" s="2832" t="n">
        <v>69.99999999999997</v>
      </c>
      <c r="CT121" s="2832" t="n">
        <v>49.18835433333332</v>
      </c>
      <c r="CU121" s="2832" t="n">
        <v>-16.60622699999998</v>
      </c>
      <c r="CV121" s="2832" t="n">
        <v>4.205418666666674</v>
      </c>
      <c r="CW121" s="2832" t="n">
        <v>63.591262</v>
      </c>
      <c r="CX121" s="401">
        <f>IFERROR(CR121/CW121-1, "-")</f>
        <v/>
      </c>
      <c r="CY121" s="392" t="n"/>
      <c r="CZ121" s="2834" t="n">
        <v>70</v>
      </c>
      <c r="DA121" s="2832" t="n">
        <v>69.247816</v>
      </c>
      <c r="DB121" s="2832" t="n">
        <v>46.5251903333333</v>
      </c>
      <c r="DC121" s="2832" t="n">
        <v>49.1883543333333</v>
      </c>
      <c r="DD121" s="2832" t="n">
        <v>63.591262</v>
      </c>
      <c r="DE121" s="401">
        <f>+CZ121/DD121-1</f>
        <v/>
      </c>
      <c r="DF121" s="401">
        <f>+DA121/DD121-1</f>
        <v/>
      </c>
      <c r="DG121" s="405">
        <f>+DB121/DD121-1</f>
        <v/>
      </c>
      <c r="DH121" s="405">
        <f>+DC121/DD121-1</f>
        <v/>
      </c>
      <c r="DI121" s="2819" t="n"/>
      <c r="DJ121" s="2657">
        <f>SUM(D121,J121,P121,V121,AD121,AL121,AU121,BC121,BK121,BT121,CB121,CJ121)-CR121</f>
        <v/>
      </c>
      <c r="DK121" s="2657">
        <f>SUM(E121,K121,Q121,W121,AE121,AM121,AV121,BD121,BL121,BU121,CC121,CK121)-CS121</f>
        <v/>
      </c>
      <c r="DL121" s="2657">
        <f>SUM(G121,M121,S121,AA121,AI121,AR121,AZ121,BH121,BQ121,BY121,CG121,CO121)-CW121</f>
        <v/>
      </c>
      <c r="DM121" s="2657">
        <f>SUM(D121,J121,P121,V121,AD121,AL121,AU121,BC121,,BN121,BV121,CD121,CL121)-CT121</f>
        <v/>
      </c>
      <c r="DN121" s="2819" t="n"/>
      <c r="DO121" s="2819" t="n"/>
      <c r="DP121" s="2835" t="n">
        <v>58008657</v>
      </c>
      <c r="DQ121" s="2821">
        <f>-CR121+DP121/10^6</f>
        <v/>
      </c>
      <c r="DR121" s="2657">
        <f>SUM(E121,K121,Q121,W121,AE121,AM121,AV121,BD121,BL121,BU121,CC121,CK121)-CS121</f>
        <v/>
      </c>
      <c r="DS121" s="2657">
        <f>SUM(D121,J121,P121,V121,AD121,AL121,AU121,BC121,,BN121,BV121,CD121,CL121)-CT121</f>
        <v/>
      </c>
      <c r="DT121" s="2822" t="n"/>
      <c r="DU121" s="407" t="n">
        <v>5.582605</v>
      </c>
      <c r="DV121" s="2823">
        <f>DU121-CJ121</f>
        <v/>
      </c>
      <c r="DX121" s="2811">
        <f>(CS121-CZ121)*10^6</f>
        <v/>
      </c>
      <c r="DY121" s="2811">
        <f>(CT121-DC121)*10^6</f>
        <v/>
      </c>
      <c r="DZ121" s="2811">
        <f>(CW121-DD121)*10^6</f>
        <v/>
      </c>
      <c r="EB121" s="2824" t="n"/>
    </row>
    <row customFormat="1" customHeight="1" hidden="1" ht="15.75" outlineLevel="1" r="122" s="408">
      <c r="A122" s="260" t="n"/>
      <c r="B122" s="411" t="inlineStr">
        <is>
          <t>HONORAIRES DIVERS</t>
        </is>
      </c>
      <c r="C122" s="398" t="inlineStr">
        <is>
          <t>Opex116</t>
        </is>
      </c>
      <c r="D122" s="2919" t="n">
        <v>137.058797</v>
      </c>
      <c r="E122" s="2832" t="n">
        <v>209.834165974815</v>
      </c>
      <c r="F122" s="2832" t="n">
        <v>-72.775368974815</v>
      </c>
      <c r="G122" s="2832" t="n">
        <v>126.897815</v>
      </c>
      <c r="H122" s="401" t="n">
        <v>0.08007215884686425</v>
      </c>
      <c r="I122" s="389" t="n"/>
      <c r="J122" s="2919" t="n">
        <v>198.918116</v>
      </c>
      <c r="K122" s="2888" t="n">
        <v>130.334165974815</v>
      </c>
      <c r="L122" s="2832" t="n">
        <v>68.583950025185</v>
      </c>
      <c r="M122" s="2832" t="n">
        <v>111.327364</v>
      </c>
      <c r="N122" s="401" t="n">
        <v>0.7867854663297336</v>
      </c>
      <c r="O122" s="402" t="n"/>
      <c r="P122" s="2919" t="n">
        <v>339.3658</v>
      </c>
      <c r="Q122" s="2888" t="n">
        <v>140.334165974815</v>
      </c>
      <c r="R122" s="2832" t="n">
        <v>199.031634025185</v>
      </c>
      <c r="S122" s="2832" t="n">
        <v>82.80032</v>
      </c>
      <c r="T122" s="401" t="n">
        <v>3.098604932927795</v>
      </c>
      <c r="U122" s="2826" t="n"/>
      <c r="V122" s="2919" t="n">
        <v>228.626114</v>
      </c>
      <c r="W122" s="2888" t="n">
        <v>244.834165974815</v>
      </c>
      <c r="X122" s="2888" t="n">
        <v>236.223054974815</v>
      </c>
      <c r="Y122" s="2832" t="n">
        <v>-16.20805197481499</v>
      </c>
      <c r="Z122" s="2839" t="n">
        <v>-7.596940974814999</v>
      </c>
      <c r="AA122" s="2832" t="n">
        <v>180.151657</v>
      </c>
      <c r="AB122" s="401" t="n">
        <v>0.2690758320363382</v>
      </c>
      <c r="AC122" s="402" t="n"/>
      <c r="AD122" s="2919" t="n">
        <v>150.293971</v>
      </c>
      <c r="AE122" s="2888" t="n">
        <v>145.144165974815</v>
      </c>
      <c r="AF122" s="2888" t="n">
        <v>170.144165974815</v>
      </c>
      <c r="AG122" s="2832" t="n">
        <v>5.149805025185003</v>
      </c>
      <c r="AH122" s="2839" t="n">
        <v>-19.850194974815</v>
      </c>
      <c r="AI122" s="2832" t="n">
        <v>142.625396</v>
      </c>
      <c r="AJ122" s="401" t="n">
        <v>0.05376724773475838</v>
      </c>
      <c r="AK122" s="402" t="n"/>
      <c r="AL122" s="2919" t="n">
        <v>191.629077</v>
      </c>
      <c r="AM122" s="2888" t="n">
        <v>140.334165974815</v>
      </c>
      <c r="AN122" s="2888" t="n">
        <v>140.334165974815</v>
      </c>
      <c r="AO122" s="2888" t="n">
        <v>165.334165974815</v>
      </c>
      <c r="AP122" s="2832" t="n">
        <v>51.294911025185</v>
      </c>
      <c r="AQ122" s="2832" t="n">
        <v>51.294911025185</v>
      </c>
      <c r="AR122" s="2832" t="n">
        <v>115.541851</v>
      </c>
      <c r="AS122" s="401" t="n">
        <v>0.6585252472716572</v>
      </c>
      <c r="AT122" s="2827" t="n"/>
      <c r="AU122" s="2919" t="n">
        <v>197.760315</v>
      </c>
      <c r="AV122" s="2888" t="n">
        <v>209.834165974815</v>
      </c>
      <c r="AW122" s="2855" t="n">
        <v>209.834165974815</v>
      </c>
      <c r="AX122" s="2832" t="n">
        <v>-12.073850974815</v>
      </c>
      <c r="AY122" s="2832" t="n">
        <v>-12.073850974815</v>
      </c>
      <c r="AZ122" s="2832" t="n">
        <v>251.158061</v>
      </c>
      <c r="BA122" s="401" t="n">
        <v>-0.2126061404813919</v>
      </c>
      <c r="BB122" s="402" t="n"/>
      <c r="BC122" s="2919" t="n">
        <v>176.325929</v>
      </c>
      <c r="BD122" s="2888" t="n">
        <v>140.3341659748148</v>
      </c>
      <c r="BE122" s="2855" t="n">
        <v>182.334165974815</v>
      </c>
      <c r="BF122" s="2832" t="n">
        <v>35.99176302518518</v>
      </c>
      <c r="BG122" s="2832" t="n">
        <v>-6.008236974814992</v>
      </c>
      <c r="BH122" s="2832" t="n">
        <v>207.059032</v>
      </c>
      <c r="BI122" s="401" t="n">
        <v>-0.1484267684589581</v>
      </c>
      <c r="BJ122" s="2833" t="n"/>
      <c r="BK122" s="2919" t="n">
        <v>185.911293</v>
      </c>
      <c r="BL122" s="2888" t="n">
        <v>155.3341659748148</v>
      </c>
      <c r="BM122" s="2855" t="n">
        <v>155.334165974815</v>
      </c>
      <c r="BN122" s="2855" t="n">
        <v>197.188132666667</v>
      </c>
      <c r="BO122" s="2832" t="n">
        <v>30.57712702518518</v>
      </c>
      <c r="BP122" s="2832" t="n">
        <v>-11.276839666667</v>
      </c>
      <c r="BQ122" s="2832" t="n">
        <v>-10.21013099999999</v>
      </c>
      <c r="BR122" s="401" t="n">
        <v>-19.20851201615338</v>
      </c>
      <c r="BS122" s="2833" t="n"/>
      <c r="BT122" s="2919" t="n">
        <v>159.5987110000001</v>
      </c>
      <c r="BU122" s="2888" t="n">
        <v>130.3341659748148</v>
      </c>
      <c r="BV122" s="2855" t="n">
        <v>141.443332666667</v>
      </c>
      <c r="BW122" s="2832" t="n">
        <v>29.26454502518524</v>
      </c>
      <c r="BX122" s="2832" t="n">
        <v>18.15537833333306</v>
      </c>
      <c r="BY122" s="2832" t="n">
        <v>237.40406</v>
      </c>
      <c r="BZ122" s="401" t="n">
        <v>-0.3277338601538656</v>
      </c>
      <c r="CA122" s="2795" t="n"/>
      <c r="CB122" s="2836" t="n">
        <v>163.593087</v>
      </c>
      <c r="CC122" s="2888" t="n">
        <v>209.8341659748148</v>
      </c>
      <c r="CD122" s="2855" t="n">
        <v>116.693332666667</v>
      </c>
      <c r="CE122" s="2832" t="n">
        <v>-46.24107897481477</v>
      </c>
      <c r="CF122" s="2832" t="n">
        <v>46.89975433333302</v>
      </c>
      <c r="CG122" s="2832" t="n">
        <v>159.328706</v>
      </c>
      <c r="CH122" s="401" t="n">
        <v>0.02676467478496947</v>
      </c>
      <c r="CI122" s="2795" t="n"/>
      <c r="CJ122" s="2852" t="n">
        <v>152.275752</v>
      </c>
      <c r="CK122" s="2888" t="n">
        <v>130.3341659748148</v>
      </c>
      <c r="CL122" s="2888" t="n">
        <v>124.443332666667</v>
      </c>
      <c r="CM122" s="2832" t="n">
        <v>21.94158602518519</v>
      </c>
      <c r="CN122" s="2832" t="n">
        <v>27.83241933333301</v>
      </c>
      <c r="CO122" s="2832" t="n">
        <v>144.0301321000016</v>
      </c>
      <c r="CP122" s="401" t="n">
        <v>0.05724926985607004</v>
      </c>
      <c r="CQ122" s="402" t="n"/>
      <c r="CR122" s="2831" t="n">
        <v>2281.356962</v>
      </c>
      <c r="CS122" s="2832" t="n">
        <v>1986.819991697779</v>
      </c>
      <c r="CT122" s="2832" t="n">
        <v>2199.746249666668</v>
      </c>
      <c r="CU122" s="2832" t="n">
        <v>294.5369703022211</v>
      </c>
      <c r="CV122" s="2832" t="n">
        <v>81.61071233333269</v>
      </c>
      <c r="CW122" s="2832" t="n">
        <v>1748.114263100002</v>
      </c>
      <c r="CX122" s="401">
        <f>IFERROR(CR122/CW122-1, "-")</f>
        <v/>
      </c>
      <c r="CY122" s="392" t="n"/>
      <c r="CZ122" s="2834" t="n">
        <v>1986.819991697778</v>
      </c>
      <c r="DA122" s="2888" t="n">
        <v>2198.04909577333</v>
      </c>
      <c r="DB122" s="2888" t="n">
        <v>2235.6019598237</v>
      </c>
      <c r="DC122" s="2855" t="n">
        <v>2199.74624966667</v>
      </c>
      <c r="DD122" s="2888" t="n">
        <v>1748.114263100002</v>
      </c>
      <c r="DE122" s="401">
        <f>+CZ122/DD122-1</f>
        <v/>
      </c>
      <c r="DF122" s="401">
        <f>+DA122/DD122-1</f>
        <v/>
      </c>
      <c r="DG122" s="405">
        <f>+DB122/DD122-1</f>
        <v/>
      </c>
      <c r="DH122" s="405">
        <f>+DC122/DD122-1</f>
        <v/>
      </c>
      <c r="DI122" s="2819" t="n"/>
      <c r="DJ122" s="2657">
        <f>SUM(D122,J122,P122,V122,AD122,AL122,AU122,BC122,BK122,BT122,CB122,CJ122)-CR122</f>
        <v/>
      </c>
      <c r="DK122" s="2657">
        <f>SUM(E122,K122,Q122,W122,AE122,AM122,AV122,BD122,BL122,BU122,CC122,CK122)-CS122</f>
        <v/>
      </c>
      <c r="DL122" s="2657">
        <f>SUM(G122,M122,S122,AA122,AI122,AR122,AZ122,BH122,BQ122,BY122,CG122,CO122)-CW122</f>
        <v/>
      </c>
      <c r="DM122" s="2657">
        <f>SUM(D122,J122,P122,V122,AD122,AL122,AU122,BC122,,BN122,BV122,CD122,CL122)-CT122</f>
        <v/>
      </c>
      <c r="DN122" s="2819" t="n"/>
      <c r="DO122" s="2819" t="n"/>
      <c r="DP122" s="2920" t="n">
        <v>1604084131</v>
      </c>
      <c r="DQ122" s="2821">
        <f>-CR122+DP122/10^6</f>
        <v/>
      </c>
      <c r="DR122" s="2657">
        <f>SUM(E122,K122,Q122,W122,AE122,AM122,AV122,BD122,BL122,BU122,CC122,CK122)-CS122</f>
        <v/>
      </c>
      <c r="DS122" s="2657">
        <f>SUM(D122,J122,P122,V122,AD122,AL122,AU122,BC122,,BN122,BV122,CD122,CL122)-CT122</f>
        <v/>
      </c>
      <c r="DT122" s="2822" t="n"/>
      <c r="DU122" s="407" t="n">
        <v>188.151436</v>
      </c>
      <c r="DV122" s="2823">
        <f>DU122-CJ122</f>
        <v/>
      </c>
      <c r="DX122" s="2811">
        <f>(CS122-CZ122)*10^6</f>
        <v/>
      </c>
      <c r="DY122" s="2811">
        <f>(CT122-DC122)*10^6</f>
        <v/>
      </c>
      <c r="DZ122" s="2811">
        <f>(CW122-DD122)*10^6</f>
        <v/>
      </c>
      <c r="EB122" s="2824" t="n"/>
    </row>
    <row customFormat="1" customHeight="1" hidden="1" ht="15.75" outlineLevel="1" r="123" s="408">
      <c r="A123" s="260" t="n"/>
      <c r="B123" s="411" t="inlineStr">
        <is>
          <t>FRAIS D'ACTES ET DE CONTENTIEU</t>
        </is>
      </c>
      <c r="C123" s="398" t="inlineStr">
        <is>
          <t>Opex117</t>
        </is>
      </c>
      <c r="D123" s="2831" t="n">
        <v>0</v>
      </c>
      <c r="E123" s="2832" t="n">
        <v>0</v>
      </c>
      <c r="F123" s="2832" t="n">
        <v>0</v>
      </c>
      <c r="G123" s="2832" t="n">
        <v>0</v>
      </c>
      <c r="H123" s="401" t="n"/>
      <c r="I123" s="389" t="n"/>
      <c r="J123" s="2831" t="n">
        <v>0</v>
      </c>
      <c r="K123" s="2832" t="n">
        <v>0</v>
      </c>
      <c r="L123" s="2832" t="n">
        <v>0</v>
      </c>
      <c r="M123" s="2832" t="n">
        <v>0</v>
      </c>
      <c r="N123" s="401" t="n"/>
      <c r="O123" s="402" t="n"/>
      <c r="P123" s="2831" t="n">
        <v>0</v>
      </c>
      <c r="Q123" s="2832" t="n">
        <v>0</v>
      </c>
      <c r="R123" s="2832" t="n">
        <v>0</v>
      </c>
      <c r="S123" s="2832" t="n">
        <v>0</v>
      </c>
      <c r="T123" s="401" t="n"/>
      <c r="U123" s="2826" t="n"/>
      <c r="V123" s="2831" t="n">
        <v>0</v>
      </c>
      <c r="W123" s="2832" t="n">
        <v>0</v>
      </c>
      <c r="X123" s="2832" t="n">
        <v>0</v>
      </c>
      <c r="Y123" s="2832" t="n">
        <v>0</v>
      </c>
      <c r="Z123" s="2832" t="n">
        <v>0</v>
      </c>
      <c r="AA123" s="2832" t="n">
        <v>0</v>
      </c>
      <c r="AB123" s="401" t="n"/>
      <c r="AC123" s="402" t="n"/>
      <c r="AD123" s="2831" t="n">
        <v>0</v>
      </c>
      <c r="AE123" s="2832" t="n">
        <v>0</v>
      </c>
      <c r="AF123" s="2832" t="n">
        <v>0</v>
      </c>
      <c r="AG123" s="2832" t="n">
        <v>0</v>
      </c>
      <c r="AH123" s="2832" t="n">
        <v>0</v>
      </c>
      <c r="AI123" s="2832" t="n">
        <v>0</v>
      </c>
      <c r="AJ123" s="401" t="n"/>
      <c r="AK123" s="402" t="n"/>
      <c r="AL123" s="2831" t="n">
        <v>0</v>
      </c>
      <c r="AM123" s="2832" t="n">
        <v>0</v>
      </c>
      <c r="AN123" s="2832" t="n">
        <v>0</v>
      </c>
      <c r="AO123" s="2832" t="n">
        <v>0</v>
      </c>
      <c r="AP123" s="2832" t="n">
        <v>0</v>
      </c>
      <c r="AQ123" s="2832" t="n">
        <v>0</v>
      </c>
      <c r="AR123" s="2832" t="n">
        <v>0</v>
      </c>
      <c r="AS123" s="401" t="n"/>
      <c r="AT123" s="2827" t="n"/>
      <c r="AU123" s="2831" t="n">
        <v>0</v>
      </c>
      <c r="AV123" s="2832" t="n">
        <v>0</v>
      </c>
      <c r="AW123" s="2832" t="n">
        <v>0</v>
      </c>
      <c r="AX123" s="2832" t="n">
        <v>0</v>
      </c>
      <c r="AY123" s="2832" t="n">
        <v>0</v>
      </c>
      <c r="AZ123" s="2832" t="n">
        <v>0</v>
      </c>
      <c r="BA123" s="401" t="n"/>
      <c r="BB123" s="402" t="n"/>
      <c r="BC123" s="2831" t="n">
        <v>0</v>
      </c>
      <c r="BD123" s="2832" t="n">
        <v>0</v>
      </c>
      <c r="BE123" s="2832" t="n">
        <v>0</v>
      </c>
      <c r="BF123" s="2832" t="n">
        <v>0</v>
      </c>
      <c r="BG123" s="2832" t="n">
        <v>0</v>
      </c>
      <c r="BH123" s="2832" t="n">
        <v>0</v>
      </c>
      <c r="BI123" s="401" t="n"/>
      <c r="BJ123" s="2833" t="n"/>
      <c r="BK123" s="2831" t="n">
        <v>0</v>
      </c>
      <c r="BL123" s="2832" t="n">
        <v>0</v>
      </c>
      <c r="BM123" s="2832" t="n">
        <v>0</v>
      </c>
      <c r="BN123" s="2832" t="n">
        <v>0</v>
      </c>
      <c r="BO123" s="2832" t="n">
        <v>0</v>
      </c>
      <c r="BP123" s="2832" t="n">
        <v>0</v>
      </c>
      <c r="BQ123" s="2832" t="n">
        <v>0</v>
      </c>
      <c r="BR123" s="401" t="n"/>
      <c r="BS123" s="2833" t="n"/>
      <c r="BT123" s="2831" t="n">
        <v>0</v>
      </c>
      <c r="BU123" s="2832" t="n">
        <v>0</v>
      </c>
      <c r="BV123" s="2832" t="n">
        <v>0</v>
      </c>
      <c r="BW123" s="2832" t="n">
        <v>0</v>
      </c>
      <c r="BX123" s="2832" t="n">
        <v>0</v>
      </c>
      <c r="BY123" s="2832" t="n">
        <v>0</v>
      </c>
      <c r="BZ123" s="401" t="n"/>
      <c r="CA123" s="2795" t="n"/>
      <c r="CB123" s="2831" t="n">
        <v>0</v>
      </c>
      <c r="CC123" s="2832" t="n">
        <v>0</v>
      </c>
      <c r="CD123" s="2832" t="n">
        <v>0</v>
      </c>
      <c r="CE123" s="2832" t="n">
        <v>0</v>
      </c>
      <c r="CF123" s="2832" t="n">
        <v>0</v>
      </c>
      <c r="CG123" s="2832" t="n">
        <v>0</v>
      </c>
      <c r="CH123" s="401" t="n"/>
      <c r="CI123" s="2795" t="n"/>
      <c r="CJ123" s="2831" t="n">
        <v>0</v>
      </c>
      <c r="CK123" s="2832" t="n">
        <v>0</v>
      </c>
      <c r="CL123" s="2832" t="n">
        <v>0</v>
      </c>
      <c r="CM123" s="2832" t="n">
        <v>0</v>
      </c>
      <c r="CN123" s="2832" t="n">
        <v>0</v>
      </c>
      <c r="CO123" s="2832" t="n">
        <v>0</v>
      </c>
      <c r="CP123" s="401" t="n"/>
      <c r="CQ123" s="402" t="n"/>
      <c r="CR123" s="2831" t="n">
        <v>0</v>
      </c>
      <c r="CS123" s="2832" t="n">
        <v>0</v>
      </c>
      <c r="CT123" s="2832" t="n">
        <v>0</v>
      </c>
      <c r="CU123" s="2832" t="n">
        <v>0</v>
      </c>
      <c r="CV123" s="2832" t="n">
        <v>0</v>
      </c>
      <c r="CW123" s="2832" t="n">
        <v>0</v>
      </c>
      <c r="CX123" s="401">
        <f>IFERROR(CR123/CW123-1, "-")</f>
        <v/>
      </c>
      <c r="CY123" s="392" t="n"/>
      <c r="CZ123" s="2834" t="n">
        <v>0</v>
      </c>
      <c r="DA123" s="2832" t="n">
        <v>0</v>
      </c>
      <c r="DB123" s="2832" t="n">
        <v>0</v>
      </c>
      <c r="DC123" s="2832" t="n">
        <v>0</v>
      </c>
      <c r="DD123" s="2832" t="n">
        <v>0</v>
      </c>
      <c r="DE123" s="401" t="n"/>
      <c r="DF123" s="401" t="n"/>
      <c r="DG123" s="405" t="n"/>
      <c r="DH123" s="405" t="n"/>
      <c r="DI123" s="2819" t="n"/>
      <c r="DJ123" s="2657">
        <f>SUM(D123,J123,P123,V123,AD123,AL123,AU123,BC123,BK123,BT123,CB123,CJ123)-CR123</f>
        <v/>
      </c>
      <c r="DK123" s="2657">
        <f>SUM(E123,K123,Q123,W123,AE123,AM123,AV123,BD123,BL123,BU123,CC123,CK123)-CS123</f>
        <v/>
      </c>
      <c r="DL123" s="2657">
        <f>SUM(G123,M123,S123,AA123,AI123,AR123,AZ123,BH123,BQ123,BY123,CG123,CO123)-CW123</f>
        <v/>
      </c>
      <c r="DM123" s="2657">
        <f>SUM(D123,J123,P123,V123,AD123,AL123,AU123,BC123,,BN123,BV123,CD123,CL123)-CT123</f>
        <v/>
      </c>
      <c r="DN123" s="2819" t="n"/>
      <c r="DO123" s="2819" t="n"/>
      <c r="DP123" s="2835" t="n">
        <v>0</v>
      </c>
      <c r="DQ123" s="2821">
        <f>-CR123+DP123/10^6</f>
        <v/>
      </c>
      <c r="DR123" s="2657">
        <f>SUM(E123,K123,Q123,W123,AE123,AM123,AV123,BD123,BL123,BU123,CC123,CK123)-CS123</f>
        <v/>
      </c>
      <c r="DS123" s="2657">
        <f>SUM(D123,J123,P123,V123,AD123,AL123,AU123,BC123,,BN123,BV123,CD123,CL123)-CT123</f>
        <v/>
      </c>
      <c r="DT123" s="2822" t="n"/>
      <c r="DU123" s="407" t="n">
        <v>0</v>
      </c>
      <c r="DV123" s="2823">
        <f>DU123-CJ123</f>
        <v/>
      </c>
      <c r="DX123" s="2811">
        <f>(CS123-CZ123)*10^6</f>
        <v/>
      </c>
      <c r="DY123" s="2811">
        <f>(CT123-DC123)*10^6</f>
        <v/>
      </c>
      <c r="DZ123" s="2811">
        <f>(CW123-DD123)*10^6</f>
        <v/>
      </c>
      <c r="EB123" s="2824" t="n"/>
    </row>
    <row customFormat="1" customHeight="1" hidden="1" ht="15.75" outlineLevel="1" r="124" s="408">
      <c r="A124" s="260" t="n"/>
      <c r="B124" s="411" t="inlineStr">
        <is>
          <t>TRAVAUX, ACHATS MATERIELS ET EQUIPEMENTS</t>
        </is>
      </c>
      <c r="C124" s="398" t="inlineStr">
        <is>
          <t>Opex118</t>
        </is>
      </c>
      <c r="D124" s="2831" t="n">
        <v>0</v>
      </c>
      <c r="E124" s="2832" t="n">
        <v>0</v>
      </c>
      <c r="F124" s="2832" t="n">
        <v>0</v>
      </c>
      <c r="G124" s="2832" t="n">
        <v>0</v>
      </c>
      <c r="H124" s="401" t="n"/>
      <c r="I124" s="389" t="n"/>
      <c r="J124" s="2831" t="n">
        <v>0</v>
      </c>
      <c r="K124" s="2832" t="n">
        <v>0</v>
      </c>
      <c r="L124" s="2832" t="n">
        <v>0</v>
      </c>
      <c r="M124" s="2832" t="n">
        <v>0</v>
      </c>
      <c r="N124" s="401" t="n"/>
      <c r="O124" s="402" t="n"/>
      <c r="P124" s="2831" t="n">
        <v>0</v>
      </c>
      <c r="Q124" s="2832" t="n">
        <v>0</v>
      </c>
      <c r="R124" s="2832" t="n">
        <v>0</v>
      </c>
      <c r="S124" s="2832" t="n">
        <v>0</v>
      </c>
      <c r="T124" s="401" t="n"/>
      <c r="U124" s="2826" t="n"/>
      <c r="V124" s="2831" t="n">
        <v>0</v>
      </c>
      <c r="W124" s="2832" t="n">
        <v>0</v>
      </c>
      <c r="X124" s="2832" t="n">
        <v>0</v>
      </c>
      <c r="Y124" s="2832" t="n">
        <v>0</v>
      </c>
      <c r="Z124" s="2832" t="n">
        <v>0</v>
      </c>
      <c r="AA124" s="2832" t="n">
        <v>0</v>
      </c>
      <c r="AB124" s="401" t="n"/>
      <c r="AC124" s="402" t="n"/>
      <c r="AD124" s="2831" t="n">
        <v>0</v>
      </c>
      <c r="AE124" s="2832" t="n">
        <v>0</v>
      </c>
      <c r="AF124" s="2832" t="n">
        <v>0</v>
      </c>
      <c r="AG124" s="2832" t="n">
        <v>0</v>
      </c>
      <c r="AH124" s="2832" t="n">
        <v>0</v>
      </c>
      <c r="AI124" s="2832" t="n">
        <v>0</v>
      </c>
      <c r="AJ124" s="401" t="n"/>
      <c r="AK124" s="402" t="n"/>
      <c r="AL124" s="2831" t="n">
        <v>0</v>
      </c>
      <c r="AM124" s="2832" t="n">
        <v>0</v>
      </c>
      <c r="AN124" s="2832" t="n">
        <v>0</v>
      </c>
      <c r="AO124" s="2832" t="n">
        <v>0</v>
      </c>
      <c r="AP124" s="2832" t="n">
        <v>0</v>
      </c>
      <c r="AQ124" s="2832" t="n">
        <v>0</v>
      </c>
      <c r="AR124" s="2832" t="n">
        <v>0</v>
      </c>
      <c r="AS124" s="401" t="n"/>
      <c r="AT124" s="2827" t="n"/>
      <c r="AU124" s="2831" t="n">
        <v>0</v>
      </c>
      <c r="AV124" s="2832" t="n">
        <v>0</v>
      </c>
      <c r="AW124" s="2832" t="n">
        <v>0</v>
      </c>
      <c r="AX124" s="2832" t="n">
        <v>0</v>
      </c>
      <c r="AY124" s="2832" t="n">
        <v>0</v>
      </c>
      <c r="AZ124" s="2832" t="n">
        <v>0</v>
      </c>
      <c r="BA124" s="401" t="n"/>
      <c r="BB124" s="402" t="n"/>
      <c r="BC124" s="2831" t="n">
        <v>0</v>
      </c>
      <c r="BD124" s="2832" t="n">
        <v>0</v>
      </c>
      <c r="BE124" s="2832" t="n">
        <v>0</v>
      </c>
      <c r="BF124" s="2832" t="n">
        <v>0</v>
      </c>
      <c r="BG124" s="2832" t="n">
        <v>0</v>
      </c>
      <c r="BH124" s="2832" t="n">
        <v>0</v>
      </c>
      <c r="BI124" s="401" t="n"/>
      <c r="BJ124" s="2833" t="n"/>
      <c r="BK124" s="2831" t="n">
        <v>0</v>
      </c>
      <c r="BL124" s="2832" t="n">
        <v>0</v>
      </c>
      <c r="BM124" s="2832" t="n">
        <v>0</v>
      </c>
      <c r="BN124" s="2832" t="n">
        <v>0</v>
      </c>
      <c r="BO124" s="2832" t="n">
        <v>0</v>
      </c>
      <c r="BP124" s="2832" t="n">
        <v>0</v>
      </c>
      <c r="BQ124" s="2832" t="n">
        <v>0</v>
      </c>
      <c r="BR124" s="401" t="n"/>
      <c r="BS124" s="2833" t="n"/>
      <c r="BT124" s="2831" t="n">
        <v>0</v>
      </c>
      <c r="BU124" s="2832" t="n">
        <v>0</v>
      </c>
      <c r="BV124" s="2832" t="n">
        <v>0</v>
      </c>
      <c r="BW124" s="2832" t="n">
        <v>0</v>
      </c>
      <c r="BX124" s="2832" t="n">
        <v>0</v>
      </c>
      <c r="BY124" s="2832" t="n">
        <v>0</v>
      </c>
      <c r="BZ124" s="401" t="n"/>
      <c r="CA124" s="2795" t="n"/>
      <c r="CB124" s="2831" t="n">
        <v>0</v>
      </c>
      <c r="CC124" s="2832" t="n">
        <v>0</v>
      </c>
      <c r="CD124" s="2832" t="n">
        <v>0</v>
      </c>
      <c r="CE124" s="2832" t="n">
        <v>0</v>
      </c>
      <c r="CF124" s="2832" t="n">
        <v>0</v>
      </c>
      <c r="CG124" s="2832" t="n">
        <v>0</v>
      </c>
      <c r="CH124" s="401" t="n"/>
      <c r="CI124" s="2795" t="n"/>
      <c r="CJ124" s="2831" t="n">
        <v>0</v>
      </c>
      <c r="CK124" s="2832" t="n">
        <v>0</v>
      </c>
      <c r="CL124" s="2832" t="n">
        <v>0</v>
      </c>
      <c r="CM124" s="2832" t="n">
        <v>0</v>
      </c>
      <c r="CN124" s="2832" t="n">
        <v>0</v>
      </c>
      <c r="CO124" s="2832" t="n">
        <v>0</v>
      </c>
      <c r="CP124" s="401" t="n"/>
      <c r="CQ124" s="402" t="n"/>
      <c r="CR124" s="2831" t="n">
        <v>0</v>
      </c>
      <c r="CS124" s="2832" t="n">
        <v>0</v>
      </c>
      <c r="CT124" s="2832" t="n">
        <v>0</v>
      </c>
      <c r="CU124" s="2832" t="n">
        <v>0</v>
      </c>
      <c r="CV124" s="2832" t="n">
        <v>0</v>
      </c>
      <c r="CW124" s="2832" t="n">
        <v>0</v>
      </c>
      <c r="CX124" s="401">
        <f>IFERROR(CR124/CW124-1, "-")</f>
        <v/>
      </c>
      <c r="CY124" s="392" t="n"/>
      <c r="CZ124" s="2834" t="n">
        <v>0</v>
      </c>
      <c r="DA124" s="2832" t="n">
        <v>0</v>
      </c>
      <c r="DB124" s="2832" t="n">
        <v>0</v>
      </c>
      <c r="DC124" s="2832" t="n">
        <v>0</v>
      </c>
      <c r="DD124" s="2832" t="n">
        <v>0</v>
      </c>
      <c r="DE124" s="401">
        <f>+CZ124/DD124-1</f>
        <v/>
      </c>
      <c r="DF124" s="401">
        <f>+DA124/DD124-1</f>
        <v/>
      </c>
      <c r="DG124" s="405">
        <f>+DB124/DD124-1</f>
        <v/>
      </c>
      <c r="DH124" s="405">
        <f>+DC124/DD124-1</f>
        <v/>
      </c>
      <c r="DI124" s="2819" t="n"/>
      <c r="DJ124" s="2657">
        <f>SUM(D124,J124,P124,V124,AD124,AL124,AU124,BC124,BK124,BT124,CB124,CJ124)-CR124</f>
        <v/>
      </c>
      <c r="DK124" s="2657">
        <f>SUM(E124,K124,Q124,W124,AE124,AM124,AV124,BD124,BL124,BU124,CC124,CK124)-CS124</f>
        <v/>
      </c>
      <c r="DL124" s="2657">
        <f>SUM(G124,M124,S124,AA124,AI124,AR124,AZ124,BH124,BQ124,BY124,CG124,CO124)-CW124</f>
        <v/>
      </c>
      <c r="DM124" s="2657">
        <f>SUM(D124,J124,P124,V124,AD124,AL124,AU124,BC124,,BN124,BV124,CD124,CL124)-CT124</f>
        <v/>
      </c>
      <c r="DN124" s="2819" t="n"/>
      <c r="DO124" s="2819" t="n"/>
      <c r="DP124" s="2835" t="n">
        <v>0</v>
      </c>
      <c r="DQ124" s="2821">
        <f>-CR124+DP124/10^6</f>
        <v/>
      </c>
      <c r="DR124" s="2657">
        <f>SUM(E124,K124,Q124,W124,AE124,AM124,AV124,BD124,BL124,BU124,CC124,CK124)-CS124</f>
        <v/>
      </c>
      <c r="DS124" s="2657">
        <f>SUM(D124,J124,P124,V124,AD124,AL124,AU124,BC124,,BN124,BV124,CD124,CL124)-CT124</f>
        <v/>
      </c>
      <c r="DT124" s="2822" t="n"/>
      <c r="DU124" s="407" t="n">
        <v>0</v>
      </c>
      <c r="DV124" s="2823">
        <f>DU124-CJ124</f>
        <v/>
      </c>
      <c r="DX124" s="2811">
        <f>(CS124-CZ124)*10^6</f>
        <v/>
      </c>
      <c r="DY124" s="2811">
        <f>(CT124-DC124)*10^6</f>
        <v/>
      </c>
      <c r="DZ124" s="2811">
        <f>(CW124-DD124)*10^6</f>
        <v/>
      </c>
      <c r="EB124" s="2824" t="n"/>
    </row>
    <row customFormat="1" customHeight="1" hidden="1" ht="15.75" outlineLevel="1" r="125" s="408">
      <c r="A125" s="260" t="n"/>
      <c r="B125" s="411" t="inlineStr">
        <is>
          <t>FRAIS DE GESTION ROAMING CHAMB</t>
        </is>
      </c>
      <c r="C125" s="398" t="inlineStr">
        <is>
          <t>Opex119</t>
        </is>
      </c>
      <c r="D125" s="2831" t="n">
        <v>9.118099000000001</v>
      </c>
      <c r="E125" s="2832" t="n">
        <v>3.5</v>
      </c>
      <c r="F125" s="2832" t="n">
        <v>5.618099000000001</v>
      </c>
      <c r="G125" s="2832" t="n">
        <v>4.855286</v>
      </c>
      <c r="H125" s="401" t="n">
        <v>0.8779736147365984</v>
      </c>
      <c r="I125" s="389" t="n"/>
      <c r="J125" s="2831" t="n">
        <v>9.118099000000001</v>
      </c>
      <c r="K125" s="2832" t="n">
        <v>3.5</v>
      </c>
      <c r="L125" s="2832" t="n">
        <v>5.618099000000001</v>
      </c>
      <c r="M125" s="2832" t="n">
        <v>4.855286</v>
      </c>
      <c r="N125" s="401" t="n">
        <v>0.8779736147365984</v>
      </c>
      <c r="O125" s="402" t="n"/>
      <c r="P125" s="2831" t="n">
        <v>5.199308</v>
      </c>
      <c r="Q125" s="2832" t="n">
        <v>3.5</v>
      </c>
      <c r="R125" s="2832" t="n">
        <v>1.699308</v>
      </c>
      <c r="S125" s="2832" t="n">
        <v>4.855286</v>
      </c>
      <c r="T125" s="401" t="n">
        <v>0.070855146329176</v>
      </c>
      <c r="U125" s="2826" t="n"/>
      <c r="V125" s="2831" t="n">
        <v>9.293886000000001</v>
      </c>
      <c r="W125" s="2832" t="n">
        <v>3.5</v>
      </c>
      <c r="X125" s="2832" t="n">
        <v>3.5</v>
      </c>
      <c r="Y125" s="2832" t="n">
        <v>5.793886000000001</v>
      </c>
      <c r="Z125" s="2832" t="n">
        <v>5.793886000000001</v>
      </c>
      <c r="AA125" s="2832" t="n">
        <v>4.855286</v>
      </c>
      <c r="AB125" s="401" t="n">
        <v>0.9141788969794982</v>
      </c>
      <c r="AC125" s="402" t="n"/>
      <c r="AD125" s="2831" t="n">
        <v>8.961122</v>
      </c>
      <c r="AE125" s="2832" t="n">
        <v>3.5</v>
      </c>
      <c r="AF125" s="2832" t="n">
        <v>3.5</v>
      </c>
      <c r="AG125" s="2832" t="n">
        <v>5.461122</v>
      </c>
      <c r="AH125" s="2832" t="n">
        <v>5.461122</v>
      </c>
      <c r="AI125" s="2832" t="n">
        <v>22.592551</v>
      </c>
      <c r="AJ125" s="401" t="n">
        <v>-0.6033594435617298</v>
      </c>
      <c r="AK125" s="402" t="n"/>
      <c r="AL125" s="2831" t="n">
        <v>8.961122</v>
      </c>
      <c r="AM125" s="2832" t="n">
        <v>3.5</v>
      </c>
      <c r="AN125" s="2832" t="n">
        <v>3.5</v>
      </c>
      <c r="AO125" s="2832" t="n">
        <v>3.5</v>
      </c>
      <c r="AP125" s="2832" t="n">
        <v>5.461122</v>
      </c>
      <c r="AQ125" s="2832" t="n">
        <v>5.461122</v>
      </c>
      <c r="AR125" s="2832" t="n">
        <v>6.855286</v>
      </c>
      <c r="AS125" s="401" t="n">
        <v>0.3071842662727711</v>
      </c>
      <c r="AT125" s="2827" t="n"/>
      <c r="AU125" s="2831" t="n">
        <v>8.961122</v>
      </c>
      <c r="AV125" s="2832" t="n">
        <v>3.5</v>
      </c>
      <c r="AW125" s="2832" t="n">
        <v>3.5</v>
      </c>
      <c r="AX125" s="2832" t="n">
        <v>5.461122</v>
      </c>
      <c r="AY125" s="2832" t="n">
        <v>5.461122</v>
      </c>
      <c r="AZ125" s="2832" t="n">
        <v>6.855286</v>
      </c>
      <c r="BA125" s="401" t="n">
        <v>0.3071842662727711</v>
      </c>
      <c r="BB125" s="402" t="n"/>
      <c r="BC125" s="2831" t="n">
        <v>8.961122</v>
      </c>
      <c r="BD125" s="2832" t="n">
        <v>3.5</v>
      </c>
      <c r="BE125" s="2832" t="n">
        <v>3.5</v>
      </c>
      <c r="BF125" s="2832" t="n">
        <v>5.461122</v>
      </c>
      <c r="BG125" s="2832" t="n">
        <v>5.461122</v>
      </c>
      <c r="BH125" s="2832" t="n">
        <v>6.855286</v>
      </c>
      <c r="BI125" s="401" t="n">
        <v>0.3071842662727711</v>
      </c>
      <c r="BJ125" s="2833" t="n"/>
      <c r="BK125" s="2831" t="n">
        <v>6.786484</v>
      </c>
      <c r="BL125" s="2832" t="n">
        <v>3.5</v>
      </c>
      <c r="BM125" s="2832" t="n">
        <v>3.5</v>
      </c>
      <c r="BN125" s="2832" t="n">
        <v>3.5</v>
      </c>
      <c r="BO125" s="2832" t="n">
        <v>3.286484</v>
      </c>
      <c r="BP125" s="2832" t="n">
        <v>3.286484</v>
      </c>
      <c r="BQ125" s="2832" t="n">
        <v>21.229917</v>
      </c>
      <c r="BR125" s="401" t="n">
        <v>-0.6803339363031895</v>
      </c>
      <c r="BS125" s="2833" t="n"/>
      <c r="BT125" s="2831" t="n">
        <v>4.735082</v>
      </c>
      <c r="BU125" s="2832" t="n">
        <v>3.5</v>
      </c>
      <c r="BV125" s="2832" t="n">
        <v>3.5</v>
      </c>
      <c r="BW125" s="2832" t="n">
        <v>1.235082</v>
      </c>
      <c r="BX125" s="2832" t="n">
        <v>1.235082</v>
      </c>
      <c r="BY125" s="2832" t="n">
        <v>9.118099000000001</v>
      </c>
      <c r="BZ125" s="401" t="n">
        <v>-0.480694166623986</v>
      </c>
      <c r="CA125" s="2795" t="n"/>
      <c r="CB125" s="2831" t="n">
        <v>8.961122</v>
      </c>
      <c r="CC125" s="2832" t="n">
        <v>3.5</v>
      </c>
      <c r="CD125" s="2832" t="n">
        <v>3.5</v>
      </c>
      <c r="CE125" s="2832" t="n">
        <v>5.461122</v>
      </c>
      <c r="CF125" s="2832" t="n">
        <v>5.461122</v>
      </c>
      <c r="CG125" s="2832" t="n">
        <v>8.588545999999999</v>
      </c>
      <c r="CH125" s="401" t="n">
        <v>0.04338056756056274</v>
      </c>
      <c r="CI125" s="2795" t="n"/>
      <c r="CJ125" s="2831" t="n">
        <v>6.106699</v>
      </c>
      <c r="CK125" s="2832" t="n">
        <v>3.5</v>
      </c>
      <c r="CL125" s="2832" t="n">
        <v>3.5</v>
      </c>
      <c r="CM125" s="2832" t="n">
        <v>2.606699</v>
      </c>
      <c r="CN125" s="2832" t="n">
        <v>2.606699</v>
      </c>
      <c r="CO125" s="2832" t="n">
        <v>8.630277</v>
      </c>
      <c r="CP125" s="401" t="n">
        <v>-0.29240984964909</v>
      </c>
      <c r="CQ125" s="402" t="n"/>
      <c r="CR125" s="2831" t="n">
        <v>95.16326700000003</v>
      </c>
      <c r="CS125" s="2832" t="n">
        <v>42</v>
      </c>
      <c r="CT125" s="2832" t="n">
        <v>82.57388</v>
      </c>
      <c r="CU125" s="2832" t="n">
        <v>53.16326700000003</v>
      </c>
      <c r="CV125" s="2832" t="n">
        <v>12.58938700000003</v>
      </c>
      <c r="CW125" s="2832" t="n">
        <v>110.146392</v>
      </c>
      <c r="CX125" s="401">
        <f>IFERROR(CR125/CW125-1, "-")</f>
        <v/>
      </c>
      <c r="CY125" s="392" t="n"/>
      <c r="CZ125" s="2834" t="n">
        <v>42</v>
      </c>
      <c r="DA125" s="2832" t="n">
        <v>54.935506</v>
      </c>
      <c r="DB125" s="2832" t="n">
        <v>66.19051399999999</v>
      </c>
      <c r="DC125" s="2832" t="n">
        <v>82.57388</v>
      </c>
      <c r="DD125" s="2832" t="n">
        <v>110.146392</v>
      </c>
      <c r="DE125" s="401">
        <f>+CZ125/DD125-1</f>
        <v/>
      </c>
      <c r="DF125" s="401">
        <f>+DA125/DD125-1</f>
        <v/>
      </c>
      <c r="DG125" s="405">
        <f>+DB125/DD125-1</f>
        <v/>
      </c>
      <c r="DH125" s="405">
        <f>+DC125/DD125-1</f>
        <v/>
      </c>
      <c r="DI125" s="2819" t="n"/>
      <c r="DJ125" s="2657">
        <f>SUM(D125,J125,P125,V125,AD125,AL125,AU125,BC125,BK125,BT125,CB125,CJ125)-CR125</f>
        <v/>
      </c>
      <c r="DK125" s="2657">
        <f>SUM(E125,K125,Q125,W125,AE125,AM125,AV125,BD125,BL125,BU125,CC125,CK125)-CS125</f>
        <v/>
      </c>
      <c r="DL125" s="2657">
        <f>SUM(G125,M125,S125,AA125,AI125,AR125,AZ125,BH125,BQ125,BY125,CG125,CO125)-CW125</f>
        <v/>
      </c>
      <c r="DM125" s="2657">
        <f>SUM(D125,J125,P125,V125,AD125,AL125,AU125,BC125,,BN125,BV125,CD125,CL125)-CT125</f>
        <v/>
      </c>
      <c r="DN125" s="2819" t="n"/>
      <c r="DO125" s="2819" t="n"/>
      <c r="DP125" s="2835" t="n">
        <v>101516115</v>
      </c>
      <c r="DQ125" s="2821">
        <f>-CR125+DP125/10^6</f>
        <v/>
      </c>
      <c r="DR125" s="2657">
        <f>SUM(E125,K125,Q125,W125,AE125,AM125,AV125,BD125,BL125,BU125,CC125,CK125)-CS125</f>
        <v/>
      </c>
      <c r="DS125" s="2657">
        <f>SUM(D125,J125,P125,V125,AD125,AL125,AU125,BC125,,BN125,BV125,CD125,CL125)-CT125</f>
        <v/>
      </c>
      <c r="DT125" s="2822" t="n"/>
      <c r="DU125" s="407" t="n">
        <v>8.630277</v>
      </c>
      <c r="DV125" s="2823">
        <f>DU125-CJ125</f>
        <v/>
      </c>
      <c r="DX125" s="2811">
        <f>(CS125-CZ125)*10^6</f>
        <v/>
      </c>
      <c r="DY125" s="2811">
        <f>(CT125-DC125)*10^6</f>
        <v/>
      </c>
      <c r="DZ125" s="2811">
        <f>(CW125-DD125)*10^6</f>
        <v/>
      </c>
      <c r="EB125" s="2824" t="n"/>
    </row>
    <row customFormat="1" customHeight="1" hidden="1" ht="15.75" outlineLevel="1" r="126" s="408">
      <c r="A126" s="260" t="n"/>
      <c r="B126" s="411" t="inlineStr">
        <is>
          <t>AUTRES FRAIS DE TRANSPORTS</t>
        </is>
      </c>
      <c r="C126" s="398" t="inlineStr">
        <is>
          <t>Opex120</t>
        </is>
      </c>
      <c r="D126" s="2831" t="n">
        <v>0</v>
      </c>
      <c r="E126" s="2832" t="n">
        <v>0</v>
      </c>
      <c r="F126" s="2832" t="n">
        <v>0</v>
      </c>
      <c r="G126" s="2832" t="n">
        <v>0</v>
      </c>
      <c r="H126" s="401" t="n"/>
      <c r="I126" s="389" t="n"/>
      <c r="J126" s="2831" t="n">
        <v>0</v>
      </c>
      <c r="K126" s="2832" t="n">
        <v>0</v>
      </c>
      <c r="L126" s="2832" t="n">
        <v>0</v>
      </c>
      <c r="M126" s="2832" t="n">
        <v>0</v>
      </c>
      <c r="N126" s="401" t="n"/>
      <c r="O126" s="402" t="n"/>
      <c r="P126" s="2831" t="n">
        <v>0</v>
      </c>
      <c r="Q126" s="2832" t="n">
        <v>0</v>
      </c>
      <c r="R126" s="2832" t="n">
        <v>0</v>
      </c>
      <c r="S126" s="2832" t="n">
        <v>0</v>
      </c>
      <c r="T126" s="401" t="n"/>
      <c r="U126" s="2826" t="n"/>
      <c r="V126" s="2831" t="n">
        <v>0</v>
      </c>
      <c r="W126" s="2832" t="n">
        <v>0</v>
      </c>
      <c r="X126" s="2832" t="n">
        <v>0</v>
      </c>
      <c r="Y126" s="2832" t="n">
        <v>0</v>
      </c>
      <c r="Z126" s="2832" t="n">
        <v>0</v>
      </c>
      <c r="AA126" s="2832" t="n">
        <v>0</v>
      </c>
      <c r="AB126" s="401" t="n"/>
      <c r="AC126" s="402" t="n"/>
      <c r="AD126" s="2831" t="n">
        <v>0</v>
      </c>
      <c r="AE126" s="2832" t="n">
        <v>0</v>
      </c>
      <c r="AF126" s="2832" t="n">
        <v>0</v>
      </c>
      <c r="AG126" s="2832" t="n">
        <v>0</v>
      </c>
      <c r="AH126" s="2832" t="n">
        <v>0</v>
      </c>
      <c r="AI126" s="2832" t="n">
        <v>0</v>
      </c>
      <c r="AJ126" s="401" t="n"/>
      <c r="AK126" s="402" t="n"/>
      <c r="AL126" s="2831" t="n">
        <v>0</v>
      </c>
      <c r="AM126" s="2832" t="n">
        <v>0</v>
      </c>
      <c r="AN126" s="2832" t="n">
        <v>0</v>
      </c>
      <c r="AO126" s="2832" t="n">
        <v>0</v>
      </c>
      <c r="AP126" s="2832" t="n">
        <v>0</v>
      </c>
      <c r="AQ126" s="2832" t="n">
        <v>0</v>
      </c>
      <c r="AR126" s="2832" t="n">
        <v>0</v>
      </c>
      <c r="AS126" s="401" t="n"/>
      <c r="AT126" s="2827" t="n"/>
      <c r="AU126" s="2831" t="n">
        <v>0</v>
      </c>
      <c r="AV126" s="2832" t="n">
        <v>0</v>
      </c>
      <c r="AW126" s="2832" t="n">
        <v>0</v>
      </c>
      <c r="AX126" s="2832" t="n">
        <v>0</v>
      </c>
      <c r="AY126" s="2832" t="n">
        <v>0</v>
      </c>
      <c r="AZ126" s="2832" t="n">
        <v>0</v>
      </c>
      <c r="BA126" s="401" t="n"/>
      <c r="BB126" s="402" t="n"/>
      <c r="BC126" s="2831" t="n"/>
      <c r="BD126" s="2832" t="n">
        <v>0</v>
      </c>
      <c r="BE126" s="2832" t="n">
        <v>0</v>
      </c>
      <c r="BF126" s="2832" t="n">
        <v>0</v>
      </c>
      <c r="BG126" s="2832" t="n">
        <v>0</v>
      </c>
      <c r="BH126" s="2832" t="n">
        <v>0</v>
      </c>
      <c r="BI126" s="401" t="n"/>
      <c r="BJ126" s="2833" t="n"/>
      <c r="BK126" s="2831" t="n"/>
      <c r="BL126" s="2832" t="n">
        <v>0</v>
      </c>
      <c r="BM126" s="2832" t="n">
        <v>0</v>
      </c>
      <c r="BN126" s="2832" t="n">
        <v>0</v>
      </c>
      <c r="BO126" s="2832" t="n">
        <v>0</v>
      </c>
      <c r="BP126" s="2832" t="n">
        <v>0</v>
      </c>
      <c r="BQ126" s="2832" t="n">
        <v>0</v>
      </c>
      <c r="BR126" s="401" t="n"/>
      <c r="BS126" s="2833" t="n"/>
      <c r="BT126" s="2831" t="n"/>
      <c r="BU126" s="2832" t="n">
        <v>0</v>
      </c>
      <c r="BV126" s="2832" t="n">
        <v>0</v>
      </c>
      <c r="BW126" s="2832" t="n">
        <v>0</v>
      </c>
      <c r="BX126" s="2832" t="n">
        <v>0</v>
      </c>
      <c r="BY126" s="2832" t="n">
        <v>0</v>
      </c>
      <c r="BZ126" s="401" t="n"/>
      <c r="CA126" s="2795" t="n"/>
      <c r="CB126" s="2831" t="n"/>
      <c r="CC126" s="2832" t="n">
        <v>0</v>
      </c>
      <c r="CD126" s="2832" t="n">
        <v>0</v>
      </c>
      <c r="CE126" s="2832" t="n">
        <v>0</v>
      </c>
      <c r="CF126" s="2832" t="n">
        <v>0</v>
      </c>
      <c r="CG126" s="2832" t="n">
        <v>0</v>
      </c>
      <c r="CH126" s="401" t="n"/>
      <c r="CI126" s="2795" t="n"/>
      <c r="CJ126" s="2831" t="n"/>
      <c r="CK126" s="2832" t="n">
        <v>0</v>
      </c>
      <c r="CL126" s="2832" t="n">
        <v>0</v>
      </c>
      <c r="CM126" s="2832" t="n">
        <v>0</v>
      </c>
      <c r="CN126" s="2832" t="n">
        <v>0</v>
      </c>
      <c r="CO126" s="2832" t="n">
        <v>0</v>
      </c>
      <c r="CP126" s="401" t="n"/>
      <c r="CQ126" s="402" t="n"/>
      <c r="CR126" s="2831" t="n">
        <v>0</v>
      </c>
      <c r="CS126" s="2832" t="n">
        <v>0</v>
      </c>
      <c r="CT126" s="2832" t="n">
        <v>0</v>
      </c>
      <c r="CU126" s="2832" t="n">
        <v>0</v>
      </c>
      <c r="CV126" s="2832" t="n">
        <v>0</v>
      </c>
      <c r="CW126" s="2832" t="n">
        <v>0</v>
      </c>
      <c r="CX126" s="401">
        <f>IFERROR(CR126/CW126-1, "-")</f>
        <v/>
      </c>
      <c r="CY126" s="392" t="n"/>
      <c r="CZ126" s="2834" t="n">
        <v>0</v>
      </c>
      <c r="DA126" s="2832" t="n">
        <v>0</v>
      </c>
      <c r="DB126" s="2832" t="n">
        <v>0</v>
      </c>
      <c r="DC126" s="2832" t="n">
        <v>0</v>
      </c>
      <c r="DD126" s="2832" t="n">
        <v>0</v>
      </c>
      <c r="DE126" s="401" t="n"/>
      <c r="DF126" s="401" t="n"/>
      <c r="DG126" s="405" t="n"/>
      <c r="DH126" s="405" t="n"/>
      <c r="DI126" s="2819" t="n"/>
      <c r="DJ126" s="2657">
        <f>SUM(D126,J126,P126,V126,AD126,AL126,AU126,BC126,BK126,BT126,CB126,CJ126)-CR126</f>
        <v/>
      </c>
      <c r="DK126" s="2657">
        <f>SUM(E126,K126,Q126,W126,AE126,AM126,AV126,BD126,BL126,BU126,CC126,CK126)-CS126</f>
        <v/>
      </c>
      <c r="DL126" s="2657">
        <f>SUM(G126,M126,S126,AA126,AI126,AR126,AZ126,BH126,BQ126,BY126,CG126,CO126)-CW126</f>
        <v/>
      </c>
      <c r="DM126" s="2657">
        <f>SUM(D126,J126,P126,V126,AD126,AL126,AU126,BC126,,BN126,BV126,CD126,CL126)-CT126</f>
        <v/>
      </c>
      <c r="DN126" s="2819" t="n"/>
      <c r="DO126" s="2819" t="n"/>
      <c r="DP126" s="2835" t="n">
        <v>0</v>
      </c>
      <c r="DQ126" s="2821">
        <f>-CR126+DP126/10^6</f>
        <v/>
      </c>
      <c r="DR126" s="2657">
        <f>SUM(E126,K126,Q126,W126,AE126,AM126,AV126,BD126,BL126,BU126,CC126,CK126)-CS126</f>
        <v/>
      </c>
      <c r="DS126" s="2657">
        <f>SUM(D126,J126,P126,V126,AD126,AL126,AU126,BC126,,BN126,BV126,CD126,CL126)-CT126</f>
        <v/>
      </c>
      <c r="DT126" s="2822" t="n"/>
      <c r="DU126" s="407" t="n">
        <v>0</v>
      </c>
      <c r="DV126" s="2823">
        <f>DU126-CJ126</f>
        <v/>
      </c>
      <c r="DX126" s="2811">
        <f>(CS126-CZ126)*10^6</f>
        <v/>
      </c>
      <c r="DY126" s="2811">
        <f>(CT126-DC126)*10^6</f>
        <v/>
      </c>
      <c r="DZ126" s="2811">
        <f>(CW126-DD126)*10^6</f>
        <v/>
      </c>
      <c r="EB126" s="2824" t="n"/>
    </row>
    <row customFormat="1" customHeight="1" hidden="1" ht="15.75" outlineLevel="1" r="127" s="408">
      <c r="A127" s="260" t="n"/>
      <c r="B127" s="411" t="inlineStr">
        <is>
          <t>ETUDES ET RECHERCHES</t>
        </is>
      </c>
      <c r="C127" s="398" t="inlineStr">
        <is>
          <t>Opex121</t>
        </is>
      </c>
      <c r="D127" s="2831" t="n">
        <v>0</v>
      </c>
      <c r="E127" s="2832" t="n">
        <v>0</v>
      </c>
      <c r="F127" s="2832" t="n">
        <v>0</v>
      </c>
      <c r="G127" s="2832" t="n">
        <v>0</v>
      </c>
      <c r="H127" s="401" t="n"/>
      <c r="I127" s="389" t="n"/>
      <c r="J127" s="2831" t="n">
        <v>0</v>
      </c>
      <c r="K127" s="2832" t="n">
        <v>0</v>
      </c>
      <c r="L127" s="2832" t="n">
        <v>0</v>
      </c>
      <c r="M127" s="2832" t="n">
        <v>0</v>
      </c>
      <c r="N127" s="401" t="n"/>
      <c r="O127" s="402" t="n"/>
      <c r="P127" s="2831" t="n">
        <v>0</v>
      </c>
      <c r="Q127" s="2832" t="n">
        <v>0</v>
      </c>
      <c r="R127" s="2832" t="n">
        <v>0</v>
      </c>
      <c r="S127" s="2832" t="n">
        <v>0</v>
      </c>
      <c r="T127" s="401" t="n"/>
      <c r="U127" s="2826" t="n"/>
      <c r="V127" s="2831" t="n">
        <v>0</v>
      </c>
      <c r="W127" s="2832" t="n">
        <v>0</v>
      </c>
      <c r="X127" s="2832" t="n">
        <v>0</v>
      </c>
      <c r="Y127" s="2832" t="n">
        <v>0</v>
      </c>
      <c r="Z127" s="2832" t="n">
        <v>0</v>
      </c>
      <c r="AA127" s="2832" t="n">
        <v>0</v>
      </c>
      <c r="AB127" s="401" t="n"/>
      <c r="AC127" s="402" t="n"/>
      <c r="AD127" s="2831" t="n">
        <v>0</v>
      </c>
      <c r="AE127" s="2832" t="n">
        <v>0</v>
      </c>
      <c r="AF127" s="2832" t="n">
        <v>0</v>
      </c>
      <c r="AG127" s="2832" t="n">
        <v>0</v>
      </c>
      <c r="AH127" s="2832" t="n">
        <v>0</v>
      </c>
      <c r="AI127" s="2832" t="n">
        <v>0</v>
      </c>
      <c r="AJ127" s="401" t="n"/>
      <c r="AK127" s="402" t="n"/>
      <c r="AL127" s="2831" t="n">
        <v>0</v>
      </c>
      <c r="AM127" s="2832" t="n">
        <v>0</v>
      </c>
      <c r="AN127" s="2832" t="n">
        <v>0</v>
      </c>
      <c r="AO127" s="2832" t="n">
        <v>0</v>
      </c>
      <c r="AP127" s="2832" t="n">
        <v>0</v>
      </c>
      <c r="AQ127" s="2832" t="n">
        <v>0</v>
      </c>
      <c r="AR127" s="2832" t="n">
        <v>0</v>
      </c>
      <c r="AS127" s="401" t="n"/>
      <c r="AT127" s="2827" t="n"/>
      <c r="AU127" s="2831" t="n">
        <v>0</v>
      </c>
      <c r="AV127" s="2832" t="n">
        <v>0</v>
      </c>
      <c r="AW127" s="2832" t="n">
        <v>0</v>
      </c>
      <c r="AX127" s="2832" t="n">
        <v>0</v>
      </c>
      <c r="AY127" s="2832" t="n">
        <v>0</v>
      </c>
      <c r="AZ127" s="2832" t="n">
        <v>0</v>
      </c>
      <c r="BA127" s="401" t="n"/>
      <c r="BB127" s="402" t="n"/>
      <c r="BC127" s="2831" t="n">
        <v>0</v>
      </c>
      <c r="BD127" s="2832" t="n">
        <v>0</v>
      </c>
      <c r="BE127" s="2832" t="n">
        <v>0</v>
      </c>
      <c r="BF127" s="2832" t="n">
        <v>0</v>
      </c>
      <c r="BG127" s="2832" t="n">
        <v>0</v>
      </c>
      <c r="BH127" s="2832" t="n">
        <v>0</v>
      </c>
      <c r="BI127" s="401" t="n"/>
      <c r="BJ127" s="2833" t="n"/>
      <c r="BK127" s="2831" t="n">
        <v>0</v>
      </c>
      <c r="BL127" s="2832" t="n">
        <v>0</v>
      </c>
      <c r="BM127" s="2832" t="n">
        <v>0</v>
      </c>
      <c r="BN127" s="2832" t="n">
        <v>0</v>
      </c>
      <c r="BO127" s="2832" t="n">
        <v>0</v>
      </c>
      <c r="BP127" s="2832" t="n">
        <v>0</v>
      </c>
      <c r="BQ127" s="2832" t="n">
        <v>0</v>
      </c>
      <c r="BR127" s="401" t="n"/>
      <c r="BS127" s="2833" t="n"/>
      <c r="BT127" s="2831" t="n">
        <v>0</v>
      </c>
      <c r="BU127" s="2832" t="n">
        <v>0</v>
      </c>
      <c r="BV127" s="2832" t="n">
        <v>0</v>
      </c>
      <c r="BW127" s="2832" t="n">
        <v>0</v>
      </c>
      <c r="BX127" s="2832" t="n">
        <v>0</v>
      </c>
      <c r="BY127" s="2832" t="n">
        <v>0</v>
      </c>
      <c r="BZ127" s="401" t="n"/>
      <c r="CA127" s="2795" t="n"/>
      <c r="CB127" s="2831" t="n">
        <v>0</v>
      </c>
      <c r="CC127" s="2832" t="n">
        <v>0</v>
      </c>
      <c r="CD127" s="2832" t="n">
        <v>0</v>
      </c>
      <c r="CE127" s="2832" t="n">
        <v>0</v>
      </c>
      <c r="CF127" s="2832" t="n">
        <v>0</v>
      </c>
      <c r="CG127" s="2832" t="n">
        <v>0</v>
      </c>
      <c r="CH127" s="401" t="n"/>
      <c r="CI127" s="2795" t="n"/>
      <c r="CJ127" s="2831" t="n">
        <v>0</v>
      </c>
      <c r="CK127" s="2832" t="n">
        <v>0</v>
      </c>
      <c r="CL127" s="2832" t="n">
        <v>0</v>
      </c>
      <c r="CM127" s="2832" t="n">
        <v>0</v>
      </c>
      <c r="CN127" s="2832" t="n">
        <v>0</v>
      </c>
      <c r="CO127" s="2832" t="n">
        <v>0</v>
      </c>
      <c r="CP127" s="401" t="n"/>
      <c r="CQ127" s="402" t="n"/>
      <c r="CR127" s="2831" t="n">
        <v>0</v>
      </c>
      <c r="CS127" s="2832" t="n">
        <v>0</v>
      </c>
      <c r="CT127" s="2832" t="n">
        <v>0</v>
      </c>
      <c r="CU127" s="2832" t="n">
        <v>0</v>
      </c>
      <c r="CV127" s="2832" t="n">
        <v>0</v>
      </c>
      <c r="CW127" s="2832" t="n">
        <v>0</v>
      </c>
      <c r="CX127" s="401">
        <f>IFERROR(CR127/CW127-1, "-")</f>
        <v/>
      </c>
      <c r="CY127" s="392" t="n"/>
      <c r="CZ127" s="2834" t="n">
        <v>0</v>
      </c>
      <c r="DA127" s="2832" t="n">
        <v>0</v>
      </c>
      <c r="DB127" s="2832" t="n">
        <v>0</v>
      </c>
      <c r="DC127" s="2832" t="n">
        <v>0</v>
      </c>
      <c r="DD127" s="2832" t="n">
        <v>0</v>
      </c>
      <c r="DE127" s="401" t="n"/>
      <c r="DF127" s="401" t="n"/>
      <c r="DG127" s="405" t="n"/>
      <c r="DH127" s="405" t="n"/>
      <c r="DI127" s="2819" t="n"/>
      <c r="DJ127" s="2657">
        <f>SUM(D127,J127,P127,V127,AD127,AL127,AU127,BC127,BK127,BT127,CB127,CJ127)-CR127</f>
        <v/>
      </c>
      <c r="DK127" s="2657">
        <f>SUM(E127,K127,Q127,W127,AE127,AM127,AV127,BD127,BL127,BU127,CC127,CK127)-CS127</f>
        <v/>
      </c>
      <c r="DL127" s="2657">
        <f>SUM(G127,M127,S127,AA127,AI127,AR127,AZ127,BH127,BQ127,BY127,CG127,CO127)-CW127</f>
        <v/>
      </c>
      <c r="DM127" s="2657">
        <f>SUM(D127,J127,P127,V127,AD127,AL127,AU127,BC127,,BN127,BV127,CD127,CL127)-CT127</f>
        <v/>
      </c>
      <c r="DN127" s="2819" t="n"/>
      <c r="DO127" s="2819" t="n"/>
      <c r="DP127" s="2835" t="n">
        <v>0</v>
      </c>
      <c r="DQ127" s="2821">
        <f>-CR127+DP127/10^6</f>
        <v/>
      </c>
      <c r="DR127" s="2657">
        <f>SUM(E127,K127,Q127,W127,AE127,AM127,AV127,BD127,BL127,BU127,CC127,CK127)-CS127</f>
        <v/>
      </c>
      <c r="DS127" s="2657">
        <f>SUM(D127,J127,P127,V127,AD127,AL127,AU127,BC127,,BN127,BV127,CD127,CL127)-CT127</f>
        <v/>
      </c>
      <c r="DT127" s="2822" t="n"/>
      <c r="DU127" s="407" t="n">
        <v>0</v>
      </c>
      <c r="DV127" s="2823">
        <f>DU127-CJ127</f>
        <v/>
      </c>
      <c r="DX127" s="2811">
        <f>(CS127-CZ127)*10^6</f>
        <v/>
      </c>
      <c r="DY127" s="2811">
        <f>(CT127-DC127)*10^6</f>
        <v/>
      </c>
      <c r="DZ127" s="2811">
        <f>(CW127-DD127)*10^6</f>
        <v/>
      </c>
      <c r="EB127" s="2824" t="n"/>
    </row>
    <row customFormat="1" customHeight="1" hidden="1" ht="15.75" outlineLevel="1" r="128" s="408">
      <c r="A128" s="260" t="n"/>
      <c r="B128" s="411" t="inlineStr">
        <is>
          <t>DOCUMENTATION GENERALE</t>
        </is>
      </c>
      <c r="C128" s="398" t="inlineStr">
        <is>
          <t>Opex122</t>
        </is>
      </c>
      <c r="D128" s="2831" t="n">
        <v>0.07658</v>
      </c>
      <c r="E128" s="2832" t="n">
        <v>0.1</v>
      </c>
      <c r="F128" s="2832" t="n">
        <v>-0.02342000000000001</v>
      </c>
      <c r="G128" s="2832" t="n">
        <v>0</v>
      </c>
      <c r="H128" s="401" t="n"/>
      <c r="I128" s="389" t="n"/>
      <c r="J128" s="2831" t="n">
        <v>0</v>
      </c>
      <c r="K128" s="2832" t="n">
        <v>0.1</v>
      </c>
      <c r="L128" s="2832" t="n">
        <v>-0.1</v>
      </c>
      <c r="M128" s="2832" t="n">
        <v>0</v>
      </c>
      <c r="N128" s="401" t="n"/>
      <c r="O128" s="402" t="n"/>
      <c r="P128" s="2831" t="n">
        <v>0</v>
      </c>
      <c r="Q128" s="2832" t="n">
        <v>0.1</v>
      </c>
      <c r="R128" s="2832" t="n">
        <v>-0.1</v>
      </c>
      <c r="S128" s="2832" t="n">
        <v>0</v>
      </c>
      <c r="T128" s="401" t="n"/>
      <c r="U128" s="2826" t="n"/>
      <c r="V128" s="2831" t="n">
        <v>0.21</v>
      </c>
      <c r="W128" s="2832" t="n">
        <v>0.1</v>
      </c>
      <c r="X128" s="2832" t="n">
        <v>0.1</v>
      </c>
      <c r="Y128" s="2832" t="n">
        <v>0.11</v>
      </c>
      <c r="Z128" s="2832" t="n">
        <v>0.11</v>
      </c>
      <c r="AA128" s="2832" t="n">
        <v>0</v>
      </c>
      <c r="AB128" s="401" t="n"/>
      <c r="AC128" s="402" t="n"/>
      <c r="AD128" s="2831" t="n">
        <v>0</v>
      </c>
      <c r="AE128" s="2832" t="n">
        <v>0.1</v>
      </c>
      <c r="AF128" s="2832" t="n">
        <v>0.1</v>
      </c>
      <c r="AG128" s="2832" t="n">
        <v>-0.1</v>
      </c>
      <c r="AH128" s="2832" t="n">
        <v>-0.1</v>
      </c>
      <c r="AI128" s="2832" t="n">
        <v>0</v>
      </c>
      <c r="AJ128" s="401" t="n"/>
      <c r="AK128" s="402" t="n"/>
      <c r="AL128" s="2831" t="n">
        <v>0</v>
      </c>
      <c r="AM128" s="2832" t="n">
        <v>0.1</v>
      </c>
      <c r="AN128" s="2832" t="n">
        <v>0.1</v>
      </c>
      <c r="AO128" s="2832" t="n">
        <v>0.1</v>
      </c>
      <c r="AP128" s="2832" t="n">
        <v>-0.1</v>
      </c>
      <c r="AQ128" s="2832" t="n">
        <v>-0.1</v>
      </c>
      <c r="AR128" s="2832" t="n">
        <v>0</v>
      </c>
      <c r="AS128" s="401" t="n"/>
      <c r="AT128" s="2827" t="n"/>
      <c r="AU128" s="2831" t="n">
        <v>0.01584</v>
      </c>
      <c r="AV128" s="2832" t="n">
        <v>0.1</v>
      </c>
      <c r="AW128" s="2832" t="n">
        <v>0.1</v>
      </c>
      <c r="AX128" s="2832" t="n">
        <v>-0.08416000000000001</v>
      </c>
      <c r="AY128" s="2832" t="n">
        <v>-0.08416000000000001</v>
      </c>
      <c r="AZ128" s="2832" t="n">
        <v>0</v>
      </c>
      <c r="BA128" s="401" t="n"/>
      <c r="BB128" s="402" t="n"/>
      <c r="BC128" s="2831" t="n">
        <v>0</v>
      </c>
      <c r="BD128" s="2832" t="n">
        <v>0.1</v>
      </c>
      <c r="BE128" s="2832" t="n">
        <v>0.1</v>
      </c>
      <c r="BF128" s="2832" t="n">
        <v>-0.1</v>
      </c>
      <c r="BG128" s="2832" t="n">
        <v>-0.1</v>
      </c>
      <c r="BH128" s="2832" t="n">
        <v>0</v>
      </c>
      <c r="BI128" s="401" t="n"/>
      <c r="BJ128" s="2833" t="n"/>
      <c r="BK128" s="2831" t="n">
        <v>0</v>
      </c>
      <c r="BL128" s="2832" t="n">
        <v>0.1</v>
      </c>
      <c r="BM128" s="2832" t="n">
        <v>0.1</v>
      </c>
      <c r="BN128" s="2832" t="n">
        <v>0.1</v>
      </c>
      <c r="BO128" s="2832" t="n">
        <v>-0.1</v>
      </c>
      <c r="BP128" s="2832" t="n">
        <v>-0.1</v>
      </c>
      <c r="BQ128" s="2832" t="n">
        <v>0</v>
      </c>
      <c r="BR128" s="401" t="n"/>
      <c r="BS128" s="2833" t="n"/>
      <c r="BT128" s="2831" t="n">
        <v>0</v>
      </c>
      <c r="BU128" s="2832" t="n">
        <v>0.1</v>
      </c>
      <c r="BV128" s="2832" t="n">
        <v>0.1</v>
      </c>
      <c r="BW128" s="2832" t="n">
        <v>-0.1</v>
      </c>
      <c r="BX128" s="2832" t="n">
        <v>-0.1</v>
      </c>
      <c r="BY128" s="2832" t="n">
        <v>0</v>
      </c>
      <c r="BZ128" s="401" t="n"/>
      <c r="CA128" s="2795" t="n"/>
      <c r="CB128" s="2831" t="n">
        <v>0</v>
      </c>
      <c r="CC128" s="2832" t="n">
        <v>0.1</v>
      </c>
      <c r="CD128" s="2832" t="n">
        <v>0.1</v>
      </c>
      <c r="CE128" s="2832" t="n">
        <v>-0.1</v>
      </c>
      <c r="CF128" s="2832" t="n">
        <v>-0.1</v>
      </c>
      <c r="CG128" s="2832" t="n">
        <v>0</v>
      </c>
      <c r="CH128" s="401" t="n"/>
      <c r="CI128" s="2795" t="n"/>
      <c r="CJ128" s="2831" t="n">
        <v>0</v>
      </c>
      <c r="CK128" s="2832" t="n">
        <v>0.1</v>
      </c>
      <c r="CL128" s="2832" t="n">
        <v>0.1</v>
      </c>
      <c r="CM128" s="2832" t="n">
        <v>-0.1</v>
      </c>
      <c r="CN128" s="2832" t="n">
        <v>-0.1</v>
      </c>
      <c r="CO128" s="2832" t="n">
        <v>0</v>
      </c>
      <c r="CP128" s="401" t="n"/>
      <c r="CQ128" s="402" t="n"/>
      <c r="CR128" s="2831" t="n">
        <v>0.30242</v>
      </c>
      <c r="CS128" s="2832" t="n">
        <v>1.2</v>
      </c>
      <c r="CT128" s="2832" t="n">
        <v>0.70242</v>
      </c>
      <c r="CU128" s="2832" t="n">
        <v>-0.8975799999999999</v>
      </c>
      <c r="CV128" s="2832" t="n">
        <v>-0.4</v>
      </c>
      <c r="CW128" s="2832" t="n">
        <v>0</v>
      </c>
      <c r="CX128" s="401">
        <f>IFERROR(CR128/CW128-1, "-")</f>
        <v/>
      </c>
      <c r="CY128" s="392" t="n"/>
      <c r="CZ128" s="2834" t="n">
        <v>1.2</v>
      </c>
      <c r="DA128" s="2832" t="n">
        <v>0.9765799999999999</v>
      </c>
      <c r="DB128" s="2832" t="n">
        <v>0.98658</v>
      </c>
      <c r="DC128" s="2832" t="n">
        <v>0.70242</v>
      </c>
      <c r="DD128" s="2832" t="n">
        <v>0</v>
      </c>
      <c r="DE128" s="401">
        <f>+CZ128/DD128-1</f>
        <v/>
      </c>
      <c r="DF128" s="401">
        <f>+DA128/DD128-1</f>
        <v/>
      </c>
      <c r="DG128" s="405">
        <f>+DB128/DD128-1</f>
        <v/>
      </c>
      <c r="DH128" s="405">
        <f>+DC128/DD128-1</f>
        <v/>
      </c>
      <c r="DI128" s="2819" t="n"/>
      <c r="DJ128" s="2657">
        <f>SUM(D128,J128,P128,V128,AD128,AL128,AU128,BC128,BK128,BT128,CB128,CJ128)-CR128</f>
        <v/>
      </c>
      <c r="DK128" s="2657">
        <f>SUM(E128,K128,Q128,W128,AE128,AM128,AV128,BD128,BL128,BU128,CC128,CK128)-CS128</f>
        <v/>
      </c>
      <c r="DL128" s="2657">
        <f>SUM(G128,M128,S128,AA128,AI128,AR128,AZ128,BH128,BQ128,BY128,CG128,CO128)-CW128</f>
        <v/>
      </c>
      <c r="DM128" s="2657">
        <f>SUM(D128,J128,P128,V128,AD128,AL128,AU128,BC128,,BN128,BV128,CD128,CL128)-CT128</f>
        <v/>
      </c>
      <c r="DN128" s="2819" t="n"/>
      <c r="DO128" s="2819" t="n"/>
      <c r="DP128" s="2835" t="n">
        <v>0</v>
      </c>
      <c r="DQ128" s="2821">
        <f>-CR128+DP128/10^6</f>
        <v/>
      </c>
      <c r="DR128" s="2657">
        <f>SUM(E128,K128,Q128,W128,AE128,AM128,AV128,BD128,BL128,BU128,CC128,CK128)-CS128</f>
        <v/>
      </c>
      <c r="DS128" s="2657">
        <f>SUM(D128,J128,P128,V128,AD128,AL128,AU128,BC128,,BN128,BV128,CD128,CL128)-CT128</f>
        <v/>
      </c>
      <c r="DT128" s="2822" t="n"/>
      <c r="DU128" s="407" t="n">
        <v>0</v>
      </c>
      <c r="DV128" s="2823">
        <f>DU128-CJ128</f>
        <v/>
      </c>
      <c r="DX128" s="2811">
        <f>(CS128-CZ128)*10^6</f>
        <v/>
      </c>
      <c r="DY128" s="2811">
        <f>(CT128-DC128)*10^6</f>
        <v/>
      </c>
      <c r="DZ128" s="2811">
        <f>(CW128-DD128)*10^6</f>
        <v/>
      </c>
      <c r="EB128" s="2824" t="n"/>
    </row>
    <row customFormat="1" customHeight="1" hidden="1" ht="15.75" outlineLevel="1" r="129" s="408">
      <c r="A129" s="260" t="n"/>
      <c r="B129" s="411" t="inlineStr">
        <is>
          <t>DOCUMENTATION TECHNIQUE</t>
        </is>
      </c>
      <c r="C129" s="398" t="inlineStr">
        <is>
          <t>Opex123</t>
        </is>
      </c>
      <c r="D129" s="2831" t="n">
        <v>0</v>
      </c>
      <c r="E129" s="2832" t="n">
        <v>0.0833333333333333</v>
      </c>
      <c r="F129" s="2832" t="n">
        <v>-0.0833333333333333</v>
      </c>
      <c r="G129" s="2832" t="n">
        <v>0</v>
      </c>
      <c r="H129" s="401" t="n"/>
      <c r="I129" s="389" t="n"/>
      <c r="J129" s="2831" t="n">
        <v>0</v>
      </c>
      <c r="K129" s="2832" t="n">
        <v>0.0833333333333333</v>
      </c>
      <c r="L129" s="2832" t="n">
        <v>-0.0833333333333333</v>
      </c>
      <c r="M129" s="2832" t="n">
        <v>0.225</v>
      </c>
      <c r="N129" s="401" t="n">
        <v>-1</v>
      </c>
      <c r="O129" s="402" t="n"/>
      <c r="P129" s="2831" t="n">
        <v>0</v>
      </c>
      <c r="Q129" s="2832" t="n">
        <v>0.0833333333333333</v>
      </c>
      <c r="R129" s="2832" t="n">
        <v>-0.0833333333333333</v>
      </c>
      <c r="S129" s="2832" t="n">
        <v>0</v>
      </c>
      <c r="T129" s="401" t="n"/>
      <c r="U129" s="2826" t="n"/>
      <c r="V129" s="2831" t="n">
        <v>0</v>
      </c>
      <c r="W129" s="2832" t="n">
        <v>0.0833333333333333</v>
      </c>
      <c r="X129" s="2832" t="n">
        <v>0.0833333333333333</v>
      </c>
      <c r="Y129" s="2832" t="n">
        <v>-0.0833333333333333</v>
      </c>
      <c r="Z129" s="2832" t="n">
        <v>-0.0833333333333333</v>
      </c>
      <c r="AA129" s="2832" t="n">
        <v>0</v>
      </c>
      <c r="AB129" s="401" t="n"/>
      <c r="AC129" s="402" t="n"/>
      <c r="AD129" s="2831" t="n">
        <v>0</v>
      </c>
      <c r="AE129" s="2832" t="n">
        <v>0.0833333333333333</v>
      </c>
      <c r="AF129" s="2832" t="n">
        <v>0.0833333333333333</v>
      </c>
      <c r="AG129" s="2832" t="n">
        <v>-0.0833333333333333</v>
      </c>
      <c r="AH129" s="2832" t="n">
        <v>-0.0833333333333333</v>
      </c>
      <c r="AI129" s="2832" t="n">
        <v>0</v>
      </c>
      <c r="AJ129" s="401" t="n"/>
      <c r="AK129" s="402" t="n"/>
      <c r="AL129" s="2831" t="n">
        <v>0</v>
      </c>
      <c r="AM129" s="2832" t="n">
        <v>0.0833333333333333</v>
      </c>
      <c r="AN129" s="2832" t="n">
        <v>0.0833333333333333</v>
      </c>
      <c r="AO129" s="2832" t="n">
        <v>0.0833333333333333</v>
      </c>
      <c r="AP129" s="2832" t="n">
        <v>-0.0833333333333333</v>
      </c>
      <c r="AQ129" s="2832" t="n">
        <v>-0.0833333333333333</v>
      </c>
      <c r="AR129" s="2832" t="n">
        <v>0</v>
      </c>
      <c r="AS129" s="401" t="n"/>
      <c r="AT129" s="2827" t="n"/>
      <c r="AU129" s="2831" t="n">
        <v>0</v>
      </c>
      <c r="AV129" s="2832" t="n">
        <v>0.0833333333333333</v>
      </c>
      <c r="AW129" s="2832" t="n">
        <v>0.0833333333333333</v>
      </c>
      <c r="AX129" s="2832" t="n">
        <v>-0.0833333333333333</v>
      </c>
      <c r="AY129" s="2832" t="n">
        <v>-0.0833333333333333</v>
      </c>
      <c r="AZ129" s="2832" t="n">
        <v>0</v>
      </c>
      <c r="BA129" s="401" t="n"/>
      <c r="BB129" s="402" t="n"/>
      <c r="BC129" s="2831" t="n">
        <v>0</v>
      </c>
      <c r="BD129" s="2832" t="n">
        <v>0.08333333333333333</v>
      </c>
      <c r="BE129" s="2832" t="n">
        <v>0.0833333333333333</v>
      </c>
      <c r="BF129" s="2832" t="n">
        <v>-0.08333333333333333</v>
      </c>
      <c r="BG129" s="2832" t="n">
        <v>-0.0833333333333333</v>
      </c>
      <c r="BH129" s="2832" t="n">
        <v>0</v>
      </c>
      <c r="BI129" s="401" t="n"/>
      <c r="BJ129" s="2833" t="n"/>
      <c r="BK129" s="2831" t="n">
        <v>0</v>
      </c>
      <c r="BL129" s="2832" t="n">
        <v>0.08333333333333333</v>
      </c>
      <c r="BM129" s="2832" t="n">
        <v>0.0833333333333333</v>
      </c>
      <c r="BN129" s="2832" t="n">
        <v>0.0833333333333333</v>
      </c>
      <c r="BO129" s="2832" t="n">
        <v>-0.08333333333333333</v>
      </c>
      <c r="BP129" s="2832" t="n">
        <v>-0.0833333333333333</v>
      </c>
      <c r="BQ129" s="2832" t="n">
        <v>0</v>
      </c>
      <c r="BR129" s="401" t="n"/>
      <c r="BS129" s="2833" t="n"/>
      <c r="BT129" s="2831" t="n">
        <v>0</v>
      </c>
      <c r="BU129" s="2832" t="n">
        <v>0.08333333333333333</v>
      </c>
      <c r="BV129" s="2832" t="n">
        <v>0.0833333333333333</v>
      </c>
      <c r="BW129" s="2832" t="n">
        <v>-0.08333333333333333</v>
      </c>
      <c r="BX129" s="2832" t="n">
        <v>-0.0833333333333333</v>
      </c>
      <c r="BY129" s="2832" t="n">
        <v>0</v>
      </c>
      <c r="BZ129" s="401" t="n"/>
      <c r="CA129" s="2795" t="n"/>
      <c r="CB129" s="2831" t="n">
        <v>0</v>
      </c>
      <c r="CC129" s="2832" t="n">
        <v>0.08333333333333333</v>
      </c>
      <c r="CD129" s="2832" t="n">
        <v>0.0833333333333333</v>
      </c>
      <c r="CE129" s="2832" t="n">
        <v>-0.08333333333333333</v>
      </c>
      <c r="CF129" s="2832" t="n">
        <v>-0.0833333333333333</v>
      </c>
      <c r="CG129" s="2832" t="n">
        <v>0</v>
      </c>
      <c r="CH129" s="401" t="n"/>
      <c r="CI129" s="2795" t="n"/>
      <c r="CJ129" s="2831" t="n">
        <v>0</v>
      </c>
      <c r="CK129" s="2832" t="n">
        <v>0.08333333333333333</v>
      </c>
      <c r="CL129" s="2832" t="n">
        <v>0.0833333333333333</v>
      </c>
      <c r="CM129" s="2832" t="n">
        <v>-0.08333333333333333</v>
      </c>
      <c r="CN129" s="2832" t="n">
        <v>-0.0833333333333333</v>
      </c>
      <c r="CO129" s="2832" t="n">
        <v>0</v>
      </c>
      <c r="CP129" s="401" t="n"/>
      <c r="CQ129" s="402" t="n"/>
      <c r="CR129" s="2831" t="n">
        <v>0</v>
      </c>
      <c r="CS129" s="2832" t="n">
        <v>1</v>
      </c>
      <c r="CT129" s="2832" t="n">
        <v>0.3333333333333332</v>
      </c>
      <c r="CU129" s="2832" t="n">
        <v>-1</v>
      </c>
      <c r="CV129" s="2832" t="n">
        <v>-0.3333333333333332</v>
      </c>
      <c r="CW129" s="2832" t="n">
        <v>0.225</v>
      </c>
      <c r="CX129" s="401">
        <f>IFERROR(CR129/CW129-1, "-")</f>
        <v/>
      </c>
      <c r="CY129" s="392" t="n"/>
      <c r="CZ129" s="2834" t="n">
        <v>1</v>
      </c>
      <c r="DA129" s="2832" t="n">
        <v>0.75</v>
      </c>
      <c r="DB129" s="2832" t="n">
        <v>0.583333333333333</v>
      </c>
      <c r="DC129" s="2832" t="n">
        <v>0.333333333333333</v>
      </c>
      <c r="DD129" s="2832" t="n">
        <v>0.225</v>
      </c>
      <c r="DE129" s="401" t="n"/>
      <c r="DF129" s="401" t="n"/>
      <c r="DG129" s="405" t="n"/>
      <c r="DH129" s="405" t="n"/>
      <c r="DI129" s="2819" t="n"/>
      <c r="DJ129" s="2657">
        <f>SUM(D129,J129,P129,V129,AD129,AL129,AU129,BC129,BK129,BT129,CB129,CJ129)-CR129</f>
        <v/>
      </c>
      <c r="DK129" s="2657">
        <f>SUM(E129,K129,Q129,W129,AE129,AM129,AV129,BD129,BL129,BU129,CC129,CK129)-CS129</f>
        <v/>
      </c>
      <c r="DL129" s="2657">
        <f>SUM(G129,M129,S129,AA129,AI129,AR129,AZ129,BH129,BQ129,BY129,CG129,CO129)-CW129</f>
        <v/>
      </c>
      <c r="DM129" s="2657">
        <f>SUM(D129,J129,P129,V129,AD129,AL129,AU129,BC129,,BN129,BV129,CD129,CL129)-CT129</f>
        <v/>
      </c>
      <c r="DN129" s="2819" t="n"/>
      <c r="DO129" s="2819" t="n"/>
      <c r="DP129" s="2835" t="n">
        <v>225000</v>
      </c>
      <c r="DQ129" s="2821">
        <f>-CR129+DP129/10^6</f>
        <v/>
      </c>
      <c r="DR129" s="2657">
        <f>SUM(E129,K129,Q129,W129,AE129,AM129,AV129,BD129,BL129,BU129,CC129,CK129)-CS129</f>
        <v/>
      </c>
      <c r="DS129" s="2657">
        <f>SUM(D129,J129,P129,V129,AD129,AL129,AU129,BC129,,BN129,BV129,CD129,CL129)-CT129</f>
        <v/>
      </c>
      <c r="DT129" s="2822" t="n"/>
      <c r="DU129" s="407" t="n">
        <v>0</v>
      </c>
      <c r="DV129" s="2823">
        <f>DU129-CJ129</f>
        <v/>
      </c>
      <c r="DX129" s="2811">
        <f>(CS129-CZ129)*10^6</f>
        <v/>
      </c>
      <c r="DY129" s="2811">
        <f>(CT129-DC129)*10^6</f>
        <v/>
      </c>
      <c r="DZ129" s="2811">
        <f>(CW129-DD129)*10^6</f>
        <v/>
      </c>
      <c r="EB129" s="2824" t="n"/>
    </row>
    <row customFormat="1" customHeight="1" hidden="1" ht="15.75" outlineLevel="1" r="130" s="408">
      <c r="A130" s="260" t="n"/>
      <c r="B130" s="411" t="inlineStr">
        <is>
          <t>DIVERS FRAIS</t>
        </is>
      </c>
      <c r="C130" s="398" t="inlineStr">
        <is>
          <t>Opex124</t>
        </is>
      </c>
      <c r="D130" s="2844" t="n">
        <v>3.440312</v>
      </c>
      <c r="E130" s="2832" t="n">
        <v>0.166666666666667</v>
      </c>
      <c r="F130" s="2832" t="n">
        <v>3.273645333333333</v>
      </c>
      <c r="G130" s="2832" t="n">
        <v>0.037823</v>
      </c>
      <c r="H130" s="401" t="n">
        <v>89.95820003701451</v>
      </c>
      <c r="I130" s="389" t="n"/>
      <c r="J130" s="2844" t="n">
        <v>0.424225</v>
      </c>
      <c r="K130" s="2832" t="n">
        <v>0.166666666666667</v>
      </c>
      <c r="L130" s="2832" t="n">
        <v>0.257558333333333</v>
      </c>
      <c r="M130" s="2832" t="n">
        <v>1.419651</v>
      </c>
      <c r="N130" s="401" t="n">
        <v>-0.7011765567734605</v>
      </c>
      <c r="O130" s="402" t="n"/>
      <c r="P130" s="2844" t="n">
        <v>0.4165</v>
      </c>
      <c r="Q130" s="2832" t="n">
        <v>18.1666666666667</v>
      </c>
      <c r="R130" s="2832" t="n">
        <v>-17.7501666666667</v>
      </c>
      <c r="S130" s="2832" t="n">
        <v>0.020379</v>
      </c>
      <c r="T130" s="401" t="n">
        <v>19.43770548113254</v>
      </c>
      <c r="U130" s="2826" t="n"/>
      <c r="V130" s="2844" t="n">
        <v>0.218245</v>
      </c>
      <c r="W130" s="2832" t="n">
        <v>0.166666666666667</v>
      </c>
      <c r="X130" s="2832" t="n">
        <v>0.166666666666667</v>
      </c>
      <c r="Y130" s="2832" t="n">
        <v>0.051578333333333</v>
      </c>
      <c r="Z130" s="2832" t="n">
        <v>0.051578333333333</v>
      </c>
      <c r="AA130" s="2832" t="n">
        <v>0.64094</v>
      </c>
      <c r="AB130" s="401" t="n">
        <v>-0.6594923081723718</v>
      </c>
      <c r="AC130" s="402" t="n"/>
      <c r="AD130" s="2844" t="n">
        <v>0.2356</v>
      </c>
      <c r="AE130" s="2832" t="n">
        <v>0.166666666666667</v>
      </c>
      <c r="AF130" s="2832" t="n">
        <v>0.166666666666667</v>
      </c>
      <c r="AG130" s="2832" t="n">
        <v>0.06893333333333301</v>
      </c>
      <c r="AH130" s="2832" t="n">
        <v>0.06893333333333301</v>
      </c>
      <c r="AI130" s="2832" t="n">
        <v>0.41794</v>
      </c>
      <c r="AJ130" s="401" t="n">
        <v>-0.4362827200076566</v>
      </c>
      <c r="AK130" s="402" t="n"/>
      <c r="AL130" s="2844" t="n">
        <v>-0.34763</v>
      </c>
      <c r="AM130" s="2832" t="n">
        <v>2.66666666666667</v>
      </c>
      <c r="AN130" s="2832" t="n">
        <v>2.66666666666667</v>
      </c>
      <c r="AO130" s="2832" t="n">
        <v>2.66666666666667</v>
      </c>
      <c r="AP130" s="2832" t="n">
        <v>-3.01429666666667</v>
      </c>
      <c r="AQ130" s="2832" t="n">
        <v>-3.01429666666667</v>
      </c>
      <c r="AR130" s="2832" t="n">
        <v>0.401951</v>
      </c>
      <c r="AS130" s="401" t="n">
        <v>-1.864856661632885</v>
      </c>
      <c r="AT130" s="2827" t="n"/>
      <c r="AU130" s="2844" t="n">
        <v>0.341128</v>
      </c>
      <c r="AV130" s="2832" t="n">
        <v>0.166666666666667</v>
      </c>
      <c r="AW130" s="2832" t="n">
        <v>0.166666666666667</v>
      </c>
      <c r="AX130" s="2832" t="n">
        <v>0.1744613333333331</v>
      </c>
      <c r="AY130" s="2832" t="n">
        <v>0.1744613333333331</v>
      </c>
      <c r="AZ130" s="2832" t="n">
        <v>0.444927</v>
      </c>
      <c r="BA130" s="401" t="n">
        <v>-0.2332944505503149</v>
      </c>
      <c r="BB130" s="402" t="n"/>
      <c r="BC130" s="2844" t="n">
        <v>5.6994</v>
      </c>
      <c r="BD130" s="2832" t="n">
        <v>0.1666666666666667</v>
      </c>
      <c r="BE130" s="2832" t="n">
        <v>0.166666666666667</v>
      </c>
      <c r="BF130" s="2832" t="n">
        <v>5.532733333333333</v>
      </c>
      <c r="BG130" s="2832" t="n">
        <v>5.532733333333333</v>
      </c>
      <c r="BH130" s="2832" t="n">
        <v>0.2693</v>
      </c>
      <c r="BI130" s="401" t="n">
        <v>20.16375789082807</v>
      </c>
      <c r="BJ130" s="2833" t="n"/>
      <c r="BK130" s="2844" t="n">
        <v>0.007001</v>
      </c>
      <c r="BL130" s="2832" t="n">
        <v>0.1666666666666667</v>
      </c>
      <c r="BM130" s="2832" t="n">
        <v>0.166666666666667</v>
      </c>
      <c r="BN130" s="2832" t="n">
        <v>0.166666666666667</v>
      </c>
      <c r="BO130" s="2832" t="n">
        <v>-0.1596656666666667</v>
      </c>
      <c r="BP130" s="2832" t="n">
        <v>-0.159665666666667</v>
      </c>
      <c r="BQ130" s="2832" t="n">
        <v>0.060452</v>
      </c>
      <c r="BR130" s="401" t="n">
        <v>-0.8841891087143519</v>
      </c>
      <c r="BS130" s="2833" t="n"/>
      <c r="BT130" s="2844" t="n">
        <v>0.155748</v>
      </c>
      <c r="BU130" s="2832" t="n">
        <v>2.166666666666667</v>
      </c>
      <c r="BV130" s="2832" t="n">
        <v>2.16666666666667</v>
      </c>
      <c r="BW130" s="2832" t="n">
        <v>-2.010918666666667</v>
      </c>
      <c r="BX130" s="2832" t="n">
        <v>-2.01091866666667</v>
      </c>
      <c r="BY130" s="2832" t="n">
        <v>0.008203</v>
      </c>
      <c r="BZ130" s="401" t="n">
        <v>17.98671217847129</v>
      </c>
      <c r="CA130" s="2795" t="n"/>
      <c r="CB130" s="2844" t="n">
        <v>4.390382000000001</v>
      </c>
      <c r="CC130" s="2832" t="n">
        <v>0.1666666666666667</v>
      </c>
      <c r="CD130" s="2832" t="n">
        <v>0.166666666666667</v>
      </c>
      <c r="CE130" s="2832" t="n">
        <v>4.223715333333334</v>
      </c>
      <c r="CF130" s="2832" t="n">
        <v>4.223715333333334</v>
      </c>
      <c r="CG130" s="2832" t="n">
        <v>0.086717</v>
      </c>
      <c r="CH130" s="401" t="n">
        <v>49.62885016778718</v>
      </c>
      <c r="CI130" s="2795" t="n"/>
      <c r="CJ130" s="2844" t="n">
        <v>1.210263</v>
      </c>
      <c r="CK130" s="2832" t="n">
        <v>0.1666666666666667</v>
      </c>
      <c r="CL130" s="2832" t="n">
        <v>0.166666666666667</v>
      </c>
      <c r="CM130" s="2832" t="n">
        <v>1.043596333333333</v>
      </c>
      <c r="CN130" s="2832" t="n">
        <v>1.043596333333333</v>
      </c>
      <c r="CO130" s="2832" t="n">
        <v>0.06091</v>
      </c>
      <c r="CP130" s="401" t="n">
        <v>18.86969298965687</v>
      </c>
      <c r="CQ130" s="402" t="n"/>
      <c r="CR130" s="2831" t="n">
        <v>16.191174</v>
      </c>
      <c r="CS130" s="2832" t="n">
        <v>24.50000000000005</v>
      </c>
      <c r="CT130" s="2832" t="n">
        <v>13.09444666666667</v>
      </c>
      <c r="CU130" s="2832" t="n">
        <v>-8.30882600000005</v>
      </c>
      <c r="CV130" s="2832" t="n">
        <v>3.09672733333333</v>
      </c>
      <c r="CW130" s="2832" t="n">
        <v>3.869193</v>
      </c>
      <c r="CX130" s="401">
        <f>IFERROR(CR130/CW130-1, "-")</f>
        <v/>
      </c>
      <c r="CY130" s="392" t="n"/>
      <c r="CZ130" s="2834" t="n">
        <v>24.50000000000001</v>
      </c>
      <c r="DA130" s="2832" t="n">
        <v>10.281037</v>
      </c>
      <c r="DB130" s="2832" t="n">
        <v>10.4015486666667</v>
      </c>
      <c r="DC130" s="2832" t="n">
        <v>13.0944516666667</v>
      </c>
      <c r="DD130" s="2832" t="n">
        <v>3.869193</v>
      </c>
      <c r="DE130" s="401">
        <f>+CZ130/DD130-1</f>
        <v/>
      </c>
      <c r="DF130" s="401">
        <f>+DA130/DD130-1</f>
        <v/>
      </c>
      <c r="DG130" s="405">
        <f>+DB130/DD130-1</f>
        <v/>
      </c>
      <c r="DH130" s="405">
        <f>+DC130/DD130-1</f>
        <v/>
      </c>
      <c r="DI130" s="2819" t="n"/>
      <c r="DJ130" s="2657">
        <f>SUM(D130,J130,P130,V130,AD130,AL130,AU130,BC130,BK130,BT130,CB130,CJ130)-CR130</f>
        <v/>
      </c>
      <c r="DK130" s="2657">
        <f>SUM(E130,K130,Q130,W130,AE130,AM130,AV130,BD130,BL130,BU130,CC130,CK130)-CS130</f>
        <v/>
      </c>
      <c r="DL130" s="2657">
        <f>SUM(G130,M130,S130,AA130,AI130,AR130,AZ130,BH130,BQ130,BY130,CG130,CO130)-CW130</f>
        <v/>
      </c>
      <c r="DM130" s="2657">
        <f>SUM(D130,J130,P130,V130,AD130,AL130,AU130,BC130,,BN130,BV130,CD130,CL130)-CT130</f>
        <v/>
      </c>
      <c r="DN130" s="2819" t="n"/>
      <c r="DO130" s="2819" t="n"/>
      <c r="DP130" s="2853" t="n">
        <v>3808283</v>
      </c>
      <c r="DQ130" s="2821">
        <f>-CR130+DP130/10^6</f>
        <v/>
      </c>
      <c r="DR130" s="2657">
        <f>SUM(E130,K130,Q130,W130,AE130,AM130,AV130,BD130,BL130,BU130,CC130,CK130)-CS130</f>
        <v/>
      </c>
      <c r="DS130" s="2657">
        <f>SUM(D130,J130,P130,V130,AD130,AL130,AU130,BC130,,BN130,BV130,CD130,CL130)-CT130</f>
        <v/>
      </c>
      <c r="DT130" s="2822" t="n"/>
      <c r="DU130" s="407" t="n">
        <v>0.060905</v>
      </c>
      <c r="DV130" s="2823">
        <f>DU130-CJ130</f>
        <v/>
      </c>
      <c r="DX130" s="2811">
        <f>(CS130-CZ130)*10^6</f>
        <v/>
      </c>
      <c r="DY130" s="2811">
        <f>(CT130-DC130)*10^6</f>
        <v/>
      </c>
      <c r="DZ130" s="2811">
        <f>(CW130-DD130)*10^6</f>
        <v/>
      </c>
      <c r="EB130" s="2824" t="n"/>
    </row>
    <row customFormat="1" customHeight="1" hidden="1" ht="15.75" outlineLevel="1" r="131" s="408">
      <c r="A131" s="260" t="n"/>
      <c r="B131" s="411" t="inlineStr">
        <is>
          <t>REDEVANCES POUR LOGICIELS</t>
        </is>
      </c>
      <c r="C131" s="398" t="inlineStr">
        <is>
          <t>Opex125</t>
        </is>
      </c>
      <c r="D131" s="2831" t="n">
        <v>0</v>
      </c>
      <c r="E131" s="2832" t="n">
        <v>0</v>
      </c>
      <c r="F131" s="2832" t="n">
        <v>0</v>
      </c>
      <c r="G131" s="2832" t="n">
        <v>0</v>
      </c>
      <c r="H131" s="401" t="n"/>
      <c r="I131" s="389" t="n"/>
      <c r="J131" s="2831" t="n">
        <v>0</v>
      </c>
      <c r="K131" s="2832" t="n">
        <v>0</v>
      </c>
      <c r="L131" s="2832" t="n">
        <v>0</v>
      </c>
      <c r="M131" s="2832" t="n">
        <v>0</v>
      </c>
      <c r="N131" s="401" t="n"/>
      <c r="O131" s="402" t="n"/>
      <c r="P131" s="2831" t="n">
        <v>0</v>
      </c>
      <c r="Q131" s="2832" t="n">
        <v>0</v>
      </c>
      <c r="R131" s="2832" t="n">
        <v>0</v>
      </c>
      <c r="S131" s="2832" t="n">
        <v>0</v>
      </c>
      <c r="T131" s="401" t="n"/>
      <c r="U131" s="2826" t="n"/>
      <c r="V131" s="2831" t="n">
        <v>0</v>
      </c>
      <c r="W131" s="2832" t="n">
        <v>0</v>
      </c>
      <c r="X131" s="2832" t="n">
        <v>0</v>
      </c>
      <c r="Y131" s="2832" t="n">
        <v>0</v>
      </c>
      <c r="Z131" s="2832" t="n">
        <v>0</v>
      </c>
      <c r="AA131" s="2832" t="n">
        <v>0</v>
      </c>
      <c r="AB131" s="401" t="n"/>
      <c r="AC131" s="402" t="n"/>
      <c r="AD131" s="2831" t="n">
        <v>0</v>
      </c>
      <c r="AE131" s="2832" t="n">
        <v>0</v>
      </c>
      <c r="AF131" s="2832" t="n">
        <v>0</v>
      </c>
      <c r="AG131" s="2832" t="n">
        <v>0</v>
      </c>
      <c r="AH131" s="2832" t="n">
        <v>0</v>
      </c>
      <c r="AI131" s="2832" t="n">
        <v>0</v>
      </c>
      <c r="AJ131" s="401" t="n"/>
      <c r="AK131" s="402" t="n"/>
      <c r="AL131" s="2831" t="n">
        <v>0</v>
      </c>
      <c r="AM131" s="2832" t="n">
        <v>0</v>
      </c>
      <c r="AN131" s="2832" t="n">
        <v>0</v>
      </c>
      <c r="AO131" s="2832" t="n">
        <v>0</v>
      </c>
      <c r="AP131" s="2832" t="n">
        <v>0</v>
      </c>
      <c r="AQ131" s="2832" t="n">
        <v>0</v>
      </c>
      <c r="AR131" s="2832" t="n">
        <v>0</v>
      </c>
      <c r="AS131" s="401" t="n"/>
      <c r="AT131" s="2827" t="n"/>
      <c r="AU131" s="2831" t="n">
        <v>0</v>
      </c>
      <c r="AV131" s="2832" t="n">
        <v>0</v>
      </c>
      <c r="AW131" s="2832" t="n">
        <v>0</v>
      </c>
      <c r="AX131" s="2832" t="n">
        <v>0</v>
      </c>
      <c r="AY131" s="2832" t="n">
        <v>0</v>
      </c>
      <c r="AZ131" s="2832" t="n">
        <v>0</v>
      </c>
      <c r="BA131" s="401" t="n"/>
      <c r="BB131" s="402" t="n"/>
      <c r="BC131" s="2831" t="n">
        <v>0</v>
      </c>
      <c r="BD131" s="2832" t="n">
        <v>0</v>
      </c>
      <c r="BE131" s="2832" t="n">
        <v>0</v>
      </c>
      <c r="BF131" s="2832" t="n">
        <v>0</v>
      </c>
      <c r="BG131" s="2832" t="n">
        <v>0</v>
      </c>
      <c r="BH131" s="2832" t="n">
        <v>0</v>
      </c>
      <c r="BI131" s="401" t="n"/>
      <c r="BJ131" s="2833" t="n"/>
      <c r="BK131" s="2831" t="n">
        <v>0</v>
      </c>
      <c r="BL131" s="2832" t="n">
        <v>0</v>
      </c>
      <c r="BM131" s="2832" t="n">
        <v>0</v>
      </c>
      <c r="BN131" s="2832" t="n">
        <v>0</v>
      </c>
      <c r="BO131" s="2832" t="n">
        <v>0</v>
      </c>
      <c r="BP131" s="2832" t="n">
        <v>0</v>
      </c>
      <c r="BQ131" s="2832" t="n">
        <v>0</v>
      </c>
      <c r="BR131" s="401" t="n"/>
      <c r="BS131" s="2833" t="n"/>
      <c r="BT131" s="2831" t="n">
        <v>0</v>
      </c>
      <c r="BU131" s="2832" t="n">
        <v>0</v>
      </c>
      <c r="BV131" s="2832" t="n">
        <v>0</v>
      </c>
      <c r="BW131" s="2832" t="n">
        <v>0</v>
      </c>
      <c r="BX131" s="2832" t="n">
        <v>0</v>
      </c>
      <c r="BY131" s="2832" t="n">
        <v>0</v>
      </c>
      <c r="BZ131" s="401" t="n"/>
      <c r="CA131" s="2795" t="n"/>
      <c r="CB131" s="2831" t="n">
        <v>0</v>
      </c>
      <c r="CC131" s="2832" t="n">
        <v>0</v>
      </c>
      <c r="CD131" s="2832" t="n">
        <v>0</v>
      </c>
      <c r="CE131" s="2832" t="n">
        <v>0</v>
      </c>
      <c r="CF131" s="2832" t="n">
        <v>0</v>
      </c>
      <c r="CG131" s="2832" t="n">
        <v>0</v>
      </c>
      <c r="CH131" s="401" t="n"/>
      <c r="CI131" s="2795" t="n"/>
      <c r="CJ131" s="2831" t="n">
        <v>0</v>
      </c>
      <c r="CK131" s="2832" t="n">
        <v>0</v>
      </c>
      <c r="CL131" s="2832" t="n">
        <v>0</v>
      </c>
      <c r="CM131" s="2832" t="n">
        <v>0</v>
      </c>
      <c r="CN131" s="2832" t="n">
        <v>0</v>
      </c>
      <c r="CO131" s="2832" t="n">
        <v>0</v>
      </c>
      <c r="CP131" s="401" t="n"/>
      <c r="CQ131" s="402" t="n"/>
      <c r="CR131" s="2831" t="n">
        <v>0</v>
      </c>
      <c r="CS131" s="2832" t="n">
        <v>0</v>
      </c>
      <c r="CT131" s="2832" t="n">
        <v>0</v>
      </c>
      <c r="CU131" s="2832" t="n">
        <v>0</v>
      </c>
      <c r="CV131" s="2832" t="n">
        <v>0</v>
      </c>
      <c r="CW131" s="2832" t="n">
        <v>0</v>
      </c>
      <c r="CX131" s="401">
        <f>IFERROR(CR131/CW131-1, "-")</f>
        <v/>
      </c>
      <c r="CY131" s="392" t="n"/>
      <c r="CZ131" s="2834" t="n">
        <v>0</v>
      </c>
      <c r="DA131" s="2832" t="n">
        <v>0</v>
      </c>
      <c r="DB131" s="2832" t="n">
        <v>0.5</v>
      </c>
      <c r="DC131" s="2832" t="n">
        <v>0</v>
      </c>
      <c r="DD131" s="2832" t="n">
        <v>0</v>
      </c>
      <c r="DE131" s="401" t="n"/>
      <c r="DF131" s="401" t="n"/>
      <c r="DG131" s="405" t="n"/>
      <c r="DH131" s="405" t="n"/>
      <c r="DI131" s="2819" t="n"/>
      <c r="DJ131" s="2657">
        <f>SUM(D131,J131,P131,V131,AD131,AL131,AU131,BC131,BK131,BT131,CB131,CJ131)-CR131</f>
        <v/>
      </c>
      <c r="DK131" s="2657">
        <f>SUM(E131,K131,Q131,W131,AE131,AM131,AV131,BD131,BL131,BU131,CC131,CK131)-CS131</f>
        <v/>
      </c>
      <c r="DL131" s="2657">
        <f>SUM(G131,M131,S131,AA131,AI131,AR131,AZ131,BH131,BQ131,BY131,CG131,CO131)-CW131</f>
        <v/>
      </c>
      <c r="DM131" s="2657">
        <f>SUM(D131,J131,P131,V131,AD131,AL131,AU131,BC131,,BN131,BV131,CD131,CL131)-CT131</f>
        <v/>
      </c>
      <c r="DN131" s="2819" t="n"/>
      <c r="DO131" s="2819" t="n"/>
      <c r="DP131" s="2835" t="n">
        <v>0</v>
      </c>
      <c r="DQ131" s="2821">
        <f>-CR131+DP131/10^6</f>
        <v/>
      </c>
      <c r="DR131" s="2657">
        <f>SUM(E131,K131,Q131,W131,AE131,AM131,AV131,BD131,BL131,BU131,CC131,CK131)-CS131</f>
        <v/>
      </c>
      <c r="DS131" s="2657">
        <f>SUM(D131,J131,P131,V131,AD131,AL131,AU131,BC131,,BN131,BV131,CD131,CL131)-CT131</f>
        <v/>
      </c>
      <c r="DT131" s="2822" t="n"/>
      <c r="DU131" s="407" t="n">
        <v>0</v>
      </c>
      <c r="DV131" s="2823">
        <f>DU131-CJ131</f>
        <v/>
      </c>
      <c r="DX131" s="2811">
        <f>(CS131-CZ131)*10^6</f>
        <v/>
      </c>
      <c r="DY131" s="2811">
        <f>(CT131-DC131)*10^6</f>
        <v/>
      </c>
      <c r="DZ131" s="2811">
        <f>(CW131-DD131)*10^6</f>
        <v/>
      </c>
      <c r="EB131" s="2824" t="n"/>
    </row>
    <row customFormat="1" customHeight="1" hidden="1" ht="15.75" outlineLevel="1" r="132" s="408">
      <c r="A132" s="260" t="n"/>
      <c r="B132" s="411" t="inlineStr">
        <is>
          <t>COTISATIONS</t>
        </is>
      </c>
      <c r="C132" s="398" t="inlineStr">
        <is>
          <t>Opex126</t>
        </is>
      </c>
      <c r="D132" s="2930" t="n">
        <v>21.105196</v>
      </c>
      <c r="E132" s="2832" t="n">
        <v>5</v>
      </c>
      <c r="F132" s="2832" t="n">
        <v>16.105196</v>
      </c>
      <c r="G132" s="2832" t="n">
        <v>1.708836</v>
      </c>
      <c r="H132" s="401" t="n">
        <v>11.3506269764916</v>
      </c>
      <c r="I132" s="389" t="n"/>
      <c r="J132" s="2930" t="n">
        <v>3.303995</v>
      </c>
      <c r="K132" s="2832" t="n">
        <v>5</v>
      </c>
      <c r="L132" s="2832" t="n">
        <v>-1.696005</v>
      </c>
      <c r="M132" s="2832" t="n">
        <v>1.788835</v>
      </c>
      <c r="N132" s="401" t="n">
        <v>0.8470093664312248</v>
      </c>
      <c r="O132" s="402" t="n"/>
      <c r="P132" s="2930" t="n">
        <v>8.586658</v>
      </c>
      <c r="Q132" s="2832" t="n">
        <v>5</v>
      </c>
      <c r="R132" s="2832" t="n">
        <v>3.586658</v>
      </c>
      <c r="S132" s="2832" t="n">
        <v>2.708836</v>
      </c>
      <c r="T132" s="401" t="n">
        <v>2.169870010587573</v>
      </c>
      <c r="U132" s="2826" t="n"/>
      <c r="V132" s="2930" t="n">
        <v>6.58867</v>
      </c>
      <c r="W132" s="2832" t="n">
        <v>5</v>
      </c>
      <c r="X132" s="2832" t="n">
        <v>5</v>
      </c>
      <c r="Y132" s="2832" t="n">
        <v>1.58867</v>
      </c>
      <c r="Z132" s="2832" t="n">
        <v>1.58867</v>
      </c>
      <c r="AA132" s="2832" t="n">
        <v>1.708837</v>
      </c>
      <c r="AB132" s="401" t="n">
        <v>2.855645681829221</v>
      </c>
      <c r="AC132" s="402" t="n"/>
      <c r="AD132" s="2930" t="n">
        <v>6.588668</v>
      </c>
      <c r="AE132" s="2832" t="n">
        <v>5</v>
      </c>
      <c r="AF132" s="2832" t="n">
        <v>5</v>
      </c>
      <c r="AG132" s="2832" t="n">
        <v>1.588668</v>
      </c>
      <c r="AH132" s="2832" t="n">
        <v>1.588668</v>
      </c>
      <c r="AI132" s="2832" t="n">
        <v>-1.062074</v>
      </c>
      <c r="AJ132" s="401" t="n">
        <v>-7.203586567414324</v>
      </c>
      <c r="AK132" s="402" t="n"/>
      <c r="AL132" s="2930" t="n">
        <v>9.58867</v>
      </c>
      <c r="AM132" s="2832" t="n">
        <v>5</v>
      </c>
      <c r="AN132" s="2832" t="n">
        <v>5</v>
      </c>
      <c r="AO132" s="2832" t="n">
        <v>5</v>
      </c>
      <c r="AP132" s="2832" t="n">
        <v>4.58867</v>
      </c>
      <c r="AQ132" s="2832" t="n">
        <v>4.58867</v>
      </c>
      <c r="AR132" s="2832" t="n">
        <v>5.479745</v>
      </c>
      <c r="AS132" s="401" t="n">
        <v>0.7498387242472049</v>
      </c>
      <c r="AT132" s="2827" t="n"/>
      <c r="AU132" s="2930" t="n">
        <v>6.588667999999999</v>
      </c>
      <c r="AV132" s="2832" t="n">
        <v>5</v>
      </c>
      <c r="AW132" s="2832" t="n">
        <v>5</v>
      </c>
      <c r="AX132" s="2832" t="n">
        <v>1.588667999999999</v>
      </c>
      <c r="AY132" s="2832" t="n">
        <v>1.588667999999999</v>
      </c>
      <c r="AZ132" s="2832" t="n">
        <v>1.708836</v>
      </c>
      <c r="BA132" s="401" t="n">
        <v>2.855646767741316</v>
      </c>
      <c r="BB132" s="402" t="n"/>
      <c r="BC132" s="2930" t="n">
        <v>4.59068</v>
      </c>
      <c r="BD132" s="2832" t="n">
        <v>5</v>
      </c>
      <c r="BE132" s="2832" t="n">
        <v>5</v>
      </c>
      <c r="BF132" s="2832" t="n">
        <v>-0.4093200000000001</v>
      </c>
      <c r="BG132" s="2832" t="n">
        <v>-0.4093200000000001</v>
      </c>
      <c r="BH132" s="2832" t="n">
        <v>-44.737211</v>
      </c>
      <c r="BI132" s="401" t="n">
        <v>-1.10261435385411</v>
      </c>
      <c r="BJ132" s="2833" t="n"/>
      <c r="BK132" s="2930" t="n">
        <v>6.588669</v>
      </c>
      <c r="BL132" s="2832" t="n">
        <v>5</v>
      </c>
      <c r="BM132" s="2832" t="n">
        <v>5</v>
      </c>
      <c r="BN132" s="2832" t="n">
        <v>5</v>
      </c>
      <c r="BO132" s="2832" t="n">
        <v>1.588669</v>
      </c>
      <c r="BP132" s="2832" t="n">
        <v>1.588669</v>
      </c>
      <c r="BQ132" s="2832" t="n">
        <v>1.708836</v>
      </c>
      <c r="BR132" s="401" t="n">
        <v>2.855647352934981</v>
      </c>
      <c r="BS132" s="2833" t="n"/>
      <c r="BT132" s="2930" t="n">
        <v>6.58867</v>
      </c>
      <c r="BU132" s="2832" t="n">
        <v>5</v>
      </c>
      <c r="BV132" s="2832" t="n">
        <v>5</v>
      </c>
      <c r="BW132" s="2832" t="n">
        <v>1.58867</v>
      </c>
      <c r="BX132" s="2832" t="n">
        <v>1.58867</v>
      </c>
      <c r="BY132" s="2832" t="n">
        <v>1.708836</v>
      </c>
      <c r="BZ132" s="401" t="n">
        <v>2.855647938128644</v>
      </c>
      <c r="CA132" s="2795" t="n"/>
      <c r="CB132" s="2930" t="n">
        <v>6.588668</v>
      </c>
      <c r="CC132" s="2832" t="n">
        <v>5</v>
      </c>
      <c r="CD132" s="2832" t="n">
        <v>5</v>
      </c>
      <c r="CE132" s="2832" t="n">
        <v>1.588668</v>
      </c>
      <c r="CF132" s="2832" t="n">
        <v>1.588668</v>
      </c>
      <c r="CG132" s="2832" t="n">
        <v>0.815642</v>
      </c>
      <c r="CH132" s="401" t="n">
        <v>7.077892016350312</v>
      </c>
      <c r="CI132" s="2795" t="n"/>
      <c r="CJ132" s="2852" t="n">
        <v>6.58867</v>
      </c>
      <c r="CK132" s="2832" t="n">
        <v>5</v>
      </c>
      <c r="CL132" s="2832" t="n">
        <v>5</v>
      </c>
      <c r="CM132" s="2832" t="n">
        <v>1.58867</v>
      </c>
      <c r="CN132" s="2832" t="n">
        <v>1.58867</v>
      </c>
      <c r="CO132" s="2832" t="n">
        <v>3.625504</v>
      </c>
      <c r="CP132" s="401" t="n">
        <v>0.8173114689709347</v>
      </c>
      <c r="CQ132" s="402" t="n"/>
      <c r="CR132" s="2831" t="n">
        <v>93.29588199999998</v>
      </c>
      <c r="CS132" s="2832" t="n">
        <v>60</v>
      </c>
      <c r="CT132" s="2832" t="n">
        <v>86.941205</v>
      </c>
      <c r="CU132" s="2832" t="n">
        <v>33.29588199999998</v>
      </c>
      <c r="CV132" s="2832" t="n">
        <v>6.354676999999981</v>
      </c>
      <c r="CW132" s="2832" t="n">
        <v>-22.836542</v>
      </c>
      <c r="CX132" s="401">
        <f>IFERROR(CR132/CW132-1, "-")</f>
        <v/>
      </c>
      <c r="CY132" s="392" t="n"/>
      <c r="CZ132" s="2834" t="n">
        <v>60</v>
      </c>
      <c r="DA132" s="2832" t="n">
        <v>77.99584899999999</v>
      </c>
      <c r="DB132" s="2832" t="n">
        <v>81.173187</v>
      </c>
      <c r="DC132" s="2832" t="n">
        <v>86.941205</v>
      </c>
      <c r="DD132" s="2832" t="n">
        <v>-22.836542</v>
      </c>
      <c r="DE132" s="401">
        <f>+CZ132/DD132-1</f>
        <v/>
      </c>
      <c r="DF132" s="401">
        <f>+DA132/DD132-1</f>
        <v/>
      </c>
      <c r="DG132" s="405">
        <f>+DB132/DD132-1</f>
        <v/>
      </c>
      <c r="DH132" s="405">
        <f>+DC132/DD132-1</f>
        <v/>
      </c>
      <c r="DI132" s="2819" t="n"/>
      <c r="DJ132" s="2657">
        <f>SUM(D132,J132,P132,V132,AD132,AL132,AU132,BC132,BK132,BT132,CB132,CJ132)-CR132</f>
        <v/>
      </c>
      <c r="DK132" s="2657">
        <f>SUM(E132,K132,Q132,W132,AE132,AM132,AV132,BD132,BL132,BU132,CC132,CK132)-CS132</f>
        <v/>
      </c>
      <c r="DL132" s="2657">
        <f>SUM(G132,M132,S132,AA132,AI132,AR132,AZ132,BH132,BQ132,BY132,CG132,CO132)-CW132</f>
        <v/>
      </c>
      <c r="DM132" s="2657">
        <f>SUM(D132,J132,P132,V132,AD132,AL132,AU132,BC132,,BN132,BV132,CD132,CL132)-CT132</f>
        <v/>
      </c>
      <c r="DN132" s="2819" t="n"/>
      <c r="DO132" s="2819" t="n"/>
      <c r="DP132" s="2931" t="n">
        <v>-26462046</v>
      </c>
      <c r="DQ132" s="2821">
        <f>-CR132+DP132/10^6</f>
        <v/>
      </c>
      <c r="DR132" s="2657">
        <f>SUM(E132,K132,Q132,W132,AE132,AM132,AV132,BD132,BL132,BU132,CC132,CK132)-CS132</f>
        <v/>
      </c>
      <c r="DS132" s="2657">
        <f>SUM(D132,J132,P132,V132,AD132,AL132,AU132,BC132,,BN132,BV132,CD132,CL132)-CT132</f>
        <v/>
      </c>
      <c r="DT132" s="2822" t="n"/>
      <c r="DU132" s="407" t="n">
        <v>3.625504</v>
      </c>
      <c r="DV132" s="2823">
        <f>DU132-CJ132</f>
        <v/>
      </c>
      <c r="DX132" s="2811">
        <f>(CS132-CZ132)*10^6</f>
        <v/>
      </c>
      <c r="DY132" s="2811">
        <f>(CT132-DC132)*10^6</f>
        <v/>
      </c>
      <c r="DZ132" s="2811">
        <f>(CW132-DD132)*10^6</f>
        <v/>
      </c>
      <c r="EB132" s="2824" t="n"/>
    </row>
    <row customFormat="1" customHeight="1" hidden="1" ht="15.75" outlineLevel="1" r="133" s="408">
      <c r="A133" s="260" t="n"/>
      <c r="B133" s="411" t="inlineStr">
        <is>
          <t>CONCOURS DIVERS</t>
        </is>
      </c>
      <c r="C133" s="398" t="inlineStr">
        <is>
          <t>Opex127</t>
        </is>
      </c>
      <c r="D133" s="2831" t="n">
        <v>1.994245</v>
      </c>
      <c r="E133" s="2832" t="n">
        <v>1.83</v>
      </c>
      <c r="F133" s="2832" t="n">
        <v>0.164245</v>
      </c>
      <c r="G133" s="2832" t="n">
        <v>1.994246</v>
      </c>
      <c r="H133" s="401" t="n">
        <v>-5.014426505134395e-07</v>
      </c>
      <c r="I133" s="389" t="n"/>
      <c r="J133" s="2831" t="n">
        <v>1.994247</v>
      </c>
      <c r="K133" s="2832" t="n">
        <v>1.83</v>
      </c>
      <c r="L133" s="2832" t="n">
        <v>0.164247</v>
      </c>
      <c r="M133" s="2832" t="n">
        <v>1.833334</v>
      </c>
      <c r="N133" s="401" t="n">
        <v>0.08777069535611082</v>
      </c>
      <c r="O133" s="402" t="n"/>
      <c r="P133" s="2831" t="n">
        <v>-2.037597</v>
      </c>
      <c r="Q133" s="2832" t="n">
        <v>1.83</v>
      </c>
      <c r="R133" s="2832" t="n">
        <v>-3.867597</v>
      </c>
      <c r="S133" s="2832" t="n">
        <v>1.994245</v>
      </c>
      <c r="T133" s="401" t="n">
        <v>-2.021738552685352</v>
      </c>
      <c r="U133" s="2826" t="n"/>
      <c r="V133" s="2831" t="n">
        <v>1.994245</v>
      </c>
      <c r="W133" s="2832" t="n">
        <v>1.83</v>
      </c>
      <c r="X133" s="2832" t="n">
        <v>1.83</v>
      </c>
      <c r="Y133" s="2832" t="n">
        <v>0.164245</v>
      </c>
      <c r="Z133" s="2832" t="n">
        <v>0.164245</v>
      </c>
      <c r="AA133" s="2832" t="n">
        <v>1.994246</v>
      </c>
      <c r="AB133" s="401" t="n">
        <v>-5.014426505134395e-07</v>
      </c>
      <c r="AC133" s="402" t="n"/>
      <c r="AD133" s="2831" t="n">
        <v>1.994247</v>
      </c>
      <c r="AE133" s="2832" t="n">
        <v>1.83</v>
      </c>
      <c r="AF133" s="2832" t="n">
        <v>1.83</v>
      </c>
      <c r="AG133" s="2832" t="n">
        <v>0.164247</v>
      </c>
      <c r="AH133" s="2832" t="n">
        <v>0.164247</v>
      </c>
      <c r="AI133" s="2832" t="n">
        <v>1.994246</v>
      </c>
      <c r="AJ133" s="401" t="n">
        <v>5.014426505134395e-07</v>
      </c>
      <c r="AK133" s="402" t="n"/>
      <c r="AL133" s="2831" t="n">
        <v>1.994245</v>
      </c>
      <c r="AM133" s="2832" t="n">
        <v>1.83</v>
      </c>
      <c r="AN133" s="2832" t="n">
        <v>1.83</v>
      </c>
      <c r="AO133" s="2832" t="n">
        <v>1.83</v>
      </c>
      <c r="AP133" s="2832" t="n">
        <v>0.164245</v>
      </c>
      <c r="AQ133" s="2832" t="n">
        <v>0.164245</v>
      </c>
      <c r="AR133" s="2832" t="n">
        <v>1.994246</v>
      </c>
      <c r="AS133" s="401" t="n">
        <v>-5.014426505134395e-07</v>
      </c>
      <c r="AT133" s="2827" t="n"/>
      <c r="AU133" s="2831" t="n">
        <v>1.994246</v>
      </c>
      <c r="AV133" s="2832" t="n">
        <v>1.83</v>
      </c>
      <c r="AW133" s="2832" t="n">
        <v>1.83</v>
      </c>
      <c r="AX133" s="2832" t="n">
        <v>0.1642459999999999</v>
      </c>
      <c r="AY133" s="2832" t="n">
        <v>0.1642459999999999</v>
      </c>
      <c r="AZ133" s="2832" t="n">
        <v>1.994245</v>
      </c>
      <c r="BA133" s="401" t="n">
        <v>5.014429018679323e-07</v>
      </c>
      <c r="BB133" s="402" t="n"/>
      <c r="BC133" s="2831" t="n">
        <v>1.994246</v>
      </c>
      <c r="BD133" s="2832" t="n">
        <v>1.83</v>
      </c>
      <c r="BE133" s="2832" t="n">
        <v>1.83</v>
      </c>
      <c r="BF133" s="2832" t="n">
        <v>0.1642459999999999</v>
      </c>
      <c r="BG133" s="2832" t="n">
        <v>0.1642459999999999</v>
      </c>
      <c r="BH133" s="2832" t="n">
        <v>1.994247</v>
      </c>
      <c r="BI133" s="401" t="n">
        <v>-5.014423991589467e-07</v>
      </c>
      <c r="BJ133" s="2833" t="n"/>
      <c r="BK133" s="2831" t="n">
        <v>1.994246</v>
      </c>
      <c r="BL133" s="2832" t="n">
        <v>1.83</v>
      </c>
      <c r="BM133" s="2832" t="n">
        <v>1.83</v>
      </c>
      <c r="BN133" s="2832" t="n">
        <v>1.83</v>
      </c>
      <c r="BO133" s="2832" t="n">
        <v>0.1642459999999999</v>
      </c>
      <c r="BP133" s="2832" t="n">
        <v>0.1642459999999999</v>
      </c>
      <c r="BQ133" s="2832" t="n">
        <v>1.994245</v>
      </c>
      <c r="BR133" s="401" t="n">
        <v>5.014429018679323e-07</v>
      </c>
      <c r="BS133" s="2833" t="n"/>
      <c r="BT133" s="2831" t="n">
        <v>1.994245</v>
      </c>
      <c r="BU133" s="2832" t="n">
        <v>1.83</v>
      </c>
      <c r="BV133" s="2832" t="n">
        <v>1.83</v>
      </c>
      <c r="BW133" s="2832" t="n">
        <v>0.164245</v>
      </c>
      <c r="BX133" s="2832" t="n">
        <v>0.164245</v>
      </c>
      <c r="BY133" s="2832" t="n">
        <v>1.994246</v>
      </c>
      <c r="BZ133" s="401" t="n">
        <v>-5.014426505134395e-07</v>
      </c>
      <c r="CA133" s="2795" t="n"/>
      <c r="CB133" s="2831" t="n">
        <v>1.994247</v>
      </c>
      <c r="CC133" s="2832" t="n">
        <v>1.83</v>
      </c>
      <c r="CD133" s="2832" t="n">
        <v>1.83</v>
      </c>
      <c r="CE133" s="2832" t="n">
        <v>0.164247</v>
      </c>
      <c r="CF133" s="2832" t="n">
        <v>0.164247</v>
      </c>
      <c r="CG133" s="2832" t="n">
        <v>1.994246</v>
      </c>
      <c r="CH133" s="401" t="n">
        <v>5.014426505134395e-07</v>
      </c>
      <c r="CI133" s="2795" t="n"/>
      <c r="CJ133" s="2831" t="n">
        <v>1.994245</v>
      </c>
      <c r="CK133" s="2832" t="n">
        <v>1.83</v>
      </c>
      <c r="CL133" s="2832" t="n">
        <v>1.83</v>
      </c>
      <c r="CM133" s="2832" t="n">
        <v>0.164245</v>
      </c>
      <c r="CN133" s="2832" t="n">
        <v>0.164245</v>
      </c>
      <c r="CO133" s="2832" t="n">
        <v>1.994246</v>
      </c>
      <c r="CP133" s="401" t="n">
        <v>-5.014426505134395e-07</v>
      </c>
      <c r="CQ133" s="402" t="n"/>
      <c r="CR133" s="2831" t="n">
        <v>19.899107</v>
      </c>
      <c r="CS133" s="2832" t="n">
        <v>21.95999999999999</v>
      </c>
      <c r="CT133" s="2832" t="n">
        <v>19.242124</v>
      </c>
      <c r="CU133" s="2832" t="n">
        <v>-2.060892999999993</v>
      </c>
      <c r="CV133" s="2832" t="n">
        <v>0.6569830000000003</v>
      </c>
      <c r="CW133" s="2832" t="n">
        <v>23.770038</v>
      </c>
      <c r="CX133" s="401">
        <f>IFERROR(CR133/CW133-1, "-")</f>
        <v/>
      </c>
      <c r="CY133" s="392" t="n"/>
      <c r="CZ133" s="2834" t="n">
        <v>21.95999999999999</v>
      </c>
      <c r="DA133" s="2832" t="n">
        <v>18.420895</v>
      </c>
      <c r="DB133" s="2832" t="n">
        <v>18.749387</v>
      </c>
      <c r="DC133" s="2832" t="n">
        <v>19.242124</v>
      </c>
      <c r="DD133" s="2832" t="n">
        <v>23.770038</v>
      </c>
      <c r="DE133" s="401">
        <f>+CZ133/DD133-1</f>
        <v/>
      </c>
      <c r="DF133" s="401">
        <f>+DA133/DD133-1</f>
        <v/>
      </c>
      <c r="DG133" s="405">
        <f>+DB133/DD133-1</f>
        <v/>
      </c>
      <c r="DH133" s="405">
        <f>+DC133/DD133-1</f>
        <v/>
      </c>
      <c r="DI133" s="2819" t="n"/>
      <c r="DJ133" s="2657">
        <f>SUM(D133,J133,P133,V133,AD133,AL133,AU133,BC133,BK133,BT133,CB133,CJ133)-CR133</f>
        <v/>
      </c>
      <c r="DK133" s="2657">
        <f>SUM(E133,K133,Q133,W133,AE133,AM133,AV133,BD133,BL133,BU133,CC133,CK133)-CS133</f>
        <v/>
      </c>
      <c r="DL133" s="2657">
        <f>SUM(G133,M133,S133,AA133,AI133,AR133,AZ133,BH133,BQ133,BY133,CG133,CO133)-CW133</f>
        <v/>
      </c>
      <c r="DM133" s="2657">
        <f>SUM(D133,J133,P133,V133,AD133,AL133,AU133,BC133,,BN133,BV133,CD133,CL133)-CT133</f>
        <v/>
      </c>
      <c r="DN133" s="2819" t="n"/>
      <c r="DO133" s="2819" t="n"/>
      <c r="DP133" s="2835" t="n">
        <v>21775792</v>
      </c>
      <c r="DQ133" s="2821">
        <f>-CR133+DP133/10^6</f>
        <v/>
      </c>
      <c r="DR133" s="2657">
        <f>SUM(E133,K133,Q133,W133,AE133,AM133,AV133,BD133,BL133,BU133,CC133,CK133)-CS133</f>
        <v/>
      </c>
      <c r="DS133" s="2657">
        <f>SUM(D133,J133,P133,V133,AD133,AL133,AU133,BC133,,BN133,BV133,CD133,CL133)-CT133</f>
        <v/>
      </c>
      <c r="DT133" s="2822" t="n"/>
      <c r="DU133" s="407" t="n">
        <v>1.994246</v>
      </c>
      <c r="DV133" s="2823">
        <f>DU133-CJ133</f>
        <v/>
      </c>
      <c r="DX133" s="2811">
        <f>(CS133-CZ133)*10^6</f>
        <v/>
      </c>
      <c r="DY133" s="2811">
        <f>(CT133-DC133)*10^6</f>
        <v/>
      </c>
      <c r="DZ133" s="2811">
        <f>(CW133-DD133)*10^6</f>
        <v/>
      </c>
      <c r="EB133" s="2824" t="n"/>
    </row>
    <row customFormat="1" customHeight="1" hidden="1" ht="15.75" outlineLevel="1" r="134" s="408">
      <c r="A134" s="260" t="n"/>
      <c r="B134" s="411" t="inlineStr">
        <is>
          <t>FRAIS DE DEMENAGEMENT</t>
        </is>
      </c>
      <c r="C134" s="398" t="inlineStr">
        <is>
          <t>Opex128</t>
        </is>
      </c>
      <c r="D134" s="2831" t="n"/>
      <c r="E134" s="2832" t="n"/>
      <c r="F134" s="2832" t="n">
        <v>0</v>
      </c>
      <c r="G134" s="2832" t="n"/>
      <c r="H134" s="401" t="n"/>
      <c r="I134" s="389" t="n"/>
      <c r="J134" s="2831" t="n"/>
      <c r="K134" s="2832" t="n"/>
      <c r="L134" s="2832" t="n">
        <v>0</v>
      </c>
      <c r="M134" s="2832" t="n"/>
      <c r="N134" s="401" t="n"/>
      <c r="O134" s="402" t="n"/>
      <c r="P134" s="2831" t="n"/>
      <c r="Q134" s="2832" t="n"/>
      <c r="R134" s="2832" t="n">
        <v>0</v>
      </c>
      <c r="S134" s="2832" t="n"/>
      <c r="T134" s="401" t="n"/>
      <c r="U134" s="2826" t="n"/>
      <c r="V134" s="2831" t="n"/>
      <c r="W134" s="2832" t="n"/>
      <c r="X134" s="2832" t="n"/>
      <c r="Y134" s="2832" t="n">
        <v>0</v>
      </c>
      <c r="Z134" s="2832" t="n">
        <v>0</v>
      </c>
      <c r="AA134" s="2832" t="n"/>
      <c r="AB134" s="401" t="n"/>
      <c r="AC134" s="402" t="n"/>
      <c r="AD134" s="2831" t="n"/>
      <c r="AE134" s="2832" t="n"/>
      <c r="AF134" s="2832" t="n"/>
      <c r="AG134" s="2832" t="n">
        <v>0</v>
      </c>
      <c r="AH134" s="2832" t="n">
        <v>0</v>
      </c>
      <c r="AI134" s="2832" t="n"/>
      <c r="AJ134" s="401" t="n"/>
      <c r="AK134" s="402" t="n"/>
      <c r="AL134" s="2831" t="n"/>
      <c r="AM134" s="2832" t="n"/>
      <c r="AN134" s="2832" t="n"/>
      <c r="AO134" s="2832" t="n"/>
      <c r="AP134" s="2832" t="n">
        <v>0</v>
      </c>
      <c r="AQ134" s="2832" t="n">
        <v>0</v>
      </c>
      <c r="AR134" s="2832" t="n"/>
      <c r="AS134" s="401" t="n"/>
      <c r="AT134" s="2827" t="n"/>
      <c r="AU134" s="2831" t="n"/>
      <c r="AV134" s="2832" t="n"/>
      <c r="AW134" s="2832" t="n"/>
      <c r="AX134" s="2832" t="n">
        <v>0</v>
      </c>
      <c r="AY134" s="2832" t="n">
        <v>0</v>
      </c>
      <c r="AZ134" s="2832" t="n"/>
      <c r="BA134" s="401" t="n"/>
      <c r="BB134" s="402" t="n"/>
      <c r="BC134" s="2831" t="n"/>
      <c r="BD134" s="2832" t="n"/>
      <c r="BE134" s="2832" t="n"/>
      <c r="BF134" s="2832" t="n">
        <v>0</v>
      </c>
      <c r="BG134" s="2832" t="n">
        <v>0</v>
      </c>
      <c r="BH134" s="2832" t="n"/>
      <c r="BI134" s="401" t="n"/>
      <c r="BJ134" s="2833" t="n"/>
      <c r="BK134" s="2831" t="n">
        <v>0</v>
      </c>
      <c r="BL134" s="2832" t="n"/>
      <c r="BM134" s="2832" t="n"/>
      <c r="BN134" s="2832" t="n"/>
      <c r="BO134" s="2832" t="n">
        <v>0</v>
      </c>
      <c r="BP134" s="2832" t="n">
        <v>0</v>
      </c>
      <c r="BQ134" s="2832" t="n"/>
      <c r="BR134" s="401" t="n"/>
      <c r="BS134" s="2833" t="n"/>
      <c r="BT134" s="2831" t="n">
        <v>0</v>
      </c>
      <c r="BU134" s="2832" t="n"/>
      <c r="BV134" s="2832" t="n"/>
      <c r="BW134" s="2832" t="n">
        <v>0</v>
      </c>
      <c r="BX134" s="2832" t="n">
        <v>0</v>
      </c>
      <c r="BY134" s="2832" t="n"/>
      <c r="BZ134" s="401" t="n"/>
      <c r="CA134" s="2795" t="n"/>
      <c r="CB134" s="2831" t="n">
        <v>0.25</v>
      </c>
      <c r="CC134" s="2832" t="n"/>
      <c r="CD134" s="2832" t="n"/>
      <c r="CE134" s="2832" t="n">
        <v>0.25</v>
      </c>
      <c r="CF134" s="2832" t="n">
        <v>0.25</v>
      </c>
      <c r="CG134" s="2832" t="n"/>
      <c r="CH134" s="401" t="n"/>
      <c r="CI134" s="2795" t="n"/>
      <c r="CJ134" s="2831" t="n">
        <v>0</v>
      </c>
      <c r="CK134" s="2832" t="n"/>
      <c r="CL134" s="2832" t="n"/>
      <c r="CM134" s="2832" t="n">
        <v>0</v>
      </c>
      <c r="CN134" s="2832" t="n">
        <v>0</v>
      </c>
      <c r="CO134" s="2832" t="n"/>
      <c r="CP134" s="401" t="n"/>
      <c r="CQ134" s="402" t="n"/>
      <c r="CR134" s="2831" t="n">
        <v>0.25</v>
      </c>
      <c r="CS134" s="2832" t="n">
        <v>0</v>
      </c>
      <c r="CT134" s="2832" t="n">
        <v>0</v>
      </c>
      <c r="CU134" s="2832" t="n">
        <v>0.25</v>
      </c>
      <c r="CV134" s="2832" t="n">
        <v>0.25</v>
      </c>
      <c r="CW134" s="2832" t="n">
        <v>0</v>
      </c>
      <c r="CX134" s="401">
        <f>IFERROR(CR134/CW134-1, "-")</f>
        <v/>
      </c>
      <c r="CY134" s="392" t="n"/>
      <c r="CZ134" s="2834" t="n">
        <v>0</v>
      </c>
      <c r="DA134" s="2832" t="n"/>
      <c r="DB134" s="2832" t="n"/>
      <c r="DC134" s="2832" t="n">
        <v>0.5</v>
      </c>
      <c r="DD134" s="2832" t="n"/>
      <c r="DE134" s="401" t="n"/>
      <c r="DF134" s="401">
        <f>+DA134/DD134-1</f>
        <v/>
      </c>
      <c r="DG134" s="405">
        <f>+DB134/DD134-1</f>
        <v/>
      </c>
      <c r="DH134" s="405">
        <f>+DC134/DD134-1</f>
        <v/>
      </c>
      <c r="DI134" s="2819" t="n"/>
      <c r="DJ134" s="2657">
        <f>SUM(D134,J134,P134,V134,AD134,AL134,AU134,BC134,BK134,BT134,CB134,CJ134)-CR134</f>
        <v/>
      </c>
      <c r="DK134" s="2657">
        <f>SUM(E134,K134,Q134,W134,AE134,AM134,AV134,BD134,BL134,BU134,CC134,CK134)-CS134</f>
        <v/>
      </c>
      <c r="DL134" s="2657">
        <f>SUM(G134,M134,S134,AA134,AI134,AR134,AZ134,BH134,BQ134,BY134,CG134,CO134)-CW134</f>
        <v/>
      </c>
      <c r="DM134" s="2657">
        <f>SUM(D134,J134,P134,V134,AD134,AL134,AU134,BC134,,BN134,BV134,CD134,CL134)-CT134</f>
        <v/>
      </c>
      <c r="DN134" s="2819" t="n"/>
      <c r="DO134" s="2819" t="n"/>
      <c r="DP134" s="2835" t="n">
        <v>2241863</v>
      </c>
      <c r="DQ134" s="2821">
        <f>-CR134+DP134/10^6</f>
        <v/>
      </c>
      <c r="DR134" s="2657">
        <f>SUM(E134,K134,Q134,W134,AE134,AM134,AV134,BD134,BL134,BU134,CC134,CK134)-CS134</f>
        <v/>
      </c>
      <c r="DS134" s="2657">
        <f>SUM(D134,J134,P134,V134,AD134,AL134,AU134,BC134,,BN134,BV134,CD134,CL134)-CT134</f>
        <v/>
      </c>
      <c r="DT134" s="2822" t="n"/>
      <c r="DU134" s="407" t="n">
        <v>0</v>
      </c>
      <c r="DV134" s="2823">
        <f>DU134-CJ134</f>
        <v/>
      </c>
      <c r="DX134" s="2811">
        <f>(CS134-CZ134)*10^6</f>
        <v/>
      </c>
      <c r="DY134" s="2811">
        <f>(CT134-DC134)*10^6</f>
        <v/>
      </c>
      <c r="DZ134" s="2811">
        <f>(CW134-DD134)*10^6</f>
        <v/>
      </c>
      <c r="EB134" s="2824" t="n"/>
    </row>
    <row customFormat="1" customHeight="1" hidden="1" ht="15.75" outlineLevel="1" r="135" s="408">
      <c r="A135" s="260" t="n"/>
      <c r="B135" s="411" t="inlineStr">
        <is>
          <t>DONS</t>
        </is>
      </c>
      <c r="C135" s="398" t="inlineStr">
        <is>
          <t>Opex129</t>
        </is>
      </c>
      <c r="D135" s="2844" t="n">
        <v>0.025557</v>
      </c>
      <c r="E135" s="2832" t="n">
        <v>5</v>
      </c>
      <c r="F135" s="2832" t="n">
        <v>-4.974443</v>
      </c>
      <c r="G135" s="2832" t="n">
        <v>0</v>
      </c>
      <c r="H135" s="401" t="n"/>
      <c r="I135" s="389" t="n"/>
      <c r="J135" s="2932" t="n">
        <v>0</v>
      </c>
      <c r="K135" s="2832" t="n">
        <v>36</v>
      </c>
      <c r="L135" s="2832" t="n">
        <v>-36</v>
      </c>
      <c r="M135" s="2832" t="n">
        <v>6.1793</v>
      </c>
      <c r="N135" s="401" t="n">
        <v>-1</v>
      </c>
      <c r="O135" s="402" t="n"/>
      <c r="P135" s="2932" t="n">
        <v>0</v>
      </c>
      <c r="Q135" s="2832" t="n">
        <v>15</v>
      </c>
      <c r="R135" s="2832" t="n">
        <v>-15</v>
      </c>
      <c r="S135" s="2832" t="n">
        <v>-5.7718818207</v>
      </c>
      <c r="T135" s="401" t="n">
        <v>-1</v>
      </c>
      <c r="U135" s="2826" t="n"/>
      <c r="V135" s="2932" t="n">
        <v>0.414247</v>
      </c>
      <c r="W135" s="2832" t="n">
        <v>20</v>
      </c>
      <c r="X135" s="2832" t="n">
        <v>10</v>
      </c>
      <c r="Y135" s="2832" t="n">
        <v>-19.585753</v>
      </c>
      <c r="Z135" s="2832" t="n">
        <v>-9.585753</v>
      </c>
      <c r="AA135" s="2832" t="n">
        <v>31.144404</v>
      </c>
      <c r="AB135" s="401" t="n">
        <v>-0.9866991514751735</v>
      </c>
      <c r="AC135" s="402" t="n"/>
      <c r="AD135" s="2932" t="n">
        <v>-7.333474</v>
      </c>
      <c r="AE135" s="2832" t="n">
        <v>35</v>
      </c>
      <c r="AF135" s="2832" t="n">
        <v>10</v>
      </c>
      <c r="AG135" s="2832" t="n">
        <v>-42.333474</v>
      </c>
      <c r="AH135" s="2832" t="n">
        <v>-17.333474</v>
      </c>
      <c r="AI135" s="2832" t="n">
        <v>-30.27</v>
      </c>
      <c r="AJ135" s="401" t="n">
        <v>-0.7577312851007598</v>
      </c>
      <c r="AK135" s="402" t="n"/>
      <c r="AL135" s="2932" t="n">
        <v>0</v>
      </c>
      <c r="AM135" s="2832" t="n">
        <v>7</v>
      </c>
      <c r="AN135" s="2832" t="n">
        <v>7</v>
      </c>
      <c r="AO135" s="2832" t="n">
        <v>7</v>
      </c>
      <c r="AP135" s="2832" t="n">
        <v>-7</v>
      </c>
      <c r="AQ135" s="2832" t="n">
        <v>-7</v>
      </c>
      <c r="AR135" s="2832" t="n">
        <v>9.100000000000001</v>
      </c>
      <c r="AS135" s="401" t="n">
        <v>-1</v>
      </c>
      <c r="AT135" s="2827" t="n"/>
      <c r="AU135" s="2932" t="n">
        <v>0</v>
      </c>
      <c r="AV135" s="2832" t="n">
        <v>5</v>
      </c>
      <c r="AW135" s="2832" t="n">
        <v>5</v>
      </c>
      <c r="AX135" s="2832" t="n">
        <v>-5</v>
      </c>
      <c r="AY135" s="2832" t="n">
        <v>-5</v>
      </c>
      <c r="AZ135" s="2832" t="n">
        <v>65.643863</v>
      </c>
      <c r="BA135" s="401" t="n">
        <v>-1</v>
      </c>
      <c r="BB135" s="402" t="n"/>
      <c r="BC135" s="2932" t="n">
        <v>0</v>
      </c>
      <c r="BD135" s="2832" t="n">
        <v>30</v>
      </c>
      <c r="BE135" s="2832" t="n">
        <v>5</v>
      </c>
      <c r="BF135" s="2832" t="n">
        <v>-30</v>
      </c>
      <c r="BG135" s="2832" t="n">
        <v>-5</v>
      </c>
      <c r="BH135" s="2832" t="n">
        <v>0.078676</v>
      </c>
      <c r="BI135" s="401" t="n">
        <v>-1</v>
      </c>
      <c r="BJ135" s="2833" t="n"/>
      <c r="BK135" s="2932" t="n">
        <v>0.357942</v>
      </c>
      <c r="BL135" s="2832" t="n">
        <v>5</v>
      </c>
      <c r="BM135" s="2832" t="n">
        <v>5</v>
      </c>
      <c r="BN135" s="2832" t="n">
        <v>5</v>
      </c>
      <c r="BO135" s="2832" t="n">
        <v>-4.642058</v>
      </c>
      <c r="BP135" s="2832" t="n">
        <v>-4.642058</v>
      </c>
      <c r="BQ135" s="2832" t="n">
        <v>-2.638771</v>
      </c>
      <c r="BR135" s="401" t="n">
        <v>-1.135647238809279</v>
      </c>
      <c r="BS135" s="2833" t="n"/>
      <c r="BT135" s="2932" t="n">
        <v>0</v>
      </c>
      <c r="BU135" s="2832" t="n">
        <v>7</v>
      </c>
      <c r="BV135" s="2832" t="n">
        <v>7</v>
      </c>
      <c r="BW135" s="2832" t="n">
        <v>-7</v>
      </c>
      <c r="BX135" s="2832" t="n">
        <v>-7</v>
      </c>
      <c r="BY135" s="2832" t="n">
        <v>-68.2929641793</v>
      </c>
      <c r="BZ135" s="401" t="n">
        <v>-1</v>
      </c>
      <c r="CA135" s="2795" t="n"/>
      <c r="CB135" s="2932" t="n">
        <v>0</v>
      </c>
      <c r="CC135" s="2832" t="n">
        <v>25</v>
      </c>
      <c r="CD135" s="2832" t="n">
        <v>10</v>
      </c>
      <c r="CE135" s="2832" t="n">
        <v>-25</v>
      </c>
      <c r="CF135" s="2832" t="n">
        <v>-10</v>
      </c>
      <c r="CG135" s="2832" t="n">
        <v>0</v>
      </c>
      <c r="CH135" s="401" t="n"/>
      <c r="CI135" s="2795" t="n"/>
      <c r="CJ135" s="2932" t="n">
        <v>0</v>
      </c>
      <c r="CK135" s="2832" t="n">
        <v>10</v>
      </c>
      <c r="CL135" s="2832" t="n">
        <v>10</v>
      </c>
      <c r="CM135" s="2832" t="n">
        <v>-10</v>
      </c>
      <c r="CN135" s="2832" t="n">
        <v>-10</v>
      </c>
      <c r="CO135" s="2832" t="n">
        <v>-5.17262599999999</v>
      </c>
      <c r="CP135" s="401" t="n">
        <v>-1</v>
      </c>
      <c r="CQ135" s="402" t="n"/>
      <c r="CR135" s="2831" t="n">
        <v>-6.535728000000001</v>
      </c>
      <c r="CS135" s="2832" t="n">
        <v>200</v>
      </c>
      <c r="CT135" s="2832" t="n">
        <v>25.10633</v>
      </c>
      <c r="CU135" s="2832" t="n">
        <v>-206.535728</v>
      </c>
      <c r="CV135" s="2832" t="n">
        <v>-31.642058</v>
      </c>
      <c r="CW135" s="2832" t="n">
        <v>3.552713678800501e-15</v>
      </c>
      <c r="CX135" s="401">
        <f>IFERROR(CR135/CW135-1, "-")</f>
        <v/>
      </c>
      <c r="CY135" s="392" t="n"/>
      <c r="CZ135" s="2834" t="n">
        <v>200</v>
      </c>
      <c r="DA135" s="2832" t="n">
        <v>69.02555699999999</v>
      </c>
      <c r="DB135" s="2832" t="n">
        <v>42.10633</v>
      </c>
      <c r="DC135" s="2832" t="n">
        <v>25.10633</v>
      </c>
      <c r="DD135" s="2832" t="n">
        <v>3.552713678800501e-15</v>
      </c>
      <c r="DE135" s="401">
        <f>+CZ135/DD135-1</f>
        <v/>
      </c>
      <c r="DF135" s="401">
        <f>+DA135/DD135-1</f>
        <v/>
      </c>
      <c r="DG135" s="405">
        <f>+DB135/DD135-1</f>
        <v/>
      </c>
      <c r="DH135" s="405">
        <f>+DC135/DD135-1</f>
        <v/>
      </c>
      <c r="DI135" s="2819" t="n"/>
      <c r="DJ135" s="2657">
        <f>SUM(D135,J135,P135,V135,AD135,AL135,AU135,BC135,BK135,BT135,CB135,CJ135)-CR135</f>
        <v/>
      </c>
      <c r="DK135" s="2657">
        <f>SUM(E135,K135,Q135,W135,AE135,AM135,AV135,BD135,BL135,BU135,CC135,CK135)-CS135</f>
        <v/>
      </c>
      <c r="DL135" s="2657">
        <f>SUM(G135,M135,S135,AA135,AI135,AR135,AZ135,BH135,BQ135,BY135,CG135,CO135)-CW135</f>
        <v/>
      </c>
      <c r="DM135" s="2657">
        <f>SUM(D135,J135,P135,V135,AD135,AL135,AU135,BC135,,BN135,BV135,CD135,CL135)-CT135</f>
        <v/>
      </c>
      <c r="DN135" s="2819" t="n"/>
      <c r="DO135" s="2819" t="n"/>
      <c r="DP135" s="2933" t="n">
        <v>5172626</v>
      </c>
      <c r="DQ135" s="2821">
        <f>-CR135+DP135/10^6</f>
        <v/>
      </c>
      <c r="DR135" s="2657">
        <f>SUM(E135,K135,Q135,W135,AE135,AM135,AV135,BD135,BL135,BU135,CC135,CK135)-CS135</f>
        <v/>
      </c>
      <c r="DS135" s="2657">
        <f>SUM(D135,J135,P135,V135,AD135,AL135,AU135,BC135,,BN135,BV135,CD135,CL135)-CT135</f>
        <v/>
      </c>
      <c r="DT135" s="2822" t="n"/>
      <c r="DU135" s="407" t="n">
        <v>-5.17262599999999</v>
      </c>
      <c r="DV135" s="2823">
        <f>DU135-CJ135</f>
        <v/>
      </c>
      <c r="DX135" s="2811">
        <f>(CS135-CZ135)*10^6</f>
        <v/>
      </c>
      <c r="DY135" s="2811">
        <f>(CT135-DC135)*10^6</f>
        <v/>
      </c>
      <c r="DZ135" s="2811">
        <f>(CW135-DD135)*10^6</f>
        <v/>
      </c>
      <c r="EB135" s="2824" t="n"/>
    </row>
    <row customFormat="1" customHeight="1" hidden="1" ht="15.75" outlineLevel="1" r="136" s="408">
      <c r="A136" s="260" t="n"/>
      <c r="B136" s="411" t="inlineStr">
        <is>
          <t>AUTRES  LOCATIONS ET CHARGES LO</t>
        </is>
      </c>
      <c r="C136" s="398" t="inlineStr">
        <is>
          <t>Opex130</t>
        </is>
      </c>
      <c r="D136" s="2844" t="n">
        <v>22.260518</v>
      </c>
      <c r="E136" s="2832" t="n">
        <v>0</v>
      </c>
      <c r="F136" s="2832" t="n">
        <v>22.260518</v>
      </c>
      <c r="G136" s="2832" t="n">
        <v>21.967274</v>
      </c>
      <c r="H136" s="401" t="n">
        <v>0.01334913016517203</v>
      </c>
      <c r="I136" s="389" t="n"/>
      <c r="J136" s="2844" t="n">
        <v>20.746117</v>
      </c>
      <c r="K136" s="2832" t="n">
        <v>0</v>
      </c>
      <c r="L136" s="2832" t="n">
        <v>20.746117</v>
      </c>
      <c r="M136" s="2832" t="n">
        <v>20.469911</v>
      </c>
      <c r="N136" s="401" t="n">
        <v>0.01349326824137154</v>
      </c>
      <c r="O136" s="402" t="n"/>
      <c r="P136" s="2844" t="n">
        <v>20.348118</v>
      </c>
      <c r="Q136" s="2832" t="n">
        <v>0</v>
      </c>
      <c r="R136" s="2832" t="n">
        <v>20.348118</v>
      </c>
      <c r="S136" s="2832" t="n">
        <v>20.344804</v>
      </c>
      <c r="T136" s="401" t="n">
        <v>0.0001628917142677544</v>
      </c>
      <c r="U136" s="2826" t="n"/>
      <c r="V136" s="2844" t="n">
        <v>20.057481</v>
      </c>
      <c r="W136" s="2832" t="n">
        <v>0</v>
      </c>
      <c r="X136" s="2832" t="n">
        <v>0</v>
      </c>
      <c r="Y136" s="2832" t="n">
        <v>20.057481</v>
      </c>
      <c r="Z136" s="2832" t="n">
        <v>20.057481</v>
      </c>
      <c r="AA136" s="2832" t="n">
        <v>24.159785</v>
      </c>
      <c r="AB136" s="401" t="n">
        <v>-0.1697988620345753</v>
      </c>
      <c r="AC136" s="402" t="n"/>
      <c r="AD136" s="2844" t="n">
        <v>21.862505</v>
      </c>
      <c r="AE136" s="2832" t="n">
        <v>0</v>
      </c>
      <c r="AF136" s="2832" t="n">
        <v>0</v>
      </c>
      <c r="AG136" s="2832" t="n">
        <v>21.862505</v>
      </c>
      <c r="AH136" s="2832" t="n">
        <v>21.862505</v>
      </c>
      <c r="AI136" s="2832" t="n">
        <v>23.632205</v>
      </c>
      <c r="AJ136" s="401" t="n">
        <v>-0.07488509853397096</v>
      </c>
      <c r="AK136" s="402" t="n"/>
      <c r="AL136" s="2844" t="n">
        <v>20.285553</v>
      </c>
      <c r="AM136" s="2832" t="n">
        <v>0</v>
      </c>
      <c r="AN136" s="2832" t="n">
        <v>0</v>
      </c>
      <c r="AO136" s="2832" t="n">
        <v>0</v>
      </c>
      <c r="AP136" s="2832" t="n">
        <v>20.285553</v>
      </c>
      <c r="AQ136" s="2832" t="n">
        <v>20.285553</v>
      </c>
      <c r="AR136" s="2832" t="n">
        <v>20.138621</v>
      </c>
      <c r="AS136" s="401" t="n">
        <v>0.007296030845408863</v>
      </c>
      <c r="AT136" s="2827" t="n"/>
      <c r="AU136" s="2844" t="n">
        <v>21.618573</v>
      </c>
      <c r="AV136" s="2832" t="n">
        <v>0</v>
      </c>
      <c r="AW136" s="2832" t="n">
        <v>0</v>
      </c>
      <c r="AX136" s="2832" t="n">
        <v>21.618573</v>
      </c>
      <c r="AY136" s="2832" t="n">
        <v>21.618573</v>
      </c>
      <c r="AZ136" s="2832" t="n">
        <v>9.675708999999999</v>
      </c>
      <c r="BA136" s="401" t="n">
        <v>1.234314095225477</v>
      </c>
      <c r="BB136" s="402" t="n"/>
      <c r="BC136" s="2844" t="n">
        <v>20.211764</v>
      </c>
      <c r="BD136" s="2832" t="n">
        <v>0</v>
      </c>
      <c r="BE136" s="2832" t="n">
        <v>0</v>
      </c>
      <c r="BF136" s="2832" t="n">
        <v>20.211764</v>
      </c>
      <c r="BG136" s="2832" t="n">
        <v>20.211764</v>
      </c>
      <c r="BH136" s="2832" t="n">
        <v>41.373425</v>
      </c>
      <c r="BI136" s="401" t="n">
        <v>-0.5114795548108477</v>
      </c>
      <c r="BJ136" s="2833" t="n"/>
      <c r="BK136" s="2844" t="n">
        <v>22.257118</v>
      </c>
      <c r="BL136" s="2832" t="n">
        <v>0</v>
      </c>
      <c r="BM136" s="2832" t="n">
        <v>0</v>
      </c>
      <c r="BN136" s="2832" t="n">
        <v>0</v>
      </c>
      <c r="BO136" s="2832" t="n">
        <v>22.257118</v>
      </c>
      <c r="BP136" s="2832" t="n">
        <v>22.257118</v>
      </c>
      <c r="BQ136" s="2832" t="n">
        <v>26.671056</v>
      </c>
      <c r="BR136" s="401" t="n">
        <v>-0.1654954344514894</v>
      </c>
      <c r="BS136" s="2833" t="n"/>
      <c r="BT136" s="2844" t="n">
        <v>20.747059</v>
      </c>
      <c r="BU136" s="2832" t="n">
        <v>0</v>
      </c>
      <c r="BV136" s="2832" t="n">
        <v>0</v>
      </c>
      <c r="BW136" s="2832" t="n">
        <v>20.747059</v>
      </c>
      <c r="BX136" s="2832" t="n">
        <v>20.747059</v>
      </c>
      <c r="BY136" s="2832" t="n">
        <v>-3.893392</v>
      </c>
      <c r="BZ136" s="401" t="n">
        <v>-6.328787597036209</v>
      </c>
      <c r="CA136" s="2795" t="n"/>
      <c r="CB136" s="2844" t="n">
        <v>20.765285</v>
      </c>
      <c r="CC136" s="2832" t="n">
        <v>0</v>
      </c>
      <c r="CD136" s="2832" t="n">
        <v>0</v>
      </c>
      <c r="CE136" s="2832" t="n">
        <v>20.765285</v>
      </c>
      <c r="CF136" s="2832" t="n">
        <v>20.765285</v>
      </c>
      <c r="CG136" s="2832" t="n">
        <v>20.088118</v>
      </c>
      <c r="CH136" s="401" t="n">
        <v>0.03370982786939014</v>
      </c>
      <c r="CI136" s="2795" t="n"/>
      <c r="CJ136" s="2844" t="n">
        <v>23.340548</v>
      </c>
      <c r="CK136" s="2832" t="n">
        <v>0</v>
      </c>
      <c r="CL136" s="2832" t="n">
        <v>0</v>
      </c>
      <c r="CM136" s="2832" t="n">
        <v>23.340548</v>
      </c>
      <c r="CN136" s="2832" t="n">
        <v>23.340548</v>
      </c>
      <c r="CO136" s="2832" t="n">
        <v>25.705063</v>
      </c>
      <c r="CP136" s="401" t="n">
        <v>-0.09198635303869906</v>
      </c>
      <c r="CQ136" s="402" t="n"/>
      <c r="CR136" s="2831" t="n">
        <v>254.500639</v>
      </c>
      <c r="CS136" s="2832" t="n">
        <v>0</v>
      </c>
      <c r="CT136" s="2832" t="n">
        <v>167.390629</v>
      </c>
      <c r="CU136" s="2832" t="n">
        <v>254.500639</v>
      </c>
      <c r="CV136" s="2832" t="n">
        <v>87.11000999999999</v>
      </c>
      <c r="CW136" s="2832" t="n">
        <v>250.332579</v>
      </c>
      <c r="CX136" s="401">
        <f>IFERROR(CR136/CW136-1, "-")</f>
        <v/>
      </c>
      <c r="CY136" s="392" t="n"/>
      <c r="CZ136" s="2834" t="n">
        <v>0</v>
      </c>
      <c r="DA136" s="2832" t="n">
        <v>63.354753</v>
      </c>
      <c r="DB136" s="2832" t="n">
        <v>105.274739</v>
      </c>
      <c r="DC136" s="2832" t="n">
        <v>167.390629</v>
      </c>
      <c r="DD136" s="2832" t="n">
        <v>250.332579</v>
      </c>
      <c r="DE136" s="401" t="n"/>
      <c r="DF136" s="401">
        <f>+DA136/DD136-1</f>
        <v/>
      </c>
      <c r="DG136" s="405">
        <f>+DB136/DD136-1</f>
        <v/>
      </c>
      <c r="DH136" s="405">
        <f>+DC136/DD136-1</f>
        <v/>
      </c>
      <c r="DI136" s="2819" t="n"/>
      <c r="DJ136" s="2657">
        <f>SUM(D136,J136,P136,V136,AD136,AL136,AU136,BC136,BK136,BT136,CB136,CJ136)-CR136</f>
        <v/>
      </c>
      <c r="DK136" s="2657">
        <f>SUM(E136,K136,Q136,W136,AE136,AM136,AV136,BD136,BL136,BU136,CC136,CK136)-CS136</f>
        <v/>
      </c>
      <c r="DL136" s="2657">
        <f>SUM(G136,M136,S136,AA136,AI136,AR136,AZ136,BH136,BQ136,BY136,CG136,CO136)-CW136</f>
        <v/>
      </c>
      <c r="DM136" s="2657">
        <f>SUM(D136,J136,P136,V136,AD136,AL136,AU136,BC136,,BN136,BV136,CD136,CL136)-CT136</f>
        <v/>
      </c>
      <c r="DN136" s="2819" t="n"/>
      <c r="DO136" s="2819" t="n"/>
      <c r="DP136" s="2853" t="n">
        <v>224627516</v>
      </c>
      <c r="DQ136" s="2821">
        <f>-CR136+DP136/10^6</f>
        <v/>
      </c>
      <c r="DR136" s="2657">
        <f>SUM(E136,K136,Q136,W136,AE136,AM136,AV136,BD136,BL136,BU136,CC136,CK136)-CS136</f>
        <v/>
      </c>
      <c r="DS136" s="2657">
        <f>SUM(D136,J136,P136,V136,AD136,AL136,AU136,BC136,,BN136,BV136,CD136,CL136)-CT136</f>
        <v/>
      </c>
      <c r="DT136" s="2822" t="n"/>
      <c r="DU136" s="407" t="n">
        <v>25.705063</v>
      </c>
      <c r="DV136" s="2823">
        <f>DU136-CJ136</f>
        <v/>
      </c>
      <c r="DX136" s="2811">
        <f>(CS136-CZ136)*10^6</f>
        <v/>
      </c>
      <c r="DY136" s="2811">
        <f>(CT136-DC136)*10^6</f>
        <v/>
      </c>
      <c r="DZ136" s="2811">
        <f>(CW136-DD136)*10^6</f>
        <v/>
      </c>
      <c r="EB136" s="2824" t="n"/>
    </row>
    <row collapsed="1" customHeight="1" ht="15" r="137" s="2557">
      <c r="B137" s="545" t="inlineStr">
        <is>
          <t>Management fees</t>
        </is>
      </c>
      <c r="C137" s="365" t="inlineStr">
        <is>
          <t>Opex131</t>
        </is>
      </c>
      <c r="D137" s="2747" t="n">
        <v>69.38804500000001</v>
      </c>
      <c r="E137" s="2667" t="n">
        <v>85.05581661275538</v>
      </c>
      <c r="F137" s="2667" t="n">
        <v>-15.66777161275537</v>
      </c>
      <c r="G137" s="2667" t="n">
        <v>85.910983</v>
      </c>
      <c r="H137" s="224" t="n">
        <v>-0.1923262593794323</v>
      </c>
      <c r="I137" s="389" t="n"/>
      <c r="J137" s="2747" t="n">
        <v>63.993638</v>
      </c>
      <c r="K137" s="2667" t="n">
        <v>78.44626190249646</v>
      </c>
      <c r="L137" s="2667" t="n">
        <v>-14.45262390249646</v>
      </c>
      <c r="M137" s="2667" t="n">
        <v>81.918823</v>
      </c>
      <c r="N137" s="224" t="n">
        <v>-0.2188164373406586</v>
      </c>
      <c r="O137" s="389" t="n"/>
      <c r="P137" s="2747" t="n">
        <v>68.76865599999999</v>
      </c>
      <c r="Q137" s="2667" t="n">
        <v>85.71438081706442</v>
      </c>
      <c r="R137" s="2667" t="n">
        <v>-16.94572481706443</v>
      </c>
      <c r="S137" s="2667" t="n">
        <v>85.41847799999999</v>
      </c>
      <c r="T137" s="224" t="n">
        <v>-0.1949206119078826</v>
      </c>
      <c r="U137" s="2826" t="n"/>
      <c r="V137" s="2747" t="n">
        <v>66.942577</v>
      </c>
      <c r="W137" s="2667" t="n">
        <v>86.18990519548112</v>
      </c>
      <c r="X137" s="2667" t="n">
        <v>70.78751620655953</v>
      </c>
      <c r="Y137" s="2667" t="n">
        <v>-19.24732819548112</v>
      </c>
      <c r="Z137" s="2667" t="n">
        <v>-3.84493920655953</v>
      </c>
      <c r="AA137" s="2667" t="n">
        <v>-198.088954</v>
      </c>
      <c r="AB137" s="224" t="n">
        <v>-1.337941998522542</v>
      </c>
      <c r="AC137" s="389" t="n"/>
      <c r="AD137" s="2747" t="n">
        <v>65.810023</v>
      </c>
      <c r="AE137" s="2667" t="n">
        <v>87.3921213316081</v>
      </c>
      <c r="AF137" s="2667" t="n">
        <v>73.89481717956586</v>
      </c>
      <c r="AG137" s="2667" t="n">
        <v>-21.58209833160809</v>
      </c>
      <c r="AH137" s="2667" t="n">
        <v>-8.084794179565861</v>
      </c>
      <c r="AI137" s="2667" t="n">
        <v>88.93752499999999</v>
      </c>
      <c r="AJ137" s="224" t="n">
        <v>-0.2600421138321535</v>
      </c>
      <c r="AK137" s="389" t="n"/>
      <c r="AL137" s="2747" t="n">
        <v>70.30328</v>
      </c>
      <c r="AM137" s="2667" t="n">
        <v>84.74638331605341</v>
      </c>
      <c r="AN137" s="2667" t="n">
        <v>72.95366861781739</v>
      </c>
      <c r="AO137" s="2667" t="n">
        <v>69.55268633000705</v>
      </c>
      <c r="AP137" s="2667" t="n">
        <v>-14.44310331605341</v>
      </c>
      <c r="AQ137" s="2667" t="n">
        <v>-2.650388617817384</v>
      </c>
      <c r="AR137" s="2667" t="n">
        <v>81.220625</v>
      </c>
      <c r="AS137" s="224" t="n">
        <v>-0.1344159196017021</v>
      </c>
      <c r="AT137" s="2827" t="n"/>
      <c r="AU137" s="2747" t="n">
        <v>75.00434199999999</v>
      </c>
      <c r="AV137" s="2667" t="n">
        <v>88.16560491288979</v>
      </c>
      <c r="AW137" s="2667" t="n">
        <v>72.12315542103744</v>
      </c>
      <c r="AX137" s="2667" t="n">
        <v>-13.1612629128898</v>
      </c>
      <c r="AY137" s="2667" t="n">
        <v>2.881186578962556</v>
      </c>
      <c r="AZ137" s="2667" t="n">
        <v>78.28980199999999</v>
      </c>
      <c r="BA137" s="224" t="n">
        <v>-0.0419653635092857</v>
      </c>
      <c r="BB137" s="389" t="n"/>
      <c r="BC137" s="2747" t="n">
        <v>61.626242</v>
      </c>
      <c r="BD137" s="2667" t="n">
        <v>88.27316115168469</v>
      </c>
      <c r="BE137" s="2667" t="n">
        <v>74.00780293662433</v>
      </c>
      <c r="BF137" s="2667" t="n">
        <v>-26.64691915168469</v>
      </c>
      <c r="BG137" s="2667" t="n">
        <v>-12.38156093662433</v>
      </c>
      <c r="BH137" s="2667" t="n">
        <v>76.284032</v>
      </c>
      <c r="BI137" s="224" t="n">
        <v>-0.1921475519280366</v>
      </c>
      <c r="BJ137" s="2826" t="n"/>
      <c r="BK137" s="2747" t="n">
        <v>70.369838</v>
      </c>
      <c r="BL137" s="2667" t="n">
        <v>87.84766930242463</v>
      </c>
      <c r="BM137" s="2667" t="n">
        <v>72.24895496797717</v>
      </c>
      <c r="BN137" s="2667" t="n">
        <v>72.24895496797717</v>
      </c>
      <c r="BO137" s="2667" t="n">
        <v>-17.47783130242463</v>
      </c>
      <c r="BP137" s="2667" t="n">
        <v>-1.879116967977168</v>
      </c>
      <c r="BQ137" s="2667" t="n">
        <v>67.059577</v>
      </c>
      <c r="BR137" s="224" t="n">
        <v>0.04936298658728488</v>
      </c>
      <c r="BS137" s="2826" t="n"/>
      <c r="BT137" s="2747" t="n">
        <v>64.833798</v>
      </c>
      <c r="BU137" s="2667" t="n">
        <v>86.8258007799169</v>
      </c>
      <c r="BV137" s="2667" t="n">
        <v>75.94606851839647</v>
      </c>
      <c r="BW137" s="2667" t="n">
        <v>-21.9920027799169</v>
      </c>
      <c r="BX137" s="2667" t="n">
        <v>-11.11227051839647</v>
      </c>
      <c r="BY137" s="2667" t="n">
        <v>75.519824</v>
      </c>
      <c r="BZ137" s="224" t="n">
        <v>-0.1414996147236783</v>
      </c>
      <c r="CA137" s="2795" t="n"/>
      <c r="CB137" s="2747" t="n">
        <v>60.383269</v>
      </c>
      <c r="CC137" s="2667" t="n">
        <v>90.51392574390113</v>
      </c>
      <c r="CD137" s="2667" t="n">
        <v>74.79216412834627</v>
      </c>
      <c r="CE137" s="2667" t="n">
        <v>-30.13065674390113</v>
      </c>
      <c r="CF137" s="2667" t="n">
        <v>-14.40889512834627</v>
      </c>
      <c r="CG137" s="2667" t="n">
        <v>65.473697</v>
      </c>
      <c r="CH137" s="224" t="n">
        <v>-0.07774767934671545</v>
      </c>
      <c r="CI137" s="2795" t="n"/>
      <c r="CJ137" s="2747" t="n">
        <v>67.833083</v>
      </c>
      <c r="CK137" s="2667" t="n">
        <v>95.70987321587752</v>
      </c>
      <c r="CL137" s="2667" t="n">
        <v>82.28232156451797</v>
      </c>
      <c r="CM137" s="2667" t="n">
        <v>-27.87679021587752</v>
      </c>
      <c r="CN137" s="2667" t="n">
        <v>-14.44923856451797</v>
      </c>
      <c r="CO137" s="2667" t="n">
        <v>76.13841499999999</v>
      </c>
      <c r="CP137" s="224" t="n">
        <v>-0.1090820185841798</v>
      </c>
      <c r="CQ137" s="389" t="n"/>
      <c r="CR137" s="2747" t="n">
        <v>805.256791</v>
      </c>
      <c r="CS137" s="2667" t="n">
        <v>1044.880904282154</v>
      </c>
      <c r="CT137" s="2667" t="n">
        <v>847.1063121792379</v>
      </c>
      <c r="CU137" s="2667" t="n">
        <v>-239.6241132821535</v>
      </c>
      <c r="CV137" s="2667" t="n">
        <v>-41.84952117923785</v>
      </c>
      <c r="CW137" s="2667" t="n">
        <v>664.082827</v>
      </c>
      <c r="CX137" s="224">
        <f>IFERROR(CR137/CW137-1, "-")</f>
        <v/>
      </c>
      <c r="CY137" s="392" t="n"/>
      <c r="CZ137" s="2828" t="n">
        <v>1044.880904282154</v>
      </c>
      <c r="DA137" s="2667" t="n">
        <v>896.0249746495194</v>
      </c>
      <c r="DB137" s="2667" t="n">
        <v>855.8560928669066</v>
      </c>
      <c r="DC137" s="2667" t="n">
        <v>847.1063121792379</v>
      </c>
      <c r="DD137" s="2667" t="n">
        <v>664.082827</v>
      </c>
      <c r="DE137" s="224">
        <f>+CZ137/DD137-1</f>
        <v/>
      </c>
      <c r="DF137" s="224">
        <f>+DA137/DD137-1</f>
        <v/>
      </c>
      <c r="DG137" s="394">
        <f>+DB137/DD137-1</f>
        <v/>
      </c>
      <c r="DH137" s="394">
        <f>+DC137/DD137-1</f>
        <v/>
      </c>
      <c r="DI137" s="2819" t="n"/>
      <c r="DJ137" s="2657">
        <f>SUM(D137,J137,P137,V137,AD137,AL137,AU137,BC137,BK137,BT137,CB137,CJ137)-CR137</f>
        <v/>
      </c>
      <c r="DK137" s="2657">
        <f>SUM(E137,K137,Q137,W137,AE137,AM137,AV137,BD137,BL137,BU137,CC137,CK137)-CS137</f>
        <v/>
      </c>
      <c r="DL137" s="2657">
        <f>SUM(G137,M137,S137,AA137,AI137,AR137,AZ137,BH137,BQ137,BY137,CG137,CO137)-CW137</f>
        <v/>
      </c>
      <c r="DM137" s="2657">
        <f>SUM(D137,J137,P137,V137,AD137,AL137,AU137,BC137,,BN137,BV137,CD137,CL137)-CT137</f>
        <v/>
      </c>
      <c r="DN137" s="2819" t="n"/>
      <c r="DO137" s="2819" t="n"/>
      <c r="DP137" s="2829">
        <f>+DP138+DP139</f>
        <v/>
      </c>
      <c r="DQ137" s="2821">
        <f>-CR137+DP137/10^6</f>
        <v/>
      </c>
      <c r="DR137" s="2657">
        <f>SUM(E137,K137,Q137,W137,AE137,AM137,AV137,BD137,BL137,BU137,CC137,CK137)-CS137</f>
        <v/>
      </c>
      <c r="DS137" s="2657">
        <f>SUM(D137,J137,P137,V137,AD137,AL137,AU137,BC137,,BN137,BV137,CD137,CL137)-CT137</f>
        <v/>
      </c>
      <c r="DT137" s="2822" t="n"/>
      <c r="DU137" s="384" t="n">
        <v>76.13841499999999</v>
      </c>
      <c r="DV137" s="2823">
        <f>DU137-CJ137</f>
        <v/>
      </c>
      <c r="DX137" s="2811">
        <f>(CS137-CZ137)*10^6</f>
        <v/>
      </c>
      <c r="DY137" s="2811">
        <f>(CT137-DC137)*10^6</f>
        <v/>
      </c>
      <c r="DZ137" s="2811">
        <f>(CW137-DD137)*10^6</f>
        <v/>
      </c>
      <c r="EB137" s="2824" t="n"/>
    </row>
    <row customFormat="1" customHeight="1" hidden="1" ht="15.75" outlineLevel="1" r="138" s="408">
      <c r="A138" s="260" t="n"/>
      <c r="B138" s="411" t="inlineStr">
        <is>
          <t>MANAGEMENT FEES - FRAIS DE GES</t>
        </is>
      </c>
      <c r="C138" s="398" t="inlineStr">
        <is>
          <t>Opex132</t>
        </is>
      </c>
      <c r="D138" s="2831" t="n">
        <v>0</v>
      </c>
      <c r="E138" s="2832" t="n"/>
      <c r="F138" s="2832" t="n">
        <v>0</v>
      </c>
      <c r="G138" s="2832" t="n">
        <v>0</v>
      </c>
      <c r="H138" s="401" t="n"/>
      <c r="I138" s="389" t="n"/>
      <c r="J138" s="2831" t="n">
        <v>0</v>
      </c>
      <c r="K138" s="2832" t="n"/>
      <c r="L138" s="2832" t="n">
        <v>0</v>
      </c>
      <c r="M138" s="2832" t="n">
        <v>0</v>
      </c>
      <c r="N138" s="401" t="n"/>
      <c r="O138" s="402" t="n"/>
      <c r="P138" s="2831" t="n">
        <v>0</v>
      </c>
      <c r="Q138" s="2832" t="n"/>
      <c r="R138" s="2832" t="n">
        <v>0</v>
      </c>
      <c r="S138" s="2832" t="n">
        <v>0</v>
      </c>
      <c r="T138" s="401" t="n"/>
      <c r="U138" s="2826" t="n"/>
      <c r="V138" s="2934" t="n">
        <v>0</v>
      </c>
      <c r="W138" s="2832" t="n"/>
      <c r="X138" s="2832" t="n"/>
      <c r="Y138" s="2832" t="n">
        <v>0</v>
      </c>
      <c r="Z138" s="2832" t="n">
        <v>0</v>
      </c>
      <c r="AA138" s="2935" t="n">
        <v>-273.70116</v>
      </c>
      <c r="AB138" s="401" t="n">
        <v>-1</v>
      </c>
      <c r="AC138" s="402" t="n"/>
      <c r="AD138" s="2934" t="n">
        <v>0</v>
      </c>
      <c r="AE138" s="2832" t="n"/>
      <c r="AF138" s="2832" t="n"/>
      <c r="AG138" s="2832" t="n">
        <v>0</v>
      </c>
      <c r="AH138" s="2832" t="n">
        <v>0</v>
      </c>
      <c r="AI138" s="2935" t="n">
        <v>0</v>
      </c>
      <c r="AJ138" s="401" t="n"/>
      <c r="AK138" s="402" t="n"/>
      <c r="AL138" s="2934" t="n">
        <v>0</v>
      </c>
      <c r="AM138" s="2832" t="n"/>
      <c r="AN138" s="2832" t="n"/>
      <c r="AO138" s="2832" t="n"/>
      <c r="AP138" s="2832" t="n">
        <v>0</v>
      </c>
      <c r="AQ138" s="2832" t="n">
        <v>0</v>
      </c>
      <c r="AR138" s="2935" t="n">
        <v>0</v>
      </c>
      <c r="AS138" s="401" t="n"/>
      <c r="AT138" s="2827" t="n"/>
      <c r="AU138" s="2934" t="n">
        <v>0</v>
      </c>
      <c r="AV138" s="2832" t="n"/>
      <c r="AW138" s="2832" t="n"/>
      <c r="AX138" s="2832" t="n">
        <v>0</v>
      </c>
      <c r="AY138" s="2832" t="n">
        <v>0</v>
      </c>
      <c r="AZ138" s="2935" t="n">
        <v>0</v>
      </c>
      <c r="BA138" s="401" t="n"/>
      <c r="BB138" s="402" t="n"/>
      <c r="BC138" s="2934" t="n">
        <v>0</v>
      </c>
      <c r="BD138" s="2832" t="n"/>
      <c r="BE138" s="2832" t="n">
        <v>0</v>
      </c>
      <c r="BF138" s="2832" t="n">
        <v>0</v>
      </c>
      <c r="BG138" s="2832" t="n">
        <v>0</v>
      </c>
      <c r="BH138" s="2935" t="n">
        <v>0</v>
      </c>
      <c r="BI138" s="401" t="n"/>
      <c r="BJ138" s="2833" t="n"/>
      <c r="BK138" s="2934" t="n">
        <v>0</v>
      </c>
      <c r="BL138" s="2832" t="n"/>
      <c r="BM138" s="2832" t="n"/>
      <c r="BN138" s="2832" t="n"/>
      <c r="BO138" s="2832" t="n">
        <v>0</v>
      </c>
      <c r="BP138" s="2832" t="n">
        <v>0</v>
      </c>
      <c r="BQ138" s="2935" t="n">
        <v>0</v>
      </c>
      <c r="BR138" s="401" t="n"/>
      <c r="BS138" s="2833" t="n"/>
      <c r="BT138" s="2934" t="n">
        <v>0</v>
      </c>
      <c r="BU138" s="2832" t="n"/>
      <c r="BV138" s="2832" t="n"/>
      <c r="BW138" s="2832" t="n">
        <v>0</v>
      </c>
      <c r="BX138" s="2832" t="n">
        <v>0</v>
      </c>
      <c r="BY138" s="2935" t="n">
        <v>0</v>
      </c>
      <c r="BZ138" s="401" t="n"/>
      <c r="CA138" s="2795" t="n"/>
      <c r="CB138" s="2831" t="n">
        <v>0</v>
      </c>
      <c r="CC138" s="2832" t="n"/>
      <c r="CD138" s="2832" t="n"/>
      <c r="CE138" s="2832" t="n">
        <v>0</v>
      </c>
      <c r="CF138" s="2832" t="n">
        <v>0</v>
      </c>
      <c r="CG138" s="2935" t="n">
        <v>0</v>
      </c>
      <c r="CH138" s="401" t="n"/>
      <c r="CI138" s="2795" t="n"/>
      <c r="CJ138" s="2831" t="n">
        <v>0</v>
      </c>
      <c r="CK138" s="2832" t="n"/>
      <c r="CL138" s="2832" t="n"/>
      <c r="CM138" s="2832" t="n">
        <v>0</v>
      </c>
      <c r="CN138" s="2832" t="n">
        <v>0</v>
      </c>
      <c r="CO138" s="2935" t="n">
        <v>0</v>
      </c>
      <c r="CP138" s="401" t="n"/>
      <c r="CQ138" s="402" t="n"/>
      <c r="CR138" s="2831" t="n">
        <v>0</v>
      </c>
      <c r="CS138" s="2832" t="n">
        <v>0</v>
      </c>
      <c r="CT138" s="2832" t="n">
        <v>0</v>
      </c>
      <c r="CU138" s="2832" t="n">
        <v>0</v>
      </c>
      <c r="CV138" s="2832" t="n">
        <v>0</v>
      </c>
      <c r="CW138" s="2832" t="n">
        <v>-273.70116</v>
      </c>
      <c r="CX138" s="401">
        <f>IFERROR(CR138/CW138-1, "-")</f>
        <v/>
      </c>
      <c r="CY138" s="392" t="n"/>
      <c r="CZ138" s="2834" t="n">
        <v>0</v>
      </c>
      <c r="DA138" s="2832" t="n">
        <v>0</v>
      </c>
      <c r="DB138" s="2832" t="n">
        <v>0</v>
      </c>
      <c r="DC138" s="2832" t="n">
        <v>0</v>
      </c>
      <c r="DD138" s="2832" t="n">
        <v>-273.70116</v>
      </c>
      <c r="DE138" s="401">
        <f>+CZ138/DD138-1</f>
        <v/>
      </c>
      <c r="DF138" s="401">
        <f>+DA138/DD138-1</f>
        <v/>
      </c>
      <c r="DG138" s="405">
        <f>+DB138/DD138-1</f>
        <v/>
      </c>
      <c r="DH138" s="405">
        <f>+DC138/DD138-1</f>
        <v/>
      </c>
      <c r="DI138" s="2819" t="n"/>
      <c r="DJ138" s="2657">
        <f>SUM(D138,J138,P138,V138,AD138,AL138,AU138,BC138,BK138,BT138,CB138,CJ138)-CR138</f>
        <v/>
      </c>
      <c r="DK138" s="2657">
        <f>SUM(E138,K138,Q138,W138,AE138,AM138,AV138,BD138,BL138,BU138,CC138,CK138)-CS138</f>
        <v/>
      </c>
      <c r="DL138" s="2657">
        <f>SUM(G138,M138,S138,AA138,AI138,AR138,AZ138,BH138,BQ138,BY138,CG138,CO138)-CW138</f>
        <v/>
      </c>
      <c r="DM138" s="2657">
        <f>SUM(D138,J138,P138,V138,AD138,AL138,AU138,BC138,,BN138,BV138,CD138,CL138)-CT138</f>
        <v/>
      </c>
      <c r="DN138" s="2819" t="n"/>
      <c r="DO138" s="2819" t="n"/>
      <c r="DP138" s="2835" t="n">
        <v>-273701160</v>
      </c>
      <c r="DQ138" s="2821">
        <f>-CR138+DP138/10^6</f>
        <v/>
      </c>
      <c r="DR138" s="2657">
        <f>SUM(E138,K138,Q138,W138,AE138,AM138,AV138,BD138,BL138,BU138,CC138,CK138)-CS138</f>
        <v/>
      </c>
      <c r="DS138" s="2657">
        <f>SUM(D138,J138,P138,V138,AD138,AL138,AU138,BC138,,BN138,BV138,CD138,CL138)-CT138</f>
        <v/>
      </c>
      <c r="DT138" s="2822" t="n"/>
      <c r="DU138" s="407" t="n">
        <v>0</v>
      </c>
      <c r="DV138" s="2823">
        <f>DU138-CJ138</f>
        <v/>
      </c>
      <c r="DX138" s="2811">
        <f>(CS138-CZ138)*10^6</f>
        <v/>
      </c>
      <c r="DY138" s="2811">
        <f>(CT138-DC138)*10^6</f>
        <v/>
      </c>
      <c r="DZ138" s="2811">
        <f>(CW138-DD138)*10^6</f>
        <v/>
      </c>
      <c r="EB138" s="2824" t="n"/>
    </row>
    <row customFormat="1" customHeight="1" hidden="1" ht="15.75" outlineLevel="1" r="139" s="408">
      <c r="A139" s="260" t="n"/>
      <c r="B139" s="411" t="inlineStr">
        <is>
          <t>REDEVANCES POUR MARQUE</t>
        </is>
      </c>
      <c r="C139" s="398" t="inlineStr">
        <is>
          <t>Opex133</t>
        </is>
      </c>
      <c r="D139" s="2844" t="n">
        <v>69.38804500000001</v>
      </c>
      <c r="E139" s="2832" t="n">
        <v>85.05581661275539</v>
      </c>
      <c r="F139" s="2832" t="n">
        <v>-15.66777161275539</v>
      </c>
      <c r="G139" s="2832" t="n">
        <v>85.910983</v>
      </c>
      <c r="H139" s="401" t="n">
        <v>-0.1923262593794323</v>
      </c>
      <c r="I139" s="389" t="n"/>
      <c r="J139" s="2844" t="n">
        <v>63.993638</v>
      </c>
      <c r="K139" s="2832" t="n">
        <v>78.4462619024965</v>
      </c>
      <c r="L139" s="2832" t="n">
        <v>-14.45262390249651</v>
      </c>
      <c r="M139" s="2832" t="n">
        <v>81.918823</v>
      </c>
      <c r="N139" s="401" t="n">
        <v>-0.2188164373406586</v>
      </c>
      <c r="O139" s="402" t="n"/>
      <c r="P139" s="2844" t="n">
        <v>68.76865599999999</v>
      </c>
      <c r="Q139" s="2832" t="n">
        <v>85.7143808170644</v>
      </c>
      <c r="R139" s="2832" t="n">
        <v>-16.9457248170644</v>
      </c>
      <c r="S139" s="2832" t="n">
        <v>85.41847799999999</v>
      </c>
      <c r="T139" s="401" t="n">
        <v>-0.1949206119078826</v>
      </c>
      <c r="U139" s="2826" t="n"/>
      <c r="V139" s="2836" t="n">
        <v>66.942577</v>
      </c>
      <c r="W139" s="2832" t="n">
        <v>86.1899051954811</v>
      </c>
      <c r="X139" s="2832" t="n">
        <v>70.7875162065595</v>
      </c>
      <c r="Y139" s="2832" t="n">
        <v>-19.2473281954811</v>
      </c>
      <c r="Z139" s="2832" t="n">
        <v>-3.844939206559502</v>
      </c>
      <c r="AA139" s="2832" t="n">
        <v>75.612206</v>
      </c>
      <c r="AB139" s="401" t="n">
        <v>-0.114659119983882</v>
      </c>
      <c r="AC139" s="402" t="n"/>
      <c r="AD139" s="2836" t="n">
        <v>65.810023</v>
      </c>
      <c r="AE139" s="2832" t="n">
        <v>87.3921213316081</v>
      </c>
      <c r="AF139" s="2832" t="n">
        <v>73.89481717956591</v>
      </c>
      <c r="AG139" s="2832" t="n">
        <v>-21.58209833160809</v>
      </c>
      <c r="AH139" s="2832" t="n">
        <v>-8.084794179565904</v>
      </c>
      <c r="AI139" s="2832" t="n">
        <v>88.93752499999999</v>
      </c>
      <c r="AJ139" s="401" t="n">
        <v>-0.2600421138321535</v>
      </c>
      <c r="AK139" s="402" t="n"/>
      <c r="AL139" s="2836" t="n">
        <v>70.30328</v>
      </c>
      <c r="AM139" s="2832" t="n">
        <v>84.74638331605341</v>
      </c>
      <c r="AN139" s="2832" t="n">
        <v>72.9536686178174</v>
      </c>
      <c r="AO139" s="2832" t="n">
        <v>69.55268633000701</v>
      </c>
      <c r="AP139" s="2832" t="n">
        <v>-14.44310331605341</v>
      </c>
      <c r="AQ139" s="2832" t="n">
        <v>-2.650388617817399</v>
      </c>
      <c r="AR139" s="2832" t="n">
        <v>81.220625</v>
      </c>
      <c r="AS139" s="401" t="n">
        <v>-0.1344159196017021</v>
      </c>
      <c r="AT139" s="2827" t="n"/>
      <c r="AU139" s="2836" t="n">
        <v>75.00434200000001</v>
      </c>
      <c r="AV139" s="2832" t="n">
        <v>88.1656049128898</v>
      </c>
      <c r="AW139" s="2832" t="n">
        <v>72.12315542103741</v>
      </c>
      <c r="AX139" s="2832" t="n">
        <v>-13.1612629128898</v>
      </c>
      <c r="AY139" s="2832" t="n">
        <v>2.881186578962598</v>
      </c>
      <c r="AZ139" s="2832" t="n">
        <v>78.28980199999999</v>
      </c>
      <c r="BA139" s="401" t="n">
        <v>-0.04196536350928548</v>
      </c>
      <c r="BB139" s="402" t="n"/>
      <c r="BC139" s="2836" t="n">
        <v>61.626242</v>
      </c>
      <c r="BD139" s="2832" t="n">
        <v>88.27316115168469</v>
      </c>
      <c r="BE139" s="2832" t="n">
        <v>74.0078029366243</v>
      </c>
      <c r="BF139" s="2832" t="n">
        <v>-26.64691915168469</v>
      </c>
      <c r="BG139" s="2832" t="n">
        <v>-12.3815609366243</v>
      </c>
      <c r="BH139" s="2832" t="n">
        <v>76.284032</v>
      </c>
      <c r="BI139" s="401" t="n">
        <v>-0.1921475519280366</v>
      </c>
      <c r="BJ139" s="2833" t="n"/>
      <c r="BK139" s="2836" t="n">
        <v>70.369838</v>
      </c>
      <c r="BL139" s="2832" t="n">
        <v>87.84766930242463</v>
      </c>
      <c r="BM139" s="2832" t="n">
        <v>72.2489549679772</v>
      </c>
      <c r="BN139" s="2832" t="n">
        <v>72.2489549679772</v>
      </c>
      <c r="BO139" s="2832" t="n">
        <v>-17.47783130242463</v>
      </c>
      <c r="BP139" s="2832" t="n">
        <v>-1.879116967977197</v>
      </c>
      <c r="BQ139" s="2832" t="n">
        <v>67.059577</v>
      </c>
      <c r="BR139" s="401" t="n">
        <v>0.04936298658728488</v>
      </c>
      <c r="BS139" s="2833" t="n"/>
      <c r="BT139" s="2836" t="n">
        <v>64.833798</v>
      </c>
      <c r="BU139" s="2832" t="n">
        <v>86.8258007799169</v>
      </c>
      <c r="BV139" s="2832" t="n">
        <v>75.9460685183965</v>
      </c>
      <c r="BW139" s="2832" t="n">
        <v>-21.9920027799169</v>
      </c>
      <c r="BX139" s="2832" t="n">
        <v>-11.1122705183965</v>
      </c>
      <c r="BY139" s="2832" t="n">
        <v>75.519824</v>
      </c>
      <c r="BZ139" s="401" t="n">
        <v>-0.1414996147236783</v>
      </c>
      <c r="CA139" s="2795" t="n"/>
      <c r="CB139" s="2831" t="n">
        <v>60.383269</v>
      </c>
      <c r="CC139" s="2832" t="n">
        <v>90.51392574390113</v>
      </c>
      <c r="CD139" s="2832" t="n">
        <v>74.7921641283463</v>
      </c>
      <c r="CE139" s="2832" t="n">
        <v>-30.13065674390113</v>
      </c>
      <c r="CF139" s="2832" t="n">
        <v>-14.4088951283463</v>
      </c>
      <c r="CG139" s="2832" t="n">
        <v>65.473697</v>
      </c>
      <c r="CH139" s="401" t="n">
        <v>-0.07774767934671545</v>
      </c>
      <c r="CI139" s="2795" t="n"/>
      <c r="CJ139" s="2831" t="n">
        <v>67.833083</v>
      </c>
      <c r="CK139" s="2832" t="n">
        <v>95.70987321587752</v>
      </c>
      <c r="CL139" s="2832" t="n">
        <v>82.282321564518</v>
      </c>
      <c r="CM139" s="2832" t="n">
        <v>-27.87679021587752</v>
      </c>
      <c r="CN139" s="2832" t="n">
        <v>-14.449238564518</v>
      </c>
      <c r="CO139" s="2832" t="n">
        <v>76.13841499999999</v>
      </c>
      <c r="CP139" s="401" t="n">
        <v>-0.1090820185841798</v>
      </c>
      <c r="CQ139" s="402" t="n"/>
      <c r="CR139" s="2831" t="n">
        <v>805.256791</v>
      </c>
      <c r="CS139" s="2832" t="n">
        <v>1044.880904282154</v>
      </c>
      <c r="CT139" s="2832" t="n">
        <v>847.1063121792381</v>
      </c>
      <c r="CU139" s="2832" t="n">
        <v>-239.6241132821535</v>
      </c>
      <c r="CV139" s="2832" t="n">
        <v>-41.84952117923808</v>
      </c>
      <c r="CW139" s="2832" t="n">
        <v>937.783987</v>
      </c>
      <c r="CX139" s="401">
        <f>IFERROR(CR139/CW139-1, "-")</f>
        <v/>
      </c>
      <c r="CY139" s="392" t="n"/>
      <c r="CZ139" s="2834" t="n">
        <v>1044.880904282154</v>
      </c>
      <c r="DA139" s="2832" t="n">
        <v>896.0249746495191</v>
      </c>
      <c r="DB139" s="2832" t="n">
        <v>855.856092866907</v>
      </c>
      <c r="DC139" s="2832" t="n">
        <v>847.106312179238</v>
      </c>
      <c r="DD139" s="2832" t="n">
        <v>937.783987</v>
      </c>
      <c r="DE139" s="401">
        <f>+CZ139/DD139-1</f>
        <v/>
      </c>
      <c r="DF139" s="401">
        <f>+DA139/DD139-1</f>
        <v/>
      </c>
      <c r="DG139" s="405">
        <f>+DB139/DD139-1</f>
        <v/>
      </c>
      <c r="DH139" s="405">
        <f>+DC139/DD139-1</f>
        <v/>
      </c>
      <c r="DI139" s="2819" t="n"/>
      <c r="DJ139" s="2657">
        <f>SUM(D139,J139,P139,V139,AD139,AL139,AU139,BC139,BK139,BT139,CB139,CJ139)-CR139</f>
        <v/>
      </c>
      <c r="DK139" s="2657">
        <f>SUM(E139,K139,Q139,W139,AE139,AM139,AV139,BD139,BL139,BU139,CC139,CK139)-CS139</f>
        <v/>
      </c>
      <c r="DL139" s="2657">
        <f>SUM(G139,M139,S139,AA139,AI139,AR139,AZ139,BH139,BQ139,BY139,CG139,CO139)-CW139</f>
        <v/>
      </c>
      <c r="DM139" s="2657">
        <f>SUM(D139,J139,P139,V139,AD139,AL139,AU139,BC139,,BN139,BV139,CD139,CL139)-CT139</f>
        <v/>
      </c>
      <c r="DN139" s="2819" t="n"/>
      <c r="DO139" s="2819" t="n"/>
      <c r="DP139" s="2853" t="n">
        <v>861645572</v>
      </c>
      <c r="DQ139" s="2821">
        <f>-CR139+DP139/10^6</f>
        <v/>
      </c>
      <c r="DR139" s="2657">
        <f>SUM(E139,K139,Q139,W139,AE139,AM139,AV139,BD139,BL139,BU139,CC139,CK139)-CS139</f>
        <v/>
      </c>
      <c r="DS139" s="2657">
        <f>SUM(D139,J139,P139,V139,AD139,AL139,AU139,BC139,,BN139,BV139,CD139,CL139)-CT139</f>
        <v/>
      </c>
      <c r="DT139" s="2822" t="n"/>
      <c r="DU139" s="407" t="n">
        <v>76.13841499999999</v>
      </c>
      <c r="DV139" s="2823">
        <f>DU139-CJ139</f>
        <v/>
      </c>
      <c r="DX139" s="2811">
        <f>(CS139-CZ139)*10^6</f>
        <v/>
      </c>
      <c r="DY139" s="2811">
        <f>(CT139-DC139)*10^6</f>
        <v/>
      </c>
      <c r="DZ139" s="2811">
        <f>(CW139-DD139)*10^6</f>
        <v/>
      </c>
      <c r="EB139" s="2824" t="n"/>
    </row>
    <row collapsed="1" customHeight="1" ht="15.75" r="140" s="2557">
      <c r="B140" s="545" t="inlineStr">
        <is>
          <t xml:space="preserve">Transport, déplacement, mission </t>
        </is>
      </c>
      <c r="C140" s="365" t="inlineStr">
        <is>
          <t>Opex134</t>
        </is>
      </c>
      <c r="D140" s="2747" t="n">
        <v>22.04905</v>
      </c>
      <c r="E140" s="2667" t="n">
        <v>14.16666666666667</v>
      </c>
      <c r="F140" s="2667" t="n">
        <v>7.882383333333337</v>
      </c>
      <c r="G140" s="2667" t="n">
        <v>58.653272</v>
      </c>
      <c r="H140" s="224" t="n">
        <v>-0.6240780906476964</v>
      </c>
      <c r="I140" s="389" t="n"/>
      <c r="J140" s="2747" t="n">
        <v>32.315336</v>
      </c>
      <c r="K140" s="2667" t="n">
        <v>14.16666666666667</v>
      </c>
      <c r="L140" s="2667" t="n">
        <v>18.14866933333333</v>
      </c>
      <c r="M140" s="2667" t="n">
        <v>8.093025000000001</v>
      </c>
      <c r="N140" s="224" t="n">
        <v>2.992986058982889</v>
      </c>
      <c r="O140" s="389" t="n"/>
      <c r="P140" s="2747" t="n">
        <v>4.969964</v>
      </c>
      <c r="Q140" s="2667" t="n">
        <v>14.16666666666667</v>
      </c>
      <c r="R140" s="2667" t="n">
        <v>-9.196702666666667</v>
      </c>
      <c r="S140" s="2667" t="n">
        <v>-22.950144</v>
      </c>
      <c r="T140" s="224" t="n">
        <v>-1.216554806802084</v>
      </c>
      <c r="U140" s="2826" t="n"/>
      <c r="V140" s="2747" t="n">
        <v>31.733606</v>
      </c>
      <c r="W140" s="2667" t="n">
        <v>14.16666666666667</v>
      </c>
      <c r="X140" s="2667" t="n">
        <v>14.16666666666667</v>
      </c>
      <c r="Y140" s="2667" t="n">
        <v>17.56693933333333</v>
      </c>
      <c r="Z140" s="2667" t="n">
        <v>17.56693933333333</v>
      </c>
      <c r="AA140" s="2667" t="n">
        <v>28.384639</v>
      </c>
      <c r="AB140" s="224" t="n">
        <v>0.1179851891017534</v>
      </c>
      <c r="AC140" s="389" t="n"/>
      <c r="AD140" s="2747" t="n">
        <v>19.573469</v>
      </c>
      <c r="AE140" s="2667" t="n">
        <v>14.16666666666667</v>
      </c>
      <c r="AF140" s="2667" t="n">
        <v>14.16666666666667</v>
      </c>
      <c r="AG140" s="2667" t="n">
        <v>5.406802333333331</v>
      </c>
      <c r="AH140" s="2667" t="n">
        <v>5.406802333333331</v>
      </c>
      <c r="AI140" s="2667" t="n">
        <v>20.639676</v>
      </c>
      <c r="AJ140" s="224" t="n">
        <v>-0.05165812680392856</v>
      </c>
      <c r="AK140" s="389" t="n"/>
      <c r="AL140" s="2747" t="n">
        <v>24.506445</v>
      </c>
      <c r="AM140" s="2667" t="n">
        <v>14.16666666666667</v>
      </c>
      <c r="AN140" s="2667" t="n">
        <v>14.16666666666667</v>
      </c>
      <c r="AO140" s="2667" t="n">
        <v>14.16666666666667</v>
      </c>
      <c r="AP140" s="2667" t="n">
        <v>10.33977833333334</v>
      </c>
      <c r="AQ140" s="2667" t="n">
        <v>10.33977833333334</v>
      </c>
      <c r="AR140" s="2667" t="n">
        <v>18.889825</v>
      </c>
      <c r="AS140" s="224" t="n">
        <v>0.2973357349790164</v>
      </c>
      <c r="AT140" s="2827" t="n"/>
      <c r="AU140" s="2747" t="n">
        <v>0.8288559999999991</v>
      </c>
      <c r="AV140" s="2667" t="n">
        <v>14.16666666666667</v>
      </c>
      <c r="AW140" s="2667" t="n">
        <v>12</v>
      </c>
      <c r="AX140" s="2667" t="n">
        <v>-13.33781066666667</v>
      </c>
      <c r="AY140" s="2667" t="n">
        <v>-11.171144</v>
      </c>
      <c r="AZ140" s="2667" t="n">
        <v>6.557683000000001</v>
      </c>
      <c r="BA140" s="224" t="n">
        <v>-0.8736053572580439</v>
      </c>
      <c r="BB140" s="389" t="n"/>
      <c r="BC140" s="2747" t="n">
        <v>11.943667</v>
      </c>
      <c r="BD140" s="2667" t="n">
        <v>14.16666666666667</v>
      </c>
      <c r="BE140" s="2667" t="n">
        <v>12</v>
      </c>
      <c r="BF140" s="2667" t="n">
        <v>-2.222999666666666</v>
      </c>
      <c r="BG140" s="2667" t="n">
        <v>-0.05633299999999508</v>
      </c>
      <c r="BH140" s="2667" t="n">
        <v>21.705034</v>
      </c>
      <c r="BI140" s="224" t="n">
        <v>-0.4497282519806235</v>
      </c>
      <c r="BJ140" s="2826" t="n"/>
      <c r="BK140" s="2747" t="n">
        <v>24.99661100000003</v>
      </c>
      <c r="BL140" s="2667" t="n">
        <v>14.16666666666667</v>
      </c>
      <c r="BM140" s="2667" t="n">
        <v>11</v>
      </c>
      <c r="BN140" s="2667" t="n">
        <v>11</v>
      </c>
      <c r="BO140" s="2667" t="n">
        <v>10.82994433333336</v>
      </c>
      <c r="BP140" s="2667" t="n">
        <v>13.99661100000003</v>
      </c>
      <c r="BQ140" s="2667" t="n">
        <v>2.375782</v>
      </c>
      <c r="BR140" s="224" t="n">
        <v>9.521424524640741</v>
      </c>
      <c r="BS140" s="2826" t="n"/>
      <c r="BT140" s="2747" t="n">
        <v>19.010564</v>
      </c>
      <c r="BU140" s="2667" t="n">
        <v>14.16666666666667</v>
      </c>
      <c r="BV140" s="2667" t="n">
        <v>11</v>
      </c>
      <c r="BW140" s="2667" t="n">
        <v>4.843897333333331</v>
      </c>
      <c r="BX140" s="2667" t="n">
        <v>8.010564000000002</v>
      </c>
      <c r="BY140" s="2667" t="n">
        <v>26.574561</v>
      </c>
      <c r="BZ140" s="224" t="n">
        <v>-0.2846329992055185</v>
      </c>
      <c r="CA140" s="2795" t="n"/>
      <c r="CB140" s="2747" t="n">
        <v>15.185359</v>
      </c>
      <c r="CC140" s="2667" t="n">
        <v>14.16666666666667</v>
      </c>
      <c r="CD140" s="2667" t="n">
        <v>11</v>
      </c>
      <c r="CE140" s="2667" t="n">
        <v>1.018692333333329</v>
      </c>
      <c r="CF140" s="2667" t="n">
        <v>4.185359</v>
      </c>
      <c r="CG140" s="2667" t="n">
        <v>24.049779</v>
      </c>
      <c r="CH140" s="224" t="n">
        <v>-0.3685863391925558</v>
      </c>
      <c r="CI140" s="2795" t="n"/>
      <c r="CJ140" s="2747" t="n">
        <v>12.58084499999998</v>
      </c>
      <c r="CK140" s="2667" t="n">
        <v>14.16666666666667</v>
      </c>
      <c r="CL140" s="2667" t="n">
        <v>11</v>
      </c>
      <c r="CM140" s="2667" t="n">
        <v>-1.585821666666687</v>
      </c>
      <c r="CN140" s="2667" t="n">
        <v>1.580844999999984</v>
      </c>
      <c r="CO140" s="2667" t="n">
        <v>20.62294999999989</v>
      </c>
      <c r="CP140" s="224" t="n">
        <v>-0.3899590019856495</v>
      </c>
      <c r="CQ140" s="389" t="n"/>
      <c r="CR140" s="2747" t="n">
        <v>219.693772</v>
      </c>
      <c r="CS140" s="2667" t="n">
        <v>170</v>
      </c>
      <c r="CT140" s="2667" t="n">
        <v>191.920393</v>
      </c>
      <c r="CU140" s="2667" t="n">
        <v>49.69377200000002</v>
      </c>
      <c r="CV140" s="2667" t="n">
        <v>27.77337900000003</v>
      </c>
      <c r="CW140" s="2667" t="n">
        <v>213.5960819999999</v>
      </c>
      <c r="CX140" s="224">
        <f>IFERROR(CR140/CW140-1, "-")</f>
        <v/>
      </c>
      <c r="CY140" s="392" t="n"/>
      <c r="CZ140" s="2828" t="n">
        <v>170</v>
      </c>
      <c r="DA140" s="2667" t="n">
        <v>169.83435</v>
      </c>
      <c r="DB140" s="2667" t="n">
        <v>192.8080916666666</v>
      </c>
      <c r="DC140" s="2667" t="n">
        <v>191.920393</v>
      </c>
      <c r="DD140" s="2667" t="n">
        <v>213.5960819999999</v>
      </c>
      <c r="DE140" s="224">
        <f>+CZ140/DD140-1</f>
        <v/>
      </c>
      <c r="DF140" s="224">
        <f>+DA140/DD140-1</f>
        <v/>
      </c>
      <c r="DG140" s="394">
        <f>+DB140/DD140-1</f>
        <v/>
      </c>
      <c r="DH140" s="394">
        <f>+DC140/DD140-1</f>
        <v/>
      </c>
      <c r="DI140" s="2819" t="n"/>
      <c r="DJ140" s="2657">
        <f>SUM(D140,J140,P140,V140,AD140,AL140,AU140,BC140,BK140,BT140,CB140,CJ140)-CR140</f>
        <v/>
      </c>
      <c r="DK140" s="2657">
        <f>SUM(E140,K140,Q140,W140,AE140,AM140,AV140,BD140,BL140,BU140,CC140,CK140)-CS140</f>
        <v/>
      </c>
      <c r="DL140" s="2657">
        <f>SUM(G140,M140,S140,AA140,AI140,AR140,AZ140,BH140,BQ140,BY140,CG140,CO140)-CW140</f>
        <v/>
      </c>
      <c r="DM140" s="2657">
        <f>SUM(D140,J140,P140,V140,AD140,AL140,AU140,BC140,,BN140,BV140,CD140,CL140)-CT140</f>
        <v/>
      </c>
      <c r="DN140" s="2819" t="n"/>
      <c r="DO140" s="2819" t="n"/>
      <c r="DP140" s="2829">
        <f>SUM(DP141:DP150)</f>
        <v/>
      </c>
      <c r="DQ140" s="2821">
        <f>-CR140+DP140/10^6</f>
        <v/>
      </c>
      <c r="DR140" s="2657">
        <f>SUM(E140,K140,Q140,W140,AE140,AM140,AV140,BD140,BL140,BU140,CC140,CK140)-CS140</f>
        <v/>
      </c>
      <c r="DS140" s="2657">
        <f>SUM(D140,J140,P140,V140,AD140,AL140,AU140,BC140,,BN140,BV140,CD140,CL140)-CT140</f>
        <v/>
      </c>
      <c r="DT140" s="2822" t="n"/>
      <c r="DU140" s="384" t="n">
        <v>20.62295</v>
      </c>
      <c r="DV140" s="2823">
        <f>DU140-CJ140</f>
        <v/>
      </c>
      <c r="DX140" s="2811">
        <f>(CS140-CZ140)*10^6</f>
        <v/>
      </c>
      <c r="DY140" s="2811">
        <f>(CT140-DC140)*10^6</f>
        <v/>
      </c>
      <c r="DZ140" s="2811">
        <f>(CW140-DD140)*10^6</f>
        <v/>
      </c>
      <c r="EB140" s="2824" t="n"/>
    </row>
    <row customFormat="1" customHeight="1" hidden="1" ht="15.75" outlineLevel="1" r="141" s="408">
      <c r="A141" s="260" t="n"/>
      <c r="B141" s="411" t="inlineStr">
        <is>
          <t>VOYAGES ET DEPLACEMENTS (Missions)</t>
        </is>
      </c>
      <c r="C141" s="398" t="inlineStr">
        <is>
          <t>Opex135</t>
        </is>
      </c>
      <c r="D141" s="2831" t="n"/>
      <c r="E141" s="2832" t="n"/>
      <c r="F141" s="2832" t="n">
        <v>0</v>
      </c>
      <c r="G141" s="2832" t="n"/>
      <c r="H141" s="401" t="n"/>
      <c r="I141" s="389" t="n"/>
      <c r="J141" s="2831" t="n"/>
      <c r="K141" s="2832" t="n"/>
      <c r="L141" s="2832" t="n">
        <v>0</v>
      </c>
      <c r="M141" s="2832" t="n"/>
      <c r="N141" s="401" t="n"/>
      <c r="O141" s="402" t="n"/>
      <c r="P141" s="2831" t="n"/>
      <c r="Q141" s="2832" t="n"/>
      <c r="R141" s="2832" t="n">
        <v>0</v>
      </c>
      <c r="S141" s="2832" t="n"/>
      <c r="T141" s="401" t="n"/>
      <c r="U141" s="2826" t="n"/>
      <c r="V141" s="2831" t="n"/>
      <c r="W141" s="2832" t="n"/>
      <c r="X141" s="2832" t="n"/>
      <c r="Y141" s="2832" t="n">
        <v>0</v>
      </c>
      <c r="Z141" s="2832" t="n">
        <v>0</v>
      </c>
      <c r="AA141" s="2832" t="n"/>
      <c r="AB141" s="401" t="n"/>
      <c r="AC141" s="402" t="n"/>
      <c r="AD141" s="2831" t="n"/>
      <c r="AE141" s="2832" t="n"/>
      <c r="AF141" s="2832" t="n"/>
      <c r="AG141" s="2832" t="n">
        <v>0</v>
      </c>
      <c r="AH141" s="2832" t="n">
        <v>0</v>
      </c>
      <c r="AI141" s="2832" t="n"/>
      <c r="AJ141" s="401" t="n"/>
      <c r="AK141" s="402" t="n"/>
      <c r="AL141" s="2831" t="n"/>
      <c r="AM141" s="2832" t="n"/>
      <c r="AN141" s="2832" t="n"/>
      <c r="AO141" s="2832" t="n"/>
      <c r="AP141" s="2832" t="n">
        <v>0</v>
      </c>
      <c r="AQ141" s="2832" t="n">
        <v>0</v>
      </c>
      <c r="AR141" s="2832" t="n"/>
      <c r="AS141" s="401" t="n"/>
      <c r="AT141" s="2827" t="n"/>
      <c r="AU141" s="2831" t="n"/>
      <c r="AV141" s="2832" t="n"/>
      <c r="AW141" s="2832" t="n"/>
      <c r="AX141" s="2832" t="n">
        <v>0</v>
      </c>
      <c r="AY141" s="2832" t="n">
        <v>0</v>
      </c>
      <c r="AZ141" s="2832" t="n"/>
      <c r="BA141" s="401" t="n"/>
      <c r="BB141" s="402" t="n"/>
      <c r="BC141" s="2831" t="n"/>
      <c r="BD141" s="2832" t="n"/>
      <c r="BE141" s="2832" t="n"/>
      <c r="BF141" s="2832" t="n">
        <v>0</v>
      </c>
      <c r="BG141" s="2832" t="n">
        <v>0</v>
      </c>
      <c r="BH141" s="2832" t="n"/>
      <c r="BI141" s="401" t="n"/>
      <c r="BJ141" s="2833" t="n"/>
      <c r="BK141" s="2831" t="n">
        <v>9.130786000000001</v>
      </c>
      <c r="BL141" s="2832" t="n"/>
      <c r="BM141" s="2832" t="n"/>
      <c r="BN141" s="2832" t="n"/>
      <c r="BO141" s="2832" t="n">
        <v>9.130786000000001</v>
      </c>
      <c r="BP141" s="2832" t="n">
        <v>9.130786000000001</v>
      </c>
      <c r="BQ141" s="2832" t="n"/>
      <c r="BR141" s="401" t="n"/>
      <c r="BS141" s="2833" t="n"/>
      <c r="BT141" s="2831" t="n">
        <v>5.338004</v>
      </c>
      <c r="BU141" s="2832" t="n"/>
      <c r="BV141" s="2832" t="n"/>
      <c r="BW141" s="2832" t="n">
        <v>5.338004</v>
      </c>
      <c r="BX141" s="2832" t="n">
        <v>5.338004</v>
      </c>
      <c r="BY141" s="2832" t="n"/>
      <c r="BZ141" s="401" t="n"/>
      <c r="CA141" s="2795" t="n"/>
      <c r="CB141" s="2831" t="n">
        <v>11.195324</v>
      </c>
      <c r="CC141" s="2832" t="n"/>
      <c r="CD141" s="2832" t="n"/>
      <c r="CE141" s="2832" t="n">
        <v>11.195324</v>
      </c>
      <c r="CF141" s="2832" t="n">
        <v>11.195324</v>
      </c>
      <c r="CG141" s="2832" t="n"/>
      <c r="CH141" s="401" t="n"/>
      <c r="CI141" s="2795" t="n"/>
      <c r="CJ141" s="2831" t="n">
        <v>2.768342</v>
      </c>
      <c r="CK141" s="2832" t="n"/>
      <c r="CL141" s="2832" t="n"/>
      <c r="CM141" s="2832" t="n">
        <v>2.768342</v>
      </c>
      <c r="CN141" s="2832" t="n">
        <v>2.768342</v>
      </c>
      <c r="CO141" s="2832" t="n"/>
      <c r="CP141" s="401" t="n"/>
      <c r="CQ141" s="402" t="n"/>
      <c r="CR141" s="2831" t="n">
        <v>28.432456</v>
      </c>
      <c r="CS141" s="2832" t="n">
        <v>0</v>
      </c>
      <c r="CT141" s="2832" t="n">
        <v>0</v>
      </c>
      <c r="CU141" s="2832" t="n">
        <v>28.432456</v>
      </c>
      <c r="CV141" s="2832" t="n">
        <v>28.432456</v>
      </c>
      <c r="CW141" s="2832" t="n">
        <v>0</v>
      </c>
      <c r="CX141" s="401">
        <f>IFERROR(CR141/CW141-1, "-")</f>
        <v/>
      </c>
      <c r="CY141" s="392" t="n"/>
      <c r="CZ141" s="2834" t="n">
        <v>0</v>
      </c>
      <c r="DA141" s="2832" t="n"/>
      <c r="DB141" s="2832" t="n">
        <v>49.422384</v>
      </c>
      <c r="DC141" s="2832" t="n">
        <v>73.581658</v>
      </c>
      <c r="DD141" s="2832" t="n"/>
      <c r="DE141" s="401">
        <f>+CZ141/DD141-1</f>
        <v/>
      </c>
      <c r="DF141" s="401">
        <f>+DA141/DD141-1</f>
        <v/>
      </c>
      <c r="DG141" s="405">
        <f>+DB141/DD141-1</f>
        <v/>
      </c>
      <c r="DH141" s="405">
        <f>+DC141/DD141-1</f>
        <v/>
      </c>
      <c r="DI141" s="2819" t="n"/>
      <c r="DJ141" s="2657">
        <f>SUM(D141,J141,P141,V141,AD141,AL141,AU141,BC141,BK141,BT141,CB141,CJ141)-CR141</f>
        <v/>
      </c>
      <c r="DK141" s="2657">
        <f>SUM(E141,K141,Q141,W141,AE141,AM141,AV141,BD141,BL141,BU141,CC141,CK141)-CS141</f>
        <v/>
      </c>
      <c r="DL141" s="2657">
        <f>SUM(G141,M141,S141,AA141,AI141,AR141,AZ141,BH141,BQ141,BY141,CG141,CO141)-CW141</f>
        <v/>
      </c>
      <c r="DM141" s="2657">
        <f>SUM(D141,J141,P141,V141,AD141,AL141,AU141,BC141,,BN141,BV141,CD141,CL141)-CT141</f>
        <v/>
      </c>
      <c r="DN141" s="2819" t="n"/>
      <c r="DO141" s="2819" t="n"/>
      <c r="DP141" s="2835" t="n">
        <v>78562298</v>
      </c>
      <c r="DQ141" s="2821">
        <f>-CR141+DP141/10^6</f>
        <v/>
      </c>
      <c r="DR141" s="2657">
        <f>SUM(E141,K141,Q141,W141,AE141,AM141,AV141,BD141,BL141,BU141,CC141,CK141)-CS141</f>
        <v/>
      </c>
      <c r="DS141" s="2657">
        <f>SUM(D141,J141,P141,V141,AD141,AL141,AU141,BC141,,BN141,BV141,CD141,CL141)-CT141</f>
        <v/>
      </c>
      <c r="DT141" s="2822" t="n"/>
      <c r="DU141" s="407" t="n">
        <v>4.983162</v>
      </c>
      <c r="DV141" s="2823">
        <f>DU141-CJ141</f>
        <v/>
      </c>
      <c r="DX141" s="2811">
        <f>(CS141-CZ141)*10^6</f>
        <v/>
      </c>
      <c r="DY141" s="2811">
        <f>(CT141-DC141)*10^6</f>
        <v/>
      </c>
      <c r="DZ141" s="2811">
        <f>(CW141-DD141)*10^6</f>
        <v/>
      </c>
      <c r="EB141" s="2824" t="n"/>
    </row>
    <row customFormat="1" customHeight="1" hidden="1" ht="15.75" outlineLevel="1" r="142" s="408">
      <c r="A142" s="260" t="n"/>
      <c r="B142" s="411" t="inlineStr">
        <is>
          <t>VOYAGES ET DEPLACEMENTS (Formations)</t>
        </is>
      </c>
      <c r="C142" s="398" t="inlineStr">
        <is>
          <t>Opex136</t>
        </is>
      </c>
      <c r="D142" s="2831" t="n"/>
      <c r="E142" s="2832" t="n"/>
      <c r="F142" s="2832" t="n">
        <v>0</v>
      </c>
      <c r="G142" s="2832" t="n"/>
      <c r="H142" s="401" t="n"/>
      <c r="I142" s="389" t="n"/>
      <c r="J142" s="2831" t="n"/>
      <c r="K142" s="2832" t="n"/>
      <c r="L142" s="2832" t="n">
        <v>0</v>
      </c>
      <c r="M142" s="2832" t="n"/>
      <c r="N142" s="401" t="n"/>
      <c r="O142" s="402" t="n"/>
      <c r="P142" s="2831" t="n"/>
      <c r="Q142" s="2832" t="n"/>
      <c r="R142" s="2832" t="n">
        <v>0</v>
      </c>
      <c r="S142" s="2832" t="n"/>
      <c r="T142" s="401" t="n"/>
      <c r="U142" s="2826" t="n"/>
      <c r="V142" s="2831" t="n"/>
      <c r="W142" s="2832" t="n"/>
      <c r="X142" s="2832" t="n"/>
      <c r="Y142" s="2832" t="n">
        <v>0</v>
      </c>
      <c r="Z142" s="2832" t="n">
        <v>0</v>
      </c>
      <c r="AA142" s="2832" t="n"/>
      <c r="AB142" s="401" t="n"/>
      <c r="AC142" s="402" t="n"/>
      <c r="AD142" s="2831" t="n"/>
      <c r="AE142" s="2832" t="n"/>
      <c r="AF142" s="2832" t="n"/>
      <c r="AG142" s="2832" t="n">
        <v>0</v>
      </c>
      <c r="AH142" s="2832" t="n">
        <v>0</v>
      </c>
      <c r="AI142" s="2832" t="n"/>
      <c r="AJ142" s="401" t="n"/>
      <c r="AK142" s="402" t="n"/>
      <c r="AL142" s="2831" t="n"/>
      <c r="AM142" s="2832" t="n"/>
      <c r="AN142" s="2832" t="n"/>
      <c r="AO142" s="2832" t="n"/>
      <c r="AP142" s="2832" t="n">
        <v>0</v>
      </c>
      <c r="AQ142" s="2832" t="n">
        <v>0</v>
      </c>
      <c r="AR142" s="2832" t="n"/>
      <c r="AS142" s="401" t="n"/>
      <c r="AT142" s="2827" t="n"/>
      <c r="AU142" s="2831" t="n"/>
      <c r="AV142" s="2832" t="n"/>
      <c r="AW142" s="2832" t="n"/>
      <c r="AX142" s="2832" t="n">
        <v>0</v>
      </c>
      <c r="AY142" s="2832" t="n">
        <v>0</v>
      </c>
      <c r="AZ142" s="2832" t="n"/>
      <c r="BA142" s="401" t="n"/>
      <c r="BB142" s="402" t="n"/>
      <c r="BC142" s="2831" t="n"/>
      <c r="BD142" s="2832" t="n"/>
      <c r="BE142" s="2832" t="n"/>
      <c r="BF142" s="2832" t="n">
        <v>0</v>
      </c>
      <c r="BG142" s="2832" t="n">
        <v>0</v>
      </c>
      <c r="BH142" s="2832" t="n"/>
      <c r="BI142" s="401" t="n"/>
      <c r="BJ142" s="2833" t="n"/>
      <c r="BK142" s="2831" t="n"/>
      <c r="BL142" s="2832" t="n"/>
      <c r="BM142" s="2832" t="n"/>
      <c r="BN142" s="2832" t="n"/>
      <c r="BO142" s="2832" t="n">
        <v>0</v>
      </c>
      <c r="BP142" s="2832" t="n">
        <v>0</v>
      </c>
      <c r="BQ142" s="2832" t="n"/>
      <c r="BR142" s="401" t="n"/>
      <c r="BS142" s="2833" t="n"/>
      <c r="BT142" s="2831" t="n"/>
      <c r="BU142" s="2832" t="n"/>
      <c r="BV142" s="2832" t="n"/>
      <c r="BW142" s="2832" t="n">
        <v>0</v>
      </c>
      <c r="BX142" s="2832" t="n">
        <v>0</v>
      </c>
      <c r="BY142" s="2832" t="n"/>
      <c r="BZ142" s="401" t="n"/>
      <c r="CA142" s="2795" t="n"/>
      <c r="CB142" s="2831" t="n"/>
      <c r="CC142" s="2832" t="n"/>
      <c r="CD142" s="2832" t="n"/>
      <c r="CE142" s="2832" t="n">
        <v>0</v>
      </c>
      <c r="CF142" s="2832" t="n">
        <v>0</v>
      </c>
      <c r="CG142" s="2832" t="n"/>
      <c r="CH142" s="401" t="n"/>
      <c r="CI142" s="2795" t="n"/>
      <c r="CJ142" s="2831" t="n"/>
      <c r="CK142" s="2832" t="n"/>
      <c r="CL142" s="2832" t="n"/>
      <c r="CM142" s="2832" t="n">
        <v>0</v>
      </c>
      <c r="CN142" s="2832" t="n">
        <v>0</v>
      </c>
      <c r="CO142" s="2832" t="n"/>
      <c r="CP142" s="401" t="n"/>
      <c r="CQ142" s="402" t="n"/>
      <c r="CR142" s="2831" t="n">
        <v>0</v>
      </c>
      <c r="CS142" s="2832" t="n">
        <v>0</v>
      </c>
      <c r="CT142" s="2832" t="n">
        <v>0</v>
      </c>
      <c r="CU142" s="2832" t="n">
        <v>0</v>
      </c>
      <c r="CV142" s="2832" t="n">
        <v>0</v>
      </c>
      <c r="CW142" s="2832" t="n">
        <v>0</v>
      </c>
      <c r="CX142" s="401">
        <f>IFERROR(CR142/CW142-1, "-")</f>
        <v/>
      </c>
      <c r="CY142" s="392" t="n"/>
      <c r="CZ142" s="2834" t="n">
        <v>0</v>
      </c>
      <c r="DA142" s="2832" t="n"/>
      <c r="DB142" s="2832" t="n"/>
      <c r="DC142" s="2832" t="n">
        <v>0</v>
      </c>
      <c r="DD142" s="2832" t="n"/>
      <c r="DE142" s="401" t="n"/>
      <c r="DF142" s="401" t="n"/>
      <c r="DG142" s="405" t="n"/>
      <c r="DH142" s="405" t="n"/>
      <c r="DI142" s="2819" t="n"/>
      <c r="DJ142" s="2657">
        <f>SUM(D142,J142,P142,V142,AD142,AL142,AU142,BC142,BK142,BT142,CB142,CJ142)-CR142</f>
        <v/>
      </c>
      <c r="DK142" s="2657">
        <f>SUM(E142,K142,Q142,W142,AE142,AM142,AV142,BD142,BL142,BU142,CC142,CK142)-CS142</f>
        <v/>
      </c>
      <c r="DL142" s="2657">
        <f>SUM(G142,M142,S142,AA142,AI142,AR142,AZ142,BH142,BQ142,BY142,CG142,CO142)-CW142</f>
        <v/>
      </c>
      <c r="DM142" s="2657">
        <f>SUM(D142,J142,P142,V142,AD142,AL142,AU142,BC142,,BN142,BV142,CD142,CL142)-CT142</f>
        <v/>
      </c>
      <c r="DN142" s="2819" t="n"/>
      <c r="DO142" s="2819" t="n"/>
      <c r="DP142" s="2835" t="n">
        <v>0</v>
      </c>
      <c r="DQ142" s="2821">
        <f>-CR142+DP142/10^6</f>
        <v/>
      </c>
      <c r="DR142" s="2657">
        <f>SUM(E142,K142,Q142,W142,AE142,AM142,AV142,BD142,BL142,BU142,CC142,CK142)-CS142</f>
        <v/>
      </c>
      <c r="DS142" s="2657">
        <f>SUM(D142,J142,P142,V142,AD142,AL142,AU142,BC142,,BN142,BV142,CD142,CL142)-CT142</f>
        <v/>
      </c>
      <c r="DT142" s="2822" t="n"/>
      <c r="DU142" s="407" t="n">
        <v>0</v>
      </c>
      <c r="DV142" s="2823">
        <f>DU142-CJ142</f>
        <v/>
      </c>
      <c r="DX142" s="2811">
        <f>(CS142-CZ142)*10^6</f>
        <v/>
      </c>
      <c r="DY142" s="2811">
        <f>(CT142-DC142)*10^6</f>
        <v/>
      </c>
      <c r="DZ142" s="2811">
        <f>(CW142-DD142)*10^6</f>
        <v/>
      </c>
      <c r="EB142" s="2824" t="n"/>
    </row>
    <row customFormat="1" customHeight="1" hidden="1" ht="15.75" outlineLevel="1" r="143" s="408">
      <c r="A143" s="260" t="n"/>
      <c r="B143" s="411" t="inlineStr">
        <is>
          <t>RECEPTIONS PERSONNEL (Autres)</t>
        </is>
      </c>
      <c r="C143" s="398" t="inlineStr">
        <is>
          <t>Opex137</t>
        </is>
      </c>
      <c r="D143" s="2831" t="n"/>
      <c r="E143" s="2832" t="n">
        <v>0</v>
      </c>
      <c r="F143" s="2832" t="n">
        <v>0</v>
      </c>
      <c r="G143" s="2832" t="n"/>
      <c r="H143" s="401" t="n"/>
      <c r="I143" s="389" t="n"/>
      <c r="J143" s="2831" t="n"/>
      <c r="K143" s="2832" t="n">
        <v>0</v>
      </c>
      <c r="L143" s="2832" t="n">
        <v>0</v>
      </c>
      <c r="M143" s="2832" t="n"/>
      <c r="N143" s="401" t="n"/>
      <c r="O143" s="402" t="n"/>
      <c r="P143" s="2831" t="n"/>
      <c r="Q143" s="2832" t="n">
        <v>0</v>
      </c>
      <c r="R143" s="2832" t="n">
        <v>0</v>
      </c>
      <c r="S143" s="2832" t="n"/>
      <c r="T143" s="401" t="n"/>
      <c r="U143" s="2826" t="n"/>
      <c r="V143" s="2831" t="n"/>
      <c r="W143" s="2832" t="n">
        <v>0</v>
      </c>
      <c r="X143" s="2832" t="n">
        <v>0</v>
      </c>
      <c r="Y143" s="2832" t="n">
        <v>0</v>
      </c>
      <c r="Z143" s="2832" t="n">
        <v>0</v>
      </c>
      <c r="AA143" s="2832" t="n"/>
      <c r="AB143" s="401" t="n"/>
      <c r="AC143" s="402" t="n"/>
      <c r="AD143" s="2831" t="n"/>
      <c r="AE143" s="2832" t="n">
        <v>0</v>
      </c>
      <c r="AF143" s="2832" t="n">
        <v>0</v>
      </c>
      <c r="AG143" s="2832" t="n">
        <v>0</v>
      </c>
      <c r="AH143" s="2832" t="n">
        <v>0</v>
      </c>
      <c r="AI143" s="2832" t="n"/>
      <c r="AJ143" s="401" t="n"/>
      <c r="AK143" s="402" t="n"/>
      <c r="AL143" s="2831" t="n"/>
      <c r="AM143" s="2832" t="n">
        <v>0</v>
      </c>
      <c r="AN143" s="2832" t="n">
        <v>0</v>
      </c>
      <c r="AO143" s="2832" t="n">
        <v>0</v>
      </c>
      <c r="AP143" s="2832" t="n">
        <v>0</v>
      </c>
      <c r="AQ143" s="2832" t="n">
        <v>0</v>
      </c>
      <c r="AR143" s="2832" t="n"/>
      <c r="AS143" s="401" t="n"/>
      <c r="AT143" s="2827" t="n"/>
      <c r="AU143" s="2831" t="n"/>
      <c r="AV143" s="2832" t="n">
        <v>0</v>
      </c>
      <c r="AW143" s="2832" t="n">
        <v>0</v>
      </c>
      <c r="AX143" s="2832" t="n">
        <v>0</v>
      </c>
      <c r="AY143" s="2832" t="n">
        <v>0</v>
      </c>
      <c r="AZ143" s="2832" t="n"/>
      <c r="BA143" s="401" t="n"/>
      <c r="BB143" s="402" t="n"/>
      <c r="BC143" s="2831" t="n"/>
      <c r="BD143" s="2832" t="n">
        <v>0</v>
      </c>
      <c r="BE143" s="2832" t="n">
        <v>0</v>
      </c>
      <c r="BF143" s="2832" t="n">
        <v>0</v>
      </c>
      <c r="BG143" s="2832" t="n">
        <v>0</v>
      </c>
      <c r="BH143" s="2832" t="n"/>
      <c r="BI143" s="401" t="n"/>
      <c r="BJ143" s="2833" t="n"/>
      <c r="BK143" s="2831" t="n"/>
      <c r="BL143" s="2832" t="n">
        <v>0</v>
      </c>
      <c r="BM143" s="2832" t="n">
        <v>0</v>
      </c>
      <c r="BN143" s="2832" t="n">
        <v>0</v>
      </c>
      <c r="BO143" s="2832" t="n">
        <v>0</v>
      </c>
      <c r="BP143" s="2832" t="n">
        <v>0</v>
      </c>
      <c r="BQ143" s="2832" t="n"/>
      <c r="BR143" s="401" t="n"/>
      <c r="BS143" s="2833" t="n"/>
      <c r="BT143" s="2831" t="n"/>
      <c r="BU143" s="2832" t="n">
        <v>0</v>
      </c>
      <c r="BV143" s="2832" t="n">
        <v>0</v>
      </c>
      <c r="BW143" s="2832" t="n">
        <v>0</v>
      </c>
      <c r="BX143" s="2832" t="n">
        <v>0</v>
      </c>
      <c r="BY143" s="2832" t="n"/>
      <c r="BZ143" s="401" t="n"/>
      <c r="CA143" s="2795" t="n"/>
      <c r="CB143" s="2831" t="n"/>
      <c r="CC143" s="2832" t="n">
        <v>0</v>
      </c>
      <c r="CD143" s="2832" t="n">
        <v>0</v>
      </c>
      <c r="CE143" s="2832" t="n">
        <v>0</v>
      </c>
      <c r="CF143" s="2832" t="n">
        <v>0</v>
      </c>
      <c r="CG143" s="2832" t="n"/>
      <c r="CH143" s="401" t="n"/>
      <c r="CI143" s="2795" t="n"/>
      <c r="CJ143" s="2831" t="n"/>
      <c r="CK143" s="2832" t="n">
        <v>0</v>
      </c>
      <c r="CL143" s="2832" t="n">
        <v>0</v>
      </c>
      <c r="CM143" s="2832" t="n">
        <v>0</v>
      </c>
      <c r="CN143" s="2832" t="n">
        <v>0</v>
      </c>
      <c r="CO143" s="2832" t="n"/>
      <c r="CP143" s="401" t="n"/>
      <c r="CQ143" s="402" t="n"/>
      <c r="CR143" s="2831" t="n">
        <v>0</v>
      </c>
      <c r="CS143" s="2832" t="n">
        <v>0</v>
      </c>
      <c r="CT143" s="2832" t="n">
        <v>0</v>
      </c>
      <c r="CU143" s="2832" t="n">
        <v>0</v>
      </c>
      <c r="CV143" s="2832" t="n">
        <v>0</v>
      </c>
      <c r="CW143" s="2832" t="n">
        <v>0</v>
      </c>
      <c r="CX143" s="401">
        <f>IFERROR(CR143/CW143-1, "-")</f>
        <v/>
      </c>
      <c r="CY143" s="392" t="n"/>
      <c r="CZ143" s="2834" t="n">
        <v>0</v>
      </c>
      <c r="DA143" s="2832" t="n">
        <v>0</v>
      </c>
      <c r="DB143" s="2848" t="n">
        <v>0</v>
      </c>
      <c r="DC143" s="2832" t="n">
        <v>0</v>
      </c>
      <c r="DD143" s="2848" t="n">
        <v>0</v>
      </c>
      <c r="DE143" s="401" t="n"/>
      <c r="DF143" s="401">
        <f>+DA143/DD143-1</f>
        <v/>
      </c>
      <c r="DG143" s="405">
        <f>+DB143/DD143-1</f>
        <v/>
      </c>
      <c r="DH143" s="405">
        <f>+DC143/DD143-1</f>
        <v/>
      </c>
      <c r="DI143" s="2819" t="n"/>
      <c r="DJ143" s="2657">
        <f>SUM(D143,J143,P143,V143,AD143,AL143,AU143,BC143,BK143,BT143,CB143,CJ143)-CR143</f>
        <v/>
      </c>
      <c r="DK143" s="2657">
        <f>SUM(E143,K143,Q143,W143,AE143,AM143,AV143,BD143,BL143,BU143,CC143,CK143)-CS143</f>
        <v/>
      </c>
      <c r="DL143" s="2657">
        <f>SUM(G143,M143,S143,AA143,AI143,AR143,AZ143,BH143,BQ143,BY143,CG143,CO143)-CW143</f>
        <v/>
      </c>
      <c r="DM143" s="2657">
        <f>SUM(D143,J143,P143,V143,AD143,AL143,AU143,BC143,,BN143,BV143,CD143,CL143)-CT143</f>
        <v/>
      </c>
      <c r="DN143" s="2819" t="n"/>
      <c r="DO143" s="2819" t="n"/>
      <c r="DP143" s="2835" t="n"/>
      <c r="DQ143" s="2821">
        <f>-CR143+DP143/10^6</f>
        <v/>
      </c>
      <c r="DR143" s="2657">
        <f>SUM(E143,K143,Q143,W143,AE143,AM143,AV143,BD143,BL143,BU143,CC143,CK143)-CS143</f>
        <v/>
      </c>
      <c r="DS143" s="2657">
        <f>SUM(D143,J143,P143,V143,AD143,AL143,AU143,BC143,,BN143,BV143,CD143,CL143)-CT143</f>
        <v/>
      </c>
      <c r="DT143" s="2822" t="n"/>
      <c r="DU143" s="407" t="n"/>
      <c r="DV143" s="2823">
        <f>DU143-CJ143</f>
        <v/>
      </c>
      <c r="DX143" s="2811">
        <f>(CS143-CZ143)*10^6</f>
        <v/>
      </c>
      <c r="DY143" s="2811">
        <f>(CT143-DC143)*10^6</f>
        <v/>
      </c>
      <c r="DZ143" s="2811">
        <f>(CW143-DD143)*10^6</f>
        <v/>
      </c>
      <c r="EB143" s="2824" t="n"/>
    </row>
    <row customFormat="1" customHeight="1" hidden="1" ht="15.75" outlineLevel="1" r="144" s="408">
      <c r="A144" s="260" t="n"/>
      <c r="B144" s="411" t="inlineStr">
        <is>
          <t>MISSIONS &amp; FRAIS D'HOTELS PERSONNEL (Missions)</t>
        </is>
      </c>
      <c r="C144" s="398" t="inlineStr">
        <is>
          <t>Opex138</t>
        </is>
      </c>
      <c r="D144" s="2844" t="n">
        <v>1.859669</v>
      </c>
      <c r="E144" s="2832" t="n">
        <v>8.333166666666671</v>
      </c>
      <c r="F144" s="2832" t="n">
        <v>-6.47349766666667</v>
      </c>
      <c r="G144" s="2832" t="n">
        <v>-1.840768</v>
      </c>
      <c r="H144" s="401" t="n">
        <v>-2.010267996836103</v>
      </c>
      <c r="I144" s="389" t="n"/>
      <c r="J144" s="2844" t="n">
        <v>2.642942</v>
      </c>
      <c r="K144" s="2832" t="n">
        <v>8.333166666666671</v>
      </c>
      <c r="L144" s="2832" t="n">
        <v>-5.690224666666671</v>
      </c>
      <c r="M144" s="2832" t="n">
        <v>-10.259344</v>
      </c>
      <c r="N144" s="401" t="n">
        <v>-1.257613157332477</v>
      </c>
      <c r="O144" s="402" t="n"/>
      <c r="P144" s="2844" t="n">
        <v>-5.004982</v>
      </c>
      <c r="Q144" s="2832" t="n">
        <v>8.333166666666671</v>
      </c>
      <c r="R144" s="2832" t="n">
        <v>-13.33814866666667</v>
      </c>
      <c r="S144" s="2832" t="n">
        <v>-1.733253</v>
      </c>
      <c r="T144" s="401" t="n">
        <v>1.887623445625076</v>
      </c>
      <c r="U144" s="2826" t="n"/>
      <c r="V144" s="2844" t="n">
        <v>9.471079</v>
      </c>
      <c r="W144" s="2832" t="n">
        <v>8.333166666666671</v>
      </c>
      <c r="X144" s="2832" t="n">
        <v>8.333166666666671</v>
      </c>
      <c r="Y144" s="2832" t="n">
        <v>1.137912333333329</v>
      </c>
      <c r="Z144" s="2832" t="n">
        <v>1.137912333333329</v>
      </c>
      <c r="AA144" s="2832" t="n">
        <v>11.239391</v>
      </c>
      <c r="AB144" s="401" t="n">
        <v>-0.157331656136885</v>
      </c>
      <c r="AC144" s="402" t="n"/>
      <c r="AD144" s="2844" t="n">
        <v>0.179440000000001</v>
      </c>
      <c r="AE144" s="2832" t="n">
        <v>8.333166666666671</v>
      </c>
      <c r="AF144" s="2832" t="n">
        <v>8.333166666666671</v>
      </c>
      <c r="AG144" s="2832" t="n">
        <v>-8.153726666666669</v>
      </c>
      <c r="AH144" s="2832" t="n">
        <v>-8.153726666666669</v>
      </c>
      <c r="AI144" s="2832" t="n">
        <v>-0.432561</v>
      </c>
      <c r="AJ144" s="401" t="n">
        <v>-1.414831665360495</v>
      </c>
      <c r="AK144" s="402" t="n"/>
      <c r="AL144" s="2844" t="n">
        <v>0.865059</v>
      </c>
      <c r="AM144" s="2832" t="n">
        <v>8.333166666666671</v>
      </c>
      <c r="AN144" s="2832" t="n">
        <v>8.333166666666671</v>
      </c>
      <c r="AO144" s="2832" t="n">
        <v>8.333166666666671</v>
      </c>
      <c r="AP144" s="2832" t="n">
        <v>-7.46810766666667</v>
      </c>
      <c r="AQ144" s="2832" t="n">
        <v>-7.46810766666667</v>
      </c>
      <c r="AR144" s="2832" t="n">
        <v>1.494961</v>
      </c>
      <c r="AS144" s="401" t="n">
        <v>-0.4213501221771002</v>
      </c>
      <c r="AT144" s="2827" t="n"/>
      <c r="AU144" s="2844" t="n">
        <v>-19.894137</v>
      </c>
      <c r="AV144" s="2832" t="n">
        <v>8.333166666666671</v>
      </c>
      <c r="AW144" s="2832" t="n">
        <v>6.1665</v>
      </c>
      <c r="AX144" s="2832" t="n">
        <v>-28.22730366666667</v>
      </c>
      <c r="AY144" s="2832" t="n">
        <v>-26.060637</v>
      </c>
      <c r="AZ144" s="2832" t="n">
        <v>-4.268492</v>
      </c>
      <c r="BA144" s="401" t="n">
        <v>3.660694456028031</v>
      </c>
      <c r="BB144" s="402" t="n"/>
      <c r="BC144" s="2844" t="n">
        <v>-1.838441000000001</v>
      </c>
      <c r="BD144" s="2832" t="n">
        <v>8.333166666666667</v>
      </c>
      <c r="BE144" s="2832" t="n">
        <v>6.1665</v>
      </c>
      <c r="BF144" s="2832" t="n">
        <v>-10.17160766666667</v>
      </c>
      <c r="BG144" s="2832" t="n">
        <v>-8.004941000000001</v>
      </c>
      <c r="BH144" s="2832" t="n">
        <v>1.817939</v>
      </c>
      <c r="BI144" s="401" t="n">
        <v>-2.011277606124298</v>
      </c>
      <c r="BJ144" s="2833" t="n"/>
      <c r="BK144" s="2844" t="n">
        <v>3.007096999999828</v>
      </c>
      <c r="BL144" s="2832" t="n">
        <v>8.333166666666667</v>
      </c>
      <c r="BM144" s="2832" t="n">
        <v>5.1665</v>
      </c>
      <c r="BN144" s="2832" t="n">
        <v>5.1665</v>
      </c>
      <c r="BO144" s="2832" t="n">
        <v>-5.326069666666839</v>
      </c>
      <c r="BP144" s="2832" t="n">
        <v>-2.159403000000172</v>
      </c>
      <c r="BQ144" s="2832" t="n">
        <v>-0.229612</v>
      </c>
      <c r="BR144" s="401" t="n">
        <v>-14.09642788704348</v>
      </c>
      <c r="BS144" s="2833" t="n"/>
      <c r="BT144" s="2844" t="n">
        <v>2.317471</v>
      </c>
      <c r="BU144" s="2832" t="n">
        <v>8.333166666666667</v>
      </c>
      <c r="BV144" s="2832" t="n">
        <v>5.1665</v>
      </c>
      <c r="BW144" s="2832" t="n">
        <v>-6.015695666666667</v>
      </c>
      <c r="BX144" s="2832" t="n">
        <v>-2.849029</v>
      </c>
      <c r="BY144" s="2832" t="n">
        <v>7.170799</v>
      </c>
      <c r="BZ144" s="401" t="n">
        <v>-0.6768183015588639</v>
      </c>
      <c r="CA144" s="2795" t="n"/>
      <c r="CB144" s="2844" t="n">
        <v>-3.637718000000001</v>
      </c>
      <c r="CC144" s="2832" t="n">
        <v>8.333166666666667</v>
      </c>
      <c r="CD144" s="2832" t="n">
        <v>5.1665</v>
      </c>
      <c r="CE144" s="2832" t="n">
        <v>-11.97088466666667</v>
      </c>
      <c r="CF144" s="2832" t="n">
        <v>-8.804218000000002</v>
      </c>
      <c r="CG144" s="2832" t="n">
        <v>-1.894283</v>
      </c>
      <c r="CH144" s="401" t="n">
        <v>0.9203667033912046</v>
      </c>
      <c r="CI144" s="2795" t="n"/>
      <c r="CJ144" s="2852" t="n">
        <v>300.417759</v>
      </c>
      <c r="CK144" s="2832" t="n">
        <v>8.333166666666667</v>
      </c>
      <c r="CL144" s="2832" t="n">
        <v>5.1665</v>
      </c>
      <c r="CM144" s="2832" t="n">
        <v>292.0845923333333</v>
      </c>
      <c r="CN144" s="2832" t="n">
        <v>295.251259</v>
      </c>
      <c r="CO144" s="2832" t="n">
        <v>4.574521999999888</v>
      </c>
      <c r="CP144" s="401" t="n">
        <v>64.67194539670098</v>
      </c>
      <c r="CQ144" s="402" t="n"/>
      <c r="CR144" s="2831" t="n">
        <v>290.3852379999998</v>
      </c>
      <c r="CS144" s="2832" t="n">
        <v>99.99800000000005</v>
      </c>
      <c r="CT144" s="2832" t="n">
        <v>8.946629</v>
      </c>
      <c r="CU144" s="2832" t="n">
        <v>190.3872379999998</v>
      </c>
      <c r="CV144" s="2832" t="n">
        <v>281.4386089999999</v>
      </c>
      <c r="CW144" s="2832" t="n">
        <v>5.639298999999887</v>
      </c>
      <c r="CX144" s="401">
        <f>IFERROR(CR144/CW144-1, "-")</f>
        <v/>
      </c>
      <c r="CY144" s="392" t="n"/>
      <c r="CZ144" s="2834" t="n">
        <v>99.99800000000003</v>
      </c>
      <c r="DA144" s="2832" t="n">
        <v>57.496129</v>
      </c>
      <c r="DB144" s="2832" t="n">
        <v>50.4803146666667</v>
      </c>
      <c r="DC144" s="2832" t="n">
        <v>8.946628999999991</v>
      </c>
      <c r="DD144" s="2832" t="n">
        <v>5.639298999999887</v>
      </c>
      <c r="DE144" s="401">
        <f>+CZ144/DD144-1</f>
        <v/>
      </c>
      <c r="DF144" s="401">
        <f>+DA144/DD144-1</f>
        <v/>
      </c>
      <c r="DG144" s="405">
        <f>+DB144/DD144-1</f>
        <v/>
      </c>
      <c r="DH144" s="405">
        <f>+DC144/DD144-1</f>
        <v/>
      </c>
      <c r="DI144" s="2819" t="n"/>
      <c r="DJ144" s="2657">
        <f>SUM(D144,J144,P144,V144,AD144,AL144,AU144,BC144,BK144,BT144,CB144,CJ144)-CR144</f>
        <v/>
      </c>
      <c r="DK144" s="2657">
        <f>SUM(E144,K144,Q144,W144,AE144,AM144,AV144,BD144,BL144,BU144,CC144,CK144)-CS144</f>
        <v/>
      </c>
      <c r="DL144" s="2657">
        <f>SUM(G144,M144,S144,AA144,AI144,AR144,AZ144,BH144,BQ144,BY144,CG144,CO144)-CW144</f>
        <v/>
      </c>
      <c r="DM144" s="2657">
        <f>SUM(D144,J144,P144,V144,AD144,AL144,AU144,BC144,,BN144,BV144,CD144,CL144)-CT144</f>
        <v/>
      </c>
      <c r="DN144" s="2819" t="n"/>
      <c r="DO144" s="2819" t="n"/>
      <c r="DP144" s="2853" t="n">
        <v>1064777</v>
      </c>
      <c r="DQ144" s="2821">
        <f>-CR144+DP144/10^6</f>
        <v/>
      </c>
      <c r="DR144" s="2657">
        <f>SUM(E144,K144,Q144,W144,AE144,AM144,AV144,BD144,BL144,BU144,CC144,CK144)-CS144</f>
        <v/>
      </c>
      <c r="DS144" s="2657">
        <f>SUM(D144,J144,P144,V144,AD144,AL144,AU144,BC144,,BN144,BV144,CD144,CL144)-CT144</f>
        <v/>
      </c>
      <c r="DT144" s="2822" t="n"/>
      <c r="DU144" s="407" t="n">
        <v>4.574522</v>
      </c>
      <c r="DV144" s="2823">
        <f>DU144-CJ144</f>
        <v/>
      </c>
      <c r="DX144" s="2811">
        <f>(CS144-CZ144)*10^6</f>
        <v/>
      </c>
      <c r="DY144" s="2811">
        <f>(CT144-DC144)*10^6</f>
        <v/>
      </c>
      <c r="DZ144" s="2811">
        <f>(CW144-DD144)*10^6</f>
        <v/>
      </c>
      <c r="EB144" s="2824" t="n"/>
    </row>
    <row customFormat="1" customHeight="1" hidden="1" ht="15.75" outlineLevel="1" r="145" s="408">
      <c r="A145" s="260" t="n"/>
      <c r="B145" s="411" t="inlineStr">
        <is>
          <t>MISSIONS &amp; FRAIS D'HOTELS PERSONNEL (Formations)</t>
        </is>
      </c>
      <c r="C145" s="398" t="inlineStr">
        <is>
          <t>Opex139</t>
        </is>
      </c>
      <c r="D145" s="2831" t="n">
        <v>0</v>
      </c>
      <c r="E145" s="2832" t="n">
        <v>0.65</v>
      </c>
      <c r="F145" s="2832" t="n">
        <v>-0.65</v>
      </c>
      <c r="G145" s="2832" t="n">
        <v>0</v>
      </c>
      <c r="H145" s="401" t="n"/>
      <c r="I145" s="389" t="n"/>
      <c r="J145" s="2831" t="n">
        <v>0</v>
      </c>
      <c r="K145" s="2832" t="n">
        <v>0.65</v>
      </c>
      <c r="L145" s="2832" t="n">
        <v>-0.65</v>
      </c>
      <c r="M145" s="2832" t="n">
        <v>0</v>
      </c>
      <c r="N145" s="401" t="n"/>
      <c r="O145" s="402" t="n"/>
      <c r="P145" s="2831" t="n">
        <v>0</v>
      </c>
      <c r="Q145" s="2832" t="n">
        <v>0.65</v>
      </c>
      <c r="R145" s="2832" t="n">
        <v>-0.65</v>
      </c>
      <c r="S145" s="2832" t="n">
        <v>0</v>
      </c>
      <c r="T145" s="401" t="n"/>
      <c r="U145" s="2826" t="n"/>
      <c r="V145" s="2831" t="n">
        <v>0</v>
      </c>
      <c r="W145" s="2832" t="n">
        <v>0.65</v>
      </c>
      <c r="X145" s="2832" t="n">
        <v>0.65</v>
      </c>
      <c r="Y145" s="2832" t="n">
        <v>-0.65</v>
      </c>
      <c r="Z145" s="2832" t="n">
        <v>-0.65</v>
      </c>
      <c r="AA145" s="2832" t="n">
        <v>0</v>
      </c>
      <c r="AB145" s="401" t="n"/>
      <c r="AC145" s="402" t="n"/>
      <c r="AD145" s="2831" t="n">
        <v>0</v>
      </c>
      <c r="AE145" s="2832" t="n">
        <v>0.65</v>
      </c>
      <c r="AF145" s="2832" t="n">
        <v>0.65</v>
      </c>
      <c r="AG145" s="2832" t="n">
        <v>-0.65</v>
      </c>
      <c r="AH145" s="2832" t="n">
        <v>-0.65</v>
      </c>
      <c r="AI145" s="2832" t="n">
        <v>0</v>
      </c>
      <c r="AJ145" s="401" t="n"/>
      <c r="AK145" s="402" t="n"/>
      <c r="AL145" s="2831" t="n">
        <v>0</v>
      </c>
      <c r="AM145" s="2832" t="n">
        <v>0.65</v>
      </c>
      <c r="AN145" s="2832" t="n">
        <v>0.65</v>
      </c>
      <c r="AO145" s="2832" t="n">
        <v>0.65</v>
      </c>
      <c r="AP145" s="2832" t="n">
        <v>-0.65</v>
      </c>
      <c r="AQ145" s="2832" t="n">
        <v>-0.65</v>
      </c>
      <c r="AR145" s="2832" t="n">
        <v>0</v>
      </c>
      <c r="AS145" s="401" t="n"/>
      <c r="AT145" s="2827" t="n"/>
      <c r="AU145" s="2831" t="n">
        <v>0</v>
      </c>
      <c r="AV145" s="2832" t="n">
        <v>0.65</v>
      </c>
      <c r="AW145" s="2832" t="n">
        <v>0.65</v>
      </c>
      <c r="AX145" s="2832" t="n">
        <v>-0.65</v>
      </c>
      <c r="AY145" s="2832" t="n">
        <v>-0.65</v>
      </c>
      <c r="AZ145" s="2832" t="n">
        <v>0</v>
      </c>
      <c r="BA145" s="401" t="n"/>
      <c r="BB145" s="402" t="n"/>
      <c r="BC145" s="2831" t="n"/>
      <c r="BD145" s="2832" t="n">
        <v>0.65</v>
      </c>
      <c r="BE145" s="2832" t="n">
        <v>0.65</v>
      </c>
      <c r="BF145" s="2832" t="n">
        <v>-0.65</v>
      </c>
      <c r="BG145" s="2832" t="n">
        <v>-0.65</v>
      </c>
      <c r="BH145" s="2832" t="n">
        <v>0</v>
      </c>
      <c r="BI145" s="401" t="n"/>
      <c r="BJ145" s="2833" t="n"/>
      <c r="BK145" s="2831" t="n"/>
      <c r="BL145" s="2832" t="n">
        <v>0.65</v>
      </c>
      <c r="BM145" s="2832" t="n">
        <v>0.65</v>
      </c>
      <c r="BN145" s="2832" t="n">
        <v>0.65</v>
      </c>
      <c r="BO145" s="2832" t="n">
        <v>-0.65</v>
      </c>
      <c r="BP145" s="2832" t="n">
        <v>-0.65</v>
      </c>
      <c r="BQ145" s="2832" t="n">
        <v>0</v>
      </c>
      <c r="BR145" s="401" t="n"/>
      <c r="BS145" s="2833" t="n"/>
      <c r="BT145" s="2831" t="n"/>
      <c r="BU145" s="2832" t="n">
        <v>0.65</v>
      </c>
      <c r="BV145" s="2832" t="n">
        <v>0.65</v>
      </c>
      <c r="BW145" s="2832" t="n">
        <v>-0.65</v>
      </c>
      <c r="BX145" s="2832" t="n">
        <v>-0.65</v>
      </c>
      <c r="BY145" s="2832" t="n">
        <v>0</v>
      </c>
      <c r="BZ145" s="401" t="n"/>
      <c r="CA145" s="2795" t="n"/>
      <c r="CB145" s="2831" t="n"/>
      <c r="CC145" s="2832" t="n">
        <v>0.65</v>
      </c>
      <c r="CD145" s="2832" t="n">
        <v>0.65</v>
      </c>
      <c r="CE145" s="2832" t="n">
        <v>-0.65</v>
      </c>
      <c r="CF145" s="2832" t="n">
        <v>-0.65</v>
      </c>
      <c r="CG145" s="2832" t="n">
        <v>0</v>
      </c>
      <c r="CH145" s="401" t="n"/>
      <c r="CI145" s="2795" t="n"/>
      <c r="CJ145" s="2831" t="n"/>
      <c r="CK145" s="2832" t="n">
        <v>0.65</v>
      </c>
      <c r="CL145" s="2832" t="n">
        <v>0.65</v>
      </c>
      <c r="CM145" s="2832" t="n">
        <v>-0.65</v>
      </c>
      <c r="CN145" s="2832" t="n">
        <v>-0.65</v>
      </c>
      <c r="CO145" s="2832" t="n">
        <v>0</v>
      </c>
      <c r="CP145" s="401" t="n"/>
      <c r="CQ145" s="402" t="n"/>
      <c r="CR145" s="2831" t="n">
        <v>0</v>
      </c>
      <c r="CS145" s="2832" t="n">
        <v>7.800000000000002</v>
      </c>
      <c r="CT145" s="2832" t="n">
        <v>2.6</v>
      </c>
      <c r="CU145" s="2832" t="n">
        <v>-7.800000000000002</v>
      </c>
      <c r="CV145" s="2832" t="n">
        <v>-2.6</v>
      </c>
      <c r="CW145" s="2832" t="n">
        <v>0</v>
      </c>
      <c r="CX145" s="401">
        <f>IFERROR(CR145/CW145-1, "-")</f>
        <v/>
      </c>
      <c r="CY145" s="392" t="n"/>
      <c r="CZ145" s="2834" t="n">
        <v>7.800000000000002</v>
      </c>
      <c r="DA145" s="2832" t="n">
        <v>5.85</v>
      </c>
      <c r="DB145" s="2832" t="n">
        <v>4.55</v>
      </c>
      <c r="DC145" s="2832" t="n">
        <v>2.6</v>
      </c>
      <c r="DD145" s="2832" t="n">
        <v>0</v>
      </c>
      <c r="DE145" s="401" t="n"/>
      <c r="DF145" s="401" t="n"/>
      <c r="DG145" s="405" t="n"/>
      <c r="DH145" s="405" t="n"/>
      <c r="DI145" s="2819" t="n"/>
      <c r="DJ145" s="2657">
        <f>SUM(D145,J145,P145,V145,AD145,AL145,AU145,BC145,BK145,BT145,CB145,CJ145)-CR145</f>
        <v/>
      </c>
      <c r="DK145" s="2657">
        <f>SUM(E145,K145,Q145,W145,AE145,AM145,AV145,BD145,BL145,BU145,CC145,CK145)-CS145</f>
        <v/>
      </c>
      <c r="DL145" s="2657">
        <f>SUM(G145,M145,S145,AA145,AI145,AR145,AZ145,BH145,BQ145,BY145,CG145,CO145)-CW145</f>
        <v/>
      </c>
      <c r="DM145" s="2657">
        <f>SUM(D145,J145,P145,V145,AD145,AL145,AU145,BC145,,BN145,BV145,CD145,CL145)-CT145</f>
        <v/>
      </c>
      <c r="DN145" s="2819" t="n"/>
      <c r="DO145" s="2819" t="n"/>
      <c r="DP145" s="2835" t="n">
        <v>0</v>
      </c>
      <c r="DQ145" s="2821">
        <f>-CR145+DP145/10^6</f>
        <v/>
      </c>
      <c r="DR145" s="2657">
        <f>SUM(E145,K145,Q145,W145,AE145,AM145,AV145,BD145,BL145,BU145,CC145,CK145)-CS145</f>
        <v/>
      </c>
      <c r="DS145" s="2657">
        <f>SUM(D145,J145,P145,V145,AD145,AL145,AU145,BC145,,BN145,BV145,CD145,CL145)-CT145</f>
        <v/>
      </c>
      <c r="DT145" s="2822" t="n"/>
      <c r="DU145" s="407" t="n">
        <v>0</v>
      </c>
      <c r="DV145" s="2823">
        <f>DU145-CJ145</f>
        <v/>
      </c>
      <c r="DX145" s="2811">
        <f>(CS145-CZ145)*10^6</f>
        <v/>
      </c>
      <c r="DY145" s="2811">
        <f>(CT145-DC145)*10^6</f>
        <v/>
      </c>
      <c r="DZ145" s="2811">
        <f>(CW145-DD145)*10^6</f>
        <v/>
      </c>
      <c r="EB145" s="2824" t="n"/>
    </row>
    <row customFormat="1" customHeight="1" hidden="1" ht="15.75" outlineLevel="1" r="146" s="408">
      <c r="A146" s="260" t="n"/>
      <c r="B146" s="411" t="inlineStr">
        <is>
          <t>TRANSPORT VISITEURS</t>
        </is>
      </c>
      <c r="C146" s="398" t="inlineStr">
        <is>
          <t>Opex140</t>
        </is>
      </c>
      <c r="D146" s="2831" t="n">
        <v>0</v>
      </c>
      <c r="E146" s="2832" t="n">
        <v>0.5</v>
      </c>
      <c r="F146" s="2832" t="n">
        <v>-0.5</v>
      </c>
      <c r="G146" s="2832" t="n">
        <v>0</v>
      </c>
      <c r="H146" s="401" t="n"/>
      <c r="I146" s="389" t="n"/>
      <c r="J146" s="2831" t="n">
        <v>0</v>
      </c>
      <c r="K146" s="2832" t="n">
        <v>0.5</v>
      </c>
      <c r="L146" s="2832" t="n">
        <v>-0.5</v>
      </c>
      <c r="M146" s="2832" t="n">
        <v>0</v>
      </c>
      <c r="N146" s="401" t="n"/>
      <c r="O146" s="402" t="n"/>
      <c r="P146" s="2831" t="n">
        <v>0</v>
      </c>
      <c r="Q146" s="2832" t="n">
        <v>0.5</v>
      </c>
      <c r="R146" s="2832" t="n">
        <v>-0.5</v>
      </c>
      <c r="S146" s="2832" t="n">
        <v>0</v>
      </c>
      <c r="T146" s="401" t="n"/>
      <c r="U146" s="2826" t="n"/>
      <c r="V146" s="2831" t="n">
        <v>0</v>
      </c>
      <c r="W146" s="2832" t="n">
        <v>0.5</v>
      </c>
      <c r="X146" s="2832" t="n">
        <v>0.5</v>
      </c>
      <c r="Y146" s="2832" t="n">
        <v>-0.5</v>
      </c>
      <c r="Z146" s="2832" t="n">
        <v>-0.5</v>
      </c>
      <c r="AA146" s="2832" t="n">
        <v>0</v>
      </c>
      <c r="AB146" s="401" t="n"/>
      <c r="AC146" s="402" t="n"/>
      <c r="AD146" s="2831" t="n">
        <v>0</v>
      </c>
      <c r="AE146" s="2832" t="n">
        <v>0.5</v>
      </c>
      <c r="AF146" s="2832" t="n">
        <v>0.5</v>
      </c>
      <c r="AG146" s="2832" t="n">
        <v>-0.5</v>
      </c>
      <c r="AH146" s="2832" t="n">
        <v>-0.5</v>
      </c>
      <c r="AI146" s="2832" t="n">
        <v>0</v>
      </c>
      <c r="AJ146" s="401" t="n"/>
      <c r="AK146" s="402" t="n"/>
      <c r="AL146" s="2831" t="n">
        <v>0</v>
      </c>
      <c r="AM146" s="2832" t="n">
        <v>0.5</v>
      </c>
      <c r="AN146" s="2832" t="n">
        <v>0.5</v>
      </c>
      <c r="AO146" s="2832" t="n">
        <v>0.5</v>
      </c>
      <c r="AP146" s="2832" t="n">
        <v>-0.5</v>
      </c>
      <c r="AQ146" s="2832" t="n">
        <v>-0.5</v>
      </c>
      <c r="AR146" s="2832" t="n">
        <v>0</v>
      </c>
      <c r="AS146" s="401" t="n"/>
      <c r="AT146" s="2827" t="n"/>
      <c r="AU146" s="2831" t="n">
        <v>0</v>
      </c>
      <c r="AV146" s="2832" t="n">
        <v>0.5</v>
      </c>
      <c r="AW146" s="2832" t="n">
        <v>0.5</v>
      </c>
      <c r="AX146" s="2832" t="n">
        <v>-0.5</v>
      </c>
      <c r="AY146" s="2832" t="n">
        <v>-0.5</v>
      </c>
      <c r="AZ146" s="2832" t="n">
        <v>0</v>
      </c>
      <c r="BA146" s="401" t="n"/>
      <c r="BB146" s="402" t="n"/>
      <c r="BC146" s="2831" t="n">
        <v>0</v>
      </c>
      <c r="BD146" s="2832" t="n">
        <v>0.5</v>
      </c>
      <c r="BE146" s="2832" t="n">
        <v>0.5</v>
      </c>
      <c r="BF146" s="2832" t="n">
        <v>-0.5</v>
      </c>
      <c r="BG146" s="2832" t="n">
        <v>-0.5</v>
      </c>
      <c r="BH146" s="2832" t="n">
        <v>0</v>
      </c>
      <c r="BI146" s="401" t="n"/>
      <c r="BJ146" s="2833" t="n"/>
      <c r="BK146" s="2831" t="n">
        <v>0</v>
      </c>
      <c r="BL146" s="2832" t="n">
        <v>0.5</v>
      </c>
      <c r="BM146" s="2832" t="n">
        <v>0.5</v>
      </c>
      <c r="BN146" s="2832" t="n">
        <v>0.5</v>
      </c>
      <c r="BO146" s="2832" t="n">
        <v>-0.5</v>
      </c>
      <c r="BP146" s="2832" t="n">
        <v>-0.5</v>
      </c>
      <c r="BQ146" s="2832" t="n">
        <v>0</v>
      </c>
      <c r="BR146" s="401" t="n"/>
      <c r="BS146" s="2833" t="n"/>
      <c r="BT146" s="2831" t="n">
        <v>0</v>
      </c>
      <c r="BU146" s="2832" t="n">
        <v>0.5</v>
      </c>
      <c r="BV146" s="2832" t="n">
        <v>0.5</v>
      </c>
      <c r="BW146" s="2832" t="n">
        <v>-0.5</v>
      </c>
      <c r="BX146" s="2832" t="n">
        <v>-0.5</v>
      </c>
      <c r="BY146" s="2832" t="n">
        <v>0</v>
      </c>
      <c r="BZ146" s="401" t="n"/>
      <c r="CA146" s="2795" t="n"/>
      <c r="CB146" s="2831" t="n">
        <v>0</v>
      </c>
      <c r="CC146" s="2832" t="n">
        <v>0.5</v>
      </c>
      <c r="CD146" s="2832" t="n">
        <v>0.5</v>
      </c>
      <c r="CE146" s="2832" t="n">
        <v>-0.5</v>
      </c>
      <c r="CF146" s="2832" t="n">
        <v>-0.5</v>
      </c>
      <c r="CG146" s="2832" t="n">
        <v>0</v>
      </c>
      <c r="CH146" s="401" t="n"/>
      <c r="CI146" s="2795" t="n"/>
      <c r="CJ146" s="2831" t="n">
        <v>0</v>
      </c>
      <c r="CK146" s="2832" t="n">
        <v>0.5</v>
      </c>
      <c r="CL146" s="2832" t="n">
        <v>0.5</v>
      </c>
      <c r="CM146" s="2832" t="n">
        <v>-0.5</v>
      </c>
      <c r="CN146" s="2832" t="n">
        <v>-0.5</v>
      </c>
      <c r="CO146" s="2832" t="n">
        <v>0</v>
      </c>
      <c r="CP146" s="401" t="n"/>
      <c r="CQ146" s="402" t="n"/>
      <c r="CR146" s="2831" t="n">
        <v>0</v>
      </c>
      <c r="CS146" s="2832" t="n">
        <v>6</v>
      </c>
      <c r="CT146" s="2832" t="n">
        <v>2</v>
      </c>
      <c r="CU146" s="2832" t="n">
        <v>-6</v>
      </c>
      <c r="CV146" s="2832" t="n">
        <v>-2</v>
      </c>
      <c r="CW146" s="2832" t="n">
        <v>0</v>
      </c>
      <c r="CX146" s="401">
        <f>IFERROR(CR146/CW146-1, "-")</f>
        <v/>
      </c>
      <c r="CY146" s="392" t="n"/>
      <c r="CZ146" s="2834" t="n">
        <v>6</v>
      </c>
      <c r="DA146" s="2832" t="n">
        <v>4.5</v>
      </c>
      <c r="DB146" s="2832" t="n">
        <v>3.5</v>
      </c>
      <c r="DC146" s="2832" t="n">
        <v>2</v>
      </c>
      <c r="DD146" s="2832" t="n">
        <v>0</v>
      </c>
      <c r="DE146" s="401">
        <f>+CZ146/DD146-1</f>
        <v/>
      </c>
      <c r="DF146" s="401">
        <f>+DA146/DD146-1</f>
        <v/>
      </c>
      <c r="DG146" s="405">
        <f>+DB146/DD146-1</f>
        <v/>
      </c>
      <c r="DH146" s="405">
        <f>+DC146/DD146-1</f>
        <v/>
      </c>
      <c r="DI146" s="2819" t="n"/>
      <c r="DJ146" s="2657">
        <f>SUM(D146,J146,P146,V146,AD146,AL146,AU146,BC146,BK146,BT146,CB146,CJ146)-CR146</f>
        <v/>
      </c>
      <c r="DK146" s="2657">
        <f>SUM(E146,K146,Q146,W146,AE146,AM146,AV146,BD146,BL146,BU146,CC146,CK146)-CS146</f>
        <v/>
      </c>
      <c r="DL146" s="2657">
        <f>SUM(G146,M146,S146,AA146,AI146,AR146,AZ146,BH146,BQ146,BY146,CG146,CO146)-CW146</f>
        <v/>
      </c>
      <c r="DM146" s="2657">
        <f>SUM(D146,J146,P146,V146,AD146,AL146,AU146,BC146,,BN146,BV146,CD146,CL146)-CT146</f>
        <v/>
      </c>
      <c r="DN146" s="2819" t="n"/>
      <c r="DO146" s="2819" t="n"/>
      <c r="DP146" s="2835" t="n">
        <v>0</v>
      </c>
      <c r="DQ146" s="2821">
        <f>-CR146+DP146/10^6</f>
        <v/>
      </c>
      <c r="DR146" s="2657">
        <f>SUM(E146,K146,Q146,W146,AE146,AM146,AV146,BD146,BL146,BU146,CC146,CK146)-CS146</f>
        <v/>
      </c>
      <c r="DS146" s="2657">
        <f>SUM(D146,J146,P146,V146,AD146,AL146,AU146,BC146,,BN146,BV146,CD146,CL146)-CT146</f>
        <v/>
      </c>
      <c r="DT146" s="2822" t="n"/>
      <c r="DU146" s="407" t="n">
        <v>0</v>
      </c>
      <c r="DV146" s="2823">
        <f>DU146-CJ146</f>
        <v/>
      </c>
      <c r="DX146" s="2811">
        <f>(CS146-CZ146)*10^6</f>
        <v/>
      </c>
      <c r="DY146" s="2811">
        <f>(CT146-DC146)*10^6</f>
        <v/>
      </c>
      <c r="DZ146" s="2811">
        <f>(CW146-DD146)*10^6</f>
        <v/>
      </c>
      <c r="EB146" s="2824" t="n"/>
    </row>
    <row customFormat="1" customHeight="1" hidden="1" ht="15.75" outlineLevel="1" r="147" s="408">
      <c r="A147" s="260" t="n"/>
      <c r="B147" s="411" t="inlineStr">
        <is>
          <t>RECEPTIONS VISITEURS &amp; PERSONNEL , DIVERS T</t>
        </is>
      </c>
      <c r="C147" s="398" t="inlineStr">
        <is>
          <t>Opex141</t>
        </is>
      </c>
      <c r="D147" s="2831" t="n">
        <v>3.635805</v>
      </c>
      <c r="E147" s="2832" t="n">
        <v>1.76666666666667</v>
      </c>
      <c r="F147" s="2832" t="n">
        <v>1.86913833333333</v>
      </c>
      <c r="G147" s="2832" t="n">
        <v>19.093472</v>
      </c>
      <c r="H147" s="401" t="n">
        <v>-0.8095786350434326</v>
      </c>
      <c r="I147" s="389" t="n"/>
      <c r="J147" s="2831" t="n">
        <v>6.305545</v>
      </c>
      <c r="K147" s="2832" t="n">
        <v>1.76666666666667</v>
      </c>
      <c r="L147" s="2832" t="n">
        <v>4.53887833333333</v>
      </c>
      <c r="M147" s="2832" t="n">
        <v>11.435719</v>
      </c>
      <c r="N147" s="401" t="n">
        <v>-0.4486096589116959</v>
      </c>
      <c r="O147" s="402" t="n"/>
      <c r="P147" s="2831" t="n">
        <v>8.813461999999999</v>
      </c>
      <c r="Q147" s="2832" t="n">
        <v>1.76666666666667</v>
      </c>
      <c r="R147" s="2832" t="n">
        <v>7.046795333333329</v>
      </c>
      <c r="S147" s="2832" t="n">
        <v>3.894805</v>
      </c>
      <c r="T147" s="401" t="n">
        <v>1.262876318583344</v>
      </c>
      <c r="U147" s="2826" t="n"/>
      <c r="V147" s="2831" t="n">
        <v>6.909527</v>
      </c>
      <c r="W147" s="2832" t="n">
        <v>1.76666666666667</v>
      </c>
      <c r="X147" s="2832" t="n">
        <v>1.76666666666667</v>
      </c>
      <c r="Y147" s="2832" t="n">
        <v>5.14286033333333</v>
      </c>
      <c r="Z147" s="2832" t="n">
        <v>5.14286033333333</v>
      </c>
      <c r="AA147" s="2832" t="n">
        <v>2.55246</v>
      </c>
      <c r="AB147" s="401" t="n">
        <v>1.707006965829043</v>
      </c>
      <c r="AC147" s="402" t="n"/>
      <c r="AD147" s="2831" t="n">
        <v>7.872388</v>
      </c>
      <c r="AE147" s="2832" t="n">
        <v>1.76666666666667</v>
      </c>
      <c r="AF147" s="2832" t="n">
        <v>1.76666666666667</v>
      </c>
      <c r="AG147" s="2832" t="n">
        <v>6.10572133333333</v>
      </c>
      <c r="AH147" s="2832" t="n">
        <v>6.10572133333333</v>
      </c>
      <c r="AI147" s="2832" t="n">
        <v>5.942308</v>
      </c>
      <c r="AJ147" s="401" t="n">
        <v>0.3248030899778336</v>
      </c>
      <c r="AK147" s="402" t="n"/>
      <c r="AL147" s="2831" t="n">
        <v>7.425666000000001</v>
      </c>
      <c r="AM147" s="2832" t="n">
        <v>1.76666666666667</v>
      </c>
      <c r="AN147" s="2832" t="n">
        <v>1.76666666666667</v>
      </c>
      <c r="AO147" s="2832" t="n">
        <v>1.76666666666667</v>
      </c>
      <c r="AP147" s="2832" t="n">
        <v>5.65899933333333</v>
      </c>
      <c r="AQ147" s="2832" t="n">
        <v>5.65899933333333</v>
      </c>
      <c r="AR147" s="2832" t="n">
        <v>2.079729</v>
      </c>
      <c r="AS147" s="401" t="n">
        <v>2.570496925320559</v>
      </c>
      <c r="AT147" s="2827" t="n"/>
      <c r="AU147" s="2831" t="n">
        <v>10.748806</v>
      </c>
      <c r="AV147" s="2832" t="n">
        <v>1.76666666666667</v>
      </c>
      <c r="AW147" s="2832" t="n">
        <v>1.76666666666667</v>
      </c>
      <c r="AX147" s="2832" t="n">
        <v>8.982139333333331</v>
      </c>
      <c r="AY147" s="2832" t="n">
        <v>8.982139333333331</v>
      </c>
      <c r="AZ147" s="2832" t="n">
        <v>3.81551</v>
      </c>
      <c r="BA147" s="401" t="n">
        <v>1.817134799803958</v>
      </c>
      <c r="BB147" s="402" t="n"/>
      <c r="BC147" s="2831" t="n">
        <v>5.555923</v>
      </c>
      <c r="BD147" s="2832" t="n">
        <v>1.766666666666667</v>
      </c>
      <c r="BE147" s="2832" t="n">
        <v>1.76666666666667</v>
      </c>
      <c r="BF147" s="2832" t="n">
        <v>3.789256333333333</v>
      </c>
      <c r="BG147" s="2832" t="n">
        <v>3.78925633333333</v>
      </c>
      <c r="BH147" s="2832" t="n">
        <v>12.620309</v>
      </c>
      <c r="BI147" s="401" t="n">
        <v>-0.5597633148285038</v>
      </c>
      <c r="BJ147" s="2833" t="n"/>
      <c r="BK147" s="2831" t="n">
        <v>10.835057</v>
      </c>
      <c r="BL147" s="2832" t="n">
        <v>1.766666666666667</v>
      </c>
      <c r="BM147" s="2832" t="n">
        <v>1.76666666666667</v>
      </c>
      <c r="BN147" s="2832" t="n">
        <v>1.76666666666667</v>
      </c>
      <c r="BO147" s="2832" t="n">
        <v>9.068390333333333</v>
      </c>
      <c r="BP147" s="2832" t="n">
        <v>9.068390333333332</v>
      </c>
      <c r="BQ147" s="2832" t="n">
        <v>1.424971</v>
      </c>
      <c r="BR147" s="401" t="n">
        <v>6.603703513966249</v>
      </c>
      <c r="BS147" s="2833" t="n"/>
      <c r="BT147" s="2831" t="n">
        <v>6.629084</v>
      </c>
      <c r="BU147" s="2832" t="n">
        <v>1.766666666666667</v>
      </c>
      <c r="BV147" s="2832" t="n">
        <v>1.76666666666667</v>
      </c>
      <c r="BW147" s="2832" t="n">
        <v>4.862417333333333</v>
      </c>
      <c r="BX147" s="2832" t="n">
        <v>4.86241733333333</v>
      </c>
      <c r="BY147" s="2832" t="n">
        <v>2.913992</v>
      </c>
      <c r="BZ147" s="401" t="n">
        <v>1.27491496201774</v>
      </c>
      <c r="CA147" s="2795" t="n"/>
      <c r="CB147" s="2831" t="n">
        <v>3.975573</v>
      </c>
      <c r="CC147" s="2832" t="n">
        <v>1.766666666666667</v>
      </c>
      <c r="CD147" s="2832" t="n">
        <v>1.76666666666667</v>
      </c>
      <c r="CE147" s="2832" t="n">
        <v>2.208906333333333</v>
      </c>
      <c r="CF147" s="2832" t="n">
        <v>2.20890633333333</v>
      </c>
      <c r="CG147" s="2832" t="n">
        <v>8.803549</v>
      </c>
      <c r="CH147" s="401" t="n">
        <v>-0.5484124641096448</v>
      </c>
      <c r="CI147" s="2795" t="n"/>
      <c r="CJ147" s="2852" t="n">
        <v>5.500626</v>
      </c>
      <c r="CK147" s="2832" t="n">
        <v>1.766666666666667</v>
      </c>
      <c r="CL147" s="2832" t="n">
        <v>1.76666666666667</v>
      </c>
      <c r="CM147" s="2832" t="n">
        <v>3.733959333333333</v>
      </c>
      <c r="CN147" s="2832" t="n">
        <v>3.733959333333329</v>
      </c>
      <c r="CO147" s="2832" t="n">
        <v>6.085875</v>
      </c>
      <c r="CP147" s="401" t="n">
        <v>-0.09616513648407177</v>
      </c>
      <c r="CQ147" s="402" t="n"/>
      <c r="CR147" s="2831" t="n">
        <v>84.20746200000001</v>
      </c>
      <c r="CS147" s="2832" t="n">
        <v>21.20000000000002</v>
      </c>
      <c r="CT147" s="2832" t="n">
        <v>64.33378866666668</v>
      </c>
      <c r="CU147" s="2832" t="n">
        <v>63.00746199999999</v>
      </c>
      <c r="CV147" s="2832" t="n">
        <v>19.87367333333333</v>
      </c>
      <c r="CW147" s="2832" t="n">
        <v>80.662699</v>
      </c>
      <c r="CX147" s="401">
        <f>IFERROR(CR147/CW147-1, "-")</f>
        <v/>
      </c>
      <c r="CY147" s="392" t="n"/>
      <c r="CZ147" s="2834" t="n">
        <v>21.19999999999999</v>
      </c>
      <c r="DA147" s="2832" t="n">
        <v>34.654812</v>
      </c>
      <c r="DB147" s="2832" t="n">
        <v>45.9033936666667</v>
      </c>
      <c r="DC147" s="2832" t="n">
        <v>64.33378866666671</v>
      </c>
      <c r="DD147" s="2832" t="n">
        <v>80.662699</v>
      </c>
      <c r="DE147" s="401">
        <f>+CZ147/DD147-1</f>
        <v/>
      </c>
      <c r="DF147" s="401">
        <f>+DA147/DD147-1</f>
        <v/>
      </c>
      <c r="DG147" s="405">
        <f>+DB147/DD147-1</f>
        <v/>
      </c>
      <c r="DH147" s="405">
        <f>+DC147/DD147-1</f>
        <v/>
      </c>
      <c r="DI147" s="2819" t="n"/>
      <c r="DJ147" s="2657">
        <f>SUM(D147,J147,P147,V147,AD147,AL147,AU147,BC147,BK147,BT147,CB147,CJ147)-CR147</f>
        <v/>
      </c>
      <c r="DK147" s="2657">
        <f>SUM(E147,K147,Q147,W147,AE147,AM147,AV147,BD147,BL147,BU147,CC147,CK147)-CS147</f>
        <v/>
      </c>
      <c r="DL147" s="2657">
        <f>SUM(G147,M147,S147,AA147,AI147,AR147,AZ147,BH147,BQ147,BY147,CG147,CO147)-CW147</f>
        <v/>
      </c>
      <c r="DM147" s="2657">
        <f>SUM(D147,J147,P147,V147,AD147,AL147,AU147,BC147,,BN147,BV147,CD147,CL147)-CT147</f>
        <v/>
      </c>
      <c r="DN147" s="2819" t="n"/>
      <c r="DO147" s="2819" t="n"/>
      <c r="DP147" s="2835" t="n">
        <v>74576824</v>
      </c>
      <c r="DQ147" s="2821">
        <f>-CR147+DP147/10^6</f>
        <v/>
      </c>
      <c r="DR147" s="2657">
        <f>SUM(E147,K147,Q147,W147,AE147,AM147,AV147,BD147,BL147,BU147,CC147,CK147)-CS147</f>
        <v/>
      </c>
      <c r="DS147" s="2657">
        <f>SUM(D147,J147,P147,V147,AD147,AL147,AU147,BC147,,BN147,BV147,CD147,CL147)-CT147</f>
        <v/>
      </c>
      <c r="DT147" s="2822" t="n"/>
      <c r="DU147" s="407" t="n">
        <v>6.085875</v>
      </c>
      <c r="DV147" s="2823">
        <f>DU147-CJ147</f>
        <v/>
      </c>
      <c r="DX147" s="2811">
        <f>(CS147-CZ147)*10^6</f>
        <v/>
      </c>
      <c r="DY147" s="2811">
        <f>(CT147-DC147)*10^6</f>
        <v/>
      </c>
      <c r="DZ147" s="2811">
        <f>(CW147-DD147)*10^6</f>
        <v/>
      </c>
      <c r="EB147" s="2824" t="n"/>
    </row>
    <row customFormat="1" customHeight="1" hidden="1" ht="15.75" outlineLevel="1" r="148" s="408">
      <c r="A148" s="260" t="n"/>
      <c r="B148" s="411" t="inlineStr">
        <is>
          <t>MISSIONS &amp; FRAIS D'HOTELS VISI</t>
        </is>
      </c>
      <c r="C148" s="398" t="inlineStr">
        <is>
          <t>Opex142</t>
        </is>
      </c>
      <c r="D148" s="2831" t="n">
        <v>1.167822</v>
      </c>
      <c r="E148" s="2935" t="n">
        <v>0.573333333333333</v>
      </c>
      <c r="F148" s="2832" t="n">
        <v>0.5944886666666669</v>
      </c>
      <c r="G148" s="2832" t="n">
        <v>1.167822</v>
      </c>
      <c r="H148" s="401" t="n">
        <v>0</v>
      </c>
      <c r="I148" s="389" t="n"/>
      <c r="J148" s="2831" t="n">
        <v>1.167822</v>
      </c>
      <c r="K148" s="2935" t="n">
        <v>0.573333333333333</v>
      </c>
      <c r="L148" s="2832" t="n">
        <v>0.5944886666666669</v>
      </c>
      <c r="M148" s="2832" t="n">
        <v>1.167823</v>
      </c>
      <c r="N148" s="401" t="n">
        <v>-8.562941474776764e-07</v>
      </c>
      <c r="O148" s="402" t="n"/>
      <c r="P148" s="2831" t="n">
        <v>1.167823</v>
      </c>
      <c r="Q148" s="2935" t="n">
        <v>0.573333333333333</v>
      </c>
      <c r="R148" s="2832" t="n">
        <v>0.594489666666667</v>
      </c>
      <c r="S148" s="2832" t="n">
        <v>1.167822</v>
      </c>
      <c r="T148" s="401" t="n">
        <v>8.562948807799842e-07</v>
      </c>
      <c r="U148" s="2826" t="n"/>
      <c r="V148" s="2831" t="n">
        <v>1.167822</v>
      </c>
      <c r="W148" s="2935" t="n">
        <v>0.573333333333333</v>
      </c>
      <c r="X148" s="2935" t="n">
        <v>0.573333333333333</v>
      </c>
      <c r="Y148" s="2832" t="n">
        <v>0.5944886666666669</v>
      </c>
      <c r="Z148" s="2832" t="n">
        <v>0.5944886666666669</v>
      </c>
      <c r="AA148" s="2832" t="n">
        <v>1.167822</v>
      </c>
      <c r="AB148" s="401" t="n">
        <v>0</v>
      </c>
      <c r="AC148" s="402" t="n"/>
      <c r="AD148" s="2831" t="n">
        <v>1.167822</v>
      </c>
      <c r="AE148" s="2935" t="n">
        <v>0.573333333333333</v>
      </c>
      <c r="AF148" s="2935" t="n">
        <v>0.573333333333333</v>
      </c>
      <c r="AG148" s="2832" t="n">
        <v>0.5944886666666669</v>
      </c>
      <c r="AH148" s="2832" t="n">
        <v>0.5944886666666669</v>
      </c>
      <c r="AI148" s="2832" t="n">
        <v>1.167822</v>
      </c>
      <c r="AJ148" s="401" t="n">
        <v>0</v>
      </c>
      <c r="AK148" s="402" t="n"/>
      <c r="AL148" s="2831" t="n">
        <v>1.167822</v>
      </c>
      <c r="AM148" s="2935" t="n">
        <v>0.573333333333333</v>
      </c>
      <c r="AN148" s="2935" t="n">
        <v>0.573333333333333</v>
      </c>
      <c r="AO148" s="2935" t="n">
        <v>0.573333333333333</v>
      </c>
      <c r="AP148" s="2832" t="n">
        <v>0.5944886666666669</v>
      </c>
      <c r="AQ148" s="2832" t="n">
        <v>0.5944886666666669</v>
      </c>
      <c r="AR148" s="2832" t="n">
        <v>1.167822</v>
      </c>
      <c r="AS148" s="401" t="n">
        <v>0</v>
      </c>
      <c r="AT148" s="2827" t="n"/>
      <c r="AU148" s="2831" t="n">
        <v>1.167822</v>
      </c>
      <c r="AV148" s="2935" t="n">
        <v>0.573333333333333</v>
      </c>
      <c r="AW148" s="2935" t="n">
        <v>0.573333333333333</v>
      </c>
      <c r="AX148" s="2832" t="n">
        <v>0.5944886666666669</v>
      </c>
      <c r="AY148" s="2832" t="n">
        <v>0.5944886666666669</v>
      </c>
      <c r="AZ148" s="2832" t="n">
        <v>1.167822</v>
      </c>
      <c r="BA148" s="401" t="n">
        <v>0</v>
      </c>
      <c r="BB148" s="402" t="n"/>
      <c r="BC148" s="2831" t="n">
        <v>1.349741</v>
      </c>
      <c r="BD148" s="2935" t="n">
        <v>0.5733333333333334</v>
      </c>
      <c r="BE148" s="2935" t="n">
        <v>0.573333333333333</v>
      </c>
      <c r="BF148" s="2832" t="n">
        <v>0.7764076666666667</v>
      </c>
      <c r="BG148" s="2832" t="n">
        <v>0.7764076666666671</v>
      </c>
      <c r="BH148" s="2832" t="n">
        <v>1.167822</v>
      </c>
      <c r="BI148" s="401" t="n">
        <v>0.1557763083757628</v>
      </c>
      <c r="BJ148" s="2833" t="n"/>
      <c r="BK148" s="2831" t="n">
        <v>1.190562</v>
      </c>
      <c r="BL148" s="2935" t="n">
        <v>0.5733333333333334</v>
      </c>
      <c r="BM148" s="2935" t="n">
        <v>0.573333333333333</v>
      </c>
      <c r="BN148" s="2935" t="n">
        <v>0.573333333333333</v>
      </c>
      <c r="BO148" s="2832" t="n">
        <v>0.6172286666666665</v>
      </c>
      <c r="BP148" s="2832" t="n">
        <v>0.6172286666666669</v>
      </c>
      <c r="BQ148" s="2832" t="n">
        <v>1.167823</v>
      </c>
      <c r="BR148" s="401" t="n">
        <v>0.01947127261579862</v>
      </c>
      <c r="BS148" s="2833" t="n"/>
      <c r="BT148" s="2831" t="n">
        <v>1.190562</v>
      </c>
      <c r="BU148" s="2935" t="n">
        <v>0.5733333333333334</v>
      </c>
      <c r="BV148" s="2935" t="n">
        <v>0.573333333333333</v>
      </c>
      <c r="BW148" s="2832" t="n">
        <v>0.6172286666666665</v>
      </c>
      <c r="BX148" s="2832" t="n">
        <v>0.6172286666666669</v>
      </c>
      <c r="BY148" s="2832" t="n">
        <v>1.167822</v>
      </c>
      <c r="BZ148" s="401" t="n">
        <v>0.01947214558383048</v>
      </c>
      <c r="CA148" s="2795" t="n"/>
      <c r="CB148" s="2831" t="n">
        <v>1.190562</v>
      </c>
      <c r="CC148" s="2935" t="n">
        <v>0.5733333333333334</v>
      </c>
      <c r="CD148" s="2935" t="n">
        <v>0.573333333333333</v>
      </c>
      <c r="CE148" s="2832" t="n">
        <v>0.6172286666666665</v>
      </c>
      <c r="CF148" s="2832" t="n">
        <v>0.6172286666666669</v>
      </c>
      <c r="CG148" s="2832" t="n">
        <v>1.167822</v>
      </c>
      <c r="CH148" s="401" t="n">
        <v>0.01947214558383048</v>
      </c>
      <c r="CI148" s="2795" t="n"/>
      <c r="CJ148" s="2852" t="n">
        <v>1.190562</v>
      </c>
      <c r="CK148" s="2935" t="n">
        <v>0.5733333333333334</v>
      </c>
      <c r="CL148" s="2935" t="n">
        <v>0.573333333333333</v>
      </c>
      <c r="CM148" s="2832" t="n">
        <v>0.6172286666666665</v>
      </c>
      <c r="CN148" s="2832" t="n">
        <v>0.6172286666666669</v>
      </c>
      <c r="CO148" s="2832" t="n">
        <v>2.367822</v>
      </c>
      <c r="CP148" s="401" t="n">
        <v>-0.4971910895329126</v>
      </c>
      <c r="CQ148" s="402" t="n"/>
      <c r="CR148" s="2831" t="n">
        <v>14.286744</v>
      </c>
      <c r="CS148" s="2832" t="n">
        <v>6.879999999999998</v>
      </c>
      <c r="CT148" s="2832" t="n">
        <v>11.81782933333333</v>
      </c>
      <c r="CU148" s="2832" t="n">
        <v>7.406744000000001</v>
      </c>
      <c r="CV148" s="2832" t="n">
        <v>2.468914666666667</v>
      </c>
      <c r="CW148" s="2832" t="n">
        <v>15.213866</v>
      </c>
      <c r="CX148" s="401">
        <f>IFERROR(CR148/CW148-1, "-")</f>
        <v/>
      </c>
      <c r="CY148" s="392" t="n"/>
      <c r="CZ148" s="2936" t="n">
        <v>6.88</v>
      </c>
      <c r="DA148" s="2935" t="n">
        <v>8.663467000000001</v>
      </c>
      <c r="DB148" s="2935" t="n">
        <v>9.85244433333334</v>
      </c>
      <c r="DC148" s="2935" t="n">
        <v>11.8178293333333</v>
      </c>
      <c r="DD148" s="2935" t="n">
        <v>15.213866</v>
      </c>
      <c r="DE148" s="401">
        <f>+CZ148/DD148-1</f>
        <v/>
      </c>
      <c r="DF148" s="401">
        <f>+DA148/DD148-1</f>
        <v/>
      </c>
      <c r="DG148" s="405">
        <f>+DB148/DD148-1</f>
        <v/>
      </c>
      <c r="DH148" s="405">
        <f>+DC148/DD148-1</f>
        <v/>
      </c>
      <c r="DI148" s="2819" t="n"/>
      <c r="DJ148" s="2657">
        <f>SUM(D148,J148,P148,V148,AD148,AL148,AU148,BC148,BK148,BT148,CB148,CJ148)-CR148</f>
        <v/>
      </c>
      <c r="DK148" s="2657">
        <f>SUM(E148,K148,Q148,W148,AE148,AM148,AV148,BD148,BL148,BU148,CC148,CK148)-CS148</f>
        <v/>
      </c>
      <c r="DL148" s="2657">
        <f>SUM(G148,M148,S148,AA148,AI148,AR148,AZ148,BH148,BQ148,BY148,CG148,CO148)-CW148</f>
        <v/>
      </c>
      <c r="DM148" s="2657">
        <f>SUM(D148,J148,P148,V148,AD148,AL148,AU148,BC148,,BN148,BV148,CD148,CL148)-CT148</f>
        <v/>
      </c>
      <c r="DN148" s="2819" t="n"/>
      <c r="DO148" s="2819" t="n"/>
      <c r="DP148" s="2835" t="n">
        <v>12846044</v>
      </c>
      <c r="DQ148" s="2821">
        <f>-CR148+DP148/10^6</f>
        <v/>
      </c>
      <c r="DR148" s="2657">
        <f>SUM(E148,K148,Q148,W148,AE148,AM148,AV148,BD148,BL148,BU148,CC148,CK148)-CS148</f>
        <v/>
      </c>
      <c r="DS148" s="2657">
        <f>SUM(D148,J148,P148,V148,AD148,AL148,AU148,BC148,,BN148,BV148,CD148,CL148)-CT148</f>
        <v/>
      </c>
      <c r="DT148" s="2822" t="n"/>
      <c r="DU148" s="407" t="n">
        <v>2.367822</v>
      </c>
      <c r="DV148" s="2823">
        <f>DU148-CJ148</f>
        <v/>
      </c>
      <c r="DX148" s="2811">
        <f>(CS148-CZ148)*10^6</f>
        <v/>
      </c>
      <c r="DY148" s="2811">
        <f>(CT148-DC148)*10^6</f>
        <v/>
      </c>
      <c r="DZ148" s="2811">
        <f>(CW148-DD148)*10^6</f>
        <v/>
      </c>
      <c r="EB148" s="2824" t="n"/>
    </row>
    <row customFormat="1" customHeight="1" hidden="1" ht="15.75" outlineLevel="1" r="149" s="408">
      <c r="A149" s="260" t="n"/>
      <c r="B149" s="411" t="inlineStr">
        <is>
          <t>TRANSPORTS DE PLIS</t>
        </is>
      </c>
      <c r="C149" s="398" t="inlineStr">
        <is>
          <t>Opex143</t>
        </is>
      </c>
      <c r="D149" s="2831" t="n">
        <v>2.495612</v>
      </c>
      <c r="E149" s="2935" t="n">
        <v>2.3435</v>
      </c>
      <c r="F149" s="2832" t="n">
        <v>0.1521119999999998</v>
      </c>
      <c r="G149" s="2832" t="n">
        <v>3.528829</v>
      </c>
      <c r="H149" s="401" t="n">
        <v>-0.292793161697549</v>
      </c>
      <c r="I149" s="389" t="n"/>
      <c r="J149" s="2831" t="n">
        <v>2.340506</v>
      </c>
      <c r="K149" s="2935" t="n">
        <v>2.3435</v>
      </c>
      <c r="L149" s="2832" t="n">
        <v>-0.002994000000000163</v>
      </c>
      <c r="M149" s="2832" t="n">
        <v>2.052124</v>
      </c>
      <c r="N149" s="401" t="n">
        <v>0.1405285450586806</v>
      </c>
      <c r="O149" s="402" t="n"/>
      <c r="P149" s="2831" t="n">
        <v>2.408397</v>
      </c>
      <c r="Q149" s="2935" t="n">
        <v>2.3435</v>
      </c>
      <c r="R149" s="2832" t="n">
        <v>0.06489699999999976</v>
      </c>
      <c r="S149" s="2832" t="n">
        <v>2.543709</v>
      </c>
      <c r="T149" s="401" t="n">
        <v>-0.05319476402371492</v>
      </c>
      <c r="U149" s="2826" t="n"/>
      <c r="V149" s="2831" t="n">
        <v>1.961749</v>
      </c>
      <c r="W149" s="2935" t="n">
        <v>2.3435</v>
      </c>
      <c r="X149" s="2935" t="n">
        <v>2.3435</v>
      </c>
      <c r="Y149" s="2832" t="n">
        <v>-0.3817510000000002</v>
      </c>
      <c r="Z149" s="2832" t="n">
        <v>-0.3817510000000002</v>
      </c>
      <c r="AA149" s="2832" t="n">
        <v>2.688957</v>
      </c>
      <c r="AB149" s="401" t="n">
        <v>-0.2704424057357555</v>
      </c>
      <c r="AC149" s="402" t="n"/>
      <c r="AD149" s="2831" t="n">
        <v>3.488791</v>
      </c>
      <c r="AE149" s="2935" t="n">
        <v>2.3435</v>
      </c>
      <c r="AF149" s="2935" t="n">
        <v>2.3435</v>
      </c>
      <c r="AG149" s="2832" t="n">
        <v>1.145291</v>
      </c>
      <c r="AH149" s="2832" t="n">
        <v>1.145291</v>
      </c>
      <c r="AI149" s="2832" t="n">
        <v>2.899475</v>
      </c>
      <c r="AJ149" s="401" t="n">
        <v>0.2032492089085092</v>
      </c>
      <c r="AK149" s="402" t="n"/>
      <c r="AL149" s="2831" t="n">
        <v>2.947886</v>
      </c>
      <c r="AM149" s="2935" t="n">
        <v>2.3435</v>
      </c>
      <c r="AN149" s="2935" t="n">
        <v>2.3435</v>
      </c>
      <c r="AO149" s="2935" t="n">
        <v>2.3435</v>
      </c>
      <c r="AP149" s="2832" t="n">
        <v>0.6043859999999999</v>
      </c>
      <c r="AQ149" s="2832" t="n">
        <v>0.6043859999999999</v>
      </c>
      <c r="AR149" s="2832" t="n">
        <v>2.280313</v>
      </c>
      <c r="AS149" s="401" t="n">
        <v>0.2927549858286997</v>
      </c>
      <c r="AT149" s="2827" t="n"/>
      <c r="AU149" s="2831" t="n">
        <v>1.446503</v>
      </c>
      <c r="AV149" s="2935" t="n">
        <v>2.3435</v>
      </c>
      <c r="AW149" s="2935" t="n">
        <v>2.3435</v>
      </c>
      <c r="AX149" s="2832" t="n">
        <v>-0.896997</v>
      </c>
      <c r="AY149" s="2832" t="n">
        <v>-0.896997</v>
      </c>
      <c r="AZ149" s="2832" t="n">
        <v>2.587343</v>
      </c>
      <c r="BA149" s="401" t="n">
        <v>-0.4409311019064731</v>
      </c>
      <c r="BB149" s="402" t="n"/>
      <c r="BC149" s="2831" t="n">
        <v>2.177044</v>
      </c>
      <c r="BD149" s="2935" t="n">
        <v>2.3435</v>
      </c>
      <c r="BE149" s="2935" t="n">
        <v>2.3435</v>
      </c>
      <c r="BF149" s="2832" t="n">
        <v>-0.1664559999999993</v>
      </c>
      <c r="BG149" s="2832" t="n">
        <v>-0.1664559999999997</v>
      </c>
      <c r="BH149" s="2832" t="n">
        <v>-0.375814</v>
      </c>
      <c r="BI149" s="401" t="n">
        <v>-6.79287626325789</v>
      </c>
      <c r="BJ149" s="2833" t="n"/>
      <c r="BK149" s="2831" t="n">
        <v>0.833109</v>
      </c>
      <c r="BL149" s="2935" t="n">
        <v>2.3435</v>
      </c>
      <c r="BM149" s="2935" t="n">
        <v>2.3435</v>
      </c>
      <c r="BN149" s="2935" t="n">
        <v>2.3435</v>
      </c>
      <c r="BO149" s="2832" t="n">
        <v>-1.510391</v>
      </c>
      <c r="BP149" s="2832" t="n">
        <v>-1.510391</v>
      </c>
      <c r="BQ149" s="2832" t="n">
        <v>0</v>
      </c>
      <c r="BR149" s="401" t="n"/>
      <c r="BS149" s="2833" t="n"/>
      <c r="BT149" s="2831" t="n">
        <v>3.547998</v>
      </c>
      <c r="BU149" s="2935" t="n">
        <v>2.3435</v>
      </c>
      <c r="BV149" s="2935" t="n">
        <v>2.3435</v>
      </c>
      <c r="BW149" s="2832" t="n">
        <v>1.204498000000001</v>
      </c>
      <c r="BX149" s="2832" t="n">
        <v>1.204498</v>
      </c>
      <c r="BY149" s="2832" t="n">
        <v>4.967634</v>
      </c>
      <c r="BZ149" s="401" t="n">
        <v>-0.2857770922737062</v>
      </c>
      <c r="CA149" s="2795" t="n"/>
      <c r="CB149" s="2831" t="n">
        <v>2.461618</v>
      </c>
      <c r="CC149" s="2935" t="n">
        <v>2.3435</v>
      </c>
      <c r="CD149" s="2935" t="n">
        <v>2.3435</v>
      </c>
      <c r="CE149" s="2832" t="n">
        <v>0.1181180000000004</v>
      </c>
      <c r="CF149" s="2832" t="n">
        <v>0.1181179999999999</v>
      </c>
      <c r="CG149" s="2832" t="n">
        <v>2.750619</v>
      </c>
      <c r="CH149" s="401" t="n">
        <v>-0.1050676229605046</v>
      </c>
      <c r="CI149" s="2795" t="n"/>
      <c r="CJ149" s="2831" t="n">
        <v>2.766855</v>
      </c>
      <c r="CK149" s="2935" t="n">
        <v>2.3435</v>
      </c>
      <c r="CL149" s="2935" t="n">
        <v>2.3435</v>
      </c>
      <c r="CM149" s="2832" t="n">
        <v>0.4233550000000004</v>
      </c>
      <c r="CN149" s="2832" t="n">
        <v>0.4233549999999999</v>
      </c>
      <c r="CO149" s="2832" t="n">
        <v>2.611569</v>
      </c>
      <c r="CP149" s="401" t="n">
        <v>0.05946080689424615</v>
      </c>
      <c r="CQ149" s="402" t="n"/>
      <c r="CR149" s="2831" t="n">
        <v>28.876068</v>
      </c>
      <c r="CS149" s="2832" t="n">
        <v>28.122</v>
      </c>
      <c r="CT149" s="2832" t="n">
        <v>28.640488</v>
      </c>
      <c r="CU149" s="2832" t="n">
        <v>0.7540680000000073</v>
      </c>
      <c r="CV149" s="2832" t="n">
        <v>0.2355799999999988</v>
      </c>
      <c r="CW149" s="2832" t="n">
        <v>28.534758</v>
      </c>
      <c r="CX149" s="401">
        <f>IFERROR(CR149/CW149-1, "-")</f>
        <v/>
      </c>
      <c r="CY149" s="392" t="n"/>
      <c r="CZ149" s="2936" t="n">
        <v>28.12199999999999</v>
      </c>
      <c r="DA149" s="2935" t="n">
        <v>28.336015</v>
      </c>
      <c r="DB149" s="2935" t="n">
        <v>29.099555</v>
      </c>
      <c r="DC149" s="2935" t="n">
        <v>28.640488</v>
      </c>
      <c r="DD149" s="2935" t="n">
        <v>28.534758</v>
      </c>
      <c r="DE149" s="401">
        <f>+CZ149/DD149-1</f>
        <v/>
      </c>
      <c r="DF149" s="401">
        <f>+DA149/DD149-1</f>
        <v/>
      </c>
      <c r="DG149" s="405">
        <f>+DB149/DD149-1</f>
        <v/>
      </c>
      <c r="DH149" s="405">
        <f>+DC149/DD149-1</f>
        <v/>
      </c>
      <c r="DI149" s="2819" t="n"/>
      <c r="DJ149" s="2657">
        <f>SUM(D149,J149,P149,V149,AD149,AL149,AU149,BC149,BK149,BT149,CB149,CJ149)-CR149</f>
        <v/>
      </c>
      <c r="DK149" s="2657">
        <f>SUM(E149,K149,Q149,W149,AE149,AM149,AV149,BD149,BL149,BU149,CC149,CK149)-CS149</f>
        <v/>
      </c>
      <c r="DL149" s="2657">
        <f>SUM(G149,M149,S149,AA149,AI149,AR149,AZ149,BH149,BQ149,BY149,CG149,CO149)-CW149</f>
        <v/>
      </c>
      <c r="DM149" s="2657">
        <f>SUM(D149,J149,P149,V149,AD149,AL149,AU149,BC149,,BN149,BV149,CD149,CL149)-CT149</f>
        <v/>
      </c>
      <c r="DN149" s="2819" t="n"/>
      <c r="DO149" s="2819" t="n"/>
      <c r="DP149" s="2835">
        <f>#VALUE!</f>
        <v/>
      </c>
      <c r="DQ149" s="2821">
        <f>-CR149+DP149/10^6</f>
        <v/>
      </c>
      <c r="DR149" s="2657">
        <f>SUM(E149,K149,Q149,W149,AE149,AM149,AV149,BD149,BL149,BU149,CC149,CK149)-CS149</f>
        <v/>
      </c>
      <c r="DS149" s="2657">
        <f>SUM(D149,J149,P149,V149,AD149,AL149,AU149,BC149,,BN149,BV149,CD149,CL149)-CT149</f>
        <v/>
      </c>
      <c r="DT149" s="2822" t="n"/>
      <c r="DU149" s="407" t="n">
        <v>2.611569</v>
      </c>
      <c r="DV149" s="2823">
        <f>DU149-CJ149</f>
        <v/>
      </c>
      <c r="DX149" s="2811">
        <f>(CS149-CZ149)*10^6</f>
        <v/>
      </c>
      <c r="DY149" s="2811">
        <f>(CT149-DC149)*10^6</f>
        <v/>
      </c>
      <c r="DZ149" s="2811">
        <f>(CW149-DD149)*10^6</f>
        <v/>
      </c>
      <c r="EB149" s="2824" t="n"/>
    </row>
    <row customFormat="1" customHeight="1" hidden="1" ht="15.75" outlineLevel="1" r="150" s="408">
      <c r="A150" s="260" t="n"/>
      <c r="B150" s="411" t="inlineStr">
        <is>
          <t>FRAIS D'AFFRANCHISSEMENT</t>
        </is>
      </c>
      <c r="C150" s="398" t="inlineStr">
        <is>
          <t>Opex144</t>
        </is>
      </c>
      <c r="D150" s="2831" t="n">
        <v>0</v>
      </c>
      <c r="E150" s="2832" t="n"/>
      <c r="F150" s="2832" t="n">
        <v>0</v>
      </c>
      <c r="G150" s="2832" t="n">
        <v>0</v>
      </c>
      <c r="H150" s="401" t="n"/>
      <c r="I150" s="389" t="n"/>
      <c r="J150" s="2831" t="n">
        <v>0</v>
      </c>
      <c r="K150" s="2832" t="n"/>
      <c r="L150" s="2832" t="n">
        <v>0</v>
      </c>
      <c r="M150" s="2832" t="n">
        <v>0</v>
      </c>
      <c r="N150" s="401" t="n"/>
      <c r="O150" s="402" t="n"/>
      <c r="P150" s="2831" t="n">
        <v>0</v>
      </c>
      <c r="Q150" s="2832" t="n"/>
      <c r="R150" s="2832" t="n">
        <v>0</v>
      </c>
      <c r="S150" s="2832" t="n">
        <v>0</v>
      </c>
      <c r="T150" s="401" t="n"/>
      <c r="U150" s="2826" t="n"/>
      <c r="V150" s="2831" t="n">
        <v>0</v>
      </c>
      <c r="W150" s="2832" t="n"/>
      <c r="X150" s="2832" t="n"/>
      <c r="Y150" s="2832" t="n">
        <v>0</v>
      </c>
      <c r="Z150" s="2832" t="n">
        <v>0</v>
      </c>
      <c r="AA150" s="2832" t="n">
        <v>0</v>
      </c>
      <c r="AB150" s="401" t="n"/>
      <c r="AC150" s="402" t="n"/>
      <c r="AD150" s="2831" t="n">
        <v>0</v>
      </c>
      <c r="AE150" s="2832" t="n"/>
      <c r="AF150" s="2832" t="n"/>
      <c r="AG150" s="2832" t="n">
        <v>0</v>
      </c>
      <c r="AH150" s="2832" t="n">
        <v>0</v>
      </c>
      <c r="AI150" s="2832" t="n">
        <v>0</v>
      </c>
      <c r="AJ150" s="401" t="n"/>
      <c r="AK150" s="402" t="n"/>
      <c r="AL150" s="2831" t="n">
        <v>0</v>
      </c>
      <c r="AM150" s="2832" t="n"/>
      <c r="AN150" s="2832" t="n"/>
      <c r="AO150" s="2832" t="n"/>
      <c r="AP150" s="2832" t="n">
        <v>0</v>
      </c>
      <c r="AQ150" s="2832" t="n">
        <v>0</v>
      </c>
      <c r="AR150" s="2832" t="n">
        <v>0</v>
      </c>
      <c r="AS150" s="401" t="n"/>
      <c r="AT150" s="2827" t="n"/>
      <c r="AU150" s="2831" t="n">
        <v>0</v>
      </c>
      <c r="AV150" s="2832" t="n"/>
      <c r="AW150" s="2832" t="n"/>
      <c r="AX150" s="2832" t="n">
        <v>0</v>
      </c>
      <c r="AY150" s="2832" t="n">
        <v>0</v>
      </c>
      <c r="AZ150" s="2832" t="n">
        <v>0</v>
      </c>
      <c r="BA150" s="401" t="n"/>
      <c r="BB150" s="402" t="n"/>
      <c r="BC150" s="2831" t="n">
        <v>0</v>
      </c>
      <c r="BD150" s="2832" t="n"/>
      <c r="BE150" s="2832" t="n"/>
      <c r="BF150" s="2832" t="n">
        <v>0</v>
      </c>
      <c r="BG150" s="2832" t="n">
        <v>0</v>
      </c>
      <c r="BH150" s="2832" t="n">
        <v>0</v>
      </c>
      <c r="BI150" s="401" t="n"/>
      <c r="BJ150" s="2833" t="n"/>
      <c r="BK150" s="2831" t="n">
        <v>0</v>
      </c>
      <c r="BL150" s="2832" t="n"/>
      <c r="BM150" s="2832" t="n"/>
      <c r="BN150" s="2832" t="n"/>
      <c r="BO150" s="2832" t="n">
        <v>0</v>
      </c>
      <c r="BP150" s="2832" t="n">
        <v>0</v>
      </c>
      <c r="BQ150" s="2832" t="n">
        <v>0</v>
      </c>
      <c r="BR150" s="401" t="n"/>
      <c r="BS150" s="2833" t="n"/>
      <c r="BT150" s="2831" t="n">
        <v>0</v>
      </c>
      <c r="BU150" s="2832" t="n"/>
      <c r="BV150" s="2832" t="n"/>
      <c r="BW150" s="2832" t="n">
        <v>0</v>
      </c>
      <c r="BX150" s="2832" t="n">
        <v>0</v>
      </c>
      <c r="BY150" s="2832" t="n">
        <v>0</v>
      </c>
      <c r="BZ150" s="401" t="n"/>
      <c r="CA150" s="2795" t="n"/>
      <c r="CB150" s="2831" t="n">
        <v>0</v>
      </c>
      <c r="CC150" s="2832" t="n"/>
      <c r="CD150" s="2832" t="n"/>
      <c r="CE150" s="2832" t="n">
        <v>0</v>
      </c>
      <c r="CF150" s="2832" t="n">
        <v>0</v>
      </c>
      <c r="CG150" s="2832" t="n">
        <v>0</v>
      </c>
      <c r="CH150" s="401" t="n"/>
      <c r="CI150" s="2795" t="n"/>
      <c r="CJ150" s="2831" t="n">
        <v>0</v>
      </c>
      <c r="CK150" s="2832" t="n"/>
      <c r="CL150" s="2832" t="n"/>
      <c r="CM150" s="2832" t="n">
        <v>0</v>
      </c>
      <c r="CN150" s="2832" t="n">
        <v>0</v>
      </c>
      <c r="CO150" s="2832" t="n">
        <v>0</v>
      </c>
      <c r="CP150" s="401" t="n"/>
      <c r="CQ150" s="402" t="n"/>
      <c r="CR150" s="2831" t="n">
        <v>0</v>
      </c>
      <c r="CS150" s="2832" t="n">
        <v>0</v>
      </c>
      <c r="CT150" s="2832" t="n">
        <v>0</v>
      </c>
      <c r="CU150" s="2832" t="n">
        <v>0</v>
      </c>
      <c r="CV150" s="2832" t="n">
        <v>0</v>
      </c>
      <c r="CW150" s="2832" t="n">
        <v>0</v>
      </c>
      <c r="CX150" s="401">
        <f>IFERROR(CR150/CW150-1, "-")</f>
        <v/>
      </c>
      <c r="CY150" s="392" t="n"/>
      <c r="CZ150" s="2834" t="n">
        <v>0</v>
      </c>
      <c r="DA150" s="2832" t="n">
        <v>0</v>
      </c>
      <c r="DB150" s="2832" t="n">
        <v>0</v>
      </c>
      <c r="DC150" s="2832" t="n">
        <v>0</v>
      </c>
      <c r="DD150" s="2832" t="n">
        <v>0</v>
      </c>
      <c r="DE150" s="401" t="n"/>
      <c r="DF150" s="401" t="n"/>
      <c r="DG150" s="405" t="n"/>
      <c r="DH150" s="405" t="n"/>
      <c r="DI150" s="2819" t="n"/>
      <c r="DJ150" s="2657">
        <f>SUM(D150,J150,P150,V150,AD150,AL150,AU150,BC150,BK150,BT150,CB150,CJ150)-CR150</f>
        <v/>
      </c>
      <c r="DK150" s="2657">
        <f>SUM(E150,K150,Q150,W150,AE150,AM150,AV150,BD150,BL150,BU150,CC150,CK150)-CS150</f>
        <v/>
      </c>
      <c r="DL150" s="2657">
        <f>SUM(G150,M150,S150,AA150,AI150,AR150,AZ150,BH150,BQ150,BY150,CG150,CO150)-CW150</f>
        <v/>
      </c>
      <c r="DM150" s="2657">
        <f>SUM(D150,J150,P150,V150,AD150,AL150,AU150,BC150,,BN150,BV150,CD150,CL150)-CT150</f>
        <v/>
      </c>
      <c r="DN150" s="2819" t="n"/>
      <c r="DO150" s="2819" t="n"/>
      <c r="DP150" s="2835" t="n">
        <v>0</v>
      </c>
      <c r="DQ150" s="2821">
        <f>-CR150+DP150/10^6</f>
        <v/>
      </c>
      <c r="DR150" s="2657">
        <f>SUM(E150,K150,Q150,W150,AE150,AM150,AV150,BD150,BL150,BU150,CC150,CK150)-CS150</f>
        <v/>
      </c>
      <c r="DS150" s="2657">
        <f>SUM(D150,J150,P150,V150,AD150,AL150,AU150,BC150,,BN150,BV150,CD150,CL150)-CT150</f>
        <v/>
      </c>
      <c r="DT150" s="2822" t="n"/>
      <c r="DU150" s="407" t="n">
        <v>0</v>
      </c>
      <c r="DV150" s="2823">
        <f>DU150-CJ150</f>
        <v/>
      </c>
      <c r="DX150" s="2811">
        <f>(CS150-CZ150)*10^6</f>
        <v/>
      </c>
      <c r="DY150" s="2811">
        <f>(CT150-DC150)*10^6</f>
        <v/>
      </c>
      <c r="DZ150" s="2811">
        <f>(CW150-DD150)*10^6</f>
        <v/>
      </c>
      <c r="EB150" s="2824" t="n"/>
    </row>
    <row collapsed="1" customHeight="1" ht="15.75" r="151" s="2557">
      <c r="B151" s="545" t="inlineStr">
        <is>
          <t>Frais postaux, bancaires et assurances</t>
        </is>
      </c>
      <c r="C151" s="365" t="inlineStr">
        <is>
          <t>Opex145</t>
        </is>
      </c>
      <c r="D151" s="2747" t="n">
        <v>23.958928</v>
      </c>
      <c r="E151" s="2667" t="n">
        <v>6.288858833333333</v>
      </c>
      <c r="F151" s="2667" t="n">
        <v>17.67006916666666</v>
      </c>
      <c r="G151" s="2667" t="n">
        <v>16.63061</v>
      </c>
      <c r="H151" s="224" t="n">
        <v>0.4406523873748465</v>
      </c>
      <c r="I151" s="389" t="n"/>
      <c r="J151" s="2747" t="n">
        <v>18.326696</v>
      </c>
      <c r="K151" s="2667" t="n">
        <v>6.288858833333333</v>
      </c>
      <c r="L151" s="2667" t="n">
        <v>12.03783716666667</v>
      </c>
      <c r="M151" s="2667" t="n">
        <v>16.221516</v>
      </c>
      <c r="N151" s="224" t="n">
        <v>0.129777019607785</v>
      </c>
      <c r="O151" s="389" t="n"/>
      <c r="P151" s="2747" t="n">
        <v>11.291641</v>
      </c>
      <c r="Q151" s="2667" t="n">
        <v>18.60045883333334</v>
      </c>
      <c r="R151" s="2667" t="n">
        <v>-7.308817833333338</v>
      </c>
      <c r="S151" s="2667" t="n">
        <v>62.321383</v>
      </c>
      <c r="T151" s="224" t="n">
        <v>-0.8188159431571023</v>
      </c>
      <c r="U151" s="2826" t="n"/>
      <c r="V151" s="2747" t="n">
        <v>73.52618699999999</v>
      </c>
      <c r="W151" s="2667" t="n">
        <v>47.30045883333333</v>
      </c>
      <c r="X151" s="2667" t="n">
        <v>27.30045883333333</v>
      </c>
      <c r="Y151" s="2667" t="n">
        <v>26.22572816666666</v>
      </c>
      <c r="Z151" s="2667" t="n">
        <v>46.22572816666666</v>
      </c>
      <c r="AA151" s="2667" t="n">
        <v>8.185775999999999</v>
      </c>
      <c r="AB151" s="224" t="n">
        <v>7.982188982449557</v>
      </c>
      <c r="AC151" s="389" t="n"/>
      <c r="AD151" s="2747" t="n">
        <v>42.321855</v>
      </c>
      <c r="AE151" s="2667" t="n">
        <v>6.288858833333333</v>
      </c>
      <c r="AF151" s="2667" t="n">
        <v>6.288858833333333</v>
      </c>
      <c r="AG151" s="2667" t="n">
        <v>36.03299616666666</v>
      </c>
      <c r="AH151" s="2667" t="n">
        <v>36.03299616666666</v>
      </c>
      <c r="AI151" s="2667" t="n">
        <v>58.217553</v>
      </c>
      <c r="AJ151" s="224" t="n">
        <v>-0.2730396105793041</v>
      </c>
      <c r="AK151" s="389" t="n"/>
      <c r="AL151" s="2747" t="n">
        <v>35.94827899999326</v>
      </c>
      <c r="AM151" s="2667" t="n">
        <v>6.288858833333333</v>
      </c>
      <c r="AN151" s="2667" t="n">
        <v>6.288858833333333</v>
      </c>
      <c r="AO151" s="2667" t="n">
        <v>6.288858833333333</v>
      </c>
      <c r="AP151" s="2667" t="n">
        <v>29.65942016665993</v>
      </c>
      <c r="AQ151" s="2667" t="n">
        <v>29.65942016665993</v>
      </c>
      <c r="AR151" s="2667" t="n">
        <v>63.203593</v>
      </c>
      <c r="AS151" s="224" t="n">
        <v>-0.431230452357459</v>
      </c>
      <c r="AT151" s="2827" t="n"/>
      <c r="AU151" s="2747" t="n">
        <v>74.597515</v>
      </c>
      <c r="AV151" s="2667" t="n">
        <v>47.30045883333333</v>
      </c>
      <c r="AW151" s="2667" t="n">
        <v>27.30045883333333</v>
      </c>
      <c r="AX151" s="2667" t="n">
        <v>27.29705616666667</v>
      </c>
      <c r="AY151" s="2667" t="n">
        <v>47.29705616666666</v>
      </c>
      <c r="AZ151" s="2667" t="n">
        <v>31.055658</v>
      </c>
      <c r="BA151" s="224" t="n">
        <v>1.402058748843769</v>
      </c>
      <c r="BB151" s="389" t="n"/>
      <c r="BC151" s="2747" t="n">
        <v>28.870537</v>
      </c>
      <c r="BD151" s="2667" t="n">
        <v>18.46455283333334</v>
      </c>
      <c r="BE151" s="2667" t="n">
        <v>18.46455283333334</v>
      </c>
      <c r="BF151" s="2667" t="n">
        <v>10.40598416666666</v>
      </c>
      <c r="BG151" s="2667" t="n">
        <v>10.40598416666666</v>
      </c>
      <c r="BH151" s="2667" t="n">
        <v>9.060476999999999</v>
      </c>
      <c r="BI151" s="224" t="n">
        <v>2.186425725709585</v>
      </c>
      <c r="BJ151" s="2826" t="n"/>
      <c r="BK151" s="2747" t="n">
        <v>25.158965</v>
      </c>
      <c r="BL151" s="2667" t="n">
        <v>6.288858833333333</v>
      </c>
      <c r="BM151" s="2667" t="n">
        <v>6.288858833333333</v>
      </c>
      <c r="BN151" s="2667" t="n">
        <v>25.00000000000003</v>
      </c>
      <c r="BO151" s="2667" t="n">
        <v>18.87010616666667</v>
      </c>
      <c r="BP151" s="2667" t="n">
        <v>0.15896499999997</v>
      </c>
      <c r="BQ151" s="2667" t="n">
        <v>32.676918</v>
      </c>
      <c r="BR151" s="224" t="n">
        <v>-0.230069218890227</v>
      </c>
      <c r="BS151" s="2826" t="n"/>
      <c r="BT151" s="2747" t="n">
        <v>41.12460200000673</v>
      </c>
      <c r="BU151" s="2667" t="n">
        <v>47.30045883333333</v>
      </c>
      <c r="BV151" s="2667" t="n">
        <v>25</v>
      </c>
      <c r="BW151" s="2667" t="n">
        <v>-6.175856833326598</v>
      </c>
      <c r="BX151" s="2667" t="n">
        <v>16.12460200000673</v>
      </c>
      <c r="BY151" s="2667" t="n">
        <v>44.418093</v>
      </c>
      <c r="BZ151" s="224" t="n">
        <v>-0.07414751011470189</v>
      </c>
      <c r="CA151" s="2795" t="n"/>
      <c r="CB151" s="2747" t="n">
        <v>96.845657</v>
      </c>
      <c r="CC151" s="2667" t="n">
        <v>6.288858833333333</v>
      </c>
      <c r="CD151" s="2667" t="n">
        <v>25</v>
      </c>
      <c r="CE151" s="2667" t="n">
        <v>90.55679816666667</v>
      </c>
      <c r="CF151" s="2667" t="n">
        <v>71.845657</v>
      </c>
      <c r="CG151" s="2667" t="n">
        <v>30.059496</v>
      </c>
      <c r="CH151" s="224" t="n">
        <v>2.221799094702054</v>
      </c>
      <c r="CI151" s="2795" t="n"/>
      <c r="CJ151" s="2747" t="n">
        <v>91.144626</v>
      </c>
      <c r="CK151" s="2667" t="n">
        <v>47.30045883333333</v>
      </c>
      <c r="CL151" s="2667" t="n">
        <v>25</v>
      </c>
      <c r="CM151" s="2667" t="n">
        <v>43.84416716666667</v>
      </c>
      <c r="CN151" s="2667" t="n">
        <v>66.144626</v>
      </c>
      <c r="CO151" s="2667" t="n">
        <v>87.275277</v>
      </c>
      <c r="CP151" s="224" t="n">
        <v>0.04433499535040153</v>
      </c>
      <c r="CQ151" s="389" t="n"/>
      <c r="CR151" s="2747" t="n">
        <v>563.115488</v>
      </c>
      <c r="CS151" s="2667" t="n">
        <v>264</v>
      </c>
      <c r="CT151" s="2667" t="n">
        <v>408.8416379999933</v>
      </c>
      <c r="CU151" s="2667" t="n">
        <v>299.115488</v>
      </c>
      <c r="CV151" s="2667" t="n">
        <v>154.2738500000067</v>
      </c>
      <c r="CW151" s="2667" t="n">
        <v>459.32635</v>
      </c>
      <c r="CX151" s="224">
        <f>IFERROR(CR151/CW151-1, "-")</f>
        <v/>
      </c>
      <c r="CY151" s="392" t="n"/>
      <c r="CZ151" s="2828" t="n">
        <v>264.0000000000001</v>
      </c>
      <c r="DA151" s="2667" t="n">
        <v>204.3990885</v>
      </c>
      <c r="DB151" s="2667" t="n">
        <v>286.6578128333334</v>
      </c>
      <c r="DC151" s="2667" t="n">
        <v>408.8416379999934</v>
      </c>
      <c r="DD151" s="2667" t="n">
        <v>459.32635</v>
      </c>
      <c r="DE151" s="224">
        <f>+CZ151/DD151-1</f>
        <v/>
      </c>
      <c r="DF151" s="224">
        <f>+DA151/DD151-1</f>
        <v/>
      </c>
      <c r="DG151" s="394">
        <f>+DB151/DD151-1</f>
        <v/>
      </c>
      <c r="DH151" s="394">
        <f>+DC151/DD151-1</f>
        <v/>
      </c>
      <c r="DI151" s="2819" t="n"/>
      <c r="DJ151" s="2657">
        <f>SUM(D151,J151,P151,V151,AD151,AL151,AU151,BC151,BK151,BT151,CB151,CJ151)-CR151</f>
        <v/>
      </c>
      <c r="DK151" s="2657">
        <f>SUM(E151,K151,Q151,W151,AE151,AM151,AV151,BD151,BL151,BU151,CC151,CK151)-CS151</f>
        <v/>
      </c>
      <c r="DL151" s="2657">
        <f>SUM(G151,M151,S151,AA151,AI151,AR151,AZ151,BH151,BQ151,BY151,CG151,CO151)-CW151</f>
        <v/>
      </c>
      <c r="DM151" s="2657">
        <f>SUM(D151,J151,P151,V151,AD151,AL151,AU151,BC151,,BN151,BV151,CD151,CL151)-CT151</f>
        <v/>
      </c>
      <c r="DN151" s="2819" t="n"/>
      <c r="DO151" s="2819" t="n"/>
      <c r="DP151" s="2829">
        <f>SUM(DP152:DP160)</f>
        <v/>
      </c>
      <c r="DQ151" s="2821">
        <f>-CR151+DP151/10^6</f>
        <v/>
      </c>
      <c r="DR151" s="2657">
        <f>SUM(E151,K151,Q151,W151,AE151,AM151,AV151,BD151,BL151,BU151,CC151,CK151)-CS151</f>
        <v/>
      </c>
      <c r="DS151" s="2657">
        <f>SUM(D151,J151,P151,V151,AD151,AL151,AU151,BC151,,BN151,BV151,CD151,CL151)-CT151</f>
        <v/>
      </c>
      <c r="DT151" s="2822" t="n"/>
      <c r="DU151" s="384" t="n">
        <v>80.647586</v>
      </c>
      <c r="DV151" s="2823">
        <f>DU151-CJ151</f>
        <v/>
      </c>
      <c r="DX151" s="2811">
        <f>(CS151-CZ151)*10^6</f>
        <v/>
      </c>
      <c r="DY151" s="2811">
        <f>(CT151-DC151)*10^6</f>
        <v/>
      </c>
      <c r="DZ151" s="2811">
        <f>(CW151-DD151)*10^6</f>
        <v/>
      </c>
      <c r="EB151" s="2824" t="n"/>
    </row>
    <row customFormat="1" customHeight="1" hidden="1" ht="15.75" outlineLevel="1" r="152" s="408">
      <c r="A152" s="260" t="n"/>
      <c r="B152" s="411" t="inlineStr">
        <is>
          <t>ASSURANCE MULTIRISQUES</t>
        </is>
      </c>
      <c r="C152" s="398" t="inlineStr">
        <is>
          <t>Opex146</t>
        </is>
      </c>
      <c r="D152" s="2831" t="n">
        <v>5.720064</v>
      </c>
      <c r="E152" s="2832" t="n">
        <v>6.25</v>
      </c>
      <c r="F152" s="2832" t="n">
        <v>-0.5299360000000002</v>
      </c>
      <c r="G152" s="2832" t="n">
        <v>6.532449</v>
      </c>
      <c r="H152" s="401" t="n">
        <v>-0.1243614760712254</v>
      </c>
      <c r="I152" s="389" t="n"/>
      <c r="J152" s="2831" t="n">
        <v>5.720063</v>
      </c>
      <c r="K152" s="2832" t="n">
        <v>6.25</v>
      </c>
      <c r="L152" s="2832" t="n">
        <v>-0.5299370000000003</v>
      </c>
      <c r="M152" s="2832" t="n">
        <v>5.789133</v>
      </c>
      <c r="N152" s="401" t="n">
        <v>-0.01193097481090866</v>
      </c>
      <c r="O152" s="402" t="n"/>
      <c r="P152" s="2831" t="n">
        <v>5.720063</v>
      </c>
      <c r="Q152" s="2832" t="n">
        <v>6.25</v>
      </c>
      <c r="R152" s="2832" t="n">
        <v>-0.5299370000000003</v>
      </c>
      <c r="S152" s="2832" t="n">
        <v>5.098436</v>
      </c>
      <c r="T152" s="401" t="n">
        <v>0.1219250374036271</v>
      </c>
      <c r="U152" s="2826" t="n"/>
      <c r="V152" s="2831" t="n">
        <v>5.720064</v>
      </c>
      <c r="W152" s="2832" t="n">
        <v>6.25</v>
      </c>
      <c r="X152" s="2832" t="n">
        <v>6.25</v>
      </c>
      <c r="Y152" s="2832" t="n">
        <v>-0.5299360000000002</v>
      </c>
      <c r="Z152" s="2832" t="n">
        <v>-0.5299360000000002</v>
      </c>
      <c r="AA152" s="2832" t="n">
        <v>5.789134</v>
      </c>
      <c r="AB152" s="401" t="n">
        <v>-0.011930972749983</v>
      </c>
      <c r="AC152" s="402" t="n"/>
      <c r="AD152" s="2831" t="n">
        <v>5.720063</v>
      </c>
      <c r="AE152" s="2832" t="n">
        <v>6.25</v>
      </c>
      <c r="AF152" s="2832" t="n">
        <v>6.25</v>
      </c>
      <c r="AG152" s="2832" t="n">
        <v>-0.5299370000000003</v>
      </c>
      <c r="AH152" s="2832" t="n">
        <v>-0.5299370000000003</v>
      </c>
      <c r="AI152" s="2832" t="n">
        <v>5.789132</v>
      </c>
      <c r="AJ152" s="401" t="n">
        <v>-0.01193080413436776</v>
      </c>
      <c r="AK152" s="402" t="n"/>
      <c r="AL152" s="2831" t="n">
        <v>5.720063</v>
      </c>
      <c r="AM152" s="2832" t="n">
        <v>6.25</v>
      </c>
      <c r="AN152" s="2832" t="n">
        <v>6.25</v>
      </c>
      <c r="AO152" s="2832" t="n">
        <v>6.25</v>
      </c>
      <c r="AP152" s="2832" t="n">
        <v>-0.5299370000000003</v>
      </c>
      <c r="AQ152" s="2832" t="n">
        <v>-0.5299370000000003</v>
      </c>
      <c r="AR152" s="2832" t="n">
        <v>5.789133</v>
      </c>
      <c r="AS152" s="401" t="n">
        <v>-0.01193097481090866</v>
      </c>
      <c r="AT152" s="2827" t="n"/>
      <c r="AU152" s="2831" t="n">
        <v>10.334808</v>
      </c>
      <c r="AV152" s="2832" t="n">
        <v>6.25</v>
      </c>
      <c r="AW152" s="2832" t="n">
        <v>6.25</v>
      </c>
      <c r="AX152" s="2832" t="n">
        <v>4.084808000000001</v>
      </c>
      <c r="AY152" s="2832" t="n">
        <v>4.084808000000001</v>
      </c>
      <c r="AZ152" s="2832" t="n">
        <v>5.789134</v>
      </c>
      <c r="BA152" s="401" t="n">
        <v>0.785207943018766</v>
      </c>
      <c r="BB152" s="402" t="n"/>
      <c r="BC152" s="2831" t="n">
        <v>8.027435000000001</v>
      </c>
      <c r="BD152" s="2832" t="n">
        <v>6.25</v>
      </c>
      <c r="BE152" s="2832" t="n">
        <v>6.25</v>
      </c>
      <c r="BF152" s="2832" t="n">
        <v>1.777435000000001</v>
      </c>
      <c r="BG152" s="2832" t="n">
        <v>1.777435000000001</v>
      </c>
      <c r="BH152" s="2832" t="n">
        <v>3.677108</v>
      </c>
      <c r="BI152" s="401" t="n">
        <v>1.183083825658643</v>
      </c>
      <c r="BJ152" s="2833" t="n"/>
      <c r="BK152" s="2831" t="n">
        <v>8.027435000000001</v>
      </c>
      <c r="BL152" s="2832" t="n">
        <v>6.25</v>
      </c>
      <c r="BM152" s="2832" t="n">
        <v>6.25</v>
      </c>
      <c r="BN152" s="2832" t="n">
        <v>6.25</v>
      </c>
      <c r="BO152" s="2832" t="n">
        <v>1.777435000000001</v>
      </c>
      <c r="BP152" s="2832" t="n">
        <v>1.777435000000001</v>
      </c>
      <c r="BQ152" s="2832" t="n">
        <v>5.789133</v>
      </c>
      <c r="BR152" s="401" t="n">
        <v>0.3866385519213329</v>
      </c>
      <c r="BS152" s="2833" t="n"/>
      <c r="BT152" s="2831" t="n">
        <v>8.027436</v>
      </c>
      <c r="BU152" s="2832" t="n">
        <v>6.25</v>
      </c>
      <c r="BV152" s="2832" t="n">
        <v>6.25</v>
      </c>
      <c r="BW152" s="2832" t="n">
        <v>1.777436</v>
      </c>
      <c r="BX152" s="2832" t="n">
        <v>1.777436</v>
      </c>
      <c r="BY152" s="2832" t="n">
        <v>5.789134</v>
      </c>
      <c r="BZ152" s="401" t="n">
        <v>0.3866384851343914</v>
      </c>
      <c r="CA152" s="2795" t="n"/>
      <c r="CB152" s="2831" t="n">
        <v>8.027435000000001</v>
      </c>
      <c r="CC152" s="2832" t="n">
        <v>6.25</v>
      </c>
      <c r="CD152" s="2832" t="n">
        <v>6.25</v>
      </c>
      <c r="CE152" s="2832" t="n">
        <v>1.777435000000001</v>
      </c>
      <c r="CF152" s="2832" t="n">
        <v>1.777435000000001</v>
      </c>
      <c r="CG152" s="2832" t="n">
        <v>5.789133</v>
      </c>
      <c r="CH152" s="401" t="n">
        <v>0.3866385519213329</v>
      </c>
      <c r="CI152" s="2795" t="n"/>
      <c r="CJ152" s="2831" t="n">
        <v>8.027435000000001</v>
      </c>
      <c r="CK152" s="2832" t="n">
        <v>6.25</v>
      </c>
      <c r="CL152" s="2832" t="n">
        <v>6.25</v>
      </c>
      <c r="CM152" s="2832" t="n">
        <v>1.777435000000001</v>
      </c>
      <c r="CN152" s="2832" t="n">
        <v>1.777435000000001</v>
      </c>
      <c r="CO152" s="2832" t="n">
        <v>5.789133</v>
      </c>
      <c r="CP152" s="401" t="n">
        <v>0.3866385519213329</v>
      </c>
      <c r="CQ152" s="402" t="n"/>
      <c r="CR152" s="2831" t="n">
        <v>84.79236399999999</v>
      </c>
      <c r="CS152" s="2832" t="n">
        <v>75</v>
      </c>
      <c r="CT152" s="2832" t="n">
        <v>77.68262300000001</v>
      </c>
      <c r="CU152" s="2832" t="n">
        <v>9.792363999999992</v>
      </c>
      <c r="CV152" s="2832" t="n">
        <v>7.109740999999985</v>
      </c>
      <c r="CW152" s="2832" t="n">
        <v>67.410192</v>
      </c>
      <c r="CX152" s="401">
        <f>IFERROR(CR152/CW152-1, "-")</f>
        <v/>
      </c>
      <c r="CY152" s="392" t="n"/>
      <c r="CZ152" s="2834" t="n">
        <v>75</v>
      </c>
      <c r="DA152" s="2832" t="n">
        <v>73.41019</v>
      </c>
      <c r="DB152" s="2832" t="n">
        <v>72.350317</v>
      </c>
      <c r="DC152" s="2832" t="n">
        <v>77.68262300000001</v>
      </c>
      <c r="DD152" s="2832" t="n">
        <v>67.410192</v>
      </c>
      <c r="DE152" s="401">
        <f>+CZ152/DD152-1</f>
        <v/>
      </c>
      <c r="DF152" s="401">
        <f>+DA152/DD152-1</f>
        <v/>
      </c>
      <c r="DG152" s="405">
        <f>+DB152/DD152-1</f>
        <v/>
      </c>
      <c r="DH152" s="405">
        <f>+DC152/DD152-1</f>
        <v/>
      </c>
      <c r="DI152" s="2819" t="n"/>
      <c r="DJ152" s="2657">
        <f>SUM(D152,J152,P152,V152,AD152,AL152,AU152,BC152,BK152,BT152,CB152,CJ152)-CR152</f>
        <v/>
      </c>
      <c r="DK152" s="2657">
        <f>SUM(E152,K152,Q152,W152,AE152,AM152,AV152,BD152,BL152,BU152,CC152,CK152)-CS152</f>
        <v/>
      </c>
      <c r="DL152" s="2657">
        <f>SUM(G152,M152,S152,AA152,AI152,AR152,AZ152,BH152,BQ152,BY152,CG152,CO152)-CW152</f>
        <v/>
      </c>
      <c r="DM152" s="2657">
        <f>SUM(D152,J152,P152,V152,AD152,AL152,AU152,BC152,,BN152,BV152,CD152,CL152)-CT152</f>
        <v/>
      </c>
      <c r="DN152" s="2819" t="n"/>
      <c r="DO152" s="2819" t="n"/>
      <c r="DP152" s="2835" t="n">
        <v>61621059</v>
      </c>
      <c r="DQ152" s="2821">
        <f>-CR152+DP152/10^6</f>
        <v/>
      </c>
      <c r="DR152" s="2657">
        <f>SUM(E152,K152,Q152,W152,AE152,AM152,AV152,BD152,BL152,BU152,CC152,CK152)-CS152</f>
        <v/>
      </c>
      <c r="DS152" s="2657">
        <f>SUM(D152,J152,P152,V152,AD152,AL152,AU152,BC152,,BN152,BV152,CD152,CL152)-CT152</f>
        <v/>
      </c>
      <c r="DT152" s="2822" t="n"/>
      <c r="DU152" s="407" t="n">
        <v>5.789133</v>
      </c>
      <c r="DV152" s="2823">
        <f>DU152-CJ152</f>
        <v/>
      </c>
      <c r="DX152" s="2811">
        <f>(CS152-CZ152)*10^6</f>
        <v/>
      </c>
      <c r="DY152" s="2811">
        <f>(CT152-DC152)*10^6</f>
        <v/>
      </c>
      <c r="DZ152" s="2811">
        <f>(CW152-DD152)*10^6</f>
        <v/>
      </c>
      <c r="EB152" s="2824" t="n"/>
    </row>
    <row customFormat="1" customHeight="1" hidden="1" ht="15.75" outlineLevel="1" r="153" s="408">
      <c r="A153" s="260" t="n"/>
      <c r="B153" s="411" t="inlineStr">
        <is>
          <t>ASSURANCE RISQUES D'EXPLOITATI</t>
        </is>
      </c>
      <c r="C153" s="398" t="inlineStr">
        <is>
          <t>Opex147</t>
        </is>
      </c>
      <c r="D153" s="2831" t="n">
        <v>0</v>
      </c>
      <c r="E153" s="2832" t="n">
        <v>0.25</v>
      </c>
      <c r="F153" s="2832" t="n">
        <v>-0.25</v>
      </c>
      <c r="G153" s="2832" t="n">
        <v>0</v>
      </c>
      <c r="H153" s="401" t="n"/>
      <c r="I153" s="389" t="n"/>
      <c r="J153" s="2831" t="n">
        <v>0</v>
      </c>
      <c r="K153" s="2832" t="n">
        <v>0.25</v>
      </c>
      <c r="L153" s="2832" t="n">
        <v>-0.25</v>
      </c>
      <c r="M153" s="2832" t="n">
        <v>0</v>
      </c>
      <c r="N153" s="401" t="n"/>
      <c r="O153" s="402" t="n"/>
      <c r="P153" s="2831" t="n">
        <v>0</v>
      </c>
      <c r="Q153" s="2832" t="n">
        <v>0.25</v>
      </c>
      <c r="R153" s="2832" t="n">
        <v>-0.25</v>
      </c>
      <c r="S153" s="2832" t="n">
        <v>0</v>
      </c>
      <c r="T153" s="401" t="n"/>
      <c r="U153" s="2826" t="n"/>
      <c r="V153" s="2831" t="n">
        <v>0</v>
      </c>
      <c r="W153" s="2832" t="n">
        <v>0.25</v>
      </c>
      <c r="X153" s="2832" t="n">
        <v>0.25</v>
      </c>
      <c r="Y153" s="2832" t="n">
        <v>-0.25</v>
      </c>
      <c r="Z153" s="2832" t="n">
        <v>-0.25</v>
      </c>
      <c r="AA153" s="2832" t="n">
        <v>0</v>
      </c>
      <c r="AB153" s="401" t="n"/>
      <c r="AC153" s="402" t="n"/>
      <c r="AD153" s="2831" t="n">
        <v>0</v>
      </c>
      <c r="AE153" s="2832" t="n">
        <v>0.25</v>
      </c>
      <c r="AF153" s="2832" t="n">
        <v>0.25</v>
      </c>
      <c r="AG153" s="2832" t="n">
        <v>-0.25</v>
      </c>
      <c r="AH153" s="2832" t="n">
        <v>-0.25</v>
      </c>
      <c r="AI153" s="2832" t="n">
        <v>0</v>
      </c>
      <c r="AJ153" s="401" t="n"/>
      <c r="AK153" s="402" t="n"/>
      <c r="AL153" s="2831" t="n">
        <v>0</v>
      </c>
      <c r="AM153" s="2832" t="n">
        <v>0.25</v>
      </c>
      <c r="AN153" s="2832" t="n">
        <v>0.25</v>
      </c>
      <c r="AO153" s="2832" t="n">
        <v>0.25</v>
      </c>
      <c r="AP153" s="2832" t="n">
        <v>-0.25</v>
      </c>
      <c r="AQ153" s="2832" t="n">
        <v>-0.25</v>
      </c>
      <c r="AR153" s="2832" t="n">
        <v>0</v>
      </c>
      <c r="AS153" s="401" t="n"/>
      <c r="AT153" s="2827" t="n"/>
      <c r="AU153" s="2831" t="n">
        <v>0</v>
      </c>
      <c r="AV153" s="2832" t="n">
        <v>0.25</v>
      </c>
      <c r="AW153" s="2832" t="n">
        <v>0.25</v>
      </c>
      <c r="AX153" s="2832" t="n">
        <v>-0.25</v>
      </c>
      <c r="AY153" s="2832" t="n">
        <v>-0.25</v>
      </c>
      <c r="AZ153" s="2832" t="n">
        <v>0</v>
      </c>
      <c r="BA153" s="401" t="n"/>
      <c r="BB153" s="402" t="n"/>
      <c r="BC153" s="2831" t="n">
        <v>0</v>
      </c>
      <c r="BD153" s="2832" t="n">
        <v>0.25</v>
      </c>
      <c r="BE153" s="2832" t="n">
        <v>0.25</v>
      </c>
      <c r="BF153" s="2832" t="n">
        <v>-0.25</v>
      </c>
      <c r="BG153" s="2832" t="n">
        <v>-0.25</v>
      </c>
      <c r="BH153" s="2832" t="n">
        <v>0</v>
      </c>
      <c r="BI153" s="401" t="n"/>
      <c r="BJ153" s="2833" t="n"/>
      <c r="BK153" s="2831" t="n">
        <v>0</v>
      </c>
      <c r="BL153" s="2832" t="n">
        <v>0.25</v>
      </c>
      <c r="BM153" s="2832" t="n">
        <v>0.25</v>
      </c>
      <c r="BN153" s="2832" t="n">
        <v>0.25</v>
      </c>
      <c r="BO153" s="2832" t="n">
        <v>-0.25</v>
      </c>
      <c r="BP153" s="2832" t="n">
        <v>-0.25</v>
      </c>
      <c r="BQ153" s="2832" t="n">
        <v>0</v>
      </c>
      <c r="BR153" s="401" t="n"/>
      <c r="BS153" s="2833" t="n"/>
      <c r="BT153" s="2831" t="n">
        <v>0</v>
      </c>
      <c r="BU153" s="2832" t="n">
        <v>0.25</v>
      </c>
      <c r="BV153" s="2832" t="n">
        <v>0.25</v>
      </c>
      <c r="BW153" s="2832" t="n">
        <v>-0.25</v>
      </c>
      <c r="BX153" s="2832" t="n">
        <v>-0.25</v>
      </c>
      <c r="BY153" s="2832" t="n">
        <v>0</v>
      </c>
      <c r="BZ153" s="401" t="n"/>
      <c r="CA153" s="2795" t="n"/>
      <c r="CB153" s="2831" t="n">
        <v>0</v>
      </c>
      <c r="CC153" s="2832" t="n">
        <v>0.25</v>
      </c>
      <c r="CD153" s="2832" t="n">
        <v>0.25</v>
      </c>
      <c r="CE153" s="2832" t="n">
        <v>-0.25</v>
      </c>
      <c r="CF153" s="2832" t="n">
        <v>-0.25</v>
      </c>
      <c r="CG153" s="2832" t="n">
        <v>0</v>
      </c>
      <c r="CH153" s="401" t="n"/>
      <c r="CI153" s="2795" t="n"/>
      <c r="CJ153" s="2831" t="n">
        <v>0</v>
      </c>
      <c r="CK153" s="2832" t="n">
        <v>0.25</v>
      </c>
      <c r="CL153" s="2832" t="n">
        <v>0.25</v>
      </c>
      <c r="CM153" s="2832" t="n">
        <v>-0.25</v>
      </c>
      <c r="CN153" s="2832" t="n">
        <v>-0.25</v>
      </c>
      <c r="CO153" s="2832" t="n">
        <v>0</v>
      </c>
      <c r="CP153" s="401" t="n"/>
      <c r="CQ153" s="402" t="n"/>
      <c r="CR153" s="2831" t="n">
        <v>0</v>
      </c>
      <c r="CS153" s="2832" t="n">
        <v>3</v>
      </c>
      <c r="CT153" s="2832" t="n">
        <v>1</v>
      </c>
      <c r="CU153" s="2832" t="n">
        <v>-3</v>
      </c>
      <c r="CV153" s="2832" t="n">
        <v>-1</v>
      </c>
      <c r="CW153" s="2832" t="n">
        <v>0</v>
      </c>
      <c r="CX153" s="401">
        <f>IFERROR(CR153/CW153-1, "-")</f>
        <v/>
      </c>
      <c r="CY153" s="392" t="n"/>
      <c r="CZ153" s="2834" t="n">
        <v>3</v>
      </c>
      <c r="DA153" s="2832" t="n">
        <v>2.25</v>
      </c>
      <c r="DB153" s="2832" t="n">
        <v>1.75</v>
      </c>
      <c r="DC153" s="2832" t="n">
        <v>1</v>
      </c>
      <c r="DD153" s="2832" t="n">
        <v>0</v>
      </c>
      <c r="DE153" s="401" t="n"/>
      <c r="DF153" s="401" t="n"/>
      <c r="DG153" s="405" t="n"/>
      <c r="DH153" s="405" t="n"/>
      <c r="DI153" s="2819" t="n"/>
      <c r="DJ153" s="2657">
        <f>SUM(D153,J153,P153,V153,AD153,AL153,AU153,BC153,BK153,BT153,CB153,CJ153)-CR153</f>
        <v/>
      </c>
      <c r="DK153" s="2657">
        <f>SUM(E153,K153,Q153,W153,AE153,AM153,AV153,BD153,BL153,BU153,CC153,CK153)-CS153</f>
        <v/>
      </c>
      <c r="DL153" s="2657">
        <f>SUM(G153,M153,S153,AA153,AI153,AR153,AZ153,BH153,BQ153,BY153,CG153,CO153)-CW153</f>
        <v/>
      </c>
      <c r="DM153" s="2657">
        <f>SUM(D153,J153,P153,V153,AD153,AL153,AU153,BC153,,BN153,BV153,CD153,CL153)-CT153</f>
        <v/>
      </c>
      <c r="DN153" s="2819" t="n"/>
      <c r="DO153" s="2819" t="n"/>
      <c r="DP153" s="2835" t="n">
        <v>0</v>
      </c>
      <c r="DQ153" s="2821">
        <f>-CR153+DP153/10^6</f>
        <v/>
      </c>
      <c r="DR153" s="2657">
        <f>SUM(E153,K153,Q153,W153,AE153,AM153,AV153,BD153,BL153,BU153,CC153,CK153)-CS153</f>
        <v/>
      </c>
      <c r="DS153" s="2657">
        <f>SUM(D153,J153,P153,V153,AD153,AL153,AU153,BC153,,BN153,BV153,CD153,CL153)-CT153</f>
        <v/>
      </c>
      <c r="DT153" s="2822" t="n"/>
      <c r="DU153" s="407" t="n">
        <v>0</v>
      </c>
      <c r="DV153" s="2823">
        <f>DU153-CJ153</f>
        <v/>
      </c>
      <c r="DX153" s="2811">
        <f>(CS153-CZ153)*10^6</f>
        <v/>
      </c>
      <c r="DY153" s="2811">
        <f>(CT153-DC153)*10^6</f>
        <v/>
      </c>
      <c r="DZ153" s="2811">
        <f>(CW153-DD153)*10^6</f>
        <v/>
      </c>
      <c r="EB153" s="2824" t="n"/>
    </row>
    <row customFormat="1" customHeight="1" hidden="1" ht="15.75" outlineLevel="1" r="154" s="408">
      <c r="A154" s="260" t="n"/>
      <c r="B154" s="411" t="inlineStr">
        <is>
          <t>ASSURANCE TRANSPORT SUR ACHATS</t>
        </is>
      </c>
      <c r="C154" s="398" t="inlineStr">
        <is>
          <t>Opex148</t>
        </is>
      </c>
      <c r="D154" s="2831" t="n">
        <v>0</v>
      </c>
      <c r="E154" s="2832" t="n">
        <v>0</v>
      </c>
      <c r="F154" s="2832" t="n">
        <v>0</v>
      </c>
      <c r="G154" s="2832" t="n">
        <v>0</v>
      </c>
      <c r="H154" s="401" t="n"/>
      <c r="I154" s="389" t="n"/>
      <c r="J154" s="2831" t="n">
        <v>0</v>
      </c>
      <c r="K154" s="2832" t="n">
        <v>0</v>
      </c>
      <c r="L154" s="2832" t="n">
        <v>0</v>
      </c>
      <c r="M154" s="2832" t="n">
        <v>0</v>
      </c>
      <c r="N154" s="401" t="n"/>
      <c r="O154" s="402" t="n"/>
      <c r="P154" s="2831" t="n">
        <v>0</v>
      </c>
      <c r="Q154" s="2832" t="n">
        <v>0</v>
      </c>
      <c r="R154" s="2832" t="n">
        <v>0</v>
      </c>
      <c r="S154" s="2832" t="n">
        <v>0</v>
      </c>
      <c r="T154" s="401" t="n"/>
      <c r="U154" s="2826" t="n"/>
      <c r="V154" s="2831" t="n">
        <v>0</v>
      </c>
      <c r="W154" s="2832" t="n">
        <v>0</v>
      </c>
      <c r="X154" s="2832" t="n">
        <v>0</v>
      </c>
      <c r="Y154" s="2832" t="n">
        <v>0</v>
      </c>
      <c r="Z154" s="2832" t="n">
        <v>0</v>
      </c>
      <c r="AA154" s="2832" t="n">
        <v>0</v>
      </c>
      <c r="AB154" s="401" t="n"/>
      <c r="AC154" s="402" t="n"/>
      <c r="AD154" s="2831" t="n">
        <v>0</v>
      </c>
      <c r="AE154" s="2832" t="n">
        <v>0</v>
      </c>
      <c r="AF154" s="2832" t="n">
        <v>0</v>
      </c>
      <c r="AG154" s="2832" t="n">
        <v>0</v>
      </c>
      <c r="AH154" s="2832" t="n">
        <v>0</v>
      </c>
      <c r="AI154" s="2832" t="n">
        <v>0</v>
      </c>
      <c r="AJ154" s="401" t="n"/>
      <c r="AK154" s="402" t="n"/>
      <c r="AL154" s="2831" t="n">
        <v>0</v>
      </c>
      <c r="AM154" s="2832" t="n">
        <v>0</v>
      </c>
      <c r="AN154" s="2832" t="n">
        <v>0</v>
      </c>
      <c r="AO154" s="2832" t="n">
        <v>0</v>
      </c>
      <c r="AP154" s="2832" t="n">
        <v>0</v>
      </c>
      <c r="AQ154" s="2832" t="n">
        <v>0</v>
      </c>
      <c r="AR154" s="2832" t="n">
        <v>0</v>
      </c>
      <c r="AS154" s="401" t="n"/>
      <c r="AT154" s="2827" t="n"/>
      <c r="AU154" s="2831" t="n">
        <v>0</v>
      </c>
      <c r="AV154" s="2832" t="n">
        <v>0</v>
      </c>
      <c r="AW154" s="2832" t="n">
        <v>0</v>
      </c>
      <c r="AX154" s="2832" t="n">
        <v>0</v>
      </c>
      <c r="AY154" s="2832" t="n">
        <v>0</v>
      </c>
      <c r="AZ154" s="2832" t="n">
        <v>0</v>
      </c>
      <c r="BA154" s="401" t="n"/>
      <c r="BB154" s="402" t="n"/>
      <c r="BC154" s="2831" t="n">
        <v>0</v>
      </c>
      <c r="BD154" s="2832" t="n">
        <v>0</v>
      </c>
      <c r="BE154" s="2832" t="n">
        <v>0</v>
      </c>
      <c r="BF154" s="2832" t="n">
        <v>0</v>
      </c>
      <c r="BG154" s="2832" t="n">
        <v>0</v>
      </c>
      <c r="BH154" s="2832" t="n">
        <v>0</v>
      </c>
      <c r="BI154" s="401" t="n"/>
      <c r="BJ154" s="2833" t="n"/>
      <c r="BK154" s="2831" t="n">
        <v>0</v>
      </c>
      <c r="BL154" s="2832" t="n">
        <v>0</v>
      </c>
      <c r="BM154" s="2832" t="n">
        <v>0</v>
      </c>
      <c r="BN154" s="2832" t="n">
        <v>0</v>
      </c>
      <c r="BO154" s="2832" t="n">
        <v>0</v>
      </c>
      <c r="BP154" s="2832" t="n">
        <v>0</v>
      </c>
      <c r="BQ154" s="2832" t="n">
        <v>0</v>
      </c>
      <c r="BR154" s="401" t="n"/>
      <c r="BS154" s="2833" t="n"/>
      <c r="BT154" s="2831" t="n">
        <v>0</v>
      </c>
      <c r="BU154" s="2832" t="n">
        <v>0</v>
      </c>
      <c r="BV154" s="2832" t="n">
        <v>0</v>
      </c>
      <c r="BW154" s="2832" t="n">
        <v>0</v>
      </c>
      <c r="BX154" s="2832" t="n">
        <v>0</v>
      </c>
      <c r="BY154" s="2832" t="n">
        <v>0</v>
      </c>
      <c r="BZ154" s="401" t="n"/>
      <c r="CA154" s="2795" t="n"/>
      <c r="CB154" s="2831" t="n">
        <v>0</v>
      </c>
      <c r="CC154" s="2832" t="n">
        <v>0</v>
      </c>
      <c r="CD154" s="2832" t="n">
        <v>0</v>
      </c>
      <c r="CE154" s="2832" t="n">
        <v>0</v>
      </c>
      <c r="CF154" s="2832" t="n">
        <v>0</v>
      </c>
      <c r="CG154" s="2832" t="n">
        <v>0</v>
      </c>
      <c r="CH154" s="401" t="n"/>
      <c r="CI154" s="2795" t="n"/>
      <c r="CJ154" s="2831" t="n">
        <v>0</v>
      </c>
      <c r="CK154" s="2832" t="n">
        <v>0</v>
      </c>
      <c r="CL154" s="2832" t="n">
        <v>0</v>
      </c>
      <c r="CM154" s="2832" t="n">
        <v>0</v>
      </c>
      <c r="CN154" s="2832" t="n">
        <v>0</v>
      </c>
      <c r="CO154" s="2832" t="n">
        <v>0</v>
      </c>
      <c r="CP154" s="401" t="n"/>
      <c r="CQ154" s="402" t="n"/>
      <c r="CR154" s="2831" t="n">
        <v>0</v>
      </c>
      <c r="CS154" s="2832" t="n">
        <v>0</v>
      </c>
      <c r="CT154" s="2832" t="n">
        <v>0</v>
      </c>
      <c r="CU154" s="2832" t="n">
        <v>0</v>
      </c>
      <c r="CV154" s="2832" t="n">
        <v>0</v>
      </c>
      <c r="CW154" s="2832" t="n">
        <v>0</v>
      </c>
      <c r="CX154" s="401">
        <f>IFERROR(CR154/CW154-1, "-")</f>
        <v/>
      </c>
      <c r="CY154" s="392" t="n"/>
      <c r="CZ154" s="2834" t="n">
        <v>0</v>
      </c>
      <c r="DA154" s="2832" t="n">
        <v>0</v>
      </c>
      <c r="DB154" s="2832" t="n">
        <v>0</v>
      </c>
      <c r="DC154" s="2832" t="n">
        <v>0</v>
      </c>
      <c r="DD154" s="2832" t="n">
        <v>0</v>
      </c>
      <c r="DE154" s="401" t="n"/>
      <c r="DF154" s="401" t="n"/>
      <c r="DG154" s="405" t="n"/>
      <c r="DH154" s="405" t="n"/>
      <c r="DI154" s="2819" t="n"/>
      <c r="DJ154" s="2657">
        <f>SUM(D154,J154,P154,V154,AD154,AL154,AU154,BC154,BK154,BT154,CB154,CJ154)-CR154</f>
        <v/>
      </c>
      <c r="DK154" s="2657">
        <f>SUM(E154,K154,Q154,W154,AE154,AM154,AV154,BD154,BL154,BU154,CC154,CK154)-CS154</f>
        <v/>
      </c>
      <c r="DL154" s="2657">
        <f>SUM(G154,M154,S154,AA154,AI154,AR154,AZ154,BH154,BQ154,BY154,CG154,CO154)-CW154</f>
        <v/>
      </c>
      <c r="DM154" s="2657">
        <f>SUM(D154,J154,P154,V154,AD154,AL154,AU154,BC154,,BN154,BV154,CD154,CL154)-CT154</f>
        <v/>
      </c>
      <c r="DN154" s="2819" t="n"/>
      <c r="DO154" s="2819" t="n"/>
      <c r="DP154" s="2835" t="n">
        <v>0</v>
      </c>
      <c r="DQ154" s="2821">
        <f>-CR154+DP154/10^6</f>
        <v/>
      </c>
      <c r="DR154" s="2657">
        <f>SUM(E154,K154,Q154,W154,AE154,AM154,AV154,BD154,BL154,BU154,CC154,CK154)-CS154</f>
        <v/>
      </c>
      <c r="DS154" s="2657">
        <f>SUM(D154,J154,P154,V154,AD154,AL154,AU154,BC154,,BN154,BV154,CD154,CL154)-CT154</f>
        <v/>
      </c>
      <c r="DT154" s="2822" t="n"/>
      <c r="DU154" s="407" t="n">
        <v>0</v>
      </c>
      <c r="DV154" s="2823">
        <f>DU154-CJ154</f>
        <v/>
      </c>
      <c r="DX154" s="2811">
        <f>(CS154-CZ154)*10^6</f>
        <v/>
      </c>
      <c r="DY154" s="2811">
        <f>(CT154-DC154)*10^6</f>
        <v/>
      </c>
      <c r="DZ154" s="2811">
        <f>(CW154-DD154)*10^6</f>
        <v/>
      </c>
      <c r="EB154" s="2824" t="n"/>
    </row>
    <row customFormat="1" customHeight="1" hidden="1" ht="15.75" outlineLevel="1" r="155" s="408">
      <c r="A155" s="260" t="n"/>
      <c r="B155" s="411" t="inlineStr">
        <is>
          <t>AUTRES PRIMES D'ASSURANCE</t>
        </is>
      </c>
      <c r="C155" s="398" t="inlineStr">
        <is>
          <t>Opex149</t>
        </is>
      </c>
      <c r="D155" s="2831" t="n">
        <v>0</v>
      </c>
      <c r="E155" s="2832" t="n">
        <v>0</v>
      </c>
      <c r="F155" s="2832" t="n">
        <v>0</v>
      </c>
      <c r="G155" s="2832" t="n">
        <v>0</v>
      </c>
      <c r="H155" s="401" t="n"/>
      <c r="I155" s="389" t="n"/>
      <c r="J155" s="2831" t="n">
        <v>0</v>
      </c>
      <c r="K155" s="2832" t="n">
        <v>0</v>
      </c>
      <c r="L155" s="2832" t="n">
        <v>0</v>
      </c>
      <c r="M155" s="2832" t="n">
        <v>0</v>
      </c>
      <c r="N155" s="401" t="n"/>
      <c r="O155" s="402" t="n"/>
      <c r="P155" s="2831" t="n">
        <v>0</v>
      </c>
      <c r="Q155" s="2832" t="n">
        <v>0</v>
      </c>
      <c r="R155" s="2832" t="n">
        <v>0</v>
      </c>
      <c r="S155" s="2832" t="n">
        <v>0</v>
      </c>
      <c r="T155" s="401" t="n"/>
      <c r="U155" s="2826" t="n"/>
      <c r="V155" s="2831" t="n">
        <v>0</v>
      </c>
      <c r="W155" s="2832" t="n">
        <v>0</v>
      </c>
      <c r="X155" s="2832" t="n">
        <v>0</v>
      </c>
      <c r="Y155" s="2832" t="n">
        <v>0</v>
      </c>
      <c r="Z155" s="2832" t="n">
        <v>0</v>
      </c>
      <c r="AA155" s="2832" t="n">
        <v>0</v>
      </c>
      <c r="AB155" s="401" t="n"/>
      <c r="AC155" s="402" t="n"/>
      <c r="AD155" s="2831" t="n">
        <v>0</v>
      </c>
      <c r="AE155" s="2832" t="n">
        <v>0</v>
      </c>
      <c r="AF155" s="2832" t="n">
        <v>0</v>
      </c>
      <c r="AG155" s="2832" t="n">
        <v>0</v>
      </c>
      <c r="AH155" s="2832" t="n">
        <v>0</v>
      </c>
      <c r="AI155" s="2832" t="n">
        <v>0</v>
      </c>
      <c r="AJ155" s="401" t="n"/>
      <c r="AK155" s="402" t="n"/>
      <c r="AL155" s="2831" t="n">
        <v>0</v>
      </c>
      <c r="AM155" s="2832" t="n">
        <v>0</v>
      </c>
      <c r="AN155" s="2832" t="n">
        <v>0</v>
      </c>
      <c r="AO155" s="2832" t="n">
        <v>0</v>
      </c>
      <c r="AP155" s="2832" t="n">
        <v>0</v>
      </c>
      <c r="AQ155" s="2832" t="n">
        <v>0</v>
      </c>
      <c r="AR155" s="2832" t="n">
        <v>0</v>
      </c>
      <c r="AS155" s="401" t="n"/>
      <c r="AT155" s="2827" t="n"/>
      <c r="AU155" s="2831" t="n">
        <v>0</v>
      </c>
      <c r="AV155" s="2832" t="n">
        <v>0</v>
      </c>
      <c r="AW155" s="2832" t="n">
        <v>0</v>
      </c>
      <c r="AX155" s="2832" t="n">
        <v>0</v>
      </c>
      <c r="AY155" s="2832" t="n">
        <v>0</v>
      </c>
      <c r="AZ155" s="2832" t="n">
        <v>0</v>
      </c>
      <c r="BA155" s="401" t="n"/>
      <c r="BB155" s="402" t="n"/>
      <c r="BC155" s="2831" t="n">
        <v>0</v>
      </c>
      <c r="BD155" s="2832" t="n">
        <v>0</v>
      </c>
      <c r="BE155" s="2832" t="n">
        <v>0</v>
      </c>
      <c r="BF155" s="2832" t="n">
        <v>0</v>
      </c>
      <c r="BG155" s="2832" t="n">
        <v>0</v>
      </c>
      <c r="BH155" s="2832" t="n">
        <v>0</v>
      </c>
      <c r="BI155" s="401" t="n"/>
      <c r="BJ155" s="2833" t="n"/>
      <c r="BK155" s="2831" t="n">
        <v>0</v>
      </c>
      <c r="BL155" s="2832" t="n">
        <v>0</v>
      </c>
      <c r="BM155" s="2832" t="n">
        <v>0</v>
      </c>
      <c r="BN155" s="2832" t="n">
        <v>0</v>
      </c>
      <c r="BO155" s="2832" t="n">
        <v>0</v>
      </c>
      <c r="BP155" s="2832" t="n">
        <v>0</v>
      </c>
      <c r="BQ155" s="2832" t="n">
        <v>0</v>
      </c>
      <c r="BR155" s="401" t="n"/>
      <c r="BS155" s="2833" t="n"/>
      <c r="BT155" s="2831" t="n">
        <v>0</v>
      </c>
      <c r="BU155" s="2832" t="n">
        <v>0</v>
      </c>
      <c r="BV155" s="2832" t="n">
        <v>0</v>
      </c>
      <c r="BW155" s="2832" t="n">
        <v>0</v>
      </c>
      <c r="BX155" s="2832" t="n">
        <v>0</v>
      </c>
      <c r="BY155" s="2832" t="n">
        <v>0</v>
      </c>
      <c r="BZ155" s="401" t="n"/>
      <c r="CA155" s="2795" t="n"/>
      <c r="CB155" s="2831" t="n">
        <v>0</v>
      </c>
      <c r="CC155" s="2832" t="n">
        <v>0</v>
      </c>
      <c r="CD155" s="2832" t="n">
        <v>0</v>
      </c>
      <c r="CE155" s="2832" t="n">
        <v>0</v>
      </c>
      <c r="CF155" s="2832" t="n">
        <v>0</v>
      </c>
      <c r="CG155" s="2832" t="n">
        <v>0</v>
      </c>
      <c r="CH155" s="401" t="n"/>
      <c r="CI155" s="2795" t="n"/>
      <c r="CJ155" s="2831" t="n">
        <v>0</v>
      </c>
      <c r="CK155" s="2832" t="n">
        <v>0</v>
      </c>
      <c r="CL155" s="2832" t="n">
        <v>0</v>
      </c>
      <c r="CM155" s="2832" t="n">
        <v>0</v>
      </c>
      <c r="CN155" s="2832" t="n">
        <v>0</v>
      </c>
      <c r="CO155" s="2832" t="n">
        <v>0</v>
      </c>
      <c r="CP155" s="401" t="n"/>
      <c r="CQ155" s="402" t="n"/>
      <c r="CR155" s="2831" t="n">
        <v>0</v>
      </c>
      <c r="CS155" s="2832" t="n">
        <v>0</v>
      </c>
      <c r="CT155" s="2832" t="n">
        <v>0</v>
      </c>
      <c r="CU155" s="2832" t="n">
        <v>0</v>
      </c>
      <c r="CV155" s="2832" t="n">
        <v>0</v>
      </c>
      <c r="CW155" s="2832" t="n">
        <v>0</v>
      </c>
      <c r="CX155" s="401">
        <f>IFERROR(CR155/CW155-1, "-")</f>
        <v/>
      </c>
      <c r="CY155" s="392" t="n"/>
      <c r="CZ155" s="2834" t="n">
        <v>0</v>
      </c>
      <c r="DA155" s="2832" t="n">
        <v>0</v>
      </c>
      <c r="DB155" s="2832" t="n">
        <v>0</v>
      </c>
      <c r="DC155" s="2832" t="n">
        <v>0</v>
      </c>
      <c r="DD155" s="2832" t="n">
        <v>0</v>
      </c>
      <c r="DE155" s="401" t="n"/>
      <c r="DF155" s="401" t="n"/>
      <c r="DG155" s="405" t="n"/>
      <c r="DH155" s="405" t="n"/>
      <c r="DI155" s="2819" t="n"/>
      <c r="DJ155" s="2657">
        <f>SUM(D155,J155,P155,V155,AD155,AL155,AU155,BC155,BK155,BT155,CB155,CJ155)-CR155</f>
        <v/>
      </c>
      <c r="DK155" s="2657">
        <f>SUM(E155,K155,Q155,W155,AE155,AM155,AV155,BD155,BL155,BU155,CC155,CK155)-CS155</f>
        <v/>
      </c>
      <c r="DL155" s="2657">
        <f>SUM(G155,M155,S155,AA155,AI155,AR155,AZ155,BH155,BQ155,BY155,CG155,CO155)-CW155</f>
        <v/>
      </c>
      <c r="DM155" s="2657">
        <f>SUM(D155,J155,P155,V155,AD155,AL155,AU155,BC155,,BN155,BV155,CD155,CL155)-CT155</f>
        <v/>
      </c>
      <c r="DN155" s="2819" t="n"/>
      <c r="DO155" s="2819" t="n"/>
      <c r="DP155" s="2835" t="n">
        <v>0</v>
      </c>
      <c r="DQ155" s="2821">
        <f>-CR155+DP155/10^6</f>
        <v/>
      </c>
      <c r="DR155" s="2657">
        <f>SUM(E155,K155,Q155,W155,AE155,AM155,AV155,BD155,BL155,BU155,CC155,CK155)-CS155</f>
        <v/>
      </c>
      <c r="DS155" s="2657">
        <f>SUM(D155,J155,P155,V155,AD155,AL155,AU155,BC155,,BN155,BV155,CD155,CL155)-CT155</f>
        <v/>
      </c>
      <c r="DT155" s="2822" t="n"/>
      <c r="DU155" s="407" t="n">
        <v>0</v>
      </c>
      <c r="DV155" s="2823">
        <f>DU155-CJ155</f>
        <v/>
      </c>
      <c r="DX155" s="2811">
        <f>(CS155-CZ155)*10^6</f>
        <v/>
      </c>
      <c r="DY155" s="2811">
        <f>(CT155-DC155)*10^6</f>
        <v/>
      </c>
      <c r="DZ155" s="2811">
        <f>(CW155-DD155)*10^6</f>
        <v/>
      </c>
      <c r="EB155" s="2824" t="n"/>
    </row>
    <row customFormat="1" customHeight="1" hidden="1" ht="15.75" outlineLevel="1" r="156" s="408">
      <c r="A156" s="260" t="n"/>
      <c r="B156" s="411" t="inlineStr">
        <is>
          <t>FRAIS SUR EFFETS</t>
        </is>
      </c>
      <c r="C156" s="398" t="inlineStr">
        <is>
          <t>Opex150</t>
        </is>
      </c>
      <c r="D156" s="2831" t="n">
        <v>0</v>
      </c>
      <c r="E156" s="2832" t="n">
        <v>-8.33333333333333</v>
      </c>
      <c r="F156" s="2832" t="n">
        <v>8.33333333333333</v>
      </c>
      <c r="G156" s="2832" t="n">
        <v>0</v>
      </c>
      <c r="H156" s="401" t="n"/>
      <c r="I156" s="389" t="n"/>
      <c r="J156" s="2831" t="n">
        <v>0</v>
      </c>
      <c r="K156" s="2832" t="n">
        <v>-8.33333333333333</v>
      </c>
      <c r="L156" s="2832" t="n">
        <v>8.33333333333333</v>
      </c>
      <c r="M156" s="2832" t="n">
        <v>0</v>
      </c>
      <c r="N156" s="401" t="n"/>
      <c r="O156" s="402" t="n"/>
      <c r="P156" s="2831" t="n">
        <v>0</v>
      </c>
      <c r="Q156" s="2832" t="n">
        <v>-8.33333333333333</v>
      </c>
      <c r="R156" s="2832" t="n">
        <v>8.33333333333333</v>
      </c>
      <c r="S156" s="2832" t="n">
        <v>0</v>
      </c>
      <c r="T156" s="401" t="n"/>
      <c r="U156" s="2826" t="n"/>
      <c r="V156" s="2831" t="n">
        <v>0</v>
      </c>
      <c r="W156" s="2832" t="n">
        <v>-8.33333333333333</v>
      </c>
      <c r="X156" s="2832" t="n">
        <v>-8.33333333333333</v>
      </c>
      <c r="Y156" s="2832" t="n">
        <v>8.33333333333333</v>
      </c>
      <c r="Z156" s="2832" t="n">
        <v>8.33333333333333</v>
      </c>
      <c r="AA156" s="2832" t="n">
        <v>0</v>
      </c>
      <c r="AB156" s="401" t="n"/>
      <c r="AC156" s="402" t="n"/>
      <c r="AD156" s="2831" t="n">
        <v>0</v>
      </c>
      <c r="AE156" s="2832" t="n">
        <v>-8.33333333333333</v>
      </c>
      <c r="AF156" s="2832" t="n">
        <v>-8.33333333333333</v>
      </c>
      <c r="AG156" s="2832" t="n">
        <v>8.33333333333333</v>
      </c>
      <c r="AH156" s="2832" t="n">
        <v>8.33333333333333</v>
      </c>
      <c r="AI156" s="2832" t="n">
        <v>0</v>
      </c>
      <c r="AJ156" s="401" t="n"/>
      <c r="AK156" s="402" t="n"/>
      <c r="AL156" s="2831" t="n">
        <v>0</v>
      </c>
      <c r="AM156" s="2832" t="n">
        <v>-8.33333333333333</v>
      </c>
      <c r="AN156" s="2832" t="n">
        <v>-8.33333333333333</v>
      </c>
      <c r="AO156" s="2832" t="n">
        <v>-8.33333333333333</v>
      </c>
      <c r="AP156" s="2832" t="n">
        <v>8.33333333333333</v>
      </c>
      <c r="AQ156" s="2832" t="n">
        <v>8.33333333333333</v>
      </c>
      <c r="AR156" s="2832" t="n">
        <v>0</v>
      </c>
      <c r="AS156" s="401" t="n"/>
      <c r="AT156" s="2827" t="n"/>
      <c r="AU156" s="2831" t="n">
        <v>0</v>
      </c>
      <c r="AV156" s="2832" t="n">
        <v>-8.33333333333333</v>
      </c>
      <c r="AW156" s="2832" t="n">
        <v>-8.33333333333333</v>
      </c>
      <c r="AX156" s="2832" t="n">
        <v>8.33333333333333</v>
      </c>
      <c r="AY156" s="2832" t="n">
        <v>8.33333333333333</v>
      </c>
      <c r="AZ156" s="2832" t="n">
        <v>0</v>
      </c>
      <c r="BA156" s="401" t="n"/>
      <c r="BB156" s="402" t="n"/>
      <c r="BC156" s="2831" t="n">
        <v>0</v>
      </c>
      <c r="BD156" s="2832" t="n">
        <v>-8.333333333333334</v>
      </c>
      <c r="BE156" s="2832" t="n">
        <v>-8.33333333333333</v>
      </c>
      <c r="BF156" s="2832" t="n">
        <v>8.333333333333334</v>
      </c>
      <c r="BG156" s="2832" t="n">
        <v>8.33333333333333</v>
      </c>
      <c r="BH156" s="2832" t="n">
        <v>0</v>
      </c>
      <c r="BI156" s="401" t="n"/>
      <c r="BJ156" s="2833" t="n"/>
      <c r="BK156" s="2831" t="n">
        <v>0</v>
      </c>
      <c r="BL156" s="2832" t="n">
        <v>-8.333333333333334</v>
      </c>
      <c r="BM156" s="2832" t="n">
        <v>-8.33333333333333</v>
      </c>
      <c r="BN156" s="2832" t="n">
        <v>-8.33333333333333</v>
      </c>
      <c r="BO156" s="2832" t="n">
        <v>8.333333333333334</v>
      </c>
      <c r="BP156" s="2832" t="n">
        <v>8.33333333333333</v>
      </c>
      <c r="BQ156" s="2832" t="n">
        <v>0</v>
      </c>
      <c r="BR156" s="401" t="n"/>
      <c r="BS156" s="2833" t="n"/>
      <c r="BT156" s="2831" t="n">
        <v>0</v>
      </c>
      <c r="BU156" s="2832" t="n">
        <v>-8.333333333333334</v>
      </c>
      <c r="BV156" s="2832" t="n">
        <v>-8.33333333333333</v>
      </c>
      <c r="BW156" s="2832" t="n">
        <v>8.333333333333334</v>
      </c>
      <c r="BX156" s="2832" t="n">
        <v>8.33333333333333</v>
      </c>
      <c r="BY156" s="2832" t="n">
        <v>0</v>
      </c>
      <c r="BZ156" s="401" t="n"/>
      <c r="CA156" s="2795" t="n"/>
      <c r="CB156" s="2831" t="n">
        <v>0</v>
      </c>
      <c r="CC156" s="2832" t="n">
        <v>-8.333333333333334</v>
      </c>
      <c r="CD156" s="2832" t="n">
        <v>-8.33333333333333</v>
      </c>
      <c r="CE156" s="2832" t="n">
        <v>8.333333333333334</v>
      </c>
      <c r="CF156" s="2832" t="n">
        <v>8.33333333333333</v>
      </c>
      <c r="CG156" s="2832" t="n">
        <v>0</v>
      </c>
      <c r="CH156" s="401" t="n"/>
      <c r="CI156" s="2795" t="n"/>
      <c r="CJ156" s="2831" t="n">
        <v>0</v>
      </c>
      <c r="CK156" s="2832" t="n">
        <v>-8.333333333333334</v>
      </c>
      <c r="CL156" s="2832" t="n">
        <v>-8.33333333333333</v>
      </c>
      <c r="CM156" s="2832" t="n">
        <v>8.333333333333334</v>
      </c>
      <c r="CN156" s="2832" t="n">
        <v>8.33333333333333</v>
      </c>
      <c r="CO156" s="2832" t="n">
        <v>0</v>
      </c>
      <c r="CP156" s="401" t="n"/>
      <c r="CQ156" s="402" t="n"/>
      <c r="CR156" s="2831" t="n">
        <v>0</v>
      </c>
      <c r="CS156" s="2832" t="n">
        <v>-99.99999999999996</v>
      </c>
      <c r="CT156" s="2832" t="n">
        <v>-33.33333333333332</v>
      </c>
      <c r="CU156" s="2832" t="n">
        <v>99.99999999999996</v>
      </c>
      <c r="CV156" s="2832" t="n">
        <v>33.33333333333332</v>
      </c>
      <c r="CW156" s="2832" t="n">
        <v>0</v>
      </c>
      <c r="CX156" s="401">
        <f>IFERROR(CR156/CW156-1, "-")</f>
        <v/>
      </c>
      <c r="CY156" s="392" t="n"/>
      <c r="CZ156" s="2834" t="n">
        <v>-99.99999999999999</v>
      </c>
      <c r="DA156" s="2832" t="n">
        <v>-75</v>
      </c>
      <c r="DB156" s="2832" t="n">
        <v>-58.3333333333333</v>
      </c>
      <c r="DC156" s="2832" t="n">
        <v>-33.3333333333333</v>
      </c>
      <c r="DD156" s="2832" t="n">
        <v>0</v>
      </c>
      <c r="DE156" s="401" t="n"/>
      <c r="DF156" s="401" t="n"/>
      <c r="DG156" s="405" t="n"/>
      <c r="DH156" s="405" t="n"/>
      <c r="DI156" s="2819" t="n"/>
      <c r="DJ156" s="2657">
        <f>SUM(D156,J156,P156,V156,AD156,AL156,AU156,BC156,BK156,BT156,CB156,CJ156)-CR156</f>
        <v/>
      </c>
      <c r="DK156" s="2657">
        <f>SUM(E156,K156,Q156,W156,AE156,AM156,AV156,BD156,BL156,BU156,CC156,CK156)-CS156</f>
        <v/>
      </c>
      <c r="DL156" s="2657">
        <f>SUM(G156,M156,S156,AA156,AI156,AR156,AZ156,BH156,BQ156,BY156,CG156,CO156)-CW156</f>
        <v/>
      </c>
      <c r="DM156" s="2657">
        <f>SUM(D156,J156,P156,V156,AD156,AL156,AU156,BC156,,BN156,BV156,CD156,CL156)-CT156</f>
        <v/>
      </c>
      <c r="DN156" s="2819" t="n"/>
      <c r="DO156" s="2819" t="n"/>
      <c r="DP156" s="2835" t="n">
        <v>0</v>
      </c>
      <c r="DQ156" s="2821">
        <f>-CR156+DP156/10^6</f>
        <v/>
      </c>
      <c r="DR156" s="2657">
        <f>SUM(E156,K156,Q156,W156,AE156,AM156,AV156,BD156,BL156,BU156,CC156,CK156)-CS156</f>
        <v/>
      </c>
      <c r="DS156" s="2657">
        <f>SUM(D156,J156,P156,V156,AD156,AL156,AU156,BC156,,BN156,BV156,CD156,CL156)-CT156</f>
        <v/>
      </c>
      <c r="DT156" s="2822" t="n"/>
      <c r="DU156" s="407" t="n">
        <v>0</v>
      </c>
      <c r="DV156" s="2823">
        <f>DU156-CJ156</f>
        <v/>
      </c>
      <c r="DX156" s="2811">
        <f>(CS156-CZ156)*10^6</f>
        <v/>
      </c>
      <c r="DY156" s="2811">
        <f>(CT156-DC156)*10^6</f>
        <v/>
      </c>
      <c r="DZ156" s="2811">
        <f>(CW156-DD156)*10^6</f>
        <v/>
      </c>
      <c r="EB156" s="2824" t="n"/>
    </row>
    <row customFormat="1" customHeight="1" hidden="1" ht="15.75" outlineLevel="1" r="157" s="408">
      <c r="A157" s="260" t="n"/>
      <c r="B157" s="411" t="inlineStr">
        <is>
          <t>FRAIS D'EMISSION D'EMPRUNTS</t>
        </is>
      </c>
      <c r="C157" s="398" t="inlineStr">
        <is>
          <t>Opex151</t>
        </is>
      </c>
      <c r="D157" s="2831" t="n"/>
      <c r="E157" s="2832" t="n"/>
      <c r="F157" s="2832" t="n">
        <v>0</v>
      </c>
      <c r="G157" s="2832" t="n"/>
      <c r="H157" s="401" t="n"/>
      <c r="I157" s="389" t="n"/>
      <c r="J157" s="2831" t="n"/>
      <c r="K157" s="2832" t="n"/>
      <c r="L157" s="2832" t="n">
        <v>0</v>
      </c>
      <c r="M157" s="2832" t="n"/>
      <c r="N157" s="401" t="n"/>
      <c r="O157" s="402" t="n"/>
      <c r="P157" s="2831" t="n"/>
      <c r="Q157" s="2832" t="n"/>
      <c r="R157" s="2832" t="n">
        <v>0</v>
      </c>
      <c r="S157" s="2832" t="n"/>
      <c r="T157" s="401" t="n"/>
      <c r="U157" s="2826" t="n"/>
      <c r="V157" s="2831" t="n"/>
      <c r="W157" s="2832" t="n"/>
      <c r="X157" s="2832" t="n"/>
      <c r="Y157" s="2832" t="n">
        <v>0</v>
      </c>
      <c r="Z157" s="2832" t="n">
        <v>0</v>
      </c>
      <c r="AA157" s="2832" t="n"/>
      <c r="AB157" s="401" t="n"/>
      <c r="AC157" s="402" t="n"/>
      <c r="AD157" s="2831" t="n"/>
      <c r="AE157" s="2832" t="n"/>
      <c r="AF157" s="2832" t="n"/>
      <c r="AG157" s="2832" t="n">
        <v>0</v>
      </c>
      <c r="AH157" s="2832" t="n">
        <v>0</v>
      </c>
      <c r="AI157" s="2832" t="n"/>
      <c r="AJ157" s="401" t="n"/>
      <c r="AK157" s="402" t="n"/>
      <c r="AL157" s="2831" t="n"/>
      <c r="AM157" s="2832" t="n"/>
      <c r="AN157" s="2832" t="n"/>
      <c r="AO157" s="2832" t="n"/>
      <c r="AP157" s="2832" t="n">
        <v>0</v>
      </c>
      <c r="AQ157" s="2832" t="n">
        <v>0</v>
      </c>
      <c r="AR157" s="2832" t="n"/>
      <c r="AS157" s="401" t="n"/>
      <c r="AT157" s="2827" t="n"/>
      <c r="AU157" s="2831" t="n"/>
      <c r="AV157" s="2832" t="n"/>
      <c r="AW157" s="2832" t="n"/>
      <c r="AX157" s="2832" t="n">
        <v>0</v>
      </c>
      <c r="AY157" s="2832" t="n">
        <v>0</v>
      </c>
      <c r="AZ157" s="2832" t="n"/>
      <c r="BA157" s="401" t="n"/>
      <c r="BB157" s="402" t="n"/>
      <c r="BC157" s="2831" t="n"/>
      <c r="BD157" s="2832" t="n"/>
      <c r="BE157" s="2832" t="n"/>
      <c r="BF157" s="2832" t="n">
        <v>0</v>
      </c>
      <c r="BG157" s="2832" t="n">
        <v>0</v>
      </c>
      <c r="BH157" s="2832" t="n"/>
      <c r="BI157" s="401" t="n"/>
      <c r="BJ157" s="2833" t="n"/>
      <c r="BK157" s="2831" t="n">
        <v>0</v>
      </c>
      <c r="BL157" s="2832" t="n"/>
      <c r="BM157" s="2832" t="n"/>
      <c r="BN157" s="2832" t="n"/>
      <c r="BO157" s="2832" t="n">
        <v>0</v>
      </c>
      <c r="BP157" s="2832" t="n">
        <v>0</v>
      </c>
      <c r="BQ157" s="2832" t="n"/>
      <c r="BR157" s="401" t="n"/>
      <c r="BS157" s="2833" t="n"/>
      <c r="BT157" s="2831" t="n">
        <v>0</v>
      </c>
      <c r="BU157" s="2832" t="n"/>
      <c r="BV157" s="2832" t="n"/>
      <c r="BW157" s="2832" t="n">
        <v>0</v>
      </c>
      <c r="BX157" s="2832" t="n">
        <v>0</v>
      </c>
      <c r="BY157" s="2832" t="n"/>
      <c r="BZ157" s="401" t="n"/>
      <c r="CA157" s="2795" t="n"/>
      <c r="CB157" s="2831" t="n">
        <v>0</v>
      </c>
      <c r="CC157" s="2832" t="n"/>
      <c r="CD157" s="2832" t="n"/>
      <c r="CE157" s="2832" t="n">
        <v>0</v>
      </c>
      <c r="CF157" s="2832" t="n">
        <v>0</v>
      </c>
      <c r="CG157" s="2832" t="n"/>
      <c r="CH157" s="401" t="n"/>
      <c r="CI157" s="2795" t="n"/>
      <c r="CJ157" s="2831" t="n">
        <v>0</v>
      </c>
      <c r="CK157" s="2832" t="n"/>
      <c r="CL157" s="2832" t="n"/>
      <c r="CM157" s="2832" t="n">
        <v>0</v>
      </c>
      <c r="CN157" s="2832" t="n">
        <v>0</v>
      </c>
      <c r="CO157" s="2832" t="n"/>
      <c r="CP157" s="401" t="n"/>
      <c r="CQ157" s="402" t="n"/>
      <c r="CR157" s="2831" t="n">
        <v>0</v>
      </c>
      <c r="CS157" s="2832" t="n">
        <v>0</v>
      </c>
      <c r="CT157" s="2832" t="n">
        <v>0</v>
      </c>
      <c r="CU157" s="2832" t="n">
        <v>0</v>
      </c>
      <c r="CV157" s="2832" t="n">
        <v>0</v>
      </c>
      <c r="CW157" s="2832" t="n">
        <v>0</v>
      </c>
      <c r="CX157" s="401">
        <f>IFERROR(CR157/CW157-1, "-")</f>
        <v/>
      </c>
      <c r="CY157" s="392" t="n"/>
      <c r="CZ157" s="2834" t="n">
        <v>0</v>
      </c>
      <c r="DA157" s="2832" t="n"/>
      <c r="DB157" s="2832" t="n"/>
      <c r="DC157" s="2832" t="n">
        <v>0</v>
      </c>
      <c r="DD157" s="2832" t="n"/>
      <c r="DE157" s="401" t="n"/>
      <c r="DF157" s="401" t="n"/>
      <c r="DG157" s="405" t="n"/>
      <c r="DH157" s="405" t="n"/>
      <c r="DI157" s="2819" t="n"/>
      <c r="DJ157" s="2657">
        <f>SUM(D157,J157,P157,V157,AD157,AL157,AU157,BC157,BK157,BT157,CB157,CJ157)-CR157</f>
        <v/>
      </c>
      <c r="DK157" s="2657">
        <f>SUM(E157,K157,Q157,W157,AE157,AM157,AV157,BD157,BL157,BU157,CC157,CK157)-CS157</f>
        <v/>
      </c>
      <c r="DL157" s="2657">
        <f>SUM(G157,M157,S157,AA157,AI157,AR157,AZ157,BH157,BQ157,BY157,CG157,CO157)-CW157</f>
        <v/>
      </c>
      <c r="DM157" s="2657">
        <f>SUM(D157,J157,P157,V157,AD157,AL157,AU157,BC157,,BN157,BV157,CD157,CL157)-CT157</f>
        <v/>
      </c>
      <c r="DN157" s="2819" t="n"/>
      <c r="DO157" s="2819" t="n"/>
      <c r="DP157" s="2835" t="n">
        <v>0</v>
      </c>
      <c r="DQ157" s="2821">
        <f>-CR157+DP157/10^6</f>
        <v/>
      </c>
      <c r="DR157" s="2657">
        <f>SUM(E157,K157,Q157,W157,AE157,AM157,AV157,BD157,BL157,BU157,CC157,CK157)-CS157</f>
        <v/>
      </c>
      <c r="DS157" s="2657">
        <f>SUM(D157,J157,P157,V157,AD157,AL157,AU157,BC157,,BN157,BV157,CD157,CL157)-CT157</f>
        <v/>
      </c>
      <c r="DT157" s="2822" t="n"/>
      <c r="DU157" s="407" t="n">
        <v>0</v>
      </c>
      <c r="DV157" s="2823">
        <f>DU157-CJ157</f>
        <v/>
      </c>
      <c r="DX157" s="2811">
        <f>(CS157-CZ157)*10^6</f>
        <v/>
      </c>
      <c r="DY157" s="2811">
        <f>(CT157-DC157)*10^6</f>
        <v/>
      </c>
      <c r="DZ157" s="2811">
        <f>(CW157-DD157)*10^6</f>
        <v/>
      </c>
      <c r="EB157" s="2824" t="n"/>
    </row>
    <row customFormat="1" customHeight="1" hidden="1" ht="15.75" outlineLevel="1" r="158" s="408">
      <c r="A158" s="260" t="n"/>
      <c r="B158" s="411" t="inlineStr">
        <is>
          <t>AUTRES FRAIS BANCAIRES</t>
        </is>
      </c>
      <c r="C158" s="398" t="inlineStr">
        <is>
          <t>Opex152</t>
        </is>
      </c>
      <c r="D158" s="2854" t="n">
        <v>10.951374</v>
      </c>
      <c r="E158" s="2832" t="n">
        <v>6</v>
      </c>
      <c r="F158" s="2832" t="n">
        <v>4.951373999999999</v>
      </c>
      <c r="G158" s="2832" t="n">
        <v>2.272022</v>
      </c>
      <c r="H158" s="401" t="n">
        <v>3.820100333535502</v>
      </c>
      <c r="I158" s="389" t="n"/>
      <c r="J158" s="2854" t="n">
        <v>5.706892</v>
      </c>
      <c r="K158" s="2832" t="n">
        <v>6</v>
      </c>
      <c r="L158" s="2832" t="n">
        <v>-0.2931080000000001</v>
      </c>
      <c r="M158" s="2832" t="n">
        <v>2.872682</v>
      </c>
      <c r="N158" s="401" t="n">
        <v>0.9866076370444063</v>
      </c>
      <c r="O158" s="402" t="n"/>
      <c r="P158" s="2854" t="n">
        <v>4.172532</v>
      </c>
      <c r="Q158" s="2832" t="n">
        <v>6</v>
      </c>
      <c r="R158" s="2832" t="n">
        <v>-1.827468</v>
      </c>
      <c r="S158" s="2832" t="n">
        <v>43.194737</v>
      </c>
      <c r="T158" s="401" t="n">
        <v>-0.903401842682825</v>
      </c>
      <c r="U158" s="2826" t="n"/>
      <c r="V158" s="2854" t="n">
        <v>18.453123</v>
      </c>
      <c r="W158" s="2832" t="n">
        <v>6</v>
      </c>
      <c r="X158" s="2832" t="n">
        <v>6</v>
      </c>
      <c r="Y158" s="2832" t="n">
        <v>12.453123</v>
      </c>
      <c r="Z158" s="2832" t="n">
        <v>12.453123</v>
      </c>
      <c r="AA158" s="2832" t="n">
        <v>-17.461539</v>
      </c>
      <c r="AB158" s="401" t="n">
        <v>-2.056786747147545</v>
      </c>
      <c r="AC158" s="402" t="n"/>
      <c r="AD158" s="2854" t="n">
        <v>25.285182</v>
      </c>
      <c r="AE158" s="2832" t="n">
        <v>6</v>
      </c>
      <c r="AF158" s="2832" t="n">
        <v>6</v>
      </c>
      <c r="AG158" s="2832" t="n">
        <v>19.285182</v>
      </c>
      <c r="AH158" s="2832" t="n">
        <v>19.285182</v>
      </c>
      <c r="AI158" s="2832" t="n">
        <v>12.855524</v>
      </c>
      <c r="AJ158" s="401" t="n">
        <v>0.9668729178211637</v>
      </c>
      <c r="AK158" s="402" t="n"/>
      <c r="AL158" s="2854" t="n">
        <v>23.9284399999933</v>
      </c>
      <c r="AM158" s="2832" t="n">
        <v>6</v>
      </c>
      <c r="AN158" s="2832" t="n">
        <v>6</v>
      </c>
      <c r="AO158" s="2832" t="n">
        <v>6</v>
      </c>
      <c r="AP158" s="2832" t="n">
        <v>17.9284399999933</v>
      </c>
      <c r="AQ158" s="2832" t="n">
        <v>17.9284399999933</v>
      </c>
      <c r="AR158" s="2832" t="n">
        <v>37.818864</v>
      </c>
      <c r="AS158" s="401" t="n">
        <v>-0.3672882400700005</v>
      </c>
      <c r="AT158" s="2827" t="n"/>
      <c r="AU158" s="2854" t="n">
        <v>30.990337</v>
      </c>
      <c r="AV158" s="2832" t="n">
        <v>6</v>
      </c>
      <c r="AW158" s="2832" t="n">
        <v>6</v>
      </c>
      <c r="AX158" s="2832" t="n">
        <v>24.990337</v>
      </c>
      <c r="AY158" s="2832" t="n">
        <v>24.990337</v>
      </c>
      <c r="AZ158" s="2832" t="n">
        <v>12.007473</v>
      </c>
      <c r="BA158" s="401" t="n">
        <v>1.580920814895857</v>
      </c>
      <c r="BB158" s="402" t="n"/>
      <c r="BC158" s="2854" t="n">
        <v>14.31386</v>
      </c>
      <c r="BD158" s="2832" t="n">
        <v>6</v>
      </c>
      <c r="BE158" s="2832" t="n">
        <v>6</v>
      </c>
      <c r="BF158" s="2832" t="n">
        <v>8.31386</v>
      </c>
      <c r="BG158" s="2832" t="n">
        <v>8.31386</v>
      </c>
      <c r="BH158" s="2832" t="n">
        <v>2.624174</v>
      </c>
      <c r="BI158" s="401" t="n">
        <v>4.454615433275385</v>
      </c>
      <c r="BJ158" s="2833" t="n"/>
      <c r="BK158" s="2854" t="n">
        <v>11.668497</v>
      </c>
      <c r="BL158" s="2832" t="n">
        <v>6</v>
      </c>
      <c r="BM158" s="2832" t="n">
        <v>6</v>
      </c>
      <c r="BN158" s="2832" t="n">
        <v>13</v>
      </c>
      <c r="BO158" s="2832" t="n">
        <v>5.668496999999999</v>
      </c>
      <c r="BP158" s="2832" t="n">
        <v>-1.331503000000001</v>
      </c>
      <c r="BQ158" s="2832" t="n">
        <v>3.706394</v>
      </c>
      <c r="BR158" s="401" t="n">
        <v>2.148207395112338</v>
      </c>
      <c r="BS158" s="2833" t="n"/>
      <c r="BT158" s="2854" t="n">
        <v>11.141442</v>
      </c>
      <c r="BU158" s="2832" t="n">
        <v>6</v>
      </c>
      <c r="BV158" s="2832" t="n">
        <v>6</v>
      </c>
      <c r="BW158" s="2832" t="n">
        <v>5.141442000000005</v>
      </c>
      <c r="BX158" s="2832" t="n">
        <v>5.141442000000005</v>
      </c>
      <c r="BY158" s="2832" t="n">
        <v>6.187468</v>
      </c>
      <c r="BZ158" s="401" t="n">
        <v>0.8006464033430161</v>
      </c>
      <c r="CA158" s="2795" t="n"/>
      <c r="CB158" s="2854" t="n">
        <v>58.503686</v>
      </c>
      <c r="CC158" s="2832" t="n">
        <v>6</v>
      </c>
      <c r="CD158" s="2832" t="n">
        <v>6</v>
      </c>
      <c r="CE158" s="2832" t="n">
        <v>52.503686</v>
      </c>
      <c r="CF158" s="2832" t="n">
        <v>52.503686</v>
      </c>
      <c r="CG158" s="2832" t="n">
        <v>4.046069</v>
      </c>
      <c r="CH158" s="401" t="n">
        <v>13.45938910087791</v>
      </c>
      <c r="CI158" s="2795" t="n"/>
      <c r="CJ158" s="2854" t="n">
        <v>60.715508</v>
      </c>
      <c r="CK158" s="2832" t="n">
        <v>6</v>
      </c>
      <c r="CL158" s="2832" t="n">
        <v>6</v>
      </c>
      <c r="CM158" s="2832" t="n">
        <v>54.715508</v>
      </c>
      <c r="CN158" s="2832" t="n">
        <v>54.715508</v>
      </c>
      <c r="CO158" s="2832" t="n">
        <v>56.65689</v>
      </c>
      <c r="CP158" s="401" t="n">
        <v>0.07163502973777769</v>
      </c>
      <c r="CQ158" s="402" t="n"/>
      <c r="CR158" s="2831" t="n">
        <v>275.8308729999933</v>
      </c>
      <c r="CS158" s="2832" t="n">
        <v>72</v>
      </c>
      <c r="CT158" s="2832" t="n">
        <v>164.8017399999933</v>
      </c>
      <c r="CU158" s="2832" t="n">
        <v>203.8308729999933</v>
      </c>
      <c r="CV158" s="2832" t="n">
        <v>111.029133</v>
      </c>
      <c r="CW158" s="2832" t="n">
        <v>166.780758</v>
      </c>
      <c r="CX158" s="401">
        <f>IFERROR(CR158/CW158-1, "-")</f>
        <v/>
      </c>
      <c r="CY158" s="392" t="n"/>
      <c r="CZ158" s="2834" t="n">
        <v>72</v>
      </c>
      <c r="DA158" s="2832" t="n">
        <v>74.830798</v>
      </c>
      <c r="DB158" s="2832" t="n">
        <v>106.569103</v>
      </c>
      <c r="DC158" s="2832" t="n">
        <v>164.801739999993</v>
      </c>
      <c r="DD158" s="2832" t="n">
        <v>166.780758</v>
      </c>
      <c r="DE158" s="401">
        <f>+CZ158/DD158-1</f>
        <v/>
      </c>
      <c r="DF158" s="401">
        <f>+DA158/DD158-1</f>
        <v/>
      </c>
      <c r="DG158" s="405">
        <f>+DB158/DD158-1</f>
        <v/>
      </c>
      <c r="DH158" s="405">
        <f>+DC158/DD158-1</f>
        <v/>
      </c>
      <c r="DI158" s="2819" t="n"/>
      <c r="DJ158" s="2657">
        <f>SUM(D158,J158,P158,V158,AD158,AL158,AU158,BC158,BK158,BT158,CB158,CJ158)-CR158</f>
        <v/>
      </c>
      <c r="DK158" s="2657">
        <f>SUM(E158,K158,Q158,W158,AE158,AM158,AV158,BD158,BL158,BU158,CC158,CK158)-CS158</f>
        <v/>
      </c>
      <c r="DL158" s="2657">
        <f>SUM(G158,M158,S158,AA158,AI158,AR158,AZ158,BH158,BQ158,BY158,CG158,CO158)-CW158</f>
        <v/>
      </c>
      <c r="DM158" s="2657">
        <f>SUM(D158,J158,P158,V158,AD158,AL158,AU158,BC158,,BN158,BV158,CD158,CL158)-CT158</f>
        <v/>
      </c>
      <c r="DN158" s="2819" t="n"/>
      <c r="DO158" s="2819" t="n"/>
      <c r="DP158" s="2858">
        <f>#VALUE!</f>
        <v/>
      </c>
      <c r="DQ158" s="2821">
        <f>-CR158+DP158/10^6</f>
        <v/>
      </c>
      <c r="DR158" s="2657">
        <f>SUM(E158,K158,Q158,W158,AE158,AM158,AV158,BD158,BL158,BU158,CC158,CK158)-CS158</f>
        <v/>
      </c>
      <c r="DS158" s="2657">
        <f>SUM(D158,J158,P158,V158,AD158,AL158,AU158,BC158,,BN158,BV158,CD158,CL158)-CT158</f>
        <v/>
      </c>
      <c r="DT158" s="2937" t="n">
        <v>-29.353233</v>
      </c>
      <c r="DU158" s="407" t="n">
        <v>56.609742</v>
      </c>
      <c r="DV158" s="2823">
        <f>DU158-CJ158</f>
        <v/>
      </c>
      <c r="DX158" s="2811">
        <f>(CS158-CZ158)*10^6</f>
        <v/>
      </c>
      <c r="DY158" s="2811">
        <f>(CT158-DC158)*10^6</f>
        <v/>
      </c>
      <c r="DZ158" s="2811">
        <f>(CW158-DD158)*10^6</f>
        <v/>
      </c>
      <c r="EB158" s="2824" t="n"/>
    </row>
    <row customFormat="1" customHeight="1" hidden="1" ht="15.75" outlineLevel="1" r="159" s="408">
      <c r="A159" s="260" t="n"/>
      <c r="B159" s="411" t="inlineStr">
        <is>
          <t>FRAIS DE VIREMENT</t>
        </is>
      </c>
      <c r="C159" s="398" t="inlineStr">
        <is>
          <t>Opex153</t>
        </is>
      </c>
      <c r="D159" s="2844" t="n">
        <v>7.26249</v>
      </c>
      <c r="E159" s="2832" t="n">
        <v>1.94269216666667</v>
      </c>
      <c r="F159" s="2832" t="n">
        <v>5.31979783333333</v>
      </c>
      <c r="G159" s="2832" t="n">
        <v>7.811139</v>
      </c>
      <c r="H159" s="401" t="n">
        <v>-0.07023930824941149</v>
      </c>
      <c r="I159" s="389" t="n"/>
      <c r="J159" s="2844" t="n">
        <v>6.874741</v>
      </c>
      <c r="K159" s="2832" t="n">
        <v>1.94269216666667</v>
      </c>
      <c r="L159" s="2832" t="n">
        <v>4.93204883333333</v>
      </c>
      <c r="M159" s="2832" t="n">
        <v>7.379701</v>
      </c>
      <c r="N159" s="401" t="n">
        <v>-0.06842553648176253</v>
      </c>
      <c r="O159" s="402" t="n"/>
      <c r="P159" s="2844" t="n">
        <v>1.399046</v>
      </c>
      <c r="Q159" s="2832" t="n">
        <v>14.2542921666667</v>
      </c>
      <c r="R159" s="2832" t="n">
        <v>-12.8552461666667</v>
      </c>
      <c r="S159" s="2832" t="n">
        <v>14.02821</v>
      </c>
      <c r="T159" s="401" t="n">
        <v>-0.9002691006193948</v>
      </c>
      <c r="U159" s="2826" t="n"/>
      <c r="V159" s="2844" t="n">
        <v>49.303</v>
      </c>
      <c r="W159" s="2832" t="n">
        <v>42.9542921666667</v>
      </c>
      <c r="X159" s="2832" t="n">
        <v>22.9542921666667</v>
      </c>
      <c r="Y159" s="2832" t="n">
        <v>6.3487078333333</v>
      </c>
      <c r="Z159" s="2832" t="n">
        <v>26.3487078333333</v>
      </c>
      <c r="AA159" s="2832" t="n">
        <v>19.828181</v>
      </c>
      <c r="AB159" s="401" t="n">
        <v>1.486511495936011</v>
      </c>
      <c r="AC159" s="402" t="n"/>
      <c r="AD159" s="2844" t="n">
        <v>11.291383</v>
      </c>
      <c r="AE159" s="2832" t="n">
        <v>1.94269216666667</v>
      </c>
      <c r="AF159" s="2832" t="n">
        <v>1.94269216666667</v>
      </c>
      <c r="AG159" s="2832" t="n">
        <v>9.348690833333329</v>
      </c>
      <c r="AH159" s="2832" t="n">
        <v>9.348690833333329</v>
      </c>
      <c r="AI159" s="2832" t="n">
        <v>39.557897</v>
      </c>
      <c r="AJ159" s="401" t="n">
        <v>-0.7145605844516962</v>
      </c>
      <c r="AK159" s="402" t="n"/>
      <c r="AL159" s="2844" t="n">
        <v>6.299776</v>
      </c>
      <c r="AM159" s="2832" t="n">
        <v>1.94269216666667</v>
      </c>
      <c r="AN159" s="2832" t="n">
        <v>1.94269216666667</v>
      </c>
      <c r="AO159" s="2832" t="n">
        <v>1.94269216666667</v>
      </c>
      <c r="AP159" s="2832" t="n">
        <v>4.357083833333331</v>
      </c>
      <c r="AQ159" s="2832" t="n">
        <v>4.357083833333331</v>
      </c>
      <c r="AR159" s="2832" t="n">
        <v>19.515596</v>
      </c>
      <c r="AS159" s="401" t="n">
        <v>-0.6771927436907383</v>
      </c>
      <c r="AT159" s="2827" t="n"/>
      <c r="AU159" s="2844" t="n">
        <v>33.22237</v>
      </c>
      <c r="AV159" s="2832" t="n">
        <v>42.9542921666667</v>
      </c>
      <c r="AW159" s="2832" t="n">
        <v>22.9542921666667</v>
      </c>
      <c r="AX159" s="2832" t="n">
        <v>-9.731922166666699</v>
      </c>
      <c r="AY159" s="2832" t="n">
        <v>10.2680778333333</v>
      </c>
      <c r="AZ159" s="2832" t="n">
        <v>13.214051</v>
      </c>
      <c r="BA159" s="401" t="n">
        <v>1.51416995439173</v>
      </c>
      <c r="BB159" s="402" t="n"/>
      <c r="BC159" s="2844" t="n">
        <v>6.519242</v>
      </c>
      <c r="BD159" s="2832" t="n">
        <v>14.11838616666667</v>
      </c>
      <c r="BE159" s="2832" t="n">
        <v>14.1183861666667</v>
      </c>
      <c r="BF159" s="2832" t="n">
        <v>-7.599144166666671</v>
      </c>
      <c r="BG159" s="2832" t="n">
        <v>-7.599144166666699</v>
      </c>
      <c r="BH159" s="2832" t="n">
        <v>2.719195</v>
      </c>
      <c r="BI159" s="401" t="n">
        <v>1.397489698237897</v>
      </c>
      <c r="BJ159" s="2833" t="n"/>
      <c r="BK159" s="2844" t="n">
        <v>5.278044</v>
      </c>
      <c r="BL159" s="2832" t="n">
        <v>1.942692166666667</v>
      </c>
      <c r="BM159" s="2832" t="n">
        <v>-3.05730783333333</v>
      </c>
      <c r="BN159" s="2832" t="n">
        <v>8.65383333333337</v>
      </c>
      <c r="BO159" s="2832" t="n">
        <v>3.335351833333333</v>
      </c>
      <c r="BP159" s="2832" t="n">
        <v>-3.37578933333337</v>
      </c>
      <c r="BQ159" s="2832" t="n">
        <v>23.181391</v>
      </c>
      <c r="BR159" s="401" t="n">
        <v>-0.7723154749428108</v>
      </c>
      <c r="BS159" s="2833" t="n"/>
      <c r="BT159" s="2844" t="n">
        <v>21.83969</v>
      </c>
      <c r="BU159" s="2832" t="n">
        <v>42.95429216666667</v>
      </c>
      <c r="BV159" s="2832" t="n">
        <v>10.9542921666667</v>
      </c>
      <c r="BW159" s="2832" t="n">
        <v>-21.11460216666667</v>
      </c>
      <c r="BX159" s="2832" t="n">
        <v>10.8853978333333</v>
      </c>
      <c r="BY159" s="2832" t="n">
        <v>32.391491</v>
      </c>
      <c r="BZ159" s="401" t="n">
        <v>-0.32575842217328</v>
      </c>
      <c r="CA159" s="2795" t="n"/>
      <c r="CB159" s="2844" t="n">
        <v>30.289536</v>
      </c>
      <c r="CC159" s="2832" t="n">
        <v>1.942692166666667</v>
      </c>
      <c r="CD159" s="2832" t="n">
        <v>15.6538333333333</v>
      </c>
      <c r="CE159" s="2832" t="n">
        <v>28.34684383333333</v>
      </c>
      <c r="CF159" s="2832" t="n">
        <v>14.6357026666667</v>
      </c>
      <c r="CG159" s="2832" t="n">
        <v>20.199294</v>
      </c>
      <c r="CH159" s="401" t="n">
        <v>0.4995343896672824</v>
      </c>
      <c r="CI159" s="2795" t="n"/>
      <c r="CJ159" s="2844" t="n">
        <v>22.376683</v>
      </c>
      <c r="CK159" s="2832" t="n">
        <v>42.95429216666667</v>
      </c>
      <c r="CL159" s="2832" t="n">
        <v>20.6538333333333</v>
      </c>
      <c r="CM159" s="2832" t="n">
        <v>-20.57760916666667</v>
      </c>
      <c r="CN159" s="2832" t="n">
        <v>1.722849666666701</v>
      </c>
      <c r="CO159" s="2832" t="n">
        <v>24.814254</v>
      </c>
      <c r="CP159" s="401" t="n">
        <v>-0.0982326931931945</v>
      </c>
      <c r="CQ159" s="402" t="n"/>
      <c r="CR159" s="2831" t="n">
        <v>201.956001</v>
      </c>
      <c r="CS159" s="2832" t="n">
        <v>211.8460000000001</v>
      </c>
      <c r="CT159" s="2832" t="n">
        <v>178.0878401666666</v>
      </c>
      <c r="CU159" s="2832" t="n">
        <v>-9.889999000000159</v>
      </c>
      <c r="CV159" s="2832" t="n">
        <v>23.86816083333332</v>
      </c>
      <c r="CW159" s="2832" t="n">
        <v>224.6404</v>
      </c>
      <c r="CX159" s="401">
        <f>IFERROR(CR159/CW159-1, "-")</f>
        <v/>
      </c>
      <c r="CY159" s="392" t="n"/>
      <c r="CZ159" s="2834" t="n">
        <v>211.846</v>
      </c>
      <c r="DA159" s="2832" t="n">
        <v>107.2426005</v>
      </c>
      <c r="DB159" s="2832" t="n">
        <v>142.939999166667</v>
      </c>
      <c r="DC159" s="2832" t="n">
        <v>178.087840166667</v>
      </c>
      <c r="DD159" s="2832" t="n">
        <v>224.6404</v>
      </c>
      <c r="DE159" s="401">
        <f>+CZ159/DD159-1</f>
        <v/>
      </c>
      <c r="DF159" s="401">
        <f>+DA159/DD159-1</f>
        <v/>
      </c>
      <c r="DG159" s="405">
        <f>+DB159/DD159-1</f>
        <v/>
      </c>
      <c r="DH159" s="405">
        <f>+DC159/DD159-1</f>
        <v/>
      </c>
      <c r="DI159" s="2819" t="n"/>
      <c r="DJ159" s="2657">
        <f>SUM(D159,J159,P159,V159,AD159,AL159,AU159,BC159,BK159,BT159,CB159,CJ159)-CR159</f>
        <v/>
      </c>
      <c r="DK159" s="2657">
        <f>SUM(E159,K159,Q159,W159,AE159,AM159,AV159,BD159,BL159,BU159,CC159,CK159)-CS159</f>
        <v/>
      </c>
      <c r="DL159" s="2657">
        <f>SUM(G159,M159,S159,AA159,AI159,AR159,AZ159,BH159,BQ159,BY159,CG159,CO159)-CW159</f>
        <v/>
      </c>
      <c r="DM159" s="2657">
        <f>SUM(D159,J159,P159,V159,AD159,AL159,AU159,BC159,,BN159,BV159,CD159,CL159)-CT159</f>
        <v/>
      </c>
      <c r="DN159" s="2819" t="n"/>
      <c r="DO159" s="2819" t="n"/>
      <c r="DP159" s="2853" t="n">
        <v>199826146</v>
      </c>
      <c r="DQ159" s="2821">
        <f>-CR159+DP159/10^6</f>
        <v/>
      </c>
      <c r="DR159" s="2657">
        <f>SUM(E159,K159,Q159,W159,AE159,AM159,AV159,BD159,BL159,BU159,CC159,CK159)-CS159</f>
        <v/>
      </c>
      <c r="DS159" s="2657">
        <f>SUM(D159,J159,P159,V159,AD159,AL159,AU159,BC159,,BN159,BV159,CD159,CL159)-CT159</f>
        <v/>
      </c>
      <c r="DT159" s="2822" t="n"/>
      <c r="DU159" s="407" t="n">
        <v>18.233711</v>
      </c>
      <c r="DV159" s="2823">
        <f>DU159-CJ159</f>
        <v/>
      </c>
      <c r="DX159" s="2811">
        <f>(CS159-CZ159)*10^6</f>
        <v/>
      </c>
      <c r="DY159" s="2811">
        <f>(CT159-DC159)*10^6</f>
        <v/>
      </c>
      <c r="DZ159" s="2811">
        <f>(CW159-DD159)*10^6</f>
        <v/>
      </c>
      <c r="EB159" s="2824" t="n"/>
    </row>
    <row customFormat="1" customHeight="1" hidden="1" ht="15.75" outlineLevel="1" r="160" s="408">
      <c r="A160" s="260" t="n"/>
      <c r="B160" s="411" t="inlineStr">
        <is>
          <t>FRAIS D'ARRETES DE COMPTES</t>
        </is>
      </c>
      <c r="C160" s="398" t="inlineStr">
        <is>
          <t>Opex154</t>
        </is>
      </c>
      <c r="D160" s="2831" t="n">
        <v>0.025</v>
      </c>
      <c r="E160" s="2832" t="n">
        <v>0.1795</v>
      </c>
      <c r="F160" s="2832" t="n">
        <v>-0.1545</v>
      </c>
      <c r="G160" s="2832" t="n">
        <v>0.015</v>
      </c>
      <c r="H160" s="401" t="n">
        <v>0.6666666666666667</v>
      </c>
      <c r="I160" s="389" t="n"/>
      <c r="J160" s="2831" t="n">
        <v>0.025</v>
      </c>
      <c r="K160" s="2832" t="n">
        <v>0.1795</v>
      </c>
      <c r="L160" s="2832" t="n">
        <v>-0.1545</v>
      </c>
      <c r="M160" s="2832" t="n">
        <v>0.18</v>
      </c>
      <c r="N160" s="401" t="n">
        <v>-0.8611111111111112</v>
      </c>
      <c r="O160" s="402" t="n"/>
      <c r="P160" s="2831" t="n">
        <v>0</v>
      </c>
      <c r="Q160" s="2832" t="n">
        <v>0.1795</v>
      </c>
      <c r="R160" s="2832" t="n">
        <v>-0.1795</v>
      </c>
      <c r="S160" s="2832" t="n">
        <v>0</v>
      </c>
      <c r="T160" s="401" t="n"/>
      <c r="U160" s="2826" t="n"/>
      <c r="V160" s="2831" t="n">
        <v>0.05</v>
      </c>
      <c r="W160" s="2832" t="n">
        <v>0.1795</v>
      </c>
      <c r="X160" s="2832" t="n">
        <v>0.1795</v>
      </c>
      <c r="Y160" s="2832" t="n">
        <v>-0.1295</v>
      </c>
      <c r="Z160" s="2832" t="n">
        <v>-0.1295</v>
      </c>
      <c r="AA160" s="2832" t="n">
        <v>0.03</v>
      </c>
      <c r="AB160" s="401" t="n">
        <v>0.6666666666666667</v>
      </c>
      <c r="AC160" s="402" t="n"/>
      <c r="AD160" s="2831" t="n">
        <v>0.025227</v>
      </c>
      <c r="AE160" s="2832" t="n">
        <v>0.1795</v>
      </c>
      <c r="AF160" s="2832" t="n">
        <v>0.1795</v>
      </c>
      <c r="AG160" s="2832" t="n">
        <v>-0.154273</v>
      </c>
      <c r="AH160" s="2832" t="n">
        <v>-0.154273</v>
      </c>
      <c r="AI160" s="2832" t="n">
        <v>0.015</v>
      </c>
      <c r="AJ160" s="401" t="n">
        <v>0.6818</v>
      </c>
      <c r="AK160" s="402" t="n"/>
      <c r="AL160" s="2831" t="n">
        <v>0</v>
      </c>
      <c r="AM160" s="2832" t="n">
        <v>0.1795</v>
      </c>
      <c r="AN160" s="2832" t="n">
        <v>0.1795</v>
      </c>
      <c r="AO160" s="2832" t="n">
        <v>0.1795</v>
      </c>
      <c r="AP160" s="2832" t="n">
        <v>-0.1795</v>
      </c>
      <c r="AQ160" s="2832" t="n">
        <v>-0.1795</v>
      </c>
      <c r="AR160" s="2832" t="n">
        <v>0.08</v>
      </c>
      <c r="AS160" s="401" t="n">
        <v>-1</v>
      </c>
      <c r="AT160" s="2827" t="n"/>
      <c r="AU160" s="2831" t="n">
        <v>0.05</v>
      </c>
      <c r="AV160" s="2832" t="n">
        <v>0.1795</v>
      </c>
      <c r="AW160" s="2832" t="n">
        <v>0.1795</v>
      </c>
      <c r="AX160" s="2832" t="n">
        <v>-0.1295</v>
      </c>
      <c r="AY160" s="2832" t="n">
        <v>-0.1295</v>
      </c>
      <c r="AZ160" s="2832" t="n">
        <v>0.045</v>
      </c>
      <c r="BA160" s="401" t="n">
        <v>0.1111111111111112</v>
      </c>
      <c r="BB160" s="402" t="n"/>
      <c r="BC160" s="2831" t="n">
        <v>0.01</v>
      </c>
      <c r="BD160" s="2832" t="n">
        <v>0.1795</v>
      </c>
      <c r="BE160" s="2832" t="n">
        <v>0.1795</v>
      </c>
      <c r="BF160" s="2832" t="n">
        <v>-0.1695</v>
      </c>
      <c r="BG160" s="2832" t="n">
        <v>-0.1695</v>
      </c>
      <c r="BH160" s="2832" t="n">
        <v>0.04</v>
      </c>
      <c r="BI160" s="401" t="n">
        <v>-0.75</v>
      </c>
      <c r="BJ160" s="2833" t="n"/>
      <c r="BK160" s="2831" t="n">
        <v>0.184989</v>
      </c>
      <c r="BL160" s="2832" t="n">
        <v>0.1795</v>
      </c>
      <c r="BM160" s="2832" t="n">
        <v>5.1795</v>
      </c>
      <c r="BN160" s="2832" t="n">
        <v>5.1795</v>
      </c>
      <c r="BO160" s="2832" t="n">
        <v>0.005488999999999994</v>
      </c>
      <c r="BP160" s="2832" t="n">
        <v>-4.994511</v>
      </c>
      <c r="BQ160" s="2832" t="n">
        <v>0</v>
      </c>
      <c r="BR160" s="401" t="n"/>
      <c r="BS160" s="2833" t="n"/>
      <c r="BT160" s="2831" t="n">
        <v>0.05</v>
      </c>
      <c r="BU160" s="2832" t="n">
        <v>0.1795</v>
      </c>
      <c r="BV160" s="2832" t="n">
        <v>9.87904116666666</v>
      </c>
      <c r="BW160" s="2832" t="n">
        <v>-0.1295</v>
      </c>
      <c r="BX160" s="2832" t="n">
        <v>-9.829041166666659</v>
      </c>
      <c r="BY160" s="2832" t="n">
        <v>0.05</v>
      </c>
      <c r="BZ160" s="401" t="n">
        <v>0</v>
      </c>
      <c r="CA160" s="2795" t="n"/>
      <c r="CB160" s="2831" t="n">
        <v>0.025</v>
      </c>
      <c r="CC160" s="2832" t="n">
        <v>0.1795</v>
      </c>
      <c r="CD160" s="2832" t="n">
        <v>5.1795</v>
      </c>
      <c r="CE160" s="2832" t="n">
        <v>-0.1545</v>
      </c>
      <c r="CF160" s="2832" t="n">
        <v>-5.1545</v>
      </c>
      <c r="CG160" s="2832" t="n">
        <v>0.025</v>
      </c>
      <c r="CH160" s="401" t="n">
        <v>0</v>
      </c>
      <c r="CI160" s="2795" t="n"/>
      <c r="CJ160" s="2831" t="n">
        <v>0.025</v>
      </c>
      <c r="CK160" s="2832" t="n">
        <v>0.1795</v>
      </c>
      <c r="CL160" s="2832" t="n">
        <v>0.1795</v>
      </c>
      <c r="CM160" s="2832" t="n">
        <v>-0.1545</v>
      </c>
      <c r="CN160" s="2832" t="n">
        <v>-0.1545</v>
      </c>
      <c r="CO160" s="2832" t="n">
        <v>0.015</v>
      </c>
      <c r="CP160" s="401" t="n">
        <v>0.6666666666666667</v>
      </c>
      <c r="CQ160" s="402" t="n"/>
      <c r="CR160" s="2831" t="n">
        <v>0.470216</v>
      </c>
      <c r="CS160" s="2832" t="n">
        <v>2.154</v>
      </c>
      <c r="CT160" s="2832" t="n">
        <v>20.60276816666666</v>
      </c>
      <c r="CU160" s="2832" t="n">
        <v>-1.683784</v>
      </c>
      <c r="CV160" s="2832" t="n">
        <v>-20.13255216666666</v>
      </c>
      <c r="CW160" s="2832" t="n">
        <v>0.495</v>
      </c>
      <c r="CX160" s="401">
        <f>IFERROR(CR160/CW160-1, "-")</f>
        <v/>
      </c>
      <c r="CY160" s="392" t="n"/>
      <c r="CZ160" s="2834" t="n">
        <v>2.154</v>
      </c>
      <c r="DA160" s="2832" t="n">
        <v>21.6655</v>
      </c>
      <c r="DB160" s="2832" t="n">
        <v>21.381727</v>
      </c>
      <c r="DC160" s="2832" t="n">
        <v>20.6027681666667</v>
      </c>
      <c r="DD160" s="2832" t="n">
        <v>0.495</v>
      </c>
      <c r="DE160" s="401">
        <f>+CZ160/DD160-1</f>
        <v/>
      </c>
      <c r="DF160" s="401">
        <f>+DA160/DD160-1</f>
        <v/>
      </c>
      <c r="DG160" s="405">
        <f>+DB160/DD160-1</f>
        <v/>
      </c>
      <c r="DH160" s="405">
        <f>+DC160/DD160-1</f>
        <v/>
      </c>
      <c r="DI160" s="2819" t="n"/>
      <c r="DJ160" s="2657">
        <f>SUM(D160,J160,P160,V160,AD160,AL160,AU160,BC160,BK160,BT160,CB160,CJ160)-CR160</f>
        <v/>
      </c>
      <c r="DK160" s="2657">
        <f>SUM(E160,K160,Q160,W160,AE160,AM160,AV160,BD160,BL160,BU160,CC160,CK160)-CS160</f>
        <v/>
      </c>
      <c r="DL160" s="2657">
        <f>SUM(G160,M160,S160,AA160,AI160,AR160,AZ160,BH160,BQ160,BY160,CG160,CO160)-CW160</f>
        <v/>
      </c>
      <c r="DM160" s="2657">
        <f>SUM(D160,J160,P160,V160,AD160,AL160,AU160,BC160,,BN160,BV160,CD160,CL160)-CT160</f>
        <v/>
      </c>
      <c r="DN160" s="2819" t="n"/>
      <c r="DO160" s="2819" t="n"/>
      <c r="DP160" s="2835" t="n">
        <v>480000</v>
      </c>
      <c r="DQ160" s="2821">
        <f>-CR160+DP160/10^6</f>
        <v/>
      </c>
      <c r="DR160" s="2657">
        <f>SUM(E160,K160,Q160,W160,AE160,AM160,AV160,BD160,BL160,BU160,CC160,CK160)-CS160</f>
        <v/>
      </c>
      <c r="DS160" s="2657">
        <f>SUM(D160,J160,P160,V160,AD160,AL160,AU160,BC160,,BN160,BV160,CD160,CL160)-CT160</f>
        <v/>
      </c>
      <c r="DT160" s="2822" t="n"/>
      <c r="DU160" s="407" t="n">
        <v>0.015</v>
      </c>
      <c r="DV160" s="2823">
        <f>DU160-CJ160</f>
        <v/>
      </c>
      <c r="DX160" s="2811">
        <f>(CS160-CZ160)*10^6</f>
        <v/>
      </c>
      <c r="DY160" s="2811">
        <f>(CT160-DC160)*10^6</f>
        <v/>
      </c>
      <c r="DZ160" s="2811">
        <f>(CW160-DD160)*10^6</f>
        <v/>
      </c>
      <c r="EB160" s="2824" t="n"/>
    </row>
    <row collapsed="1" customHeight="1" ht="15.75" r="161" s="2557">
      <c r="B161" s="545" t="inlineStr">
        <is>
          <t>Achats de mat. et fournitures consom.</t>
        </is>
      </c>
      <c r="C161" s="365" t="inlineStr">
        <is>
          <t>Opex155</t>
        </is>
      </c>
      <c r="D161" s="2747" t="n">
        <v>29.111114</v>
      </c>
      <c r="E161" s="2667" t="n">
        <v>20</v>
      </c>
      <c r="F161" s="2667" t="n">
        <v>9.111113999999997</v>
      </c>
      <c r="G161" s="2667" t="n">
        <v>17.398668</v>
      </c>
      <c r="H161" s="224" t="n">
        <v>0.6731806135963969</v>
      </c>
      <c r="I161" s="389" t="n"/>
      <c r="J161" s="2747" t="n">
        <v>29.736661</v>
      </c>
      <c r="K161" s="2667" t="n">
        <v>20</v>
      </c>
      <c r="L161" s="2667" t="n">
        <v>9.736661000000002</v>
      </c>
      <c r="M161" s="2667" t="n">
        <v>18.255813</v>
      </c>
      <c r="N161" s="224" t="n">
        <v>0.6288872481329646</v>
      </c>
      <c r="O161" s="389" t="n"/>
      <c r="P161" s="2747" t="n">
        <v>27.415341</v>
      </c>
      <c r="Q161" s="2667" t="n">
        <v>20</v>
      </c>
      <c r="R161" s="2667" t="n">
        <v>7.415341000000002</v>
      </c>
      <c r="S161" s="2667" t="n">
        <v>35.48663500000001</v>
      </c>
      <c r="T161" s="224" t="n">
        <v>-0.2274460229886548</v>
      </c>
      <c r="U161" s="2826" t="n"/>
      <c r="V161" s="2747" t="n">
        <v>26.164335</v>
      </c>
      <c r="W161" s="2667" t="n">
        <v>20</v>
      </c>
      <c r="X161" s="2667" t="n">
        <v>25</v>
      </c>
      <c r="Y161" s="2667" t="n">
        <v>6.164334999999998</v>
      </c>
      <c r="Z161" s="2667" t="n">
        <v>1.164334999999998</v>
      </c>
      <c r="AA161" s="2667" t="n">
        <v>20.012233</v>
      </c>
      <c r="AB161" s="224" t="n">
        <v>0.3074170683501436</v>
      </c>
      <c r="AC161" s="389" t="n"/>
      <c r="AD161" s="2747" t="n">
        <v>29.010352</v>
      </c>
      <c r="AE161" s="2667" t="n">
        <v>20</v>
      </c>
      <c r="AF161" s="2667" t="n">
        <v>25</v>
      </c>
      <c r="AG161" s="2667" t="n">
        <v>9.010352000000001</v>
      </c>
      <c r="AH161" s="2667" t="n">
        <v>4.010352000000001</v>
      </c>
      <c r="AI161" s="2667" t="n">
        <v>35.952196</v>
      </c>
      <c r="AJ161" s="224" t="n">
        <v>-0.1930853959518912</v>
      </c>
      <c r="AK161" s="389" t="n"/>
      <c r="AL161" s="2747" t="n">
        <v>24.004022</v>
      </c>
      <c r="AM161" s="2667" t="n">
        <v>20</v>
      </c>
      <c r="AN161" s="2667" t="n">
        <v>25</v>
      </c>
      <c r="AO161" s="2667" t="n">
        <v>25</v>
      </c>
      <c r="AP161" s="2667" t="n">
        <v>4.004021999999999</v>
      </c>
      <c r="AQ161" s="2667" t="n">
        <v>-0.9959780000000009</v>
      </c>
      <c r="AR161" s="2667" t="n">
        <v>33.113755</v>
      </c>
      <c r="AS161" s="224" t="n">
        <v>-0.2751041976362995</v>
      </c>
      <c r="AT161" s="2827" t="n"/>
      <c r="AU161" s="2747" t="n">
        <v>26.939208</v>
      </c>
      <c r="AV161" s="2667" t="n">
        <v>20</v>
      </c>
      <c r="AW161" s="2667" t="n">
        <v>25</v>
      </c>
      <c r="AX161" s="2667" t="n">
        <v>6.939208000000001</v>
      </c>
      <c r="AY161" s="2667" t="n">
        <v>1.939208000000001</v>
      </c>
      <c r="AZ161" s="2667" t="n">
        <v>-37.458092</v>
      </c>
      <c r="BA161" s="224" t="n">
        <v>-1.719182600117486</v>
      </c>
      <c r="BB161" s="389" t="n"/>
      <c r="BC161" s="2747" t="n">
        <v>28.962513</v>
      </c>
      <c r="BD161" s="2667" t="n">
        <v>20</v>
      </c>
      <c r="BE161" s="2667" t="n">
        <v>29</v>
      </c>
      <c r="BF161" s="2667" t="n">
        <v>8.962512999999998</v>
      </c>
      <c r="BG161" s="2667" t="n">
        <v>-0.03748700000000227</v>
      </c>
      <c r="BH161" s="2667" t="n">
        <v>29.824168</v>
      </c>
      <c r="BI161" s="224" t="n">
        <v>-0.0288911663855973</v>
      </c>
      <c r="BJ161" s="2826" t="n"/>
      <c r="BK161" s="2747" t="n">
        <v>27.464458</v>
      </c>
      <c r="BL161" s="2667" t="n">
        <v>20</v>
      </c>
      <c r="BM161" s="2667" t="n">
        <v>29</v>
      </c>
      <c r="BN161" s="2667" t="n">
        <v>27</v>
      </c>
      <c r="BO161" s="2667" t="n">
        <v>7.464457999999997</v>
      </c>
      <c r="BP161" s="2667" t="n">
        <v>0.4644579999999969</v>
      </c>
      <c r="BQ161" s="2667" t="n">
        <v>33.916921</v>
      </c>
      <c r="BR161" s="224" t="n">
        <v>-0.1902431827464529</v>
      </c>
      <c r="BS161" s="2826" t="n"/>
      <c r="BT161" s="2747" t="n">
        <v>30.767397</v>
      </c>
      <c r="BU161" s="2667" t="n">
        <v>20</v>
      </c>
      <c r="BV161" s="2667" t="n">
        <v>27</v>
      </c>
      <c r="BW161" s="2667" t="n">
        <v>10.767397</v>
      </c>
      <c r="BX161" s="2667" t="n">
        <v>3.767396999999999</v>
      </c>
      <c r="BY161" s="2667" t="n">
        <v>-34.152432</v>
      </c>
      <c r="BZ161" s="224" t="n">
        <v>-1.900884510947859</v>
      </c>
      <c r="CA161" s="2795" t="n"/>
      <c r="CB161" s="2747" t="n">
        <v>27.195303</v>
      </c>
      <c r="CC161" s="2667" t="n">
        <v>20</v>
      </c>
      <c r="CD161" s="2667" t="n">
        <v>27</v>
      </c>
      <c r="CE161" s="2667" t="n">
        <v>7.195303000000003</v>
      </c>
      <c r="CF161" s="2667" t="n">
        <v>0.1953030000000027</v>
      </c>
      <c r="CG161" s="2667" t="n">
        <v>22.70767</v>
      </c>
      <c r="CH161" s="224" t="n">
        <v>0.1976263086437315</v>
      </c>
      <c r="CI161" s="2795" t="n"/>
      <c r="CJ161" s="2747" t="n">
        <v>27.517777</v>
      </c>
      <c r="CK161" s="2667" t="n">
        <v>20</v>
      </c>
      <c r="CL161" s="2667" t="n">
        <v>27</v>
      </c>
      <c r="CM161" s="2667" t="n">
        <v>7.517777000000002</v>
      </c>
      <c r="CN161" s="2667" t="n">
        <v>0.5177770000000024</v>
      </c>
      <c r="CO161" s="2667" t="n">
        <v>4.057446999999964</v>
      </c>
      <c r="CP161" s="224" t="n">
        <v>5.782042254649351</v>
      </c>
      <c r="CQ161" s="389" t="n"/>
      <c r="CR161" s="2747" t="n">
        <v>334.288481</v>
      </c>
      <c r="CS161" s="2667" t="n">
        <v>240</v>
      </c>
      <c r="CT161" s="2667" t="n">
        <v>329.343546</v>
      </c>
      <c r="CU161" s="2667" t="n">
        <v>94.28848100000005</v>
      </c>
      <c r="CV161" s="2667" t="n">
        <v>4.944935000000044</v>
      </c>
      <c r="CW161" s="2667" t="n">
        <v>179.114982</v>
      </c>
      <c r="CX161" s="224">
        <f>IFERROR(CR161/CW161-1, "-")</f>
        <v/>
      </c>
      <c r="CY161" s="392" t="n"/>
      <c r="CZ161" s="2828" t="n">
        <v>240</v>
      </c>
      <c r="DA161" s="2667" t="n">
        <v>311.263116</v>
      </c>
      <c r="DB161" s="2667" t="n">
        <v>316.437803</v>
      </c>
      <c r="DC161" s="2667" t="n">
        <v>329.343546</v>
      </c>
      <c r="DD161" s="2667" t="n">
        <v>179.114982</v>
      </c>
      <c r="DE161" s="224">
        <f>+CZ161/DD161-1</f>
        <v/>
      </c>
      <c r="DF161" s="224">
        <f>+DA161/DD161-1</f>
        <v/>
      </c>
      <c r="DG161" s="394">
        <f>+DB161/DD161-1</f>
        <v/>
      </c>
      <c r="DH161" s="394">
        <f>+DC161/DD161-1</f>
        <v/>
      </c>
      <c r="DI161" s="2819" t="n"/>
      <c r="DJ161" s="2657">
        <f>SUM(D161,J161,P161,V161,AD161,AL161,AU161,BC161,BK161,BT161,CB161,CJ161)-CR161</f>
        <v/>
      </c>
      <c r="DK161" s="2657">
        <f>SUM(E161,K161,Q161,W161,AE161,AM161,AV161,BD161,BL161,BU161,CC161,CK161)-CS161</f>
        <v/>
      </c>
      <c r="DL161" s="2657">
        <f>SUM(G161,M161,S161,AA161,AI161,AR161,AZ161,BH161,BQ161,BY161,CG161,CO161)-CW161</f>
        <v/>
      </c>
      <c r="DM161" s="2657">
        <f>SUM(D161,J161,P161,V161,AD161,AL161,AU161,BC161,,BN161,BV161,CD161,CL161)-CT161</f>
        <v/>
      </c>
      <c r="DN161" s="2819" t="n"/>
      <c r="DO161" s="2819" t="n"/>
      <c r="DP161" s="2829">
        <f>+DP162+DP163</f>
        <v/>
      </c>
      <c r="DQ161" s="2821">
        <f>-CR161+DP161/10^6</f>
        <v/>
      </c>
      <c r="DR161" s="2657">
        <f>SUM(E161,K161,Q161,W161,AE161,AM161,AV161,BD161,BL161,BU161,CC161,CK161)-CS161</f>
        <v/>
      </c>
      <c r="DS161" s="2657">
        <f>SUM(D161,J161,P161,V161,AD161,AL161,AU161,BC161,,BN161,BV161,CD161,CL161)-CT161</f>
        <v/>
      </c>
      <c r="DT161" s="2822" t="n"/>
      <c r="DU161" s="384" t="n">
        <v>4.057447</v>
      </c>
      <c r="DV161" s="2823">
        <f>DU161-CJ161</f>
        <v/>
      </c>
      <c r="DX161" s="2811">
        <f>(CS161-CZ161)*10^6</f>
        <v/>
      </c>
      <c r="DY161" s="2811">
        <f>(CT161-DC161)*10^6</f>
        <v/>
      </c>
      <c r="DZ161" s="2811">
        <f>(CW161-DD161)*10^6</f>
        <v/>
      </c>
      <c r="EB161" s="2824" t="n"/>
    </row>
    <row customFormat="1" customHeight="1" hidden="1" ht="15.75" outlineLevel="1" r="162" s="408">
      <c r="A162" s="260" t="n"/>
      <c r="B162" s="411" t="inlineStr">
        <is>
          <t>FOURNITURES DE BUREAU NON STOC</t>
        </is>
      </c>
      <c r="C162" s="398" t="inlineStr">
        <is>
          <t>Opex156</t>
        </is>
      </c>
      <c r="D162" s="2854" t="n">
        <v>1.961394</v>
      </c>
      <c r="E162" s="2832" t="n">
        <v>3</v>
      </c>
      <c r="F162" s="2832" t="n">
        <v>-1.038606</v>
      </c>
      <c r="G162" s="2832" t="n">
        <v>0.984665</v>
      </c>
      <c r="H162" s="401" t="n">
        <v>0.9919404061279724</v>
      </c>
      <c r="I162" s="389" t="n"/>
      <c r="J162" s="2854" t="n">
        <v>1.477668</v>
      </c>
      <c r="K162" s="2832" t="n">
        <v>3</v>
      </c>
      <c r="L162" s="2832" t="n">
        <v>-1.522332</v>
      </c>
      <c r="M162" s="2832" t="n">
        <v>2.209335</v>
      </c>
      <c r="N162" s="401" t="n">
        <v>-0.3311706916334552</v>
      </c>
      <c r="O162" s="402" t="n"/>
      <c r="P162" s="2854" t="n">
        <v>1.903423</v>
      </c>
      <c r="Q162" s="2832" t="n">
        <v>3</v>
      </c>
      <c r="R162" s="2832" t="n">
        <v>-1.096577</v>
      </c>
      <c r="S162" s="2832" t="n">
        <v>1.772195</v>
      </c>
      <c r="T162" s="401" t="n">
        <v>0.07404828475421721</v>
      </c>
      <c r="U162" s="2826" t="n"/>
      <c r="V162" s="2854" t="n">
        <v>0.871543</v>
      </c>
      <c r="W162" s="2832" t="n">
        <v>3</v>
      </c>
      <c r="X162" s="2832" t="n">
        <v>3</v>
      </c>
      <c r="Y162" s="2832" t="n">
        <v>-2.128457</v>
      </c>
      <c r="Z162" s="2832" t="n">
        <v>-2.128457</v>
      </c>
      <c r="AA162" s="2832" t="n">
        <v>2.008338999999999</v>
      </c>
      <c r="AB162" s="401" t="n">
        <v>-0.5660379049552888</v>
      </c>
      <c r="AC162" s="402" t="n"/>
      <c r="AD162" s="2854" t="n">
        <v>1.725862</v>
      </c>
      <c r="AE162" s="2832" t="n">
        <v>3</v>
      </c>
      <c r="AF162" s="2832" t="n">
        <v>3</v>
      </c>
      <c r="AG162" s="2832" t="n">
        <v>-1.274138</v>
      </c>
      <c r="AH162" s="2832" t="n">
        <v>-1.274138</v>
      </c>
      <c r="AI162" s="2832" t="n">
        <v>1.95248</v>
      </c>
      <c r="AJ162" s="401" t="n">
        <v>-0.1160667458821601</v>
      </c>
      <c r="AK162" s="402" t="n"/>
      <c r="AL162" s="2854" t="n">
        <v>-3.458856</v>
      </c>
      <c r="AM162" s="2832" t="n">
        <v>3</v>
      </c>
      <c r="AN162" s="2832" t="n">
        <v>3</v>
      </c>
      <c r="AO162" s="2832" t="n">
        <v>3</v>
      </c>
      <c r="AP162" s="2832" t="n">
        <v>-6.458856</v>
      </c>
      <c r="AQ162" s="2832" t="n">
        <v>-6.458856</v>
      </c>
      <c r="AR162" s="2832" t="n">
        <v>-0.1854649999999999</v>
      </c>
      <c r="AS162" s="401" t="n">
        <v>17.6496427897447</v>
      </c>
      <c r="AT162" s="2827" t="n"/>
      <c r="AU162" s="2854" t="n">
        <v>1.440859</v>
      </c>
      <c r="AV162" s="2832" t="n">
        <v>3</v>
      </c>
      <c r="AW162" s="2832" t="n">
        <v>3</v>
      </c>
      <c r="AX162" s="2832" t="n">
        <v>-1.559141</v>
      </c>
      <c r="AY162" s="2832" t="n">
        <v>-1.559141</v>
      </c>
      <c r="AZ162" s="2832" t="n">
        <v>3.018024</v>
      </c>
      <c r="BA162" s="401" t="n">
        <v>-0.5225819940464356</v>
      </c>
      <c r="BB162" s="402" t="n"/>
      <c r="BC162" s="2854" t="n">
        <v>2.858983</v>
      </c>
      <c r="BD162" s="2832" t="n">
        <v>3</v>
      </c>
      <c r="BE162" s="2832" t="n">
        <v>3</v>
      </c>
      <c r="BF162" s="2832" t="n">
        <v>-0.1410170000000002</v>
      </c>
      <c r="BG162" s="2832" t="n">
        <v>-0.1410170000000002</v>
      </c>
      <c r="BH162" s="2832" t="n">
        <v>-2.927528</v>
      </c>
      <c r="BI162" s="401" t="n">
        <v>-1.976586048024135</v>
      </c>
      <c r="BJ162" s="2833" t="n"/>
      <c r="BK162" s="2854" t="n">
        <v>0.476034</v>
      </c>
      <c r="BL162" s="2832" t="n">
        <v>3</v>
      </c>
      <c r="BM162" s="2832" t="n">
        <v>3</v>
      </c>
      <c r="BN162" s="2832" t="n">
        <v>3</v>
      </c>
      <c r="BO162" s="2832" t="n">
        <v>-2.523966</v>
      </c>
      <c r="BP162" s="2832" t="n">
        <v>-2.523966</v>
      </c>
      <c r="BQ162" s="2832" t="n">
        <v>1.306826</v>
      </c>
      <c r="BR162" s="401" t="n">
        <v>-0.6357326836166406</v>
      </c>
      <c r="BS162" s="2833" t="n"/>
      <c r="BT162" s="2854" t="n">
        <v>3.780172</v>
      </c>
      <c r="BU162" s="2832" t="n">
        <v>3</v>
      </c>
      <c r="BV162" s="2832" t="n">
        <v>3</v>
      </c>
      <c r="BW162" s="2832" t="n">
        <v>0.7801719999999999</v>
      </c>
      <c r="BX162" s="2832" t="n">
        <v>0.7801719999999999</v>
      </c>
      <c r="BY162" s="2832" t="n">
        <v>1.573255000000001</v>
      </c>
      <c r="BZ162" s="401" t="n">
        <v>1.402771324419753</v>
      </c>
      <c r="CA162" s="2795" t="n"/>
      <c r="CB162" s="2854" t="n">
        <v>-0.943979</v>
      </c>
      <c r="CC162" s="2832" t="n">
        <v>3</v>
      </c>
      <c r="CD162" s="2832" t="n">
        <v>3</v>
      </c>
      <c r="CE162" s="2832" t="n">
        <v>-3.943979</v>
      </c>
      <c r="CF162" s="2832" t="n">
        <v>-3.943979</v>
      </c>
      <c r="CG162" s="2832" t="n">
        <v>0.967606</v>
      </c>
      <c r="CH162" s="401" t="n">
        <v>-1.975582003418747</v>
      </c>
      <c r="CI162" s="2795" t="n"/>
      <c r="CJ162" s="2854" t="n">
        <v>0.3562669999999999</v>
      </c>
      <c r="CK162" s="2832" t="n">
        <v>3</v>
      </c>
      <c r="CL162" s="2832" t="n">
        <v>3</v>
      </c>
      <c r="CM162" s="2832" t="n">
        <v>-2.643733</v>
      </c>
      <c r="CN162" s="2832" t="n">
        <v>-2.643733</v>
      </c>
      <c r="CO162" s="2832" t="n">
        <v>-30.135301</v>
      </c>
      <c r="CP162" s="401" t="n">
        <v>-1.011822247934407</v>
      </c>
      <c r="CQ162" s="402" t="n"/>
      <c r="CR162" s="2831" t="n">
        <v>12.44937</v>
      </c>
      <c r="CS162" s="2832" t="n">
        <v>36</v>
      </c>
      <c r="CT162" s="2832" t="n">
        <v>20.780876</v>
      </c>
      <c r="CU162" s="2832" t="n">
        <v>-23.55063</v>
      </c>
      <c r="CV162" s="2832" t="n">
        <v>-8.331505999999997</v>
      </c>
      <c r="CW162" s="2832" t="n">
        <v>-17.455569</v>
      </c>
      <c r="CX162" s="401">
        <f>IFERROR(CR162/CW162-1, "-")</f>
        <v/>
      </c>
      <c r="CY162" s="392" t="n"/>
      <c r="CZ162" s="2834" t="n">
        <v>36</v>
      </c>
      <c r="DA162" s="2832" t="n">
        <v>32.342485</v>
      </c>
      <c r="DB162" s="2832" t="n">
        <v>28.93989</v>
      </c>
      <c r="DC162" s="2832" t="n">
        <v>20.780876</v>
      </c>
      <c r="DD162" s="2832" t="n">
        <v>-17.455569</v>
      </c>
      <c r="DE162" s="401">
        <f>+CZ162/DD162-1</f>
        <v/>
      </c>
      <c r="DF162" s="401">
        <f>+DA162/DD162-1</f>
        <v/>
      </c>
      <c r="DG162" s="405">
        <f>+DB162/DD162-1</f>
        <v/>
      </c>
      <c r="DH162" s="405">
        <f>+DC162/DD162-1</f>
        <v/>
      </c>
      <c r="DI162" s="2819" t="n"/>
      <c r="DJ162" s="2657">
        <f>SUM(D162,J162,P162,V162,AD162,AL162,AU162,BC162,BK162,BT162,CB162,CJ162)-CR162</f>
        <v/>
      </c>
      <c r="DK162" s="2657">
        <f>SUM(E162,K162,Q162,W162,AE162,AM162,AV162,BD162,BL162,BU162,CC162,CK162)-CS162</f>
        <v/>
      </c>
      <c r="DL162" s="2657">
        <f>SUM(G162,M162,S162,AA162,AI162,AR162,AZ162,BH162,BQ162,BY162,CG162,CO162)-CW162</f>
        <v/>
      </c>
      <c r="DM162" s="2657">
        <f>SUM(D162,J162,P162,V162,AD162,AL162,AU162,BC162,,BN162,BV162,CD162,CL162)-CT162</f>
        <v/>
      </c>
      <c r="DN162" s="2819" t="n"/>
      <c r="DO162" s="2819" t="n"/>
      <c r="DP162" s="2858" t="n">
        <v>12679732</v>
      </c>
      <c r="DQ162" s="2821">
        <f>-CR162+DP162/10^6</f>
        <v/>
      </c>
      <c r="DR162" s="2657">
        <f>SUM(E162,K162,Q162,W162,AE162,AM162,AV162,BD162,BL162,BU162,CC162,CK162)-CS162</f>
        <v/>
      </c>
      <c r="DS162" s="2657">
        <f>SUM(D162,J162,P162,V162,AD162,AL162,AU162,BC162,,BN162,BV162,CD162,CL162)-CT162</f>
        <v/>
      </c>
      <c r="DT162" s="2822" t="n"/>
      <c r="DU162" s="407" t="n">
        <v>-30.135301</v>
      </c>
      <c r="DV162" s="2823">
        <f>DU162-CJ162</f>
        <v/>
      </c>
      <c r="DX162" s="2811">
        <f>(CS162-CZ162)*10^6</f>
        <v/>
      </c>
      <c r="DY162" s="2811">
        <f>(CT162-DC162)*10^6</f>
        <v/>
      </c>
      <c r="DZ162" s="2811">
        <f>(CW162-DD162)*10^6</f>
        <v/>
      </c>
      <c r="EB162" s="2824" t="n"/>
    </row>
    <row customFormat="1" customHeight="1" hidden="1" ht="15.75" outlineLevel="1" r="163" s="408">
      <c r="A163" s="260" t="n"/>
      <c r="B163" s="411" t="inlineStr">
        <is>
          <t>ACHATS  PETIT MATERIEL ET OUTIL</t>
        </is>
      </c>
      <c r="C163" s="398" t="inlineStr">
        <is>
          <t>Opex157</t>
        </is>
      </c>
      <c r="D163" s="2844" t="n">
        <v>27.14972</v>
      </c>
      <c r="E163" s="2832" t="n">
        <v>17</v>
      </c>
      <c r="F163" s="2832" t="n">
        <v>10.14972</v>
      </c>
      <c r="G163" s="2832" t="n">
        <v>16.414003</v>
      </c>
      <c r="H163" s="401" t="n">
        <v>0.6540584280385471</v>
      </c>
      <c r="I163" s="389" t="n"/>
      <c r="J163" s="2844" t="n">
        <v>28.258993</v>
      </c>
      <c r="K163" s="2832" t="n">
        <v>17</v>
      </c>
      <c r="L163" s="2832" t="n">
        <v>11.258993</v>
      </c>
      <c r="M163" s="2832" t="n">
        <v>16.046478</v>
      </c>
      <c r="N163" s="401" t="n">
        <v>0.7610713703031904</v>
      </c>
      <c r="O163" s="402" t="n"/>
      <c r="P163" s="2844" t="n">
        <v>25.511918</v>
      </c>
      <c r="Q163" s="2832" t="n">
        <v>17</v>
      </c>
      <c r="R163" s="2832" t="n">
        <v>8.511918000000001</v>
      </c>
      <c r="S163" s="2832" t="n">
        <v>33.71444</v>
      </c>
      <c r="T163" s="401" t="n">
        <v>-0.2432940306883342</v>
      </c>
      <c r="U163" s="2826" t="n"/>
      <c r="V163" s="2844" t="n">
        <v>25.292792</v>
      </c>
      <c r="W163" s="2832" t="n">
        <v>17</v>
      </c>
      <c r="X163" s="2832" t="n">
        <v>22</v>
      </c>
      <c r="Y163" s="2832" t="n">
        <v>8.292791999999999</v>
      </c>
      <c r="Z163" s="2832" t="n">
        <v>3.292791999999999</v>
      </c>
      <c r="AA163" s="2832" t="n">
        <v>18.003894</v>
      </c>
      <c r="AB163" s="401" t="n">
        <v>0.4048511949692661</v>
      </c>
      <c r="AC163" s="402" t="n"/>
      <c r="AD163" s="2844" t="n">
        <v>27.28449</v>
      </c>
      <c r="AE163" s="2832" t="n">
        <v>17</v>
      </c>
      <c r="AF163" s="2832" t="n">
        <v>22</v>
      </c>
      <c r="AG163" s="2832" t="n">
        <v>10.28449</v>
      </c>
      <c r="AH163" s="2832" t="n">
        <v>5.284490000000002</v>
      </c>
      <c r="AI163" s="2832" t="n">
        <v>33.999716</v>
      </c>
      <c r="AJ163" s="401" t="n">
        <v>-0.1975082968340088</v>
      </c>
      <c r="AK163" s="402" t="n"/>
      <c r="AL163" s="2844" t="n">
        <v>27.462878</v>
      </c>
      <c r="AM163" s="2832" t="n">
        <v>17</v>
      </c>
      <c r="AN163" s="2832" t="n">
        <v>22</v>
      </c>
      <c r="AO163" s="2832" t="n">
        <v>22</v>
      </c>
      <c r="AP163" s="2832" t="n">
        <v>10.462878</v>
      </c>
      <c r="AQ163" s="2832" t="n">
        <v>5.462878000000003</v>
      </c>
      <c r="AR163" s="2832" t="n">
        <v>33.29922</v>
      </c>
      <c r="AS163" s="401" t="n">
        <v>-0.1752696309403041</v>
      </c>
      <c r="AT163" s="2827" t="n"/>
      <c r="AU163" s="2844" t="n">
        <v>25.498349</v>
      </c>
      <c r="AV163" s="2832" t="n">
        <v>17</v>
      </c>
      <c r="AW163" s="2832" t="n">
        <v>22</v>
      </c>
      <c r="AX163" s="2832" t="n">
        <v>8.498348999999997</v>
      </c>
      <c r="AY163" s="2832" t="n">
        <v>3.498348999999997</v>
      </c>
      <c r="AZ163" s="2832" t="n">
        <v>-40.476116</v>
      </c>
      <c r="BA163" s="401" t="n">
        <v>-1.629960369715316</v>
      </c>
      <c r="BB163" s="402" t="n"/>
      <c r="BC163" s="2844" t="n">
        <v>26.10353</v>
      </c>
      <c r="BD163" s="2832" t="n">
        <v>17</v>
      </c>
      <c r="BE163" s="2832" t="n">
        <v>26</v>
      </c>
      <c r="BF163" s="2832" t="n">
        <v>9.103529999999999</v>
      </c>
      <c r="BG163" s="2832" t="n">
        <v>0.1035299999999992</v>
      </c>
      <c r="BH163" s="2832" t="n">
        <v>32.751696</v>
      </c>
      <c r="BI163" s="401" t="n">
        <v>-0.2029869231810164</v>
      </c>
      <c r="BJ163" s="2833" t="n"/>
      <c r="BK163" s="2844" t="n">
        <v>26.988424</v>
      </c>
      <c r="BL163" s="2832" t="n">
        <v>17</v>
      </c>
      <c r="BM163" s="2832" t="n">
        <v>22</v>
      </c>
      <c r="BN163" s="2832" t="n">
        <v>24</v>
      </c>
      <c r="BO163" s="2832" t="n">
        <v>9.988423999999998</v>
      </c>
      <c r="BP163" s="2832" t="n">
        <v>2.988423999999998</v>
      </c>
      <c r="BQ163" s="2832" t="n">
        <v>32.610095</v>
      </c>
      <c r="BR163" s="401" t="n">
        <v>-0.1723905128151269</v>
      </c>
      <c r="BS163" s="2833" t="n"/>
      <c r="BT163" s="2844" t="n">
        <v>26.987225</v>
      </c>
      <c r="BU163" s="2832" t="n">
        <v>17</v>
      </c>
      <c r="BV163" s="2832" t="n">
        <v>24</v>
      </c>
      <c r="BW163" s="2832" t="n">
        <v>9.987224999999999</v>
      </c>
      <c r="BX163" s="2832" t="n">
        <v>2.987224999999999</v>
      </c>
      <c r="BY163" s="2832" t="n">
        <v>-35.725687</v>
      </c>
      <c r="BZ163" s="401" t="n">
        <v>-1.755401148758875</v>
      </c>
      <c r="CA163" s="2795" t="n"/>
      <c r="CB163" s="2844" t="n">
        <v>28.139282</v>
      </c>
      <c r="CC163" s="2832" t="n">
        <v>17</v>
      </c>
      <c r="CD163" s="2832" t="n">
        <v>24</v>
      </c>
      <c r="CE163" s="2832" t="n">
        <v>11.139282</v>
      </c>
      <c r="CF163" s="2832" t="n">
        <v>4.139281999999998</v>
      </c>
      <c r="CG163" s="2832" t="n">
        <v>21.740064</v>
      </c>
      <c r="CH163" s="401" t="n">
        <v>0.2943513873740204</v>
      </c>
      <c r="CI163" s="2795" t="n"/>
      <c r="CJ163" s="2844" t="n">
        <v>27.13651</v>
      </c>
      <c r="CK163" s="2832" t="n">
        <v>17</v>
      </c>
      <c r="CL163" s="2832" t="n">
        <v>24</v>
      </c>
      <c r="CM163" s="2832" t="n">
        <v>10.13651</v>
      </c>
      <c r="CN163" s="2832" t="n">
        <v>3.136510000000001</v>
      </c>
      <c r="CO163" s="2832" t="n">
        <v>34.19274799999997</v>
      </c>
      <c r="CP163" s="401" t="n">
        <v>-0.2063665078922575</v>
      </c>
      <c r="CQ163" s="402" t="n"/>
      <c r="CR163" s="2831" t="n">
        <v>321.814111</v>
      </c>
      <c r="CS163" s="2832" t="n">
        <v>204</v>
      </c>
      <c r="CT163" s="2832" t="n">
        <v>308.56267</v>
      </c>
      <c r="CU163" s="2832" t="n">
        <v>117.814111</v>
      </c>
      <c r="CV163" s="2832" t="n">
        <v>13.25144100000006</v>
      </c>
      <c r="CW163" s="2832" t="n">
        <v>196.570551</v>
      </c>
      <c r="CX163" s="401">
        <f>IFERROR(CR163/CW163-1, "-")</f>
        <v/>
      </c>
      <c r="CY163" s="392" t="n"/>
      <c r="CZ163" s="2834" t="n">
        <v>204</v>
      </c>
      <c r="DA163" s="2832" t="n">
        <v>278.920631</v>
      </c>
      <c r="DB163" s="2832" t="n">
        <v>287.497913</v>
      </c>
      <c r="DC163" s="2832" t="n">
        <v>308.56267</v>
      </c>
      <c r="DD163" s="2832" t="n">
        <v>196.570551</v>
      </c>
      <c r="DE163" s="401">
        <f>+CZ163/DD163-1</f>
        <v/>
      </c>
      <c r="DF163" s="401">
        <f>+DA163/DD163-1</f>
        <v/>
      </c>
      <c r="DG163" s="405">
        <f>+DB163/DD163-1</f>
        <v/>
      </c>
      <c r="DH163" s="405">
        <f>+DC163/DD163-1</f>
        <v/>
      </c>
      <c r="DI163" s="2819" t="n"/>
      <c r="DJ163" s="2657">
        <f>SUM(D163,J163,P163,V163,AD163,AL163,AU163,BC163,BK163,BT163,CB163,CJ163)-CR163</f>
        <v/>
      </c>
      <c r="DK163" s="2657">
        <f>SUM(E163,K163,Q163,W163,AE163,AM163,AV163,BD163,BL163,BU163,CC163,CK163)-CS163</f>
        <v/>
      </c>
      <c r="DL163" s="2657">
        <f>SUM(G163,M163,S163,AA163,AI163,AR163,AZ163,BH163,BQ163,BY163,CG163,CO163)-CW163</f>
        <v/>
      </c>
      <c r="DM163" s="2657">
        <f>SUM(D163,J163,P163,V163,AD163,AL163,AU163,BC163,,BN163,BV163,CD163,CL163)-CT163</f>
        <v/>
      </c>
      <c r="DN163" s="2819" t="n"/>
      <c r="DO163" s="2819" t="n"/>
      <c r="DP163" s="2853" t="n">
        <v>162377803</v>
      </c>
      <c r="DQ163" s="2821">
        <f>-CR163+DP163/10^6</f>
        <v/>
      </c>
      <c r="DR163" s="2657">
        <f>SUM(E163,K163,Q163,W163,AE163,AM163,AV163,BD163,BL163,BU163,CC163,CK163)-CS163</f>
        <v/>
      </c>
      <c r="DS163" s="2657">
        <f>SUM(D163,J163,P163,V163,AD163,AL163,AU163,BC163,,BN163,BV163,CD163,CL163)-CT163</f>
        <v/>
      </c>
      <c r="DT163" s="2822" t="n"/>
      <c r="DU163" s="407" t="n">
        <v>34.192748</v>
      </c>
      <c r="DV163" s="2823">
        <f>DU163-CJ163</f>
        <v/>
      </c>
      <c r="DX163" s="2811">
        <f>(CS163-CZ163)*10^6</f>
        <v/>
      </c>
      <c r="DY163" s="2811">
        <f>(CT163-DC163)*10^6</f>
        <v/>
      </c>
      <c r="DZ163" s="2811">
        <f>(CW163-DD163)*10^6</f>
        <v/>
      </c>
      <c r="EB163" s="2824" t="n"/>
    </row>
    <row customFormat="1" customHeight="1" hidden="1" ht="15.75" outlineLevel="1" r="164" s="407">
      <c r="A164" s="384" t="n"/>
      <c r="B164" s="469" t="inlineStr">
        <is>
          <t>Contrainte : Identification</t>
        </is>
      </c>
      <c r="C164" s="398" t="inlineStr">
        <is>
          <t>Opex158</t>
        </is>
      </c>
      <c r="D164" s="2879" t="n"/>
      <c r="E164" s="2880" t="n">
        <v>0</v>
      </c>
      <c r="F164" s="2880" t="n">
        <v>0</v>
      </c>
      <c r="G164" s="2880" t="n"/>
      <c r="H164" s="472" t="n"/>
      <c r="I164" s="338" t="n"/>
      <c r="J164" s="2879" t="n"/>
      <c r="K164" s="2880" t="n">
        <v>0</v>
      </c>
      <c r="L164" s="2880" t="n">
        <v>0</v>
      </c>
      <c r="M164" s="2880" t="n"/>
      <c r="N164" s="472" t="n"/>
      <c r="O164" s="473" t="n"/>
      <c r="P164" s="2879" t="n"/>
      <c r="Q164" s="2880" t="n">
        <v>0</v>
      </c>
      <c r="R164" s="2880" t="n">
        <v>0</v>
      </c>
      <c r="S164" s="2880" t="n"/>
      <c r="T164" s="472" t="n"/>
      <c r="U164" s="2881" t="n"/>
      <c r="V164" s="2879" t="n"/>
      <c r="W164" s="2880" t="n">
        <v>0</v>
      </c>
      <c r="X164" s="2880" t="n">
        <v>0</v>
      </c>
      <c r="Y164" s="2880" t="n">
        <v>0</v>
      </c>
      <c r="Z164" s="2880" t="n">
        <v>0</v>
      </c>
      <c r="AA164" s="2880" t="n"/>
      <c r="AB164" s="472" t="n"/>
      <c r="AC164" s="473" t="n"/>
      <c r="AD164" s="2879" t="n"/>
      <c r="AE164" s="2880" t="n">
        <v>0</v>
      </c>
      <c r="AF164" s="2880" t="n">
        <v>0</v>
      </c>
      <c r="AG164" s="2880" t="n">
        <v>0</v>
      </c>
      <c r="AH164" s="2880" t="n">
        <v>0</v>
      </c>
      <c r="AI164" s="2880" t="n"/>
      <c r="AJ164" s="472" t="n"/>
      <c r="AK164" s="473" t="n"/>
      <c r="AL164" s="2879" t="n"/>
      <c r="AM164" s="2880" t="n">
        <v>0</v>
      </c>
      <c r="AN164" s="2880" t="n">
        <v>0</v>
      </c>
      <c r="AO164" s="2880" t="n">
        <v>0</v>
      </c>
      <c r="AP164" s="2880" t="n">
        <v>0</v>
      </c>
      <c r="AQ164" s="2880" t="n">
        <v>0</v>
      </c>
      <c r="AR164" s="2880" t="n"/>
      <c r="AS164" s="472" t="n"/>
      <c r="AT164" s="2882" t="n"/>
      <c r="AU164" s="2879" t="n"/>
      <c r="AV164" s="2880" t="n">
        <v>0</v>
      </c>
      <c r="AW164" s="2880" t="n">
        <v>0</v>
      </c>
      <c r="AX164" s="2880" t="n">
        <v>0</v>
      </c>
      <c r="AY164" s="2880" t="n">
        <v>0</v>
      </c>
      <c r="AZ164" s="2880" t="n"/>
      <c r="BA164" s="472" t="n"/>
      <c r="BB164" s="473" t="n"/>
      <c r="BC164" s="2879" t="n"/>
      <c r="BD164" s="2880" t="n">
        <v>0</v>
      </c>
      <c r="BE164" s="2880" t="n">
        <v>0</v>
      </c>
      <c r="BF164" s="2880" t="n">
        <v>0</v>
      </c>
      <c r="BG164" s="2880" t="n">
        <v>0</v>
      </c>
      <c r="BH164" s="2880" t="n"/>
      <c r="BI164" s="472" t="n"/>
      <c r="BJ164" s="2884" t="n"/>
      <c r="BK164" s="2879" t="n"/>
      <c r="BL164" s="2880" t="n">
        <v>0</v>
      </c>
      <c r="BM164" s="2880" t="n">
        <v>0</v>
      </c>
      <c r="BN164" s="2880" t="n">
        <v>0</v>
      </c>
      <c r="BO164" s="2880" t="n">
        <v>0</v>
      </c>
      <c r="BP164" s="2880" t="n">
        <v>0</v>
      </c>
      <c r="BQ164" s="2880" t="n"/>
      <c r="BR164" s="472" t="n"/>
      <c r="BS164" s="2884" t="n"/>
      <c r="BT164" s="2879" t="n"/>
      <c r="BU164" s="2880" t="n">
        <v>0</v>
      </c>
      <c r="BV164" s="2880" t="n">
        <v>0</v>
      </c>
      <c r="BW164" s="2880" t="n">
        <v>0</v>
      </c>
      <c r="BX164" s="2880" t="n">
        <v>0</v>
      </c>
      <c r="BY164" s="2880" t="n"/>
      <c r="BZ164" s="472" t="n"/>
      <c r="CA164" s="2795" t="n"/>
      <c r="CB164" s="2879" t="n"/>
      <c r="CC164" s="2880" t="n">
        <v>0</v>
      </c>
      <c r="CD164" s="2880" t="n">
        <v>0</v>
      </c>
      <c r="CE164" s="2880" t="n">
        <v>0</v>
      </c>
      <c r="CF164" s="2880" t="n">
        <v>0</v>
      </c>
      <c r="CG164" s="2880" t="n"/>
      <c r="CH164" s="472" t="n"/>
      <c r="CI164" s="2795" t="n"/>
      <c r="CJ164" s="2879" t="n"/>
      <c r="CK164" s="2880" t="n">
        <v>0</v>
      </c>
      <c r="CL164" s="2880" t="n">
        <v>0</v>
      </c>
      <c r="CM164" s="2880" t="n">
        <v>0</v>
      </c>
      <c r="CN164" s="2880" t="n">
        <v>0</v>
      </c>
      <c r="CO164" s="2880" t="n"/>
      <c r="CP164" s="472" t="n"/>
      <c r="CQ164" s="473" t="n"/>
      <c r="CR164" s="2879" t="n">
        <v>0</v>
      </c>
      <c r="CS164" s="2880" t="n">
        <v>0</v>
      </c>
      <c r="CT164" s="2880" t="n">
        <v>0</v>
      </c>
      <c r="CU164" s="2880" t="n">
        <v>0</v>
      </c>
      <c r="CV164" s="2880" t="n">
        <v>0</v>
      </c>
      <c r="CW164" s="2880" t="n">
        <v>0</v>
      </c>
      <c r="CX164" s="472">
        <f>IFERROR(CR164/CW164-1, "-")</f>
        <v/>
      </c>
      <c r="CY164" s="344" t="n"/>
      <c r="CZ164" s="2885" t="n">
        <v>0</v>
      </c>
      <c r="DA164" s="2880" t="n">
        <v>0</v>
      </c>
      <c r="DB164" s="2880" t="n">
        <v>0</v>
      </c>
      <c r="DC164" s="2880" t="n">
        <v>0</v>
      </c>
      <c r="DD164" s="2880" t="n">
        <v>0</v>
      </c>
      <c r="DE164" s="472" t="n"/>
      <c r="DF164" s="472" t="n"/>
      <c r="DG164" s="479" t="n"/>
      <c r="DH164" s="479" t="n"/>
      <c r="DI164" s="2819" t="n"/>
      <c r="DJ164" s="2657">
        <f>SUM(D164,J164,P164,V164,AD164,AL164,AU164,BC164,BK164,BT164,CB164,CJ164)-CR164</f>
        <v/>
      </c>
      <c r="DK164" s="2657">
        <f>SUM(E164,K164,Q164,W164,AE164,AM164,AV164,BD164,BL164,BU164,CC164,CK164)-CS164</f>
        <v/>
      </c>
      <c r="DL164" s="2657">
        <f>SUM(G164,M164,S164,AA164,AI164,AR164,AZ164,BH164,BQ164,BY164,CG164,CO164)-CW164</f>
        <v/>
      </c>
      <c r="DM164" s="2657">
        <f>SUM(D164,J164,P164,V164,AD164,AL164,AU164,BC164,,BN164,BV164,CD164,CL164)-CT164</f>
        <v/>
      </c>
      <c r="DN164" s="2819" t="n"/>
      <c r="DO164" s="2819" t="n"/>
      <c r="DP164" s="2886" t="n"/>
      <c r="DQ164" s="2821">
        <f>-CR164+DP164/10^6</f>
        <v/>
      </c>
      <c r="DR164" s="2657">
        <f>SUM(E164,K164,Q164,W164,AE164,AM164,AV164,BD164,BL164,BU164,CC164,CK164)-CS164</f>
        <v/>
      </c>
      <c r="DS164" s="2657">
        <f>SUM(D164,J164,P164,V164,AD164,AL164,AU164,BC164,,BN164,BV164,CD164,CL164)-CT164</f>
        <v/>
      </c>
      <c r="DT164" s="2822" t="n"/>
      <c r="DV164" s="2823">
        <f>DU164-CJ164</f>
        <v/>
      </c>
      <c r="DX164" s="2811">
        <f>(CS164-CZ164)*10^6</f>
        <v/>
      </c>
      <c r="DY164" s="2811">
        <f>(CT164-DC164)*10^6</f>
        <v/>
      </c>
      <c r="DZ164" s="2811">
        <f>(CW164-DD164)*10^6</f>
        <v/>
      </c>
      <c r="EB164" s="2824" t="n"/>
    </row>
    <row collapsed="1" customHeight="1" ht="9" r="165" s="2557">
      <c r="B165" s="510" t="n"/>
      <c r="C165" s="365" t="inlineStr">
        <is>
          <t>Opex159</t>
        </is>
      </c>
      <c r="D165" s="2907" t="n"/>
      <c r="E165" s="2908" t="n"/>
      <c r="F165" s="2908" t="n"/>
      <c r="G165" s="2908" t="n"/>
      <c r="H165" s="513" t="n"/>
      <c r="I165" s="514" t="n"/>
      <c r="J165" s="2907" t="n"/>
      <c r="K165" s="2908" t="n"/>
      <c r="L165" s="2908" t="n"/>
      <c r="M165" s="2908" t="n"/>
      <c r="N165" s="513" t="n"/>
      <c r="O165" s="514" t="n"/>
      <c r="P165" s="2907" t="n"/>
      <c r="Q165" s="2908" t="n"/>
      <c r="R165" s="2908" t="n"/>
      <c r="S165" s="2908" t="n"/>
      <c r="T165" s="513" t="n"/>
      <c r="U165" s="2909" t="n"/>
      <c r="V165" s="2907" t="n"/>
      <c r="W165" s="2908" t="n"/>
      <c r="X165" s="2908" t="n"/>
      <c r="Y165" s="2908" t="n"/>
      <c r="Z165" s="2908" t="n"/>
      <c r="AA165" s="2908" t="n"/>
      <c r="AB165" s="513" t="n"/>
      <c r="AC165" s="514" t="n"/>
      <c r="AD165" s="2907" t="n"/>
      <c r="AE165" s="2908" t="n"/>
      <c r="AF165" s="2908" t="n"/>
      <c r="AG165" s="2908" t="n"/>
      <c r="AH165" s="2908" t="n"/>
      <c r="AI165" s="2908" t="n"/>
      <c r="AJ165" s="513" t="n"/>
      <c r="AK165" s="514" t="n"/>
      <c r="AL165" s="2938" t="n"/>
      <c r="AM165" s="2908" t="n"/>
      <c r="AN165" s="2908" t="n"/>
      <c r="AO165" s="2908" t="n"/>
      <c r="AP165" s="2908" t="n"/>
      <c r="AQ165" s="2908" t="n"/>
      <c r="AR165" s="2908" t="n"/>
      <c r="AS165" s="513" t="n"/>
      <c r="AT165" s="2910" t="n"/>
      <c r="AU165" s="2938" t="n"/>
      <c r="AV165" s="2908" t="n"/>
      <c r="AW165" s="2908" t="n"/>
      <c r="AX165" s="2908" t="n"/>
      <c r="AY165" s="2908" t="n"/>
      <c r="AZ165" s="2908" t="n"/>
      <c r="BA165" s="513" t="n"/>
      <c r="BB165" s="514" t="n"/>
      <c r="BC165" s="2938" t="n"/>
      <c r="BD165" s="2908" t="n"/>
      <c r="BE165" s="2908" t="n"/>
      <c r="BF165" s="2908" t="n"/>
      <c r="BG165" s="2908" t="n"/>
      <c r="BH165" s="2908" t="n"/>
      <c r="BI165" s="513" t="n"/>
      <c r="BJ165" s="2909" t="n"/>
      <c r="BK165" s="2938" t="n"/>
      <c r="BL165" s="2908" t="n"/>
      <c r="BM165" s="2908" t="n"/>
      <c r="BN165" s="2908" t="n"/>
      <c r="BO165" s="2908" t="n"/>
      <c r="BP165" s="2908" t="n"/>
      <c r="BQ165" s="2908" t="n"/>
      <c r="BR165" s="513" t="n"/>
      <c r="BS165" s="2909" t="n"/>
      <c r="BT165" s="2938" t="n"/>
      <c r="BU165" s="2908" t="n"/>
      <c r="BV165" s="2908" t="n"/>
      <c r="BW165" s="2908" t="n"/>
      <c r="BX165" s="2908" t="n"/>
      <c r="BY165" s="2908" t="n"/>
      <c r="BZ165" s="513" t="n"/>
      <c r="CA165" s="2795" t="n"/>
      <c r="CB165" s="2938" t="n"/>
      <c r="CC165" s="2908" t="n"/>
      <c r="CD165" s="2908" t="n"/>
      <c r="CE165" s="2908" t="n"/>
      <c r="CF165" s="2908" t="n"/>
      <c r="CG165" s="2908" t="n"/>
      <c r="CH165" s="513" t="n"/>
      <c r="CI165" s="2795" t="n"/>
      <c r="CJ165" s="2938" t="n"/>
      <c r="CK165" s="2908" t="n"/>
      <c r="CL165" s="2908" t="n"/>
      <c r="CM165" s="2908" t="n"/>
      <c r="CN165" s="2908" t="n"/>
      <c r="CO165" s="2908" t="n"/>
      <c r="CP165" s="513" t="n"/>
      <c r="CQ165" s="514" t="n"/>
      <c r="CR165" s="2907" t="n"/>
      <c r="CS165" s="2908" t="n"/>
      <c r="CT165" s="2908" t="n"/>
      <c r="CU165" s="2908" t="n"/>
      <c r="CV165" s="2908" t="n"/>
      <c r="CW165" s="2908" t="n"/>
      <c r="CX165" s="513">
        <f>IFERROR(CR165/CW165-1, "-")</f>
        <v/>
      </c>
      <c r="CY165" s="392" t="n"/>
      <c r="CZ165" s="2911" t="n"/>
      <c r="DA165" s="2908" t="n"/>
      <c r="DB165" s="2908" t="n"/>
      <c r="DC165" s="2908" t="n"/>
      <c r="DD165" s="2908" t="n"/>
      <c r="DE165" s="513" t="n"/>
      <c r="DF165" s="513" t="n"/>
      <c r="DG165" s="518" t="n"/>
      <c r="DH165" s="518" t="n"/>
      <c r="DI165" s="2819" t="n"/>
      <c r="DJ165" s="2657">
        <f>SUM(D165,J165,P165,V165,AD165,AL165,AU165,BC165,BK165,BT165,CB165,CJ165)-CR165</f>
        <v/>
      </c>
      <c r="DK165" s="2657">
        <f>SUM(E165,K165,Q165,W165,AE165,AM165,AV165,BD165,BL165,BU165,CC165,CK165)-CS165</f>
        <v/>
      </c>
      <c r="DL165" s="2657">
        <f>SUM(G165,M165,S165,AA165,AI165,AR165,AZ165,BH165,BQ165,BY165,CG165,CO165)-CW165</f>
        <v/>
      </c>
      <c r="DM165" s="2657">
        <f>SUM(D165,J165,P165,V165,AD165,AL165,AU165,BC165,,BN165,BV165,CD165,CL165)-CT165</f>
        <v/>
      </c>
      <c r="DN165" s="2819" t="n"/>
      <c r="DO165" s="2819" t="n"/>
      <c r="DP165" s="2912" t="n"/>
      <c r="DQ165" s="2821">
        <f>-CR165+DP165/10^6</f>
        <v/>
      </c>
      <c r="DR165" s="2657">
        <f>SUM(E165,K165,Q165,W165,AE165,AM165,AV165,BD165,BL165,BU165,CC165,CK165)-CS165</f>
        <v/>
      </c>
      <c r="DS165" s="2657">
        <f>SUM(D165,J165,P165,V165,AD165,AL165,AU165,BC165,,BN165,BV165,CD165,CL165)-CT165</f>
        <v/>
      </c>
      <c r="DT165" s="2822" t="n"/>
      <c r="DU165" s="384" t="n"/>
      <c r="DV165" s="2823">
        <f>DU165-CJ165</f>
        <v/>
      </c>
      <c r="DX165" s="2811">
        <f>(CS165-CZ165)*10^6</f>
        <v/>
      </c>
      <c r="DY165" s="2811">
        <f>(CT165-DC165)*10^6</f>
        <v/>
      </c>
      <c r="DZ165" s="2811">
        <f>(CW165-DD165)*10^6</f>
        <v/>
      </c>
      <c r="EB165" s="2824" t="n"/>
    </row>
    <row customHeight="1" ht="3" r="166" s="2557">
      <c r="B166" s="387" t="n"/>
      <c r="C166" s="365" t="inlineStr">
        <is>
          <t>Opex160</t>
        </is>
      </c>
      <c r="D166" s="2747" t="n"/>
      <c r="E166" s="2667" t="n"/>
      <c r="F166" s="2667" t="n"/>
      <c r="G166" s="2667" t="n"/>
      <c r="H166" s="224" t="n"/>
      <c r="I166" s="389" t="n"/>
      <c r="J166" s="2747" t="n"/>
      <c r="K166" s="2667" t="n"/>
      <c r="L166" s="2667" t="n"/>
      <c r="M166" s="2667" t="n"/>
      <c r="N166" s="224" t="n"/>
      <c r="O166" s="389" t="n"/>
      <c r="P166" s="2747" t="n"/>
      <c r="Q166" s="2667" t="n"/>
      <c r="R166" s="2667" t="n"/>
      <c r="S166" s="2667" t="n"/>
      <c r="T166" s="224" t="n"/>
      <c r="U166" s="2826" t="n"/>
      <c r="V166" s="2747" t="n"/>
      <c r="W166" s="2667" t="n"/>
      <c r="X166" s="2667" t="n"/>
      <c r="Y166" s="2667" t="n"/>
      <c r="Z166" s="2667" t="n"/>
      <c r="AA166" s="2667" t="n"/>
      <c r="AB166" s="224" t="n"/>
      <c r="AC166" s="389" t="n"/>
      <c r="AD166" s="2747" t="n"/>
      <c r="AE166" s="2667" t="n"/>
      <c r="AF166" s="2667" t="n"/>
      <c r="AG166" s="2667" t="n"/>
      <c r="AH166" s="2667" t="n"/>
      <c r="AI166" s="2667" t="n"/>
      <c r="AJ166" s="224" t="n"/>
      <c r="AK166" s="389" t="n"/>
      <c r="AL166" s="2747" t="n"/>
      <c r="AM166" s="2667" t="n"/>
      <c r="AN166" s="2667" t="n"/>
      <c r="AO166" s="2667" t="n"/>
      <c r="AP166" s="2667" t="n"/>
      <c r="AQ166" s="2667" t="n"/>
      <c r="AR166" s="2667" t="n"/>
      <c r="AS166" s="224" t="n"/>
      <c r="AT166" s="2827" t="n"/>
      <c r="AU166" s="2747" t="n"/>
      <c r="AV166" s="2667" t="n"/>
      <c r="AW166" s="2667" t="n"/>
      <c r="AX166" s="2667" t="n"/>
      <c r="AY166" s="2667" t="n"/>
      <c r="AZ166" s="2667" t="n"/>
      <c r="BA166" s="224" t="n"/>
      <c r="BB166" s="389" t="n"/>
      <c r="BC166" s="2747" t="n"/>
      <c r="BD166" s="2667" t="n"/>
      <c r="BE166" s="2667" t="n"/>
      <c r="BF166" s="2667" t="n"/>
      <c r="BG166" s="2667" t="n"/>
      <c r="BH166" s="2667" t="n"/>
      <c r="BI166" s="224" t="n"/>
      <c r="BJ166" s="2826" t="n"/>
      <c r="BK166" s="2747" t="n"/>
      <c r="BL166" s="2667" t="n"/>
      <c r="BM166" s="2667" t="n"/>
      <c r="BN166" s="2667" t="n"/>
      <c r="BO166" s="2667" t="n"/>
      <c r="BP166" s="2667" t="n"/>
      <c r="BQ166" s="2667" t="n"/>
      <c r="BR166" s="224" t="n"/>
      <c r="BS166" s="2826" t="n"/>
      <c r="BT166" s="2747" t="n"/>
      <c r="BU166" s="2667" t="n"/>
      <c r="BV166" s="2667" t="n"/>
      <c r="BW166" s="2667" t="n"/>
      <c r="BX166" s="2667" t="n"/>
      <c r="BY166" s="2667" t="n"/>
      <c r="BZ166" s="224" t="n"/>
      <c r="CA166" s="2795" t="n"/>
      <c r="CB166" s="2747" t="n"/>
      <c r="CC166" s="2667" t="n"/>
      <c r="CD166" s="2667" t="n"/>
      <c r="CE166" s="2667" t="n"/>
      <c r="CF166" s="2667" t="n"/>
      <c r="CG166" s="2667" t="n"/>
      <c r="CH166" s="224" t="n"/>
      <c r="CI166" s="2795" t="n"/>
      <c r="CJ166" s="2747" t="n"/>
      <c r="CK166" s="2667" t="n"/>
      <c r="CL166" s="2667" t="n"/>
      <c r="CM166" s="2667" t="n"/>
      <c r="CN166" s="2667" t="n"/>
      <c r="CO166" s="2667" t="n"/>
      <c r="CP166" s="224" t="n"/>
      <c r="CQ166" s="389" t="n"/>
      <c r="CR166" s="2747" t="n"/>
      <c r="CS166" s="2667" t="n"/>
      <c r="CT166" s="2667" t="n"/>
      <c r="CU166" s="2667">
        <f>+CR166-CS166</f>
        <v/>
      </c>
      <c r="CV166" s="2667">
        <f>+CR166-CT166</f>
        <v/>
      </c>
      <c r="CW166" s="2667" t="n"/>
      <c r="CX166" s="224">
        <f>IFERROR(CR166/CW166-1, "-")</f>
        <v/>
      </c>
      <c r="CY166" s="392" t="n"/>
      <c r="CZ166" s="2828" t="n"/>
      <c r="DA166" s="2667" t="n"/>
      <c r="DB166" s="2667" t="n"/>
      <c r="DC166" s="2667" t="n"/>
      <c r="DD166" s="2667" t="n"/>
      <c r="DE166" s="224" t="n"/>
      <c r="DF166" s="224" t="n"/>
      <c r="DG166" s="394" t="n"/>
      <c r="DH166" s="394" t="n"/>
      <c r="DI166" s="2819" t="n"/>
      <c r="DJ166" s="2657">
        <f>SUM(D166,J166,P166,V166,AD166,AL166,AU166,BC166,BK166,BT166,CB166,CJ166)-CR166</f>
        <v/>
      </c>
      <c r="DK166" s="2657">
        <f>SUM(E166,K166,Q166,W166,AE166,AM166,AV166,BD166,BL166,BU166,CC166,CK166)-CS166</f>
        <v/>
      </c>
      <c r="DL166" s="2657">
        <f>SUM(G166,M166,S166,AA166,AI166,AR166,AZ166,BH166,BQ166,BY166,CG166,CO166)-CW166</f>
        <v/>
      </c>
      <c r="DM166" s="2657">
        <f>SUM(D166,J166,P166,V166,AD166,AL166,AU166,BC166,,BN166,BV166,CD166,CL166)-CT166</f>
        <v/>
      </c>
      <c r="DN166" s="2819" t="n"/>
      <c r="DO166" s="2819" t="n"/>
      <c r="DP166" s="2829" t="n"/>
      <c r="DQ166" s="2821">
        <f>-CR166+DP166/10^6</f>
        <v/>
      </c>
      <c r="DR166" s="2657">
        <f>SUM(E166,K166,Q166,W166,AE166,AM166,AV166,BD166,BL166,BU166,CC166,CK166)-CS166</f>
        <v/>
      </c>
      <c r="DS166" s="2657">
        <f>SUM(D166,J166,P166,V166,AD166,AL166,AU166,BC166,,BN166,BV166,CD166,CL166)-CT166</f>
        <v/>
      </c>
      <c r="DT166" s="2822" t="n"/>
      <c r="DU166" s="384" t="n"/>
      <c r="DV166" s="2823">
        <f>DU166-CJ166</f>
        <v/>
      </c>
      <c r="DX166" s="2811">
        <f>(CS166-CZ166)*10^6</f>
        <v/>
      </c>
      <c r="DY166" s="2811">
        <f>(CT166-DC166)*10^6</f>
        <v/>
      </c>
      <c r="DZ166" s="2811">
        <f>(CW166-DD166)*10^6</f>
        <v/>
      </c>
      <c r="EB166" s="2824" t="n"/>
    </row>
    <row customHeight="1" ht="22.5" r="167" s="2557">
      <c r="B167" s="2830" t="inlineStr">
        <is>
          <t>Impôts, taxes et redevances</t>
        </is>
      </c>
      <c r="C167" s="365" t="inlineStr">
        <is>
          <t>Opex161</t>
        </is>
      </c>
      <c r="D167" s="2810" t="n">
        <v>2616.797006</v>
      </c>
      <c r="E167" s="2811" t="n">
        <v>2838.468037387674</v>
      </c>
      <c r="F167" s="2811" t="n">
        <v>-221.6710313876742</v>
      </c>
      <c r="G167" s="2811" t="n">
        <v>2801.332639</v>
      </c>
      <c r="H167" s="368" t="n">
        <v>-0.06587423086816091</v>
      </c>
      <c r="I167" s="369" t="n"/>
      <c r="J167" s="2810" t="n">
        <v>2468.945592</v>
      </c>
      <c r="K167" s="2811" t="n">
        <v>2618.632812891889</v>
      </c>
      <c r="L167" s="2811" t="n">
        <v>-149.6872208918894</v>
      </c>
      <c r="M167" s="2811" t="n">
        <v>2787.731566</v>
      </c>
      <c r="N167" s="368" t="n">
        <v>-0.114353181593238</v>
      </c>
      <c r="O167" s="370" t="n"/>
      <c r="P167" s="2810" t="n">
        <v>4065.884395</v>
      </c>
      <c r="Q167" s="2811" t="n">
        <v>2849.544407261927</v>
      </c>
      <c r="R167" s="2811" t="n">
        <v>1216.339987738073</v>
      </c>
      <c r="S167" s="2811" t="n">
        <v>2908.839382</v>
      </c>
      <c r="T167" s="368" t="n">
        <v>0.3977686152627864</v>
      </c>
      <c r="U167" s="2812" t="n"/>
      <c r="V167" s="2810" t="n">
        <v>2568.564528</v>
      </c>
      <c r="W167" s="2811" t="n">
        <v>2791.012043471569</v>
      </c>
      <c r="X167" s="2811" t="n">
        <v>2548.328377935972</v>
      </c>
      <c r="Y167" s="2811" t="n">
        <v>-222.4475154715687</v>
      </c>
      <c r="Z167" s="2811" t="n">
        <v>20.23615006402861</v>
      </c>
      <c r="AA167" s="2811" t="n">
        <v>2846.665246</v>
      </c>
      <c r="AB167" s="368" t="n">
        <v>-0.0976935094109761</v>
      </c>
      <c r="AC167" s="370" t="n"/>
      <c r="AD167" s="2810" t="n">
        <v>2580.169230000002</v>
      </c>
      <c r="AE167" s="2811" t="n">
        <v>2889.886318937159</v>
      </c>
      <c r="AF167" s="2811" t="n">
        <v>2641.002123401911</v>
      </c>
      <c r="AG167" s="2811" t="n">
        <v>-309.7170889371569</v>
      </c>
      <c r="AH167" s="2811" t="n">
        <v>-60.83289340190913</v>
      </c>
      <c r="AI167" s="2811" t="n">
        <v>2732.993690000001</v>
      </c>
      <c r="AJ167" s="368" t="n">
        <v>-0.05591833620369568</v>
      </c>
      <c r="AK167" s="370" t="n"/>
      <c r="AL167" s="2810" t="n">
        <v>2553.163734</v>
      </c>
      <c r="AM167" s="2811" t="n">
        <v>2802.541263264561</v>
      </c>
      <c r="AN167" s="2811" t="n">
        <v>2592.302577784752</v>
      </c>
      <c r="AO167" s="2811" t="n">
        <v>2516.837029686872</v>
      </c>
      <c r="AP167" s="2811" t="n">
        <v>-249.377529264561</v>
      </c>
      <c r="AQ167" s="2811" t="n">
        <v>-39.13884378475268</v>
      </c>
      <c r="AR167" s="2811" t="n">
        <v>2561.237667999998</v>
      </c>
      <c r="AS167" s="368" t="n">
        <v>-0.003152356417709168</v>
      </c>
      <c r="AT167" s="2813" t="n"/>
      <c r="AU167" s="2810" t="n">
        <v>2626.797149</v>
      </c>
      <c r="AV167" s="2811" t="n">
        <v>2829.930931284204</v>
      </c>
      <c r="AW167" s="2811" t="n">
        <v>2572.881711480937</v>
      </c>
      <c r="AX167" s="2811" t="n">
        <v>-203.1337822842038</v>
      </c>
      <c r="AY167" s="2811" t="n">
        <v>53.91543751906283</v>
      </c>
      <c r="AZ167" s="2811" t="n">
        <v>2479.199426</v>
      </c>
      <c r="BA167" s="368" t="n">
        <v>0.05953442932105601</v>
      </c>
      <c r="BB167" s="370" t="n"/>
      <c r="BC167" s="2810" t="n">
        <v>2447.799451</v>
      </c>
      <c r="BD167" s="2811" t="n">
        <v>2838.648196324934</v>
      </c>
      <c r="BE167" s="2811" t="n">
        <v>2581.989943030267</v>
      </c>
      <c r="BF167" s="2811" t="n">
        <v>-390.8487453249345</v>
      </c>
      <c r="BG167" s="2811" t="n">
        <v>-134.1904920302668</v>
      </c>
      <c r="BH167" s="2811" t="n">
        <v>2636.682112</v>
      </c>
      <c r="BI167" s="368" t="n">
        <v>-0.07163649350839918</v>
      </c>
      <c r="BJ167" s="2815" t="n"/>
      <c r="BK167" s="2810" t="n">
        <v>2383.059040000001</v>
      </c>
      <c r="BL167" s="2811" t="n">
        <v>2733.841284097335</v>
      </c>
      <c r="BM167" s="2811" t="n">
        <v>2515.202514666523</v>
      </c>
      <c r="BN167" s="2811" t="n">
        <v>2398.000641294165</v>
      </c>
      <c r="BO167" s="2811" t="n">
        <v>-350.7822440973346</v>
      </c>
      <c r="BP167" s="2811" t="n">
        <v>-14.94160129416468</v>
      </c>
      <c r="BQ167" s="2811" t="n">
        <v>2583.184539</v>
      </c>
      <c r="BR167" s="368" t="n">
        <v>-0.07747239733692113</v>
      </c>
      <c r="BS167" s="2815" t="n"/>
      <c r="BT167" s="2810" t="n">
        <v>2374.804146999999</v>
      </c>
      <c r="BU167" s="2811" t="n">
        <v>2851.88603286703</v>
      </c>
      <c r="BV167" s="2811" t="n">
        <v>2509.729048870834</v>
      </c>
      <c r="BW167" s="2811" t="n">
        <v>-477.0818858670309</v>
      </c>
      <c r="BX167" s="2811" t="n">
        <v>-134.9249018708342</v>
      </c>
      <c r="BY167" s="2811" t="n">
        <v>2528.144767</v>
      </c>
      <c r="BZ167" s="368" t="n">
        <v>-0.06065341747892095</v>
      </c>
      <c r="CA167" s="2795" t="n"/>
      <c r="CB167" s="2810" t="n">
        <v>2444.577032</v>
      </c>
      <c r="CC167" s="2811" t="n">
        <v>2754.963456178742</v>
      </c>
      <c r="CD167" s="2811" t="n">
        <v>2499.700645717836</v>
      </c>
      <c r="CE167" s="2811" t="n">
        <v>-310.3864241787414</v>
      </c>
      <c r="CF167" s="2811" t="n">
        <v>-55.12361371783618</v>
      </c>
      <c r="CG167" s="2811" t="n">
        <v>2525.754181</v>
      </c>
      <c r="CH167" s="368" t="n">
        <v>-0.03213976625700776</v>
      </c>
      <c r="CI167" s="2795" t="n"/>
      <c r="CJ167" s="2810" t="n">
        <v>2522.661331</v>
      </c>
      <c r="CK167" s="2811" t="n">
        <v>2980.595792254887</v>
      </c>
      <c r="CL167" s="2811" t="n">
        <v>2773.171468252803</v>
      </c>
      <c r="CM167" s="2811" t="n">
        <v>-457.9344612548866</v>
      </c>
      <c r="CN167" s="2811" t="n">
        <v>-250.5101372528029</v>
      </c>
      <c r="CO167" s="2811" t="n">
        <v>3548.990636</v>
      </c>
      <c r="CP167" s="368" t="n">
        <v>-0.2891890709964667</v>
      </c>
      <c r="CQ167" s="370" t="n"/>
      <c r="CR167" s="2816" t="n">
        <v>31653.222635</v>
      </c>
      <c r="CS167" s="2811" t="n">
        <v>33779.95057622191</v>
      </c>
      <c r="CT167" s="2811" t="n">
        <v>32108.72288913564</v>
      </c>
      <c r="CU167" s="2811" t="n">
        <v>-2126.727941221914</v>
      </c>
      <c r="CV167" s="2811" t="n">
        <v>-455.5002541356371</v>
      </c>
      <c r="CW167" s="2811" t="n">
        <v>32940.75585199999</v>
      </c>
      <c r="CX167" s="368">
        <f>IFERROR(CR167/CW167-1, "-")</f>
        <v/>
      </c>
      <c r="CY167" s="377" t="n"/>
      <c r="CZ167" s="2818" t="n">
        <v>33779.95057622191</v>
      </c>
      <c r="DA167" s="2811" t="n">
        <v>33328.01775354177</v>
      </c>
      <c r="DB167" s="2811" t="n">
        <v>32619.73971952951</v>
      </c>
      <c r="DC167" s="2811" t="n">
        <v>32108.72288913564</v>
      </c>
      <c r="DD167" s="2811" t="n">
        <v>32940.75585199999</v>
      </c>
      <c r="DE167" s="368">
        <f>+CZ167/DD167-1</f>
        <v/>
      </c>
      <c r="DF167" s="368">
        <f>+DA167/DD167-1</f>
        <v/>
      </c>
      <c r="DG167" s="379">
        <f>+DB167/DD167-1</f>
        <v/>
      </c>
      <c r="DH167" s="379">
        <f>+DC167/DD167-1</f>
        <v/>
      </c>
      <c r="DI167" s="2819" t="n"/>
      <c r="DJ167" s="2657">
        <f>SUM(D167,J167,P167,V167,AD167,AL167,AU167,BC167,BK167,BT167,CB167,CJ167)-CR167</f>
        <v/>
      </c>
      <c r="DK167" s="2657">
        <f>SUM(E167,K167,Q167,W167,AE167,AM167,AV167,BD167,BL167,BU167,CC167,CK167)-CS167</f>
        <v/>
      </c>
      <c r="DL167" s="2657">
        <f>SUM(G167,M167,S167,AA167,AI167,AR167,AZ167,BH167,BQ167,BY167,CG167,CO167)-CW167</f>
        <v/>
      </c>
      <c r="DM167" s="2657">
        <f>SUM(D167,J167,P167,V167,AD167,AL167,AU167,BC167,,BN167,BV167,CD167,CL167)-CT167</f>
        <v/>
      </c>
      <c r="DN167" s="2819" t="n"/>
      <c r="DO167" s="2819" t="n"/>
      <c r="DP167" s="2820">
        <f>+DP168+DP171+DP173</f>
        <v/>
      </c>
      <c r="DQ167" s="2821">
        <f>-CR167+DP167/10^6</f>
        <v/>
      </c>
      <c r="DR167" s="2657">
        <f>SUM(E167,K167,Q167,W167,AE167,AM167,AV167,BD167,BL167,BU167,CC167,CK167)-CS167</f>
        <v/>
      </c>
      <c r="DS167" s="2657">
        <f>SUM(D167,J167,P167,V167,AD167,AL167,AU167,BC167,,BN167,BV167,CD167,CL167)-CT167</f>
        <v/>
      </c>
      <c r="DT167" s="2822" t="n"/>
      <c r="DU167" s="384" t="n">
        <v>3507.105477</v>
      </c>
      <c r="DV167" s="2823">
        <f>DU167-CJ167</f>
        <v/>
      </c>
      <c r="DX167" s="2811">
        <f>(CS167-CZ167)*10^6</f>
        <v/>
      </c>
      <c r="DY167" s="2811">
        <f>(CT167-DC167)*10^6</f>
        <v/>
      </c>
      <c r="DZ167" s="2811">
        <f>(CW167-DD167)*10^6</f>
        <v/>
      </c>
      <c r="EB167" s="2824" t="n"/>
    </row>
    <row customHeight="1" ht="15.75" r="168" s="2557">
      <c r="B168" s="449" t="inlineStr">
        <is>
          <t>Redevances régulateur</t>
        </is>
      </c>
      <c r="C168" s="365" t="inlineStr">
        <is>
          <t>Opex162</t>
        </is>
      </c>
      <c r="D168" s="2913" t="n">
        <v>2378.238543</v>
      </c>
      <c r="E168" s="2914" t="n">
        <v>2676.573384502367</v>
      </c>
      <c r="F168" s="2667" t="n">
        <v>-298.3348415023675</v>
      </c>
      <c r="G168" s="2667" t="n">
        <v>2645.710058</v>
      </c>
      <c r="H168" s="523" t="n">
        <v>-0.1010963065250592</v>
      </c>
      <c r="I168" s="524" t="n"/>
      <c r="J168" s="2913" t="n">
        <v>2249.846271</v>
      </c>
      <c r="K168" s="2914" t="n">
        <v>2454.293493006583</v>
      </c>
      <c r="L168" s="2667" t="n">
        <v>-204.4472220065832</v>
      </c>
      <c r="M168" s="2667" t="n">
        <v>2629.779735</v>
      </c>
      <c r="N168" s="523" t="n">
        <v>-0.1444734929482603</v>
      </c>
      <c r="O168" s="524" t="n"/>
      <c r="P168" s="2913" t="n">
        <v>3825.209973999999</v>
      </c>
      <c r="Q168" s="2914" t="n">
        <v>2685.396250376621</v>
      </c>
      <c r="R168" s="2667" t="n">
        <v>1139.813723623379</v>
      </c>
      <c r="S168" s="2667" t="n">
        <v>2769.315146</v>
      </c>
      <c r="T168" s="523" t="n">
        <v>0.3812837370730935</v>
      </c>
      <c r="U168" s="2915" t="n"/>
      <c r="V168" s="2913" t="n">
        <v>2328.234362</v>
      </c>
      <c r="W168" s="2914" t="n">
        <v>2624.441627586263</v>
      </c>
      <c r="X168" s="2914" t="n">
        <v>2315.68381288284</v>
      </c>
      <c r="Y168" s="2667" t="n">
        <v>-296.2072655862626</v>
      </c>
      <c r="Z168" s="2667" t="n">
        <v>12.55054911716024</v>
      </c>
      <c r="AA168" s="2667" t="n">
        <v>2700.791181</v>
      </c>
      <c r="AB168" s="523" t="n">
        <v>-0.137943585428199</v>
      </c>
      <c r="AC168" s="524" t="n"/>
      <c r="AD168" s="2913" t="n">
        <v>2305.475168000002</v>
      </c>
      <c r="AE168" s="2914" t="n">
        <v>2724.227268051853</v>
      </c>
      <c r="AF168" s="2914" t="n">
        <v>2408.153140348779</v>
      </c>
      <c r="AG168" s="2667" t="n">
        <v>-418.7521000518504</v>
      </c>
      <c r="AH168" s="2667" t="n">
        <v>-102.6779723487771</v>
      </c>
      <c r="AI168" s="2667" t="n">
        <v>2540.859095000001</v>
      </c>
      <c r="AJ168" s="523" t="n">
        <v>-0.09263950427758716</v>
      </c>
      <c r="AK168" s="524" t="n"/>
      <c r="AL168" s="2913" t="n">
        <v>2317.594525</v>
      </c>
      <c r="AM168" s="2914" t="n">
        <v>2637.546547379254</v>
      </c>
      <c r="AN168" s="2914" t="n">
        <v>2360.11792973162</v>
      </c>
      <c r="AO168" s="2914" t="n">
        <v>2277.876595863156</v>
      </c>
      <c r="AP168" s="2667" t="n">
        <v>-319.9520223792547</v>
      </c>
      <c r="AQ168" s="2667" t="n">
        <v>-42.52340473162076</v>
      </c>
      <c r="AR168" s="2667" t="n">
        <v>2389.887077999998</v>
      </c>
      <c r="AS168" s="523" t="n">
        <v>-0.03024935933813955</v>
      </c>
      <c r="AT168" s="2916" t="n"/>
      <c r="AU168" s="2913" t="n">
        <v>2352.643136</v>
      </c>
      <c r="AV168" s="2914" t="n">
        <v>2665.863345398897</v>
      </c>
      <c r="AW168" s="2914" t="n">
        <v>2333.721277657222</v>
      </c>
      <c r="AX168" s="2667" t="n">
        <v>-313.2202093988972</v>
      </c>
      <c r="AY168" s="2667" t="n">
        <v>18.92185834277825</v>
      </c>
      <c r="AZ168" s="2667" t="n">
        <v>2322.929406</v>
      </c>
      <c r="BA168" s="523" t="n">
        <v>0.01279149074580177</v>
      </c>
      <c r="BB168" s="524" t="n"/>
      <c r="BC168" s="2913" t="n">
        <v>2231.320349</v>
      </c>
      <c r="BD168" s="2914" t="n">
        <v>2674.271878772961</v>
      </c>
      <c r="BE168" s="2914" t="n">
        <v>2343.429509206551</v>
      </c>
      <c r="BF168" s="2667" t="n">
        <v>-442.9515297729608</v>
      </c>
      <c r="BG168" s="2667" t="n">
        <v>-112.1091602065512</v>
      </c>
      <c r="BH168" s="2667" t="n">
        <v>2473.29213</v>
      </c>
      <c r="BI168" s="523" t="n">
        <v>-0.09783388628661494</v>
      </c>
      <c r="BJ168" s="2915" t="n"/>
      <c r="BK168" s="2913" t="n">
        <v>2155.795212</v>
      </c>
      <c r="BL168" s="2914" t="n">
        <v>2569.695077656473</v>
      </c>
      <c r="BM168" s="2914" t="n">
        <v>2276.512880842808</v>
      </c>
      <c r="BN168" s="2914" t="n">
        <v>2170.864242423525</v>
      </c>
      <c r="BO168" s="2667" t="n">
        <v>-413.8998656564731</v>
      </c>
      <c r="BP168" s="2667" t="n">
        <v>-15.06903042352451</v>
      </c>
      <c r="BQ168" s="2667" t="n">
        <v>2412.406916</v>
      </c>
      <c r="BR168" s="523" t="n">
        <v>-0.1063716499476326</v>
      </c>
      <c r="BS168" s="2915" t="n"/>
      <c r="BT168" s="2913" t="n">
        <v>2141.084926</v>
      </c>
      <c r="BU168" s="2914" t="n">
        <v>2687.289329574317</v>
      </c>
      <c r="BV168" s="2914" t="n">
        <v>2281.571862609849</v>
      </c>
      <c r="BW168" s="2667" t="n">
        <v>-546.2044035743165</v>
      </c>
      <c r="BX168" s="2667" t="n">
        <v>-140.4869366098487</v>
      </c>
      <c r="BY168" s="2667" t="n">
        <v>2380.951064</v>
      </c>
      <c r="BZ168" s="523" t="n">
        <v>-0.1007438336834292</v>
      </c>
      <c r="CA168" s="2795" t="n"/>
      <c r="CB168" s="2913" t="n">
        <v>2049.729722</v>
      </c>
      <c r="CC168" s="2914" t="n">
        <v>2590.790380416892</v>
      </c>
      <c r="CD168" s="2914" t="n">
        <v>2277.023302756346</v>
      </c>
      <c r="CE168" s="2667" t="n">
        <v>-541.0606584168918</v>
      </c>
      <c r="CF168" s="2667" t="n">
        <v>-227.2935807563458</v>
      </c>
      <c r="CG168" s="2667" t="n">
        <v>2383.989715</v>
      </c>
      <c r="CH168" s="523" t="n">
        <v>-0.140210333499698</v>
      </c>
      <c r="CI168" s="2795" t="n"/>
      <c r="CJ168" s="2913" t="n">
        <v>2198.966391</v>
      </c>
      <c r="CK168" s="2914" t="n">
        <v>2815.898063756411</v>
      </c>
      <c r="CL168" s="2914" t="n">
        <v>2525.633141424497</v>
      </c>
      <c r="CM168" s="2667" t="n">
        <v>-616.9316727564114</v>
      </c>
      <c r="CN168" s="2667" t="n">
        <v>-326.6667504244974</v>
      </c>
      <c r="CO168" s="2667" t="n">
        <v>2477.641711</v>
      </c>
      <c r="CP168" s="523" t="n">
        <v>-0.1124760366935881</v>
      </c>
      <c r="CQ168" s="524" t="n"/>
      <c r="CR168" s="2913" t="n">
        <v>28534.138579</v>
      </c>
      <c r="CS168" s="2914" t="n">
        <v>31806.28664647889</v>
      </c>
      <c r="CT168" s="2914" t="n">
        <v>29243.65487721422</v>
      </c>
      <c r="CU168" s="2914" t="n">
        <v>-3272.148067478895</v>
      </c>
      <c r="CV168" s="2914" t="n">
        <v>-709.516298214221</v>
      </c>
      <c r="CW168" s="2914" t="n">
        <v>30127.553235</v>
      </c>
      <c r="CX168" s="523">
        <f>IFERROR(CR168/CW168-1, "-")</f>
        <v/>
      </c>
      <c r="CY168" s="392" t="n"/>
      <c r="CZ168" s="2917" t="n">
        <v>31806.28664647889</v>
      </c>
      <c r="DA168" s="2914" t="n">
        <v>30537.81014194424</v>
      </c>
      <c r="DB168" s="2914" t="n">
        <v>29733.7510497635</v>
      </c>
      <c r="DC168" s="2914" t="n">
        <v>29243.65487721422</v>
      </c>
      <c r="DD168" s="2914" t="n">
        <v>30127.553235</v>
      </c>
      <c r="DE168" s="523">
        <f>+CZ168/DD168-1</f>
        <v/>
      </c>
      <c r="DF168" s="523">
        <f>+DA168/DD168-1</f>
        <v/>
      </c>
      <c r="DG168" s="528">
        <f>+DB168/DD168-1</f>
        <v/>
      </c>
      <c r="DH168" s="528">
        <f>+DC168/DD168-1</f>
        <v/>
      </c>
      <c r="DI168" s="2819" t="n"/>
      <c r="DJ168" s="2657">
        <f>SUM(D168,J168,P168,V168,AD168,AL168,AU168,BC168,BK168,BT168,CB168,CJ168)-CR168</f>
        <v/>
      </c>
      <c r="DK168" s="2657">
        <f>SUM(E168,K168,Q168,W168,AE168,AM168,AV168,BD168,BL168,BU168,CC168,CK168)-CS168</f>
        <v/>
      </c>
      <c r="DL168" s="2657">
        <f>SUM(G168,M168,S168,AA168,AI168,AR168,AZ168,BH168,BQ168,BY168,CG168,CO168)-CW168</f>
        <v/>
      </c>
      <c r="DM168" s="2657">
        <f>SUM(D168,J168,P168,V168,AD168,AL168,AU168,BC168,,BN168,BV168,CD168,CL168)-CT168</f>
        <v/>
      </c>
      <c r="DN168" s="2819" t="n"/>
      <c r="DO168" s="2819" t="n"/>
      <c r="DP168" s="2918">
        <f>+DP169+DP170</f>
        <v/>
      </c>
      <c r="DQ168" s="2821">
        <f>-CR168+DP168/10^6</f>
        <v/>
      </c>
      <c r="DR168" s="2657">
        <f>SUM(E168,K168,Q168,W168,AE168,AM168,AV168,BD168,BL168,BU168,CC168,CK168)-CS168</f>
        <v/>
      </c>
      <c r="DS168" s="2657">
        <f>SUM(D168,J168,P168,V168,AD168,AL168,AU168,BC168,,BN168,BV168,CD168,CL168)-CT168</f>
        <v/>
      </c>
      <c r="DT168" s="2822" t="n"/>
      <c r="DU168" s="384" t="n">
        <v>2477.641711</v>
      </c>
      <c r="DV168" s="2823">
        <f>DU168-CJ168</f>
        <v/>
      </c>
      <c r="DX168" s="2811">
        <f>(CS168-CZ168)*10^6</f>
        <v/>
      </c>
      <c r="DY168" s="2811">
        <f>(CT168-DC168)*10^6</f>
        <v/>
      </c>
      <c r="DZ168" s="2811">
        <f>(CW168-DD168)*10^6</f>
        <v/>
      </c>
      <c r="EB168" s="2824" t="n"/>
    </row>
    <row customFormat="1" customHeight="1" hidden="1" ht="15.75" outlineLevel="1" r="169" s="408">
      <c r="A169" s="260" t="n"/>
      <c r="B169" s="411" t="inlineStr">
        <is>
          <t>REDEVANCES AUTORITE DE REGULATION (Redevance licence &amp; Contribution)</t>
        </is>
      </c>
      <c r="C169" s="398" t="inlineStr">
        <is>
          <t>Opex163</t>
        </is>
      </c>
      <c r="D169" s="2831" t="n">
        <v>2378.238543</v>
      </c>
      <c r="E169" s="2832" t="n">
        <v>471.332986371581</v>
      </c>
      <c r="F169" s="2832" t="n">
        <v>1906.905556628419</v>
      </c>
      <c r="G169" s="2832" t="n">
        <v>2645.710058</v>
      </c>
      <c r="H169" s="401" t="n">
        <v>-0.1010963065250592</v>
      </c>
      <c r="I169" s="389" t="n"/>
      <c r="J169" s="2831" t="n">
        <v>2249.846271</v>
      </c>
      <c r="K169" s="2832" t="n">
        <v>433.99894652708</v>
      </c>
      <c r="L169" s="2832" t="n">
        <v>1815.84732447292</v>
      </c>
      <c r="M169" s="2832" t="n">
        <v>2629.779735</v>
      </c>
      <c r="N169" s="401" t="n">
        <v>-0.1444734929482603</v>
      </c>
      <c r="O169" s="402" t="n"/>
      <c r="P169" s="2831" t="n">
        <v>3825.209974</v>
      </c>
      <c r="Q169" s="2832" t="n">
        <v>472.787641877435</v>
      </c>
      <c r="R169" s="2832" t="n">
        <v>3352.422332122565</v>
      </c>
      <c r="S169" s="2832" t="n">
        <v>2769.315146</v>
      </c>
      <c r="T169" s="401" t="n">
        <v>0.3812837370730937</v>
      </c>
      <c r="U169" s="2826" t="n"/>
      <c r="V169" s="2831" t="n">
        <v>2328.234362</v>
      </c>
      <c r="W169" s="2832" t="n">
        <v>462.543000209364</v>
      </c>
      <c r="X169" s="2832" t="n">
        <v>385.387646376944</v>
      </c>
      <c r="Y169" s="2832" t="n">
        <v>1865.691361790636</v>
      </c>
      <c r="Z169" s="2832" t="n">
        <v>1942.846715623056</v>
      </c>
      <c r="AA169" s="2832" t="n">
        <v>2700.791181</v>
      </c>
      <c r="AB169" s="401" t="n">
        <v>-0.137943585428199</v>
      </c>
      <c r="AC169" s="402" t="n"/>
      <c r="AD169" s="2831" t="n">
        <v>2305.475168</v>
      </c>
      <c r="AE169" s="2832" t="n">
        <v>479.240820829919</v>
      </c>
      <c r="AF169" s="2832" t="n">
        <v>399.446282212299</v>
      </c>
      <c r="AG169" s="2832" t="n">
        <v>1826.234347170081</v>
      </c>
      <c r="AH169" s="2832" t="n">
        <v>1906.028885787701</v>
      </c>
      <c r="AI169" s="2832" t="n">
        <v>2540.859095000001</v>
      </c>
      <c r="AJ169" s="401" t="n">
        <v>-0.09263950427758805</v>
      </c>
      <c r="AK169" s="402" t="n"/>
      <c r="AL169" s="2831" t="n">
        <v>2317.594525</v>
      </c>
      <c r="AM169" s="2832" t="n">
        <v>464.620811439228</v>
      </c>
      <c r="AN169" s="2832" t="n">
        <v>377.799418912743</v>
      </c>
      <c r="AO169" s="2832" t="n">
        <v>360.343773098818</v>
      </c>
      <c r="AP169" s="2832" t="n">
        <v>1852.973713560772</v>
      </c>
      <c r="AQ169" s="2832" t="n">
        <v>1939.795106087257</v>
      </c>
      <c r="AR169" s="2832" t="n">
        <v>2389.887077999998</v>
      </c>
      <c r="AS169" s="401" t="n">
        <v>-0.03024935933813944</v>
      </c>
      <c r="AT169" s="2827" t="n"/>
      <c r="AU169" s="2831" t="n">
        <v>2352.643136</v>
      </c>
      <c r="AV169" s="2832" t="n">
        <v>469.395780898701</v>
      </c>
      <c r="AW169" s="2832" t="n">
        <v>348.857732847841</v>
      </c>
      <c r="AX169" s="2832" t="n">
        <v>1883.247355101299</v>
      </c>
      <c r="AY169" s="2832" t="n">
        <v>2003.785403152159</v>
      </c>
      <c r="AZ169" s="2832" t="n">
        <v>2322.929406</v>
      </c>
      <c r="BA169" s="401" t="n">
        <v>0.01279149074580177</v>
      </c>
      <c r="BB169" s="402" t="n"/>
      <c r="BC169" s="2831" t="n">
        <v>2231.320349</v>
      </c>
      <c r="BD169" s="2832" t="n">
        <v>470.4877612247051</v>
      </c>
      <c r="BE169" s="2832" t="n">
        <v>340.368032891073</v>
      </c>
      <c r="BF169" s="2832" t="n">
        <v>1760.832587775295</v>
      </c>
      <c r="BG169" s="2832" t="n">
        <v>1890.952316108927</v>
      </c>
      <c r="BH169" s="2832" t="n">
        <v>2473.29213</v>
      </c>
      <c r="BI169" s="401" t="n">
        <v>-0.09783388628661494</v>
      </c>
      <c r="BJ169" s="2833" t="n"/>
      <c r="BK169" s="2831" t="n">
        <v>2155.795212</v>
      </c>
      <c r="BL169" s="2832" t="n">
        <v>452.6478644005582</v>
      </c>
      <c r="BM169" s="2832" t="n">
        <v>334.665504088548</v>
      </c>
      <c r="BN169" s="2832" t="n">
        <v>414.944653717455</v>
      </c>
      <c r="BO169" s="2832" t="n">
        <v>1703.147347599442</v>
      </c>
      <c r="BP169" s="2832" t="n">
        <v>1740.850558282545</v>
      </c>
      <c r="BQ169" s="2832" t="n">
        <v>2412.406916</v>
      </c>
      <c r="BR169" s="401" t="n">
        <v>-0.1063716499476326</v>
      </c>
      <c r="BS169" s="2833" t="n"/>
      <c r="BT169" s="2831" t="n">
        <v>2141.084926</v>
      </c>
      <c r="BU169" s="2832" t="n">
        <v>472.4891159797717</v>
      </c>
      <c r="BV169" s="2832" t="n">
        <v>348.628410158969</v>
      </c>
      <c r="BW169" s="2832" t="n">
        <v>1668.595810020228</v>
      </c>
      <c r="BX169" s="2832" t="n">
        <v>1792.456515841031</v>
      </c>
      <c r="BY169" s="2832" t="n">
        <v>2380.951064</v>
      </c>
      <c r="BZ169" s="401" t="n">
        <v>-0.1007438336834292</v>
      </c>
      <c r="CA169" s="2795" t="n"/>
      <c r="CB169" s="2831" t="n">
        <v>2049.729722</v>
      </c>
      <c r="CC169" s="2832" t="n">
        <v>456.2370263534366</v>
      </c>
      <c r="CD169" s="2832" t="n">
        <v>340.896971839635</v>
      </c>
      <c r="CE169" s="2832" t="n">
        <v>1593.492695646563</v>
      </c>
      <c r="CF169" s="2832" t="n">
        <v>1708.832750160365</v>
      </c>
      <c r="CG169" s="2832" t="n">
        <v>2383.989715</v>
      </c>
      <c r="CH169" s="401" t="n">
        <v>-0.140210333499698</v>
      </c>
      <c r="CI169" s="2795" t="n"/>
      <c r="CJ169" s="2831" t="n">
        <v>2198.966391</v>
      </c>
      <c r="CK169" s="2832" t="n">
        <v>494.1851712484623</v>
      </c>
      <c r="CL169" s="2832" t="n">
        <v>367.6918896762</v>
      </c>
      <c r="CM169" s="2832" t="n">
        <v>1704.781219751538</v>
      </c>
      <c r="CN169" s="2832" t="n">
        <v>1831.2745013238</v>
      </c>
      <c r="CO169" s="2832" t="n">
        <v>2477.641711</v>
      </c>
      <c r="CP169" s="401" t="n">
        <v>-0.1124760366935881</v>
      </c>
      <c r="CQ169" s="402" t="n"/>
      <c r="CR169" s="2939" t="n">
        <v>28534.138579</v>
      </c>
      <c r="CS169" s="2832" t="n">
        <v>5599.966927360242</v>
      </c>
      <c r="CT169" s="2832" t="n">
        <v>21460.72425339226</v>
      </c>
      <c r="CU169" s="2832" t="n">
        <v>22934.17165163976</v>
      </c>
      <c r="CV169" s="2832" t="n">
        <v>7073.41432560774</v>
      </c>
      <c r="CW169" s="2832" t="n">
        <v>30127.553235</v>
      </c>
      <c r="CX169" s="401">
        <f>IFERROR(CR169/CW169-1, "-")</f>
        <v/>
      </c>
      <c r="CY169" s="392" t="n"/>
      <c r="CZ169" s="2834" t="n">
        <v>5599.966927360241</v>
      </c>
      <c r="DA169" s="2832" t="n">
        <v>11827.6035704577</v>
      </c>
      <c r="DB169" s="2832" t="n">
        <v>2440.79388805274</v>
      </c>
      <c r="DC169" s="2832" t="n">
        <v>21460.7242533923</v>
      </c>
      <c r="DD169" s="2832" t="n">
        <v>30127.553235</v>
      </c>
      <c r="DE169" s="401">
        <f>+CZ169/DD169-1</f>
        <v/>
      </c>
      <c r="DF169" s="401">
        <f>+DA169/DD169-1</f>
        <v/>
      </c>
      <c r="DG169" s="405">
        <f>+DB169/DD169-1</f>
        <v/>
      </c>
      <c r="DH169" s="405">
        <f>+DC169/DD169-1</f>
        <v/>
      </c>
      <c r="DI169" s="2819" t="n"/>
      <c r="DJ169" s="2657">
        <f>SUM(D169,J169,P169,V169,AD169,AL169,AU169,BC169,BK169,BT169,CB169,CJ169)-CR169</f>
        <v/>
      </c>
      <c r="DK169" s="2657">
        <f>SUM(E169,K169,Q169,W169,AE169,AM169,AV169,BD169,BL169,BU169,CC169,CK169)-CS169</f>
        <v/>
      </c>
      <c r="DL169" s="2657">
        <f>SUM(G169,M169,S169,AA169,AI169,AR169,AZ169,BH169,BQ169,BY169,CG169,CO169)-CW169</f>
        <v/>
      </c>
      <c r="DM169" s="2657">
        <f>SUM(D169,J169,P169,V169,AD169,AL169,AU169,BC169,,BN169,BV169,CD169,CL169)-CT169</f>
        <v/>
      </c>
      <c r="DN169" s="2819" t="n"/>
      <c r="DO169" s="2819" t="n"/>
      <c r="DP169" s="2831" t="n">
        <v>27649911524</v>
      </c>
      <c r="DQ169" s="2821" t="n"/>
      <c r="DR169" s="2657">
        <f>SUM(E169,K169,Q169,W169,AE169,AM169,AV169,BD169,BL169,BU169,CC169,CK169)-CS169</f>
        <v/>
      </c>
      <c r="DS169" s="2657">
        <f>SUM(D169,J169,P169,V169,AD169,AL169,AU169,BC169,,BN169,BV169,CD169,CL169)-CT169</f>
        <v/>
      </c>
      <c r="DT169" s="2822" t="n"/>
      <c r="DU169" s="407" t="n">
        <v>2477.641711</v>
      </c>
      <c r="DV169" s="2823">
        <f>DU169-CJ169</f>
        <v/>
      </c>
      <c r="DX169" s="2811">
        <f>(CS169-CZ169)*10^6</f>
        <v/>
      </c>
      <c r="DY169" s="2811">
        <f>(CT169-DC169)*10^6</f>
        <v/>
      </c>
      <c r="DZ169" s="2811">
        <f>(CW169-DD169)*10^6</f>
        <v/>
      </c>
      <c r="EB169" s="2824" t="n"/>
    </row>
    <row customFormat="1" customHeight="1" hidden="1" ht="30" outlineLevel="1" r="170" s="408">
      <c r="A170" s="260" t="n"/>
      <c r="B170" s="552" t="inlineStr">
        <is>
          <t>REDEVANCES AUTORITE DE REGULAT (Redevance Trafic &amp; autres)</t>
        </is>
      </c>
      <c r="C170" s="398" t="inlineStr">
        <is>
          <t>Opex164</t>
        </is>
      </c>
      <c r="D170" s="2831" t="n"/>
      <c r="E170" s="2832" t="n">
        <v>2205.24039813079</v>
      </c>
      <c r="F170" s="2832" t="n">
        <v>-2205.24039813079</v>
      </c>
      <c r="G170" s="2832" t="n"/>
      <c r="H170" s="401" t="n"/>
      <c r="I170" s="389" t="n"/>
      <c r="J170" s="2831" t="n"/>
      <c r="K170" s="2832" t="n">
        <v>2020.2945464795</v>
      </c>
      <c r="L170" s="2832" t="n">
        <v>-2020.2945464795</v>
      </c>
      <c r="M170" s="2832" t="n"/>
      <c r="N170" s="401" t="n"/>
      <c r="O170" s="402" t="n"/>
      <c r="P170" s="2831" t="n"/>
      <c r="Q170" s="2832" t="n">
        <v>2212.60860849919</v>
      </c>
      <c r="R170" s="2832" t="n">
        <v>-2212.60860849919</v>
      </c>
      <c r="S170" s="2832" t="n"/>
      <c r="T170" s="401" t="n"/>
      <c r="U170" s="2826" t="n"/>
      <c r="V170" s="2831" t="n"/>
      <c r="W170" s="2832" t="n">
        <v>2161.8986273769</v>
      </c>
      <c r="X170" s="2832" t="n">
        <v>1930.2961665059</v>
      </c>
      <c r="Y170" s="2832" t="n">
        <v>-2161.8986273769</v>
      </c>
      <c r="Z170" s="2832" t="n">
        <v>-1930.2961665059</v>
      </c>
      <c r="AA170" s="2832" t="n"/>
      <c r="AB170" s="401" t="n"/>
      <c r="AC170" s="402" t="n"/>
      <c r="AD170" s="2831" t="n"/>
      <c r="AE170" s="2832" t="n">
        <v>2244.98644722193</v>
      </c>
      <c r="AF170" s="2832" t="n">
        <v>2008.70685813648</v>
      </c>
      <c r="AG170" s="2832" t="n">
        <v>-2244.98644722193</v>
      </c>
      <c r="AH170" s="2832" t="n">
        <v>-2008.70685813648</v>
      </c>
      <c r="AI170" s="2832" t="n"/>
      <c r="AJ170" s="401" t="n"/>
      <c r="AK170" s="402" t="n"/>
      <c r="AL170" s="2831" t="n"/>
      <c r="AM170" s="2832" t="n">
        <v>2172.92573594003</v>
      </c>
      <c r="AN170" s="2832" t="n">
        <v>1982.31851081888</v>
      </c>
      <c r="AO170" s="2832" t="n">
        <v>1917.53282276434</v>
      </c>
      <c r="AP170" s="2832" t="n">
        <v>-2172.92573594003</v>
      </c>
      <c r="AQ170" s="2832" t="n">
        <v>-1982.31851081888</v>
      </c>
      <c r="AR170" s="2832" t="n"/>
      <c r="AS170" s="401" t="n"/>
      <c r="AT170" s="2827" t="n"/>
      <c r="AU170" s="2831" t="n"/>
      <c r="AV170" s="2832" t="n">
        <v>2196.4675645002</v>
      </c>
      <c r="AW170" s="2832" t="n">
        <v>1984.86354480938</v>
      </c>
      <c r="AX170" s="2832" t="n">
        <v>-2196.4675645002</v>
      </c>
      <c r="AY170" s="2832" t="n">
        <v>-1984.86354480938</v>
      </c>
      <c r="AZ170" s="2832" t="n"/>
      <c r="BA170" s="401" t="n"/>
      <c r="BB170" s="402" t="n"/>
      <c r="BC170" s="2831" t="n"/>
      <c r="BD170" s="2832" t="n">
        <v>2203.784117548256</v>
      </c>
      <c r="BE170" s="2832" t="n">
        <v>2003.06147631548</v>
      </c>
      <c r="BF170" s="2832" t="n">
        <v>-2203.784117548256</v>
      </c>
      <c r="BG170" s="2832" t="n">
        <v>-2003.06147631548</v>
      </c>
      <c r="BH170" s="2832" t="n"/>
      <c r="BI170" s="401" t="n"/>
      <c r="BJ170" s="2833" t="n"/>
      <c r="BK170" s="2831" t="n"/>
      <c r="BL170" s="2832" t="n">
        <v>2117.047213255915</v>
      </c>
      <c r="BM170" s="2832" t="n">
        <v>1979.84737675426</v>
      </c>
      <c r="BN170" s="2832" t="n">
        <v>1755.91958870607</v>
      </c>
      <c r="BO170" s="2832" t="n">
        <v>-2117.047213255915</v>
      </c>
      <c r="BP170" s="2832" t="n">
        <v>-1755.91958870607</v>
      </c>
      <c r="BQ170" s="2832" t="n"/>
      <c r="BR170" s="401" t="n"/>
      <c r="BS170" s="2833" t="n"/>
      <c r="BT170" s="2831" t="n"/>
      <c r="BU170" s="2832" t="n">
        <v>2214.800213594545</v>
      </c>
      <c r="BV170" s="2832" t="n">
        <v>1932.94345245088</v>
      </c>
      <c r="BW170" s="2832" t="n">
        <v>-2214.800213594545</v>
      </c>
      <c r="BX170" s="2832" t="n">
        <v>-1932.94345245088</v>
      </c>
      <c r="BY170" s="2832" t="n"/>
      <c r="BZ170" s="401" t="n"/>
      <c r="CA170" s="2795" t="n"/>
      <c r="CB170" s="2831" t="n"/>
      <c r="CC170" s="2832" t="n">
        <v>2134.553354063455</v>
      </c>
      <c r="CD170" s="2832" t="n">
        <v>1936.12633091671</v>
      </c>
      <c r="CE170" s="2832" t="n">
        <v>-2134.553354063455</v>
      </c>
      <c r="CF170" s="2832" t="n">
        <v>-1936.12633091671</v>
      </c>
      <c r="CG170" s="2832" t="n"/>
      <c r="CH170" s="401" t="n"/>
      <c r="CI170" s="2795" t="n"/>
      <c r="CJ170" s="2831" t="n"/>
      <c r="CK170" s="2832" t="n">
        <v>2321.712892507949</v>
      </c>
      <c r="CL170" s="2832" t="n">
        <v>2157.9412517483</v>
      </c>
      <c r="CM170" s="2832" t="n">
        <v>-2321.712892507949</v>
      </c>
      <c r="CN170" s="2832" t="n">
        <v>-2157.9412517483</v>
      </c>
      <c r="CO170" s="2832" t="n"/>
      <c r="CP170" s="401" t="n"/>
      <c r="CQ170" s="402" t="n"/>
      <c r="CR170" s="2831" t="n">
        <v>0</v>
      </c>
      <c r="CS170" s="2832" t="n">
        <v>26206.31971911867</v>
      </c>
      <c r="CT170" s="2832" t="n">
        <v>7782.93062382196</v>
      </c>
      <c r="CU170" s="2832" t="n">
        <v>-26206.31971911867</v>
      </c>
      <c r="CV170" s="2832" t="n">
        <v>-7782.93062382196</v>
      </c>
      <c r="CW170" s="2832" t="n">
        <v>0</v>
      </c>
      <c r="CX170" s="401">
        <f>IFERROR(CR170/CW170-1, "-")</f>
        <v/>
      </c>
      <c r="CY170" s="392" t="n"/>
      <c r="CZ170" s="2834" t="n">
        <v>26206.31971911865</v>
      </c>
      <c r="DA170" s="2832" t="n">
        <v>18710.2065714865</v>
      </c>
      <c r="DB170" s="2832" t="n">
        <v>27292.9571617108</v>
      </c>
      <c r="DC170" s="2832" t="n">
        <v>7782.93062382196</v>
      </c>
      <c r="DD170" s="2832" t="n">
        <v>0</v>
      </c>
      <c r="DE170" s="401">
        <f>+CZ170/DD170-1</f>
        <v/>
      </c>
      <c r="DF170" s="401">
        <f>+DA170/DD170-1</f>
        <v/>
      </c>
      <c r="DG170" s="405">
        <f>+DB170/DD170-1</f>
        <v/>
      </c>
      <c r="DH170" s="405">
        <f>+DC170/DD170-1</f>
        <v/>
      </c>
      <c r="DI170" s="2819" t="n"/>
      <c r="DJ170" s="2657">
        <f>SUM(D170,J170,P170,V170,AD170,AL170,AU170,BC170,BK170,BT170,CB170,CJ170)-CR170</f>
        <v/>
      </c>
      <c r="DK170" s="2657">
        <f>SUM(E170,K170,Q170,W170,AE170,AM170,AV170,BD170,BL170,BU170,CC170,CK170)-CS170</f>
        <v/>
      </c>
      <c r="DL170" s="2657">
        <f>SUM(G170,M170,S170,AA170,AI170,AR170,AZ170,BH170,BQ170,BY170,CG170,CO170)-CW170</f>
        <v/>
      </c>
      <c r="DM170" s="2657">
        <f>SUM(D170,J170,P170,V170,AD170,AL170,AU170,BC170,,BN170,BV170,CD170,CL170)-CT170</f>
        <v/>
      </c>
      <c r="DN170" s="2819" t="n"/>
      <c r="DO170" s="2819" t="n"/>
      <c r="DP170" s="2835" t="n"/>
      <c r="DQ170" s="2821" t="n"/>
      <c r="DR170" s="2657">
        <f>SUM(E170,K170,Q170,W170,AE170,AM170,AV170,BD170,BL170,BU170,CC170,CK170)-CS170</f>
        <v/>
      </c>
      <c r="DS170" s="2657">
        <f>SUM(D170,J170,P170,V170,AD170,AL170,AU170,BC170,,BN170,BV170,CD170,CL170)-CT170</f>
        <v/>
      </c>
      <c r="DT170" s="2822" t="n"/>
      <c r="DU170" s="407" t="n"/>
      <c r="DV170" s="2823">
        <f>DU170-CJ170</f>
        <v/>
      </c>
      <c r="DX170" s="2811">
        <f>(CS170-CZ170)*10^6</f>
        <v/>
      </c>
      <c r="DY170" s="2811">
        <f>(CT170-DC170)*10^6</f>
        <v/>
      </c>
      <c r="DZ170" s="2811">
        <f>(CW170-DD170)*10^6</f>
        <v/>
      </c>
      <c r="EB170" s="2824" t="n"/>
    </row>
    <row collapsed="1" customHeight="1" ht="15.75" r="171" s="2557">
      <c r="B171" s="481" t="inlineStr">
        <is>
          <t>Droits sur le trafic International Entrant</t>
        </is>
      </c>
      <c r="C171" s="365" t="inlineStr">
        <is>
          <t>Opex165</t>
        </is>
      </c>
      <c r="D171" s="2747" t="n">
        <v>0</v>
      </c>
      <c r="E171" s="2667" t="n">
        <v>0</v>
      </c>
      <c r="F171" s="2667" t="n">
        <v>0</v>
      </c>
      <c r="G171" s="2667" t="n">
        <v>0</v>
      </c>
      <c r="H171" s="224" t="n"/>
      <c r="I171" s="389" t="n"/>
      <c r="J171" s="2747" t="n">
        <v>0</v>
      </c>
      <c r="K171" s="2667" t="n">
        <v>0</v>
      </c>
      <c r="L171" s="2667" t="n">
        <v>0</v>
      </c>
      <c r="M171" s="2667" t="n">
        <v>0</v>
      </c>
      <c r="N171" s="224" t="n"/>
      <c r="O171" s="389" t="n"/>
      <c r="P171" s="2747" t="n">
        <v>0</v>
      </c>
      <c r="Q171" s="2667" t="n">
        <v>0</v>
      </c>
      <c r="R171" s="2667" t="n">
        <v>0</v>
      </c>
      <c r="S171" s="2667" t="n">
        <v>0</v>
      </c>
      <c r="T171" s="224" t="n"/>
      <c r="U171" s="2826" t="n"/>
      <c r="V171" s="2747" t="n">
        <v>0</v>
      </c>
      <c r="W171" s="2667" t="n">
        <v>0</v>
      </c>
      <c r="X171" s="2667" t="n">
        <v>0</v>
      </c>
      <c r="Y171" s="2667" t="n">
        <v>0</v>
      </c>
      <c r="Z171" s="2667" t="n">
        <v>0</v>
      </c>
      <c r="AA171" s="2667" t="n">
        <v>0</v>
      </c>
      <c r="AB171" s="224" t="n"/>
      <c r="AC171" s="389" t="n"/>
      <c r="AD171" s="2747" t="n">
        <v>0</v>
      </c>
      <c r="AE171" s="2667" t="n">
        <v>0</v>
      </c>
      <c r="AF171" s="2667" t="n">
        <v>0</v>
      </c>
      <c r="AG171" s="2667" t="n">
        <v>0</v>
      </c>
      <c r="AH171" s="2667" t="n">
        <v>0</v>
      </c>
      <c r="AI171" s="2667" t="n">
        <v>0</v>
      </c>
      <c r="AJ171" s="224" t="n"/>
      <c r="AK171" s="389" t="n"/>
      <c r="AL171" s="2747" t="n">
        <v>0</v>
      </c>
      <c r="AM171" s="2667" t="n">
        <v>0</v>
      </c>
      <c r="AN171" s="2667" t="n">
        <v>0</v>
      </c>
      <c r="AO171" s="2667" t="n">
        <v>0</v>
      </c>
      <c r="AP171" s="2667" t="n">
        <v>0</v>
      </c>
      <c r="AQ171" s="2667" t="n">
        <v>0</v>
      </c>
      <c r="AR171" s="2667" t="n">
        <v>0</v>
      </c>
      <c r="AS171" s="224" t="n"/>
      <c r="AT171" s="2827" t="n"/>
      <c r="AU171" s="2747" t="n">
        <v>0</v>
      </c>
      <c r="AV171" s="2667" t="n">
        <v>0</v>
      </c>
      <c r="AW171" s="2667" t="n">
        <v>0</v>
      </c>
      <c r="AX171" s="2667" t="n">
        <v>0</v>
      </c>
      <c r="AY171" s="2667" t="n">
        <v>0</v>
      </c>
      <c r="AZ171" s="2667" t="n">
        <v>0</v>
      </c>
      <c r="BA171" s="224" t="n"/>
      <c r="BB171" s="389" t="n"/>
      <c r="BC171" s="2747" t="n">
        <v>0</v>
      </c>
      <c r="BD171" s="2667" t="n">
        <v>0</v>
      </c>
      <c r="BE171" s="2667" t="n">
        <v>0</v>
      </c>
      <c r="BF171" s="2667" t="n">
        <v>0</v>
      </c>
      <c r="BG171" s="2667" t="n">
        <v>0</v>
      </c>
      <c r="BH171" s="2667" t="n">
        <v>0</v>
      </c>
      <c r="BI171" s="224" t="n"/>
      <c r="BJ171" s="2826" t="n"/>
      <c r="BK171" s="2747" t="n">
        <v>0</v>
      </c>
      <c r="BL171" s="2667" t="n">
        <v>0</v>
      </c>
      <c r="BM171" s="2667" t="n">
        <v>0</v>
      </c>
      <c r="BN171" s="2667" t="n">
        <v>0</v>
      </c>
      <c r="BO171" s="2667" t="n">
        <v>0</v>
      </c>
      <c r="BP171" s="2667" t="n">
        <v>0</v>
      </c>
      <c r="BQ171" s="2667" t="n">
        <v>0</v>
      </c>
      <c r="BR171" s="224" t="n"/>
      <c r="BS171" s="2826" t="n"/>
      <c r="BT171" s="2747" t="n">
        <v>0</v>
      </c>
      <c r="BU171" s="2667" t="n">
        <v>0</v>
      </c>
      <c r="BV171" s="2667" t="n">
        <v>0</v>
      </c>
      <c r="BW171" s="2667" t="n">
        <v>0</v>
      </c>
      <c r="BX171" s="2667" t="n">
        <v>0</v>
      </c>
      <c r="BY171" s="2667" t="n">
        <v>0</v>
      </c>
      <c r="BZ171" s="224" t="n"/>
      <c r="CA171" s="2795" t="n"/>
      <c r="CB171" s="2747" t="n">
        <v>0</v>
      </c>
      <c r="CC171" s="2667" t="n">
        <v>0</v>
      </c>
      <c r="CD171" s="2667" t="n">
        <v>0</v>
      </c>
      <c r="CE171" s="2667" t="n">
        <v>0</v>
      </c>
      <c r="CF171" s="2667" t="n">
        <v>0</v>
      </c>
      <c r="CG171" s="2667" t="n">
        <v>0</v>
      </c>
      <c r="CH171" s="224" t="n"/>
      <c r="CI171" s="2795" t="n"/>
      <c r="CJ171" s="2747" t="n">
        <v>0</v>
      </c>
      <c r="CK171" s="2667" t="n">
        <v>0</v>
      </c>
      <c r="CL171" s="2667" t="n">
        <v>0</v>
      </c>
      <c r="CM171" s="2667" t="n">
        <v>0</v>
      </c>
      <c r="CN171" s="2667" t="n">
        <v>0</v>
      </c>
      <c r="CO171" s="2667" t="n">
        <v>0</v>
      </c>
      <c r="CP171" s="224" t="n"/>
      <c r="CQ171" s="389" t="n"/>
      <c r="CR171" s="2747" t="n">
        <v>0</v>
      </c>
      <c r="CS171" s="2667" t="n">
        <v>0</v>
      </c>
      <c r="CT171" s="2667" t="n">
        <v>0</v>
      </c>
      <c r="CU171" s="2667" t="n">
        <v>0</v>
      </c>
      <c r="CV171" s="2667" t="n">
        <v>0</v>
      </c>
      <c r="CW171" s="2667" t="n">
        <v>0</v>
      </c>
      <c r="CX171" s="224">
        <f>IFERROR(CR171/CW171-1, "-")</f>
        <v/>
      </c>
      <c r="CY171" s="392" t="n"/>
      <c r="CZ171" s="2828" t="n"/>
      <c r="DA171" s="2667" t="n">
        <v>0</v>
      </c>
      <c r="DB171" s="2667" t="n"/>
      <c r="DC171" s="2667" t="n"/>
      <c r="DD171" s="2667" t="n">
        <v>0</v>
      </c>
      <c r="DE171" s="224" t="n"/>
      <c r="DF171" s="224" t="n"/>
      <c r="DG171" s="394" t="n"/>
      <c r="DH171" s="394" t="n"/>
      <c r="DI171" s="2819" t="n"/>
      <c r="DJ171" s="2657">
        <f>SUM(D171,J171,P171,V171,AD171,AL171,AU171,BC171,BK171,BT171,CB171,CJ171)-CR171</f>
        <v/>
      </c>
      <c r="DK171" s="2657">
        <f>SUM(E171,K171,Q171,W171,AE171,AM171,AV171,BD171,BL171,BU171,CC171,CK171)-CS171</f>
        <v/>
      </c>
      <c r="DL171" s="2657">
        <f>SUM(G171,M171,S171,AA171,AI171,AR171,AZ171,BH171,BQ171,BY171,CG171,CO171)-CW171</f>
        <v/>
      </c>
      <c r="DM171" s="2657">
        <f>SUM(D171,J171,P171,V171,AD171,AL171,AU171,BC171,,BN171,BV171,CD171,CL171)-CT171</f>
        <v/>
      </c>
      <c r="DN171" s="2819" t="n"/>
      <c r="DO171" s="2819" t="n"/>
      <c r="DP171" s="2829" t="n"/>
      <c r="DQ171" s="2821" t="n"/>
      <c r="DR171" s="2657">
        <f>SUM(E171,K171,Q171,W171,AE171,AM171,AV171,BD171,BL171,BU171,CC171,CK171)-CS171</f>
        <v/>
      </c>
      <c r="DS171" s="2657">
        <f>SUM(D171,J171,P171,V171,AD171,AL171,AU171,BC171,,BN171,BV171,CD171,CL171)-CT171</f>
        <v/>
      </c>
      <c r="DT171" s="2822" t="n"/>
      <c r="DU171" s="384" t="n"/>
      <c r="DV171" s="2823">
        <f>DU171-CJ171</f>
        <v/>
      </c>
      <c r="DX171" s="2811">
        <f>(CS171-CZ171)*10^6</f>
        <v/>
      </c>
      <c r="DY171" s="2811">
        <f>(CT171-DC171)*10^6</f>
        <v/>
      </c>
      <c r="DZ171" s="2811">
        <f>(CW171-DD171)*10^6</f>
        <v/>
      </c>
      <c r="EB171" s="2824" t="n"/>
    </row>
    <row customFormat="1" customHeight="1" hidden="1" ht="15.75" outlineLevel="1" r="172" s="408">
      <c r="A172" s="260" t="n"/>
      <c r="B172" s="411" t="inlineStr">
        <is>
          <t>Droits sur le trafic International Entrant</t>
        </is>
      </c>
      <c r="C172" s="398" t="inlineStr">
        <is>
          <t>Opex166</t>
        </is>
      </c>
      <c r="D172" s="2831" t="n"/>
      <c r="E172" s="2832" t="n"/>
      <c r="F172" s="2832" t="n">
        <v>0</v>
      </c>
      <c r="G172" s="2832" t="n"/>
      <c r="H172" s="401" t="n"/>
      <c r="I172" s="389" t="n"/>
      <c r="J172" s="2831" t="n"/>
      <c r="K172" s="2832" t="n"/>
      <c r="L172" s="2832" t="n">
        <v>0</v>
      </c>
      <c r="M172" s="2832" t="n"/>
      <c r="N172" s="401" t="n"/>
      <c r="O172" s="402" t="n"/>
      <c r="P172" s="2831" t="n"/>
      <c r="Q172" s="2832" t="n"/>
      <c r="R172" s="2832" t="n">
        <v>0</v>
      </c>
      <c r="S172" s="2832" t="n"/>
      <c r="T172" s="401" t="n"/>
      <c r="U172" s="2826" t="n"/>
      <c r="V172" s="2831" t="n"/>
      <c r="W172" s="2832" t="n"/>
      <c r="X172" s="2832" t="n"/>
      <c r="Y172" s="2832" t="n">
        <v>0</v>
      </c>
      <c r="Z172" s="2832" t="n">
        <v>0</v>
      </c>
      <c r="AA172" s="2832" t="n"/>
      <c r="AB172" s="401" t="n"/>
      <c r="AC172" s="402" t="n"/>
      <c r="AD172" s="2831" t="n"/>
      <c r="AE172" s="2832" t="n"/>
      <c r="AF172" s="2832" t="n"/>
      <c r="AG172" s="2832" t="n">
        <v>0</v>
      </c>
      <c r="AH172" s="2832" t="n">
        <v>0</v>
      </c>
      <c r="AI172" s="2832" t="n"/>
      <c r="AJ172" s="401" t="n"/>
      <c r="AK172" s="402" t="n"/>
      <c r="AL172" s="2831" t="n"/>
      <c r="AM172" s="2832" t="n"/>
      <c r="AN172" s="2832" t="n"/>
      <c r="AO172" s="2832" t="n"/>
      <c r="AP172" s="2832" t="n">
        <v>0</v>
      </c>
      <c r="AQ172" s="2832" t="n">
        <v>0</v>
      </c>
      <c r="AR172" s="2832" t="n"/>
      <c r="AS172" s="401" t="n"/>
      <c r="AT172" s="2827" t="n"/>
      <c r="AU172" s="2831" t="n"/>
      <c r="AV172" s="2832" t="n"/>
      <c r="AW172" s="2832" t="n"/>
      <c r="AX172" s="2832" t="n">
        <v>0</v>
      </c>
      <c r="AY172" s="2832" t="n">
        <v>0</v>
      </c>
      <c r="AZ172" s="2832" t="n"/>
      <c r="BA172" s="401" t="n"/>
      <c r="BB172" s="402" t="n"/>
      <c r="BC172" s="2831" t="n"/>
      <c r="BD172" s="2832" t="n"/>
      <c r="BE172" s="2832" t="n"/>
      <c r="BF172" s="2832" t="n">
        <v>0</v>
      </c>
      <c r="BG172" s="2832" t="n">
        <v>0</v>
      </c>
      <c r="BH172" s="2832" t="n"/>
      <c r="BI172" s="401" t="n"/>
      <c r="BJ172" s="2833" t="n"/>
      <c r="BK172" s="2831" t="n"/>
      <c r="BL172" s="2832" t="n"/>
      <c r="BM172" s="2832" t="n"/>
      <c r="BN172" s="2832" t="n"/>
      <c r="BO172" s="2832" t="n">
        <v>0</v>
      </c>
      <c r="BP172" s="2832" t="n">
        <v>0</v>
      </c>
      <c r="BQ172" s="2832" t="n"/>
      <c r="BR172" s="401" t="n"/>
      <c r="BS172" s="2833" t="n"/>
      <c r="BT172" s="2831" t="n"/>
      <c r="BU172" s="2832" t="n"/>
      <c r="BV172" s="2832" t="n"/>
      <c r="BW172" s="2832" t="n">
        <v>0</v>
      </c>
      <c r="BX172" s="2832" t="n">
        <v>0</v>
      </c>
      <c r="BY172" s="2832" t="n"/>
      <c r="BZ172" s="401" t="n"/>
      <c r="CA172" s="2795" t="n"/>
      <c r="CB172" s="2831" t="n"/>
      <c r="CC172" s="2832" t="n"/>
      <c r="CD172" s="2832" t="n"/>
      <c r="CE172" s="2832" t="n">
        <v>0</v>
      </c>
      <c r="CF172" s="2832" t="n">
        <v>0</v>
      </c>
      <c r="CG172" s="2832" t="n"/>
      <c r="CH172" s="401" t="n"/>
      <c r="CI172" s="2795" t="n"/>
      <c r="CJ172" s="2831" t="n"/>
      <c r="CK172" s="2832" t="n"/>
      <c r="CL172" s="2832" t="n"/>
      <c r="CM172" s="2832" t="n">
        <v>0</v>
      </c>
      <c r="CN172" s="2832" t="n">
        <v>0</v>
      </c>
      <c r="CO172" s="2832" t="n"/>
      <c r="CP172" s="401" t="n"/>
      <c r="CQ172" s="402" t="n"/>
      <c r="CR172" s="2831" t="n">
        <v>0</v>
      </c>
      <c r="CS172" s="2832" t="n">
        <v>0</v>
      </c>
      <c r="CT172" s="2832" t="n">
        <v>0</v>
      </c>
      <c r="CU172" s="2832" t="n">
        <v>0</v>
      </c>
      <c r="CV172" s="2832" t="n">
        <v>0</v>
      </c>
      <c r="CW172" s="2832" t="n">
        <v>0</v>
      </c>
      <c r="CX172" s="401">
        <f>IFERROR(CR172/CW172-1, "-")</f>
        <v/>
      </c>
      <c r="CY172" s="392" t="n"/>
      <c r="CZ172" s="2834" t="n">
        <v>0</v>
      </c>
      <c r="DA172" s="2832" t="n"/>
      <c r="DB172" s="2832" t="n"/>
      <c r="DC172" s="2832" t="n">
        <v>0</v>
      </c>
      <c r="DD172" s="2832" t="n"/>
      <c r="DE172" s="401" t="n"/>
      <c r="DF172" s="401" t="n"/>
      <c r="DG172" s="405" t="n"/>
      <c r="DH172" s="405" t="n"/>
      <c r="DI172" s="2819" t="n"/>
      <c r="DJ172" s="2657">
        <f>SUM(D172,J172,P172,V172,AD172,AL172,AU172,BC172,BK172,BT172,CB172,CJ172)-CR172</f>
        <v/>
      </c>
      <c r="DK172" s="2657">
        <f>SUM(E172,K172,Q172,W172,AE172,AM172,AV172,BD172,BL172,BU172,CC172,CK172)-CS172</f>
        <v/>
      </c>
      <c r="DL172" s="2657">
        <f>SUM(G172,M172,S172,AA172,AI172,AR172,AZ172,BH172,BQ172,BY172,CG172,CO172)-CW172</f>
        <v/>
      </c>
      <c r="DM172" s="2657">
        <f>SUM(D172,J172,P172,V172,AD172,AL172,AU172,BC172,,BN172,BV172,CD172,CL172)-CT172</f>
        <v/>
      </c>
      <c r="DN172" s="2819" t="n"/>
      <c r="DO172" s="2819" t="n"/>
      <c r="DP172" s="2835" t="n"/>
      <c r="DQ172" s="2821">
        <f>-CR172+DP172/10^6</f>
        <v/>
      </c>
      <c r="DR172" s="2657">
        <f>SUM(E172,K172,Q172,W172,AE172,AM172,AV172,BD172,BL172,BU172,CC172,CK172)-CS172</f>
        <v/>
      </c>
      <c r="DS172" s="2657">
        <f>SUM(D172,J172,P172,V172,AD172,AL172,AU172,BC172,,BN172,BV172,CD172,CL172)-CT172</f>
        <v/>
      </c>
      <c r="DT172" s="2822" t="n"/>
      <c r="DU172" s="407" t="n"/>
      <c r="DV172" s="2823">
        <f>DU172-CJ172</f>
        <v/>
      </c>
      <c r="DX172" s="2811">
        <f>(CS172-CZ172)*10^6</f>
        <v/>
      </c>
      <c r="DY172" s="2811">
        <f>(CT172-DC172)*10^6</f>
        <v/>
      </c>
      <c r="DZ172" s="2811">
        <f>(CW172-DD172)*10^6</f>
        <v/>
      </c>
      <c r="EB172" s="2824" t="n"/>
    </row>
    <row collapsed="1" customHeight="1" ht="15.75" r="173" s="2557">
      <c r="B173" s="481" t="inlineStr">
        <is>
          <t>Autres impôts et taxes</t>
        </is>
      </c>
      <c r="C173" s="365" t="inlineStr">
        <is>
          <t>Opex167</t>
        </is>
      </c>
      <c r="D173" s="2747" t="n">
        <v>238.558463</v>
      </c>
      <c r="E173" s="2667" t="n">
        <v>161.8946528853066</v>
      </c>
      <c r="F173" s="2667" t="n">
        <v>76.6638101146934</v>
      </c>
      <c r="G173" s="2667" t="n">
        <v>155.622581</v>
      </c>
      <c r="H173" s="224" t="n">
        <v>0.5329296138585435</v>
      </c>
      <c r="I173" s="389" t="n"/>
      <c r="J173" s="2747" t="n">
        <v>219.099321</v>
      </c>
      <c r="K173" s="2667" t="n">
        <v>164.3393198853066</v>
      </c>
      <c r="L173" s="2667" t="n">
        <v>54.76000111469344</v>
      </c>
      <c r="M173" s="2667" t="n">
        <v>157.951831</v>
      </c>
      <c r="N173" s="224" t="n">
        <v>0.3871274527992017</v>
      </c>
      <c r="O173" s="389" t="n"/>
      <c r="P173" s="2747" t="n">
        <v>240.6744210000002</v>
      </c>
      <c r="Q173" s="2667" t="n">
        <v>164.1481568853065</v>
      </c>
      <c r="R173" s="2667" t="n">
        <v>76.52626411469367</v>
      </c>
      <c r="S173" s="2667" t="n">
        <v>139.524236</v>
      </c>
      <c r="T173" s="224" t="n">
        <v>0.7249649802776932</v>
      </c>
      <c r="U173" s="2826" t="n"/>
      <c r="V173" s="2747" t="n">
        <v>240.330166</v>
      </c>
      <c r="W173" s="2667" t="n">
        <v>166.5704158853065</v>
      </c>
      <c r="X173" s="2667" t="n">
        <v>232.644565053132</v>
      </c>
      <c r="Y173" s="2667" t="n">
        <v>73.75975011469345</v>
      </c>
      <c r="Z173" s="2667" t="n">
        <v>7.685600946867964</v>
      </c>
      <c r="AA173" s="2667" t="n">
        <v>145.874065</v>
      </c>
      <c r="AB173" s="224" t="n">
        <v>0.6475181246234551</v>
      </c>
      <c r="AC173" s="389" t="n"/>
      <c r="AD173" s="2747" t="n">
        <v>274.6940619999998</v>
      </c>
      <c r="AE173" s="2667" t="n">
        <v>165.6590508853066</v>
      </c>
      <c r="AF173" s="2667" t="n">
        <v>232.848983053132</v>
      </c>
      <c r="AG173" s="2667" t="n">
        <v>109.0350111146932</v>
      </c>
      <c r="AH173" s="2667" t="n">
        <v>41.84507894686777</v>
      </c>
      <c r="AI173" s="2667" t="n">
        <v>192.134595</v>
      </c>
      <c r="AJ173" s="224" t="n">
        <v>0.4296960003480883</v>
      </c>
      <c r="AK173" s="389" t="n"/>
      <c r="AL173" s="2747" t="n">
        <v>235.5692090000001</v>
      </c>
      <c r="AM173" s="2667" t="n">
        <v>164.9947158853065</v>
      </c>
      <c r="AN173" s="2667" t="n">
        <v>232.184648053132</v>
      </c>
      <c r="AO173" s="2667" t="n">
        <v>238.9604338237154</v>
      </c>
      <c r="AP173" s="2667" t="n">
        <v>70.57449311469352</v>
      </c>
      <c r="AQ173" s="2667" t="n">
        <v>3.384560946868078</v>
      </c>
      <c r="AR173" s="2667" t="n">
        <v>171.35059</v>
      </c>
      <c r="AS173" s="224" t="n">
        <v>0.3747790947203624</v>
      </c>
      <c r="AT173" s="2827" t="n"/>
      <c r="AU173" s="2747" t="n">
        <v>274.154013</v>
      </c>
      <c r="AV173" s="2667" t="n">
        <v>164.0675858853066</v>
      </c>
      <c r="AW173" s="2667" t="n">
        <v>239.1604338237154</v>
      </c>
      <c r="AX173" s="2667" t="n">
        <v>110.0864271146934</v>
      </c>
      <c r="AY173" s="2667" t="n">
        <v>34.99357917628458</v>
      </c>
      <c r="AZ173" s="2667" t="n">
        <v>156.27002</v>
      </c>
      <c r="BA173" s="224" t="n">
        <v>0.7543609004465479</v>
      </c>
      <c r="BB173" s="389" t="n"/>
      <c r="BC173" s="2747" t="n">
        <v>216.479102</v>
      </c>
      <c r="BD173" s="2667" t="n">
        <v>164.3763175519732</v>
      </c>
      <c r="BE173" s="2667" t="n">
        <v>238.5604338237154</v>
      </c>
      <c r="BF173" s="2667" t="n">
        <v>52.10278444802677</v>
      </c>
      <c r="BG173" s="2667" t="n">
        <v>-22.0813318237154</v>
      </c>
      <c r="BH173" s="2667" t="n">
        <v>163.389982</v>
      </c>
      <c r="BI173" s="224" t="n">
        <v>0.324922736083048</v>
      </c>
      <c r="BJ173" s="2826" t="n"/>
      <c r="BK173" s="2747" t="n">
        <v>227.2638280000004</v>
      </c>
      <c r="BL173" s="2667" t="n">
        <v>164.1462064408621</v>
      </c>
      <c r="BM173" s="2667" t="n">
        <v>238.6896338237154</v>
      </c>
      <c r="BN173" s="2667" t="n">
        <v>227.1363988706408</v>
      </c>
      <c r="BO173" s="2667" t="n">
        <v>63.11762155913834</v>
      </c>
      <c r="BP173" s="2667" t="n">
        <v>0.1274291293595979</v>
      </c>
      <c r="BQ173" s="2667" t="n">
        <v>170.777623</v>
      </c>
      <c r="BR173" s="224" t="n">
        <v>0.3307588196142095</v>
      </c>
      <c r="BS173" s="2826" t="n"/>
      <c r="BT173" s="2747" t="n">
        <v>233.7192209999995</v>
      </c>
      <c r="BU173" s="2667" t="n">
        <v>164.596703292714</v>
      </c>
      <c r="BV173" s="2667" t="n">
        <v>228.1571862609849</v>
      </c>
      <c r="BW173" s="2667" t="n">
        <v>69.12251770728557</v>
      </c>
      <c r="BX173" s="2667" t="n">
        <v>5.562034739014621</v>
      </c>
      <c r="BY173" s="2667" t="n">
        <v>147.1937029999999</v>
      </c>
      <c r="BZ173" s="224" t="n">
        <v>0.5878343722353374</v>
      </c>
      <c r="CA173" s="2795" t="n"/>
      <c r="CB173" s="2747" t="n">
        <v>394.84731</v>
      </c>
      <c r="CC173" s="2667" t="n">
        <v>164.1730757618498</v>
      </c>
      <c r="CD173" s="2667" t="n">
        <v>222.6773429614904</v>
      </c>
      <c r="CE173" s="2667" t="n">
        <v>230.6742342381502</v>
      </c>
      <c r="CF173" s="2667" t="n">
        <v>172.1699670385096</v>
      </c>
      <c r="CG173" s="2667" t="n">
        <v>141.764466</v>
      </c>
      <c r="CH173" s="224" t="n">
        <v>1.785234700492576</v>
      </c>
      <c r="CI173" s="2795" t="n"/>
      <c r="CJ173" s="2747" t="n">
        <v>323.6949400000001</v>
      </c>
      <c r="CK173" s="2667" t="n">
        <v>164.6977284984753</v>
      </c>
      <c r="CL173" s="2667" t="n">
        <v>247.5383268283056</v>
      </c>
      <c r="CM173" s="2667" t="n">
        <v>158.9972115015249</v>
      </c>
      <c r="CN173" s="2667" t="n">
        <v>76.15661317169452</v>
      </c>
      <c r="CO173" s="2667" t="n">
        <v>1071.348925</v>
      </c>
      <c r="CP173" s="224" t="n">
        <v>-0.6978622627544054</v>
      </c>
      <c r="CQ173" s="389" t="n"/>
      <c r="CR173" s="2747" t="n">
        <v>3119.084056</v>
      </c>
      <c r="CS173" s="2667" t="n">
        <v>1973.66392974302</v>
      </c>
      <c r="CT173" s="2667" t="n">
        <v>2865.068011921422</v>
      </c>
      <c r="CU173" s="2667" t="n">
        <v>1145.42012625698</v>
      </c>
      <c r="CV173" s="2667" t="n">
        <v>254.0160440785785</v>
      </c>
      <c r="CW173" s="2667" t="n">
        <v>2813.202617</v>
      </c>
      <c r="CX173" s="224">
        <f>IFERROR(CR173/CW173-1, "-")</f>
        <v/>
      </c>
      <c r="CY173" s="392" t="n"/>
      <c r="CZ173" s="2828" t="n">
        <v>1973.66392974302</v>
      </c>
      <c r="DA173" s="2667" t="n">
        <v>2790.20761159753</v>
      </c>
      <c r="DB173" s="2667" t="n">
        <v>2885.988669766008</v>
      </c>
      <c r="DC173" s="2667" t="n">
        <v>2865.068011921422</v>
      </c>
      <c r="DD173" s="2667" t="n">
        <v>2813.202617</v>
      </c>
      <c r="DE173" s="224">
        <f>+CZ173/DD173-1</f>
        <v/>
      </c>
      <c r="DF173" s="224">
        <f>+DA173/DD173-1</f>
        <v/>
      </c>
      <c r="DG173" s="394">
        <f>+DB173/DD173-1</f>
        <v/>
      </c>
      <c r="DH173" s="394">
        <f>+DC173/DD173-1</f>
        <v/>
      </c>
      <c r="DI173" s="2819" t="n"/>
      <c r="DJ173" s="2657">
        <f>SUM(D173,J173,P173,V173,AD173,AL173,AU173,BC173,BK173,BT173,CB173,CJ173)-CR173</f>
        <v/>
      </c>
      <c r="DK173" s="2657">
        <f>SUM(E173,K173,Q173,W173,AE173,AM173,AV173,BD173,BL173,BU173,CC173,CK173)-CS173</f>
        <v/>
      </c>
      <c r="DL173" s="2657">
        <f>SUM(G173,M173,S173,AA173,AI173,AR173,AZ173,BH173,BQ173,BY173,CG173,CO173)-CW173</f>
        <v/>
      </c>
      <c r="DM173" s="2657">
        <f>SUM(D173,J173,P173,V173,AD173,AL173,AU173,BC173,,BN173,BV173,CD173,CL173)-CT173</f>
        <v/>
      </c>
      <c r="DN173" s="2819" t="n"/>
      <c r="DO173" s="2819" t="n"/>
      <c r="DP173" s="2829">
        <f>SUM(DP174:DP181)</f>
        <v/>
      </c>
      <c r="DQ173" s="2821">
        <f>-CR173+DP173/10^6</f>
        <v/>
      </c>
      <c r="DR173" s="2657">
        <f>SUM(E173,K173,Q173,W173,AE173,AM173,AV173,BD173,BL173,BU173,CC173,CK173)-CS173</f>
        <v/>
      </c>
      <c r="DS173" s="2657">
        <f>SUM(D173,J173,P173,V173,AD173,AL173,AU173,BC173,,BN173,BV173,CD173,CL173)-CT173</f>
        <v/>
      </c>
      <c r="DT173" s="2822" t="n"/>
      <c r="DU173" s="384" t="n">
        <v>1029.463766</v>
      </c>
      <c r="DV173" s="2823">
        <f>DU173-CJ173</f>
        <v/>
      </c>
      <c r="DX173" s="2811">
        <f>(CS173-CZ173)*10^6</f>
        <v/>
      </c>
      <c r="DY173" s="2811">
        <f>(CT173-DC173)*10^6</f>
        <v/>
      </c>
      <c r="DZ173" s="2811">
        <f>(CW173-DD173)*10^6</f>
        <v/>
      </c>
      <c r="EB173" s="2824" t="n"/>
    </row>
    <row customFormat="1" customHeight="1" hidden="1" ht="15.75" outlineLevel="1" r="174" s="408">
      <c r="A174" s="260" t="n"/>
      <c r="B174" s="411" t="inlineStr">
        <is>
          <t>IMPOTS FONCIERS ET TAXES ANNEX</t>
        </is>
      </c>
      <c r="C174" s="398" t="inlineStr">
        <is>
          <t>Opex168</t>
        </is>
      </c>
      <c r="D174" s="2831" t="n">
        <v>4.132121</v>
      </c>
      <c r="E174" s="2832" t="n">
        <v>8.572684509556391</v>
      </c>
      <c r="F174" s="2832" t="n">
        <v>-4.440563509556391</v>
      </c>
      <c r="G174" s="2832" t="n">
        <v>6.634367</v>
      </c>
      <c r="H174" s="401" t="n">
        <v>-0.3771642418937633</v>
      </c>
      <c r="I174" s="389" t="n"/>
      <c r="J174" s="2831" t="n">
        <v>4.319634</v>
      </c>
      <c r="K174" s="2832" t="n">
        <v>8.572684509556391</v>
      </c>
      <c r="L174" s="2832" t="n">
        <v>-4.253050509556391</v>
      </c>
      <c r="M174" s="2832" t="n">
        <v>6.73612</v>
      </c>
      <c r="N174" s="401" t="n">
        <v>-0.3587355925963315</v>
      </c>
      <c r="O174" s="402" t="n"/>
      <c r="P174" s="2831" t="n">
        <v>4.319634</v>
      </c>
      <c r="Q174" s="2832" t="n">
        <v>8.572684509556391</v>
      </c>
      <c r="R174" s="2832" t="n">
        <v>-4.253050509556391</v>
      </c>
      <c r="S174" s="2832" t="n">
        <v>6.744162</v>
      </c>
      <c r="T174" s="401" t="n">
        <v>-0.3595002611147242</v>
      </c>
      <c r="U174" s="2826" t="n"/>
      <c r="V174" s="2831" t="n">
        <v>4.319649</v>
      </c>
      <c r="W174" s="2832" t="n">
        <v>8.572684509556391</v>
      </c>
      <c r="X174" s="2832" t="n">
        <v>5.49159243108687</v>
      </c>
      <c r="Y174" s="2832" t="n">
        <v>-4.253035509556391</v>
      </c>
      <c r="Z174" s="2832" t="n">
        <v>-1.17194343108687</v>
      </c>
      <c r="AA174" s="2832" t="n">
        <v>6.806595</v>
      </c>
      <c r="AB174" s="401" t="n">
        <v>-0.3653729948674778</v>
      </c>
      <c r="AC174" s="402" t="n"/>
      <c r="AD174" s="2831" t="n">
        <v>4.319634</v>
      </c>
      <c r="AE174" s="2832" t="n">
        <v>8.572684509556391</v>
      </c>
      <c r="AF174" s="2832" t="n">
        <v>5.49159243108687</v>
      </c>
      <c r="AG174" s="2832" t="n">
        <v>-4.253050509556391</v>
      </c>
      <c r="AH174" s="2832" t="n">
        <v>-1.17195843108687</v>
      </c>
      <c r="AI174" s="2832" t="n">
        <v>6.654011</v>
      </c>
      <c r="AJ174" s="401" t="n">
        <v>-0.3508225339573379</v>
      </c>
      <c r="AK174" s="402" t="n"/>
      <c r="AL174" s="2831" t="n">
        <v>4.319634</v>
      </c>
      <c r="AM174" s="2832" t="n">
        <v>8.572684509556391</v>
      </c>
      <c r="AN174" s="2832" t="n">
        <v>5.49159243108687</v>
      </c>
      <c r="AO174" s="2832" t="n">
        <v>5.49159243108687</v>
      </c>
      <c r="AP174" s="2832" t="n">
        <v>-4.253050509556391</v>
      </c>
      <c r="AQ174" s="2832" t="n">
        <v>-1.17195843108687</v>
      </c>
      <c r="AR174" s="2832" t="n">
        <v>6.654011</v>
      </c>
      <c r="AS174" s="401" t="n">
        <v>-0.3508225339573379</v>
      </c>
      <c r="AT174" s="2827" t="n"/>
      <c r="AU174" s="2831" t="n">
        <v>4.319635</v>
      </c>
      <c r="AV174" s="2832" t="n">
        <v>8.572684509556391</v>
      </c>
      <c r="AW174" s="2832" t="n">
        <v>5.49159243108687</v>
      </c>
      <c r="AX174" s="2832" t="n">
        <v>-4.253049509556391</v>
      </c>
      <c r="AY174" s="2832" t="n">
        <v>-1.17195743108687</v>
      </c>
      <c r="AZ174" s="2832" t="n">
        <v>6.654011</v>
      </c>
      <c r="BA174" s="401" t="n">
        <v>-0.3508223836720438</v>
      </c>
      <c r="BB174" s="402" t="n"/>
      <c r="BC174" s="2831" t="n">
        <v>4.319634</v>
      </c>
      <c r="BD174" s="2832" t="n">
        <v>8.572684509556389</v>
      </c>
      <c r="BE174" s="2832" t="n">
        <v>5.49159243108687</v>
      </c>
      <c r="BF174" s="2832" t="n">
        <v>-4.253050509556389</v>
      </c>
      <c r="BG174" s="2832" t="n">
        <v>-1.17195843108687</v>
      </c>
      <c r="BH174" s="2832" t="n">
        <v>6.65401</v>
      </c>
      <c r="BI174" s="401" t="n">
        <v>-0.3508224363954969</v>
      </c>
      <c r="BJ174" s="2833" t="n"/>
      <c r="BK174" s="2831" t="n">
        <v>4.319634</v>
      </c>
      <c r="BL174" s="2832" t="n">
        <v>8.572684509556389</v>
      </c>
      <c r="BM174" s="2832" t="n">
        <v>5.49159243108687</v>
      </c>
      <c r="BN174" s="2832" t="n">
        <v>5.49159243108687</v>
      </c>
      <c r="BO174" s="2832" t="n">
        <v>-4.253050509556389</v>
      </c>
      <c r="BP174" s="2832" t="n">
        <v>-1.17195843108687</v>
      </c>
      <c r="BQ174" s="2832" t="n">
        <v>6.654011</v>
      </c>
      <c r="BR174" s="401" t="n">
        <v>-0.3508225339573379</v>
      </c>
      <c r="BS174" s="2833" t="n"/>
      <c r="BT174" s="2831" t="n">
        <v>4.319634</v>
      </c>
      <c r="BU174" s="2832" t="n">
        <v>8.572684509556389</v>
      </c>
      <c r="BV174" s="2832" t="n">
        <v>5.49159243108687</v>
      </c>
      <c r="BW174" s="2832" t="n">
        <v>-4.253050509556389</v>
      </c>
      <c r="BX174" s="2832" t="n">
        <v>-1.17195843108687</v>
      </c>
      <c r="BY174" s="2832" t="n">
        <v>6.654011</v>
      </c>
      <c r="BZ174" s="401" t="n">
        <v>-0.3508225339573379</v>
      </c>
      <c r="CA174" s="2795" t="n"/>
      <c r="CB174" s="2831" t="n">
        <v>4.319634</v>
      </c>
      <c r="CC174" s="2832" t="n">
        <v>8.572684509556389</v>
      </c>
      <c r="CD174" s="2832" t="n">
        <v>5.49159243108687</v>
      </c>
      <c r="CE174" s="2832" t="n">
        <v>-4.253050509556389</v>
      </c>
      <c r="CF174" s="2832" t="n">
        <v>-1.17195843108687</v>
      </c>
      <c r="CG174" s="2832" t="n">
        <v>6.654011</v>
      </c>
      <c r="CH174" s="401" t="n">
        <v>-0.3508225339573379</v>
      </c>
      <c r="CI174" s="2795" t="n"/>
      <c r="CJ174" s="2831" t="n">
        <v>4.319634</v>
      </c>
      <c r="CK174" s="2832" t="n">
        <v>8.572684509556389</v>
      </c>
      <c r="CL174" s="2832" t="n">
        <v>5.49159243108687</v>
      </c>
      <c r="CM174" s="2832" t="n">
        <v>-4.253050509556389</v>
      </c>
      <c r="CN174" s="2832" t="n">
        <v>-1.17195843108687</v>
      </c>
      <c r="CO174" s="2832" t="n">
        <v>6.654011</v>
      </c>
      <c r="CP174" s="401" t="n">
        <v>-0.3508225339573379</v>
      </c>
      <c r="CQ174" s="402" t="n"/>
      <c r="CR174" s="2831" t="n">
        <v>51.648111</v>
      </c>
      <c r="CS174" s="2832" t="n">
        <v>102.8722141146766</v>
      </c>
      <c r="CT174" s="2832" t="n">
        <v>56.33594472434748</v>
      </c>
      <c r="CU174" s="2832" t="n">
        <v>-51.22410311467664</v>
      </c>
      <c r="CV174" s="2832" t="n">
        <v>-4.687833724347477</v>
      </c>
      <c r="CW174" s="2832" t="n">
        <v>80.15333099999998</v>
      </c>
      <c r="CX174" s="401">
        <f>IFERROR(CR174/CW174-1, "-")</f>
        <v/>
      </c>
      <c r="CY174" s="392" t="n"/>
      <c r="CZ174" s="2834" t="n">
        <v>102.8722141146766</v>
      </c>
      <c r="DA174" s="2832" t="n">
        <v>62.1957208797818</v>
      </c>
      <c r="DB174" s="2832" t="n">
        <v>59.8518190176081</v>
      </c>
      <c r="DC174" s="2832" t="n">
        <v>56.3359447243475</v>
      </c>
      <c r="DD174" s="2832" t="n">
        <v>80.15333099999998</v>
      </c>
      <c r="DE174" s="401">
        <f>+CZ174/DD174-1</f>
        <v/>
      </c>
      <c r="DF174" s="401">
        <f>+DA174/DD174-1</f>
        <v/>
      </c>
      <c r="DG174" s="405">
        <f>+DB174/DD174-1</f>
        <v/>
      </c>
      <c r="DH174" s="405">
        <f>+DC174/DD174-1</f>
        <v/>
      </c>
      <c r="DI174" s="2819" t="n"/>
      <c r="DJ174" s="2657">
        <f>SUM(D174,J174,P174,V174,AD174,AL174,AU174,BC174,BK174,BT174,CB174,CJ174)-CR174</f>
        <v/>
      </c>
      <c r="DK174" s="2657">
        <f>SUM(E174,K174,Q174,W174,AE174,AM174,AV174,BD174,BL174,BU174,CC174,CK174)-CS174</f>
        <v/>
      </c>
      <c r="DL174" s="2657">
        <f>SUM(G174,M174,S174,AA174,AI174,AR174,AZ174,BH174,BQ174,BY174,CG174,CO174)-CW174</f>
        <v/>
      </c>
      <c r="DM174" s="2657">
        <f>SUM(D174,J174,P174,V174,AD174,AL174,AU174,BC174,,BN174,BV174,CD174,CL174)-CT174</f>
        <v/>
      </c>
      <c r="DN174" s="2819" t="n"/>
      <c r="DO174" s="2819" t="n"/>
      <c r="DP174" s="2835" t="n">
        <v>73499320</v>
      </c>
      <c r="DQ174" s="2821">
        <f>-CR174+DP174/10^6</f>
        <v/>
      </c>
      <c r="DR174" s="2657">
        <f>SUM(E174,K174,Q174,W174,AE174,AM174,AV174,BD174,BL174,BU174,CC174,CK174)-CS174</f>
        <v/>
      </c>
      <c r="DS174" s="2657">
        <f>SUM(D174,J174,P174,V174,AD174,AL174,AU174,BC174,,BN174,BV174,CD174,CL174)-CT174</f>
        <v/>
      </c>
      <c r="DT174" s="2822" t="n"/>
      <c r="DU174" s="407" t="n">
        <v>6.654011</v>
      </c>
      <c r="DV174" s="2823">
        <f>DU174-CJ174</f>
        <v/>
      </c>
      <c r="DX174" s="2811">
        <f>(CS174-CZ174)*10^6</f>
        <v/>
      </c>
      <c r="DY174" s="2811">
        <f>(CT174-DC174)*10^6</f>
        <v/>
      </c>
      <c r="DZ174" s="2811">
        <f>(CW174-DD174)*10^6</f>
        <v/>
      </c>
      <c r="EB174" s="2824" t="n"/>
    </row>
    <row customFormat="1" customHeight="1" hidden="1" ht="15.75" outlineLevel="1" r="175" s="408">
      <c r="A175" s="260" t="n"/>
      <c r="B175" s="411" t="inlineStr">
        <is>
          <t>PATENTES, LICENCES ET TAXES AN</t>
        </is>
      </c>
      <c r="C175" s="398" t="inlineStr">
        <is>
          <t>Opex169</t>
        </is>
      </c>
      <c r="D175" s="2919" t="n">
        <v>34.101775</v>
      </c>
      <c r="E175" s="2832" t="n">
        <v>34.2128189144301</v>
      </c>
      <c r="F175" s="2832" t="n">
        <v>-0.1110439144300983</v>
      </c>
      <c r="G175" s="2832" t="n">
        <v>31.271155</v>
      </c>
      <c r="H175" s="401" t="n">
        <v>0.09051856255389357</v>
      </c>
      <c r="I175" s="389" t="n"/>
      <c r="J175" s="2919" t="n">
        <v>34.87307</v>
      </c>
      <c r="K175" s="2832" t="n">
        <v>34.2128189144301</v>
      </c>
      <c r="L175" s="2832" t="n">
        <v>0.6602510855698966</v>
      </c>
      <c r="M175" s="2832" t="n">
        <v>31.271191</v>
      </c>
      <c r="N175" s="401" t="n">
        <v>0.1151820216889083</v>
      </c>
      <c r="O175" s="402" t="n"/>
      <c r="P175" s="2919" t="n">
        <v>34.873072</v>
      </c>
      <c r="Q175" s="2832" t="n">
        <v>34.2128189144301</v>
      </c>
      <c r="R175" s="2832" t="n">
        <v>0.6602530855698987</v>
      </c>
      <c r="S175" s="2832" t="n">
        <v>31.690697</v>
      </c>
      <c r="T175" s="401" t="n">
        <v>0.1004198487650809</v>
      </c>
      <c r="U175" s="2826" t="n"/>
      <c r="V175" s="2919" t="n">
        <v>34.873066</v>
      </c>
      <c r="W175" s="2832" t="n">
        <v>34.2128189144301</v>
      </c>
      <c r="X175" s="2832" t="n">
        <v>34.4838431607251</v>
      </c>
      <c r="Y175" s="2832" t="n">
        <v>0.6602470855698996</v>
      </c>
      <c r="Z175" s="2832" t="n">
        <v>0.3892228392749004</v>
      </c>
      <c r="AA175" s="2832" t="n">
        <v>31.411004</v>
      </c>
      <c r="AB175" s="401" t="n">
        <v>0.1102181261063797</v>
      </c>
      <c r="AC175" s="402" t="n"/>
      <c r="AD175" s="2919" t="n">
        <v>34.87307</v>
      </c>
      <c r="AE175" s="2832" t="n">
        <v>34.2128189144301</v>
      </c>
      <c r="AF175" s="2832" t="n">
        <v>34.4838431607251</v>
      </c>
      <c r="AG175" s="2832" t="n">
        <v>0.6602510855698966</v>
      </c>
      <c r="AH175" s="2832" t="n">
        <v>0.3892268392748974</v>
      </c>
      <c r="AI175" s="2832" t="n">
        <v>31.411003</v>
      </c>
      <c r="AJ175" s="401" t="n">
        <v>0.1102182887951715</v>
      </c>
      <c r="AK175" s="402" t="n"/>
      <c r="AL175" s="2919" t="n">
        <v>34.873071</v>
      </c>
      <c r="AM175" s="2832" t="n">
        <v>34.2128189144301</v>
      </c>
      <c r="AN175" s="2832" t="n">
        <v>34.4838431607251</v>
      </c>
      <c r="AO175" s="2832" t="n">
        <v>34.4838431607251</v>
      </c>
      <c r="AP175" s="2832" t="n">
        <v>0.6602520855699012</v>
      </c>
      <c r="AQ175" s="2832" t="n">
        <v>0.389227839274902</v>
      </c>
      <c r="AR175" s="2832" t="n">
        <v>31.411004</v>
      </c>
      <c r="AS175" s="401" t="n">
        <v>0.1102182852862648</v>
      </c>
      <c r="AT175" s="2827" t="n"/>
      <c r="AU175" s="2919" t="n">
        <v>34.873071</v>
      </c>
      <c r="AV175" s="2832" t="n">
        <v>34.2128189144301</v>
      </c>
      <c r="AW175" s="2832" t="n">
        <v>34.4838431607251</v>
      </c>
      <c r="AX175" s="2832" t="n">
        <v>0.6602520855699012</v>
      </c>
      <c r="AY175" s="2832" t="n">
        <v>0.389227839274902</v>
      </c>
      <c r="AZ175" s="2832" t="n">
        <v>31.411004</v>
      </c>
      <c r="BA175" s="401" t="n">
        <v>0.1102182852862648</v>
      </c>
      <c r="BB175" s="402" t="n"/>
      <c r="BC175" s="2919" t="n">
        <v>34.87307</v>
      </c>
      <c r="BD175" s="2832" t="n">
        <v>34.21281891443009</v>
      </c>
      <c r="BE175" s="2832" t="n">
        <v>34.4838431607251</v>
      </c>
      <c r="BF175" s="2832" t="n">
        <v>0.6602510855699038</v>
      </c>
      <c r="BG175" s="2832" t="n">
        <v>0.3892268392748974</v>
      </c>
      <c r="BH175" s="2832" t="n">
        <v>33.638896</v>
      </c>
      <c r="BI175" s="401" t="n">
        <v>0.03668889728129021</v>
      </c>
      <c r="BJ175" s="2833" t="n"/>
      <c r="BK175" s="2919" t="n">
        <v>34.873072</v>
      </c>
      <c r="BL175" s="2832" t="n">
        <v>34.21281891443009</v>
      </c>
      <c r="BM175" s="2832" t="n">
        <v>34.4838431607251</v>
      </c>
      <c r="BN175" s="2832" t="n">
        <v>34.4838431607251</v>
      </c>
      <c r="BO175" s="2832" t="n">
        <v>0.6602530855699058</v>
      </c>
      <c r="BP175" s="2832" t="n">
        <v>0.3892288392748995</v>
      </c>
      <c r="BQ175" s="2832" t="n">
        <v>34.144437</v>
      </c>
      <c r="BR175" s="401" t="n">
        <v>0.02133978662468494</v>
      </c>
      <c r="BS175" s="2833" t="n"/>
      <c r="BT175" s="2919" t="n">
        <v>45.739166</v>
      </c>
      <c r="BU175" s="2832" t="n">
        <v>34.21281891443009</v>
      </c>
      <c r="BV175" s="2832" t="n">
        <v>34.4838431607251</v>
      </c>
      <c r="BW175" s="2832" t="n">
        <v>11.52634708556991</v>
      </c>
      <c r="BX175" s="2832" t="n">
        <v>11.2553228392749</v>
      </c>
      <c r="BY175" s="2832" t="n">
        <v>31.962262</v>
      </c>
      <c r="BZ175" s="401" t="n">
        <v>0.4310365768230047</v>
      </c>
      <c r="CA175" s="2795" t="n"/>
      <c r="CB175" s="2919" t="n">
        <v>35.95968</v>
      </c>
      <c r="CC175" s="2832" t="n">
        <v>34.21281891443009</v>
      </c>
      <c r="CD175" s="2832" t="n">
        <v>34.4838431607251</v>
      </c>
      <c r="CE175" s="2832" t="n">
        <v>1.746861085569904</v>
      </c>
      <c r="CF175" s="2832" t="n">
        <v>1.475836839274898</v>
      </c>
      <c r="CG175" s="2832" t="n">
        <v>31.962263</v>
      </c>
      <c r="CH175" s="401" t="n">
        <v>0.1250667701470325</v>
      </c>
      <c r="CI175" s="2795" t="n"/>
      <c r="CJ175" s="2919" t="n">
        <v>38.013201</v>
      </c>
      <c r="CK175" s="2832" t="n">
        <v>34.21281891443009</v>
      </c>
      <c r="CL175" s="2832" t="n">
        <v>34.4838431607251</v>
      </c>
      <c r="CM175" s="2832" t="n">
        <v>3.800382085569908</v>
      </c>
      <c r="CN175" s="2832" t="n">
        <v>3.529357839274901</v>
      </c>
      <c r="CO175" s="2832" t="n">
        <v>34.166017</v>
      </c>
      <c r="CP175" s="401" t="n">
        <v>0.1126026484152367</v>
      </c>
      <c r="CQ175" s="402" t="n"/>
      <c r="CR175" s="2831" t="n">
        <v>432.7983839999999</v>
      </c>
      <c r="CS175" s="2832" t="n">
        <v>410.5538269731612</v>
      </c>
      <c r="CT175" s="2832" t="n">
        <v>416.1486376429004</v>
      </c>
      <c r="CU175" s="2832" t="n">
        <v>22.24455702683872</v>
      </c>
      <c r="CV175" s="2832" t="n">
        <v>16.64974635709956</v>
      </c>
      <c r="CW175" s="2832" t="n">
        <v>385.750933</v>
      </c>
      <c r="CX175" s="401">
        <f>IFERROR(CR175/CW175-1, "-")</f>
        <v/>
      </c>
      <c r="CY175" s="392" t="n"/>
      <c r="CZ175" s="2834" t="n">
        <v>410.5538269731612</v>
      </c>
      <c r="DA175" s="2832" t="n">
        <v>414.202505446526</v>
      </c>
      <c r="DB175" s="2832" t="n">
        <v>414.980955125076</v>
      </c>
      <c r="DC175" s="2832" t="n">
        <v>416.1486376429</v>
      </c>
      <c r="DD175" s="2832" t="n">
        <v>385.750933</v>
      </c>
      <c r="DE175" s="401">
        <f>+CZ175/DD175-1</f>
        <v/>
      </c>
      <c r="DF175" s="401">
        <f>+DA175/DD175-1</f>
        <v/>
      </c>
      <c r="DG175" s="405">
        <f>+DB175/DD175-1</f>
        <v/>
      </c>
      <c r="DH175" s="405">
        <f>+DC175/DD175-1</f>
        <v/>
      </c>
      <c r="DI175" s="2819" t="n"/>
      <c r="DJ175" s="2657">
        <f>SUM(D175,J175,P175,V175,AD175,AL175,AU175,BC175,BK175,BT175,CB175,CJ175)-CR175</f>
        <v/>
      </c>
      <c r="DK175" s="2657">
        <f>SUM(E175,K175,Q175,W175,AE175,AM175,AV175,BD175,BL175,BU175,CC175,CK175)-CS175</f>
        <v/>
      </c>
      <c r="DL175" s="2657">
        <f>SUM(G175,M175,S175,AA175,AI175,AR175,AZ175,BH175,BQ175,BY175,CG175,CO175)-CW175</f>
        <v/>
      </c>
      <c r="DM175" s="2657">
        <f>SUM(D175,J175,P175,V175,AD175,AL175,AU175,BC175,,BN175,BV175,CD175,CL175)-CT175</f>
        <v/>
      </c>
      <c r="DN175" s="2819" t="n"/>
      <c r="DO175" s="2819" t="n"/>
      <c r="DP175" s="2920">
        <f>#VALUE!</f>
        <v/>
      </c>
      <c r="DQ175" s="2821">
        <f>-CR175+DP175/10^6</f>
        <v/>
      </c>
      <c r="DR175" s="2657">
        <f>SUM(E175,K175,Q175,W175,AE175,AM175,AV175,BD175,BL175,BU175,CC175,CK175)-CS175</f>
        <v/>
      </c>
      <c r="DS175" s="2657">
        <f>SUM(D175,J175,P175,V175,AD175,AL175,AU175,BC175,,BN175,BV175,CD175,CL175)-CT175</f>
        <v/>
      </c>
      <c r="DT175" s="2822" t="n"/>
      <c r="DU175" s="407" t="n">
        <v>34.166017</v>
      </c>
      <c r="DV175" s="2823">
        <f>DU175-CJ175</f>
        <v/>
      </c>
      <c r="DX175" s="2811">
        <f>(CS175-CZ175)*10^6</f>
        <v/>
      </c>
      <c r="DY175" s="2811">
        <f>(CT175-DC175)*10^6</f>
        <v/>
      </c>
      <c r="DZ175" s="2811">
        <f>(CW175-DD175)*10^6</f>
        <v/>
      </c>
      <c r="EB175" s="2824" t="n"/>
    </row>
    <row customFormat="1" customHeight="1" hidden="1" ht="15.75" outlineLevel="1" r="176" s="408">
      <c r="A176" s="260" t="n"/>
      <c r="B176" s="411" t="inlineStr">
        <is>
          <t>AUTRES  IMPOTS ET TAXES DIRECTS</t>
        </is>
      </c>
      <c r="C176" s="398" t="inlineStr">
        <is>
          <t>Opex170</t>
        </is>
      </c>
      <c r="D176" s="2940" t="n">
        <v>181.184766</v>
      </c>
      <c r="E176" s="2832" t="n">
        <v>91.1355205833333</v>
      </c>
      <c r="F176" s="2832" t="n">
        <v>90.04924541666669</v>
      </c>
      <c r="G176" s="2832" t="n">
        <v>98.68492500000001</v>
      </c>
      <c r="H176" s="401" t="n">
        <v>0.8359923362154857</v>
      </c>
      <c r="I176" s="389" t="n"/>
      <c r="J176" s="2940" t="n">
        <v>153.291252</v>
      </c>
      <c r="K176" s="2832" t="n">
        <v>93.5801875833333</v>
      </c>
      <c r="L176" s="2832" t="n">
        <v>59.71106441666669</v>
      </c>
      <c r="M176" s="2832" t="n">
        <v>92.898236</v>
      </c>
      <c r="N176" s="401" t="n">
        <v>0.6500986305057503</v>
      </c>
      <c r="O176" s="402" t="n"/>
      <c r="P176" s="2940" t="n">
        <v>165.045876</v>
      </c>
      <c r="Q176" s="2832" t="n">
        <v>92.9890245833333</v>
      </c>
      <c r="R176" s="2832" t="n">
        <v>72.05685141666669</v>
      </c>
      <c r="S176" s="2832" t="n">
        <v>89.445572</v>
      </c>
      <c r="T176" s="401" t="n">
        <v>0.8452101351646564</v>
      </c>
      <c r="U176" s="2826" t="n"/>
      <c r="V176" s="2940" t="n">
        <v>186.454893</v>
      </c>
      <c r="W176" s="2832" t="n">
        <v>95.2112835833333</v>
      </c>
      <c r="X176" s="2832" t="n">
        <v>164.095500583333</v>
      </c>
      <c r="Y176" s="2832" t="n">
        <v>91.2436094166667</v>
      </c>
      <c r="Z176" s="2832" t="n">
        <v>22.35939241666699</v>
      </c>
      <c r="AA176" s="2832" t="n">
        <v>93.40343300000001</v>
      </c>
      <c r="AB176" s="401" t="n">
        <v>0.9962316909700737</v>
      </c>
      <c r="AC176" s="402" t="n"/>
      <c r="AD176" s="2940" t="n">
        <v>171.303139</v>
      </c>
      <c r="AE176" s="2832" t="n">
        <v>94.30751858333331</v>
      </c>
      <c r="AF176" s="2832" t="n">
        <v>164.307518583333</v>
      </c>
      <c r="AG176" s="2832" t="n">
        <v>76.99562041666668</v>
      </c>
      <c r="AH176" s="2832" t="n">
        <v>6.995620416666981</v>
      </c>
      <c r="AI176" s="2832" t="n">
        <v>134.656815</v>
      </c>
      <c r="AJ176" s="401" t="n">
        <v>0.2721460774191042</v>
      </c>
      <c r="AK176" s="402" t="n"/>
      <c r="AL176" s="2940" t="n">
        <v>184.549747</v>
      </c>
      <c r="AM176" s="2832" t="n">
        <v>93.8355835833333</v>
      </c>
      <c r="AN176" s="2832" t="n">
        <v>163.835583583333</v>
      </c>
      <c r="AO176" s="2832" t="n">
        <v>171.194949592333</v>
      </c>
      <c r="AP176" s="2832" t="n">
        <v>90.71416341666669</v>
      </c>
      <c r="AQ176" s="2832" t="n">
        <v>20.71416341666699</v>
      </c>
      <c r="AR176" s="2832" t="n">
        <v>118.508767</v>
      </c>
      <c r="AS176" s="401" t="n">
        <v>0.5572666197767457</v>
      </c>
      <c r="AT176" s="2827" t="n"/>
      <c r="AU176" s="2940" t="n">
        <v>192.629318</v>
      </c>
      <c r="AV176" s="2832" t="n">
        <v>92.7084535833333</v>
      </c>
      <c r="AW176" s="2832" t="n">
        <v>171.194949592333</v>
      </c>
      <c r="AX176" s="2832" t="n">
        <v>99.92086441666669</v>
      </c>
      <c r="AY176" s="2832" t="n">
        <v>21.43436840766699</v>
      </c>
      <c r="AZ176" s="2832" t="n">
        <v>103.288486</v>
      </c>
      <c r="BA176" s="401" t="n">
        <v>0.8649640967726062</v>
      </c>
      <c r="BB176" s="402" t="n"/>
      <c r="BC176" s="2940" t="n">
        <v>161.901308</v>
      </c>
      <c r="BD176" s="2832" t="n">
        <v>93.61718524999998</v>
      </c>
      <c r="BE176" s="2832" t="n">
        <v>171.194949592333</v>
      </c>
      <c r="BF176" s="2832" t="n">
        <v>68.28412275000002</v>
      </c>
      <c r="BG176" s="2832" t="n">
        <v>-9.293641592332989</v>
      </c>
      <c r="BH176" s="2832" t="n">
        <v>112.731716</v>
      </c>
      <c r="BI176" s="401" t="n">
        <v>0.4361646725931148</v>
      </c>
      <c r="BJ176" s="2833" t="n"/>
      <c r="BK176" s="2940" t="n">
        <v>169.0537780000005</v>
      </c>
      <c r="BL176" s="2832" t="n">
        <v>93.38707413888888</v>
      </c>
      <c r="BM176" s="2832" t="n">
        <v>171.194949592333</v>
      </c>
      <c r="BN176" s="2832" t="n">
        <v>149.641714639259</v>
      </c>
      <c r="BO176" s="2832" t="n">
        <v>75.6667038611116</v>
      </c>
      <c r="BP176" s="2832" t="n">
        <v>19.41206336074148</v>
      </c>
      <c r="BQ176" s="2832" t="n">
        <v>114.45431</v>
      </c>
      <c r="BR176" s="401" t="n">
        <v>0.4770416072579571</v>
      </c>
      <c r="BS176" s="2833" t="n"/>
      <c r="BT176" s="2940" t="n">
        <v>167.7866049999995</v>
      </c>
      <c r="BU176" s="2832" t="n">
        <v>93.23757099074072</v>
      </c>
      <c r="BV176" s="2832" t="n">
        <v>160.062502029603</v>
      </c>
      <c r="BW176" s="2832" t="n">
        <v>74.54903400925878</v>
      </c>
      <c r="BX176" s="2832" t="n">
        <v>7.724102970396501</v>
      </c>
      <c r="BY176" s="2832" t="n">
        <v>88.26230899999989</v>
      </c>
      <c r="BZ176" s="401" t="n">
        <v>0.9009994968520449</v>
      </c>
      <c r="CA176" s="2795" t="n"/>
      <c r="CB176" s="2940" t="n">
        <v>169.233823</v>
      </c>
      <c r="CC176" s="2832" t="n">
        <v>93.41394345987652</v>
      </c>
      <c r="CD176" s="2832" t="n">
        <v>155.182658730108</v>
      </c>
      <c r="CE176" s="2832" t="n">
        <v>75.81987954012348</v>
      </c>
      <c r="CF176" s="2832" t="n">
        <v>14.05116426989201</v>
      </c>
      <c r="CG176" s="2832" t="n">
        <v>88.354955</v>
      </c>
      <c r="CH176" s="401" t="n">
        <v>0.9153857641600291</v>
      </c>
      <c r="CI176" s="2795" t="n"/>
      <c r="CJ176" s="2940" t="n">
        <v>170.448966</v>
      </c>
      <c r="CK176" s="2832" t="n">
        <v>93.34619619650204</v>
      </c>
      <c r="CL176" s="2832" t="n">
        <v>179.451242596924</v>
      </c>
      <c r="CM176" s="2832" t="n">
        <v>77.10276980349795</v>
      </c>
      <c r="CN176" s="2832" t="n">
        <v>-9.00227659692402</v>
      </c>
      <c r="CO176" s="2832" t="n">
        <v>969.209561</v>
      </c>
      <c r="CP176" s="401" t="n">
        <v>-0.8241361075471273</v>
      </c>
      <c r="CQ176" s="402" t="n"/>
      <c r="CR176" s="2831" t="n">
        <v>2072.883471</v>
      </c>
      <c r="CS176" s="2832" t="n">
        <v>1120.769542119341</v>
      </c>
      <c r="CT176" s="2832" t="n">
        <v>2040.698416995894</v>
      </c>
      <c r="CU176" s="2832" t="n">
        <v>952.1139288806589</v>
      </c>
      <c r="CV176" s="2832" t="n">
        <v>32.18505400410618</v>
      </c>
      <c r="CW176" s="2832" t="n">
        <v>2103.899085</v>
      </c>
      <c r="CX176" s="401">
        <f>IFERROR(CR176/CW176-1, "-")</f>
        <v/>
      </c>
      <c r="CY176" s="392" t="n"/>
      <c r="CZ176" s="2834" t="n">
        <v>1120.769542119341</v>
      </c>
      <c r="DA176" s="2832" t="n">
        <v>1976.47092036934</v>
      </c>
      <c r="DB176" s="2832" t="n">
        <v>2055.64457314633</v>
      </c>
      <c r="DC176" s="2832" t="n">
        <v>2040.69841699589</v>
      </c>
      <c r="DD176" s="2832" t="n">
        <v>2103.899085</v>
      </c>
      <c r="DE176" s="401">
        <f>+CZ176/DD176-1</f>
        <v/>
      </c>
      <c r="DF176" s="401">
        <f>+DA176/DD176-1</f>
        <v/>
      </c>
      <c r="DG176" s="405">
        <f>+DB176/DD176-1</f>
        <v/>
      </c>
      <c r="DH176" s="405">
        <f>+DC176/DD176-1</f>
        <v/>
      </c>
      <c r="DI176" s="2819" t="n"/>
      <c r="DJ176" s="2657">
        <f>SUM(D176,J176,P176,V176,AD176,AL176,AU176,BC176,BK176,BT176,CB176,CJ176)-CR176</f>
        <v/>
      </c>
      <c r="DK176" s="2657">
        <f>SUM(E176,K176,Q176,W176,AE176,AM176,AV176,BD176,BL176,BU176,CC176,CK176)-CS176</f>
        <v/>
      </c>
      <c r="DL176" s="2657">
        <f>SUM(G176,M176,S176,AA176,AI176,AR176,AZ176,BH176,BQ176,BY176,CG176,CO176)-CW176</f>
        <v/>
      </c>
      <c r="DM176" s="2657">
        <f>SUM(D176,J176,P176,V176,AD176,AL176,AU176,BC176,,BN176,BV176,CD176,CL176)-CT176</f>
        <v/>
      </c>
      <c r="DN176" s="2819" t="n"/>
      <c r="DO176" s="2819" t="n"/>
      <c r="DP176" s="2941">
        <f>#VALUE!</f>
        <v/>
      </c>
      <c r="DQ176" s="2821">
        <f>-CR176+DP176/10^6</f>
        <v/>
      </c>
      <c r="DR176" s="2657">
        <f>SUM(E176,K176,Q176,W176,AE176,AM176,AV176,BD176,BL176,BU176,CC176,CK176)-CS176</f>
        <v/>
      </c>
      <c r="DS176" s="2657">
        <f>SUM(D176,J176,P176,V176,AD176,AL176,AU176,BC176,,BN176,BV176,CD176,CL176)-CT176</f>
        <v/>
      </c>
      <c r="DT176" s="2822" t="n"/>
      <c r="DU176" s="407" t="n">
        <v>965.316362</v>
      </c>
      <c r="DV176" s="2823">
        <f>DU176-CJ176</f>
        <v/>
      </c>
      <c r="DX176" s="2811">
        <f>(CS176-CZ176)*10^6</f>
        <v/>
      </c>
      <c r="DY176" s="2811">
        <f>(CT176-DC176)*10^6</f>
        <v/>
      </c>
      <c r="DZ176" s="2811">
        <f>(CW176-DD176)*10^6</f>
        <v/>
      </c>
      <c r="EB176" s="2824" t="n"/>
    </row>
    <row customFormat="1" customHeight="1" hidden="1" ht="15.75" outlineLevel="1" r="177" s="408">
      <c r="A177" s="260" t="n"/>
      <c r="B177" s="411" t="inlineStr">
        <is>
          <t>IMPOTS ET TAXES INDIRECTS</t>
        </is>
      </c>
      <c r="C177" s="398" t="inlineStr">
        <is>
          <t>Opex171</t>
        </is>
      </c>
      <c r="D177" s="2831" t="n">
        <v>0</v>
      </c>
      <c r="E177" s="2832" t="n">
        <v>8.36828058075</v>
      </c>
      <c r="F177" s="2832" t="n">
        <v>-8.36828058075</v>
      </c>
      <c r="G177" s="2832" t="n">
        <v>0</v>
      </c>
      <c r="H177" s="401" t="n"/>
      <c r="I177" s="389" t="n"/>
      <c r="J177" s="2831" t="n">
        <v>0</v>
      </c>
      <c r="K177" s="2832" t="n">
        <v>8.36828058075</v>
      </c>
      <c r="L177" s="2832" t="n">
        <v>-8.36828058075</v>
      </c>
      <c r="M177" s="2832" t="n">
        <v>0</v>
      </c>
      <c r="N177" s="401" t="n"/>
      <c r="O177" s="402" t="n"/>
      <c r="P177" s="2831" t="n">
        <v>0</v>
      </c>
      <c r="Q177" s="2832" t="n">
        <v>8.36828058075</v>
      </c>
      <c r="R177" s="2832" t="n">
        <v>-8.36828058075</v>
      </c>
      <c r="S177" s="2832" t="n">
        <v>0</v>
      </c>
      <c r="T177" s="401" t="n"/>
      <c r="U177" s="2826" t="n"/>
      <c r="V177" s="2831" t="n">
        <v>0</v>
      </c>
      <c r="W177" s="2832" t="n">
        <v>8.36828058075</v>
      </c>
      <c r="X177" s="2832" t="n">
        <v>8.36828058075</v>
      </c>
      <c r="Y177" s="2832" t="n">
        <v>-8.36828058075</v>
      </c>
      <c r="Z177" s="2832" t="n">
        <v>-8.36828058075</v>
      </c>
      <c r="AA177" s="2832" t="n">
        <v>0</v>
      </c>
      <c r="AB177" s="401" t="n"/>
      <c r="AC177" s="402" t="n"/>
      <c r="AD177" s="2831" t="n">
        <v>0</v>
      </c>
      <c r="AE177" s="2832" t="n">
        <v>8.36828058075</v>
      </c>
      <c r="AF177" s="2832" t="n">
        <v>8.36828058075</v>
      </c>
      <c r="AG177" s="2832" t="n">
        <v>-8.36828058075</v>
      </c>
      <c r="AH177" s="2832" t="n">
        <v>-8.36828058075</v>
      </c>
      <c r="AI177" s="2832" t="n">
        <v>0</v>
      </c>
      <c r="AJ177" s="401" t="n"/>
      <c r="AK177" s="402" t="n"/>
      <c r="AL177" s="2831" t="n">
        <v>0</v>
      </c>
      <c r="AM177" s="2832" t="n">
        <v>8.368280580750001</v>
      </c>
      <c r="AN177" s="2832" t="n">
        <v>8.368280580750001</v>
      </c>
      <c r="AO177" s="2832" t="n">
        <v>8.25803367566667</v>
      </c>
      <c r="AP177" s="2832" t="n">
        <v>-8.368280580750001</v>
      </c>
      <c r="AQ177" s="2832" t="n">
        <v>-8.368280580750001</v>
      </c>
      <c r="AR177" s="2832" t="n">
        <v>0</v>
      </c>
      <c r="AS177" s="401" t="n"/>
      <c r="AT177" s="2827" t="n"/>
      <c r="AU177" s="2831" t="n">
        <v>0</v>
      </c>
      <c r="AV177" s="2832" t="n">
        <v>8.368280580750001</v>
      </c>
      <c r="AW177" s="2832" t="n">
        <v>8.25803367566667</v>
      </c>
      <c r="AX177" s="2832" t="n">
        <v>-8.368280580750001</v>
      </c>
      <c r="AY177" s="2832" t="n">
        <v>-8.25803367566667</v>
      </c>
      <c r="AZ177" s="2832" t="n">
        <v>0</v>
      </c>
      <c r="BA177" s="401" t="n"/>
      <c r="BB177" s="402" t="n"/>
      <c r="BC177" s="2831" t="n">
        <v>0</v>
      </c>
      <c r="BD177" s="2832" t="n">
        <v>8.36828058075</v>
      </c>
      <c r="BE177" s="2832" t="n">
        <v>8.25803367566667</v>
      </c>
      <c r="BF177" s="2832" t="n">
        <v>-8.36828058075</v>
      </c>
      <c r="BG177" s="2832" t="n">
        <v>-8.25803367566667</v>
      </c>
      <c r="BH177" s="2832" t="n">
        <v>0</v>
      </c>
      <c r="BI177" s="401" t="n"/>
      <c r="BJ177" s="2833" t="n"/>
      <c r="BK177" s="2831" t="n">
        <v>0</v>
      </c>
      <c r="BL177" s="2832" t="n">
        <v>8.36828058075</v>
      </c>
      <c r="BM177" s="2832" t="n">
        <v>8.25803367566667</v>
      </c>
      <c r="BN177" s="2832" t="n">
        <v>8.25803367566667</v>
      </c>
      <c r="BO177" s="2832" t="n">
        <v>-8.36828058075</v>
      </c>
      <c r="BP177" s="2832" t="n">
        <v>-8.25803367566667</v>
      </c>
      <c r="BQ177" s="2832" t="n">
        <v>0</v>
      </c>
      <c r="BR177" s="401" t="n"/>
      <c r="BS177" s="2833" t="n"/>
      <c r="BT177" s="2831" t="n">
        <v>0</v>
      </c>
      <c r="BU177" s="2832" t="n">
        <v>8.36828058075</v>
      </c>
      <c r="BV177" s="2832" t="n">
        <v>8.25803367566667</v>
      </c>
      <c r="BW177" s="2832" t="n">
        <v>-8.36828058075</v>
      </c>
      <c r="BX177" s="2832" t="n">
        <v>-8.25803367566667</v>
      </c>
      <c r="BY177" s="2832" t="n">
        <v>0</v>
      </c>
      <c r="BZ177" s="401" t="n"/>
      <c r="CA177" s="2795" t="n"/>
      <c r="CB177" s="2831" t="n">
        <v>0</v>
      </c>
      <c r="CC177" s="2832" t="n">
        <v>8.36828058075</v>
      </c>
      <c r="CD177" s="2832" t="n">
        <v>8.25803367566667</v>
      </c>
      <c r="CE177" s="2832" t="n">
        <v>-8.36828058075</v>
      </c>
      <c r="CF177" s="2832" t="n">
        <v>-8.25803367566667</v>
      </c>
      <c r="CG177" s="2832" t="n">
        <v>0</v>
      </c>
      <c r="CH177" s="401" t="n"/>
      <c r="CI177" s="2795" t="n"/>
      <c r="CJ177" s="2831" t="n">
        <v>0</v>
      </c>
      <c r="CK177" s="2832" t="n">
        <v>8.36828058075</v>
      </c>
      <c r="CL177" s="2832" t="n">
        <v>8.25803367566667</v>
      </c>
      <c r="CM177" s="2832" t="n">
        <v>-8.36828058075</v>
      </c>
      <c r="CN177" s="2832" t="n">
        <v>-8.25803367566667</v>
      </c>
      <c r="CO177" s="2832" t="n">
        <v>0</v>
      </c>
      <c r="CP177" s="401" t="n"/>
      <c r="CQ177" s="402" t="n"/>
      <c r="CR177" s="2831" t="n">
        <v>0</v>
      </c>
      <c r="CS177" s="2832" t="n">
        <v>100.419366969</v>
      </c>
      <c r="CT177" s="2832" t="n">
        <v>33.03213470266668</v>
      </c>
      <c r="CU177" s="2832" t="n">
        <v>-100.419366969</v>
      </c>
      <c r="CV177" s="2832" t="n">
        <v>-33.03213470266668</v>
      </c>
      <c r="CW177" s="2832" t="n">
        <v>0</v>
      </c>
      <c r="CX177" s="401">
        <f>IFERROR(CR177/CW177-1, "-")</f>
        <v/>
      </c>
      <c r="CY177" s="392" t="n"/>
      <c r="CZ177" s="2834" t="n">
        <v>100.419366969</v>
      </c>
      <c r="DA177" s="2832" t="n">
        <v>75.31452522675001</v>
      </c>
      <c r="DB177" s="2832" t="n">
        <v>57.8062357296667</v>
      </c>
      <c r="DC177" s="2832" t="n">
        <v>33.0321347026667</v>
      </c>
      <c r="DD177" s="2832" t="n">
        <v>0</v>
      </c>
      <c r="DE177" s="401" t="n"/>
      <c r="DF177" s="401" t="n"/>
      <c r="DG177" s="405" t="n"/>
      <c r="DH177" s="405" t="n"/>
      <c r="DI177" s="2819" t="n"/>
      <c r="DJ177" s="2657">
        <f>SUM(D177,J177,P177,V177,AD177,AL177,AU177,BC177,BK177,BT177,CB177,CJ177)-CR177</f>
        <v/>
      </c>
      <c r="DK177" s="2657">
        <f>SUM(E177,K177,Q177,W177,AE177,AM177,AV177,BD177,BL177,BU177,CC177,CK177)-CS177</f>
        <v/>
      </c>
      <c r="DL177" s="2657">
        <f>SUM(G177,M177,S177,AA177,AI177,AR177,AZ177,BH177,BQ177,BY177,CG177,CO177)-CW177</f>
        <v/>
      </c>
      <c r="DM177" s="2657">
        <f>SUM(D177,J177,P177,V177,AD177,AL177,AU177,BC177,,BN177,BV177,CD177,CL177)-CT177</f>
        <v/>
      </c>
      <c r="DN177" s="2819" t="n"/>
      <c r="DO177" s="2819" t="n"/>
      <c r="DP177" s="2835" t="n">
        <v>0</v>
      </c>
      <c r="DQ177" s="2821">
        <f>-CR177+DP177/10^6</f>
        <v/>
      </c>
      <c r="DR177" s="2657">
        <f>SUM(E177,K177,Q177,W177,AE177,AM177,AV177,BD177,BL177,BU177,CC177,CK177)-CS177</f>
        <v/>
      </c>
      <c r="DS177" s="2657">
        <f>SUM(D177,J177,P177,V177,AD177,AL177,AU177,BC177,,BN177,BV177,CD177,CL177)-CT177</f>
        <v/>
      </c>
      <c r="DT177" s="2822" t="n"/>
      <c r="DU177" s="407" t="n">
        <v>0</v>
      </c>
      <c r="DV177" s="2823">
        <f>DU177-CJ177</f>
        <v/>
      </c>
      <c r="DX177" s="2811">
        <f>(CS177-CZ177)*10^6</f>
        <v/>
      </c>
      <c r="DY177" s="2811">
        <f>(CT177-DC177)*10^6</f>
        <v/>
      </c>
      <c r="DZ177" s="2811">
        <f>(CW177-DD177)*10^6</f>
        <v/>
      </c>
      <c r="EB177" s="2824" t="n"/>
    </row>
    <row customFormat="1" customHeight="1" hidden="1" ht="15.75" outlineLevel="1" r="178" s="408">
      <c r="A178" s="260" t="n"/>
      <c r="B178" s="411" t="inlineStr">
        <is>
          <t>TAXES SUR LES VEHICULES DE SOC</t>
        </is>
      </c>
      <c r="C178" s="398" t="inlineStr">
        <is>
          <t>Opex172</t>
        </is>
      </c>
      <c r="D178" s="2831" t="n">
        <v>0</v>
      </c>
      <c r="E178" s="2832" t="n">
        <v>0.833333333333333</v>
      </c>
      <c r="F178" s="2832" t="n">
        <v>-0.833333333333333</v>
      </c>
      <c r="G178" s="2832" t="n">
        <v>0</v>
      </c>
      <c r="H178" s="401" t="n"/>
      <c r="I178" s="389" t="n"/>
      <c r="J178" s="2831" t="n">
        <v>4.32</v>
      </c>
      <c r="K178" s="2832" t="n">
        <v>0.833333333333333</v>
      </c>
      <c r="L178" s="2832" t="n">
        <v>3.486666666666667</v>
      </c>
      <c r="M178" s="2832" t="n">
        <v>4.88</v>
      </c>
      <c r="N178" s="401" t="n">
        <v>-0.1147540983606556</v>
      </c>
      <c r="O178" s="402" t="n"/>
      <c r="P178" s="2831" t="n">
        <v>0</v>
      </c>
      <c r="Q178" s="2832" t="n">
        <v>0.833333333333333</v>
      </c>
      <c r="R178" s="2832" t="n">
        <v>-0.833333333333333</v>
      </c>
      <c r="S178" s="2832" t="n">
        <v>0</v>
      </c>
      <c r="T178" s="401" t="n"/>
      <c r="U178" s="2826" t="n"/>
      <c r="V178" s="2831" t="n">
        <v>0</v>
      </c>
      <c r="W178" s="2832" t="n">
        <v>0.833333333333333</v>
      </c>
      <c r="X178" s="2832" t="n">
        <v>0.833333333333333</v>
      </c>
      <c r="Y178" s="2832" t="n">
        <v>-0.833333333333333</v>
      </c>
      <c r="Z178" s="2832" t="n">
        <v>-0.833333333333333</v>
      </c>
      <c r="AA178" s="2832" t="n">
        <v>0</v>
      </c>
      <c r="AB178" s="401" t="n"/>
      <c r="AC178" s="402" t="n"/>
      <c r="AD178" s="2831" t="n">
        <v>0</v>
      </c>
      <c r="AE178" s="2832" t="n">
        <v>0.833333333333333</v>
      </c>
      <c r="AF178" s="2832" t="n">
        <v>0.833333333333333</v>
      </c>
      <c r="AG178" s="2832" t="n">
        <v>-0.833333333333333</v>
      </c>
      <c r="AH178" s="2832" t="n">
        <v>-0.833333333333333</v>
      </c>
      <c r="AI178" s="2832" t="n">
        <v>0</v>
      </c>
      <c r="AJ178" s="401" t="n"/>
      <c r="AK178" s="402" t="n"/>
      <c r="AL178" s="2831" t="n">
        <v>0</v>
      </c>
      <c r="AM178" s="2832" t="n">
        <v>0.833333333333333</v>
      </c>
      <c r="AN178" s="2832" t="n">
        <v>0.833333333333333</v>
      </c>
      <c r="AO178" s="2832" t="n">
        <v>0.36</v>
      </c>
      <c r="AP178" s="2832" t="n">
        <v>-0.833333333333333</v>
      </c>
      <c r="AQ178" s="2832" t="n">
        <v>-0.833333333333333</v>
      </c>
      <c r="AR178" s="2832" t="n">
        <v>0</v>
      </c>
      <c r="AS178" s="401" t="n"/>
      <c r="AT178" s="2827" t="n"/>
      <c r="AU178" s="2831" t="n">
        <v>0</v>
      </c>
      <c r="AV178" s="2832" t="n">
        <v>0.833333333333333</v>
      </c>
      <c r="AW178" s="2832" t="n">
        <v>0.36</v>
      </c>
      <c r="AX178" s="2832" t="n">
        <v>-0.833333333333333</v>
      </c>
      <c r="AY178" s="2832" t="n">
        <v>-0.36</v>
      </c>
      <c r="AZ178" s="2832" t="n">
        <v>0</v>
      </c>
      <c r="BA178" s="401" t="n"/>
      <c r="BB178" s="402" t="n"/>
      <c r="BC178" s="2831" t="n">
        <v>0</v>
      </c>
      <c r="BD178" s="2832" t="n">
        <v>0.8333333333333334</v>
      </c>
      <c r="BE178" s="2832" t="n">
        <v>0.36</v>
      </c>
      <c r="BF178" s="2832" t="n">
        <v>-0.8333333333333334</v>
      </c>
      <c r="BG178" s="2832" t="n">
        <v>-0.36</v>
      </c>
      <c r="BH178" s="2832" t="n">
        <v>0</v>
      </c>
      <c r="BI178" s="401" t="n"/>
      <c r="BJ178" s="2833" t="n"/>
      <c r="BK178" s="2831" t="n">
        <v>0</v>
      </c>
      <c r="BL178" s="2832" t="n">
        <v>0.8333333333333334</v>
      </c>
      <c r="BM178" s="2832" t="n">
        <v>0.36</v>
      </c>
      <c r="BN178" s="2832" t="n">
        <v>0.36</v>
      </c>
      <c r="BO178" s="2832" t="n">
        <v>-0.8333333333333334</v>
      </c>
      <c r="BP178" s="2832" t="n">
        <v>-0.36</v>
      </c>
      <c r="BQ178" s="2832" t="n">
        <v>0</v>
      </c>
      <c r="BR178" s="401" t="n"/>
      <c r="BS178" s="2833" t="n"/>
      <c r="BT178" s="2831" t="n">
        <v>0</v>
      </c>
      <c r="BU178" s="2832" t="n">
        <v>0.8333333333333334</v>
      </c>
      <c r="BV178" s="2832" t="n">
        <v>0.36</v>
      </c>
      <c r="BW178" s="2832" t="n">
        <v>-0.8333333333333334</v>
      </c>
      <c r="BX178" s="2832" t="n">
        <v>-0.36</v>
      </c>
      <c r="BY178" s="2832" t="n">
        <v>0</v>
      </c>
      <c r="BZ178" s="401" t="n"/>
      <c r="CA178" s="2795" t="n"/>
      <c r="CB178" s="2831" t="n">
        <v>0</v>
      </c>
      <c r="CC178" s="2832" t="n">
        <v>0.8333333333333334</v>
      </c>
      <c r="CD178" s="2832" t="n">
        <v>0.36</v>
      </c>
      <c r="CE178" s="2832" t="n">
        <v>-0.8333333333333334</v>
      </c>
      <c r="CF178" s="2832" t="n">
        <v>-0.36</v>
      </c>
      <c r="CG178" s="2832" t="n">
        <v>0</v>
      </c>
      <c r="CH178" s="401" t="n"/>
      <c r="CI178" s="2795" t="n"/>
      <c r="CJ178" s="2831" t="n">
        <v>0</v>
      </c>
      <c r="CK178" s="2832" t="n">
        <v>0.8333333333333334</v>
      </c>
      <c r="CL178" s="2832" t="n">
        <v>0.36</v>
      </c>
      <c r="CM178" s="2832" t="n">
        <v>-0.8333333333333334</v>
      </c>
      <c r="CN178" s="2832" t="n">
        <v>-0.36</v>
      </c>
      <c r="CO178" s="2832" t="n">
        <v>0</v>
      </c>
      <c r="CP178" s="401" t="n"/>
      <c r="CQ178" s="402" t="n"/>
      <c r="CR178" s="2831" t="n">
        <v>4.32</v>
      </c>
      <c r="CS178" s="2832" t="n">
        <v>9.999999999999998</v>
      </c>
      <c r="CT178" s="2832" t="n">
        <v>5.76</v>
      </c>
      <c r="CU178" s="2832" t="n">
        <v>-5.679999999999998</v>
      </c>
      <c r="CV178" s="2832" t="n">
        <v>-1.44</v>
      </c>
      <c r="CW178" s="2832" t="n">
        <v>4.88</v>
      </c>
      <c r="CX178" s="401">
        <f>IFERROR(CR178/CW178-1, "-")</f>
        <v/>
      </c>
      <c r="CY178" s="392" t="n"/>
      <c r="CZ178" s="2834" t="n">
        <v>10</v>
      </c>
      <c r="DA178" s="2832" t="n">
        <v>11.82</v>
      </c>
      <c r="DB178" s="2832" t="n">
        <v>6.84</v>
      </c>
      <c r="DC178" s="2832" t="n">
        <v>5.76</v>
      </c>
      <c r="DD178" s="2832" t="n">
        <v>4.88</v>
      </c>
      <c r="DE178" s="401">
        <f>+CZ178/DD178-1</f>
        <v/>
      </c>
      <c r="DF178" s="401">
        <f>+DA178/DD178-1</f>
        <v/>
      </c>
      <c r="DG178" s="405">
        <f>+DB178/DD178-1</f>
        <v/>
      </c>
      <c r="DH178" s="405">
        <f>+DC178/DD178-1</f>
        <v/>
      </c>
      <c r="DI178" s="2819" t="n"/>
      <c r="DJ178" s="2657">
        <f>SUM(D178,J178,P178,V178,AD178,AL178,AU178,BC178,BK178,BT178,CB178,CJ178)-CR178</f>
        <v/>
      </c>
      <c r="DK178" s="2657">
        <f>SUM(E178,K178,Q178,W178,AE178,AM178,AV178,BD178,BL178,BU178,CC178,CK178)-CS178</f>
        <v/>
      </c>
      <c r="DL178" s="2657">
        <f>SUM(G178,M178,S178,AA178,AI178,AR178,AZ178,BH178,BQ178,BY178,CG178,CO178)-CW178</f>
        <v/>
      </c>
      <c r="DM178" s="2657">
        <f>SUM(D178,J178,P178,V178,AD178,AL178,AU178,BC178,,BN178,BV178,CD178,CL178)-CT178</f>
        <v/>
      </c>
      <c r="DN178" s="2819" t="n"/>
      <c r="DO178" s="2819" t="n"/>
      <c r="DP178" s="2835" t="n">
        <v>4880000</v>
      </c>
      <c r="DQ178" s="2821">
        <f>-CR178+DP178/10^6</f>
        <v/>
      </c>
      <c r="DR178" s="2657">
        <f>SUM(E178,K178,Q178,W178,AE178,AM178,AV178,BD178,BL178,BU178,CC178,CK178)-CS178</f>
        <v/>
      </c>
      <c r="DS178" s="2657">
        <f>SUM(D178,J178,P178,V178,AD178,AL178,AU178,BC178,,BN178,BV178,CD178,CL178)-CT178</f>
        <v/>
      </c>
      <c r="DT178" s="2822" t="n"/>
      <c r="DU178" s="407" t="n">
        <v>0</v>
      </c>
      <c r="DV178" s="2823">
        <f>DU178-CJ178</f>
        <v/>
      </c>
      <c r="DX178" s="2811">
        <f>(CS178-CZ178)*10^6</f>
        <v/>
      </c>
      <c r="DY178" s="2811">
        <f>(CT178-DC178)*10^6</f>
        <v/>
      </c>
      <c r="DZ178" s="2811">
        <f>(CW178-DD178)*10^6</f>
        <v/>
      </c>
      <c r="EB178" s="2824" t="n"/>
    </row>
    <row customFormat="1" customHeight="1" hidden="1" ht="15.75" outlineLevel="1" r="179" s="408">
      <c r="A179" s="260" t="n"/>
      <c r="B179" s="411" t="inlineStr">
        <is>
          <t>AUTRES DROITS D'ENREGISTREMENT</t>
        </is>
      </c>
      <c r="C179" s="398" t="inlineStr">
        <is>
          <t>Opex173</t>
        </is>
      </c>
      <c r="D179" s="2864" t="n">
        <v>6.237633</v>
      </c>
      <c r="E179" s="2832" t="n">
        <v>3</v>
      </c>
      <c r="F179" s="2832" t="n">
        <v>3.237633</v>
      </c>
      <c r="G179" s="2832" t="n">
        <v>3.16871</v>
      </c>
      <c r="H179" s="401" t="n">
        <v>0.9685086360064505</v>
      </c>
      <c r="I179" s="389" t="n"/>
      <c r="J179" s="2864" t="n">
        <v>7.441885</v>
      </c>
      <c r="K179" s="2832" t="n">
        <v>3</v>
      </c>
      <c r="L179" s="2832" t="n">
        <v>4.441885</v>
      </c>
      <c r="M179" s="2832" t="n">
        <v>7.57448</v>
      </c>
      <c r="N179" s="401" t="n">
        <v>-0.01750549212619223</v>
      </c>
      <c r="O179" s="402" t="n"/>
      <c r="P179" s="2864" t="n">
        <v>22.7136</v>
      </c>
      <c r="Q179" s="2832" t="n">
        <v>3</v>
      </c>
      <c r="R179" s="2832" t="n">
        <v>19.7136</v>
      </c>
      <c r="S179" s="2832" t="n">
        <v>0.35189</v>
      </c>
      <c r="T179" s="401" t="n">
        <v>63.54744380346131</v>
      </c>
      <c r="U179" s="2826" t="n"/>
      <c r="V179" s="2864" t="n">
        <v>0.977722</v>
      </c>
      <c r="W179" s="2832" t="n">
        <v>3</v>
      </c>
      <c r="X179" s="2832" t="n">
        <v>3</v>
      </c>
      <c r="Y179" s="2832" t="n">
        <v>-2.022278</v>
      </c>
      <c r="Z179" s="2832" t="n">
        <v>-2.022278</v>
      </c>
      <c r="AA179" s="2832" t="n">
        <v>1.43502</v>
      </c>
      <c r="AB179" s="401" t="n">
        <v>-0.3186701230644869</v>
      </c>
      <c r="AC179" s="402" t="n"/>
      <c r="AD179" s="2864" t="n">
        <v>5.78338</v>
      </c>
      <c r="AE179" s="2832" t="n">
        <v>3</v>
      </c>
      <c r="AF179" s="2832" t="n">
        <v>3</v>
      </c>
      <c r="AG179" s="2832" t="n">
        <v>2.78338</v>
      </c>
      <c r="AH179" s="2832" t="n">
        <v>2.78338</v>
      </c>
      <c r="AI179" s="2832" t="n">
        <v>5.750349999999998</v>
      </c>
      <c r="AJ179" s="401" t="n">
        <v>0.00574399819141469</v>
      </c>
      <c r="AK179" s="402" t="n"/>
      <c r="AL179" s="2864" t="n">
        <v>0</v>
      </c>
      <c r="AM179" s="2832" t="n">
        <v>3</v>
      </c>
      <c r="AN179" s="2832" t="n">
        <v>3</v>
      </c>
      <c r="AO179" s="2832" t="n">
        <v>3</v>
      </c>
      <c r="AP179" s="2832" t="n">
        <v>-3</v>
      </c>
      <c r="AQ179" s="2832" t="n">
        <v>-3</v>
      </c>
      <c r="AR179" s="2832" t="n">
        <v>1.38736</v>
      </c>
      <c r="AS179" s="401" t="n">
        <v>-1</v>
      </c>
      <c r="AT179" s="2827" t="n"/>
      <c r="AU179" s="2864" t="n">
        <v>27.67882</v>
      </c>
      <c r="AV179" s="2832" t="n">
        <v>3</v>
      </c>
      <c r="AW179" s="2832" t="n">
        <v>3</v>
      </c>
      <c r="AX179" s="2832" t="n">
        <v>24.67882</v>
      </c>
      <c r="AY179" s="2832" t="n">
        <v>24.67882</v>
      </c>
      <c r="AZ179" s="2832" t="n">
        <v>4.11628</v>
      </c>
      <c r="BA179" s="401" t="n">
        <v>5.724231587744275</v>
      </c>
      <c r="BB179" s="402" t="n"/>
      <c r="BC179" s="2864" t="n">
        <v>2.26904</v>
      </c>
      <c r="BD179" s="2832" t="n">
        <v>3</v>
      </c>
      <c r="BE179" s="2832" t="n">
        <v>3</v>
      </c>
      <c r="BF179" s="2832" t="n">
        <v>-0.7309600000000001</v>
      </c>
      <c r="BG179" s="2832" t="n">
        <v>-0.7309600000000001</v>
      </c>
      <c r="BH179" s="2832" t="n">
        <v>0.34652</v>
      </c>
      <c r="BI179" s="401" t="n">
        <v>5.548078033013967</v>
      </c>
      <c r="BJ179" s="2833" t="n"/>
      <c r="BK179" s="2864" t="n">
        <v>0.168176</v>
      </c>
      <c r="BL179" s="2832" t="n">
        <v>3</v>
      </c>
      <c r="BM179" s="2832" t="n">
        <v>3</v>
      </c>
      <c r="BN179" s="2832" t="n">
        <v>13</v>
      </c>
      <c r="BO179" s="2832" t="n">
        <v>-2.831824</v>
      </c>
      <c r="BP179" s="2832" t="n">
        <v>-12.831824</v>
      </c>
      <c r="BQ179" s="2832" t="n">
        <v>1.17917</v>
      </c>
      <c r="BR179" s="401" t="n">
        <v>-0.8573776469889838</v>
      </c>
      <c r="BS179" s="2833" t="n"/>
      <c r="BT179" s="2864" t="n">
        <v>1.862072</v>
      </c>
      <c r="BU179" s="2832" t="n">
        <v>3</v>
      </c>
      <c r="BV179" s="2832" t="n">
        <v>3</v>
      </c>
      <c r="BW179" s="2832" t="n">
        <v>-1.137928</v>
      </c>
      <c r="BX179" s="2832" t="n">
        <v>-1.137928</v>
      </c>
      <c r="BY179" s="2832" t="n">
        <v>8.304269999999995</v>
      </c>
      <c r="BZ179" s="401" t="n">
        <v>-0.7757693331262109</v>
      </c>
      <c r="CA179" s="2795" t="n"/>
      <c r="CB179" s="2864" t="n">
        <v>1.353728</v>
      </c>
      <c r="CC179" s="2832" t="n">
        <v>3</v>
      </c>
      <c r="CD179" s="2832" t="n">
        <v>3</v>
      </c>
      <c r="CE179" s="2832" t="n">
        <v>-1.646272</v>
      </c>
      <c r="CF179" s="2832" t="n">
        <v>-1.646272</v>
      </c>
      <c r="CG179" s="2832" t="n">
        <v>3.69802</v>
      </c>
      <c r="CH179" s="401" t="n">
        <v>-0.6339316715431501</v>
      </c>
      <c r="CI179" s="2795" t="n"/>
      <c r="CJ179" s="2864" t="n">
        <v>1.88166</v>
      </c>
      <c r="CK179" s="2832" t="n">
        <v>3</v>
      </c>
      <c r="CL179" s="2832" t="n">
        <v>3</v>
      </c>
      <c r="CM179" s="2832" t="n">
        <v>-1.11834</v>
      </c>
      <c r="CN179" s="2832" t="n">
        <v>-1.11834</v>
      </c>
      <c r="CO179" s="2832" t="n">
        <v>2.031790000000006</v>
      </c>
      <c r="CP179" s="401" t="n">
        <v>-0.07389051033817751</v>
      </c>
      <c r="CQ179" s="402" t="n"/>
      <c r="CR179" s="2831" t="n">
        <v>78.36771600000002</v>
      </c>
      <c r="CS179" s="2832" t="n">
        <v>36</v>
      </c>
      <c r="CT179" s="2832" t="n">
        <v>95.10208</v>
      </c>
      <c r="CU179" s="2832" t="n">
        <v>42.36771600000002</v>
      </c>
      <c r="CV179" s="2832" t="n">
        <v>-16.73436399999999</v>
      </c>
      <c r="CW179" s="2832" t="n">
        <v>39.34386</v>
      </c>
      <c r="CX179" s="401">
        <f>IFERROR(CR179/CW179-1, "-")</f>
        <v/>
      </c>
      <c r="CY179" s="392" t="n"/>
      <c r="CZ179" s="2834" t="n">
        <v>36</v>
      </c>
      <c r="DA179" s="2832" t="n">
        <v>63.39311800000001</v>
      </c>
      <c r="DB179" s="2832" t="n">
        <v>64.15422</v>
      </c>
      <c r="DC179" s="2832" t="n">
        <v>95.10208</v>
      </c>
      <c r="DD179" s="2832" t="n">
        <v>39.34386</v>
      </c>
      <c r="DE179" s="401">
        <f>+CZ179/DD179-1</f>
        <v/>
      </c>
      <c r="DF179" s="401">
        <f>+DA179/DD179-1</f>
        <v/>
      </c>
      <c r="DG179" s="405">
        <f>+DB179/DD179-1</f>
        <v/>
      </c>
      <c r="DH179" s="405">
        <f>+DC179/DD179-1</f>
        <v/>
      </c>
      <c r="DI179" s="2819" t="n"/>
      <c r="DJ179" s="2657">
        <f>SUM(D179,J179,P179,V179,AD179,AL179,AU179,BC179,BK179,BT179,CB179,CJ179)-CR179</f>
        <v/>
      </c>
      <c r="DK179" s="2657">
        <f>SUM(E179,K179,Q179,W179,AE179,AM179,AV179,BD179,BL179,BU179,CC179,CK179)-CS179</f>
        <v/>
      </c>
      <c r="DL179" s="2657">
        <f>SUM(G179,M179,S179,AA179,AI179,AR179,AZ179,BH179,BQ179,BY179,CG179,CO179)-CW179</f>
        <v/>
      </c>
      <c r="DM179" s="2657">
        <f>SUM(D179,J179,P179,V179,AD179,AL179,AU179,BC179,,BN179,BV179,CD179,CL179)-CT179</f>
        <v/>
      </c>
      <c r="DN179" s="2819" t="n"/>
      <c r="DO179" s="2819" t="n"/>
      <c r="DP179" s="2865">
        <f>#VALUE!</f>
        <v/>
      </c>
      <c r="DQ179" s="2821">
        <f>-CR179+DP179/10^6</f>
        <v/>
      </c>
      <c r="DR179" s="2657">
        <f>SUM(E179,K179,Q179,W179,AE179,AM179,AV179,BD179,BL179,BU179,CC179,CK179)-CS179</f>
        <v/>
      </c>
      <c r="DS179" s="2657">
        <f>SUM(D179,J179,P179,V179,AD179,AL179,AU179,BC179,,BN179,BV179,CD179,CL179)-CT179</f>
        <v/>
      </c>
      <c r="DT179" s="2822" t="n"/>
      <c r="DU179" s="407" t="n">
        <v>2.03179000000001</v>
      </c>
      <c r="DV179" s="2823">
        <f>DU179-CJ179</f>
        <v/>
      </c>
      <c r="DX179" s="2811">
        <f>(CS179-CZ179)*10^6</f>
        <v/>
      </c>
      <c r="DY179" s="2811">
        <f>(CT179-DC179)*10^6</f>
        <v/>
      </c>
      <c r="DZ179" s="2811">
        <f>(CW179-DD179)*10^6</f>
        <v/>
      </c>
      <c r="EB179" s="2824" t="n"/>
    </row>
    <row customFormat="1" customHeight="1" hidden="1" ht="15.75" outlineLevel="1" r="180" s="408">
      <c r="A180" s="260" t="n"/>
      <c r="B180" s="411" t="inlineStr">
        <is>
          <t>AUTRES IMPOTS &amp; TAXES</t>
        </is>
      </c>
      <c r="C180" s="398" t="inlineStr">
        <is>
          <t>Opex174</t>
        </is>
      </c>
      <c r="D180" s="2831" t="n">
        <v>13.90792</v>
      </c>
      <c r="E180" s="2832" t="n">
        <v>15.7720149639034</v>
      </c>
      <c r="F180" s="2832" t="n">
        <v>-1.864094963903399</v>
      </c>
      <c r="G180" s="2832" t="n">
        <v>15.864923</v>
      </c>
      <c r="H180" s="401" t="n">
        <v>-0.1233540812016547</v>
      </c>
      <c r="I180" s="389" t="n"/>
      <c r="J180" s="2831" t="n">
        <v>14.861668</v>
      </c>
      <c r="K180" s="2832" t="n">
        <v>15.7720149639034</v>
      </c>
      <c r="L180" s="2832" t="n">
        <v>-0.9103469639034003</v>
      </c>
      <c r="M180" s="2832" t="n">
        <v>14.473202</v>
      </c>
      <c r="N180" s="401" t="n">
        <v>0.02684036331421336</v>
      </c>
      <c r="O180" s="402" t="n"/>
      <c r="P180" s="2831" t="n">
        <v>13.726766</v>
      </c>
      <c r="Q180" s="2832" t="n">
        <v>16.1720149639034</v>
      </c>
      <c r="R180" s="2832" t="n">
        <v>-2.445248963903401</v>
      </c>
      <c r="S180" s="2832" t="n">
        <v>12.938359</v>
      </c>
      <c r="T180" s="401" t="n">
        <v>0.06093562560754417</v>
      </c>
      <c r="U180" s="2826" t="n"/>
      <c r="V180" s="2831" t="n">
        <v>13.712099</v>
      </c>
      <c r="W180" s="2832" t="n">
        <v>16.3720149639034</v>
      </c>
      <c r="X180" s="2832" t="n">
        <v>16.3720149639034</v>
      </c>
      <c r="Y180" s="2832" t="n">
        <v>-2.6599159639034</v>
      </c>
      <c r="Z180" s="2832" t="n">
        <v>-2.6599159639034</v>
      </c>
      <c r="AA180" s="2832" t="n">
        <v>13.190059</v>
      </c>
      <c r="AB180" s="401" t="n">
        <v>0.03957829149968184</v>
      </c>
      <c r="AC180" s="402" t="n"/>
      <c r="AD180" s="2831" t="n">
        <v>13.842453</v>
      </c>
      <c r="AE180" s="2832" t="n">
        <v>16.3644149639034</v>
      </c>
      <c r="AF180" s="2832" t="n">
        <v>16.3644149639034</v>
      </c>
      <c r="AG180" s="2832" t="n">
        <v>-2.521961963903399</v>
      </c>
      <c r="AH180" s="2832" t="n">
        <v>-2.521961963903399</v>
      </c>
      <c r="AI180" s="2832" t="n">
        <v>13.960679</v>
      </c>
      <c r="AJ180" s="401" t="n">
        <v>-0.00846849927571558</v>
      </c>
      <c r="AK180" s="402" t="n"/>
      <c r="AL180" s="2831" t="n">
        <v>12.689146</v>
      </c>
      <c r="AM180" s="2832" t="n">
        <v>16.1720149639034</v>
      </c>
      <c r="AN180" s="2832" t="n">
        <v>16.1720149639034</v>
      </c>
      <c r="AO180" s="2832" t="n">
        <v>16.1720149639034</v>
      </c>
      <c r="AP180" s="2832" t="n">
        <v>-3.4828689639034</v>
      </c>
      <c r="AQ180" s="2832" t="n">
        <v>-3.4828689639034</v>
      </c>
      <c r="AR180" s="2832" t="n">
        <v>13.401085</v>
      </c>
      <c r="AS180" s="401" t="n">
        <v>-0.05312547454180006</v>
      </c>
      <c r="AT180" s="2827" t="n"/>
      <c r="AU180" s="2831" t="n">
        <v>14.653172</v>
      </c>
      <c r="AV180" s="2832" t="n">
        <v>16.3720149639034</v>
      </c>
      <c r="AW180" s="2832" t="n">
        <v>16.3720149639034</v>
      </c>
      <c r="AX180" s="2832" t="n">
        <v>-1.7188429639034</v>
      </c>
      <c r="AY180" s="2832" t="n">
        <v>-1.7188429639034</v>
      </c>
      <c r="AZ180" s="2832" t="n">
        <v>13.402844</v>
      </c>
      <c r="BA180" s="401" t="n">
        <v>0.09328826031251269</v>
      </c>
      <c r="BB180" s="402" t="n"/>
      <c r="BC180" s="2831" t="n">
        <v>13.143012</v>
      </c>
      <c r="BD180" s="2832" t="n">
        <v>15.7720149639034</v>
      </c>
      <c r="BE180" s="2832" t="n">
        <v>15.7720149639034</v>
      </c>
      <c r="BF180" s="2832" t="n">
        <v>-2.629002963903405</v>
      </c>
      <c r="BG180" s="2832" t="n">
        <v>-2.629002963903401</v>
      </c>
      <c r="BH180" s="2832" t="n">
        <v>12.951577</v>
      </c>
      <c r="BI180" s="401" t="n">
        <v>0.01478082553190219</v>
      </c>
      <c r="BJ180" s="2833" t="n"/>
      <c r="BK180" s="2831" t="n">
        <v>13.524351</v>
      </c>
      <c r="BL180" s="2832" t="n">
        <v>15.7720149639034</v>
      </c>
      <c r="BM180" s="2832" t="n">
        <v>15.9012149639034</v>
      </c>
      <c r="BN180" s="2832" t="n">
        <v>15.9012149639034</v>
      </c>
      <c r="BO180" s="2832" t="n">
        <v>-2.247663963903404</v>
      </c>
      <c r="BP180" s="2832" t="n">
        <v>-2.3768639639034</v>
      </c>
      <c r="BQ180" s="2832" t="n">
        <v>14.348999</v>
      </c>
      <c r="BR180" s="401" t="n">
        <v>-0.05747076851841715</v>
      </c>
      <c r="BS180" s="2833" t="n"/>
      <c r="BT180" s="2831" t="n">
        <v>14.032071</v>
      </c>
      <c r="BU180" s="2832" t="n">
        <v>16.3720149639034</v>
      </c>
      <c r="BV180" s="2832" t="n">
        <v>16.5012149639034</v>
      </c>
      <c r="BW180" s="2832" t="n">
        <v>-2.339943963903403</v>
      </c>
      <c r="BX180" s="2832" t="n">
        <v>-2.469143963903401</v>
      </c>
      <c r="BY180" s="2832" t="n">
        <v>12.02034700000001</v>
      </c>
      <c r="BZ180" s="401" t="n">
        <v>0.1673598940196976</v>
      </c>
      <c r="CA180" s="2795" t="n"/>
      <c r="CB180" s="2831" t="n">
        <v>14.700204</v>
      </c>
      <c r="CC180" s="2832" t="n">
        <v>15.7720149639034</v>
      </c>
      <c r="CD180" s="2832" t="n">
        <v>15.9012149639034</v>
      </c>
      <c r="CE180" s="2832" t="n">
        <v>-1.071810963903404</v>
      </c>
      <c r="CF180" s="2832" t="n">
        <v>-1.2010109639034</v>
      </c>
      <c r="CG180" s="2832" t="n">
        <v>13.793627</v>
      </c>
      <c r="CH180" s="401" t="n">
        <v>0.0657243377684491</v>
      </c>
      <c r="CI180" s="2795" t="n"/>
      <c r="CJ180" s="2831" t="n">
        <v>9.394942</v>
      </c>
      <c r="CK180" s="2832" t="n">
        <v>16.3644149639034</v>
      </c>
      <c r="CL180" s="2832" t="n">
        <v>16.4936149639034</v>
      </c>
      <c r="CM180" s="2832" t="n">
        <v>-6.969472963903403</v>
      </c>
      <c r="CN180" s="2832" t="n">
        <v>-7.0986729639034</v>
      </c>
      <c r="CO180" s="2832" t="n">
        <v>14.122604</v>
      </c>
      <c r="CP180" s="401" t="n">
        <v>-0.3347585190379905</v>
      </c>
      <c r="CQ180" s="402" t="n"/>
      <c r="CR180" s="2831" t="n">
        <v>162.187804</v>
      </c>
      <c r="CS180" s="2832" t="n">
        <v>193.0489795668408</v>
      </c>
      <c r="CT180" s="2832" t="n">
        <v>175.3334958556136</v>
      </c>
      <c r="CU180" s="2832" t="n">
        <v>-30.86117556684087</v>
      </c>
      <c r="CV180" s="2832" t="n">
        <v>-13.14569185561362</v>
      </c>
      <c r="CW180" s="2832" t="n">
        <v>164.468305</v>
      </c>
      <c r="CX180" s="401">
        <f>IFERROR(CR180/CW180-1, "-")</f>
        <v/>
      </c>
      <c r="CY180" s="392" t="n"/>
      <c r="CZ180" s="2834" t="n">
        <v>193.0489795668409</v>
      </c>
      <c r="DA180" s="2832" t="n">
        <v>187.829288675131</v>
      </c>
      <c r="DB180" s="2832" t="n">
        <v>183.164210747324</v>
      </c>
      <c r="DC180" s="2832" t="n">
        <v>175.333495855614</v>
      </c>
      <c r="DD180" s="2832" t="n">
        <v>164.468305</v>
      </c>
      <c r="DE180" s="401">
        <f>+CZ180/DD180-1</f>
        <v/>
      </c>
      <c r="DF180" s="401">
        <f>+DA180/DD180-1</f>
        <v/>
      </c>
      <c r="DG180" s="405">
        <f>+DB180/DD180-1</f>
        <v/>
      </c>
      <c r="DH180" s="405">
        <f>+DC180/DD180-1</f>
        <v/>
      </c>
      <c r="DI180" s="2819" t="n"/>
      <c r="DJ180" s="2657">
        <f>SUM(D180,J180,P180,V180,AD180,AL180,AU180,BC180,BK180,BT180,CB180,CJ180)-CR180</f>
        <v/>
      </c>
      <c r="DK180" s="2657">
        <f>SUM(E180,K180,Q180,W180,AE180,AM180,AV180,BD180,BL180,BU180,CC180,CK180)-CS180</f>
        <v/>
      </c>
      <c r="DL180" s="2657">
        <f>SUM(G180,M180,S180,AA180,AI180,AR180,AZ180,BH180,BQ180,BY180,CG180,CO180)-CW180</f>
        <v/>
      </c>
      <c r="DM180" s="2657">
        <f>SUM(D180,J180,P180,V180,AD180,AL180,AU180,BC180,,BN180,BV180,CD180,CL180)-CT180</f>
        <v/>
      </c>
      <c r="DN180" s="2819" t="n"/>
      <c r="DO180" s="2819" t="n"/>
      <c r="DP180" s="2835">
        <f>#VALUE!</f>
        <v/>
      </c>
      <c r="DQ180" s="2821">
        <f>-CR180+DP180/10^6</f>
        <v/>
      </c>
      <c r="DR180" s="2657">
        <f>SUM(E180,K180,Q180,W180,AE180,AM180,AV180,BD180,BL180,BU180,CC180,CK180)-CS180</f>
        <v/>
      </c>
      <c r="DS180" s="2657">
        <f>SUM(D180,J180,P180,V180,AD180,AL180,AU180,BC180,,BN180,BV180,CD180,CL180)-CT180</f>
        <v/>
      </c>
      <c r="DT180" s="2822" t="n"/>
      <c r="DU180" s="407" t="n">
        <v>14.122604</v>
      </c>
      <c r="DV180" s="2823">
        <f>DU180-CJ180</f>
        <v/>
      </c>
      <c r="DX180" s="2811">
        <f>(CS180-CZ180)*10^6</f>
        <v/>
      </c>
      <c r="DY180" s="2811">
        <f>(CT180-DC180)*10^6</f>
        <v/>
      </c>
      <c r="DZ180" s="2811">
        <f>(CW180-DD180)*10^6</f>
        <v/>
      </c>
      <c r="EB180" s="2824" t="n"/>
    </row>
    <row customFormat="1" customHeight="1" hidden="1" ht="15.75" outlineLevel="1" r="181" s="408">
      <c r="A181" s="260" t="n"/>
      <c r="B181" s="411" t="inlineStr">
        <is>
          <t>PENALITES &amp; AMENDES FISCALES</t>
        </is>
      </c>
      <c r="C181" s="398" t="inlineStr">
        <is>
          <t>Opex175</t>
        </is>
      </c>
      <c r="D181" s="2832" t="n"/>
      <c r="E181" s="2832" t="n"/>
      <c r="F181" s="2832" t="n">
        <v>0</v>
      </c>
      <c r="G181" s="2832" t="n"/>
      <c r="H181" s="401" t="n"/>
      <c r="I181" s="389" t="n"/>
      <c r="J181" s="2832" t="n"/>
      <c r="K181" s="2832" t="n"/>
      <c r="L181" s="2832" t="n">
        <v>0</v>
      </c>
      <c r="M181" s="2832" t="n"/>
      <c r="N181" s="401" t="n"/>
      <c r="O181" s="402" t="n"/>
      <c r="P181" s="2832" t="n"/>
      <c r="Q181" s="2832" t="n"/>
      <c r="R181" s="2832" t="n">
        <v>0</v>
      </c>
      <c r="S181" s="2832" t="n"/>
      <c r="T181" s="401" t="n"/>
      <c r="U181" s="2826" t="n"/>
      <c r="V181" s="2832" t="n"/>
      <c r="W181" s="2832" t="n"/>
      <c r="X181" s="2832" t="n"/>
      <c r="Y181" s="2832" t="n">
        <v>0</v>
      </c>
      <c r="Z181" s="2832" t="n">
        <v>0</v>
      </c>
      <c r="AA181" s="2832" t="n"/>
      <c r="AB181" s="401" t="n"/>
      <c r="AC181" s="402" t="n"/>
      <c r="AD181" s="2832" t="n"/>
      <c r="AE181" s="2832" t="n"/>
      <c r="AF181" s="2832" t="n"/>
      <c r="AG181" s="2832" t="n">
        <v>0</v>
      </c>
      <c r="AH181" s="2832" t="n">
        <v>0</v>
      </c>
      <c r="AI181" s="2832" t="n"/>
      <c r="AJ181" s="401" t="n"/>
      <c r="AK181" s="402" t="n"/>
      <c r="AL181" s="2832" t="n"/>
      <c r="AM181" s="2832" t="n"/>
      <c r="AN181" s="2832" t="n"/>
      <c r="AO181" s="2832" t="n"/>
      <c r="AP181" s="2832" t="n">
        <v>0</v>
      </c>
      <c r="AQ181" s="2832" t="n">
        <v>0</v>
      </c>
      <c r="AR181" s="2832" t="n"/>
      <c r="AS181" s="401" t="n"/>
      <c r="AT181" s="2827" t="n"/>
      <c r="AU181" s="2832" t="n"/>
      <c r="AV181" s="2832" t="n"/>
      <c r="AW181" s="2832" t="n"/>
      <c r="AX181" s="2832" t="n">
        <v>0</v>
      </c>
      <c r="AY181" s="2832" t="n">
        <v>0</v>
      </c>
      <c r="AZ181" s="2832" t="n"/>
      <c r="BA181" s="401" t="n"/>
      <c r="BB181" s="402" t="n"/>
      <c r="BC181" s="2832" t="n"/>
      <c r="BD181" s="2832" t="n"/>
      <c r="BE181" s="2832" t="n"/>
      <c r="BF181" s="2832" t="n">
        <v>0</v>
      </c>
      <c r="BG181" s="2832" t="n">
        <v>0</v>
      </c>
      <c r="BH181" s="2832" t="n"/>
      <c r="BI181" s="401" t="n"/>
      <c r="BJ181" s="2833" t="n"/>
      <c r="BK181" s="2832" t="n">
        <v>5.328334</v>
      </c>
      <c r="BL181" s="2832" t="n"/>
      <c r="BM181" s="2832" t="n"/>
      <c r="BN181" s="2832" t="n"/>
      <c r="BO181" s="2832" t="n">
        <v>5.328334</v>
      </c>
      <c r="BP181" s="2832" t="n">
        <v>5.328334</v>
      </c>
      <c r="BQ181" s="2832" t="n"/>
      <c r="BR181" s="401" t="n"/>
      <c r="BS181" s="2833" t="n"/>
      <c r="BT181" s="2832" t="n">
        <v>-0.014737</v>
      </c>
      <c r="BU181" s="2832" t="n"/>
      <c r="BV181" s="2832" t="n"/>
      <c r="BW181" s="2832" t="n">
        <v>-0.014737</v>
      </c>
      <c r="BX181" s="2832" t="n">
        <v>-0.014737</v>
      </c>
      <c r="BY181" s="2832" t="n"/>
      <c r="BZ181" s="401" t="n"/>
      <c r="CA181" s="2795" t="n"/>
      <c r="CB181" s="2832" t="n">
        <v>169.280241</v>
      </c>
      <c r="CC181" s="2832" t="n"/>
      <c r="CD181" s="2832" t="n"/>
      <c r="CE181" s="2832" t="n">
        <v>169.280241</v>
      </c>
      <c r="CF181" s="2832" t="n">
        <v>169.280241</v>
      </c>
      <c r="CG181" s="2832" t="n"/>
      <c r="CH181" s="401" t="n"/>
      <c r="CI181" s="2795" t="n"/>
      <c r="CJ181" s="2832" t="n">
        <v>98.519435</v>
      </c>
      <c r="CK181" s="2832" t="n"/>
      <c r="CL181" s="2832" t="n"/>
      <c r="CM181" s="2832" t="n">
        <v>98.519435</v>
      </c>
      <c r="CN181" s="2832" t="n">
        <v>98.519435</v>
      </c>
      <c r="CO181" s="2832" t="n"/>
      <c r="CP181" s="401" t="n"/>
      <c r="CQ181" s="402" t="n"/>
      <c r="CR181" s="2831" t="n">
        <v>273.113273</v>
      </c>
      <c r="CS181" s="2832" t="n">
        <v>0</v>
      </c>
      <c r="CT181" s="2832" t="n">
        <v>0</v>
      </c>
      <c r="CU181" s="2832" t="n">
        <v>273.113273</v>
      </c>
      <c r="CV181" s="2832" t="n">
        <v>273.113273</v>
      </c>
      <c r="CW181" s="2832" t="n">
        <v>0</v>
      </c>
      <c r="CX181" s="401">
        <f>IFERROR(CR181/CW181-1, "-")</f>
        <v/>
      </c>
      <c r="CY181" s="392" t="n"/>
      <c r="CZ181" s="2834" t="n">
        <v>0</v>
      </c>
      <c r="DA181" s="2832" t="n"/>
      <c r="DB181" s="2832" t="n">
        <v>43.546656</v>
      </c>
      <c r="DC181" s="2832" t="n">
        <v>42.657302</v>
      </c>
      <c r="DD181" s="2832" t="n"/>
      <c r="DE181" s="401">
        <f>+CZ181/DD181-1</f>
        <v/>
      </c>
      <c r="DF181" s="401">
        <f>+DA181/DD181-1</f>
        <v/>
      </c>
      <c r="DG181" s="405">
        <f>+DB181/DD181-1</f>
        <v/>
      </c>
      <c r="DH181" s="405">
        <f>+DC181/DD181-1</f>
        <v/>
      </c>
      <c r="DI181" s="2819" t="n"/>
      <c r="DJ181" s="2657">
        <f>SUM(D181,J181,P181,V181,AD181,AL181,AU181,BC181,BK181,BT181,CB181,CJ181)-CR181</f>
        <v/>
      </c>
      <c r="DK181" s="2657">
        <f>SUM(E181,K181,Q181,W181,AE181,AM181,AV181,BD181,BL181,BU181,CC181,CK181)-CS181</f>
        <v/>
      </c>
      <c r="DL181" s="2657">
        <f>SUM(G181,M181,S181,AA181,AI181,AR181,AZ181,BH181,BQ181,BY181,CG181,CO181)-CW181</f>
        <v/>
      </c>
      <c r="DM181" s="2657">
        <f>SUM(D181,J181,P181,V181,AD181,AL181,AU181,BC181,,BN181,BV181,CD181,CL181)-CT181</f>
        <v/>
      </c>
      <c r="DN181" s="2819" t="n"/>
      <c r="DO181" s="2819" t="n"/>
      <c r="DP181" s="2901" t="n">
        <v>-10457839</v>
      </c>
      <c r="DQ181" s="2821">
        <f>-CR181+DP181/10^6</f>
        <v/>
      </c>
      <c r="DR181" s="2657">
        <f>SUM(E181,K181,Q181,W181,AE181,AM181,AV181,BD181,BL181,BU181,CC181,CK181)-CS181</f>
        <v/>
      </c>
      <c r="DS181" s="2657">
        <f>SUM(D181,J181,P181,V181,AD181,AL181,AU181,BC181,,BN181,BV181,CD181,CL181)-CT181</f>
        <v/>
      </c>
      <c r="DT181" s="2822" t="n"/>
      <c r="DU181" s="407" t="n">
        <v>7.172982</v>
      </c>
      <c r="DV181" s="2823">
        <f>DU181-CJ181</f>
        <v/>
      </c>
      <c r="DX181" s="2811">
        <f>(CS181-CZ181)*10^6</f>
        <v/>
      </c>
      <c r="DY181" s="2811">
        <f>(CT181-DC181)*10^6</f>
        <v/>
      </c>
      <c r="DZ181" s="2811">
        <f>(CW181-DD181)*10^6</f>
        <v/>
      </c>
      <c r="EB181" s="2824" t="n"/>
    </row>
    <row collapsed="1" customHeight="1" ht="8.25" r="182" s="2557">
      <c r="B182" s="510" t="n"/>
      <c r="C182" s="365" t="inlineStr">
        <is>
          <t>Opex176</t>
        </is>
      </c>
      <c r="D182" s="2907" t="n"/>
      <c r="E182" s="2908" t="n"/>
      <c r="F182" s="2908" t="n"/>
      <c r="G182" s="2908" t="n"/>
      <c r="H182" s="513" t="n"/>
      <c r="I182" s="514" t="n"/>
      <c r="J182" s="2907" t="n"/>
      <c r="K182" s="2908" t="n"/>
      <c r="L182" s="2908" t="n"/>
      <c r="M182" s="2908" t="n"/>
      <c r="N182" s="513" t="n"/>
      <c r="O182" s="514" t="n"/>
      <c r="P182" s="2907" t="n"/>
      <c r="Q182" s="2908" t="n"/>
      <c r="R182" s="2908" t="n"/>
      <c r="S182" s="2908" t="n"/>
      <c r="T182" s="513" t="n"/>
      <c r="U182" s="2909" t="n"/>
      <c r="V182" s="2907" t="n"/>
      <c r="W182" s="2908" t="n"/>
      <c r="X182" s="2908" t="n"/>
      <c r="Y182" s="2908" t="n"/>
      <c r="Z182" s="2908" t="n"/>
      <c r="AA182" s="2908" t="n"/>
      <c r="AB182" s="513" t="n"/>
      <c r="AC182" s="514" t="n"/>
      <c r="AD182" s="2907" t="n"/>
      <c r="AE182" s="2908" t="n"/>
      <c r="AF182" s="2908" t="n"/>
      <c r="AG182" s="2908" t="n"/>
      <c r="AH182" s="2908" t="n"/>
      <c r="AI182" s="2908" t="n"/>
      <c r="AJ182" s="513" t="n"/>
      <c r="AK182" s="514" t="n"/>
      <c r="AL182" s="2907" t="n"/>
      <c r="AM182" s="2908" t="n"/>
      <c r="AN182" s="2908" t="n"/>
      <c r="AO182" s="2908" t="n"/>
      <c r="AP182" s="2908" t="n"/>
      <c r="AQ182" s="2908" t="n"/>
      <c r="AR182" s="2908" t="n"/>
      <c r="AS182" s="513" t="n"/>
      <c r="AT182" s="2910" t="n"/>
      <c r="AU182" s="2907" t="n"/>
      <c r="AV182" s="2908" t="n"/>
      <c r="AW182" s="2908" t="n"/>
      <c r="AX182" s="2908" t="n"/>
      <c r="AY182" s="2908" t="n"/>
      <c r="AZ182" s="2908" t="n"/>
      <c r="BA182" s="513" t="n"/>
      <c r="BB182" s="514" t="n"/>
      <c r="BC182" s="2907" t="n"/>
      <c r="BD182" s="2908" t="n"/>
      <c r="BE182" s="2908" t="n"/>
      <c r="BF182" s="2908" t="n"/>
      <c r="BG182" s="2908" t="n"/>
      <c r="BH182" s="2908" t="n"/>
      <c r="BI182" s="513" t="n"/>
      <c r="BJ182" s="2909" t="n"/>
      <c r="BK182" s="2907" t="n"/>
      <c r="BL182" s="2908" t="n"/>
      <c r="BM182" s="2908" t="n"/>
      <c r="BN182" s="2908" t="n"/>
      <c r="BO182" s="2908" t="n"/>
      <c r="BP182" s="2908" t="n"/>
      <c r="BQ182" s="2908" t="n"/>
      <c r="BR182" s="513" t="n"/>
      <c r="BS182" s="2909" t="n"/>
      <c r="BT182" s="2907" t="n"/>
      <c r="BU182" s="2908" t="n"/>
      <c r="BV182" s="2908" t="n"/>
      <c r="BW182" s="2908" t="n"/>
      <c r="BX182" s="2908" t="n"/>
      <c r="BY182" s="2908" t="n"/>
      <c r="BZ182" s="513" t="n"/>
      <c r="CA182" s="2795" t="n"/>
      <c r="CB182" s="2907" t="n"/>
      <c r="CC182" s="2908" t="n"/>
      <c r="CD182" s="2908" t="n"/>
      <c r="CE182" s="2908" t="n"/>
      <c r="CF182" s="2908" t="n"/>
      <c r="CG182" s="2908" t="n"/>
      <c r="CH182" s="513" t="n"/>
      <c r="CI182" s="2795" t="n"/>
      <c r="CJ182" s="2907" t="n"/>
      <c r="CK182" s="2908" t="n"/>
      <c r="CL182" s="2908" t="n"/>
      <c r="CM182" s="2908" t="n"/>
      <c r="CN182" s="2908" t="n"/>
      <c r="CO182" s="2908" t="n"/>
      <c r="CP182" s="513" t="n"/>
      <c r="CQ182" s="514" t="n"/>
      <c r="CR182" s="2942" t="n"/>
      <c r="CS182" s="2908" t="n"/>
      <c r="CT182" s="2908" t="n"/>
      <c r="CU182" s="2908" t="n"/>
      <c r="CV182" s="2908" t="n"/>
      <c r="CW182" s="2908" t="n"/>
      <c r="CX182" s="513">
        <f>IFERROR(CR182/CW182-1, "-")</f>
        <v/>
      </c>
      <c r="CY182" s="392" t="n"/>
      <c r="CZ182" s="2911" t="n"/>
      <c r="DA182" s="2908" t="n"/>
      <c r="DB182" s="2908" t="n"/>
      <c r="DC182" s="2908" t="n"/>
      <c r="DD182" s="2908" t="n"/>
      <c r="DE182" s="513" t="n"/>
      <c r="DF182" s="513" t="n"/>
      <c r="DG182" s="518" t="n"/>
      <c r="DH182" s="518" t="n"/>
      <c r="DI182" s="2819" t="n"/>
      <c r="DJ182" s="2657">
        <f>SUM(D182,J182,P182,V182,AD182,AL182,AU182,BC182,BK182,BT182,CB182,CJ182)-CR182</f>
        <v/>
      </c>
      <c r="DK182" s="2657">
        <f>SUM(E182,K182,Q182,W182,AE182,AM182,AV182,BD182,BL182,BU182,CC182,CK182)-CS182</f>
        <v/>
      </c>
      <c r="DL182" s="2657">
        <f>SUM(G182,M182,S182,AA182,AI182,AR182,AZ182,BH182,BQ182,BY182,CG182,CO182)-CW182</f>
        <v/>
      </c>
      <c r="DM182" s="2657">
        <f>SUM(D182,J182,P182,V182,AD182,AL182,AU182,BC182,,BN182,BV182,CD182,CL182)-CT182</f>
        <v/>
      </c>
      <c r="DN182" s="2819" t="n"/>
      <c r="DO182" s="2819" t="n"/>
      <c r="DP182" s="2912" t="n"/>
      <c r="DQ182" s="2821">
        <f>-CR182+DP182/10^6</f>
        <v/>
      </c>
      <c r="DR182" s="2657">
        <f>SUM(E182,K182,Q182,W182,AE182,AM182,AV182,BD182,BL182,BU182,CC182,CK182)-CS182</f>
        <v/>
      </c>
      <c r="DS182" s="2657">
        <f>SUM(D182,J182,P182,V182,AD182,AL182,AU182,BC182,,BN182,BV182,CD182,CL182)-CT182</f>
        <v/>
      </c>
      <c r="DT182" s="2822" t="n"/>
      <c r="DU182" s="384" t="n"/>
      <c r="DV182" s="2823">
        <f>DU182-CJ182</f>
        <v/>
      </c>
      <c r="DX182" s="2811">
        <f>(CS182-CZ182)*10^6</f>
        <v/>
      </c>
      <c r="DY182" s="2811">
        <f>(CT182-DC182)*10^6</f>
        <v/>
      </c>
      <c r="DZ182" s="2811">
        <f>(CW182-DD182)*10^6</f>
        <v/>
      </c>
      <c r="EB182" s="2824" t="n"/>
    </row>
    <row customHeight="1" ht="3" r="183" s="2557">
      <c r="B183" s="387" t="n"/>
      <c r="C183" s="365" t="inlineStr">
        <is>
          <t>Opex177</t>
        </is>
      </c>
      <c r="D183" s="2747" t="n"/>
      <c r="E183" s="2667" t="n"/>
      <c r="F183" s="2667" t="n"/>
      <c r="G183" s="2667" t="n"/>
      <c r="H183" s="224" t="n"/>
      <c r="I183" s="389" t="n"/>
      <c r="J183" s="2747" t="n"/>
      <c r="K183" s="2667" t="n"/>
      <c r="L183" s="2667" t="n"/>
      <c r="M183" s="2667" t="n"/>
      <c r="N183" s="224" t="n"/>
      <c r="O183" s="389" t="n"/>
      <c r="P183" s="2747" t="n"/>
      <c r="Q183" s="2667" t="n"/>
      <c r="R183" s="2667" t="n"/>
      <c r="S183" s="2667" t="n"/>
      <c r="T183" s="224" t="n"/>
      <c r="U183" s="2826" t="n"/>
      <c r="V183" s="2747" t="n"/>
      <c r="W183" s="2667" t="n"/>
      <c r="X183" s="2667" t="n"/>
      <c r="Y183" s="2667" t="n"/>
      <c r="Z183" s="2667" t="n"/>
      <c r="AA183" s="2667" t="n"/>
      <c r="AB183" s="224" t="n"/>
      <c r="AC183" s="389" t="n"/>
      <c r="AD183" s="2747" t="n"/>
      <c r="AE183" s="2667" t="n"/>
      <c r="AF183" s="2667" t="n"/>
      <c r="AG183" s="2667" t="n"/>
      <c r="AH183" s="2667" t="n"/>
      <c r="AI183" s="2667" t="n"/>
      <c r="AJ183" s="224" t="n"/>
      <c r="AK183" s="389" t="n"/>
      <c r="AL183" s="2747" t="n"/>
      <c r="AM183" s="2667" t="n"/>
      <c r="AN183" s="2667" t="n"/>
      <c r="AO183" s="2667" t="n"/>
      <c r="AP183" s="2667" t="n"/>
      <c r="AQ183" s="2667" t="n"/>
      <c r="AR183" s="2667" t="n"/>
      <c r="AS183" s="224" t="n"/>
      <c r="AT183" s="2827" t="n"/>
      <c r="AU183" s="2747" t="n"/>
      <c r="AV183" s="2667" t="n"/>
      <c r="AW183" s="2667" t="n"/>
      <c r="AX183" s="2667" t="n"/>
      <c r="AY183" s="2667" t="n"/>
      <c r="AZ183" s="2667" t="n"/>
      <c r="BA183" s="224" t="n"/>
      <c r="BB183" s="389" t="n"/>
      <c r="BC183" s="2747" t="n"/>
      <c r="BD183" s="2667" t="n"/>
      <c r="BE183" s="2667" t="n"/>
      <c r="BF183" s="2667" t="n"/>
      <c r="BG183" s="2667" t="n"/>
      <c r="BH183" s="2667" t="n"/>
      <c r="BI183" s="224" t="n"/>
      <c r="BJ183" s="2826" t="n"/>
      <c r="BK183" s="2747" t="n"/>
      <c r="BL183" s="2667" t="n"/>
      <c r="BM183" s="2667" t="n"/>
      <c r="BN183" s="2667" t="n"/>
      <c r="BO183" s="2667" t="n"/>
      <c r="BP183" s="2667" t="n"/>
      <c r="BQ183" s="2667" t="n"/>
      <c r="BR183" s="224" t="n"/>
      <c r="BS183" s="2826" t="n"/>
      <c r="BT183" s="2747" t="n"/>
      <c r="BU183" s="2667" t="n"/>
      <c r="BV183" s="2667" t="n"/>
      <c r="BW183" s="2667" t="n"/>
      <c r="BX183" s="2667" t="n"/>
      <c r="BY183" s="2667" t="n"/>
      <c r="BZ183" s="224" t="n"/>
      <c r="CA183" s="2795" t="n"/>
      <c r="CB183" s="2747" t="n"/>
      <c r="CC183" s="2667" t="n"/>
      <c r="CD183" s="2667" t="n"/>
      <c r="CE183" s="2667" t="n"/>
      <c r="CF183" s="2667" t="n"/>
      <c r="CG183" s="2667" t="n"/>
      <c r="CH183" s="224" t="n"/>
      <c r="CI183" s="2795" t="n"/>
      <c r="CJ183" s="2747" t="n"/>
      <c r="CK183" s="2667" t="n"/>
      <c r="CL183" s="2667" t="n"/>
      <c r="CM183" s="2667" t="n"/>
      <c r="CN183" s="2667" t="n"/>
      <c r="CO183" s="2667" t="n"/>
      <c r="CP183" s="224" t="n"/>
      <c r="CQ183" s="389" t="n"/>
      <c r="CR183" s="2747" t="n"/>
      <c r="CS183" s="2667" t="n"/>
      <c r="CT183" s="2667" t="n"/>
      <c r="CU183" s="2667">
        <f>+CR183-CS183</f>
        <v/>
      </c>
      <c r="CV183" s="2667">
        <f>+CR183-CT183</f>
        <v/>
      </c>
      <c r="CW183" s="2667" t="n"/>
      <c r="CX183" s="224">
        <f>IFERROR(CR183/CW183-1, "-")</f>
        <v/>
      </c>
      <c r="CY183" s="392" t="n"/>
      <c r="CZ183" s="2828" t="n"/>
      <c r="DA183" s="2667" t="n"/>
      <c r="DB183" s="2667" t="n"/>
      <c r="DC183" s="2667" t="n"/>
      <c r="DD183" s="2667" t="n"/>
      <c r="DE183" s="224" t="n"/>
      <c r="DF183" s="224" t="n"/>
      <c r="DG183" s="394" t="n"/>
      <c r="DH183" s="394" t="n"/>
      <c r="DI183" s="2819" t="n"/>
      <c r="DJ183" s="2657">
        <f>SUM(D183,J183,P183,V183,AD183,AL183,AU183,BC183,BK183,BT183,CB183,CJ183)-CR183</f>
        <v/>
      </c>
      <c r="DK183" s="2657">
        <f>SUM(E183,K183,Q183,W183,AE183,AM183,AV183,BD183,BL183,BU183,CC183,CK183)-CS183</f>
        <v/>
      </c>
      <c r="DL183" s="2657">
        <f>SUM(G183,M183,S183,AA183,AI183,AR183,AZ183,BH183,BQ183,BY183,CG183,CO183)-CW183</f>
        <v/>
      </c>
      <c r="DM183" s="2657">
        <f>SUM(D183,J183,P183,V183,AD183,AL183,AU183,BC183,,BN183,BV183,CD183,CL183)-CT183</f>
        <v/>
      </c>
      <c r="DN183" s="2819" t="n"/>
      <c r="DO183" s="2819" t="n"/>
      <c r="DP183" s="2829" t="n"/>
      <c r="DQ183" s="2821">
        <f>-CR183+DP183/10^6</f>
        <v/>
      </c>
      <c r="DR183" s="2657">
        <f>SUM(E183,K183,Q183,W183,AE183,AM183,AV183,BD183,BL183,BU183,CC183,CK183)-CS183</f>
        <v/>
      </c>
      <c r="DS183" s="2657">
        <f>SUM(D183,J183,P183,V183,AD183,AL183,AU183,BC183,,BN183,BV183,CD183,CL183)-CT183</f>
        <v/>
      </c>
      <c r="DT183" s="2822" t="n"/>
      <c r="DU183" s="384" t="n"/>
      <c r="DV183" s="2823">
        <f>DU183-CJ183</f>
        <v/>
      </c>
      <c r="DX183" s="2811">
        <f>(CS183-CZ183)*10^6</f>
        <v/>
      </c>
      <c r="DY183" s="2811">
        <f>(CT183-DC183)*10^6</f>
        <v/>
      </c>
      <c r="DZ183" s="2811">
        <f>(CW183-DD183)*10^6</f>
        <v/>
      </c>
      <c r="EB183" s="2824" t="n"/>
    </row>
    <row customHeight="1" ht="21" r="184" s="2557">
      <c r="B184" s="2830" t="inlineStr">
        <is>
          <t>Provision clients, R&amp;C &amp; NC</t>
        </is>
      </c>
      <c r="C184" s="365" t="inlineStr">
        <is>
          <t>Opex178</t>
        </is>
      </c>
      <c r="D184" s="2810" t="n">
        <v>-171.354905</v>
      </c>
      <c r="E184" s="2811" t="n">
        <v>24.74954429377778</v>
      </c>
      <c r="F184" s="2811" t="n">
        <v>-196.1044492937778</v>
      </c>
      <c r="G184" s="2811" t="n">
        <v>101.698406</v>
      </c>
      <c r="H184" s="368" t="n">
        <v>-2.684932062750325</v>
      </c>
      <c r="I184" s="369" t="n"/>
      <c r="J184" s="2810" t="n">
        <v>273.077744</v>
      </c>
      <c r="K184" s="2811" t="n">
        <v>24.74954429377778</v>
      </c>
      <c r="L184" s="2811" t="n">
        <v>248.3281997062222</v>
      </c>
      <c r="M184" s="2811" t="n">
        <v>65.11509700000001</v>
      </c>
      <c r="N184" s="368" t="n">
        <v>3.193770056120779</v>
      </c>
      <c r="O184" s="370" t="n"/>
      <c r="P184" s="2810" t="n">
        <v>-1448.703538</v>
      </c>
      <c r="Q184" s="2811" t="n">
        <v>24.74954429377778</v>
      </c>
      <c r="R184" s="2811" t="n">
        <v>-1473.453082293778</v>
      </c>
      <c r="S184" s="2811" t="n">
        <v>4.808841</v>
      </c>
      <c r="T184" s="368" t="n">
        <v>-302.2583568473152</v>
      </c>
      <c r="U184" s="2812" t="n"/>
      <c r="V184" s="2810" t="n">
        <v>31.034461</v>
      </c>
      <c r="W184" s="2811" t="n">
        <v>24.74954429377778</v>
      </c>
      <c r="X184" s="2811" t="n">
        <v>24.74954429377778</v>
      </c>
      <c r="Y184" s="2811" t="n">
        <v>6.284916706222219</v>
      </c>
      <c r="Z184" s="2811" t="n">
        <v>6.284916706222219</v>
      </c>
      <c r="AA184" s="2811" t="n">
        <v>25.655993</v>
      </c>
      <c r="AB184" s="368" t="n">
        <v>0.2096378807088073</v>
      </c>
      <c r="AC184" s="370" t="n"/>
      <c r="AD184" s="2810" t="n">
        <v>27.12911999999758</v>
      </c>
      <c r="AE184" s="2811" t="n">
        <v>24.74954429377778</v>
      </c>
      <c r="AF184" s="2811" t="n">
        <v>24.74954429377778</v>
      </c>
      <c r="AG184" s="2811" t="n">
        <v>2.379575706219796</v>
      </c>
      <c r="AH184" s="2811" t="n">
        <v>2.379575706219796</v>
      </c>
      <c r="AI184" s="2811" t="n">
        <v>27.95496299999999</v>
      </c>
      <c r="AJ184" s="368" t="n">
        <v>-0.02954190996433859</v>
      </c>
      <c r="AK184" s="370" t="n"/>
      <c r="AL184" s="2810" t="n">
        <v>336.050299</v>
      </c>
      <c r="AM184" s="2811" t="n">
        <v>24.74954429377778</v>
      </c>
      <c r="AN184" s="2811" t="n">
        <v>24.74954429377778</v>
      </c>
      <c r="AO184" s="2811" t="n">
        <v>21.54373233333333</v>
      </c>
      <c r="AP184" s="2811" t="n">
        <v>311.3007547062222</v>
      </c>
      <c r="AQ184" s="2811" t="n">
        <v>311.3007547062222</v>
      </c>
      <c r="AR184" s="2811" t="n">
        <v>49.304551</v>
      </c>
      <c r="AS184" s="368" t="n">
        <v>5.815806901882141</v>
      </c>
      <c r="AT184" s="2813" t="n"/>
      <c r="AU184" s="2810" t="n">
        <v>177.650888</v>
      </c>
      <c r="AV184" s="2811" t="n">
        <v>24.74954429377778</v>
      </c>
      <c r="AW184" s="2811" t="n">
        <v>24.74954429377778</v>
      </c>
      <c r="AX184" s="2811" t="n">
        <v>152.9013437062222</v>
      </c>
      <c r="AY184" s="2811" t="n">
        <v>152.9013437062222</v>
      </c>
      <c r="AZ184" s="2811" t="n">
        <v>-63.491522</v>
      </c>
      <c r="BA184" s="368" t="n">
        <v>-3.798025348959189</v>
      </c>
      <c r="BB184" s="370" t="n"/>
      <c r="BC184" s="2810" t="n">
        <v>65.299076</v>
      </c>
      <c r="BD184" s="2811" t="n">
        <v>24.74954429377778</v>
      </c>
      <c r="BE184" s="2811" t="n">
        <v>24.74954429377778</v>
      </c>
      <c r="BF184" s="2811" t="n">
        <v>40.54953170622222</v>
      </c>
      <c r="BG184" s="2811" t="n">
        <v>40.54953170622222</v>
      </c>
      <c r="BH184" s="2811" t="n">
        <v>57.157482</v>
      </c>
      <c r="BI184" s="368" t="n">
        <v>0.1424414392502455</v>
      </c>
      <c r="BJ184" s="2815" t="n"/>
      <c r="BK184" s="2810" t="n">
        <v>-153.92267</v>
      </c>
      <c r="BL184" s="2811" t="n">
        <v>24.74954429377778</v>
      </c>
      <c r="BM184" s="2811" t="n">
        <v>24.74954429377778</v>
      </c>
      <c r="BN184" s="2811" t="n">
        <v>-38.75070942333802</v>
      </c>
      <c r="BO184" s="2811" t="n">
        <v>-178.6722142937778</v>
      </c>
      <c r="BP184" s="2811" t="n">
        <v>-115.171960576662</v>
      </c>
      <c r="BQ184" s="2811" t="n">
        <v>52.62121</v>
      </c>
      <c r="BR184" s="368" t="n">
        <v>-3.925107005331121</v>
      </c>
      <c r="BS184" s="2815" t="n"/>
      <c r="BT184" s="2810" t="n">
        <v>22.069396</v>
      </c>
      <c r="BU184" s="2811" t="n">
        <v>24.74954429377778</v>
      </c>
      <c r="BV184" s="2811" t="n">
        <v>24.74954429377778</v>
      </c>
      <c r="BW184" s="2811" t="n">
        <v>-2.680148293777783</v>
      </c>
      <c r="BX184" s="2811" t="n">
        <v>-2.680148293777783</v>
      </c>
      <c r="BY184" s="2811" t="n">
        <v>41.797882</v>
      </c>
      <c r="BZ184" s="368" t="n">
        <v>-0.4719972653159795</v>
      </c>
      <c r="CA184" s="2795" t="n"/>
      <c r="CB184" s="2810" t="n">
        <v>0.7264669999999942</v>
      </c>
      <c r="CC184" s="2811" t="n">
        <v>24.74954429377778</v>
      </c>
      <c r="CD184" s="2811" t="n">
        <v>56.49967115233569</v>
      </c>
      <c r="CE184" s="2811" t="n">
        <v>-24.02307729377779</v>
      </c>
      <c r="CF184" s="2811" t="n">
        <v>-55.77320415233569</v>
      </c>
      <c r="CG184" s="2811" t="n">
        <v>36.395078</v>
      </c>
      <c r="CH184" s="368" t="n">
        <v>-0.9800394163188771</v>
      </c>
      <c r="CI184" s="2795" t="n"/>
      <c r="CJ184" s="2810" t="n">
        <v>-232.403805</v>
      </c>
      <c r="CK184" s="2811" t="n">
        <v>24.74954429377778</v>
      </c>
      <c r="CL184" s="2811" t="n">
        <v>56.49967115233569</v>
      </c>
      <c r="CM184" s="2811" t="n">
        <v>-257.1533492937778</v>
      </c>
      <c r="CN184" s="2811" t="n">
        <v>-288.9034761523357</v>
      </c>
      <c r="CO184" s="2811" t="n">
        <v>1578.955321</v>
      </c>
      <c r="CP184" s="368" t="n">
        <v>-1.147188335166325</v>
      </c>
      <c r="CQ184" s="370" t="n"/>
      <c r="CR184" s="2816" t="n">
        <v>-1073.347467000003</v>
      </c>
      <c r="CS184" s="2811" t="n">
        <v>296.9945315253333</v>
      </c>
      <c r="CT184" s="2811" t="n">
        <v>-610.8186778248913</v>
      </c>
      <c r="CU184" s="2811" t="n">
        <v>-1370.341998525336</v>
      </c>
      <c r="CV184" s="2811" t="n">
        <v>-462.5287891751112</v>
      </c>
      <c r="CW184" s="2811" t="n">
        <v>1977.973302</v>
      </c>
      <c r="CX184" s="368">
        <f>IFERROR(CR184/CW184-1, "-")</f>
        <v/>
      </c>
      <c r="CY184" s="377" t="n"/>
      <c r="CZ184" s="2818" t="n">
        <v>296.9945315253333</v>
      </c>
      <c r="DA184" s="2811" t="n">
        <v>-1124.234800356001</v>
      </c>
      <c r="DB184" s="2811" t="n">
        <v>-1118.776119904002</v>
      </c>
      <c r="DC184" s="2811" t="n">
        <v>-610.8186778248912</v>
      </c>
      <c r="DD184" s="2811" t="n">
        <v>1977.973302</v>
      </c>
      <c r="DE184" s="368">
        <f>+CZ184/DD184-1</f>
        <v/>
      </c>
      <c r="DF184" s="368">
        <f>+DA184/DD184-1</f>
        <v/>
      </c>
      <c r="DG184" s="379">
        <f>+DB184/DD184-1</f>
        <v/>
      </c>
      <c r="DH184" s="379">
        <f>+DC184/DD184-1</f>
        <v/>
      </c>
      <c r="DI184" s="2819" t="n"/>
      <c r="DJ184" s="2657">
        <f>SUM(D184,J184,P184,V184,AD184,AL184,AU184,BC184,BK184,BT184,CB184,CJ184)-CR184</f>
        <v/>
      </c>
      <c r="DK184" s="2657">
        <f>SUM(E184,K184,Q184,W184,AE184,AM184,AV184,BD184,BL184,BU184,CC184,CK184)-CS184</f>
        <v/>
      </c>
      <c r="DL184" s="2657">
        <f>SUM(G184,M184,S184,AA184,AI184,AR184,AZ184,BH184,BQ184,BY184,CG184,CO184)-CW184</f>
        <v/>
      </c>
      <c r="DM184" s="2657">
        <f>SUM(D184,J184,P184,V184,AD184,AL184,AU184,BC184,,BN184,BV184,CD184,CL184)-CT184</f>
        <v/>
      </c>
      <c r="DN184" s="2819" t="n"/>
      <c r="DO184" s="2819" t="n"/>
      <c r="DP184" s="2820">
        <f>+DP185+DP186+DP198+DP199</f>
        <v/>
      </c>
      <c r="DQ184" s="2821">
        <f>-CR184+DP184/10^6</f>
        <v/>
      </c>
      <c r="DR184" s="2657">
        <f>SUM(E184,K184,Q184,W184,AE184,AM184,AV184,BD184,BL184,BU184,CC184,CK184)-CS184</f>
        <v/>
      </c>
      <c r="DS184" s="2657">
        <f>SUM(D184,J184,P184,V184,AD184,AL184,AU184,BC184,,BN184,BV184,CD184,CL184)-CT184</f>
        <v/>
      </c>
      <c r="DT184" s="2822" t="n"/>
      <c r="DU184" s="384" t="n">
        <v>191.741452</v>
      </c>
      <c r="DV184" s="2823">
        <f>DU184-CJ184</f>
        <v/>
      </c>
      <c r="DW184" s="2822" t="n"/>
      <c r="DX184" s="2811">
        <f>(CS184-CZ184)*10^6</f>
        <v/>
      </c>
      <c r="DY184" s="2811">
        <f>(CT184-DC184)*10^6</f>
        <v/>
      </c>
      <c r="DZ184" s="2811">
        <f>(CW184-DD184)*10^6</f>
        <v/>
      </c>
      <c r="EB184" s="2824" t="n"/>
    </row>
    <row r="185">
      <c r="B185" s="556" t="inlineStr">
        <is>
          <t>Prov. Créances clients</t>
        </is>
      </c>
      <c r="C185" s="365" t="inlineStr">
        <is>
          <t>Opex179</t>
        </is>
      </c>
      <c r="D185" s="2913" t="n">
        <v>-77.676845</v>
      </c>
      <c r="E185" s="2914" t="n">
        <v>13.21828833333333</v>
      </c>
      <c r="F185" s="2667" t="n">
        <v>-90.89513333333333</v>
      </c>
      <c r="G185" s="2667" t="n">
        <v>90.16715000000001</v>
      </c>
      <c r="H185" s="523" t="n">
        <v>-1.861476102993163</v>
      </c>
      <c r="I185" s="524" t="n"/>
      <c r="J185" s="2913" t="n">
        <v>162.367309</v>
      </c>
      <c r="K185" s="2914" t="n">
        <v>13.21828833333333</v>
      </c>
      <c r="L185" s="2667" t="n">
        <v>149.1490206666667</v>
      </c>
      <c r="M185" s="2667" t="n">
        <v>53.58384</v>
      </c>
      <c r="N185" s="523" t="n">
        <v>2.030154408493307</v>
      </c>
      <c r="O185" s="524" t="n"/>
      <c r="P185" s="2913" t="n">
        <v>49.696245</v>
      </c>
      <c r="Q185" s="2914" t="n">
        <v>13.21828833333333</v>
      </c>
      <c r="R185" s="2667" t="n">
        <v>36.47795666666666</v>
      </c>
      <c r="S185" s="2667" t="n">
        <v>0.035284</v>
      </c>
      <c r="T185" s="523" t="n">
        <v>1407.464034689944</v>
      </c>
      <c r="U185" s="2915" t="n"/>
      <c r="V185" s="2913" t="n">
        <v>22.709017</v>
      </c>
      <c r="W185" s="2914" t="n">
        <v>13.21828833333333</v>
      </c>
      <c r="X185" s="2914" t="n">
        <v>13.21828833333333</v>
      </c>
      <c r="Y185" s="2667" t="n">
        <v>9.490728666666666</v>
      </c>
      <c r="Z185" s="2667" t="n">
        <v>9.490728666666666</v>
      </c>
      <c r="AA185" s="2667" t="n">
        <v>22.338241</v>
      </c>
      <c r="AB185" s="523" t="n">
        <v>0.01659826304139167</v>
      </c>
      <c r="AC185" s="524" t="n"/>
      <c r="AD185" s="2913" t="n">
        <v>75.48181099999999</v>
      </c>
      <c r="AE185" s="2914" t="n">
        <v>13.21828833333333</v>
      </c>
      <c r="AF185" s="2914" t="n">
        <v>13.21828833333333</v>
      </c>
      <c r="AG185" s="2667" t="n">
        <v>62.26352266666666</v>
      </c>
      <c r="AH185" s="2667" t="n">
        <v>62.26352266666666</v>
      </c>
      <c r="AI185" s="2667" t="n">
        <v>11.3874</v>
      </c>
      <c r="AJ185" s="523" t="n">
        <v>5.628537769815761</v>
      </c>
      <c r="AK185" s="524" t="n"/>
      <c r="AL185" s="2913" t="n">
        <v>63.187519</v>
      </c>
      <c r="AM185" s="2914" t="n">
        <v>13.21828833333333</v>
      </c>
      <c r="AN185" s="2914" t="n">
        <v>13.21828833333333</v>
      </c>
      <c r="AO185" s="2914" t="n">
        <v>13.21828833333333</v>
      </c>
      <c r="AP185" s="2667" t="n">
        <v>49.96923066666667</v>
      </c>
      <c r="AQ185" s="2667" t="n">
        <v>49.96923066666667</v>
      </c>
      <c r="AR185" s="2667" t="n">
        <v>37.541284</v>
      </c>
      <c r="AS185" s="523" t="n">
        <v>0.6831475183427398</v>
      </c>
      <c r="AT185" s="2916" t="n"/>
      <c r="AU185" s="2913" t="n">
        <v>161</v>
      </c>
      <c r="AV185" s="2914" t="n">
        <v>13.21828833333333</v>
      </c>
      <c r="AW185" s="2914" t="n">
        <v>13.21828833333333</v>
      </c>
      <c r="AX185" s="2667" t="n">
        <v>147.7817116666667</v>
      </c>
      <c r="AY185" s="2667" t="n">
        <v>147.7817116666667</v>
      </c>
      <c r="AZ185" s="2667" t="n">
        <v>-72.770228</v>
      </c>
      <c r="BA185" s="523" t="n">
        <v>-3.212443253578922</v>
      </c>
      <c r="BB185" s="524" t="n"/>
      <c r="BC185" s="2913" t="n">
        <v>27.696617</v>
      </c>
      <c r="BD185" s="2914" t="n">
        <v>13.21828833333333</v>
      </c>
      <c r="BE185" s="2914" t="n">
        <v>13.21828833333333</v>
      </c>
      <c r="BF185" s="2667" t="n">
        <v>14.47832866666667</v>
      </c>
      <c r="BG185" s="2667" t="n">
        <v>14.47832866666667</v>
      </c>
      <c r="BH185" s="2667" t="n">
        <v>57.157482</v>
      </c>
      <c r="BI185" s="523" t="n">
        <v>-0.5154332200988141</v>
      </c>
      <c r="BJ185" s="2915" t="n"/>
      <c r="BK185" s="2913" t="n">
        <v>-105.516744</v>
      </c>
      <c r="BL185" s="2914" t="n">
        <v>13.21828833333333</v>
      </c>
      <c r="BM185" s="2914" t="n">
        <v>13.21828833333333</v>
      </c>
      <c r="BN185" s="2914" t="n">
        <v>-50.28196538378246</v>
      </c>
      <c r="BO185" s="2667" t="n">
        <v>-118.7350323333333</v>
      </c>
      <c r="BP185" s="2667" t="n">
        <v>-55.23477861621754</v>
      </c>
      <c r="BQ185" s="2667" t="n">
        <v>34.063846</v>
      </c>
      <c r="BR185" s="523" t="n">
        <v>-4.097616869216706</v>
      </c>
      <c r="BS185" s="2915" t="n"/>
      <c r="BT185" s="2913" t="n">
        <v>13.743952</v>
      </c>
      <c r="BU185" s="2914" t="n">
        <v>13.21828833333333</v>
      </c>
      <c r="BV185" s="2914" t="n">
        <v>13.21828833333333</v>
      </c>
      <c r="BW185" s="2667" t="n">
        <v>0.5256636666666665</v>
      </c>
      <c r="BX185" s="2667" t="n">
        <v>0.5256636666666665</v>
      </c>
      <c r="BY185" s="2667" t="n">
        <v>32.519193</v>
      </c>
      <c r="BZ185" s="523" t="n">
        <v>-0.5773587616396262</v>
      </c>
      <c r="CA185" s="2795" t="n"/>
      <c r="CB185" s="2913" t="n">
        <v>89.00915000000001</v>
      </c>
      <c r="CC185" s="2914" t="n">
        <v>13.21828833333333</v>
      </c>
      <c r="CD185" s="2914" t="n">
        <v>44.96841519189124</v>
      </c>
      <c r="CE185" s="2667" t="n">
        <v>75.79086166666667</v>
      </c>
      <c r="CF185" s="2667" t="n">
        <v>44.04073480810877</v>
      </c>
      <c r="CG185" s="2667" t="n">
        <v>27.116388</v>
      </c>
      <c r="CH185" s="523" t="n">
        <v>2.282485484423663</v>
      </c>
      <c r="CI185" s="2795" t="n"/>
      <c r="CJ185" s="2913" t="n">
        <v>4.607363</v>
      </c>
      <c r="CK185" s="2914" t="n">
        <v>13.21828833333333</v>
      </c>
      <c r="CL185" s="2914" t="n">
        <v>44.96841519189124</v>
      </c>
      <c r="CM185" s="2667" t="n">
        <v>-8.610925333333334</v>
      </c>
      <c r="CN185" s="2667" t="n">
        <v>-40.36105219189124</v>
      </c>
      <c r="CO185" s="2667" t="n">
        <v>-62.932732</v>
      </c>
      <c r="CP185" s="523" t="n">
        <v>-1.07321091669753</v>
      </c>
      <c r="CQ185" s="524" t="n"/>
      <c r="CR185" s="2913" t="n">
        <v>486.3053939999999</v>
      </c>
      <c r="CS185" s="2914" t="n">
        <v>158.61946</v>
      </c>
      <c r="CT185" s="2914" t="n">
        <v>537.3348263333334</v>
      </c>
      <c r="CU185" s="2914" t="n">
        <v>327.6859339999999</v>
      </c>
      <c r="CV185" s="2914" t="n">
        <v>-51.02943233333343</v>
      </c>
      <c r="CW185" s="2914" t="n">
        <v>230.2071480000001</v>
      </c>
      <c r="CX185" s="523">
        <f>IFERROR(CR185/CW185-1, "-")</f>
        <v/>
      </c>
      <c r="CY185" s="392" t="n"/>
      <c r="CZ185" s="2917" t="n">
        <v>158.61946</v>
      </c>
      <c r="DA185" s="2914" t="n">
        <v>253.351304</v>
      </c>
      <c r="DB185" s="2914" t="n">
        <v>325.1055553333334</v>
      </c>
      <c r="DC185" s="2914" t="n">
        <v>537.3348263333334</v>
      </c>
      <c r="DD185" s="2914" t="n">
        <v>230.2071480000001</v>
      </c>
      <c r="DE185" s="523">
        <f>+CZ185/DD185-1</f>
        <v/>
      </c>
      <c r="DF185" s="523">
        <f>+DA185/DD185-1</f>
        <v/>
      </c>
      <c r="DG185" s="528">
        <f>+DB185/DD185-1</f>
        <v/>
      </c>
      <c r="DH185" s="528">
        <f>+DC185/DD185-1</f>
        <v/>
      </c>
      <c r="DI185" s="2819" t="n"/>
      <c r="DJ185" s="2657">
        <f>SUM(D185,J185,P185,V185,AD185,AL185,AU185,BC185,BK185,BT185,CB185,CJ185)-CR185</f>
        <v/>
      </c>
      <c r="DK185" s="2657">
        <f>SUM(E185,K185,Q185,W185,AE185,AM185,AV185,BD185,BL185,BU185,CC185,CK185)-CS185</f>
        <v/>
      </c>
      <c r="DL185" s="2657">
        <f>SUM(G185,M185,S185,AA185,AI185,AR185,AZ185,BH185,BQ185,BY185,CG185,CO185)-CW185</f>
        <v/>
      </c>
      <c r="DM185" s="2657">
        <f>SUM(D185,J185,P185,V185,AD185,AL185,AU185,BC185,,BN185,BV185,CD185,CL185)-CT185</f>
        <v/>
      </c>
      <c r="DN185" s="2819" t="n"/>
      <c r="DO185" s="2819" t="n"/>
      <c r="DP185" s="2918">
        <f>SUM(DP190:DP193,DP195:DP197)+DP187+DP188</f>
        <v/>
      </c>
      <c r="DQ185" s="2821">
        <f>-CR185+DP185/10^6</f>
        <v/>
      </c>
      <c r="DR185" s="2657">
        <f>SUM(E185,K185,Q185,W185,AE185,AM185,AV185,BD185,BL185,BU185,CC185,CK185)-CS185</f>
        <v/>
      </c>
      <c r="DS185" s="2657">
        <f>SUM(D185,J185,P185,V185,AD185,AL185,AU185,BC185,,BN185,BV185,CD185,CL185)-CT185</f>
        <v/>
      </c>
      <c r="DT185" s="2822" t="n"/>
      <c r="DU185" s="384" t="n">
        <v>167.672564</v>
      </c>
      <c r="DV185" s="2823">
        <f>DU185-CJ185</f>
        <v/>
      </c>
      <c r="DX185" s="2811">
        <f>(CS185-CZ185)*10^6</f>
        <v/>
      </c>
      <c r="DY185" s="2811">
        <f>(CT185-DC185)*10^6</f>
        <v/>
      </c>
      <c r="DZ185" s="2811">
        <f>(CW185-DD185)*10^6</f>
        <v/>
      </c>
      <c r="EB185" s="2824" t="n"/>
    </row>
    <row r="186">
      <c r="B186" s="557" t="inlineStr">
        <is>
          <t>Prov. R&amp;C</t>
        </is>
      </c>
      <c r="C186" s="365" t="inlineStr">
        <is>
          <t>Opex180</t>
        </is>
      </c>
      <c r="D186" s="2747" t="n">
        <v>0</v>
      </c>
      <c r="E186" s="2667" t="n">
        <v>0</v>
      </c>
      <c r="F186" s="2667" t="n">
        <v>0</v>
      </c>
      <c r="G186" s="2667" t="n">
        <v>0</v>
      </c>
      <c r="H186" s="224" t="n"/>
      <c r="I186" s="389" t="n"/>
      <c r="J186" s="2747" t="n">
        <v>0</v>
      </c>
      <c r="K186" s="2667" t="n">
        <v>0</v>
      </c>
      <c r="L186" s="2667" t="n">
        <v>0</v>
      </c>
      <c r="M186" s="2667" t="n">
        <v>0</v>
      </c>
      <c r="N186" s="224" t="n"/>
      <c r="O186" s="389" t="n"/>
      <c r="P186" s="2747" t="n">
        <v>-1506.34374</v>
      </c>
      <c r="Q186" s="2667" t="n">
        <v>0</v>
      </c>
      <c r="R186" s="2667" t="n">
        <v>-1506.34374</v>
      </c>
      <c r="S186" s="2667" t="n">
        <v>0</v>
      </c>
      <c r="T186" s="224" t="n"/>
      <c r="U186" s="2826" t="n"/>
      <c r="V186" s="2747" t="n">
        <v>0</v>
      </c>
      <c r="W186" s="2667" t="n">
        <v>0</v>
      </c>
      <c r="X186" s="2667" t="n">
        <v>0</v>
      </c>
      <c r="Y186" s="2667" t="n">
        <v>0</v>
      </c>
      <c r="Z186" s="2667" t="n">
        <v>0</v>
      </c>
      <c r="AA186" s="2667" t="n">
        <v>0</v>
      </c>
      <c r="AB186" s="224" t="n"/>
      <c r="AC186" s="389" t="n"/>
      <c r="AD186" s="2747" t="n">
        <v>-56.67813500000241</v>
      </c>
      <c r="AE186" s="2667" t="n">
        <v>0</v>
      </c>
      <c r="AF186" s="2667" t="n">
        <v>0</v>
      </c>
      <c r="AG186" s="2667" t="n">
        <v>-56.67813500000241</v>
      </c>
      <c r="AH186" s="2667" t="n">
        <v>-56.67813500000241</v>
      </c>
      <c r="AI186" s="2667" t="n">
        <v>0</v>
      </c>
      <c r="AJ186" s="224" t="n"/>
      <c r="AK186" s="389" t="n"/>
      <c r="AL186" s="2747" t="n">
        <v>245.328911</v>
      </c>
      <c r="AM186" s="2667" t="n">
        <v>0</v>
      </c>
      <c r="AN186" s="2667" t="n">
        <v>0</v>
      </c>
      <c r="AO186" s="2667" t="n">
        <v>0</v>
      </c>
      <c r="AP186" s="2667" t="n">
        <v>245.328911</v>
      </c>
      <c r="AQ186" s="2667" t="n">
        <v>245.328911</v>
      </c>
      <c r="AR186" s="2667" t="n">
        <v>0</v>
      </c>
      <c r="AS186" s="224" t="n"/>
      <c r="AT186" s="2827" t="n"/>
      <c r="AU186" s="2747" t="n">
        <v>8.325443999999999</v>
      </c>
      <c r="AV186" s="2667" t="n">
        <v>0</v>
      </c>
      <c r="AW186" s="2667" t="n">
        <v>0</v>
      </c>
      <c r="AX186" s="2667" t="n">
        <v>8.325443999999999</v>
      </c>
      <c r="AY186" s="2667" t="n">
        <v>8.325443999999999</v>
      </c>
      <c r="AZ186" s="2667" t="n">
        <v>0</v>
      </c>
      <c r="BA186" s="224" t="n"/>
      <c r="BB186" s="389" t="n"/>
      <c r="BC186" s="2747" t="n">
        <v>29.277015</v>
      </c>
      <c r="BD186" s="2667" t="n">
        <v>0</v>
      </c>
      <c r="BE186" s="2667" t="n">
        <v>0</v>
      </c>
      <c r="BF186" s="2667" t="n">
        <v>29.277015</v>
      </c>
      <c r="BG186" s="2667" t="n">
        <v>29.277015</v>
      </c>
      <c r="BH186" s="2667" t="n">
        <v>0</v>
      </c>
      <c r="BI186" s="224" t="n"/>
      <c r="BJ186" s="2826" t="n"/>
      <c r="BK186" s="2747" t="n">
        <v>-37.522945</v>
      </c>
      <c r="BL186" s="2667" t="n">
        <v>0</v>
      </c>
      <c r="BM186" s="2667" t="n">
        <v>0</v>
      </c>
      <c r="BN186" s="2667" t="n">
        <v>0</v>
      </c>
      <c r="BO186" s="2667" t="n">
        <v>-37.522945</v>
      </c>
      <c r="BP186" s="2667" t="n">
        <v>-37.522945</v>
      </c>
      <c r="BQ186" s="2667" t="n">
        <v>0</v>
      </c>
      <c r="BR186" s="224" t="n"/>
      <c r="BS186" s="2826" t="n"/>
      <c r="BT186" s="2747" t="n">
        <v>0</v>
      </c>
      <c r="BU186" s="2667" t="n">
        <v>0</v>
      </c>
      <c r="BV186" s="2667" t="n">
        <v>0</v>
      </c>
      <c r="BW186" s="2667" t="n">
        <v>0</v>
      </c>
      <c r="BX186" s="2667" t="n">
        <v>0</v>
      </c>
      <c r="BY186" s="2667" t="n">
        <v>0</v>
      </c>
      <c r="BZ186" s="224" t="n"/>
      <c r="CA186" s="2795" t="n"/>
      <c r="CB186" s="2747" t="n">
        <v>-96.60812700000001</v>
      </c>
      <c r="CC186" s="2667" t="n">
        <v>0</v>
      </c>
      <c r="CD186" s="2667" t="n">
        <v>0</v>
      </c>
      <c r="CE186" s="2667" t="n">
        <v>-96.60812700000001</v>
      </c>
      <c r="CF186" s="2667" t="n">
        <v>-96.60812700000001</v>
      </c>
      <c r="CG186" s="2667" t="n">
        <v>0</v>
      </c>
      <c r="CH186" s="224" t="n"/>
      <c r="CI186" s="2795" t="n"/>
      <c r="CJ186" s="2747" t="n">
        <v>-245.336612</v>
      </c>
      <c r="CK186" s="2667" t="n">
        <v>0</v>
      </c>
      <c r="CL186" s="2667" t="n">
        <v>0</v>
      </c>
      <c r="CM186" s="2667" t="n">
        <v>-245.336612</v>
      </c>
      <c r="CN186" s="2667" t="n">
        <v>-245.336612</v>
      </c>
      <c r="CO186" s="2667" t="n">
        <v>1675.021876</v>
      </c>
      <c r="CP186" s="224" t="n">
        <v>-1.146467706192513</v>
      </c>
      <c r="CQ186" s="389" t="n"/>
      <c r="CR186" s="2747" t="n">
        <v>-1659.558189000002</v>
      </c>
      <c r="CS186" s="2667" t="n">
        <v>0</v>
      </c>
      <c r="CT186" s="2667" t="n">
        <v>-1280.090505000002</v>
      </c>
      <c r="CU186" s="2667" t="n">
        <v>-1659.558189000002</v>
      </c>
      <c r="CV186" s="2667" t="n">
        <v>-379.467684</v>
      </c>
      <c r="CW186" s="2667" t="n">
        <v>1675.021876</v>
      </c>
      <c r="CX186" s="224">
        <f>IFERROR(CR186/CW186-1, "-")</f>
        <v/>
      </c>
      <c r="CY186" s="392" t="n"/>
      <c r="CZ186" s="2828" t="n">
        <v>0</v>
      </c>
      <c r="DA186" s="2667" t="n">
        <v>-1506.34374</v>
      </c>
      <c r="DB186" s="2667" t="n">
        <v>-1563.021875000002</v>
      </c>
      <c r="DC186" s="2667" t="n">
        <v>-1280.090505000002</v>
      </c>
      <c r="DD186" s="2667" t="n">
        <v>1675.021876</v>
      </c>
      <c r="DE186" s="224" t="n"/>
      <c r="DF186" s="224" t="n"/>
      <c r="DG186" s="394" t="n"/>
      <c r="DH186" s="394" t="n"/>
      <c r="DI186" s="2819" t="n"/>
      <c r="DJ186" s="2657">
        <f>SUM(D186,J186,P186,V186,AD186,AL186,AU186,BC186,BK186,BT186,CB186,CJ186)-CR186</f>
        <v/>
      </c>
      <c r="DK186" s="2657">
        <f>SUM(E186,K186,Q186,W186,AE186,AM186,AV186,BD186,BL186,BU186,CC186,CK186)-CS186</f>
        <v/>
      </c>
      <c r="DL186" s="2657">
        <f>SUM(G186,M186,S186,AA186,AI186,AR186,AZ186,BH186,BQ186,BY186,CG186,CO186)-CW186</f>
        <v/>
      </c>
      <c r="DM186" s="2657">
        <f>SUM(D186,J186,P186,V186,AD186,AL186,AU186,BC186,,BN186,BV186,CD186,CL186)-CT186</f>
        <v/>
      </c>
      <c r="DN186" s="2819" t="n"/>
      <c r="DO186" s="2819" t="n"/>
      <c r="DP186" s="2829">
        <f>+DP189+DP194</f>
        <v/>
      </c>
      <c r="DQ186" s="2821">
        <f>-CR186+DP186/10^6</f>
        <v/>
      </c>
      <c r="DR186" s="2657">
        <f>SUM(E186,K186,Q186,W186,AE186,AM186,AV186,BD186,BL186,BU186,CC186,CK186)-CS186</f>
        <v/>
      </c>
      <c r="DS186" s="2657">
        <f>SUM(D186,J186,P186,V186,AD186,AL186,AU186,BC186,,BN186,BV186,CD186,CL186)-CT186</f>
        <v/>
      </c>
      <c r="DT186" s="2822" t="n"/>
      <c r="DU186" s="384" t="n">
        <v>0</v>
      </c>
      <c r="DV186" s="2823">
        <f>DU186-CJ186</f>
        <v/>
      </c>
      <c r="DX186" s="2811">
        <f>(CS186-CZ186)*10^6</f>
        <v/>
      </c>
      <c r="DY186" s="2811">
        <f>(CT186-DC186)*10^6</f>
        <v/>
      </c>
      <c r="DZ186" s="2811">
        <f>(CW186-DD186)*10^6</f>
        <v/>
      </c>
      <c r="EB186" s="2824" t="n"/>
    </row>
    <row customFormat="1" customHeight="1" hidden="1" ht="15.75" outlineLevel="1" r="187" s="408">
      <c r="A187" s="260" t="n"/>
      <c r="B187" s="411" t="inlineStr">
        <is>
          <t>PERTES / CREANCES CLIENTS</t>
        </is>
      </c>
      <c r="C187" s="365" t="inlineStr">
        <is>
          <t>Opex181</t>
        </is>
      </c>
      <c r="D187" s="2943" t="n"/>
      <c r="E187" s="2944" t="n"/>
      <c r="F187" s="2944" t="n">
        <v>0</v>
      </c>
      <c r="G187" s="2944" t="n"/>
      <c r="H187" s="560" t="n"/>
      <c r="I187" s="389" t="n"/>
      <c r="J187" s="2943" t="n"/>
      <c r="K187" s="2944" t="n"/>
      <c r="L187" s="2944" t="n">
        <v>0</v>
      </c>
      <c r="M187" s="2944" t="n"/>
      <c r="N187" s="560" t="n"/>
      <c r="O187" s="561" t="n"/>
      <c r="P187" s="2943" t="n"/>
      <c r="Q187" s="2944" t="n"/>
      <c r="R187" s="2944" t="n">
        <v>0</v>
      </c>
      <c r="S187" s="2944" t="n"/>
      <c r="T187" s="560" t="n"/>
      <c r="U187" s="2826" t="n"/>
      <c r="V187" s="2943" t="n"/>
      <c r="W187" s="2944" t="n"/>
      <c r="X187" s="2944" t="n"/>
      <c r="Y187" s="2944" t="n">
        <v>0</v>
      </c>
      <c r="Z187" s="2944" t="n">
        <v>0</v>
      </c>
      <c r="AA187" s="2944" t="n"/>
      <c r="AB187" s="560" t="n"/>
      <c r="AC187" s="561" t="n"/>
      <c r="AD187" s="2943" t="n"/>
      <c r="AE187" s="2944" t="n"/>
      <c r="AF187" s="2944" t="n"/>
      <c r="AG187" s="2944" t="n">
        <v>0</v>
      </c>
      <c r="AH187" s="2944" t="n">
        <v>0</v>
      </c>
      <c r="AI187" s="2944" t="n"/>
      <c r="AJ187" s="560" t="n"/>
      <c r="AK187" s="561" t="n"/>
      <c r="AL187" s="2943" t="n"/>
      <c r="AM187" s="2944" t="n"/>
      <c r="AN187" s="2944" t="n"/>
      <c r="AO187" s="2944" t="n"/>
      <c r="AP187" s="2944" t="n">
        <v>0</v>
      </c>
      <c r="AQ187" s="2944" t="n">
        <v>0</v>
      </c>
      <c r="AR187" s="2944" t="n"/>
      <c r="AS187" s="560" t="n"/>
      <c r="AT187" s="2827" t="n"/>
      <c r="AU187" s="2943" t="n"/>
      <c r="AV187" s="2944" t="n"/>
      <c r="AW187" s="2944" t="n"/>
      <c r="AX187" s="2944" t="n">
        <v>0</v>
      </c>
      <c r="AY187" s="2944" t="n">
        <v>0</v>
      </c>
      <c r="AZ187" s="2944" t="n"/>
      <c r="BA187" s="560" t="n"/>
      <c r="BB187" s="561" t="n"/>
      <c r="BC187" s="2943" t="n"/>
      <c r="BD187" s="2944" t="n"/>
      <c r="BE187" s="2944" t="n"/>
      <c r="BF187" s="2944" t="n">
        <v>0</v>
      </c>
      <c r="BG187" s="2944" t="n">
        <v>0</v>
      </c>
      <c r="BH187" s="2944" t="n"/>
      <c r="BI187" s="560" t="n"/>
      <c r="BJ187" s="2945" t="n"/>
      <c r="BK187" s="2943" t="n"/>
      <c r="BL187" s="2944" t="n"/>
      <c r="BM187" s="2944" t="n"/>
      <c r="BN187" s="2944" t="n"/>
      <c r="BO187" s="2832" t="n">
        <v>0</v>
      </c>
      <c r="BP187" s="2832" t="n">
        <v>0</v>
      </c>
      <c r="BQ187" s="2944" t="n"/>
      <c r="BR187" s="560" t="n"/>
      <c r="BS187" s="2945" t="n"/>
      <c r="BT187" s="2943" t="n"/>
      <c r="BU187" s="2944" t="n"/>
      <c r="BV187" s="2944" t="n"/>
      <c r="BW187" s="2944" t="n">
        <v>0</v>
      </c>
      <c r="BX187" s="2944" t="n">
        <v>0</v>
      </c>
      <c r="BY187" s="2944" t="n"/>
      <c r="BZ187" s="560" t="n"/>
      <c r="CA187" s="2795" t="n"/>
      <c r="CB187" s="2943" t="n"/>
      <c r="CC187" s="2944" t="n"/>
      <c r="CD187" s="2944" t="n"/>
      <c r="CE187" s="2944" t="n">
        <v>0</v>
      </c>
      <c r="CF187" s="2944" t="n">
        <v>0</v>
      </c>
      <c r="CG187" s="2944" t="n"/>
      <c r="CH187" s="560" t="n"/>
      <c r="CI187" s="2795" t="n"/>
      <c r="CJ187" s="2943" t="n"/>
      <c r="CK187" s="2944" t="n"/>
      <c r="CL187" s="2944" t="n"/>
      <c r="CM187" s="2944" t="n">
        <v>0</v>
      </c>
      <c r="CN187" s="2944" t="n">
        <v>0</v>
      </c>
      <c r="CO187" s="2944" t="n"/>
      <c r="CP187" s="560" t="n"/>
      <c r="CQ187" s="561" t="n"/>
      <c r="CR187" s="2943" t="n">
        <v>0</v>
      </c>
      <c r="CS187" s="2944" t="n">
        <v>0</v>
      </c>
      <c r="CT187" s="2944" t="n">
        <v>0</v>
      </c>
      <c r="CU187" s="2944" t="n">
        <v>0</v>
      </c>
      <c r="CV187" s="2944" t="n">
        <v>0</v>
      </c>
      <c r="CW187" s="2944" t="n">
        <v>0</v>
      </c>
      <c r="CX187" s="560">
        <f>IFERROR(CR187/CW187-1, "-")</f>
        <v/>
      </c>
      <c r="CY187" s="563" t="n"/>
      <c r="CZ187" s="2946" t="n">
        <v>0</v>
      </c>
      <c r="DA187" s="2944" t="n"/>
      <c r="DB187" s="2832" t="n"/>
      <c r="DC187" s="2944" t="n">
        <v>0</v>
      </c>
      <c r="DD187" s="2832" t="n"/>
      <c r="DE187" s="401" t="n"/>
      <c r="DF187" s="401" t="n"/>
      <c r="DG187" s="405" t="n"/>
      <c r="DH187" s="405" t="n"/>
      <c r="DI187" s="2819" t="n"/>
      <c r="DJ187" s="2657">
        <f>SUM(D187,J187,P187,V187,AD187,AL187,AU187,BC187,BK187,BT187,CB187,CJ187)-CR187</f>
        <v/>
      </c>
      <c r="DK187" s="2657">
        <f>SUM(E187,K187,Q187,W187,AE187,AM187,AV187,BD187,BL187,BU187,CC187,CK187)-CS187</f>
        <v/>
      </c>
      <c r="DL187" s="2657">
        <f>SUM(G187,M187,S187,AA187,AI187,AR187,AZ187,BH187,BQ187,BY187,CG187,CO187)-CW187</f>
        <v/>
      </c>
      <c r="DM187" s="2657">
        <f>SUM(D187,J187,P187,V187,AD187,AL187,AU187,BC187,,BN187,BV187,CD187,CL187)-CT187</f>
        <v/>
      </c>
      <c r="DN187" s="2819" t="n"/>
      <c r="DO187" s="2819" t="n"/>
      <c r="DP187" s="2947" t="n">
        <v>0</v>
      </c>
      <c r="DQ187" s="2821">
        <f>-CR187+DP187/10^6</f>
        <v/>
      </c>
      <c r="DR187" s="2657">
        <f>SUM(E187,K187,Q187,W187,AE187,AM187,AV187,BD187,BL187,BU187,CC187,CK187)-CS187</f>
        <v/>
      </c>
      <c r="DS187" s="2657">
        <f>SUM(D187,J187,P187,V187,AD187,AL187,AU187,BC187,,BN187,BV187,CD187,CL187)-CT187</f>
        <v/>
      </c>
      <c r="DT187" s="2822" t="n"/>
      <c r="DU187" s="407" t="n">
        <v>0</v>
      </c>
      <c r="DV187" s="2823">
        <f>DU187-CJ187</f>
        <v/>
      </c>
      <c r="DX187" s="2811">
        <f>(CS187-CZ187)*10^6</f>
        <v/>
      </c>
      <c r="DY187" s="2811">
        <f>(CT187-DC187)*10^6</f>
        <v/>
      </c>
      <c r="DZ187" s="2811">
        <f>(CW187-DD187)*10^6</f>
        <v/>
      </c>
      <c r="EB187" s="2824" t="n"/>
    </row>
    <row customFormat="1" customHeight="1" hidden="1" ht="15.75" outlineLevel="1" r="188" s="408">
      <c r="A188" s="260" t="n"/>
      <c r="B188" s="411" t="inlineStr">
        <is>
          <t>PERTES / AUTRES DEBITEURS</t>
        </is>
      </c>
      <c r="C188" s="365" t="inlineStr">
        <is>
          <t>Opex182</t>
        </is>
      </c>
      <c r="D188" s="2943" t="n"/>
      <c r="E188" s="2944" t="n"/>
      <c r="F188" s="2944" t="n">
        <v>0</v>
      </c>
      <c r="G188" s="2944" t="n"/>
      <c r="H188" s="560" t="n"/>
      <c r="I188" s="389" t="n"/>
      <c r="J188" s="2943" t="n"/>
      <c r="K188" s="2944" t="n"/>
      <c r="L188" s="2944" t="n">
        <v>0</v>
      </c>
      <c r="M188" s="2944" t="n"/>
      <c r="N188" s="560" t="n"/>
      <c r="O188" s="561" t="n"/>
      <c r="P188" s="2943" t="n"/>
      <c r="Q188" s="2944" t="n"/>
      <c r="R188" s="2944" t="n">
        <v>0</v>
      </c>
      <c r="S188" s="2944" t="n"/>
      <c r="T188" s="560" t="n"/>
      <c r="U188" s="2826" t="n"/>
      <c r="V188" s="2943" t="n"/>
      <c r="W188" s="2944" t="n"/>
      <c r="X188" s="2944" t="n"/>
      <c r="Y188" s="2944" t="n">
        <v>0</v>
      </c>
      <c r="Z188" s="2944" t="n">
        <v>0</v>
      </c>
      <c r="AA188" s="2944" t="n"/>
      <c r="AB188" s="560" t="n"/>
      <c r="AC188" s="561" t="n"/>
      <c r="AD188" s="2943" t="n"/>
      <c r="AE188" s="2944" t="n"/>
      <c r="AF188" s="2944" t="n"/>
      <c r="AG188" s="2944" t="n">
        <v>0</v>
      </c>
      <c r="AH188" s="2944" t="n">
        <v>0</v>
      </c>
      <c r="AI188" s="2944" t="n"/>
      <c r="AJ188" s="560" t="n"/>
      <c r="AK188" s="561" t="n"/>
      <c r="AL188" s="2943" t="n"/>
      <c r="AM188" s="2944" t="n"/>
      <c r="AN188" s="2944" t="n"/>
      <c r="AO188" s="2944" t="n"/>
      <c r="AP188" s="2944" t="n">
        <v>0</v>
      </c>
      <c r="AQ188" s="2944" t="n">
        <v>0</v>
      </c>
      <c r="AR188" s="2944" t="n"/>
      <c r="AS188" s="560" t="n"/>
      <c r="AT188" s="2827" t="n"/>
      <c r="AU188" s="2943" t="n"/>
      <c r="AV188" s="2944" t="n"/>
      <c r="AW188" s="2944" t="n"/>
      <c r="AX188" s="2944" t="n">
        <v>0</v>
      </c>
      <c r="AY188" s="2944" t="n">
        <v>0</v>
      </c>
      <c r="AZ188" s="2944" t="n"/>
      <c r="BA188" s="560" t="n"/>
      <c r="BB188" s="561" t="n"/>
      <c r="BC188" s="2943" t="n"/>
      <c r="BD188" s="2944" t="n"/>
      <c r="BE188" s="2944" t="n"/>
      <c r="BF188" s="2944" t="n">
        <v>0</v>
      </c>
      <c r="BG188" s="2944" t="n">
        <v>0</v>
      </c>
      <c r="BH188" s="2944" t="n"/>
      <c r="BI188" s="560" t="n"/>
      <c r="BJ188" s="2945" t="n"/>
      <c r="BK188" s="2943" t="n">
        <v>0</v>
      </c>
      <c r="BL188" s="2944" t="n"/>
      <c r="BM188" s="2944" t="n"/>
      <c r="BN188" s="2944" t="n"/>
      <c r="BO188" s="2832" t="n">
        <v>0</v>
      </c>
      <c r="BP188" s="2832" t="n">
        <v>0</v>
      </c>
      <c r="BQ188" s="2944" t="n"/>
      <c r="BR188" s="560" t="n"/>
      <c r="BS188" s="2945" t="n"/>
      <c r="BT188" s="2943" t="n">
        <v>0</v>
      </c>
      <c r="BU188" s="2944" t="n"/>
      <c r="BV188" s="2944" t="n"/>
      <c r="BW188" s="2944" t="n">
        <v>0</v>
      </c>
      <c r="BX188" s="2944" t="n">
        <v>0</v>
      </c>
      <c r="BY188" s="2944" t="n"/>
      <c r="BZ188" s="560" t="n"/>
      <c r="CA188" s="2795" t="n"/>
      <c r="CB188" s="2943" t="n">
        <v>0</v>
      </c>
      <c r="CC188" s="2944" t="n"/>
      <c r="CD188" s="2944" t="n"/>
      <c r="CE188" s="2944" t="n">
        <v>0</v>
      </c>
      <c r="CF188" s="2944" t="n">
        <v>0</v>
      </c>
      <c r="CG188" s="2944" t="n"/>
      <c r="CH188" s="560" t="n"/>
      <c r="CI188" s="2795" t="n"/>
      <c r="CJ188" s="2943" t="n">
        <v>0</v>
      </c>
      <c r="CK188" s="2944" t="n"/>
      <c r="CL188" s="2944" t="n"/>
      <c r="CM188" s="2944" t="n">
        <v>0</v>
      </c>
      <c r="CN188" s="2944" t="n">
        <v>0</v>
      </c>
      <c r="CO188" s="2944" t="n"/>
      <c r="CP188" s="560" t="n"/>
      <c r="CQ188" s="561" t="n"/>
      <c r="CR188" s="2943" t="n">
        <v>0</v>
      </c>
      <c r="CS188" s="2944" t="n">
        <v>0</v>
      </c>
      <c r="CT188" s="2944" t="n">
        <v>0</v>
      </c>
      <c r="CU188" s="2944" t="n">
        <v>0</v>
      </c>
      <c r="CV188" s="2944" t="n">
        <v>0</v>
      </c>
      <c r="CW188" s="2944" t="n">
        <v>0</v>
      </c>
      <c r="CX188" s="560">
        <f>IFERROR(CR188/CW188-1, "-")</f>
        <v/>
      </c>
      <c r="CY188" s="563" t="n"/>
      <c r="CZ188" s="2946" t="n">
        <v>0</v>
      </c>
      <c r="DA188" s="2944" t="n"/>
      <c r="DB188" s="2944" t="n"/>
      <c r="DC188" s="2944" t="n">
        <v>0</v>
      </c>
      <c r="DD188" s="2944" t="n"/>
      <c r="DE188" s="401" t="n"/>
      <c r="DF188" s="401" t="n"/>
      <c r="DG188" s="405" t="n"/>
      <c r="DH188" s="405" t="n"/>
      <c r="DI188" s="2819" t="n"/>
      <c r="DJ188" s="2657">
        <f>SUM(D188,J188,P188,V188,AD188,AL188,AU188,BC188,BK188,BT188,CB188,CJ188)-CR188</f>
        <v/>
      </c>
      <c r="DK188" s="2657">
        <f>SUM(E188,K188,Q188,W188,AE188,AM188,AV188,BD188,BL188,BU188,CC188,CK188)-CS188</f>
        <v/>
      </c>
      <c r="DL188" s="2657">
        <f>SUM(G188,M188,S188,AA188,AI188,AR188,AZ188,BH188,BQ188,BY188,CG188,CO188)-CW188</f>
        <v/>
      </c>
      <c r="DM188" s="2657">
        <f>SUM(D188,J188,P188,V188,AD188,AL188,AU188,BC188,,BN188,BV188,CD188,CL188)-CT188</f>
        <v/>
      </c>
      <c r="DN188" s="2819" t="n"/>
      <c r="DO188" s="2819" t="n"/>
      <c r="DP188" s="2947" t="n">
        <v>0</v>
      </c>
      <c r="DQ188" s="2821">
        <f>-CR188+DP188/10^6</f>
        <v/>
      </c>
      <c r="DR188" s="2657">
        <f>SUM(E188,K188,Q188,W188,AE188,AM188,AV188,BD188,BL188,BU188,CC188,CK188)-CS188</f>
        <v/>
      </c>
      <c r="DS188" s="2657">
        <f>SUM(D188,J188,P188,V188,AD188,AL188,AU188,BC188,,BN188,BV188,CD188,CL188)-CT188</f>
        <v/>
      </c>
      <c r="DT188" s="2822" t="n"/>
      <c r="DU188" s="407" t="n">
        <v>0</v>
      </c>
      <c r="DV188" s="2823">
        <f>DU188-CJ188</f>
        <v/>
      </c>
      <c r="DX188" s="2811">
        <f>(CS188-CZ188)*10^6</f>
        <v/>
      </c>
      <c r="DY188" s="2811">
        <f>(CT188-DC188)*10^6</f>
        <v/>
      </c>
      <c r="DZ188" s="2811">
        <f>(CW188-DD188)*10^6</f>
        <v/>
      </c>
      <c r="EB188" s="2824" t="n"/>
    </row>
    <row customFormat="1" customHeight="1" hidden="1" ht="15.75" outlineLevel="1" r="189" s="408">
      <c r="A189" s="260" t="n"/>
      <c r="B189" s="411" t="inlineStr">
        <is>
          <t>CHARGES PROVISIONNEES / RISQUE</t>
        </is>
      </c>
      <c r="C189" s="398" t="inlineStr">
        <is>
          <t>Opex183</t>
        </is>
      </c>
      <c r="D189" s="2831" t="n">
        <v>0</v>
      </c>
      <c r="E189" s="2832" t="n">
        <v>0</v>
      </c>
      <c r="F189" s="2832" t="n">
        <v>0</v>
      </c>
      <c r="G189" s="2832" t="n">
        <v>0</v>
      </c>
      <c r="H189" s="401" t="n"/>
      <c r="I189" s="389" t="n"/>
      <c r="J189" s="2831" t="n">
        <v>0</v>
      </c>
      <c r="K189" s="2832" t="n">
        <v>0</v>
      </c>
      <c r="L189" s="2832" t="n">
        <v>0</v>
      </c>
      <c r="M189" s="2832" t="n">
        <v>0</v>
      </c>
      <c r="N189" s="401" t="n"/>
      <c r="O189" s="402" t="n"/>
      <c r="P189" s="2831" t="n">
        <v>0</v>
      </c>
      <c r="Q189" s="2832" t="n">
        <v>0</v>
      </c>
      <c r="R189" s="2832" t="n">
        <v>0</v>
      </c>
      <c r="S189" s="2832" t="n">
        <v>0</v>
      </c>
      <c r="T189" s="401" t="n"/>
      <c r="U189" s="2826" t="n"/>
      <c r="V189" s="2831" t="n">
        <v>0</v>
      </c>
      <c r="W189" s="2832" t="n">
        <v>0</v>
      </c>
      <c r="X189" s="2832" t="n">
        <v>0</v>
      </c>
      <c r="Y189" s="2832" t="n">
        <v>0</v>
      </c>
      <c r="Z189" s="2832" t="n">
        <v>0</v>
      </c>
      <c r="AA189" s="2832" t="n">
        <v>0</v>
      </c>
      <c r="AB189" s="401" t="n"/>
      <c r="AC189" s="402" t="n"/>
      <c r="AD189" s="2831" t="n">
        <v>0</v>
      </c>
      <c r="AE189" s="2832" t="n">
        <v>0</v>
      </c>
      <c r="AF189" s="2832" t="n">
        <v>0</v>
      </c>
      <c r="AG189" s="2832" t="n">
        <v>0</v>
      </c>
      <c r="AH189" s="2832" t="n">
        <v>0</v>
      </c>
      <c r="AI189" s="2832" t="n">
        <v>0</v>
      </c>
      <c r="AJ189" s="401" t="n"/>
      <c r="AK189" s="402" t="n"/>
      <c r="AL189" s="2831" t="n">
        <v>245.328911</v>
      </c>
      <c r="AM189" s="2832" t="n">
        <v>0</v>
      </c>
      <c r="AN189" s="2832" t="n">
        <v>0</v>
      </c>
      <c r="AO189" s="2832" t="n">
        <v>0</v>
      </c>
      <c r="AP189" s="2832" t="n">
        <v>245.328911</v>
      </c>
      <c r="AQ189" s="2832" t="n">
        <v>245.328911</v>
      </c>
      <c r="AR189" s="2832" t="n">
        <v>0</v>
      </c>
      <c r="AS189" s="401" t="n"/>
      <c r="AT189" s="2827" t="n"/>
      <c r="AU189" s="2831" t="n">
        <v>8.325444000000001</v>
      </c>
      <c r="AV189" s="2832" t="n">
        <v>0</v>
      </c>
      <c r="AW189" s="2832" t="n">
        <v>0</v>
      </c>
      <c r="AX189" s="2832" t="n">
        <v>8.325444000000001</v>
      </c>
      <c r="AY189" s="2832" t="n">
        <v>8.325444000000001</v>
      </c>
      <c r="AZ189" s="2832" t="n">
        <v>0</v>
      </c>
      <c r="BA189" s="401" t="n"/>
      <c r="BB189" s="402" t="n"/>
      <c r="BC189" s="2831" t="n">
        <v>29.277015</v>
      </c>
      <c r="BD189" s="2832" t="n">
        <v>0</v>
      </c>
      <c r="BE189" s="2832" t="n">
        <v>0</v>
      </c>
      <c r="BF189" s="2832" t="n">
        <v>29.277015</v>
      </c>
      <c r="BG189" s="2832" t="n">
        <v>29.277015</v>
      </c>
      <c r="BH189" s="2832" t="n">
        <v>0</v>
      </c>
      <c r="BI189" s="401" t="n"/>
      <c r="BJ189" s="2833" t="n"/>
      <c r="BK189" s="2831" t="n">
        <v>-37.522945</v>
      </c>
      <c r="BL189" s="2832" t="n">
        <v>0</v>
      </c>
      <c r="BM189" s="2832" t="n">
        <v>0</v>
      </c>
      <c r="BN189" s="2832" t="n">
        <v>0</v>
      </c>
      <c r="BO189" s="2832" t="n">
        <v>-37.522945</v>
      </c>
      <c r="BP189" s="2832" t="n">
        <v>-37.522945</v>
      </c>
      <c r="BQ189" s="2832" t="n">
        <v>0</v>
      </c>
      <c r="BR189" s="401" t="n"/>
      <c r="BS189" s="2833" t="n"/>
      <c r="BT189" s="2831" t="n">
        <v>3.999999998782755e-06</v>
      </c>
      <c r="BU189" s="2832" t="n">
        <v>0</v>
      </c>
      <c r="BV189" s="2832" t="n">
        <v>0</v>
      </c>
      <c r="BW189" s="2832" t="n">
        <v>3.999999998782755e-06</v>
      </c>
      <c r="BX189" s="2832" t="n">
        <v>3.999999998782755e-06</v>
      </c>
      <c r="BY189" s="2832" t="n">
        <v>0</v>
      </c>
      <c r="BZ189" s="401" t="n"/>
      <c r="CA189" s="2795" t="n"/>
      <c r="CB189" s="2831" t="n">
        <v>-96.608127</v>
      </c>
      <c r="CC189" s="2832" t="n">
        <v>0</v>
      </c>
      <c r="CD189" s="2832" t="n">
        <v>0</v>
      </c>
      <c r="CE189" s="2832" t="n">
        <v>-96.608127</v>
      </c>
      <c r="CF189" s="2832" t="n">
        <v>-96.608127</v>
      </c>
      <c r="CG189" s="2832" t="n">
        <v>0</v>
      </c>
      <c r="CH189" s="401" t="n"/>
      <c r="CI189" s="2795" t="n"/>
      <c r="CJ189" s="2831" t="n">
        <v>0</v>
      </c>
      <c r="CK189" s="2832" t="n">
        <v>0</v>
      </c>
      <c r="CL189" s="2832" t="n">
        <v>0</v>
      </c>
      <c r="CM189" s="2832" t="n">
        <v>0</v>
      </c>
      <c r="CN189" s="2832" t="n">
        <v>0</v>
      </c>
      <c r="CO189" s="2832" t="n">
        <v>1675.021876</v>
      </c>
      <c r="CP189" s="401" t="n">
        <v>-1</v>
      </c>
      <c r="CQ189" s="402" t="n"/>
      <c r="CR189" s="2831" t="n">
        <v>148.800302</v>
      </c>
      <c r="CS189" s="2832" t="n">
        <v>0</v>
      </c>
      <c r="CT189" s="2832" t="n">
        <v>282.93137</v>
      </c>
      <c r="CU189" s="2832" t="n">
        <v>148.800302</v>
      </c>
      <c r="CV189" s="2832" t="n">
        <v>-134.131068</v>
      </c>
      <c r="CW189" s="2832" t="n">
        <v>1675.021876</v>
      </c>
      <c r="CX189" s="401">
        <f>IFERROR(CR189/CW189-1, "-")</f>
        <v/>
      </c>
      <c r="CY189" s="392" t="n"/>
      <c r="CZ189" s="2834" t="n">
        <v>0</v>
      </c>
      <c r="DA189" s="2832" t="n">
        <v>0</v>
      </c>
      <c r="DB189" s="2832" t="n">
        <v>-1506.34374</v>
      </c>
      <c r="DC189" s="2832" t="n">
        <v>282.93137</v>
      </c>
      <c r="DD189" s="2832" t="n">
        <v>1675.021876</v>
      </c>
      <c r="DE189" s="401">
        <f>+CZ189/DD189-1</f>
        <v/>
      </c>
      <c r="DF189" s="401">
        <f>+DA189/DD189-1</f>
        <v/>
      </c>
      <c r="DG189" s="405">
        <f>+DB189/DD189-1</f>
        <v/>
      </c>
      <c r="DH189" s="405">
        <f>+DC189/DD189-1</f>
        <v/>
      </c>
      <c r="DI189" s="2819" t="n"/>
      <c r="DJ189" s="2657">
        <f>SUM(D189,J189,P189,V189,AD189,AL189,AU189,BC189,BK189,BT189,CB189,CJ189)-CR189</f>
        <v/>
      </c>
      <c r="DK189" s="2657">
        <f>SUM(E189,K189,Q189,W189,AE189,AM189,AV189,BD189,BL189,BU189,CC189,CK189)-CS189</f>
        <v/>
      </c>
      <c r="DL189" s="2657">
        <f>SUM(G189,M189,S189,AA189,AI189,AR189,AZ189,BH189,BQ189,BY189,CG189,CO189)-CW189</f>
        <v/>
      </c>
      <c r="DM189" s="2657">
        <f>SUM(D189,J189,P189,V189,AD189,AL189,AU189,BC189,,BN189,BV189,CD189,CL189)-CT189</f>
        <v/>
      </c>
      <c r="DN189" s="2819" t="n"/>
      <c r="DO189" s="2819" t="n"/>
      <c r="DP189" s="2835" t="n">
        <v>0</v>
      </c>
      <c r="DQ189" s="2821">
        <f>-CR189+DP189/10^6</f>
        <v/>
      </c>
      <c r="DR189" s="2657">
        <f>SUM(E189,K189,Q189,W189,AE189,AM189,AV189,BD189,BL189,BU189,CC189,CK189)-CS189</f>
        <v/>
      </c>
      <c r="DS189" s="2657">
        <f>SUM(D189,J189,P189,V189,AD189,AL189,AU189,BC189,,BN189,BV189,CD189,CL189)-CT189</f>
        <v/>
      </c>
      <c r="DT189" s="2822" t="n"/>
      <c r="DU189" s="407" t="n">
        <v>0</v>
      </c>
      <c r="DV189" s="2823">
        <f>DU189-CJ189</f>
        <v/>
      </c>
      <c r="DX189" s="2811">
        <f>(CS189-CZ189)*10^6</f>
        <v/>
      </c>
      <c r="DY189" s="2811">
        <f>(CT189-DC189)*10^6</f>
        <v/>
      </c>
      <c r="DZ189" s="2811">
        <f>(CW189-DD189)*10^6</f>
        <v/>
      </c>
      <c r="EB189" s="2824" t="n"/>
    </row>
    <row customFormat="1" customHeight="1" hidden="1" ht="15.75" outlineLevel="1" r="190" s="408">
      <c r="A190" s="260" t="n"/>
      <c r="B190" s="411" t="inlineStr">
        <is>
          <t>CHARGES PROVISIONNEES S/ STOCK</t>
        </is>
      </c>
      <c r="C190" s="365" t="inlineStr">
        <is>
          <t>Opex184</t>
        </is>
      </c>
      <c r="D190" s="2943" t="n"/>
      <c r="E190" s="2944" t="n"/>
      <c r="F190" s="2944" t="n">
        <v>0</v>
      </c>
      <c r="G190" s="2944" t="n"/>
      <c r="H190" s="560" t="n"/>
      <c r="I190" s="389" t="n"/>
      <c r="J190" s="2943" t="n"/>
      <c r="K190" s="2944" t="n"/>
      <c r="L190" s="2944" t="n">
        <v>0</v>
      </c>
      <c r="M190" s="2944" t="n"/>
      <c r="N190" s="560" t="n"/>
      <c r="O190" s="561" t="n"/>
      <c r="P190" s="2943" t="n"/>
      <c r="Q190" s="2944" t="n"/>
      <c r="R190" s="2944" t="n">
        <v>0</v>
      </c>
      <c r="S190" s="2944" t="n"/>
      <c r="T190" s="560" t="n"/>
      <c r="U190" s="2826" t="n"/>
      <c r="V190" s="2943" t="n"/>
      <c r="W190" s="2944" t="n"/>
      <c r="X190" s="2944" t="n"/>
      <c r="Y190" s="2944" t="n">
        <v>0</v>
      </c>
      <c r="Z190" s="2944" t="n">
        <v>0</v>
      </c>
      <c r="AA190" s="2944" t="n"/>
      <c r="AB190" s="560" t="n"/>
      <c r="AC190" s="561" t="n"/>
      <c r="AD190" s="2943" t="n"/>
      <c r="AE190" s="2944" t="n"/>
      <c r="AF190" s="2944" t="n"/>
      <c r="AG190" s="2944" t="n">
        <v>0</v>
      </c>
      <c r="AH190" s="2944" t="n">
        <v>0</v>
      </c>
      <c r="AI190" s="2944" t="n"/>
      <c r="AJ190" s="560" t="n"/>
      <c r="AK190" s="561" t="n"/>
      <c r="AL190" s="2943" t="n"/>
      <c r="AM190" s="2944" t="n"/>
      <c r="AN190" s="2944" t="n"/>
      <c r="AO190" s="2944" t="n"/>
      <c r="AP190" s="2944" t="n">
        <v>0</v>
      </c>
      <c r="AQ190" s="2944" t="n">
        <v>0</v>
      </c>
      <c r="AR190" s="2944" t="n"/>
      <c r="AS190" s="560" t="n"/>
      <c r="AT190" s="2827" t="n"/>
      <c r="AU190" s="2943" t="n"/>
      <c r="AV190" s="2944" t="n"/>
      <c r="AW190" s="2944" t="n"/>
      <c r="AX190" s="2944" t="n">
        <v>0</v>
      </c>
      <c r="AY190" s="2944" t="n">
        <v>0</v>
      </c>
      <c r="AZ190" s="2944" t="n"/>
      <c r="BA190" s="560" t="n"/>
      <c r="BB190" s="561" t="n"/>
      <c r="BC190" s="2943" t="n"/>
      <c r="BD190" s="2944" t="n"/>
      <c r="BE190" s="2944" t="n"/>
      <c r="BF190" s="2944" t="n">
        <v>0</v>
      </c>
      <c r="BG190" s="2944" t="n">
        <v>0</v>
      </c>
      <c r="BH190" s="2944" t="n"/>
      <c r="BI190" s="560" t="n"/>
      <c r="BJ190" s="2945" t="n"/>
      <c r="BK190" s="2943" t="n"/>
      <c r="BL190" s="2944" t="n"/>
      <c r="BM190" s="2944" t="n"/>
      <c r="BN190" s="2944" t="n"/>
      <c r="BO190" s="2832" t="n">
        <v>0</v>
      </c>
      <c r="BP190" s="2832" t="n">
        <v>0</v>
      </c>
      <c r="BQ190" s="2944" t="n"/>
      <c r="BR190" s="560" t="n"/>
      <c r="BS190" s="2945" t="n"/>
      <c r="BT190" s="2943" t="n"/>
      <c r="BU190" s="2944" t="n"/>
      <c r="BV190" s="2944" t="n"/>
      <c r="BW190" s="2944" t="n">
        <v>0</v>
      </c>
      <c r="BX190" s="2944" t="n">
        <v>0</v>
      </c>
      <c r="BY190" s="2944" t="n"/>
      <c r="BZ190" s="560" t="n"/>
      <c r="CA190" s="2795" t="n"/>
      <c r="CB190" s="2943" t="n"/>
      <c r="CC190" s="2944" t="n"/>
      <c r="CD190" s="2944" t="n"/>
      <c r="CE190" s="2944" t="n">
        <v>0</v>
      </c>
      <c r="CF190" s="2944" t="n">
        <v>0</v>
      </c>
      <c r="CG190" s="2944" t="n"/>
      <c r="CH190" s="560" t="n"/>
      <c r="CI190" s="2795" t="n"/>
      <c r="CJ190" s="2943" t="n"/>
      <c r="CK190" s="2944" t="n"/>
      <c r="CL190" s="2944" t="n"/>
      <c r="CM190" s="2944" t="n">
        <v>0</v>
      </c>
      <c r="CN190" s="2944" t="n">
        <v>0</v>
      </c>
      <c r="CO190" s="2944" t="n"/>
      <c r="CP190" s="560" t="n"/>
      <c r="CQ190" s="561" t="n"/>
      <c r="CR190" s="2943" t="n">
        <v>0</v>
      </c>
      <c r="CS190" s="2944" t="n">
        <v>0</v>
      </c>
      <c r="CT190" s="2944" t="n">
        <v>0</v>
      </c>
      <c r="CU190" s="2944" t="n">
        <v>0</v>
      </c>
      <c r="CV190" s="2944" t="n">
        <v>0</v>
      </c>
      <c r="CW190" s="2944" t="n">
        <v>0</v>
      </c>
      <c r="CX190" s="560">
        <f>IFERROR(CR190/CW190-1, "-")</f>
        <v/>
      </c>
      <c r="CY190" s="563" t="n"/>
      <c r="CZ190" s="2946" t="n">
        <v>0</v>
      </c>
      <c r="DA190" s="2944" t="n"/>
      <c r="DB190" s="2944" t="n"/>
      <c r="DC190" s="2944" t="n">
        <v>0</v>
      </c>
      <c r="DD190" s="2944" t="n"/>
      <c r="DE190" s="401" t="n"/>
      <c r="DF190" s="401" t="n"/>
      <c r="DG190" s="405" t="n"/>
      <c r="DH190" s="405" t="n"/>
      <c r="DI190" s="2819" t="n"/>
      <c r="DJ190" s="2657">
        <f>SUM(D190,J190,P190,V190,AD190,AL190,AU190,BC190,BK190,BT190,CB190,CJ190)-CR190</f>
        <v/>
      </c>
      <c r="DK190" s="2657">
        <f>SUM(E190,K190,Q190,W190,AE190,AM190,AV190,BD190,BL190,BU190,CC190,CK190)-CS190</f>
        <v/>
      </c>
      <c r="DL190" s="2657">
        <f>SUM(G190,M190,S190,AA190,AI190,AR190,AZ190,BH190,BQ190,BY190,CG190,CO190)-CW190</f>
        <v/>
      </c>
      <c r="DM190" s="2657">
        <f>SUM(D190,J190,P190,V190,AD190,AL190,AU190,BC190,,BN190,BV190,CD190,CL190)-CT190</f>
        <v/>
      </c>
      <c r="DN190" s="2819" t="n"/>
      <c r="DO190" s="2819" t="n"/>
      <c r="DP190" s="2947" t="n">
        <v>0</v>
      </c>
      <c r="DQ190" s="2821">
        <f>-CR190+DP190/10^6</f>
        <v/>
      </c>
      <c r="DR190" s="2657">
        <f>SUM(E190,K190,Q190,W190,AE190,AM190,AV190,BD190,BL190,BU190,CC190,CK190)-CS190</f>
        <v/>
      </c>
      <c r="DS190" s="2657">
        <f>SUM(D190,J190,P190,V190,AD190,AL190,AU190,BC190,,BN190,BV190,CD190,CL190)-CT190</f>
        <v/>
      </c>
      <c r="DT190" s="2822" t="n"/>
      <c r="DU190" s="407" t="n">
        <v>0</v>
      </c>
      <c r="DV190" s="2823">
        <f>DU190-CJ190</f>
        <v/>
      </c>
      <c r="DX190" s="2811">
        <f>(CS190-CZ190)*10^6</f>
        <v/>
      </c>
      <c r="DY190" s="2811">
        <f>(CT190-DC190)*10^6</f>
        <v/>
      </c>
      <c r="DZ190" s="2811">
        <f>(CW190-DD190)*10^6</f>
        <v/>
      </c>
      <c r="EB190" s="2824" t="n"/>
    </row>
    <row customFormat="1" customHeight="1" hidden="1" ht="15.75" outlineLevel="1" r="191" s="408">
      <c r="A191" s="260" t="n"/>
      <c r="B191" s="411" t="inlineStr">
        <is>
          <t>CHARGES PROVISIONNEES S/ CREAN</t>
        </is>
      </c>
      <c r="C191" s="365" t="inlineStr">
        <is>
          <t>Opex185</t>
        </is>
      </c>
      <c r="D191" s="2943" t="n">
        <v>-77.676845</v>
      </c>
      <c r="E191" s="2944" t="n">
        <v>13.2182883333333</v>
      </c>
      <c r="F191" s="2944" t="n">
        <v>-90.89513333333331</v>
      </c>
      <c r="G191" s="2944" t="n">
        <v>90.16715000000001</v>
      </c>
      <c r="H191" s="560" t="n">
        <v>-1.861476102993163</v>
      </c>
      <c r="I191" s="389" t="n"/>
      <c r="J191" s="2943" t="n">
        <v>162.367309</v>
      </c>
      <c r="K191" s="2944" t="n">
        <v>13.2182883333333</v>
      </c>
      <c r="L191" s="2944" t="n">
        <v>149.1490206666667</v>
      </c>
      <c r="M191" s="2944" t="n">
        <v>53.58384</v>
      </c>
      <c r="N191" s="560" t="n">
        <v>2.030154408493307</v>
      </c>
      <c r="O191" s="561" t="n"/>
      <c r="P191" s="2943" t="n">
        <v>49.696245</v>
      </c>
      <c r="Q191" s="2944" t="n">
        <v>13.2182883333333</v>
      </c>
      <c r="R191" s="2944" t="n">
        <v>36.4779566666667</v>
      </c>
      <c r="S191" s="2944" t="n">
        <v>0.035281</v>
      </c>
      <c r="T191" s="560" t="n">
        <v>1407.583798645163</v>
      </c>
      <c r="U191" s="2826" t="n"/>
      <c r="V191" s="2943" t="n">
        <v>22.709017</v>
      </c>
      <c r="W191" s="2944" t="n">
        <v>13.2182883333333</v>
      </c>
      <c r="X191" s="2944" t="n">
        <v>13.2182883333333</v>
      </c>
      <c r="Y191" s="2944" t="n">
        <v>9.490728666666699</v>
      </c>
      <c r="Z191" s="2944" t="n">
        <v>9.490728666666699</v>
      </c>
      <c r="AA191" s="2944" t="n">
        <v>22.338241</v>
      </c>
      <c r="AB191" s="560" t="n">
        <v>0.01659826304139167</v>
      </c>
      <c r="AC191" s="561" t="n"/>
      <c r="AD191" s="2943" t="n">
        <v>75.48181099999999</v>
      </c>
      <c r="AE191" s="2944" t="n">
        <v>13.2182883333333</v>
      </c>
      <c r="AF191" s="2944" t="n">
        <v>13.2182883333333</v>
      </c>
      <c r="AG191" s="2944" t="n">
        <v>62.2635226666667</v>
      </c>
      <c r="AH191" s="2944" t="n">
        <v>62.2635226666667</v>
      </c>
      <c r="AI191" s="2944" t="n">
        <v>11.3874</v>
      </c>
      <c r="AJ191" s="560" t="n">
        <v>5.628537769815761</v>
      </c>
      <c r="AK191" s="561" t="n"/>
      <c r="AL191" s="2943" t="n">
        <v>63.18751899999999</v>
      </c>
      <c r="AM191" s="2944" t="n">
        <v>13.2182883333333</v>
      </c>
      <c r="AN191" s="2944" t="n">
        <v>13.2182883333333</v>
      </c>
      <c r="AO191" s="2944" t="n">
        <v>13.2182883333333</v>
      </c>
      <c r="AP191" s="2944" t="n">
        <v>49.96923066666669</v>
      </c>
      <c r="AQ191" s="2944" t="n">
        <v>49.96923066666669</v>
      </c>
      <c r="AR191" s="2944" t="n">
        <v>37.541284</v>
      </c>
      <c r="AS191" s="560" t="n">
        <v>0.6831475183427396</v>
      </c>
      <c r="AT191" s="2827" t="n"/>
      <c r="AU191" s="2943" t="n">
        <v>200</v>
      </c>
      <c r="AV191" s="2944" t="n">
        <v>13.2182883333333</v>
      </c>
      <c r="AW191" s="2944" t="n">
        <v>13.2182883333333</v>
      </c>
      <c r="AX191" s="2944" t="n">
        <v>186.7817116666667</v>
      </c>
      <c r="AY191" s="2944" t="n">
        <v>186.7817116666667</v>
      </c>
      <c r="AZ191" s="2944" t="n">
        <v>-72.770228</v>
      </c>
      <c r="BA191" s="560" t="n">
        <v>-3.7483767125204</v>
      </c>
      <c r="BB191" s="561" t="n"/>
      <c r="BC191" s="2943" t="n">
        <v>27.696617</v>
      </c>
      <c r="BD191" s="2944" t="n">
        <v>13.21828833333333</v>
      </c>
      <c r="BE191" s="2944" t="n">
        <v>13.2182883333333</v>
      </c>
      <c r="BF191" s="2944" t="n">
        <v>14.47832866666667</v>
      </c>
      <c r="BG191" s="2944" t="n">
        <v>14.4783286666667</v>
      </c>
      <c r="BH191" s="2944" t="n">
        <v>57.157482</v>
      </c>
      <c r="BI191" s="560" t="n">
        <v>-0.5154332200988141</v>
      </c>
      <c r="BJ191" s="2945" t="n"/>
      <c r="BK191" s="2943" t="n">
        <v>-105.516744</v>
      </c>
      <c r="BL191" s="2944" t="n">
        <v>13.21828833333333</v>
      </c>
      <c r="BM191" s="2944" t="n">
        <v>13.2182883333333</v>
      </c>
      <c r="BN191" s="2944" t="n">
        <v>-50.2819653837825</v>
      </c>
      <c r="BO191" s="2832" t="n">
        <v>-118.7350323333333</v>
      </c>
      <c r="BP191" s="2832" t="n">
        <v>-55.2347786162175</v>
      </c>
      <c r="BQ191" s="2944" t="n">
        <v>34.063846</v>
      </c>
      <c r="BR191" s="560" t="n">
        <v>-4.097616869216706</v>
      </c>
      <c r="BS191" s="2945" t="n"/>
      <c r="BT191" s="2943" t="n">
        <v>13.743952</v>
      </c>
      <c r="BU191" s="2944" t="n">
        <v>13.21828833333333</v>
      </c>
      <c r="BV191" s="2944" t="n">
        <v>13.2182883333333</v>
      </c>
      <c r="BW191" s="2944" t="n">
        <v>0.5256636666666665</v>
      </c>
      <c r="BX191" s="2944" t="n">
        <v>0.5256636666667003</v>
      </c>
      <c r="BY191" s="2944" t="n">
        <v>32.519193</v>
      </c>
      <c r="BZ191" s="560" t="n">
        <v>-0.5773587616396262</v>
      </c>
      <c r="CA191" s="2795" t="n"/>
      <c r="CB191" s="2943" t="n">
        <v>89.00915000000001</v>
      </c>
      <c r="CC191" s="2944" t="n">
        <v>13.21828833333333</v>
      </c>
      <c r="CD191" s="2944" t="n">
        <v>44.9684151918912</v>
      </c>
      <c r="CE191" s="2944" t="n">
        <v>75.79086166666667</v>
      </c>
      <c r="CF191" s="2944" t="n">
        <v>44.04073480810881</v>
      </c>
      <c r="CG191" s="2944" t="n">
        <v>27.116388</v>
      </c>
      <c r="CH191" s="560" t="n">
        <v>2.282485484423663</v>
      </c>
      <c r="CI191" s="2795" t="n"/>
      <c r="CJ191" s="2943" t="n">
        <v>4.607363</v>
      </c>
      <c r="CK191" s="2944" t="n">
        <v>13.21828833333333</v>
      </c>
      <c r="CL191" s="2944" t="n">
        <v>44.9684151918912</v>
      </c>
      <c r="CM191" s="2944" t="n">
        <v>-8.610925333333334</v>
      </c>
      <c r="CN191" s="2944" t="n">
        <v>-40.3610521918912</v>
      </c>
      <c r="CO191" s="2944" t="n">
        <v>-62.932732</v>
      </c>
      <c r="CP191" s="560" t="n">
        <v>-1.07321091669753</v>
      </c>
      <c r="CQ191" s="561" t="n"/>
      <c r="CR191" s="2943" t="n">
        <v>525.3053939999999</v>
      </c>
      <c r="CS191" s="2944" t="n">
        <v>158.6194599999998</v>
      </c>
      <c r="CT191" s="2944" t="n">
        <v>576.3348263333332</v>
      </c>
      <c r="CU191" s="2944" t="n">
        <v>366.6859340000001</v>
      </c>
      <c r="CV191" s="2944" t="n">
        <v>-51.02943233333338</v>
      </c>
      <c r="CW191" s="2944" t="n">
        <v>230.2071450000001</v>
      </c>
      <c r="CX191" s="560">
        <f>IFERROR(CR191/CW191-1, "-")</f>
        <v/>
      </c>
      <c r="CY191" s="563" t="n"/>
      <c r="CZ191" s="2946" t="n">
        <v>158.61946</v>
      </c>
      <c r="DA191" s="2944" t="n">
        <v>253.351304</v>
      </c>
      <c r="DB191" s="2944" t="n">
        <v>325.105555333333</v>
      </c>
      <c r="DC191" s="2944" t="n">
        <v>537.334826333333</v>
      </c>
      <c r="DD191" s="2944" t="n">
        <v>230.2071450000001</v>
      </c>
      <c r="DE191" s="401">
        <f>+CZ191/DD191-1</f>
        <v/>
      </c>
      <c r="DF191" s="401">
        <f>+DA191/DD191-1</f>
        <v/>
      </c>
      <c r="DG191" s="405">
        <f>+DB191/DD191-1</f>
        <v/>
      </c>
      <c r="DH191" s="405">
        <f>+DC191/DD191-1</f>
        <v/>
      </c>
      <c r="DI191" s="2819" t="n"/>
      <c r="DJ191" s="2657">
        <f>SUM(D191,J191,P191,V191,AD191,AL191,AU191,BC191,BK191,BT191,CB191,CJ191)-CR191</f>
        <v/>
      </c>
      <c r="DK191" s="2657">
        <f>SUM(E191,K191,Q191,W191,AE191,AM191,AV191,BD191,BL191,BU191,CC191,CK191)-CS191</f>
        <v/>
      </c>
      <c r="DL191" s="2657">
        <f>SUM(G191,M191,S191,AA191,AI191,AR191,AZ191,BH191,BQ191,BY191,CG191,CO191)-CW191</f>
        <v/>
      </c>
      <c r="DM191" s="2657">
        <f>SUM(D191,J191,P191,V191,AD191,AL191,AU191,BC191,,BN191,BV191,CD191,CL191)-CT191</f>
        <v/>
      </c>
      <c r="DN191" s="2819" t="n"/>
      <c r="DO191" s="2819" t="n"/>
      <c r="DP191" s="2947" t="n">
        <v>293139877</v>
      </c>
      <c r="DQ191" s="2821">
        <f>-CR191+DP191/10^6</f>
        <v/>
      </c>
      <c r="DR191" s="2657">
        <f>SUM(E191,K191,Q191,W191,AE191,AM191,AV191,BD191,BL191,BU191,CC191,CK191)-CS191</f>
        <v/>
      </c>
      <c r="DS191" s="2657">
        <f>SUM(D191,J191,P191,V191,AD191,AL191,AU191,BC191,,BN191,BV191,CD191,CL191)-CT191</f>
        <v/>
      </c>
      <c r="DT191" s="2822" t="n"/>
      <c r="DU191" s="407" t="n">
        <v>167.672564</v>
      </c>
      <c r="DV191" s="2823">
        <f>DU191-CJ191</f>
        <v/>
      </c>
      <c r="DX191" s="2811">
        <f>(CS191-CZ191)*10^6</f>
        <v/>
      </c>
      <c r="DY191" s="2811">
        <f>(CT191-DC191)*10^6</f>
        <v/>
      </c>
      <c r="DZ191" s="2811">
        <f>(CW191-DD191)*10^6</f>
        <v/>
      </c>
      <c r="EB191" s="2824" t="n"/>
    </row>
    <row customFormat="1" customHeight="1" hidden="1" ht="15.75" outlineLevel="1" r="192" s="408">
      <c r="A192" s="260" t="n"/>
      <c r="B192" s="411" t="inlineStr">
        <is>
          <t>AUTRES CHARGES PROVISIONNEES</t>
        </is>
      </c>
      <c r="C192" s="365" t="inlineStr">
        <is>
          <t>Opex186</t>
        </is>
      </c>
      <c r="D192" s="2943" t="n"/>
      <c r="E192" s="2944" t="n"/>
      <c r="F192" s="2944" t="n">
        <v>0</v>
      </c>
      <c r="G192" s="2944" t="n"/>
      <c r="H192" s="560" t="n"/>
      <c r="I192" s="389" t="n"/>
      <c r="J192" s="2943" t="n"/>
      <c r="K192" s="2944" t="n"/>
      <c r="L192" s="2944" t="n">
        <v>0</v>
      </c>
      <c r="M192" s="2944" t="n"/>
      <c r="N192" s="560" t="n"/>
      <c r="O192" s="561" t="n"/>
      <c r="P192" s="2943" t="n"/>
      <c r="Q192" s="2944" t="n"/>
      <c r="R192" s="2944" t="n">
        <v>0</v>
      </c>
      <c r="S192" s="2944" t="n"/>
      <c r="T192" s="560" t="n"/>
      <c r="U192" s="2826" t="n"/>
      <c r="V192" s="2943" t="n"/>
      <c r="W192" s="2944" t="n"/>
      <c r="X192" s="2944" t="n"/>
      <c r="Y192" s="2944" t="n">
        <v>0</v>
      </c>
      <c r="Z192" s="2944" t="n">
        <v>0</v>
      </c>
      <c r="AA192" s="2944" t="n"/>
      <c r="AB192" s="560" t="n"/>
      <c r="AC192" s="561" t="n"/>
      <c r="AD192" s="2943" t="n"/>
      <c r="AE192" s="2944" t="n"/>
      <c r="AF192" s="2944" t="n"/>
      <c r="AG192" s="2944" t="n">
        <v>0</v>
      </c>
      <c r="AH192" s="2944" t="n">
        <v>0</v>
      </c>
      <c r="AI192" s="2944" t="n"/>
      <c r="AJ192" s="560" t="n"/>
      <c r="AK192" s="561" t="n"/>
      <c r="AL192" s="2943" t="n"/>
      <c r="AM192" s="2944" t="n"/>
      <c r="AN192" s="2944" t="n"/>
      <c r="AO192" s="2944" t="n"/>
      <c r="AP192" s="2944" t="n">
        <v>0</v>
      </c>
      <c r="AQ192" s="2944" t="n">
        <v>0</v>
      </c>
      <c r="AR192" s="2944" t="n"/>
      <c r="AS192" s="560" t="n"/>
      <c r="AT192" s="2827" t="n"/>
      <c r="AU192" s="2943" t="n"/>
      <c r="AV192" s="2944" t="n"/>
      <c r="AW192" s="2944" t="n"/>
      <c r="AX192" s="2944" t="n">
        <v>0</v>
      </c>
      <c r="AY192" s="2944" t="n">
        <v>0</v>
      </c>
      <c r="AZ192" s="2944" t="n"/>
      <c r="BA192" s="560" t="n"/>
      <c r="BB192" s="561" t="n"/>
      <c r="BC192" s="2943" t="n"/>
      <c r="BD192" s="2944" t="n"/>
      <c r="BE192" s="2944" t="n"/>
      <c r="BF192" s="2944" t="n">
        <v>0</v>
      </c>
      <c r="BG192" s="2944" t="n">
        <v>0</v>
      </c>
      <c r="BH192" s="2944" t="n"/>
      <c r="BI192" s="560" t="n"/>
      <c r="BJ192" s="2945" t="n"/>
      <c r="BK192" s="2943" t="n">
        <v>0</v>
      </c>
      <c r="BL192" s="2944" t="n"/>
      <c r="BM192" s="2944" t="n"/>
      <c r="BN192" s="2944" t="n"/>
      <c r="BO192" s="2832" t="n">
        <v>0</v>
      </c>
      <c r="BP192" s="2832" t="n">
        <v>0</v>
      </c>
      <c r="BQ192" s="2944" t="n"/>
      <c r="BR192" s="560" t="n"/>
      <c r="BS192" s="2945" t="n"/>
      <c r="BT192" s="2943" t="n">
        <v>0</v>
      </c>
      <c r="BU192" s="2944" t="n"/>
      <c r="BV192" s="2944" t="n"/>
      <c r="BW192" s="2944" t="n">
        <v>0</v>
      </c>
      <c r="BX192" s="2944" t="n">
        <v>0</v>
      </c>
      <c r="BY192" s="2944" t="n"/>
      <c r="BZ192" s="560" t="n"/>
      <c r="CA192" s="2795" t="n"/>
      <c r="CB192" s="2943" t="n">
        <v>0</v>
      </c>
      <c r="CC192" s="2944" t="n"/>
      <c r="CD192" s="2944" t="n"/>
      <c r="CE192" s="2944" t="n">
        <v>0</v>
      </c>
      <c r="CF192" s="2944" t="n">
        <v>0</v>
      </c>
      <c r="CG192" s="2944" t="n"/>
      <c r="CH192" s="560" t="n"/>
      <c r="CI192" s="2795" t="n"/>
      <c r="CJ192" s="2943" t="n">
        <v>0</v>
      </c>
      <c r="CK192" s="2944" t="n"/>
      <c r="CL192" s="2944" t="n"/>
      <c r="CM192" s="2944" t="n">
        <v>0</v>
      </c>
      <c r="CN192" s="2944" t="n">
        <v>0</v>
      </c>
      <c r="CO192" s="2944" t="n"/>
      <c r="CP192" s="560" t="n"/>
      <c r="CQ192" s="561" t="n"/>
      <c r="CR192" s="2943" t="n">
        <v>0</v>
      </c>
      <c r="CS192" s="2944" t="n">
        <v>0</v>
      </c>
      <c r="CT192" s="2944" t="n">
        <v>0</v>
      </c>
      <c r="CU192" s="2944" t="n">
        <v>0</v>
      </c>
      <c r="CV192" s="2944" t="n">
        <v>0</v>
      </c>
      <c r="CW192" s="2944" t="n">
        <v>0</v>
      </c>
      <c r="CX192" s="560">
        <f>IFERROR(CR192/CW192-1, "-")</f>
        <v/>
      </c>
      <c r="CY192" s="563" t="n"/>
      <c r="CZ192" s="2946" t="n">
        <v>0</v>
      </c>
      <c r="DA192" s="2944" t="n"/>
      <c r="DB192" s="2944" t="n"/>
      <c r="DC192" s="2944" t="n">
        <v>0</v>
      </c>
      <c r="DD192" s="2944" t="n"/>
      <c r="DE192" s="401" t="n"/>
      <c r="DF192" s="401">
        <f>+DA192/DD192-1</f>
        <v/>
      </c>
      <c r="DG192" s="405">
        <f>+DB192/DD192-1</f>
        <v/>
      </c>
      <c r="DH192" s="405">
        <f>+DC192/DD192-1</f>
        <v/>
      </c>
      <c r="DI192" s="2819" t="n"/>
      <c r="DJ192" s="2657">
        <f>SUM(D192,J192,P192,V192,AD192,AL192,AU192,BC192,BK192,BT192,CB192,CJ192)-CR192</f>
        <v/>
      </c>
      <c r="DK192" s="2657">
        <f>SUM(E192,K192,Q192,W192,AE192,AM192,AV192,BD192,BL192,BU192,CC192,CK192)-CS192</f>
        <v/>
      </c>
      <c r="DL192" s="2657">
        <f>SUM(G192,M192,S192,AA192,AI192,AR192,AZ192,BH192,BQ192,BY192,CG192,CO192)-CW192</f>
        <v/>
      </c>
      <c r="DM192" s="2657">
        <f>SUM(D192,J192,P192,V192,AD192,AL192,AU192,BC192,,BN192,BV192,CD192,CL192)-CT192</f>
        <v/>
      </c>
      <c r="DN192" s="2819" t="n"/>
      <c r="DO192" s="2819" t="n"/>
      <c r="DP192" s="2947" t="n">
        <v>3</v>
      </c>
      <c r="DQ192" s="2821">
        <f>-CR192+DP192/10^6</f>
        <v/>
      </c>
      <c r="DR192" s="2657">
        <f>SUM(E192,K192,Q192,W192,AE192,AM192,AV192,BD192,BL192,BU192,CC192,CK192)-CS192</f>
        <v/>
      </c>
      <c r="DS192" s="2657">
        <f>SUM(D192,J192,P192,V192,AD192,AL192,AU192,BC192,,BN192,BV192,CD192,CL192)-CT192</f>
        <v/>
      </c>
      <c r="DT192" s="2822" t="n"/>
      <c r="DU192" s="407" t="n">
        <v>0</v>
      </c>
      <c r="DV192" s="2823">
        <f>DU192-CJ192</f>
        <v/>
      </c>
      <c r="DX192" s="2811">
        <f>(CS192-CZ192)*10^6</f>
        <v/>
      </c>
      <c r="DY192" s="2811">
        <f>(CT192-DC192)*10^6</f>
        <v/>
      </c>
      <c r="DZ192" s="2811">
        <f>(CW192-DD192)*10^6</f>
        <v/>
      </c>
      <c r="EB192" s="2824" t="n"/>
    </row>
    <row customFormat="1" customHeight="1" hidden="1" ht="15.75" outlineLevel="1" r="193" s="408">
      <c r="A193" s="260" t="n"/>
      <c r="B193" s="411" t="inlineStr">
        <is>
          <t>REPRISES PROVISIONS S/ RISQUES</t>
        </is>
      </c>
      <c r="C193" s="398" t="inlineStr">
        <is>
          <t>Opex187</t>
        </is>
      </c>
      <c r="D193" s="2831" t="n">
        <v>0</v>
      </c>
      <c r="E193" s="2832" t="n"/>
      <c r="F193" s="2832" t="n">
        <v>0</v>
      </c>
      <c r="G193" s="2832" t="n">
        <v>0</v>
      </c>
      <c r="H193" s="401" t="n"/>
      <c r="I193" s="389" t="n"/>
      <c r="J193" s="2831" t="n">
        <v>0</v>
      </c>
      <c r="K193" s="2832" t="n"/>
      <c r="L193" s="2832" t="n">
        <v>0</v>
      </c>
      <c r="M193" s="2832" t="n">
        <v>0</v>
      </c>
      <c r="N193" s="401" t="n"/>
      <c r="O193" s="402" t="n"/>
      <c r="P193" s="2831" t="n"/>
      <c r="Q193" s="2832" t="n"/>
      <c r="R193" s="2832" t="n">
        <v>0</v>
      </c>
      <c r="S193" s="2832" t="n">
        <v>0</v>
      </c>
      <c r="T193" s="401" t="n"/>
      <c r="U193" s="2826" t="n"/>
      <c r="V193" s="2831" t="n">
        <v>0</v>
      </c>
      <c r="W193" s="2832" t="n"/>
      <c r="X193" s="2832" t="n"/>
      <c r="Y193" s="2832" t="n">
        <v>0</v>
      </c>
      <c r="Z193" s="2832" t="n">
        <v>0</v>
      </c>
      <c r="AA193" s="2832" t="n">
        <v>0</v>
      </c>
      <c r="AB193" s="401" t="n"/>
      <c r="AC193" s="402" t="n"/>
      <c r="AD193" s="2831" t="n">
        <v>0</v>
      </c>
      <c r="AE193" s="2832" t="n"/>
      <c r="AF193" s="2832" t="n"/>
      <c r="AG193" s="2832" t="n">
        <v>0</v>
      </c>
      <c r="AH193" s="2832" t="n">
        <v>0</v>
      </c>
      <c r="AI193" s="2832" t="n">
        <v>0</v>
      </c>
      <c r="AJ193" s="401" t="n"/>
      <c r="AK193" s="402" t="n"/>
      <c r="AL193" s="2831" t="n">
        <v>0</v>
      </c>
      <c r="AM193" s="2832" t="n"/>
      <c r="AN193" s="2832" t="n"/>
      <c r="AO193" s="2832" t="n"/>
      <c r="AP193" s="2832" t="n">
        <v>0</v>
      </c>
      <c r="AQ193" s="2832" t="n">
        <v>0</v>
      </c>
      <c r="AR193" s="2832" t="n">
        <v>0</v>
      </c>
      <c r="AS193" s="401" t="n"/>
      <c r="AT193" s="2827" t="n"/>
      <c r="AU193" s="2831" t="n">
        <v>0</v>
      </c>
      <c r="AV193" s="2832" t="n"/>
      <c r="AW193" s="2832" t="n"/>
      <c r="AX193" s="2832" t="n">
        <v>0</v>
      </c>
      <c r="AY193" s="2832" t="n">
        <v>0</v>
      </c>
      <c r="AZ193" s="2832" t="n">
        <v>0</v>
      </c>
      <c r="BA193" s="401" t="n"/>
      <c r="BB193" s="402" t="n"/>
      <c r="BC193" s="2831" t="n">
        <v>0</v>
      </c>
      <c r="BD193" s="2832" t="n"/>
      <c r="BE193" s="2832" t="n"/>
      <c r="BF193" s="2832" t="n">
        <v>0</v>
      </c>
      <c r="BG193" s="2832" t="n">
        <v>0</v>
      </c>
      <c r="BH193" s="2832" t="n">
        <v>0</v>
      </c>
      <c r="BI193" s="401" t="n"/>
      <c r="BJ193" s="2833" t="n"/>
      <c r="BK193" s="2831" t="n">
        <v>0</v>
      </c>
      <c r="BL193" s="2832" t="n"/>
      <c r="BM193" s="2832" t="n"/>
      <c r="BN193" s="2832" t="n"/>
      <c r="BO193" s="2832" t="n">
        <v>0</v>
      </c>
      <c r="BP193" s="2832" t="n">
        <v>0</v>
      </c>
      <c r="BQ193" s="2832" t="n">
        <v>0</v>
      </c>
      <c r="BR193" s="401" t="n"/>
      <c r="BS193" s="2833" t="n"/>
      <c r="BT193" s="2831" t="n">
        <v>0</v>
      </c>
      <c r="BU193" s="2832" t="n"/>
      <c r="BV193" s="2832" t="n"/>
      <c r="BW193" s="2832" t="n">
        <v>0</v>
      </c>
      <c r="BX193" s="2832" t="n">
        <v>0</v>
      </c>
      <c r="BY193" s="2832" t="n">
        <v>0</v>
      </c>
      <c r="BZ193" s="401" t="n"/>
      <c r="CA193" s="2795" t="n"/>
      <c r="CB193" s="2831" t="n">
        <v>0</v>
      </c>
      <c r="CC193" s="2832" t="n"/>
      <c r="CD193" s="2832" t="n"/>
      <c r="CE193" s="2832" t="n">
        <v>0</v>
      </c>
      <c r="CF193" s="2832" t="n">
        <v>0</v>
      </c>
      <c r="CG193" s="2832" t="n">
        <v>0</v>
      </c>
      <c r="CH193" s="401" t="n"/>
      <c r="CI193" s="2795" t="n"/>
      <c r="CJ193" s="2831" t="n">
        <v>0</v>
      </c>
      <c r="CK193" s="2832" t="n"/>
      <c r="CL193" s="2832" t="n"/>
      <c r="CM193" s="2832" t="n">
        <v>0</v>
      </c>
      <c r="CN193" s="2832" t="n">
        <v>0</v>
      </c>
      <c r="CO193" s="2832" t="n">
        <v>0</v>
      </c>
      <c r="CP193" s="401" t="n"/>
      <c r="CQ193" s="402" t="n"/>
      <c r="CR193" s="2903" t="n">
        <v>0</v>
      </c>
      <c r="CS193" s="2832" t="n">
        <v>0</v>
      </c>
      <c r="CT193" s="2832" t="n">
        <v>0</v>
      </c>
      <c r="CU193" s="2832" t="n">
        <v>0</v>
      </c>
      <c r="CV193" s="2832" t="n">
        <v>0</v>
      </c>
      <c r="CW193" s="2832" t="n">
        <v>0</v>
      </c>
      <c r="CX193" s="401">
        <f>IFERROR(CR193/CW193-1, "-")</f>
        <v/>
      </c>
      <c r="CY193" s="392" t="n"/>
      <c r="CZ193" s="2834" t="n">
        <v>0</v>
      </c>
      <c r="DA193" s="2832" t="n">
        <v>0</v>
      </c>
      <c r="DB193" s="2832" t="n">
        <v>43.546656</v>
      </c>
      <c r="DC193" s="2832" t="n">
        <v>0</v>
      </c>
      <c r="DD193" s="2832" t="n">
        <v>0</v>
      </c>
      <c r="DE193" s="401" t="n"/>
      <c r="DF193" s="401" t="n"/>
      <c r="DG193" s="405" t="n"/>
      <c r="DH193" s="405" t="n"/>
      <c r="DI193" s="2819" t="n"/>
      <c r="DJ193" s="2657">
        <f>SUM(D193,J193,P193,V193,AD193,AL193,AU193,BC193,BK193,BT193,CB193,CJ193)-CR193</f>
        <v/>
      </c>
      <c r="DK193" s="2657">
        <f>SUM(E193,K193,Q193,W193,AE193,AM193,AV193,BD193,BL193,BU193,CC193,CK193)-CS193</f>
        <v/>
      </c>
      <c r="DL193" s="2657">
        <f>SUM(G193,M193,S193,AA193,AI193,AR193,AZ193,BH193,BQ193,BY193,CG193,CO193)-CW193</f>
        <v/>
      </c>
      <c r="DM193" s="2657">
        <f>SUM(D193,J193,P193,V193,AD193,AL193,AU193,BC193,,BN193,BV193,CD193,CL193)-CT193</f>
        <v/>
      </c>
      <c r="DN193" s="2819" t="n"/>
      <c r="DO193" s="2819" t="n"/>
      <c r="DP193" s="2835" t="n">
        <v>0</v>
      </c>
      <c r="DQ193" s="2821">
        <f>-CR193+DP193/10^6</f>
        <v/>
      </c>
      <c r="DR193" s="2657">
        <f>SUM(E193,K193,Q193,W193,AE193,AM193,AV193,BD193,BL193,BU193,CC193,CK193)-CS193</f>
        <v/>
      </c>
      <c r="DS193" s="2657">
        <f>SUM(D193,J193,P193,V193,AD193,AL193,AU193,BC193,,BN193,BV193,CD193,CL193)-CT193</f>
        <v/>
      </c>
      <c r="DT193" s="2822" t="n"/>
      <c r="DU193" s="407" t="n">
        <v>0</v>
      </c>
      <c r="DV193" s="2823">
        <f>DU193-CJ193</f>
        <v/>
      </c>
      <c r="DX193" s="2811">
        <f>(CS193-CZ193)*10^6</f>
        <v/>
      </c>
      <c r="DY193" s="2811">
        <f>(CT193-DC193)*10^6</f>
        <v/>
      </c>
      <c r="DZ193" s="2811">
        <f>(CW193-DD193)*10^6</f>
        <v/>
      </c>
      <c r="EB193" s="2824" t="n"/>
    </row>
    <row customFormat="1" customHeight="1" hidden="1" ht="15.75" outlineLevel="1" r="194" s="408">
      <c r="A194" s="260" t="n"/>
      <c r="B194" s="411" t="inlineStr">
        <is>
          <t>REPRISES PROV. POUR RISQUES &amp;</t>
        </is>
      </c>
      <c r="C194" s="398" t="inlineStr">
        <is>
          <t>Opex188</t>
        </is>
      </c>
      <c r="D194" s="2831" t="n">
        <v>0</v>
      </c>
      <c r="E194" s="2832" t="n"/>
      <c r="F194" s="2832" t="n">
        <v>0</v>
      </c>
      <c r="G194" s="2832" t="n">
        <v>0</v>
      </c>
      <c r="H194" s="401" t="n"/>
      <c r="I194" s="389" t="n"/>
      <c r="J194" s="2831" t="n">
        <v>0</v>
      </c>
      <c r="K194" s="2832" t="n"/>
      <c r="L194" s="2832" t="n">
        <v>0</v>
      </c>
      <c r="M194" s="2832" t="n">
        <v>0</v>
      </c>
      <c r="N194" s="401" t="n"/>
      <c r="O194" s="402" t="n"/>
      <c r="P194" s="2831" t="n">
        <v>-1506.34374</v>
      </c>
      <c r="Q194" s="2832" t="n"/>
      <c r="R194" s="2832" t="n">
        <v>-1506.34374</v>
      </c>
      <c r="S194" s="2832" t="n">
        <v>0</v>
      </c>
      <c r="T194" s="401" t="n"/>
      <c r="U194" s="2826" t="n"/>
      <c r="V194" s="2831" t="n">
        <v>0</v>
      </c>
      <c r="W194" s="2832" t="n"/>
      <c r="X194" s="2832" t="n"/>
      <c r="Y194" s="2832" t="n">
        <v>0</v>
      </c>
      <c r="Z194" s="2832" t="n">
        <v>0</v>
      </c>
      <c r="AA194" s="2832" t="n">
        <v>0</v>
      </c>
      <c r="AB194" s="401" t="n"/>
      <c r="AC194" s="402" t="n"/>
      <c r="AD194" s="2831" t="n">
        <v>-56.6781350000024</v>
      </c>
      <c r="AE194" s="2832" t="n"/>
      <c r="AF194" s="2832" t="n"/>
      <c r="AG194" s="2832" t="n">
        <v>-56.6781350000024</v>
      </c>
      <c r="AH194" s="2832" t="n">
        <v>-56.6781350000024</v>
      </c>
      <c r="AI194" s="2832" t="n">
        <v>0</v>
      </c>
      <c r="AJ194" s="401" t="n"/>
      <c r="AK194" s="402" t="n"/>
      <c r="AL194" s="2831" t="n">
        <v>0</v>
      </c>
      <c r="AM194" s="2832" t="n"/>
      <c r="AN194" s="2832" t="n"/>
      <c r="AO194" s="2832" t="n"/>
      <c r="AP194" s="2832" t="n">
        <v>0</v>
      </c>
      <c r="AQ194" s="2832" t="n">
        <v>0</v>
      </c>
      <c r="AR194" s="2832" t="n">
        <v>0</v>
      </c>
      <c r="AS194" s="401" t="n"/>
      <c r="AT194" s="2827" t="n"/>
      <c r="AU194" s="2831" t="n">
        <v>0</v>
      </c>
      <c r="AV194" s="2832" t="n"/>
      <c r="AW194" s="2832" t="n"/>
      <c r="AX194" s="2832" t="n">
        <v>0</v>
      </c>
      <c r="AY194" s="2832" t="n">
        <v>0</v>
      </c>
      <c r="AZ194" s="2832" t="n">
        <v>0</v>
      </c>
      <c r="BA194" s="401" t="n"/>
      <c r="BB194" s="402" t="n"/>
      <c r="BC194" s="2831" t="n">
        <v>0</v>
      </c>
      <c r="BD194" s="2832" t="n"/>
      <c r="BE194" s="2832" t="n"/>
      <c r="BF194" s="2832" t="n">
        <v>0</v>
      </c>
      <c r="BG194" s="2832" t="n">
        <v>0</v>
      </c>
      <c r="BH194" s="2832" t="n">
        <v>0</v>
      </c>
      <c r="BI194" s="401" t="n"/>
      <c r="BJ194" s="2833" t="n"/>
      <c r="BK194" s="2831" t="n">
        <v>0</v>
      </c>
      <c r="BL194" s="2832" t="n"/>
      <c r="BM194" s="2832" t="n"/>
      <c r="BN194" s="2832" t="n"/>
      <c r="BO194" s="2832" t="n">
        <v>0</v>
      </c>
      <c r="BP194" s="2832" t="n">
        <v>0</v>
      </c>
      <c r="BQ194" s="2832" t="n">
        <v>0</v>
      </c>
      <c r="BR194" s="401" t="n"/>
      <c r="BS194" s="2833" t="n"/>
      <c r="BT194" s="2831" t="n">
        <v>0</v>
      </c>
      <c r="BU194" s="2832" t="n"/>
      <c r="BV194" s="2832" t="n"/>
      <c r="BW194" s="2832" t="n">
        <v>0</v>
      </c>
      <c r="BX194" s="2832" t="n">
        <v>0</v>
      </c>
      <c r="BY194" s="2832" t="n">
        <v>0</v>
      </c>
      <c r="BZ194" s="401" t="n"/>
      <c r="CA194" s="2795" t="n"/>
      <c r="CB194" s="2831" t="n">
        <v>0</v>
      </c>
      <c r="CC194" s="2832" t="n"/>
      <c r="CD194" s="2832" t="n"/>
      <c r="CE194" s="2832" t="n">
        <v>0</v>
      </c>
      <c r="CF194" s="2832" t="n">
        <v>0</v>
      </c>
      <c r="CG194" s="2832" t="n">
        <v>0</v>
      </c>
      <c r="CH194" s="401" t="n"/>
      <c r="CI194" s="2795" t="n"/>
      <c r="CJ194" s="2831" t="n">
        <v>-245.336612</v>
      </c>
      <c r="CK194" s="2832" t="n"/>
      <c r="CL194" s="2832" t="n"/>
      <c r="CM194" s="2832" t="n">
        <v>-245.336612</v>
      </c>
      <c r="CN194" s="2832" t="n">
        <v>-245.336612</v>
      </c>
      <c r="CO194" s="2832" t="n">
        <v>0</v>
      </c>
      <c r="CP194" s="401" t="n"/>
      <c r="CQ194" s="402" t="n"/>
      <c r="CR194" s="2831" t="n">
        <v>-1808.358487000002</v>
      </c>
      <c r="CS194" s="2832" t="n">
        <v>0</v>
      </c>
      <c r="CT194" s="2832" t="n">
        <v>-1563.021875000002</v>
      </c>
      <c r="CU194" s="2832" t="n">
        <v>-1808.358487000002</v>
      </c>
      <c r="CV194" s="2832" t="n">
        <v>-245.3366120000001</v>
      </c>
      <c r="CW194" s="2832" t="n">
        <v>0</v>
      </c>
      <c r="CX194" s="401">
        <f>IFERROR(CR194/CW194-1, "-")</f>
        <v/>
      </c>
      <c r="CY194" s="392" t="n"/>
      <c r="CZ194" s="2834" t="n">
        <v>0</v>
      </c>
      <c r="DA194" s="2832" t="n">
        <v>-1506.34374</v>
      </c>
      <c r="DB194" s="2832" t="n">
        <v>-56.6781350000024</v>
      </c>
      <c r="DC194" s="2832" t="n">
        <v>-1563.021875</v>
      </c>
      <c r="DD194" s="2832" t="n">
        <v>0</v>
      </c>
      <c r="DE194" s="401" t="n"/>
      <c r="DF194" s="401">
        <f>+DA194/DD194-1</f>
        <v/>
      </c>
      <c r="DG194" s="405">
        <f>+DB194/DD194-1</f>
        <v/>
      </c>
      <c r="DH194" s="405">
        <f>+DC194/DD194-1</f>
        <v/>
      </c>
      <c r="DI194" s="2819" t="n"/>
      <c r="DJ194" s="2657">
        <f>SUM(D194,J194,P194,V194,AD194,AL194,AU194,BC194,BK194,BT194,CB194,CJ194)-CR194</f>
        <v/>
      </c>
      <c r="DK194" s="2657">
        <f>SUM(E194,K194,Q194,W194,AE194,AM194,AV194,BD194,BL194,BU194,CC194,CK194)-CS194</f>
        <v/>
      </c>
      <c r="DL194" s="2657">
        <f>SUM(G194,M194,S194,AA194,AI194,AR194,AZ194,BH194,BQ194,BY194,CG194,CO194)-CW194</f>
        <v/>
      </c>
      <c r="DM194" s="2657">
        <f>SUM(D194,J194,P194,V194,AD194,AL194,AU194,BC194,,BN194,BV194,CD194,CL194)-CT194</f>
        <v/>
      </c>
      <c r="DN194" s="2819" t="n"/>
      <c r="DO194" s="2819" t="n"/>
      <c r="DP194" s="2835" t="n">
        <v>0</v>
      </c>
      <c r="DQ194" s="2821">
        <f>-CR194+DP194/10^6</f>
        <v/>
      </c>
      <c r="DR194" s="2657">
        <f>SUM(E194,K194,Q194,W194,AE194,AM194,AV194,BD194,BL194,BU194,CC194,CK194)-CS194</f>
        <v/>
      </c>
      <c r="DS194" s="2657">
        <f>SUM(D194,J194,P194,V194,AD194,AL194,AU194,BC194,,BN194,BV194,CD194,CL194)-CT194</f>
        <v/>
      </c>
      <c r="DT194" s="2822" t="n"/>
      <c r="DU194" s="407" t="n">
        <v>0</v>
      </c>
      <c r="DV194" s="2823">
        <f>DU194-CJ194</f>
        <v/>
      </c>
      <c r="DX194" s="2811">
        <f>(CS194-CZ194)*10^6</f>
        <v/>
      </c>
      <c r="DY194" s="2811">
        <f>(CT194-DC194)*10^6</f>
        <v/>
      </c>
      <c r="DZ194" s="2811">
        <f>(CW194-DD194)*10^6</f>
        <v/>
      </c>
      <c r="EB194" s="2824" t="n"/>
    </row>
    <row customFormat="1" customHeight="1" hidden="1" ht="15.75" outlineLevel="1" r="195" s="408">
      <c r="A195" s="260" t="n"/>
      <c r="B195" s="411" t="inlineStr">
        <is>
          <t>REPRISES PROVISIONS POUR DEPRE</t>
        </is>
      </c>
      <c r="C195" s="398" t="inlineStr">
        <is>
          <t>Opex189</t>
        </is>
      </c>
      <c r="D195" s="2831" t="n">
        <v>0</v>
      </c>
      <c r="E195" s="2832" t="n">
        <v>0</v>
      </c>
      <c r="F195" s="2832" t="n">
        <v>0</v>
      </c>
      <c r="G195" s="2832" t="n">
        <v>0</v>
      </c>
      <c r="H195" s="401" t="n"/>
      <c r="I195" s="389" t="n"/>
      <c r="J195" s="2831" t="n">
        <v>0</v>
      </c>
      <c r="K195" s="2832" t="n">
        <v>0</v>
      </c>
      <c r="L195" s="2832" t="n">
        <v>0</v>
      </c>
      <c r="M195" s="2832" t="n">
        <v>0</v>
      </c>
      <c r="N195" s="401" t="n"/>
      <c r="O195" s="402" t="n"/>
      <c r="P195" s="2831" t="n">
        <v>0</v>
      </c>
      <c r="Q195" s="2832" t="n">
        <v>0</v>
      </c>
      <c r="R195" s="2832" t="n">
        <v>0</v>
      </c>
      <c r="S195" s="2832" t="n">
        <v>0</v>
      </c>
      <c r="T195" s="401" t="n"/>
      <c r="U195" s="2826" t="n"/>
      <c r="V195" s="2831" t="n">
        <v>0</v>
      </c>
      <c r="W195" s="2832" t="n">
        <v>0</v>
      </c>
      <c r="X195" s="2832" t="n">
        <v>0</v>
      </c>
      <c r="Y195" s="2832" t="n">
        <v>0</v>
      </c>
      <c r="Z195" s="2832" t="n">
        <v>0</v>
      </c>
      <c r="AA195" s="2832" t="n">
        <v>0</v>
      </c>
      <c r="AB195" s="401" t="n"/>
      <c r="AC195" s="402" t="n"/>
      <c r="AD195" s="2831" t="n">
        <v>0</v>
      </c>
      <c r="AE195" s="2832" t="n">
        <v>0</v>
      </c>
      <c r="AF195" s="2832" t="n">
        <v>0</v>
      </c>
      <c r="AG195" s="2832" t="n">
        <v>0</v>
      </c>
      <c r="AH195" s="2832" t="n">
        <v>0</v>
      </c>
      <c r="AI195" s="2832" t="n">
        <v>0</v>
      </c>
      <c r="AJ195" s="401" t="n"/>
      <c r="AK195" s="402" t="n"/>
      <c r="AL195" s="2831" t="n">
        <v>0</v>
      </c>
      <c r="AM195" s="2832" t="n">
        <v>0</v>
      </c>
      <c r="AN195" s="2832" t="n">
        <v>0</v>
      </c>
      <c r="AO195" s="2832" t="n">
        <v>0</v>
      </c>
      <c r="AP195" s="2832" t="n">
        <v>0</v>
      </c>
      <c r="AQ195" s="2832" t="n">
        <v>0</v>
      </c>
      <c r="AR195" s="2832" t="n">
        <v>0</v>
      </c>
      <c r="AS195" s="401" t="n"/>
      <c r="AT195" s="2827" t="n"/>
      <c r="AU195" s="2831" t="n">
        <v>0</v>
      </c>
      <c r="AV195" s="2832" t="n">
        <v>0</v>
      </c>
      <c r="AW195" s="2832" t="n">
        <v>0</v>
      </c>
      <c r="AX195" s="2832" t="n">
        <v>0</v>
      </c>
      <c r="AY195" s="2832" t="n">
        <v>0</v>
      </c>
      <c r="AZ195" s="2832" t="n">
        <v>0</v>
      </c>
      <c r="BA195" s="401" t="n"/>
      <c r="BB195" s="402" t="n"/>
      <c r="BC195" s="2831" t="n">
        <v>0</v>
      </c>
      <c r="BD195" s="2832" t="n">
        <v>0</v>
      </c>
      <c r="BE195" s="2832" t="n">
        <v>0</v>
      </c>
      <c r="BF195" s="2832" t="n">
        <v>0</v>
      </c>
      <c r="BG195" s="2832" t="n">
        <v>0</v>
      </c>
      <c r="BH195" s="2832" t="n">
        <v>0</v>
      </c>
      <c r="BI195" s="401" t="n"/>
      <c r="BJ195" s="2833" t="n"/>
      <c r="BK195" s="2831" t="n">
        <v>0</v>
      </c>
      <c r="BL195" s="2832" t="n">
        <v>0</v>
      </c>
      <c r="BM195" s="2832" t="n">
        <v>0</v>
      </c>
      <c r="BN195" s="2832" t="n">
        <v>0</v>
      </c>
      <c r="BO195" s="2832" t="n">
        <v>0</v>
      </c>
      <c r="BP195" s="2832" t="n">
        <v>0</v>
      </c>
      <c r="BQ195" s="2832" t="n">
        <v>0</v>
      </c>
      <c r="BR195" s="401" t="n"/>
      <c r="BS195" s="2833" t="n"/>
      <c r="BT195" s="2831" t="n">
        <v>0</v>
      </c>
      <c r="BU195" s="2832" t="n">
        <v>0</v>
      </c>
      <c r="BV195" s="2832" t="n">
        <v>0</v>
      </c>
      <c r="BW195" s="2832" t="n">
        <v>0</v>
      </c>
      <c r="BX195" s="2832" t="n">
        <v>0</v>
      </c>
      <c r="BY195" s="2832" t="n">
        <v>0</v>
      </c>
      <c r="BZ195" s="401" t="n"/>
      <c r="CA195" s="2795" t="n"/>
      <c r="CB195" s="2831" t="n">
        <v>0</v>
      </c>
      <c r="CC195" s="2832" t="n">
        <v>0</v>
      </c>
      <c r="CD195" s="2832" t="n">
        <v>0</v>
      </c>
      <c r="CE195" s="2832" t="n">
        <v>0</v>
      </c>
      <c r="CF195" s="2832" t="n">
        <v>0</v>
      </c>
      <c r="CG195" s="2832" t="n">
        <v>0</v>
      </c>
      <c r="CH195" s="401" t="n"/>
      <c r="CI195" s="2795" t="n"/>
      <c r="CJ195" s="2831" t="n">
        <v>0</v>
      </c>
      <c r="CK195" s="2832" t="n">
        <v>0</v>
      </c>
      <c r="CL195" s="2832" t="n">
        <v>0</v>
      </c>
      <c r="CM195" s="2832" t="n">
        <v>0</v>
      </c>
      <c r="CN195" s="2832" t="n">
        <v>0</v>
      </c>
      <c r="CO195" s="2832" t="n">
        <v>0</v>
      </c>
      <c r="CP195" s="401" t="n"/>
      <c r="CQ195" s="402" t="n"/>
      <c r="CR195" s="2903" t="n">
        <v>0</v>
      </c>
      <c r="CS195" s="2832" t="n">
        <v>0</v>
      </c>
      <c r="CT195" s="2832" t="n">
        <v>0</v>
      </c>
      <c r="CU195" s="2832" t="n">
        <v>0</v>
      </c>
      <c r="CV195" s="2832" t="n">
        <v>0</v>
      </c>
      <c r="CW195" s="2832" t="n">
        <v>0</v>
      </c>
      <c r="CX195" s="401">
        <f>IFERROR(CR195/CW195-1, "-")</f>
        <v/>
      </c>
      <c r="CY195" s="392" t="n"/>
      <c r="CZ195" s="2834" t="n">
        <v>0</v>
      </c>
      <c r="DA195" s="2832" t="n">
        <v>0</v>
      </c>
      <c r="DB195" s="2832" t="n">
        <v>0</v>
      </c>
      <c r="DC195" s="2832" t="n">
        <v>0</v>
      </c>
      <c r="DD195" s="2832" t="n">
        <v>0</v>
      </c>
      <c r="DE195" s="401">
        <f>+CZ195/DD195-1</f>
        <v/>
      </c>
      <c r="DF195" s="401">
        <f>+DA195/DD195-1</f>
        <v/>
      </c>
      <c r="DG195" s="405">
        <f>+DB195/DD195-1</f>
        <v/>
      </c>
      <c r="DH195" s="405">
        <f>+DC195/DD195-1</f>
        <v/>
      </c>
      <c r="DI195" s="2819" t="n"/>
      <c r="DJ195" s="2657">
        <f>SUM(D195,J195,P195,V195,AD195,AL195,AU195,BC195,BK195,BT195,CB195,CJ195)-CR195</f>
        <v/>
      </c>
      <c r="DK195" s="2657">
        <f>SUM(E195,K195,Q195,W195,AE195,AM195,AV195,BD195,BL195,BU195,CC195,CK195)-CS195</f>
        <v/>
      </c>
      <c r="DL195" s="2657">
        <f>SUM(G195,M195,S195,AA195,AI195,AR195,AZ195,BH195,BQ195,BY195,CG195,CO195)-CW195</f>
        <v/>
      </c>
      <c r="DM195" s="2657">
        <f>SUM(D195,J195,P195,V195,AD195,AL195,AU195,BC195,,BN195,BV195,CD195,CL195)-CT195</f>
        <v/>
      </c>
      <c r="DN195" s="2819" t="n"/>
      <c r="DO195" s="2819" t="n"/>
      <c r="DP195" s="2835" t="n">
        <v>0</v>
      </c>
      <c r="DQ195" s="2821">
        <f>-CR195+DP195/10^6</f>
        <v/>
      </c>
      <c r="DR195" s="2657">
        <f>SUM(E195,K195,Q195,W195,AE195,AM195,AV195,BD195,BL195,BU195,CC195,CK195)-CS195</f>
        <v/>
      </c>
      <c r="DS195" s="2657">
        <f>SUM(D195,J195,P195,V195,AD195,AL195,AU195,BC195,,BN195,BV195,CD195,CL195)-CT195</f>
        <v/>
      </c>
      <c r="DT195" s="2822" t="n"/>
      <c r="DU195" s="407" t="n">
        <v>0</v>
      </c>
      <c r="DV195" s="2823">
        <f>DU195-CJ195</f>
        <v/>
      </c>
      <c r="DX195" s="2811">
        <f>(CS195-CZ195)*10^6</f>
        <v/>
      </c>
      <c r="DY195" s="2811">
        <f>(CT195-DC195)*10^6</f>
        <v/>
      </c>
      <c r="DZ195" s="2811">
        <f>(CW195-DD195)*10^6</f>
        <v/>
      </c>
      <c r="EB195" s="2824" t="n"/>
    </row>
    <row customFormat="1" customHeight="1" hidden="1" ht="15.75" outlineLevel="1" r="196" s="408">
      <c r="A196" s="260" t="n"/>
      <c r="B196" s="411" t="inlineStr">
        <is>
          <t>REPRISES AUTRES CHARGES PROVIS</t>
        </is>
      </c>
      <c r="C196" s="398" t="inlineStr">
        <is>
          <t>Opex190</t>
        </is>
      </c>
      <c r="D196" s="2831" t="n"/>
      <c r="E196" s="2832" t="n"/>
      <c r="F196" s="2832" t="n">
        <v>0</v>
      </c>
      <c r="G196" s="2832" t="n"/>
      <c r="H196" s="401" t="n"/>
      <c r="I196" s="389" t="n"/>
      <c r="J196" s="2831" t="n"/>
      <c r="K196" s="2832" t="n"/>
      <c r="L196" s="2832" t="n">
        <v>0</v>
      </c>
      <c r="M196" s="2832" t="n"/>
      <c r="N196" s="401" t="n"/>
      <c r="O196" s="402" t="n"/>
      <c r="P196" s="2831" t="n"/>
      <c r="Q196" s="2832" t="n"/>
      <c r="R196" s="2832" t="n">
        <v>0</v>
      </c>
      <c r="S196" s="2832" t="n"/>
      <c r="T196" s="401" t="n"/>
      <c r="U196" s="2826" t="n"/>
      <c r="V196" s="2831" t="n"/>
      <c r="W196" s="2832" t="n"/>
      <c r="X196" s="2832" t="n"/>
      <c r="Y196" s="2832" t="n">
        <v>0</v>
      </c>
      <c r="Z196" s="2832" t="n">
        <v>0</v>
      </c>
      <c r="AA196" s="2832" t="n"/>
      <c r="AB196" s="401" t="n"/>
      <c r="AC196" s="402" t="n"/>
      <c r="AD196" s="2831" t="n"/>
      <c r="AE196" s="2832" t="n"/>
      <c r="AF196" s="2832" t="n"/>
      <c r="AG196" s="2832" t="n">
        <v>0</v>
      </c>
      <c r="AH196" s="2832" t="n">
        <v>0</v>
      </c>
      <c r="AI196" s="2832" t="n"/>
      <c r="AJ196" s="401" t="n"/>
      <c r="AK196" s="402" t="n"/>
      <c r="AL196" s="2831" t="n"/>
      <c r="AM196" s="2832" t="n"/>
      <c r="AN196" s="2832" t="n"/>
      <c r="AO196" s="2832" t="n"/>
      <c r="AP196" s="2832" t="n">
        <v>0</v>
      </c>
      <c r="AQ196" s="2832" t="n">
        <v>0</v>
      </c>
      <c r="AR196" s="2832" t="n"/>
      <c r="AS196" s="401" t="n"/>
      <c r="AT196" s="2827" t="n"/>
      <c r="AU196" s="2831" t="n"/>
      <c r="AV196" s="2832" t="n"/>
      <c r="AW196" s="2832" t="n"/>
      <c r="AX196" s="2832" t="n">
        <v>0</v>
      </c>
      <c r="AY196" s="2832" t="n">
        <v>0</v>
      </c>
      <c r="AZ196" s="2832" t="n"/>
      <c r="BA196" s="401" t="n"/>
      <c r="BB196" s="402" t="n"/>
      <c r="BC196" s="2831" t="n"/>
      <c r="BD196" s="2832" t="n"/>
      <c r="BE196" s="2832" t="n"/>
      <c r="BF196" s="2832" t="n">
        <v>0</v>
      </c>
      <c r="BG196" s="2832" t="n">
        <v>0</v>
      </c>
      <c r="BH196" s="2832" t="n"/>
      <c r="BI196" s="401" t="n"/>
      <c r="BJ196" s="2833" t="n"/>
      <c r="BK196" s="2831" t="n">
        <v>0</v>
      </c>
      <c r="BL196" s="2832" t="n"/>
      <c r="BM196" s="2832" t="n"/>
      <c r="BN196" s="2832" t="n"/>
      <c r="BO196" s="2832" t="n">
        <v>0</v>
      </c>
      <c r="BP196" s="2832" t="n">
        <v>0</v>
      </c>
      <c r="BQ196" s="2832" t="n"/>
      <c r="BR196" s="401" t="n"/>
      <c r="BS196" s="2833" t="n"/>
      <c r="BT196" s="2831" t="n">
        <v>0</v>
      </c>
      <c r="BU196" s="2832" t="n"/>
      <c r="BV196" s="2832" t="n"/>
      <c r="BW196" s="2832" t="n">
        <v>0</v>
      </c>
      <c r="BX196" s="2832" t="n">
        <v>0</v>
      </c>
      <c r="BY196" s="2832" t="n"/>
      <c r="BZ196" s="401" t="n"/>
      <c r="CA196" s="2795" t="n"/>
      <c r="CB196" s="2831" t="n">
        <v>0</v>
      </c>
      <c r="CC196" s="2832" t="n"/>
      <c r="CD196" s="2832" t="n"/>
      <c r="CE196" s="2832" t="n">
        <v>0</v>
      </c>
      <c r="CF196" s="2832" t="n">
        <v>0</v>
      </c>
      <c r="CG196" s="2832" t="n"/>
      <c r="CH196" s="401" t="n"/>
      <c r="CI196" s="2795" t="n"/>
      <c r="CJ196" s="2831" t="n">
        <v>0</v>
      </c>
      <c r="CK196" s="2832" t="n"/>
      <c r="CL196" s="2832" t="n"/>
      <c r="CM196" s="2832" t="n">
        <v>0</v>
      </c>
      <c r="CN196" s="2832" t="n">
        <v>0</v>
      </c>
      <c r="CO196" s="2832" t="n"/>
      <c r="CP196" s="401" t="n"/>
      <c r="CQ196" s="402" t="n"/>
      <c r="CR196" s="2903" t="n">
        <v>0</v>
      </c>
      <c r="CS196" s="2832" t="n">
        <v>0</v>
      </c>
      <c r="CT196" s="2832" t="n">
        <v>0</v>
      </c>
      <c r="CU196" s="2832" t="n">
        <v>0</v>
      </c>
      <c r="CV196" s="2832" t="n">
        <v>0</v>
      </c>
      <c r="CW196" s="2832" t="n">
        <v>0</v>
      </c>
      <c r="CX196" s="401">
        <f>IFERROR(CR196/CW196-1, "-")</f>
        <v/>
      </c>
      <c r="CY196" s="392" t="n"/>
      <c r="CZ196" s="2834" t="n">
        <v>0</v>
      </c>
      <c r="DA196" s="2832" t="n"/>
      <c r="DB196" s="2832" t="n"/>
      <c r="DC196" s="2832" t="n">
        <v>0</v>
      </c>
      <c r="DD196" s="2832" t="n"/>
      <c r="DE196" s="401" t="n"/>
      <c r="DF196" s="401" t="n"/>
      <c r="DG196" s="405" t="n"/>
      <c r="DH196" s="405" t="n"/>
      <c r="DI196" s="2819" t="n"/>
      <c r="DJ196" s="2657">
        <f>SUM(D196,J196,P196,V196,AD196,AL196,AU196,BC196,BK196,BT196,CB196,CJ196)-CR196</f>
        <v/>
      </c>
      <c r="DK196" s="2657">
        <f>SUM(E196,K196,Q196,W196,AE196,AM196,AV196,BD196,BL196,BU196,CC196,CK196)-CS196</f>
        <v/>
      </c>
      <c r="DL196" s="2657">
        <f>SUM(G196,M196,S196,AA196,AI196,AR196,AZ196,BH196,BQ196,BY196,CG196,CO196)-CW196</f>
        <v/>
      </c>
      <c r="DM196" s="2657">
        <f>SUM(D196,J196,P196,V196,AD196,AL196,AU196,BC196,,BN196,BV196,CD196,CL196)-CT196</f>
        <v/>
      </c>
      <c r="DN196" s="2819" t="n"/>
      <c r="DO196" s="2819" t="n"/>
      <c r="DP196" s="2835" t="n">
        <v>0</v>
      </c>
      <c r="DQ196" s="2821">
        <f>-CR196+DP196/10^6</f>
        <v/>
      </c>
      <c r="DR196" s="2657">
        <f>SUM(E196,K196,Q196,W196,AE196,AM196,AV196,BD196,BL196,BU196,CC196,CK196)-CS196</f>
        <v/>
      </c>
      <c r="DS196" s="2657">
        <f>SUM(D196,J196,P196,V196,AD196,AL196,AU196,BC196,,BN196,BV196,CD196,CL196)-CT196</f>
        <v/>
      </c>
      <c r="DT196" s="2822" t="n"/>
      <c r="DU196" s="407" t="n">
        <v>0</v>
      </c>
      <c r="DV196" s="2823">
        <f>DU196-CJ196</f>
        <v/>
      </c>
      <c r="DX196" s="2811">
        <f>(CS196-CZ196)*10^6</f>
        <v/>
      </c>
      <c r="DY196" s="2811">
        <f>(CT196-DC196)*10^6</f>
        <v/>
      </c>
      <c r="DZ196" s="2811">
        <f>(CW196-DD196)*10^6</f>
        <v/>
      </c>
      <c r="EB196" s="2824" t="n"/>
    </row>
    <row customFormat="1" customHeight="1" hidden="1" ht="15.75" outlineLevel="1" r="197" s="408">
      <c r="A197" s="260" t="n"/>
      <c r="B197" s="411" t="inlineStr">
        <is>
          <t>REPRISES PROV. POUR GROSSES RE</t>
        </is>
      </c>
      <c r="C197" s="398" t="inlineStr">
        <is>
          <t>Opex191</t>
        </is>
      </c>
      <c r="D197" s="2831" t="n"/>
      <c r="E197" s="2832" t="n"/>
      <c r="F197" s="2832" t="n">
        <v>0</v>
      </c>
      <c r="G197" s="2832" t="n"/>
      <c r="H197" s="401" t="n"/>
      <c r="I197" s="389" t="n"/>
      <c r="J197" s="2831" t="n"/>
      <c r="K197" s="2832" t="n"/>
      <c r="L197" s="2832" t="n">
        <v>0</v>
      </c>
      <c r="M197" s="2832" t="n"/>
      <c r="N197" s="401" t="n"/>
      <c r="O197" s="402" t="n"/>
      <c r="P197" s="2831" t="n"/>
      <c r="Q197" s="2832" t="n"/>
      <c r="R197" s="2832" t="n">
        <v>0</v>
      </c>
      <c r="S197" s="2832" t="n"/>
      <c r="T197" s="401" t="n"/>
      <c r="U197" s="2826" t="n"/>
      <c r="V197" s="2831" t="n"/>
      <c r="W197" s="2832" t="n"/>
      <c r="X197" s="2832" t="n"/>
      <c r="Y197" s="2832" t="n">
        <v>0</v>
      </c>
      <c r="Z197" s="2832" t="n">
        <v>0</v>
      </c>
      <c r="AA197" s="2832" t="n"/>
      <c r="AB197" s="401" t="n"/>
      <c r="AC197" s="402" t="n"/>
      <c r="AD197" s="2831" t="n"/>
      <c r="AE197" s="2832" t="n"/>
      <c r="AF197" s="2832" t="n"/>
      <c r="AG197" s="2832" t="n">
        <v>0</v>
      </c>
      <c r="AH197" s="2832" t="n">
        <v>0</v>
      </c>
      <c r="AI197" s="2832" t="n"/>
      <c r="AJ197" s="401" t="n"/>
      <c r="AK197" s="402" t="n"/>
      <c r="AL197" s="2831" t="n"/>
      <c r="AM197" s="2832" t="n"/>
      <c r="AN197" s="2832" t="n"/>
      <c r="AO197" s="2832" t="n"/>
      <c r="AP197" s="2832" t="n">
        <v>0</v>
      </c>
      <c r="AQ197" s="2832" t="n">
        <v>0</v>
      </c>
      <c r="AR197" s="2832" t="n"/>
      <c r="AS197" s="401" t="n"/>
      <c r="AT197" s="2827" t="n"/>
      <c r="AU197" s="2831" t="n"/>
      <c r="AV197" s="2832" t="n"/>
      <c r="AW197" s="2832" t="n"/>
      <c r="AX197" s="2832" t="n">
        <v>0</v>
      </c>
      <c r="AY197" s="2832" t="n">
        <v>0</v>
      </c>
      <c r="AZ197" s="2832" t="n"/>
      <c r="BA197" s="401" t="n"/>
      <c r="BB197" s="402" t="n"/>
      <c r="BC197" s="2831" t="n"/>
      <c r="BD197" s="2832" t="n"/>
      <c r="BE197" s="2832" t="n"/>
      <c r="BF197" s="2832" t="n">
        <v>0</v>
      </c>
      <c r="BG197" s="2832" t="n">
        <v>0</v>
      </c>
      <c r="BH197" s="2832" t="n"/>
      <c r="BI197" s="401" t="n"/>
      <c r="BJ197" s="2833" t="n"/>
      <c r="BK197" s="2831" t="n">
        <v>0</v>
      </c>
      <c r="BL197" s="2832" t="n"/>
      <c r="BM197" s="2832" t="n"/>
      <c r="BN197" s="2832" t="n"/>
      <c r="BO197" s="2832" t="n">
        <v>0</v>
      </c>
      <c r="BP197" s="2832" t="n">
        <v>0</v>
      </c>
      <c r="BQ197" s="2832" t="n"/>
      <c r="BR197" s="401" t="n"/>
      <c r="BS197" s="2833" t="n"/>
      <c r="BT197" s="2831" t="n">
        <v>0</v>
      </c>
      <c r="BU197" s="2832" t="n"/>
      <c r="BV197" s="2832" t="n"/>
      <c r="BW197" s="2832" t="n">
        <v>0</v>
      </c>
      <c r="BX197" s="2832" t="n">
        <v>0</v>
      </c>
      <c r="BY197" s="2832" t="n"/>
      <c r="BZ197" s="401" t="n"/>
      <c r="CA197" s="2795" t="n"/>
      <c r="CB197" s="2831" t="n">
        <v>0</v>
      </c>
      <c r="CC197" s="2832" t="n"/>
      <c r="CD197" s="2832" t="n"/>
      <c r="CE197" s="2832" t="n">
        <v>0</v>
      </c>
      <c r="CF197" s="2832" t="n">
        <v>0</v>
      </c>
      <c r="CG197" s="2832" t="n"/>
      <c r="CH197" s="401" t="n"/>
      <c r="CI197" s="2795" t="n"/>
      <c r="CJ197" s="2831" t="n">
        <v>0</v>
      </c>
      <c r="CK197" s="2832" t="n"/>
      <c r="CL197" s="2832" t="n"/>
      <c r="CM197" s="2832" t="n">
        <v>0</v>
      </c>
      <c r="CN197" s="2832" t="n">
        <v>0</v>
      </c>
      <c r="CO197" s="2832" t="n"/>
      <c r="CP197" s="401" t="n"/>
      <c r="CQ197" s="402" t="n"/>
      <c r="CR197" s="2903" t="n">
        <v>0</v>
      </c>
      <c r="CS197" s="2832" t="n">
        <v>0</v>
      </c>
      <c r="CT197" s="2832" t="n">
        <v>0</v>
      </c>
      <c r="CU197" s="2832" t="n">
        <v>0</v>
      </c>
      <c r="CV197" s="2832" t="n">
        <v>0</v>
      </c>
      <c r="CW197" s="2832" t="n">
        <v>0</v>
      </c>
      <c r="CX197" s="401">
        <f>IFERROR(CR197/CW197-1, "-")</f>
        <v/>
      </c>
      <c r="CY197" s="392" t="n"/>
      <c r="CZ197" s="2834" t="n">
        <v>0</v>
      </c>
      <c r="DA197" s="2832" t="n"/>
      <c r="DB197" s="2832" t="n"/>
      <c r="DC197" s="2832" t="n">
        <v>0</v>
      </c>
      <c r="DD197" s="2832" t="n"/>
      <c r="DE197" s="401" t="n"/>
      <c r="DF197" s="401" t="n"/>
      <c r="DG197" s="405" t="n"/>
      <c r="DH197" s="405" t="n"/>
      <c r="DI197" s="2819" t="n"/>
      <c r="DJ197" s="2657">
        <f>SUM(D197,J197,P197,V197,AD197,AL197,AU197,BC197,BK197,BT197,CB197,CJ197)-CR197</f>
        <v/>
      </c>
      <c r="DK197" s="2657">
        <f>SUM(E197,K197,Q197,W197,AE197,AM197,AV197,BD197,BL197,BU197,CC197,CK197)-CS197</f>
        <v/>
      </c>
      <c r="DL197" s="2657">
        <f>SUM(G197,M197,S197,AA197,AI197,AR197,AZ197,BH197,BQ197,BY197,CG197,CO197)-CW197</f>
        <v/>
      </c>
      <c r="DM197" s="2657">
        <f>SUM(D197,J197,P197,V197,AD197,AL197,AU197,BC197,,BN197,BV197,CD197,CL197)-CT197</f>
        <v/>
      </c>
      <c r="DN197" s="2819" t="n"/>
      <c r="DO197" s="2819" t="n"/>
      <c r="DP197" s="2835" t="n">
        <v>0</v>
      </c>
      <c r="DQ197" s="2821">
        <f>-CR197+DP197/10^6</f>
        <v/>
      </c>
      <c r="DR197" s="2657">
        <f>SUM(E197,K197,Q197,W197,AE197,AM197,AV197,BD197,BL197,BU197,CC197,CK197)-CS197</f>
        <v/>
      </c>
      <c r="DS197" s="2657">
        <f>SUM(D197,J197,P197,V197,AD197,AL197,AU197,BC197,,BN197,BV197,CD197,CL197)-CT197</f>
        <v/>
      </c>
      <c r="DT197" s="2822" t="n"/>
      <c r="DU197" s="407" t="n">
        <v>0</v>
      </c>
      <c r="DV197" s="2823">
        <f>DU197-CJ197</f>
        <v/>
      </c>
      <c r="DX197" s="2811">
        <f>(CS197-CZ197)*10^6</f>
        <v/>
      </c>
      <c r="DY197" s="2811">
        <f>(CT197-DC197)*10^6</f>
        <v/>
      </c>
      <c r="DZ197" s="2811">
        <f>(CW197-DD197)*10^6</f>
        <v/>
      </c>
      <c r="EB197" s="2824" t="n"/>
    </row>
    <row collapsed="1" r="198" s="2557">
      <c r="B198" s="557" t="inlineStr">
        <is>
          <t>PIDR</t>
        </is>
      </c>
      <c r="C198" s="365" t="inlineStr">
        <is>
          <t>Opex192</t>
        </is>
      </c>
      <c r="D198" s="2667" t="n">
        <v>-93.67806</v>
      </c>
      <c r="E198" s="2667" t="n">
        <v>11.53125596044445</v>
      </c>
      <c r="F198" s="2667" t="n">
        <v>-105.2093159604444</v>
      </c>
      <c r="G198" s="2667" t="n">
        <v>11.531256</v>
      </c>
      <c r="H198" s="224" t="n">
        <v>-9.123838374588162</v>
      </c>
      <c r="I198" s="389" t="n"/>
      <c r="J198" s="2667" t="n">
        <v>110.710435</v>
      </c>
      <c r="K198" s="2667" t="n">
        <v>11.53125596044445</v>
      </c>
      <c r="L198" s="2667" t="n">
        <v>99.17917903955556</v>
      </c>
      <c r="M198" s="2667" t="n">
        <v>11.531257</v>
      </c>
      <c r="N198" s="224" t="n">
        <v>8.600899104061249</v>
      </c>
      <c r="O198" s="389" t="n"/>
      <c r="P198" s="2667" t="n">
        <v>7.943957</v>
      </c>
      <c r="Q198" s="2667" t="n">
        <v>11.53125596044445</v>
      </c>
      <c r="R198" s="2667" t="n">
        <v>-3.587298960444445</v>
      </c>
      <c r="S198" s="2667" t="n">
        <v>4.773557</v>
      </c>
      <c r="T198" s="224" t="n">
        <v>0.6641588232841882</v>
      </c>
      <c r="U198" s="2826" t="n"/>
      <c r="V198" s="2667" t="n">
        <v>8.325443999999999</v>
      </c>
      <c r="W198" s="2667" t="n">
        <v>11.53125596044445</v>
      </c>
      <c r="X198" s="2667" t="n">
        <v>11.53125596044445</v>
      </c>
      <c r="Y198" s="2667" t="n">
        <v>-3.205811960444446</v>
      </c>
      <c r="Z198" s="2667" t="n">
        <v>-3.205811960444446</v>
      </c>
      <c r="AA198" s="2667" t="n">
        <v>3.317752</v>
      </c>
      <c r="AB198" s="224" t="n">
        <v>1.509362966249436</v>
      </c>
      <c r="AC198" s="389" t="n"/>
      <c r="AD198" s="2667" t="n">
        <v>8.325443999999999</v>
      </c>
      <c r="AE198" s="2667" t="n">
        <v>11.53125596044445</v>
      </c>
      <c r="AF198" s="2667" t="n">
        <v>11.53125596044445</v>
      </c>
      <c r="AG198" s="2667" t="n">
        <v>-3.205811960444446</v>
      </c>
      <c r="AH198" s="2667" t="n">
        <v>-3.205811960444446</v>
      </c>
      <c r="AI198" s="2667" t="n">
        <v>16.56756299999999</v>
      </c>
      <c r="AJ198" s="224" t="n">
        <v>-0.4974852970228631</v>
      </c>
      <c r="AK198" s="389" t="n"/>
      <c r="AL198" s="2667" t="n">
        <v>27.533869</v>
      </c>
      <c r="AM198" s="2667" t="n">
        <v>11.53125596044445</v>
      </c>
      <c r="AN198" s="2667" t="n">
        <v>11.53125596044445</v>
      </c>
      <c r="AO198" s="2667" t="n">
        <v>8.325443999999999</v>
      </c>
      <c r="AP198" s="2667" t="n">
        <v>16.00261303955556</v>
      </c>
      <c r="AQ198" s="2667" t="n">
        <v>16.00261303955556</v>
      </c>
      <c r="AR198" s="2667" t="n">
        <v>11.763267</v>
      </c>
      <c r="AS198" s="224" t="n">
        <v>1.340665140049954</v>
      </c>
      <c r="AT198" s="2827" t="n"/>
      <c r="AU198" s="2667" t="n">
        <v>8.325443999999999</v>
      </c>
      <c r="AV198" s="2667" t="n">
        <v>11.53125596044445</v>
      </c>
      <c r="AW198" s="2667" t="n">
        <v>11.53125596044445</v>
      </c>
      <c r="AX198" s="2667" t="n">
        <v>-3.205811960444446</v>
      </c>
      <c r="AY198" s="2667" t="n">
        <v>-3.205811960444446</v>
      </c>
      <c r="AZ198" s="2667" t="n">
        <v>9.278706</v>
      </c>
      <c r="BA198" s="224" t="n">
        <v>-0.1027365238213174</v>
      </c>
      <c r="BB198" s="389" t="n"/>
      <c r="BC198" s="2667" t="n">
        <v>8.325443999999999</v>
      </c>
      <c r="BD198" s="2667" t="n">
        <v>11.53125596044445</v>
      </c>
      <c r="BE198" s="2667" t="n">
        <v>11.53125596044445</v>
      </c>
      <c r="BF198" s="2667" t="n">
        <v>-3.205811960444446</v>
      </c>
      <c r="BG198" s="2667" t="n">
        <v>-3.205811960444446</v>
      </c>
      <c r="BH198" s="2667" t="n">
        <v>0</v>
      </c>
      <c r="BI198" s="224" t="n"/>
      <c r="BJ198" s="2826" t="n"/>
      <c r="BK198" s="2667" t="n">
        <v>-10.882981</v>
      </c>
      <c r="BL198" s="2667" t="n">
        <v>11.53125596044445</v>
      </c>
      <c r="BM198" s="2667" t="n">
        <v>11.53125596044445</v>
      </c>
      <c r="BN198" s="2667" t="n">
        <v>11.53125596044445</v>
      </c>
      <c r="BO198" s="2667" t="n">
        <v>-22.41423696044444</v>
      </c>
      <c r="BP198" s="2667" t="n">
        <v>-22.41423696044444</v>
      </c>
      <c r="BQ198" s="2667" t="n">
        <v>18.557364</v>
      </c>
      <c r="BR198" s="224" t="n">
        <v>-1.586450801956571</v>
      </c>
      <c r="BS198" s="2826" t="n"/>
      <c r="BT198" s="2667" t="n">
        <v>8.325443999999999</v>
      </c>
      <c r="BU198" s="2667" t="n">
        <v>11.53125596044445</v>
      </c>
      <c r="BV198" s="2667" t="n">
        <v>11.53125596044445</v>
      </c>
      <c r="BW198" s="2667" t="n">
        <v>-3.205811960444446</v>
      </c>
      <c r="BX198" s="2667" t="n">
        <v>-3.205811960444446</v>
      </c>
      <c r="BY198" s="2667" t="n">
        <v>9.278689</v>
      </c>
      <c r="BZ198" s="224" t="n">
        <v>-0.1027348798952095</v>
      </c>
      <c r="CA198" s="2795" t="n"/>
      <c r="CB198" s="2667" t="n">
        <v>8.325443999999999</v>
      </c>
      <c r="CC198" s="2667" t="n">
        <v>11.53125596044445</v>
      </c>
      <c r="CD198" s="2667" t="n">
        <v>11.53125596044445</v>
      </c>
      <c r="CE198" s="2667" t="n">
        <v>-3.205811960444446</v>
      </c>
      <c r="CF198" s="2667" t="n">
        <v>-3.205811960444446</v>
      </c>
      <c r="CG198" s="2667" t="n">
        <v>9.278689999999999</v>
      </c>
      <c r="CH198" s="224" t="n">
        <v>-0.1027349765969119</v>
      </c>
      <c r="CI198" s="2795" t="n"/>
      <c r="CJ198" s="2667" t="n">
        <v>8.325443999999999</v>
      </c>
      <c r="CK198" s="2667" t="n">
        <v>11.53125596044445</v>
      </c>
      <c r="CL198" s="2667" t="n">
        <v>11.53125596044445</v>
      </c>
      <c r="CM198" s="2667" t="n">
        <v>-3.205811960444446</v>
      </c>
      <c r="CN198" s="2667" t="n">
        <v>-3.205811960444446</v>
      </c>
      <c r="CO198" s="2667" t="n">
        <v>-33.13382299999999</v>
      </c>
      <c r="CP198" s="224" t="n">
        <v>-1.251267232278026</v>
      </c>
      <c r="CQ198" s="389" t="n"/>
      <c r="CR198" s="2747" t="n">
        <v>99.90532800000003</v>
      </c>
      <c r="CS198" s="2667" t="n">
        <v>138.3750715253333</v>
      </c>
      <c r="CT198" s="2667" t="n">
        <v>131.9370008417778</v>
      </c>
      <c r="CU198" s="2667" t="n">
        <v>-38.46974352533329</v>
      </c>
      <c r="CV198" s="2667" t="n">
        <v>-32.03167284177778</v>
      </c>
      <c r="CW198" s="2667" t="n">
        <v>72.74427800000001</v>
      </c>
      <c r="CX198" s="224">
        <f>IFERROR(CR198/CW198-1, "-")</f>
        <v/>
      </c>
      <c r="CY198" s="392" t="n"/>
      <c r="CZ198" s="2828" t="n">
        <v>138.3750715253333</v>
      </c>
      <c r="DA198" s="2667" t="n">
        <v>128.757635644</v>
      </c>
      <c r="DB198" s="2667" t="n">
        <v>119.1401997626667</v>
      </c>
      <c r="DC198" s="2667" t="n">
        <v>131.9370008417778</v>
      </c>
      <c r="DD198" s="2667" t="n">
        <v>72.74427800000001</v>
      </c>
      <c r="DE198" s="224">
        <f>+CZ198/DD198-1</f>
        <v/>
      </c>
      <c r="DF198" s="224">
        <f>+DA198/DD198-1</f>
        <v/>
      </c>
      <c r="DG198" s="394">
        <f>+DB198/DD198-1</f>
        <v/>
      </c>
      <c r="DH198" s="394">
        <f>+DC198/DD198-1</f>
        <v/>
      </c>
      <c r="DI198" s="2819" t="n"/>
      <c r="DJ198" s="2657">
        <f>SUM(D198,J198,P198,V198,AD198,AL198,AU198,BC198,BK198,BT198,CB198,CJ198)-CR198</f>
        <v/>
      </c>
      <c r="DK198" s="2657">
        <f>SUM(E198,K198,Q198,W198,AE198,AM198,AV198,BD198,BL198,BU198,CC198,CK198)-CS198</f>
        <v/>
      </c>
      <c r="DL198" s="2657">
        <f>SUM(G198,M198,S198,AA198,AI198,AR198,AZ198,BH198,BQ198,BY198,CG198,CO198)-CW198</f>
        <v/>
      </c>
      <c r="DM198" s="2657">
        <f>SUM(D198,J198,P198,V198,AD198,AL198,AU198,BC198,,BN198,BV198,CD198,CL198)-CT198</f>
        <v/>
      </c>
      <c r="DN198" s="2819" t="n"/>
      <c r="DO198" s="2819" t="n"/>
      <c r="DP198" s="2948">
        <f>#VALUE!</f>
        <v/>
      </c>
      <c r="DQ198" s="2821">
        <f>-CR198+DP198/10^6</f>
        <v/>
      </c>
      <c r="DR198" s="2657">
        <f>SUM(E198,K198,Q198,W198,AE198,AM198,AV198,BD198,BL198,BU198,CC198,CK198)-CS198</f>
        <v/>
      </c>
      <c r="DS198" s="2657">
        <f>SUM(D198,J198,P198,V198,AD198,AL198,AU198,BC198,,BN198,BV198,CD198,CL198)-CT198</f>
        <v/>
      </c>
      <c r="DT198" s="2822" t="n"/>
      <c r="DU198" s="384" t="n">
        <v>24.068888</v>
      </c>
      <c r="DV198" s="2823">
        <f>DU198-CJ198</f>
        <v/>
      </c>
      <c r="DX198" s="2811">
        <f>(CS198-CZ198)*10^6</f>
        <v/>
      </c>
      <c r="DY198" s="2811">
        <f>(CT198-DC198)*10^6</f>
        <v/>
      </c>
      <c r="DZ198" s="2811">
        <f>(CW198-DD198)*10^6</f>
        <v/>
      </c>
      <c r="EB198" s="2824" t="n"/>
    </row>
    <row customHeight="1" ht="16.5" r="199" s="2557">
      <c r="B199" s="567" t="inlineStr">
        <is>
          <t>Autres provisions</t>
        </is>
      </c>
      <c r="C199" s="365" t="inlineStr">
        <is>
          <t>Opex193</t>
        </is>
      </c>
      <c r="D199" s="2907" t="n">
        <v>0</v>
      </c>
      <c r="E199" s="2908" t="n">
        <v>0</v>
      </c>
      <c r="F199" s="2908" t="n">
        <v>0</v>
      </c>
      <c r="G199" s="2908" t="n">
        <v>0</v>
      </c>
      <c r="H199" s="513" t="n"/>
      <c r="I199" s="514" t="n"/>
      <c r="J199" s="2907" t="n">
        <v>0</v>
      </c>
      <c r="K199" s="2908" t="n">
        <v>0</v>
      </c>
      <c r="L199" s="2908" t="n">
        <v>0</v>
      </c>
      <c r="M199" s="2908" t="n">
        <v>0</v>
      </c>
      <c r="N199" s="513" t="n"/>
      <c r="O199" s="514" t="n"/>
      <c r="P199" s="2907" t="n">
        <v>0</v>
      </c>
      <c r="Q199" s="2908" t="n">
        <v>0</v>
      </c>
      <c r="R199" s="2908" t="n">
        <v>0</v>
      </c>
      <c r="S199" s="2908" t="n">
        <v>0</v>
      </c>
      <c r="T199" s="513" t="n"/>
      <c r="U199" s="2909" t="n"/>
      <c r="V199" s="2907" t="n">
        <v>0</v>
      </c>
      <c r="W199" s="2908" t="n">
        <v>0</v>
      </c>
      <c r="X199" s="2908" t="n">
        <v>0</v>
      </c>
      <c r="Y199" s="2908" t="n">
        <v>0</v>
      </c>
      <c r="Z199" s="2908" t="n">
        <v>0</v>
      </c>
      <c r="AA199" s="2908" t="n">
        <v>0</v>
      </c>
      <c r="AB199" s="513" t="n"/>
      <c r="AC199" s="514" t="n"/>
      <c r="AD199" s="2907" t="n">
        <v>0</v>
      </c>
      <c r="AE199" s="2908" t="n">
        <v>0</v>
      </c>
      <c r="AF199" s="2908" t="n">
        <v>0</v>
      </c>
      <c r="AG199" s="2908" t="n">
        <v>0</v>
      </c>
      <c r="AH199" s="2908" t="n">
        <v>0</v>
      </c>
      <c r="AI199" s="2908" t="n">
        <v>0</v>
      </c>
      <c r="AJ199" s="513" t="n"/>
      <c r="AK199" s="514" t="n"/>
      <c r="AL199" s="2907" t="n">
        <v>0</v>
      </c>
      <c r="AM199" s="2908" t="n">
        <v>0</v>
      </c>
      <c r="AN199" s="2908" t="n">
        <v>0</v>
      </c>
      <c r="AO199" s="2908" t="n">
        <v>0</v>
      </c>
      <c r="AP199" s="2908" t="n">
        <v>0</v>
      </c>
      <c r="AQ199" s="2908" t="n">
        <v>0</v>
      </c>
      <c r="AR199" s="2908" t="n">
        <v>0</v>
      </c>
      <c r="AS199" s="513" t="n"/>
      <c r="AT199" s="2910" t="n"/>
      <c r="AU199" s="2907" t="n">
        <v>0</v>
      </c>
      <c r="AV199" s="2908" t="n">
        <v>0</v>
      </c>
      <c r="AW199" s="2908" t="n">
        <v>0</v>
      </c>
      <c r="AX199" s="2908" t="n">
        <v>0</v>
      </c>
      <c r="AY199" s="2908" t="n">
        <v>0</v>
      </c>
      <c r="AZ199" s="2908" t="n">
        <v>0</v>
      </c>
      <c r="BA199" s="513" t="n"/>
      <c r="BB199" s="514" t="n"/>
      <c r="BC199" s="2907" t="n">
        <v>0</v>
      </c>
      <c r="BD199" s="2908" t="n">
        <v>0</v>
      </c>
      <c r="BE199" s="2908" t="n">
        <v>0</v>
      </c>
      <c r="BF199" s="2908" t="n">
        <v>0</v>
      </c>
      <c r="BG199" s="2908" t="n">
        <v>0</v>
      </c>
      <c r="BH199" s="2908" t="n">
        <v>0</v>
      </c>
      <c r="BI199" s="513" t="n"/>
      <c r="BJ199" s="2909" t="n"/>
      <c r="BK199" s="2907" t="n">
        <v>0</v>
      </c>
      <c r="BL199" s="2908" t="n">
        <v>0</v>
      </c>
      <c r="BM199" s="2908" t="n">
        <v>0</v>
      </c>
      <c r="BN199" s="2908" t="n">
        <v>0</v>
      </c>
      <c r="BO199" s="2908" t="n">
        <v>0</v>
      </c>
      <c r="BP199" s="2908" t="n">
        <v>0</v>
      </c>
      <c r="BQ199" s="2908" t="n">
        <v>0</v>
      </c>
      <c r="BR199" s="513" t="n"/>
      <c r="BS199" s="2909" t="n"/>
      <c r="BT199" s="2907" t="n">
        <v>0</v>
      </c>
      <c r="BU199" s="2908" t="n">
        <v>0</v>
      </c>
      <c r="BV199" s="2908" t="n">
        <v>0</v>
      </c>
      <c r="BW199" s="2908" t="n">
        <v>0</v>
      </c>
      <c r="BX199" s="2908" t="n">
        <v>0</v>
      </c>
      <c r="BY199" s="2908" t="n">
        <v>0</v>
      </c>
      <c r="BZ199" s="513" t="n"/>
      <c r="CA199" s="2795" t="n"/>
      <c r="CB199" s="2907" t="n">
        <v>0</v>
      </c>
      <c r="CC199" s="2908" t="n">
        <v>0</v>
      </c>
      <c r="CD199" s="2908" t="n">
        <v>0</v>
      </c>
      <c r="CE199" s="2908" t="n">
        <v>0</v>
      </c>
      <c r="CF199" s="2908" t="n">
        <v>0</v>
      </c>
      <c r="CG199" s="2908" t="n">
        <v>0</v>
      </c>
      <c r="CH199" s="513" t="n"/>
      <c r="CI199" s="2795" t="n"/>
      <c r="CJ199" s="2907" t="n">
        <v>0</v>
      </c>
      <c r="CK199" s="2908" t="n">
        <v>0</v>
      </c>
      <c r="CL199" s="2908" t="n">
        <v>0</v>
      </c>
      <c r="CM199" s="2908" t="n">
        <v>0</v>
      </c>
      <c r="CN199" s="2908" t="n">
        <v>0</v>
      </c>
      <c r="CO199" s="2908" t="n">
        <v>0</v>
      </c>
      <c r="CP199" s="513" t="n"/>
      <c r="CQ199" s="514" t="n"/>
      <c r="CR199" s="2907" t="n">
        <v>0</v>
      </c>
      <c r="CS199" s="2908" t="n">
        <v>0</v>
      </c>
      <c r="CT199" s="2908" t="n">
        <v>0</v>
      </c>
      <c r="CU199" s="2908" t="n">
        <v>0</v>
      </c>
      <c r="CV199" s="2908" t="n">
        <v>0</v>
      </c>
      <c r="CW199" s="2908" t="n">
        <v>0</v>
      </c>
      <c r="CX199" s="513">
        <f>IFERROR(CR199/CW199-1, "-")</f>
        <v/>
      </c>
      <c r="CY199" s="392" t="n"/>
      <c r="CZ199" s="2911" t="n"/>
      <c r="DA199" s="2908" t="n">
        <v>0</v>
      </c>
      <c r="DB199" s="2908" t="n"/>
      <c r="DC199" s="2908" t="n"/>
      <c r="DD199" s="2908" t="n">
        <v>0</v>
      </c>
      <c r="DE199" s="513" t="n"/>
      <c r="DF199" s="513" t="n"/>
      <c r="DG199" s="518" t="n"/>
      <c r="DH199" s="518" t="n"/>
      <c r="DI199" s="2819" t="n"/>
      <c r="DJ199" s="2657">
        <f>SUM(D199,J199,P199,V199,AD199,AL199,AU199,BC199,BK199,BT199,CB199,CJ199)-CR199</f>
        <v/>
      </c>
      <c r="DK199" s="2657">
        <f>SUM(E199,K199,Q199,W199,AE199,AM199,AV199,BD199,BL199,BU199,CC199,CK199)-CS199</f>
        <v/>
      </c>
      <c r="DL199" s="2657">
        <f>SUM(G199,M199,S199,AA199,AI199,AR199,AZ199,BH199,BQ199,BY199,CG199,CO199)-CW199</f>
        <v/>
      </c>
      <c r="DM199" s="2657">
        <f>SUM(D199,J199,P199,V199,AD199,AL199,AU199,BC199,,BN199,BV199,CD199,CL199)-CT199</f>
        <v/>
      </c>
      <c r="DN199" s="2819" t="n"/>
      <c r="DO199" s="2819" t="n"/>
      <c r="DP199" s="2912" t="n"/>
      <c r="DQ199" s="2821">
        <f>-CR199+DP199/10^6</f>
        <v/>
      </c>
      <c r="DR199" s="2657">
        <f>SUM(E199,K199,Q199,W199,AE199,AM199,AV199,BD199,BL199,BU199,CC199,CK199)-CS199</f>
        <v/>
      </c>
      <c r="DS199" s="2657">
        <f>SUM(D199,J199,P199,V199,AD199,AL199,AU199,BC199,,BN199,BV199,CD199,CL199)-CT199</f>
        <v/>
      </c>
      <c r="DT199" s="2822" t="n"/>
      <c r="DU199" s="384" t="n"/>
      <c r="DV199" s="2823">
        <f>DU199-CJ199</f>
        <v/>
      </c>
      <c r="DX199" s="2811">
        <f>(CS199-CZ199)*10^6</f>
        <v/>
      </c>
      <c r="DY199" s="2811">
        <f>(CT199-DC199)*10^6</f>
        <v/>
      </c>
      <c r="DZ199" s="2811">
        <f>(CW199-DD199)*10^6</f>
        <v/>
      </c>
      <c r="EB199" s="2824" t="n"/>
    </row>
    <row customHeight="1" ht="3" r="200" s="2557">
      <c r="B200" s="387" t="n"/>
      <c r="C200" s="365" t="inlineStr">
        <is>
          <t>Opex194</t>
        </is>
      </c>
      <c r="D200" s="2747" t="n"/>
      <c r="E200" s="2667" t="n"/>
      <c r="F200" s="2667" t="n"/>
      <c r="G200" s="2667" t="n"/>
      <c r="H200" s="224" t="n"/>
      <c r="I200" s="389" t="n"/>
      <c r="J200" s="2747" t="n"/>
      <c r="K200" s="2667" t="n"/>
      <c r="L200" s="2667" t="n"/>
      <c r="M200" s="2667" t="n"/>
      <c r="N200" s="224" t="n"/>
      <c r="O200" s="389" t="n"/>
      <c r="P200" s="2747" t="n"/>
      <c r="Q200" s="2667" t="n"/>
      <c r="R200" s="2667" t="n"/>
      <c r="S200" s="2667" t="n"/>
      <c r="T200" s="224" t="n"/>
      <c r="U200" s="2826" t="n"/>
      <c r="V200" s="2747" t="n"/>
      <c r="W200" s="2667" t="n"/>
      <c r="X200" s="2667" t="n"/>
      <c r="Y200" s="2667" t="n"/>
      <c r="Z200" s="2667" t="n"/>
      <c r="AA200" s="2667" t="n"/>
      <c r="AB200" s="224" t="n"/>
      <c r="AC200" s="389" t="n"/>
      <c r="AD200" s="2747" t="n"/>
      <c r="AE200" s="2667" t="n"/>
      <c r="AF200" s="2667" t="n"/>
      <c r="AG200" s="2667" t="n"/>
      <c r="AH200" s="2667" t="n"/>
      <c r="AI200" s="2667" t="n"/>
      <c r="AJ200" s="224" t="n"/>
      <c r="AK200" s="389" t="n"/>
      <c r="AL200" s="2747" t="n"/>
      <c r="AM200" s="2667" t="n"/>
      <c r="AN200" s="2667" t="n"/>
      <c r="AO200" s="2667" t="n"/>
      <c r="AP200" s="2667" t="n"/>
      <c r="AQ200" s="2667" t="n"/>
      <c r="AR200" s="2667" t="n"/>
      <c r="AS200" s="224" t="n"/>
      <c r="AT200" s="2827" t="n"/>
      <c r="AU200" s="2747" t="n"/>
      <c r="AV200" s="2667" t="n"/>
      <c r="AW200" s="2667" t="n"/>
      <c r="AX200" s="2667" t="n"/>
      <c r="AY200" s="2667" t="n"/>
      <c r="AZ200" s="2667" t="n"/>
      <c r="BA200" s="224" t="n"/>
      <c r="BB200" s="389" t="n"/>
      <c r="BC200" s="2747" t="n"/>
      <c r="BD200" s="2667" t="n"/>
      <c r="BE200" s="2667" t="n"/>
      <c r="BF200" s="2667" t="n"/>
      <c r="BG200" s="2667" t="n"/>
      <c r="BH200" s="2667" t="n"/>
      <c r="BI200" s="224" t="n"/>
      <c r="BJ200" s="2826" t="n"/>
      <c r="BK200" s="2747" t="n"/>
      <c r="BL200" s="2667" t="n"/>
      <c r="BM200" s="2667" t="n"/>
      <c r="BN200" s="2667" t="n"/>
      <c r="BO200" s="2667" t="n"/>
      <c r="BP200" s="2667" t="n"/>
      <c r="BQ200" s="2667" t="n"/>
      <c r="BR200" s="224" t="n"/>
      <c r="BS200" s="2826" t="n"/>
      <c r="BT200" s="2747" t="n"/>
      <c r="BU200" s="2667" t="n"/>
      <c r="BV200" s="2667" t="n"/>
      <c r="BW200" s="2667" t="n"/>
      <c r="BX200" s="2667" t="n"/>
      <c r="BY200" s="2667" t="n"/>
      <c r="BZ200" s="224" t="n"/>
      <c r="CA200" s="2795" t="n"/>
      <c r="CB200" s="2747" t="n"/>
      <c r="CC200" s="2667" t="n"/>
      <c r="CD200" s="2667" t="n"/>
      <c r="CE200" s="2667" t="n"/>
      <c r="CF200" s="2667" t="n"/>
      <c r="CG200" s="2667" t="n"/>
      <c r="CH200" s="224" t="n"/>
      <c r="CI200" s="2795" t="n"/>
      <c r="CJ200" s="2747" t="n"/>
      <c r="CK200" s="2667" t="n"/>
      <c r="CL200" s="2667" t="n"/>
      <c r="CM200" s="2667" t="n"/>
      <c r="CN200" s="2667" t="n"/>
      <c r="CO200" s="2667" t="n"/>
      <c r="CP200" s="224" t="n"/>
      <c r="CQ200" s="389" t="n"/>
      <c r="CR200" s="2747" t="n"/>
      <c r="CS200" s="2667" t="n"/>
      <c r="CT200" s="2667" t="n"/>
      <c r="CU200" s="2667" t="n"/>
      <c r="CV200" s="2667" t="n"/>
      <c r="CW200" s="2667" t="n"/>
      <c r="CX200" s="224">
        <f>IFERROR(CR200/CW200-1, "-")</f>
        <v/>
      </c>
      <c r="CY200" s="392" t="n"/>
      <c r="CZ200" s="2828" t="n"/>
      <c r="DA200" s="2667" t="n"/>
      <c r="DB200" s="2667" t="n"/>
      <c r="DC200" s="2667" t="n"/>
      <c r="DD200" s="2667" t="n"/>
      <c r="DE200" s="224" t="n"/>
      <c r="DF200" s="224" t="n"/>
      <c r="DG200" s="394" t="n"/>
      <c r="DH200" s="394" t="n"/>
      <c r="DI200" s="2819" t="n"/>
      <c r="DJ200" s="2657">
        <f>SUM(D200,J200,P200,V200,AD200,AL200,AU200,BC200,BK200,BT200,CB200,CJ200)-CR200</f>
        <v/>
      </c>
      <c r="DK200" s="2657">
        <f>SUM(E200,K200,Q200,W200,AE200,AM200,AV200,BD200,BL200,BU200,CC200,CK200)-CS200</f>
        <v/>
      </c>
      <c r="DL200" s="2657">
        <f>SUM(G200,M200,S200,AA200,AI200,AR200,AZ200,BH200,BQ200,BY200,CG200,CO200)-CW200</f>
        <v/>
      </c>
      <c r="DM200" s="2657">
        <f>SUM(D200,J200,P200,V200,AD200,AL200,AU200,BC200,,BN200,BV200,CD200,CL200)-CT200</f>
        <v/>
      </c>
      <c r="DN200" s="2819" t="n"/>
      <c r="DO200" s="2819" t="n"/>
      <c r="DP200" s="2829" t="n"/>
      <c r="DQ200" s="2821">
        <f>-CR200+DP200/10^6</f>
        <v/>
      </c>
      <c r="DR200" s="2657">
        <f>SUM(E200,K200,Q200,W200,AE200,AM200,AV200,BD200,BL200,BU200,CC200,CK200)-CS200</f>
        <v/>
      </c>
      <c r="DS200" s="2657">
        <f>SUM(D200,J200,P200,V200,AD200,AL200,AU200,BC200,,BN200,BV200,CD200,CL200)-CT200</f>
        <v/>
      </c>
      <c r="DT200" s="2822" t="n"/>
      <c r="DU200" s="384" t="n"/>
      <c r="DV200" s="2823">
        <f>DU200-CJ200</f>
        <v/>
      </c>
      <c r="DX200" s="2811">
        <f>(CS200-CZ200)*10^6</f>
        <v/>
      </c>
      <c r="DY200" s="2811">
        <f>(CT200-DC200)*10^6</f>
        <v/>
      </c>
      <c r="DZ200" s="2811">
        <f>(CW200-DD200)*10^6</f>
        <v/>
      </c>
      <c r="EB200" s="2824" t="n"/>
    </row>
    <row customHeight="1" ht="21" r="201" s="2557">
      <c r="B201" s="2830" t="inlineStr">
        <is>
          <t>Ecart de change sur exploitation</t>
        </is>
      </c>
      <c r="C201" s="365" t="inlineStr">
        <is>
          <t>Opex195</t>
        </is>
      </c>
      <c r="D201" s="2949" t="n">
        <v>0.000763</v>
      </c>
      <c r="E201" s="2950" t="n">
        <v>0</v>
      </c>
      <c r="F201" s="2951" t="n">
        <v>0.000763</v>
      </c>
      <c r="G201" s="2952" t="n">
        <v>0.000712</v>
      </c>
      <c r="H201" s="572" t="n">
        <v>0.07162921348314621</v>
      </c>
      <c r="I201" s="573" t="n"/>
      <c r="J201" s="2949" t="n">
        <v>1.121696</v>
      </c>
      <c r="K201" s="2950" t="n">
        <v>0</v>
      </c>
      <c r="L201" s="2951" t="n">
        <v>1.121696</v>
      </c>
      <c r="M201" s="2952" t="n">
        <v>-0.054641</v>
      </c>
      <c r="N201" s="572" t="n">
        <v>-21.5284676341941</v>
      </c>
      <c r="O201" s="574" t="n"/>
      <c r="P201" s="2949" t="n">
        <v>-0.001711</v>
      </c>
      <c r="Q201" s="2950" t="n">
        <v>0</v>
      </c>
      <c r="R201" s="2951" t="n">
        <v>-0.001711</v>
      </c>
      <c r="S201" s="2952" t="n">
        <v>0.021947</v>
      </c>
      <c r="T201" s="572" t="n">
        <v>-1.077960541304051</v>
      </c>
      <c r="U201" s="2953" t="n"/>
      <c r="V201" s="2949" t="n">
        <v>-0.011068</v>
      </c>
      <c r="W201" s="2950" t="n">
        <v>0</v>
      </c>
      <c r="X201" s="2950" t="n">
        <v>0</v>
      </c>
      <c r="Y201" s="2950" t="n">
        <v>-0.011068</v>
      </c>
      <c r="Z201" s="2950" t="n">
        <v>-0.011068</v>
      </c>
      <c r="AA201" s="2952" t="n">
        <v>0.001503</v>
      </c>
      <c r="AB201" s="572" t="n">
        <v>-8.36393878908849</v>
      </c>
      <c r="AC201" s="576" t="n"/>
      <c r="AD201" s="2949" t="n">
        <v>0.000365</v>
      </c>
      <c r="AE201" s="2950" t="n">
        <v>0</v>
      </c>
      <c r="AF201" s="2950" t="n">
        <v>0</v>
      </c>
      <c r="AG201" s="2950" t="n">
        <v>0.000365</v>
      </c>
      <c r="AH201" s="2950" t="n">
        <v>0.000365</v>
      </c>
      <c r="AI201" s="2952" t="n">
        <v>0.000664</v>
      </c>
      <c r="AJ201" s="572" t="n">
        <v>-0.4503012048192772</v>
      </c>
      <c r="AK201" s="576" t="n"/>
      <c r="AL201" s="2949" t="n">
        <v>-2.604389</v>
      </c>
      <c r="AM201" s="2950" t="n">
        <v>0</v>
      </c>
      <c r="AN201" s="2950" t="n">
        <v>0</v>
      </c>
      <c r="AO201" s="2950" t="n">
        <v>0</v>
      </c>
      <c r="AP201" s="2950" t="n">
        <v>-2.604389</v>
      </c>
      <c r="AQ201" s="2950" t="n">
        <v>-2.604389</v>
      </c>
      <c r="AR201" s="2952" t="n">
        <v>1.279235</v>
      </c>
      <c r="AS201" s="572" t="n">
        <v>-3.035895672022733</v>
      </c>
      <c r="AT201" s="2954" t="n"/>
      <c r="AU201" s="2949" t="n">
        <v>0.701796</v>
      </c>
      <c r="AV201" s="2950" t="n">
        <v>0</v>
      </c>
      <c r="AW201" s="2950" t="n">
        <v>0</v>
      </c>
      <c r="AX201" s="2950" t="n">
        <v>0.701796</v>
      </c>
      <c r="AY201" s="2950" t="n">
        <v>0.701796</v>
      </c>
      <c r="AZ201" s="2952" t="n">
        <v>0.001024</v>
      </c>
      <c r="BA201" s="572" t="n">
        <v>684.34765625</v>
      </c>
      <c r="BB201" s="576" t="n"/>
      <c r="BC201" s="2949" t="n">
        <v>5e-06</v>
      </c>
      <c r="BD201" s="2950" t="n">
        <v>0</v>
      </c>
      <c r="BE201" s="2950" t="n">
        <v>0</v>
      </c>
      <c r="BF201" s="2950" t="n">
        <v>5e-06</v>
      </c>
      <c r="BG201" s="2950" t="n">
        <v>5e-06</v>
      </c>
      <c r="BH201" s="2952" t="n">
        <v>-0.062779</v>
      </c>
      <c r="BI201" s="572" t="n">
        <v>-1.000079644467099</v>
      </c>
      <c r="BJ201" s="2955" t="n"/>
      <c r="BK201" s="2949" t="n">
        <v>-0.222951</v>
      </c>
      <c r="BL201" s="2950" t="n">
        <v>0</v>
      </c>
      <c r="BM201" s="2950" t="n">
        <v>0</v>
      </c>
      <c r="BN201" s="2950" t="n">
        <v>0</v>
      </c>
      <c r="BO201" s="2950" t="n">
        <v>-0.222951</v>
      </c>
      <c r="BP201" s="2950" t="n">
        <v>-0.222951</v>
      </c>
      <c r="BQ201" s="2952" t="n">
        <v>0.218796</v>
      </c>
      <c r="BR201" s="572" t="n">
        <v>-2.018990292327099</v>
      </c>
      <c r="BS201" s="2955" t="n"/>
      <c r="BT201" s="2949" t="n">
        <v>-0.736961</v>
      </c>
      <c r="BU201" s="2950" t="n">
        <v>0</v>
      </c>
      <c r="BV201" s="2950" t="n">
        <v>0</v>
      </c>
      <c r="BW201" s="2950" t="n">
        <v>-0.736961</v>
      </c>
      <c r="BX201" s="2950" t="n">
        <v>-0.736961</v>
      </c>
      <c r="BY201" s="2952" t="n">
        <v>-0.8229880000000001</v>
      </c>
      <c r="BZ201" s="572" t="n">
        <v>-0.1045300782028414</v>
      </c>
      <c r="CA201" s="2956" t="n"/>
      <c r="CB201" s="2949" t="n">
        <v>-0.000688</v>
      </c>
      <c r="CC201" s="2950" t="n">
        <v>0</v>
      </c>
      <c r="CD201" s="2950" t="n">
        <v>0</v>
      </c>
      <c r="CE201" s="2950" t="n">
        <v>-0.000688</v>
      </c>
      <c r="CF201" s="2950" t="n">
        <v>-0.000688</v>
      </c>
      <c r="CG201" s="2952" t="n">
        <v>0.000559</v>
      </c>
      <c r="CH201" s="572" t="n">
        <v>-2.230769230769231</v>
      </c>
      <c r="CI201" s="2956" t="n"/>
      <c r="CJ201" s="2949" t="n">
        <v>-2.92228</v>
      </c>
      <c r="CK201" s="2950" t="n">
        <v>0</v>
      </c>
      <c r="CL201" s="2950" t="n">
        <v>0</v>
      </c>
      <c r="CM201" s="2950" t="n">
        <v>-2.92228</v>
      </c>
      <c r="CN201" s="2950" t="n">
        <v>-2.92228</v>
      </c>
      <c r="CO201" s="2952" t="n">
        <v>2.019243</v>
      </c>
      <c r="CP201" s="572" t="n">
        <v>-2.447215614960657</v>
      </c>
      <c r="CQ201" s="576" t="n"/>
      <c r="CR201" s="2949" t="n">
        <v>-4.675423</v>
      </c>
      <c r="CS201" s="2810" t="n">
        <v>0</v>
      </c>
      <c r="CT201" s="2810" t="n">
        <v>-0.7925429999999999</v>
      </c>
      <c r="CU201" s="2810" t="n">
        <v>-4.675423</v>
      </c>
      <c r="CV201" s="2810" t="n">
        <v>-3.882880000000001</v>
      </c>
      <c r="CW201" s="2810" t="n">
        <v>2.603275</v>
      </c>
      <c r="CX201" s="368">
        <f>IFERROR(CR201/CW201-1, "-")</f>
        <v/>
      </c>
      <c r="CY201" s="580" t="n"/>
      <c r="CZ201" s="2957" t="n"/>
      <c r="DA201" s="2950" t="n">
        <v>1.120748</v>
      </c>
      <c r="DB201" s="2950" t="n">
        <v>1.110045</v>
      </c>
      <c r="DC201" s="2950" t="n">
        <v>-0.7925429999999999</v>
      </c>
      <c r="DD201" s="2950" t="n">
        <v>2.603275</v>
      </c>
      <c r="DE201" s="582">
        <f>+CZ201/DD201-1</f>
        <v/>
      </c>
      <c r="DF201" s="582">
        <f>+DA201/DD201-1</f>
        <v/>
      </c>
      <c r="DG201" s="583">
        <f>+DB201/DD201-1</f>
        <v/>
      </c>
      <c r="DH201" s="583">
        <f>+DC201/DD201-1</f>
        <v/>
      </c>
      <c r="DI201" s="2819" t="n"/>
      <c r="DJ201" s="2657">
        <f>SUM(D201,J201,P201,V201,AD201,AL201,AU201,BC201,BK201,BT201,CB201,CJ201)-CR201</f>
        <v/>
      </c>
      <c r="DK201" s="2657">
        <f>SUM(E201,K201,Q201,W201,AE201,AM201,AV201,BD201,BL201,BU201,CC201,CK201)-CS201</f>
        <v/>
      </c>
      <c r="DL201" s="2657">
        <f>SUM(G201,M201,S201,AA201,AI201,AR201,AZ201,BH201,BQ201,BY201,CG201,CO201)-CW201</f>
        <v/>
      </c>
      <c r="DM201" s="2657">
        <f>SUM(D201,J201,P201,V201,AD201,AL201,AU201,BC201,,BN201,BV201,CD201,CL201)-CT201</f>
        <v/>
      </c>
      <c r="DN201" s="2819" t="n"/>
      <c r="DO201" s="2819" t="n"/>
      <c r="DP201" s="2958" t="n">
        <v>456255</v>
      </c>
      <c r="DQ201" s="2821">
        <f>-CR201+DP201/10^6</f>
        <v/>
      </c>
      <c r="DR201" s="2657">
        <f>SUM(E201,K201,Q201,W201,AE201,AM201,AV201,BD201,BL201,BU201,CC201,CK201)-CS201</f>
        <v/>
      </c>
      <c r="DS201" s="2657">
        <f>SUM(D201,J201,P201,V201,AD201,AL201,AU201,BC201,,BN201,BV201,CD201,CL201)-CT201</f>
        <v/>
      </c>
      <c r="DT201" s="2822" t="n"/>
      <c r="DU201" s="384" t="n">
        <v>2.019243</v>
      </c>
      <c r="DV201" s="2823">
        <f>DU201-CJ201</f>
        <v/>
      </c>
      <c r="DX201" s="2811">
        <f>(CS201-CZ201)*10^6</f>
        <v/>
      </c>
      <c r="DY201" s="2811">
        <f>(CT201-DC201)*10^6</f>
        <v/>
      </c>
      <c r="DZ201" s="2811">
        <f>(CW201-DD201)*10^6</f>
        <v/>
      </c>
      <c r="EB201" s="2824" t="n"/>
    </row>
    <row customFormat="1" customHeight="1" ht="12" r="202" s="2959">
      <c r="B202" s="2960" t="n"/>
      <c r="C202" s="2960" t="n"/>
      <c r="D202" s="2960" t="n"/>
      <c r="E202" s="2960" t="n"/>
      <c r="F202" s="2960" t="n"/>
      <c r="G202" s="2960" t="n"/>
      <c r="H202" s="2960" t="n"/>
      <c r="I202" s="2960" t="n"/>
      <c r="J202" s="2961" t="n"/>
      <c r="K202" s="2961" t="n"/>
      <c r="L202" s="2961" t="n"/>
      <c r="M202" s="2961" t="n"/>
      <c r="N202" s="588" t="n"/>
      <c r="O202" s="588" t="n"/>
      <c r="P202" s="589" t="n"/>
      <c r="Q202" s="588" t="n"/>
      <c r="R202" s="588" t="n"/>
      <c r="S202" s="588" t="n"/>
      <c r="T202" s="588" t="n"/>
      <c r="U202" s="588" t="n"/>
      <c r="V202" s="588" t="n"/>
      <c r="W202" s="588" t="n"/>
      <c r="X202" s="588" t="n"/>
      <c r="Y202" s="588" t="n"/>
      <c r="Z202" s="588" t="n"/>
      <c r="AA202" s="588" t="n"/>
      <c r="AB202" s="588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962" t="n"/>
      <c r="CR202" s="2963" t="n"/>
      <c r="CS202" s="2963" t="n"/>
      <c r="CT202" s="2724" t="n"/>
      <c r="CU202" s="2620" t="n"/>
      <c r="CV202" s="2620" t="n"/>
      <c r="CW202" s="2620" t="n"/>
      <c r="CX202" s="2962" t="n"/>
      <c r="CY202" s="2962" t="n"/>
      <c r="CZ202" s="2962" t="n"/>
      <c r="DA202" s="2620" t="n"/>
      <c r="DB202" s="2620" t="n"/>
      <c r="DC202" s="2758" t="n"/>
      <c r="DD202" s="2620" t="n"/>
      <c r="DE202" s="2962" t="n"/>
      <c r="DF202" s="2962" t="n"/>
      <c r="DG202" s="2964" t="n"/>
      <c r="DH202" s="2964" t="n"/>
      <c r="DI202" s="2965" t="n"/>
      <c r="DJ202" s="2965" t="n"/>
      <c r="DK202" s="2965" t="n"/>
      <c r="DL202" s="2965" t="n"/>
      <c r="DM202" s="2965" t="n"/>
      <c r="DN202" s="2965" t="n"/>
      <c r="DO202" s="2965" t="n"/>
      <c r="DP202" s="594" t="n"/>
      <c r="DQ202" s="2752" t="n"/>
      <c r="DR202" s="2657" t="n"/>
      <c r="DS202" s="2966" t="n"/>
      <c r="DT202" s="2822" t="n"/>
      <c r="DV202" s="2822" t="n"/>
      <c r="DX202" s="2811">
        <f>(CS202-CZ202)*10^6</f>
        <v/>
      </c>
      <c r="DY202" s="2811">
        <f>(CT202-DC202)*10^6</f>
        <v/>
      </c>
      <c r="DZ202" s="2811">
        <f>(CW202-DD202)*10^6</f>
        <v/>
      </c>
    </row>
    <row r="203">
      <c r="CR203" s="2963" t="n"/>
      <c r="CS203" s="2963" t="n"/>
      <c r="CZ203" s="2963" t="n">
        <v>0</v>
      </c>
      <c r="DB203" s="35" t="n"/>
      <c r="DV203" s="2822" t="n"/>
    </row>
    <row r="204">
      <c r="CR204" s="2963" t="n"/>
      <c r="DV204" s="2822" t="n"/>
    </row>
    <row r="205">
      <c r="DV205" s="2822" t="n"/>
    </row>
    <row r="206">
      <c r="DV206" s="2822" t="n"/>
    </row>
    <row r="207">
      <c r="DV207" s="2822" t="n"/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K54" pane="bottomRight" sqref="K54"/>
    </sheetView>
  </sheetViews>
  <sheetFormatPr baseColWidth="10" defaultColWidth="11.6640625" defaultRowHeight="13" outlineLevelRow="1"/>
  <cols>
    <col customWidth="1" max="1" min="1" style="2557" width="3.6640625"/>
    <col customWidth="1" max="2" min="2" style="2557" width="25.83203125"/>
    <col customWidth="1" hidden="1" max="3" min="3" style="2557" width="8.5"/>
    <col customWidth="1" hidden="1" max="4" min="4" style="2557" width="13"/>
    <col customWidth="1" hidden="1" max="5" min="5" style="2557" width="13"/>
    <col customWidth="1" hidden="1" max="6" min="6" style="2557" width="10.5"/>
    <col customWidth="1" hidden="1" max="7" min="7" style="2557" width="11.6640625"/>
    <col customWidth="1" hidden="1" max="8" min="8" style="35" width="7.5"/>
    <col customWidth="1" hidden="1" max="9" min="9" style="2557" width="0.33203125"/>
    <col customWidth="1" hidden="1" max="10" min="10" style="35" width="13.83203125"/>
    <col customWidth="1" hidden="1" max="11" min="11" style="2557" width="11"/>
    <col customWidth="1" hidden="1" max="12" min="12" style="2557" width="9.33203125"/>
    <col customWidth="1" hidden="1" max="13" min="13" style="2557" width="10.5"/>
    <col customWidth="1" hidden="1" max="14" min="14" style="33" width="10.5"/>
    <col customWidth="1" hidden="1" max="15" min="15" style="2557" width="0.33203125"/>
    <col customWidth="1" hidden="1" max="16" min="16" style="2557" width="14.1640625"/>
    <col customWidth="1" hidden="1" max="17" min="17" style="2557" width="11.83203125"/>
    <col customWidth="1" hidden="1" max="18" min="18" style="2557" width="9.6640625"/>
    <col customWidth="1" hidden="1" max="19" min="19" style="2557" width="12"/>
    <col customWidth="1" hidden="1" max="20" min="20" style="35" width="9.6640625"/>
    <col customWidth="1" hidden="1" max="21" min="21" style="2557" width="0.1640625"/>
    <col customWidth="1" hidden="1" max="24" min="22" style="2557" width="10.6640625"/>
    <col customWidth="1" hidden="1" max="23" min="23" style="2557" width="13"/>
    <col customWidth="1" hidden="1" max="24" min="24" style="2557" width="13"/>
    <col customWidth="1" hidden="1" max="25" min="25" style="2557" width="10.1640625"/>
    <col customWidth="1" hidden="1" max="26" min="26" style="2557" width="8.5"/>
    <col customWidth="1" hidden="1" max="27" min="27" style="2557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557" width="13"/>
    <col customWidth="1" hidden="1" max="32" min="32" style="2557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557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hidden="1" max="47" min="47" style="2618" width="10.1640625"/>
    <col customWidth="1" hidden="1" max="52" min="48" style="34" width="10.5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34" width="8.6640625"/>
    <col customWidth="1" hidden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557" width="13"/>
    <col customWidth="1" hidden="1" max="59" min="58" style="34" width="11.83203125"/>
    <col customWidth="1" hidden="1" max="59" min="59" style="2557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hidden="1" max="63" min="63" style="2618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hidden="1" max="72" min="72" style="34" width="10.33203125"/>
    <col customWidth="1" hidden="1" max="74" min="73" style="34" width="11"/>
    <col customWidth="1" hidden="1" max="74" min="74" style="2557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max="88" min="88" style="2751" width="10.33203125"/>
    <col customWidth="1" max="89" min="89" style="34" width="11.6640625"/>
    <col customWidth="1" max="90" min="90" style="34" width="11.5"/>
    <col customWidth="1" max="91" min="91" style="34" width="10.5"/>
    <col customWidth="1" max="93" min="92" style="34" width="11"/>
    <col customWidth="1" max="94" min="94" style="33" width="13.5"/>
    <col customWidth="1" max="95" min="95" style="34" width="0.33203125"/>
    <col customWidth="1" max="96" min="96" style="2620" width="13"/>
    <col customWidth="1" max="97" min="97" style="2620" width="13.5"/>
    <col customWidth="1" max="98" min="98" style="2620" width="13.33203125"/>
    <col customWidth="1" max="99" min="99" style="2620" width="11.83203125"/>
    <col customWidth="1" max="100" min="100" style="2620" width="11.6640625"/>
    <col customWidth="1" max="101" min="101" style="2620" width="12.83203125"/>
    <col customWidth="1" max="102" min="102" style="35" width="7.6640625"/>
    <col customWidth="1" max="103" min="103" style="2557" width="0.33203125"/>
    <col customWidth="1" max="104" min="104" style="2619" width="12.6640625"/>
    <col customWidth="1" hidden="1" max="105" min="105" style="2619" width="12.5"/>
    <col customWidth="1" hidden="1" max="106" min="106" style="2619" width="13"/>
    <col customWidth="1" max="107" min="107" style="2619" width="12.5"/>
    <col customWidth="1" max="108" min="108" style="2619" width="13"/>
    <col customWidth="1" max="112" min="109" style="34" width="10.5"/>
    <col customWidth="1" hidden="1" max="110" min="110" style="2557" width="13"/>
    <col customWidth="1" hidden="1" max="111" min="111" style="2557" width="13"/>
    <col customWidth="1" max="113" min="113" style="12" width="11.5"/>
    <col customWidth="1" max="114" min="114" style="2618" width="11.5"/>
    <col customWidth="1" hidden="1" max="117" min="116" style="2557" width="11.5"/>
    <col customWidth="1" hidden="1" max="118" min="118" style="2557" width="21"/>
    <col customWidth="1" hidden="1" max="121" min="119" style="2557" width="11.5"/>
  </cols>
  <sheetData>
    <row customFormat="1" customHeight="1" ht="15" r="1" s="34">
      <c r="H1" s="33" t="n"/>
      <c r="J1" s="2751" t="n"/>
      <c r="N1" s="33" t="n"/>
      <c r="P1" s="268">
        <f>#REF!</f>
        <v/>
      </c>
      <c r="Q1" s="268" t="n"/>
      <c r="R1" s="268" t="n"/>
      <c r="T1" s="33" t="n"/>
      <c r="Y1" s="2967">
        <f>Y8/W8</f>
        <v/>
      </c>
      <c r="Z1" s="2967">
        <f>Z8/X8</f>
        <v/>
      </c>
      <c r="AU1" s="2618" t="n">
        <v>0</v>
      </c>
      <c r="AV1" s="34" t="n">
        <v>0</v>
      </c>
      <c r="BC1" s="2968" t="n"/>
      <c r="BK1" s="2618" t="n"/>
      <c r="BT1" s="2969" t="n"/>
      <c r="CB1" s="2618" t="n"/>
      <c r="CE1" s="2618" t="n"/>
      <c r="CG1" s="2969" t="n"/>
      <c r="CH1" s="2618" t="n"/>
      <c r="CJ1" s="2731" t="n"/>
      <c r="CK1" s="2729" t="n"/>
      <c r="CL1" s="2970" t="n"/>
      <c r="CM1" s="2729" t="n"/>
      <c r="CN1" s="2618" t="n"/>
      <c r="CO1" s="2618" t="n"/>
      <c r="CP1" s="2751" t="n"/>
      <c r="CQ1" s="268" t="n"/>
      <c r="CR1" s="2971" t="n"/>
      <c r="CS1" s="2972" t="n"/>
      <c r="CT1" s="2731" t="n"/>
      <c r="CU1" s="2973" t="n"/>
      <c r="CV1" s="2731" t="n"/>
      <c r="CW1" s="268" t="n"/>
      <c r="CX1" s="269" t="n"/>
      <c r="CY1" s="268" t="n"/>
      <c r="CZ1" s="268" t="n"/>
      <c r="DA1" s="268" t="n"/>
      <c r="DB1" s="268" t="n"/>
      <c r="DC1" s="268" t="n"/>
      <c r="DD1" s="268" t="n"/>
      <c r="DE1" s="268" t="n"/>
      <c r="DF1" s="268" t="n"/>
      <c r="DG1" s="268" t="n"/>
      <c r="DH1" s="268" t="n"/>
      <c r="DI1" s="238" t="n"/>
      <c r="DJ1" s="2618" t="n">
        <v>0</v>
      </c>
    </row>
    <row customHeight="1" ht="20" r="2" s="2557">
      <c r="A2" s="38" t="inlineStr">
        <is>
          <t>CA Mobile</t>
        </is>
      </c>
      <c r="B2" s="603" t="n"/>
      <c r="D2" s="2618" t="n"/>
      <c r="E2" s="2750" t="n"/>
      <c r="J2" s="2802" t="n">
        <v>0</v>
      </c>
      <c r="K2" s="2750" t="n"/>
      <c r="P2" s="2974" t="n">
        <v>8366.779130681851</v>
      </c>
      <c r="Q2" s="2974">
        <f>P2+P179+P177+P171+P149+P144+P143+P53-P118-P126</f>
        <v/>
      </c>
      <c r="R2" s="2974">
        <f>+P8-Q2</f>
        <v/>
      </c>
      <c r="V2" s="2750" t="n"/>
      <c r="W2" s="2750" t="n">
        <v>0</v>
      </c>
      <c r="X2" s="226" t="n"/>
      <c r="AD2" s="34" t="n">
        <v>0</v>
      </c>
      <c r="AE2" s="2618" t="n"/>
      <c r="AG2" s="34">
        <f>AD8/AF8-1</f>
        <v/>
      </c>
      <c r="AN2" s="2618" t="n"/>
      <c r="AO2" s="2969" t="n"/>
      <c r="BC2" s="2975" t="n">
        <v>0</v>
      </c>
      <c r="BH2" s="2618" t="n"/>
      <c r="BI2" s="2618" t="n"/>
      <c r="BL2" s="2618" t="n"/>
      <c r="BM2" s="2618" t="n"/>
      <c r="BN2" s="2976" t="n"/>
      <c r="BO2" s="2618" t="n"/>
      <c r="BP2" s="2618" t="n"/>
      <c r="BQ2" s="2618" t="n"/>
      <c r="BR2" s="2618" t="n"/>
      <c r="BT2" s="2729" t="n"/>
      <c r="BU2" s="238" t="n"/>
      <c r="BV2" s="238" t="n"/>
      <c r="BW2" s="238" t="n"/>
      <c r="BX2" s="238" t="n"/>
      <c r="BY2" s="238" t="n"/>
      <c r="BZ2" s="238" t="n"/>
      <c r="CA2" s="238" t="n"/>
      <c r="CB2" s="2729" t="n"/>
      <c r="CC2" s="238" t="n"/>
      <c r="CD2" s="238" t="n"/>
      <c r="CE2" s="238" t="n"/>
      <c r="CF2" s="238" t="n"/>
      <c r="CG2" s="238" t="n"/>
      <c r="CH2" s="238" t="n"/>
      <c r="CI2" s="238" t="n"/>
      <c r="CJ2" s="2977" t="n"/>
      <c r="CK2" s="2729" t="n">
        <v>0</v>
      </c>
      <c r="CL2" s="2978" t="n"/>
      <c r="CM2" s="2970" t="n"/>
      <c r="CN2" s="2618" t="n"/>
      <c r="CO2" s="2658" t="n"/>
      <c r="CP2" s="2731" t="n"/>
      <c r="CQ2" s="2979" t="n"/>
      <c r="CR2" s="2729" t="n"/>
      <c r="CS2" s="2980" t="n"/>
      <c r="CT2" s="2731" t="n"/>
      <c r="CU2" s="2739" t="n"/>
      <c r="CV2" s="2739" t="n"/>
      <c r="CW2" s="611" t="n"/>
      <c r="CX2" s="2720" t="n"/>
      <c r="CY2" s="12" t="n"/>
      <c r="CZ2" s="2978" t="n"/>
      <c r="DA2" s="2978" t="n"/>
      <c r="DB2" s="2981" t="n"/>
      <c r="DC2" s="2978" t="n">
        <v>0</v>
      </c>
      <c r="DD2" s="2978" t="n"/>
      <c r="DE2" s="2982" t="n"/>
      <c r="DF2" s="2982" t="n"/>
      <c r="DG2" s="2982" t="n"/>
      <c r="DH2" s="238" t="n"/>
    </row>
    <row customHeight="1" ht="10.5" r="3" s="2557">
      <c r="D3" s="2983" t="n"/>
      <c r="E3" s="2984" t="n">
        <v>0</v>
      </c>
      <c r="F3" s="2985" t="n"/>
      <c r="G3" s="2983" t="n"/>
      <c r="H3" s="313" t="n"/>
      <c r="I3" s="617" t="n"/>
      <c r="J3" s="313" t="n"/>
      <c r="K3" s="618" t="n"/>
      <c r="L3" s="618" t="n"/>
      <c r="M3" s="618" t="n"/>
      <c r="N3" s="313" t="n"/>
      <c r="O3" s="619" t="n"/>
      <c r="P3" s="2986" t="n"/>
      <c r="Q3" s="2985" t="n"/>
      <c r="R3" s="2985" t="n"/>
      <c r="S3" s="2985" t="n"/>
      <c r="T3" s="310" t="n"/>
      <c r="U3" s="617" t="n"/>
      <c r="V3" s="2780" t="n"/>
      <c r="W3" s="2985" t="n"/>
      <c r="X3" s="2985" t="n"/>
      <c r="Y3" s="2985" t="n"/>
      <c r="Z3" s="2985" t="n"/>
      <c r="AA3" s="2985" t="n"/>
      <c r="AB3" s="313" t="n"/>
      <c r="AC3" s="314" t="n"/>
      <c r="AD3" s="2780" t="n"/>
      <c r="AE3" s="2985" t="n"/>
      <c r="AF3" s="2985" t="n"/>
      <c r="AG3" s="2985" t="n"/>
      <c r="AH3" s="2985" t="n"/>
      <c r="AI3" s="2985" t="n"/>
      <c r="AJ3" s="310" t="n"/>
      <c r="AK3" s="314" t="n"/>
      <c r="AL3" s="2783" t="n"/>
      <c r="AM3" s="2784" t="n"/>
      <c r="AN3" s="2784" t="n"/>
      <c r="AO3" s="2784" t="n"/>
      <c r="AP3" s="2784" t="n"/>
      <c r="AQ3" s="2784" t="n"/>
      <c r="AR3" s="2784" t="n"/>
      <c r="AS3" s="313" t="n"/>
      <c r="AT3" s="2786" t="n"/>
      <c r="AU3" s="2783" t="n"/>
      <c r="AV3" s="2784" t="n"/>
      <c r="AW3" s="2784" t="n"/>
      <c r="AX3" s="2784" t="n"/>
      <c r="AY3" s="2784" t="n"/>
      <c r="AZ3" s="2784" t="n"/>
      <c r="BA3" s="2784" t="n"/>
      <c r="BB3" s="2786" t="n"/>
      <c r="BC3" s="2783" t="n"/>
      <c r="BD3" s="2784" t="n"/>
      <c r="BE3" s="2784" t="n"/>
      <c r="BF3" s="2784" t="n"/>
      <c r="BG3" s="2784" t="n"/>
      <c r="BH3" s="2784" t="n"/>
      <c r="BI3" s="313" t="n"/>
      <c r="BJ3" s="2786" t="n"/>
      <c r="BK3" s="2783" t="n"/>
      <c r="BL3" s="2985" t="n"/>
      <c r="BM3" s="2985" t="n"/>
      <c r="BN3" s="2985" t="n"/>
      <c r="BO3" s="2985" t="n"/>
      <c r="BP3" s="2985" t="n"/>
      <c r="BQ3" s="2985" t="n"/>
      <c r="BR3" s="310" t="n"/>
      <c r="BS3" s="621" t="n"/>
      <c r="BT3" s="2783" t="n"/>
      <c r="BU3" s="2985" t="n"/>
      <c r="BV3" s="2985" t="n"/>
      <c r="BW3" s="2985" t="n"/>
      <c r="BX3" s="2985" t="n"/>
      <c r="BY3" s="2985" t="n"/>
      <c r="BZ3" s="310" t="n"/>
      <c r="CA3" s="622" t="n"/>
      <c r="CB3" s="2783" t="n"/>
      <c r="CC3" s="2985" t="n"/>
      <c r="CD3" s="2985" t="n"/>
      <c r="CE3" s="2985" t="n"/>
      <c r="CF3" s="2985" t="n"/>
      <c r="CG3" s="2985" t="n"/>
      <c r="CH3" s="310" t="n"/>
      <c r="CI3" s="314" t="n"/>
      <c r="CJ3" s="2783" t="n"/>
      <c r="CK3" s="2985" t="n"/>
      <c r="CL3" s="2985" t="n"/>
      <c r="CM3" s="2985" t="n"/>
      <c r="CN3" s="2985" t="n"/>
      <c r="CO3" s="2985" t="n"/>
      <c r="CP3" s="310" t="n"/>
      <c r="CQ3" s="617" t="n"/>
      <c r="CR3" s="2986" t="n"/>
      <c r="CS3" s="2780" t="n"/>
      <c r="CT3" s="2780" t="n"/>
      <c r="CU3" s="2780" t="n"/>
      <c r="CV3" s="2780" t="n"/>
      <c r="CW3" s="2780" t="n"/>
      <c r="CX3" s="623" t="n"/>
      <c r="CZ3" s="2984" t="n">
        <v>0</v>
      </c>
      <c r="DA3" s="2987" t="n"/>
      <c r="DB3" s="2987" t="n"/>
      <c r="DC3" s="2987" t="n"/>
      <c r="DD3" s="2987" t="n">
        <v>0</v>
      </c>
      <c r="DE3" s="2987" t="n"/>
      <c r="DF3" s="2987" t="n"/>
      <c r="DG3" s="625" t="n"/>
      <c r="DH3" s="618" t="n"/>
    </row>
    <row customFormat="1" customHeight="1" ht="12.75" r="4" s="2554">
      <c r="D4" s="2556" t="n">
        <v>45658</v>
      </c>
      <c r="E4" s="2790" t="n"/>
      <c r="F4" s="2790" t="n"/>
      <c r="G4" s="2790" t="n"/>
      <c r="H4" s="2790" t="n"/>
      <c r="I4" s="2571" t="n"/>
      <c r="J4" s="2556" t="n">
        <v>45689</v>
      </c>
      <c r="K4" s="2790" t="n"/>
      <c r="L4" s="2790" t="n"/>
      <c r="M4" s="2790" t="n"/>
      <c r="N4" s="2790" t="n"/>
      <c r="O4" s="2571" t="n"/>
      <c r="P4" s="2553" t="n">
        <v>45717</v>
      </c>
      <c r="Q4" s="2790" t="n"/>
      <c r="R4" s="2790" t="n"/>
      <c r="S4" s="2790" t="n"/>
      <c r="T4" s="2791" t="n"/>
      <c r="U4" s="2571" t="n"/>
      <c r="V4" s="2556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56" t="n">
        <v>45809</v>
      </c>
      <c r="AM4" s="2790" t="n"/>
      <c r="AN4" s="2790" t="n"/>
      <c r="AO4" s="2790" t="n"/>
      <c r="AP4" s="2790" t="n"/>
      <c r="AQ4" s="2790" t="n"/>
      <c r="AR4" s="2790" t="n"/>
      <c r="AS4" s="2790" t="n"/>
      <c r="AT4" s="2794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2571" t="n"/>
      <c r="BC4" s="2556" t="n">
        <v>45870</v>
      </c>
      <c r="BD4" s="2790" t="n"/>
      <c r="BE4" s="2790" t="n"/>
      <c r="BF4" s="2790" t="n"/>
      <c r="BG4" s="2790" t="n"/>
      <c r="BH4" s="2790" t="n"/>
      <c r="BI4" s="2790" t="n"/>
      <c r="BJ4" s="2794" t="n"/>
      <c r="BK4" s="2553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626" t="n"/>
      <c r="BT4" s="2573" t="n">
        <v>45931</v>
      </c>
      <c r="BU4" s="2797" t="n"/>
      <c r="BV4" s="2797" t="n"/>
      <c r="BW4" s="2797" t="n"/>
      <c r="BX4" s="2797" t="n"/>
      <c r="BY4" s="2797" t="n"/>
      <c r="BZ4" s="2988" t="n"/>
      <c r="CA4" s="2575" t="n"/>
      <c r="CB4" s="2556" t="n">
        <v>45962</v>
      </c>
      <c r="CC4" s="2790" t="n"/>
      <c r="CD4" s="2790" t="n"/>
      <c r="CE4" s="2790" t="n"/>
      <c r="CF4" s="2790" t="n"/>
      <c r="CG4" s="2790" t="n"/>
      <c r="CH4" s="2790" t="n"/>
      <c r="CI4" s="2571" t="n"/>
      <c r="CJ4" s="2553" t="n">
        <v>45992</v>
      </c>
      <c r="CK4" s="2790" t="n"/>
      <c r="CL4" s="2790" t="n"/>
      <c r="CM4" s="2790" t="n"/>
      <c r="CN4" s="2790" t="n"/>
      <c r="CO4" s="2790" t="n"/>
      <c r="CP4" s="2791" t="n"/>
      <c r="CQ4" s="628" t="n"/>
      <c r="CR4" s="2571" t="inlineStr">
        <is>
          <t>CUMUL</t>
        </is>
      </c>
      <c r="CS4" s="2790" t="n"/>
      <c r="CT4" s="2790" t="n"/>
      <c r="CU4" s="2790" t="n"/>
      <c r="CV4" s="2790" t="n"/>
      <c r="CW4" s="2790" t="n"/>
      <c r="CX4" s="2791" t="n"/>
      <c r="CZ4" s="2989" t="n"/>
      <c r="DA4" s="2572" t="n"/>
      <c r="DB4" s="2572" t="inlineStr">
        <is>
          <t>ANNUEL</t>
        </is>
      </c>
      <c r="DC4" s="2990" t="n"/>
      <c r="DD4" s="2990" t="n"/>
      <c r="DE4" s="2990" t="n"/>
      <c r="DF4" s="2572" t="n"/>
      <c r="DG4" s="631" t="n"/>
      <c r="DH4" s="632" t="n"/>
      <c r="DJ4" s="2883" t="n"/>
    </row>
    <row customFormat="1" customHeight="1" ht="27.75" r="5" s="79">
      <c r="B5" s="73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633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633" t="inlineStr">
        <is>
          <t>Evol 
%</t>
        </is>
      </c>
      <c r="CZ5" s="2646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J5" s="2991" t="n"/>
    </row>
    <row customHeight="1" ht="1.5" r="6" s="2557">
      <c r="D6" s="2620" t="n"/>
      <c r="E6" s="2619" t="n"/>
      <c r="F6" s="2619" t="n"/>
      <c r="G6" s="2619" t="n"/>
      <c r="H6" s="33" t="n"/>
      <c r="I6" s="635" t="n"/>
      <c r="J6" s="2751" t="n"/>
      <c r="K6" s="2619" t="n"/>
      <c r="L6" s="2618" t="n"/>
      <c r="M6" s="2618" t="n"/>
      <c r="O6" s="2795" t="n"/>
      <c r="P6" s="2992" t="n"/>
      <c r="Q6" s="2619" t="n"/>
      <c r="R6" s="2619" t="n"/>
      <c r="S6" s="2619" t="n"/>
      <c r="T6" s="637" t="n"/>
      <c r="U6" s="635" t="n"/>
      <c r="V6" s="2618" t="n"/>
      <c r="W6" s="2618" t="n"/>
      <c r="X6" s="2618" t="n"/>
      <c r="Y6" s="2618" t="n"/>
      <c r="Z6" s="2618" t="n"/>
      <c r="AA6" s="2618" t="n"/>
      <c r="AC6" s="635" t="n"/>
      <c r="AD6" s="2620" t="n"/>
      <c r="AE6" s="2619" t="n"/>
      <c r="AF6" s="2620" t="n"/>
      <c r="AG6" s="2619" t="n"/>
      <c r="AH6" s="2619" t="n"/>
      <c r="AI6" s="2619" t="n"/>
      <c r="AJ6" s="33" t="n"/>
      <c r="AK6" s="311" t="n"/>
      <c r="AL6" s="2993" t="n"/>
      <c r="AM6" s="2751" t="n"/>
      <c r="AN6" s="2751" t="n"/>
      <c r="AO6" s="2751" t="n"/>
      <c r="AP6" s="2751" t="n"/>
      <c r="AQ6" s="2751" t="n"/>
      <c r="AR6" s="2751" t="n"/>
      <c r="AS6" s="33" t="n"/>
      <c r="AT6" s="2803" t="n"/>
      <c r="AU6" s="2751" t="n"/>
      <c r="AV6" s="2619" t="n"/>
      <c r="AW6" s="2619" t="n"/>
      <c r="AX6" s="2619" t="n"/>
      <c r="AY6" s="2619" t="n"/>
      <c r="AZ6" s="2619" t="n"/>
      <c r="BA6" s="33" t="n"/>
      <c r="BB6" s="311" t="n"/>
      <c r="BC6" s="2751" t="n"/>
      <c r="BD6" s="2751" t="n"/>
      <c r="BE6" s="2751" t="n"/>
      <c r="BF6" s="2751" t="n"/>
      <c r="BG6" s="2751" t="n"/>
      <c r="BH6" s="2751" t="n"/>
      <c r="BI6" s="33" t="n"/>
      <c r="BJ6" s="2803" t="n"/>
      <c r="BK6" s="2751" t="n"/>
      <c r="BL6" s="2619" t="n"/>
      <c r="BM6" s="2619" t="n"/>
      <c r="BN6" s="2619" t="n"/>
      <c r="BO6" s="2619" t="n"/>
      <c r="BP6" s="2619" t="n"/>
      <c r="BQ6" s="2619" t="n"/>
      <c r="BR6" s="33" t="n"/>
      <c r="BS6" s="311" t="n"/>
      <c r="BT6" s="2751" t="n"/>
      <c r="BU6" s="2619" t="n"/>
      <c r="BV6" s="2619" t="n"/>
      <c r="BW6" s="2619" t="n"/>
      <c r="BX6" s="2619" t="n"/>
      <c r="BY6" s="2619" t="n"/>
      <c r="BZ6" s="33" t="n"/>
      <c r="CA6" s="311" t="n"/>
      <c r="CB6" s="2751" t="n"/>
      <c r="CC6" s="2619" t="n"/>
      <c r="CD6" s="2619" t="n"/>
      <c r="CE6" s="2619" t="n"/>
      <c r="CF6" s="2619" t="n"/>
      <c r="CG6" s="2619" t="n"/>
      <c r="CH6" s="33" t="n"/>
      <c r="CI6" s="311" t="n"/>
      <c r="CK6" s="2619" t="n"/>
      <c r="CL6" s="2619" t="n"/>
      <c r="CM6" s="2619" t="n"/>
      <c r="CN6" s="2619" t="n"/>
      <c r="CO6" s="2619" t="n"/>
      <c r="CQ6" s="635" t="n"/>
      <c r="CR6" s="2994" t="n"/>
      <c r="CS6" s="2619" t="n"/>
      <c r="CT6" s="2619" t="n"/>
      <c r="CU6" s="2619" t="n"/>
      <c r="CV6" s="2619" t="n"/>
      <c r="CW6" s="2619" t="n"/>
      <c r="CZ6" s="2994" t="n"/>
    </row>
    <row customHeight="1" ht="3.75" r="7" s="2557">
      <c r="D7" s="2620" t="n"/>
      <c r="E7" s="2620" t="n"/>
      <c r="F7" s="2620" t="n"/>
      <c r="G7" s="2620" t="n"/>
      <c r="H7" s="33" t="n"/>
      <c r="I7" s="635" t="n"/>
      <c r="J7" s="2751" t="n"/>
      <c r="K7" s="2620" t="n"/>
      <c r="L7" s="2618" t="n"/>
      <c r="M7" s="2618" t="n"/>
      <c r="O7" s="2795" t="n"/>
      <c r="P7" s="2992" t="n"/>
      <c r="Q7" s="2620" t="n"/>
      <c r="R7" s="2620" t="n"/>
      <c r="S7" s="2620" t="n"/>
      <c r="T7" s="637" t="n"/>
      <c r="U7" s="635" t="n"/>
      <c r="V7" s="2618" t="n"/>
      <c r="W7" s="2618" t="n"/>
      <c r="X7" s="2618" t="n"/>
      <c r="Y7" s="2618" t="n"/>
      <c r="Z7" s="2618" t="n"/>
      <c r="AA7" s="2618" t="n"/>
      <c r="AC7" s="635" t="n"/>
      <c r="AD7" s="2620" t="n"/>
      <c r="AE7" s="2620" t="n"/>
      <c r="AF7" s="2995" t="n"/>
      <c r="AG7" s="2620" t="n"/>
      <c r="AH7" s="2620" t="n"/>
      <c r="AI7" s="2620" t="n"/>
      <c r="AJ7" s="33" t="n"/>
      <c r="AK7" s="311" t="n"/>
      <c r="AL7" s="2993" t="n"/>
      <c r="AM7" s="2751" t="n"/>
      <c r="AN7" s="2751" t="n"/>
      <c r="AO7" s="2751" t="n"/>
      <c r="AP7" s="2751" t="n"/>
      <c r="AQ7" s="2751" t="n"/>
      <c r="AR7" s="2751" t="n"/>
      <c r="AS7" s="33" t="n"/>
      <c r="AT7" s="2803" t="n"/>
      <c r="AU7" s="2751" t="n"/>
      <c r="AV7" s="2620" t="n"/>
      <c r="AW7" s="2620" t="n"/>
      <c r="AX7" s="2620" t="n"/>
      <c r="AY7" s="2620" t="n"/>
      <c r="AZ7" s="2620" t="n"/>
      <c r="BA7" s="33" t="n"/>
      <c r="BB7" s="311" t="n"/>
      <c r="BC7" s="2751" t="n"/>
      <c r="BD7" s="2751" t="n"/>
      <c r="BE7" s="2751" t="n"/>
      <c r="BF7" s="2751" t="n"/>
      <c r="BG7" s="2751" t="n"/>
      <c r="BH7" s="2751" t="n"/>
      <c r="BI7" s="33" t="n"/>
      <c r="BJ7" s="2803" t="n"/>
      <c r="BK7" s="2751" t="n"/>
      <c r="BL7" s="2620" t="n"/>
      <c r="BM7" s="2620" t="n"/>
      <c r="BN7" s="2620" t="n"/>
      <c r="BO7" s="2620" t="n"/>
      <c r="BP7" s="2620" t="n"/>
      <c r="BQ7" s="2620" t="n"/>
      <c r="BR7" s="33" t="n"/>
      <c r="BS7" s="311" t="n"/>
      <c r="BT7" s="2751" t="n"/>
      <c r="BU7" s="2620" t="n"/>
      <c r="BV7" s="2620" t="n"/>
      <c r="BW7" s="2620" t="n"/>
      <c r="BX7" s="2620" t="n"/>
      <c r="BY7" s="2620" t="n"/>
      <c r="BZ7" s="33" t="n"/>
      <c r="CA7" s="311" t="n"/>
      <c r="CB7" s="2751" t="n"/>
      <c r="CC7" s="2620" t="n"/>
      <c r="CD7" s="2620" t="n"/>
      <c r="CE7" s="2620" t="n"/>
      <c r="CF7" s="2620" t="n"/>
      <c r="CG7" s="2620" t="n"/>
      <c r="CH7" s="33" t="n"/>
      <c r="CI7" s="311" t="n"/>
      <c r="CK7" s="2620" t="n"/>
      <c r="CL7" s="2620" t="n"/>
      <c r="CM7" s="2620" t="n"/>
      <c r="CN7" s="2620" t="n"/>
      <c r="CO7" s="2620" t="n"/>
      <c r="CQ7" s="635" t="n"/>
      <c r="CR7" s="2992" t="n"/>
      <c r="CV7" s="2619" t="n"/>
      <c r="CX7" s="34" t="n"/>
      <c r="CZ7" s="2992" t="n"/>
      <c r="DA7" s="2620" t="n"/>
      <c r="DB7" s="2620" t="n"/>
      <c r="DC7" s="2620" t="n"/>
      <c r="DD7" s="2620" t="n"/>
      <c r="DE7" s="33" t="n"/>
      <c r="DF7" s="33" t="n"/>
      <c r="DG7" s="33" t="n"/>
      <c r="DH7" s="33" t="n"/>
    </row>
    <row customHeight="1" ht="15" r="8" s="2557">
      <c r="A8" s="641" t="inlineStr">
        <is>
          <t>CA Global</t>
        </is>
      </c>
      <c r="B8" s="642" t="n"/>
      <c r="C8" s="643" t="inlineStr">
        <is>
          <t>CA1</t>
        </is>
      </c>
      <c r="D8" s="2996" t="n">
        <v>8324.902774543136</v>
      </c>
      <c r="E8" s="2997" t="n">
        <v>9527.089067890152</v>
      </c>
      <c r="F8" s="2997" t="n">
        <v>-1202.186293347017</v>
      </c>
      <c r="G8" s="2997" t="n">
        <v>9480.807708999999</v>
      </c>
      <c r="H8" s="2352" t="n">
        <v>-0.1219205124643102</v>
      </c>
      <c r="I8" s="2998" t="n"/>
      <c r="J8" s="2996" t="n">
        <v>7599.911021913815</v>
      </c>
      <c r="K8" s="2997" t="n">
        <v>8782.122689177009</v>
      </c>
      <c r="L8" s="2997" t="n">
        <v>-1182.211667263195</v>
      </c>
      <c r="M8" s="2997" t="n">
        <v>9059.86084090339</v>
      </c>
      <c r="N8" s="2352" t="n">
        <v>-0.1611448392670894</v>
      </c>
      <c r="O8" s="2999" t="n"/>
      <c r="P8" s="2996" t="n">
        <v>7943.492397543057</v>
      </c>
      <c r="Q8" s="2997" t="n">
        <v>9473.13894576356</v>
      </c>
      <c r="R8" s="2997" t="n">
        <v>-1529.646548220503</v>
      </c>
      <c r="S8" s="2997" t="n">
        <v>9959.727298096623</v>
      </c>
      <c r="T8" s="2352" t="n">
        <v>-0.2024387656616746</v>
      </c>
      <c r="U8" s="2998" t="n"/>
      <c r="V8" s="2350" t="n">
        <v>8080.229196876017</v>
      </c>
      <c r="W8" s="3000" t="n">
        <v>9362.537927757015</v>
      </c>
      <c r="X8" s="3000" t="n">
        <v>7876.124777799441</v>
      </c>
      <c r="Y8" s="3000" t="n">
        <v>-1282.308730880998</v>
      </c>
      <c r="Z8" s="3000" t="n">
        <v>204.1044190765761</v>
      </c>
      <c r="AA8" s="3000" t="n">
        <v>9279.897734847458</v>
      </c>
      <c r="AB8" s="2352" t="n">
        <v>-0.1292760515524324</v>
      </c>
      <c r="AC8" s="650" t="n"/>
      <c r="AD8" s="2996" t="n">
        <v>7954.742306123981</v>
      </c>
      <c r="AE8" s="2997" t="n">
        <v>9772.463601124722</v>
      </c>
      <c r="AF8" s="2997" t="n">
        <v>8199.61467808833</v>
      </c>
      <c r="AG8" s="2997" t="n">
        <v>-1817.721295000742</v>
      </c>
      <c r="AH8" s="3001" t="n">
        <v>-244.8723719643494</v>
      </c>
      <c r="AI8" s="2997" t="n">
        <v>9134.199936966512</v>
      </c>
      <c r="AJ8" s="646" t="n">
        <v>-0.1291254449192878</v>
      </c>
      <c r="AK8" s="2998" t="n"/>
      <c r="AL8" s="2996" t="n">
        <v>7729.023477000013</v>
      </c>
      <c r="AM8" s="2997" t="n">
        <v>9466.685901702767</v>
      </c>
      <c r="AN8" s="2997" t="n">
        <v>8095.14720870963</v>
      </c>
      <c r="AO8" s="2997" t="n">
        <v>7913.485060571677</v>
      </c>
      <c r="AP8" s="2997" t="n">
        <v>-1737.662424702754</v>
      </c>
      <c r="AQ8" s="2997" t="n">
        <v>-366.1237317096165</v>
      </c>
      <c r="AR8" s="2997" t="n">
        <v>8946.75583618603</v>
      </c>
      <c r="AS8" s="3002" t="n">
        <v>-0.1361088177080656</v>
      </c>
      <c r="AT8" s="2999" t="n"/>
      <c r="AU8" s="3003" t="n">
        <v>8256.653563205364</v>
      </c>
      <c r="AV8" s="2997" t="n">
        <v>9614.055149362421</v>
      </c>
      <c r="AW8" s="2997" t="n">
        <v>8186.039229827637</v>
      </c>
      <c r="AX8" s="2997" t="n">
        <v>-1357.401586157057</v>
      </c>
      <c r="AY8" s="2997" t="n">
        <v>70.61433337772633</v>
      </c>
      <c r="AZ8" s="2997" t="n">
        <v>8581.716125441015</v>
      </c>
      <c r="BA8" s="646" t="n">
        <v>-0.03787850326020259</v>
      </c>
      <c r="BB8" s="650" t="n"/>
      <c r="BC8" s="3003" t="n">
        <v>7471.378382794624</v>
      </c>
      <c r="BD8" s="2997" t="n">
        <v>9618.249694990038</v>
      </c>
      <c r="BE8" s="2997" t="n">
        <v>8207.06950648545</v>
      </c>
      <c r="BF8" s="2997" t="n">
        <v>-2146.871312195414</v>
      </c>
      <c r="BG8" s="2997" t="n">
        <v>-735.6911236908263</v>
      </c>
      <c r="BH8" s="2997" t="n">
        <v>8351.313399558981</v>
      </c>
      <c r="BI8" s="646" t="n">
        <v>-0.1053648659396288</v>
      </c>
      <c r="BJ8" s="2999" t="n"/>
      <c r="BK8" s="3003" t="n">
        <v>7039.686930305084</v>
      </c>
      <c r="BL8" s="2997" t="n">
        <v>9285.18689159615</v>
      </c>
      <c r="BM8" s="2997" t="n">
        <v>8012.23658941267</v>
      </c>
      <c r="BN8" s="2997" t="n">
        <v>7485.678691182991</v>
      </c>
      <c r="BO8" s="2997" t="n">
        <v>-2245.499961291065</v>
      </c>
      <c r="BP8" s="2997" t="n">
        <v>-445.9917608779069</v>
      </c>
      <c r="BQ8" s="2997" t="n">
        <v>8138.033873999992</v>
      </c>
      <c r="BR8" s="3002" t="n">
        <v>-0.1349646561688554</v>
      </c>
      <c r="BS8" s="650" t="n"/>
      <c r="BT8" s="3003" t="n">
        <v>7152.489181628823</v>
      </c>
      <c r="BU8" s="2997" t="n">
        <v>9720.44417599078</v>
      </c>
      <c r="BV8" s="2997" t="n">
        <v>7864.905250921743</v>
      </c>
      <c r="BW8" s="2997" t="n">
        <v>-2567.954994361958</v>
      </c>
      <c r="BX8" s="2997" t="n">
        <v>-712.4160692929199</v>
      </c>
      <c r="BY8" s="2997" t="n">
        <v>8274.480957599751</v>
      </c>
      <c r="BZ8" s="3002" t="n">
        <v>-0.1355966352113516</v>
      </c>
      <c r="CA8" s="653" t="n"/>
      <c r="CB8" s="3003" t="n">
        <v>6727.764682066101</v>
      </c>
      <c r="CC8" s="2997" t="n">
        <v>9418.346951290756</v>
      </c>
      <c r="CD8" s="2997" t="n">
        <v>7850.809941909341</v>
      </c>
      <c r="CE8" s="2997" t="n">
        <v>-2690.582269224655</v>
      </c>
      <c r="CF8" s="2997" t="n">
        <v>-1123.045259843239</v>
      </c>
      <c r="CG8" s="2997" t="n">
        <v>7768.206052976117</v>
      </c>
      <c r="CH8" s="3002" t="n">
        <v>-0.1339358616152319</v>
      </c>
      <c r="CI8" s="654" t="n"/>
      <c r="CJ8" s="3003" t="n">
        <v>7344.196139466101</v>
      </c>
      <c r="CK8" s="2997" t="n">
        <v>10293.44266857857</v>
      </c>
      <c r="CL8" s="2997" t="n">
        <v>8711.230149409028</v>
      </c>
      <c r="CM8" s="2997" t="n">
        <v>-2949.246529112468</v>
      </c>
      <c r="CN8" s="2997" t="n">
        <v>-1367.034009942927</v>
      </c>
      <c r="CO8" s="2997" t="n">
        <v>9217.130833424146</v>
      </c>
      <c r="CP8" s="3002" t="n">
        <v>-0.2032014872964815</v>
      </c>
      <c r="CQ8" s="655" t="n"/>
      <c r="CR8" s="3004" t="n">
        <v>91624.47005346612</v>
      </c>
      <c r="CS8" s="3005" t="n">
        <v>114333.7636652239</v>
      </c>
      <c r="CT8" s="2817" t="n">
        <v>95272.95715342311</v>
      </c>
      <c r="CU8" s="3005" t="n">
        <v>-22709.29361175782</v>
      </c>
      <c r="CV8" s="3005" t="n">
        <v>-3648.487099956983</v>
      </c>
      <c r="CW8" s="3005" t="n">
        <v>106192.130599</v>
      </c>
      <c r="CX8" s="646">
        <f>IFERROR(CR8/CW8-1, "-")</f>
        <v/>
      </c>
      <c r="CY8" s="658" t="n"/>
      <c r="CZ8" s="2996" t="n">
        <v>114333.7636652239</v>
      </c>
      <c r="DA8" s="2997" t="n">
        <v>100883.8396610011</v>
      </c>
      <c r="DB8" s="2997" t="n">
        <v>98063.95388595505</v>
      </c>
      <c r="DC8" s="2997" t="n">
        <v>95272.95715342312</v>
      </c>
      <c r="DD8" s="2997" t="n">
        <v>106192.130599</v>
      </c>
      <c r="DE8" s="659">
        <f>(CZ8-DD8)/DD8</f>
        <v/>
      </c>
      <c r="DF8" s="659">
        <f>(DA8-DD8)/DD8</f>
        <v/>
      </c>
      <c r="DG8" s="659">
        <f>(DB8-DD8)/DD8</f>
        <v/>
      </c>
      <c r="DH8" s="659">
        <f>(DC8-DD8)/DD8</f>
        <v/>
      </c>
      <c r="DI8" s="2729" t="n"/>
      <c r="DL8" s="2618" t="n"/>
      <c r="DM8" s="2811">
        <f>CS8-CZ8</f>
        <v/>
      </c>
      <c r="DN8" s="2811">
        <f>CT8-DC8</f>
        <v/>
      </c>
      <c r="DO8" s="2811">
        <f>CW8-DD8</f>
        <v/>
      </c>
      <c r="DP8" s="2811" t="n"/>
    </row>
    <row customHeight="1" ht="1.5" r="9" s="2557">
      <c r="C9" s="643" t="inlineStr">
        <is>
          <t>CA2</t>
        </is>
      </c>
      <c r="D9" s="2667" t="n"/>
      <c r="E9" s="2667" t="n"/>
      <c r="F9" s="2667" t="n"/>
      <c r="G9" s="2667" t="n"/>
      <c r="H9" s="129" t="n"/>
      <c r="I9" s="389" t="n"/>
      <c r="J9" s="2667" t="n"/>
      <c r="K9" s="2667" t="n"/>
      <c r="L9" s="2667" t="n"/>
      <c r="M9" s="2667" t="n"/>
      <c r="N9" s="129" t="n"/>
      <c r="O9" s="2826" t="n"/>
      <c r="P9" s="2667" t="n"/>
      <c r="Q9" s="2667" t="n"/>
      <c r="R9" s="2667" t="n"/>
      <c r="S9" s="2667" t="n"/>
      <c r="T9" s="129" t="n"/>
      <c r="U9" s="389" t="n"/>
      <c r="V9" s="2348" t="n"/>
      <c r="W9" s="2668" t="n"/>
      <c r="X9" s="2668" t="n"/>
      <c r="Y9" s="2668" t="n"/>
      <c r="Z9" s="2668" t="n"/>
      <c r="AA9" s="2668" t="n"/>
      <c r="AB9" s="129" t="n"/>
      <c r="AC9" s="389" t="n"/>
      <c r="AD9" s="2667" t="n"/>
      <c r="AE9" s="2667" t="n"/>
      <c r="AF9" s="2667" t="n"/>
      <c r="AG9" s="2667" t="n"/>
      <c r="AH9" s="2747" t="n"/>
      <c r="AI9" s="2667" t="n"/>
      <c r="AJ9" s="224" t="n"/>
      <c r="AK9" s="389" t="n"/>
      <c r="AL9" s="2667" t="n"/>
      <c r="AM9" s="2667" t="n"/>
      <c r="AN9" s="2667" t="n"/>
      <c r="AO9" s="2667" t="n"/>
      <c r="AP9" s="2667" t="n"/>
      <c r="AQ9" s="2747" t="n"/>
      <c r="AR9" s="2667" t="n"/>
      <c r="AS9" s="224" t="n"/>
      <c r="AT9" s="2826" t="n"/>
      <c r="AU9" s="2747" t="n"/>
      <c r="AV9" s="2667" t="n"/>
      <c r="AW9" s="2667" t="n"/>
      <c r="AX9" s="2667" t="n"/>
      <c r="AY9" s="2667" t="n"/>
      <c r="AZ9" s="2667" t="n"/>
      <c r="BA9" s="224" t="n"/>
      <c r="BB9" s="389" t="n"/>
      <c r="BC9" s="2747" t="n"/>
      <c r="BD9" s="2667" t="n"/>
      <c r="BE9" s="2667" t="n"/>
      <c r="BF9" s="2667" t="n"/>
      <c r="BG9" s="2667" t="n"/>
      <c r="BH9" s="2667" t="n"/>
      <c r="BI9" s="224" t="n"/>
      <c r="BJ9" s="2826" t="n"/>
      <c r="BK9" s="2747" t="n"/>
      <c r="BL9" s="2667" t="n"/>
      <c r="BM9" s="2667" t="n"/>
      <c r="BN9" s="2667" t="n"/>
      <c r="BO9" s="2667" t="n"/>
      <c r="BP9" s="2667" t="n"/>
      <c r="BQ9" s="2667" t="n"/>
      <c r="BR9" s="224" t="n"/>
      <c r="BS9" s="389" t="n"/>
      <c r="BT9" s="2747" t="n"/>
      <c r="BU9" s="2667" t="n"/>
      <c r="BV9" s="2667" t="n"/>
      <c r="BW9" s="2667" t="n"/>
      <c r="BX9" s="2667" t="n"/>
      <c r="BY9" s="2667" t="n"/>
      <c r="BZ9" s="224" t="n"/>
      <c r="CA9" s="389" t="n"/>
      <c r="CB9" s="2747" t="n"/>
      <c r="CC9" s="2667" t="n"/>
      <c r="CD9" s="2667" t="n"/>
      <c r="CE9" s="2667" t="n"/>
      <c r="CF9" s="2667" t="n"/>
      <c r="CG9" s="2667" t="n"/>
      <c r="CH9" s="224" t="n"/>
      <c r="CI9" s="389" t="n"/>
      <c r="CJ9" s="2747" t="n"/>
      <c r="CK9" s="2667" t="n"/>
      <c r="CL9" s="2667" t="n"/>
      <c r="CM9" s="2667" t="n"/>
      <c r="CN9" s="2667" t="n"/>
      <c r="CO9" s="2667" t="n"/>
      <c r="CP9" s="224" t="n"/>
      <c r="CQ9" s="389" t="n"/>
      <c r="CR9" s="3006" t="n"/>
      <c r="CS9" s="3006" t="n"/>
      <c r="CT9" s="2667" t="n"/>
      <c r="CU9" s="3007" t="n"/>
      <c r="CV9" s="3007">
        <f>+CR9-CT9</f>
        <v/>
      </c>
      <c r="CW9" s="3006" t="n"/>
      <c r="CX9" s="224">
        <f>IFERROR(CR9/CW9-1, "-")</f>
        <v/>
      </c>
      <c r="CY9" s="32" t="n"/>
      <c r="CZ9" s="3008" t="n"/>
      <c r="DA9" s="2667" t="n"/>
      <c r="DB9" s="2667" t="n"/>
      <c r="DC9" s="2667" t="n"/>
      <c r="DD9" s="2667" t="n"/>
      <c r="DE9" s="224" t="n"/>
      <c r="DF9" s="224" t="n"/>
      <c r="DG9" s="224" t="n"/>
      <c r="DH9" s="224" t="n"/>
      <c r="DI9" s="2729" t="n"/>
      <c r="DL9" s="2618" t="n"/>
      <c r="DM9" s="2811">
        <f>(CS9-CZ9)*10^6</f>
        <v/>
      </c>
      <c r="DN9" s="2811">
        <f>(CT9-DC9)*10^6</f>
        <v/>
      </c>
      <c r="DO9" s="2811">
        <f>(CW9-DD9)*10^6</f>
        <v/>
      </c>
    </row>
    <row customHeight="1" hidden="1" ht="17.25" r="10" s="2557">
      <c r="A10" s="663" t="n"/>
      <c r="B10" s="3009" t="inlineStr">
        <is>
          <t>dont CA Etat</t>
        </is>
      </c>
      <c r="C10" s="643" t="inlineStr">
        <is>
          <t>CA3</t>
        </is>
      </c>
      <c r="D10" s="2811" t="n"/>
      <c r="E10" s="2811" t="n"/>
      <c r="F10" s="2811" t="n"/>
      <c r="G10" s="2811" t="n"/>
      <c r="H10" s="2312" t="n"/>
      <c r="I10" s="370" t="n"/>
      <c r="J10" s="2811" t="n"/>
      <c r="K10" s="2811" t="n"/>
      <c r="L10" s="2811" t="n"/>
      <c r="M10" s="2811" t="n"/>
      <c r="N10" s="2312" t="n"/>
      <c r="O10" s="2812" t="n"/>
      <c r="P10" s="2811" t="n"/>
      <c r="Q10" s="2811" t="n"/>
      <c r="R10" s="2811" t="n"/>
      <c r="S10" s="2811" t="n"/>
      <c r="T10" s="2312" t="n"/>
      <c r="U10" s="370" t="n"/>
      <c r="V10" s="2311" t="n"/>
      <c r="W10" s="3010" t="n"/>
      <c r="X10" s="3010" t="n"/>
      <c r="Y10" s="3010" t="n"/>
      <c r="Z10" s="3010" t="n"/>
      <c r="AA10" s="3010" t="n"/>
      <c r="AB10" s="2312" t="n"/>
      <c r="AC10" s="370" t="n"/>
      <c r="AD10" s="2811" t="n"/>
      <c r="AE10" s="2811" t="n"/>
      <c r="AF10" s="2811" t="n"/>
      <c r="AG10" s="2811" t="n"/>
      <c r="AH10" s="2810" t="n"/>
      <c r="AI10" s="2811" t="n"/>
      <c r="AJ10" s="368" t="n"/>
      <c r="AK10" s="370" t="n"/>
      <c r="AL10" s="2811" t="n"/>
      <c r="AM10" s="2811" t="n"/>
      <c r="AN10" s="2811" t="n"/>
      <c r="AO10" s="2811" t="n"/>
      <c r="AP10" s="2811" t="n"/>
      <c r="AQ10" s="2810" t="n"/>
      <c r="AR10" s="2811" t="n"/>
      <c r="AS10" s="368" t="n"/>
      <c r="AT10" s="2812" t="n"/>
      <c r="AU10" s="2810" t="n"/>
      <c r="AV10" s="2811" t="n"/>
      <c r="AW10" s="2811" t="n"/>
      <c r="AX10" s="2811" t="n"/>
      <c r="AY10" s="2811" t="n"/>
      <c r="AZ10" s="2811" t="n"/>
      <c r="BA10" s="368" t="n"/>
      <c r="BB10" s="370" t="n"/>
      <c r="BC10" s="2810" t="n"/>
      <c r="BD10" s="2811" t="n"/>
      <c r="BE10" s="2811" t="n"/>
      <c r="BF10" s="2811" t="n"/>
      <c r="BG10" s="2811" t="n"/>
      <c r="BH10" s="2811" t="n"/>
      <c r="BI10" s="368" t="n"/>
      <c r="BJ10" s="2812" t="n"/>
      <c r="BK10" s="2810" t="n"/>
      <c r="BL10" s="2811" t="n"/>
      <c r="BM10" s="2811" t="n"/>
      <c r="BN10" s="2811" t="n"/>
      <c r="BO10" s="2811" t="n"/>
      <c r="BP10" s="2811" t="n"/>
      <c r="BQ10" s="2811" t="n"/>
      <c r="BR10" s="368" t="n"/>
      <c r="BS10" s="370" t="n"/>
      <c r="BT10" s="2810" t="n"/>
      <c r="BU10" s="2811" t="n"/>
      <c r="BV10" s="2811" t="n"/>
      <c r="BW10" s="2811" t="n"/>
      <c r="BX10" s="2811" t="n"/>
      <c r="BY10" s="2811" t="n"/>
      <c r="BZ10" s="368" t="n"/>
      <c r="CA10" s="369" t="n"/>
      <c r="CB10" s="2810" t="n"/>
      <c r="CC10" s="2811" t="n"/>
      <c r="CD10" s="2811" t="n"/>
      <c r="CE10" s="2811" t="n"/>
      <c r="CF10" s="2811" t="n"/>
      <c r="CG10" s="2811" t="n"/>
      <c r="CH10" s="368" t="n"/>
      <c r="CI10" s="369" t="n"/>
      <c r="CJ10" s="2810" t="n"/>
      <c r="CK10" s="2811" t="n"/>
      <c r="CL10" s="2811" t="n"/>
      <c r="CM10" s="2811" t="n"/>
      <c r="CN10" s="2811" t="n"/>
      <c r="CO10" s="2811" t="n"/>
      <c r="CP10" s="368" t="n"/>
      <c r="CQ10" s="665" t="n"/>
      <c r="CR10" s="3011" t="n"/>
      <c r="CS10" s="3011" t="n"/>
      <c r="CT10" s="2811" t="n"/>
      <c r="CU10" s="3011" t="n"/>
      <c r="CV10" s="3011">
        <f>+CR10-CT10</f>
        <v/>
      </c>
      <c r="CW10" s="3011" t="n"/>
      <c r="CX10" s="667">
        <f>IFERROR(CR10/CW10-1, "-")</f>
        <v/>
      </c>
      <c r="CY10" s="93" t="n"/>
      <c r="CZ10" s="3012" t="n"/>
      <c r="DA10" s="2811" t="n"/>
      <c r="DB10" s="2811" t="n"/>
      <c r="DC10" s="2811" t="n"/>
      <c r="DD10" s="2811" t="n"/>
      <c r="DE10" s="368" t="n"/>
      <c r="DF10" s="368" t="n"/>
      <c r="DG10" s="368" t="n"/>
      <c r="DH10" s="368" t="n"/>
      <c r="DI10" s="2729" t="n"/>
      <c r="DL10" s="2618" t="n"/>
      <c r="DM10" s="2811">
        <f>(CS10-CZ10)*10^6</f>
        <v/>
      </c>
      <c r="DN10" s="2811">
        <f>(CT10-DC10)*10^6</f>
        <v/>
      </c>
      <c r="DO10" s="2811">
        <f>(CW10-DD10)*10^6</f>
        <v/>
      </c>
    </row>
    <row customHeight="1" ht="3" r="11" s="2557">
      <c r="C11" s="643" t="inlineStr">
        <is>
          <t>CA4</t>
        </is>
      </c>
      <c r="D11" s="2667" t="n"/>
      <c r="E11" s="2667" t="n"/>
      <c r="F11" s="2667" t="n"/>
      <c r="G11" s="2667" t="n"/>
      <c r="H11" s="129" t="n"/>
      <c r="I11" s="514" t="n"/>
      <c r="J11" s="2667" t="n"/>
      <c r="K11" s="2667" t="n"/>
      <c r="L11" s="2667" t="n"/>
      <c r="M11" s="2667" t="n"/>
      <c r="N11" s="129" t="n"/>
      <c r="O11" s="2909" t="n"/>
      <c r="P11" s="2667" t="n"/>
      <c r="Q11" s="2667" t="n"/>
      <c r="R11" s="2667" t="n"/>
      <c r="S11" s="2667" t="n"/>
      <c r="T11" s="129" t="n"/>
      <c r="U11" s="514" t="n"/>
      <c r="V11" s="2348" t="n"/>
      <c r="W11" s="2668" t="n"/>
      <c r="X11" s="2668" t="n"/>
      <c r="Y11" s="2668" t="n"/>
      <c r="Z11" s="2668" t="n"/>
      <c r="AA11" s="2668" t="n"/>
      <c r="AB11" s="129" t="n"/>
      <c r="AC11" s="514" t="n"/>
      <c r="AD11" s="2667" t="n"/>
      <c r="AE11" s="2667" t="n"/>
      <c r="AF11" s="2667" t="n"/>
      <c r="AG11" s="2667" t="n"/>
      <c r="AH11" s="2907" t="n"/>
      <c r="AI11" s="2667" t="n"/>
      <c r="AJ11" s="224" t="n"/>
      <c r="AK11" s="389" t="n"/>
      <c r="AL11" s="2667" t="n"/>
      <c r="AM11" s="2667" t="n"/>
      <c r="AN11" s="2667" t="n"/>
      <c r="AO11" s="2667" t="n"/>
      <c r="AP11" s="2667" t="n"/>
      <c r="AQ11" s="2747" t="n"/>
      <c r="AR11" s="2667" t="n"/>
      <c r="AS11" s="224" t="n"/>
      <c r="AT11" s="2826" t="n"/>
      <c r="AU11" s="2747" t="n"/>
      <c r="AV11" s="2667" t="n"/>
      <c r="AW11" s="2667" t="n"/>
      <c r="AX11" s="2667" t="n"/>
      <c r="AY11" s="2667" t="n"/>
      <c r="AZ11" s="2667" t="n"/>
      <c r="BA11" s="224" t="n"/>
      <c r="BB11" s="389" t="n"/>
      <c r="BC11" s="2747" t="n"/>
      <c r="BD11" s="2667" t="n"/>
      <c r="BE11" s="2667" t="n"/>
      <c r="BF11" s="2667" t="n"/>
      <c r="BG11" s="2667" t="n"/>
      <c r="BH11" s="2667" t="n"/>
      <c r="BI11" s="224" t="n"/>
      <c r="BJ11" s="2826" t="n"/>
      <c r="BK11" s="2747" t="n"/>
      <c r="BL11" s="2667" t="n"/>
      <c r="BM11" s="2667" t="n"/>
      <c r="BN11" s="2667" t="n"/>
      <c r="BO11" s="2667" t="n"/>
      <c r="BP11" s="2667" t="n"/>
      <c r="BQ11" s="2667" t="n"/>
      <c r="BR11" s="224" t="n"/>
      <c r="BS11" s="389" t="n"/>
      <c r="BT11" s="2747" t="n"/>
      <c r="BU11" s="2667" t="n"/>
      <c r="BV11" s="2667" t="n"/>
      <c r="BW11" s="2667" t="n"/>
      <c r="BX11" s="2667" t="n"/>
      <c r="BY11" s="2667" t="n"/>
      <c r="BZ11" s="224" t="n"/>
      <c r="CA11" s="389" t="n"/>
      <c r="CB11" s="2747" t="n"/>
      <c r="CC11" s="2667" t="n"/>
      <c r="CD11" s="2667" t="n"/>
      <c r="CE11" s="2667" t="n"/>
      <c r="CF11" s="2667" t="n"/>
      <c r="CG11" s="2667" t="n"/>
      <c r="CH11" s="224" t="n"/>
      <c r="CI11" s="389" t="n"/>
      <c r="CJ11" s="2747" t="n"/>
      <c r="CK11" s="2667" t="n"/>
      <c r="CL11" s="2667" t="n"/>
      <c r="CM11" s="2667" t="n"/>
      <c r="CN11" s="2667" t="n"/>
      <c r="CO11" s="2667" t="n"/>
      <c r="CP11" s="224" t="n"/>
      <c r="CQ11" s="389" t="n"/>
      <c r="CR11" s="2667" t="n"/>
      <c r="CS11" s="2667" t="n"/>
      <c r="CT11" s="2667" t="n"/>
      <c r="CU11" s="2667" t="n"/>
      <c r="CV11" s="2667">
        <f>+CR11-CT11</f>
        <v/>
      </c>
      <c r="CW11" s="2667" t="n"/>
      <c r="CX11" s="224">
        <f>IFERROR(CR11/CW11-1, "-")</f>
        <v/>
      </c>
      <c r="CY11" s="32" t="n"/>
      <c r="CZ11" s="3008" t="n"/>
      <c r="DA11" s="2667" t="n"/>
      <c r="DB11" s="2667" t="n"/>
      <c r="DC11" s="2667" t="n"/>
      <c r="DD11" s="2667" t="n"/>
      <c r="DE11" s="513" t="n"/>
      <c r="DF11" s="513" t="n"/>
      <c r="DG11" s="513" t="n"/>
      <c r="DH11" s="513" t="n"/>
      <c r="DI11" s="2729" t="n"/>
      <c r="DL11" s="2618" t="n"/>
      <c r="DM11" s="2811">
        <f>(CS11-CZ11)*10^6</f>
        <v/>
      </c>
      <c r="DN11" s="2811">
        <f>(CT11-DC11)*10^6</f>
        <v/>
      </c>
      <c r="DO11" s="2811">
        <f>(CW11-DD11)*10^6</f>
        <v/>
      </c>
    </row>
    <row r="12">
      <c r="A12" s="663" t="inlineStr">
        <is>
          <t>CA services Mobile</t>
        </is>
      </c>
      <c r="B12" s="669" t="n"/>
      <c r="C12" s="643" t="inlineStr">
        <is>
          <t>CA5</t>
        </is>
      </c>
      <c r="D12" s="2811" t="n">
        <v>8118.348438543137</v>
      </c>
      <c r="E12" s="2811" t="n">
        <v>9340.117006282497</v>
      </c>
      <c r="F12" s="2811" t="n">
        <v>-1221.76856773936</v>
      </c>
      <c r="G12" s="2811" t="n">
        <v>9400.269054999999</v>
      </c>
      <c r="H12" s="2358" t="n">
        <v>-0.1363706303464802</v>
      </c>
      <c r="I12" s="370" t="n"/>
      <c r="J12" s="2811" t="n">
        <v>7438.663618913814</v>
      </c>
      <c r="K12" s="2811" t="n">
        <v>8595.150627569354</v>
      </c>
      <c r="L12" s="2811" t="n">
        <v>-1156.487008655539</v>
      </c>
      <c r="M12" s="2811" t="n">
        <v>8867.91267090339</v>
      </c>
      <c r="N12" s="2358" t="n">
        <v>-0.1611708532808517</v>
      </c>
      <c r="O12" s="2812" t="n"/>
      <c r="P12" s="2811" t="n">
        <v>7825.401794543057</v>
      </c>
      <c r="Q12" s="2811" t="n">
        <v>9286.166884155904</v>
      </c>
      <c r="R12" s="2811" t="n">
        <v>-1460.765089612847</v>
      </c>
      <c r="S12" s="2811" t="n">
        <v>9820.334621096623</v>
      </c>
      <c r="T12" s="2358" t="n">
        <v>-0.2031430601425672</v>
      </c>
      <c r="U12" s="370" t="n"/>
      <c r="V12" s="2353" t="n">
        <v>7896.845075876017</v>
      </c>
      <c r="W12" s="2655" t="n">
        <v>9175.56586614936</v>
      </c>
      <c r="X12" s="2655" t="n">
        <v>7690.152716191785</v>
      </c>
      <c r="Y12" s="2655" t="n">
        <v>-1278.720790273343</v>
      </c>
      <c r="Z12" s="2655" t="n">
        <v>206.6923596842325</v>
      </c>
      <c r="AA12" s="2655" t="n">
        <v>9164.580355847458</v>
      </c>
      <c r="AB12" s="2358" t="n">
        <v>-0.1383298777191214</v>
      </c>
      <c r="AC12" s="370" t="n"/>
      <c r="AD12" s="2811" t="n">
        <v>7818.41623512398</v>
      </c>
      <c r="AE12" s="2811" t="n">
        <v>9585.491539517066</v>
      </c>
      <c r="AF12" s="2811" t="n">
        <v>8013.642616480674</v>
      </c>
      <c r="AG12" s="2811" t="n">
        <v>-1767.075304393086</v>
      </c>
      <c r="AH12" s="2810" t="n">
        <v>-195.2263813566942</v>
      </c>
      <c r="AI12" s="2811" t="n">
        <v>9068.304000966511</v>
      </c>
      <c r="AJ12" s="368" t="n">
        <v>-0.1378303777320783</v>
      </c>
      <c r="AK12" s="370" t="n"/>
      <c r="AL12" s="2811" t="n">
        <v>7654.583732000014</v>
      </c>
      <c r="AM12" s="2811" t="n">
        <v>9278.713840095112</v>
      </c>
      <c r="AN12" s="2811" t="n">
        <v>7909.175147101973</v>
      </c>
      <c r="AO12" s="2811" t="n">
        <v>7776.919853861999</v>
      </c>
      <c r="AP12" s="2811" t="n">
        <v>-1624.130108095098</v>
      </c>
      <c r="AQ12" s="2810" t="n">
        <v>-254.5914151019597</v>
      </c>
      <c r="AR12" s="2811" t="n">
        <v>8721.89718518603</v>
      </c>
      <c r="AS12" s="368" t="n">
        <v>-0.1223717077287757</v>
      </c>
      <c r="AT12" s="2812" t="n"/>
      <c r="AU12" s="2810" t="n">
        <v>8033.792458205363</v>
      </c>
      <c r="AV12" s="2811" t="n">
        <v>9427.083087754765</v>
      </c>
      <c r="AW12" s="2811" t="n">
        <v>8028.205901675095</v>
      </c>
      <c r="AX12" s="2811" t="n">
        <v>-1393.290629549402</v>
      </c>
      <c r="AY12" s="2811" t="n">
        <v>5.586556530267444</v>
      </c>
      <c r="AZ12" s="2811" t="n">
        <v>8254.790564441015</v>
      </c>
      <c r="BA12" s="368" t="n">
        <v>-0.02677210336354752</v>
      </c>
      <c r="BB12" s="370" t="n"/>
      <c r="BC12" s="2810" t="n">
        <v>7315.711294794623</v>
      </c>
      <c r="BD12" s="2811" t="n">
        <v>9430.277633382382</v>
      </c>
      <c r="BE12" s="2811" t="n">
        <v>8053.491198846467</v>
      </c>
      <c r="BF12" s="2811" t="n">
        <v>-2114.566338587759</v>
      </c>
      <c r="BG12" s="2811" t="n">
        <v>-737.7799040518439</v>
      </c>
      <c r="BH12" s="2811" t="n">
        <v>8166.289993558981</v>
      </c>
      <c r="BI12" s="368" t="n">
        <v>-0.1041572977980499</v>
      </c>
      <c r="BJ12" s="2812" t="n"/>
      <c r="BK12" s="2810" t="n">
        <v>6957.465130305084</v>
      </c>
      <c r="BL12" s="2811" t="n">
        <v>9098.214829988494</v>
      </c>
      <c r="BM12" s="2811" t="n">
        <v>7857.684040683746</v>
      </c>
      <c r="BN12" s="2811" t="n">
        <v>7301.807723441056</v>
      </c>
      <c r="BO12" s="2811" t="n">
        <v>-2140.74969968341</v>
      </c>
      <c r="BP12" s="2811" t="n">
        <v>-344.3425931359716</v>
      </c>
      <c r="BQ12" s="2811" t="n">
        <v>7945.527100999992</v>
      </c>
      <c r="BR12" s="368" t="n">
        <v>-0.1243544900338399</v>
      </c>
      <c r="BS12" s="370" t="n"/>
      <c r="BT12" s="2810" t="n">
        <v>7034.236503628823</v>
      </c>
      <c r="BU12" s="2811" t="n">
        <v>9533.472114383125</v>
      </c>
      <c r="BV12" s="2811" t="n">
        <v>7674.905250921743</v>
      </c>
      <c r="BW12" s="2811" t="n">
        <v>-2499.235610754302</v>
      </c>
      <c r="BX12" s="2811" t="n">
        <v>-640.6687472929198</v>
      </c>
      <c r="BY12" s="2811" t="n">
        <v>8089.286431599752</v>
      </c>
      <c r="BZ12" s="368" t="n">
        <v>-0.1304255865943271</v>
      </c>
      <c r="CA12" s="369" t="n"/>
      <c r="CB12" s="2810" t="n">
        <v>6644.184290066101</v>
      </c>
      <c r="CC12" s="2811" t="n">
        <v>9231.3748896831</v>
      </c>
      <c r="CD12" s="2811" t="n">
        <v>7666.938974167405</v>
      </c>
      <c r="CE12" s="2811" t="n">
        <v>-2587.190599616999</v>
      </c>
      <c r="CF12" s="2811" t="n">
        <v>-1022.754684101304</v>
      </c>
      <c r="CG12" s="2811" t="n">
        <v>7604.205309976117</v>
      </c>
      <c r="CH12" s="368" t="n">
        <v>-0.1262486980264123</v>
      </c>
      <c r="CI12" s="369" t="n"/>
      <c r="CJ12" s="2810" t="n">
        <v>7205.465422466101</v>
      </c>
      <c r="CK12" s="2811" t="n">
        <v>10105.47060697091</v>
      </c>
      <c r="CL12" s="2811" t="n">
        <v>8506.230149409028</v>
      </c>
      <c r="CM12" s="2811" t="n">
        <v>-2900.005184504813</v>
      </c>
      <c r="CN12" s="2811" t="n">
        <v>-1300.764726942927</v>
      </c>
      <c r="CO12" s="2811" t="n">
        <v>9031.364018424145</v>
      </c>
      <c r="CP12" s="368" t="n">
        <v>-0.2021730706716259</v>
      </c>
      <c r="CQ12" s="665" t="n"/>
      <c r="CR12" s="2811" t="n">
        <v>89943.11399446611</v>
      </c>
      <c r="CS12" s="2811" t="n">
        <v>112087.0989259321</v>
      </c>
      <c r="CT12" s="2811" t="n">
        <v>93251.64474593924</v>
      </c>
      <c r="CU12" s="2811" t="n">
        <v>-22143.98493146597</v>
      </c>
      <c r="CV12" s="2811" t="n">
        <v>-3308.530751473125</v>
      </c>
      <c r="CW12" s="2811" t="n">
        <v>104134.761308</v>
      </c>
      <c r="CX12" s="667">
        <f>IFERROR(CR12/CW12-1, "-")</f>
        <v/>
      </c>
      <c r="CY12" s="93" t="n"/>
      <c r="CZ12" s="3012" t="n">
        <v>112087.098925932</v>
      </c>
      <c r="DA12" s="2811" t="n">
        <v>98724.19876453222</v>
      </c>
      <c r="DB12" s="2811" t="n">
        <v>96191.03738224925</v>
      </c>
      <c r="DC12" s="2811" t="n">
        <v>93251.64474593925</v>
      </c>
      <c r="DD12" s="2811" t="n">
        <v>104134.761308</v>
      </c>
      <c r="DE12" s="368">
        <f>(CZ12-DD12)/DD12</f>
        <v/>
      </c>
      <c r="DF12" s="368">
        <f>(DA12-DD12)/DD12</f>
        <v/>
      </c>
      <c r="DG12" s="368">
        <f>(DB12-DD12)/DD12</f>
        <v/>
      </c>
      <c r="DH12" s="368">
        <f>(DC12-DD12)/DD12</f>
        <v/>
      </c>
      <c r="DI12" s="2729" t="n"/>
      <c r="DL12" s="2618" t="n"/>
      <c r="DM12" s="2811">
        <f>(CS12-CZ12)*10^6</f>
        <v/>
      </c>
      <c r="DN12" s="2811">
        <f>(CT12-DC12)*10^6</f>
        <v/>
      </c>
      <c r="DO12" s="2811">
        <f>(CW12-DD12)*10^6</f>
        <v/>
      </c>
    </row>
    <row customHeight="1" ht="4.5" r="13" s="2557">
      <c r="C13" s="643" t="inlineStr">
        <is>
          <t>CA6</t>
        </is>
      </c>
      <c r="D13" s="2667" t="n"/>
      <c r="E13" s="2667" t="n"/>
      <c r="F13" s="2667" t="n"/>
      <c r="G13" s="2667" t="n"/>
      <c r="H13" s="224" t="n"/>
      <c r="I13" s="389" t="n"/>
      <c r="J13" s="2667" t="n"/>
      <c r="K13" s="2667" t="n"/>
      <c r="L13" s="2667" t="n"/>
      <c r="M13" s="2667" t="n"/>
      <c r="N13" s="224" t="n"/>
      <c r="O13" s="2826" t="n"/>
      <c r="P13" s="2667" t="n"/>
      <c r="Q13" s="2667" t="n"/>
      <c r="R13" s="2667" t="n"/>
      <c r="S13" s="2667" t="n"/>
      <c r="T13" s="224" t="n"/>
      <c r="U13" s="389" t="n"/>
      <c r="V13" s="2348" t="n"/>
      <c r="W13" s="2668" t="n"/>
      <c r="X13" s="2668" t="n"/>
      <c r="Y13" s="2668" t="n"/>
      <c r="Z13" s="2668" t="n"/>
      <c r="AA13" s="2668" t="n"/>
      <c r="AB13" s="224" t="n"/>
      <c r="AC13" s="389" t="n"/>
      <c r="AD13" s="2667" t="n"/>
      <c r="AE13" s="2667" t="n"/>
      <c r="AF13" s="2667" t="n"/>
      <c r="AG13" s="2667" t="n"/>
      <c r="AH13" s="2747" t="n"/>
      <c r="AI13" s="2667" t="n"/>
      <c r="AJ13" s="224" t="n"/>
      <c r="AK13" s="389" t="n"/>
      <c r="AL13" s="2667" t="n"/>
      <c r="AM13" s="2667" t="n"/>
      <c r="AN13" s="2667" t="n"/>
      <c r="AO13" s="2667" t="n"/>
      <c r="AP13" s="2667" t="n"/>
      <c r="AQ13" s="2747" t="n"/>
      <c r="AR13" s="2667" t="n"/>
      <c r="AS13" s="224" t="n"/>
      <c r="AT13" s="2826" t="n"/>
      <c r="AU13" s="2747" t="n"/>
      <c r="AV13" s="2667" t="n"/>
      <c r="AW13" s="2667" t="n"/>
      <c r="AX13" s="2667" t="n"/>
      <c r="AY13" s="2667" t="n"/>
      <c r="AZ13" s="2667" t="n"/>
      <c r="BA13" s="224" t="n"/>
      <c r="BB13" s="389" t="n"/>
      <c r="BC13" s="2747" t="n"/>
      <c r="BD13" s="2667" t="n"/>
      <c r="BE13" s="2667" t="n"/>
      <c r="BF13" s="2667" t="n"/>
      <c r="BG13" s="2667" t="n"/>
      <c r="BH13" s="2667" t="n"/>
      <c r="BI13" s="224" t="n"/>
      <c r="BJ13" s="2826" t="n"/>
      <c r="BK13" s="2747" t="n"/>
      <c r="BL13" s="2667" t="n"/>
      <c r="BM13" s="2667" t="n"/>
      <c r="BN13" s="2667" t="n"/>
      <c r="BO13" s="2667" t="n"/>
      <c r="BP13" s="2667" t="n"/>
      <c r="BQ13" s="2667" t="n"/>
      <c r="BR13" s="224" t="n"/>
      <c r="BS13" s="389" t="n"/>
      <c r="BT13" s="2747" t="n"/>
      <c r="BU13" s="2667" t="n"/>
      <c r="BV13" s="2667" t="n"/>
      <c r="BW13" s="2667" t="n"/>
      <c r="BX13" s="2667" t="n"/>
      <c r="BY13" s="2667" t="n"/>
      <c r="BZ13" s="224" t="n"/>
      <c r="CA13" s="389" t="n"/>
      <c r="CB13" s="2747" t="n"/>
      <c r="CC13" s="2667" t="n"/>
      <c r="CD13" s="2667" t="n"/>
      <c r="CE13" s="2667" t="n"/>
      <c r="CF13" s="2667" t="n"/>
      <c r="CG13" s="2667" t="n"/>
      <c r="CH13" s="224" t="n"/>
      <c r="CI13" s="389" t="n"/>
      <c r="CJ13" s="2747" t="n"/>
      <c r="CK13" s="2667" t="n"/>
      <c r="CL13" s="2667" t="n"/>
      <c r="CM13" s="2667" t="n"/>
      <c r="CN13" s="2667" t="n"/>
      <c r="CO13" s="2667" t="n"/>
      <c r="CP13" s="224" t="n"/>
      <c r="CQ13" s="389" t="n"/>
      <c r="CR13" s="3013" t="n"/>
      <c r="CS13" s="3013" t="n"/>
      <c r="CT13" s="3013" t="n"/>
      <c r="CU13" s="2667" t="n"/>
      <c r="CV13" s="2667">
        <f>+CR13-CT13</f>
        <v/>
      </c>
      <c r="CW13" s="3013" t="n"/>
      <c r="CX13" s="224">
        <f>IFERROR(CR13/CW13-1, "-")</f>
        <v/>
      </c>
      <c r="CY13" s="32" t="n"/>
      <c r="CZ13" s="3008" t="n"/>
      <c r="DA13" s="2667" t="n"/>
      <c r="DB13" s="2667" t="n"/>
      <c r="DC13" s="2667" t="n"/>
      <c r="DD13" s="2667" t="n"/>
      <c r="DE13" s="224" t="n"/>
      <c r="DF13" s="224" t="n"/>
      <c r="DG13" s="224" t="n"/>
      <c r="DH13" s="224" t="n"/>
      <c r="DI13" s="2729" t="n"/>
      <c r="DL13" s="2618" t="n"/>
      <c r="DM13" s="2811">
        <f>(CS13-CZ13)*10^6</f>
        <v/>
      </c>
      <c r="DN13" s="2811">
        <f>(CT13-DC13)*10^6</f>
        <v/>
      </c>
      <c r="DO13" s="2811">
        <f>(CW13-DD13)*10^6</f>
        <v/>
      </c>
    </row>
    <row r="14">
      <c r="A14" s="671" t="inlineStr">
        <is>
          <t>CA récurrent</t>
        </is>
      </c>
      <c r="B14" s="669" t="n"/>
      <c r="C14" s="643" t="inlineStr">
        <is>
          <t>CA7</t>
        </is>
      </c>
      <c r="D14" s="2811" t="n">
        <v>7983.145132543136</v>
      </c>
      <c r="E14" s="2811" t="n">
        <v>9190.320853913136</v>
      </c>
      <c r="F14" s="2811" t="n">
        <v>-1207.175721369999</v>
      </c>
      <c r="G14" s="2811" t="n">
        <v>9314.576798999999</v>
      </c>
      <c r="H14" s="2358" t="n">
        <v>-0.1429406504651723</v>
      </c>
      <c r="I14" s="370" t="n"/>
      <c r="J14" s="2811" t="n">
        <v>7200.841690913814</v>
      </c>
      <c r="K14" s="2811" t="n">
        <v>8457.927827912281</v>
      </c>
      <c r="L14" s="2811" t="n">
        <v>-1257.086136998467</v>
      </c>
      <c r="M14" s="2811" t="n">
        <v>8778.62393090339</v>
      </c>
      <c r="N14" s="2358" t="n">
        <v>-0.1797300183272812</v>
      </c>
      <c r="O14" s="2812" t="n"/>
      <c r="P14" s="2811" t="n">
        <v>7648.488574543057</v>
      </c>
      <c r="Q14" s="2811" t="n">
        <v>9131.6850635021</v>
      </c>
      <c r="R14" s="2811" t="n">
        <v>-1483.196488959044</v>
      </c>
      <c r="S14" s="2811" t="n">
        <v>9712.382873096623</v>
      </c>
      <c r="T14" s="2358" t="n">
        <v>-0.2125013321159909</v>
      </c>
      <c r="U14" s="370" t="n"/>
      <c r="V14" s="2353" t="n">
        <v>7537.169873876017</v>
      </c>
      <c r="W14" s="2655" t="n">
        <v>9023.340293033863</v>
      </c>
      <c r="X14" s="2655" t="n">
        <v>7518.896847191785</v>
      </c>
      <c r="Y14" s="2655" t="n">
        <v>-1486.170419157846</v>
      </c>
      <c r="Z14" s="2655" t="n">
        <v>18.27302668423181</v>
      </c>
      <c r="AA14" s="2655" t="n">
        <v>9074.525090847457</v>
      </c>
      <c r="AB14" s="2358" t="n">
        <v>-0.1694143992749563</v>
      </c>
      <c r="AC14" s="370" t="n"/>
      <c r="AD14" s="2811" t="n">
        <v>7326.885639123981</v>
      </c>
      <c r="AE14" s="2811" t="n">
        <v>9425.399819315309</v>
      </c>
      <c r="AF14" s="2811" t="n">
        <v>7842.386747480675</v>
      </c>
      <c r="AG14" s="2811" t="n">
        <v>-2098.514180191329</v>
      </c>
      <c r="AH14" s="2810" t="n">
        <v>-515.5011083566942</v>
      </c>
      <c r="AI14" s="2811" t="n">
        <v>8971.486911966511</v>
      </c>
      <c r="AJ14" s="368" t="n">
        <v>-0.1833142364226045</v>
      </c>
      <c r="AK14" s="370" t="n"/>
      <c r="AL14" s="2811" t="n">
        <v>6899.168330000014</v>
      </c>
      <c r="AM14" s="2811" t="n">
        <v>9120.928011847729</v>
      </c>
      <c r="AN14" s="2811" t="n">
        <v>7737.919278101974</v>
      </c>
      <c r="AO14" s="2811" t="n">
        <v>7162.721474286171</v>
      </c>
      <c r="AP14" s="2811" t="n">
        <v>-2221.759681847715</v>
      </c>
      <c r="AQ14" s="2810" t="n">
        <v>-838.7509481019597</v>
      </c>
      <c r="AR14" s="2811" t="n">
        <v>8557.294713186029</v>
      </c>
      <c r="AS14" s="2814" t="n">
        <v>-0.1937675911326263</v>
      </c>
      <c r="AT14" s="2812" t="n"/>
      <c r="AU14" s="2810" t="n">
        <v>7528.103922205363</v>
      </c>
      <c r="AV14" s="2811" t="n">
        <v>9261.106715699105</v>
      </c>
      <c r="AW14" s="2811" t="n">
        <v>7441.098221952563</v>
      </c>
      <c r="AX14" s="2811" t="n">
        <v>-1733.002793493742</v>
      </c>
      <c r="AY14" s="2811" t="n">
        <v>87.00570025280012</v>
      </c>
      <c r="AZ14" s="2811" t="n">
        <v>8120.512487441015</v>
      </c>
      <c r="BA14" s="368" t="n">
        <v>-0.0729521155409657</v>
      </c>
      <c r="BB14" s="370" t="n"/>
      <c r="BC14" s="2810" t="n">
        <v>6801.157560794623</v>
      </c>
      <c r="BD14" s="2811" t="n">
        <v>9261.251627030193</v>
      </c>
      <c r="BE14" s="2811" t="n">
        <v>7648.762734360745</v>
      </c>
      <c r="BF14" s="2811" t="n">
        <v>-2460.09406623557</v>
      </c>
      <c r="BG14" s="2811" t="n">
        <v>-847.6051735661213</v>
      </c>
      <c r="BH14" s="2811" t="n">
        <v>8023.089349558982</v>
      </c>
      <c r="BI14" s="368" t="n">
        <v>-0.1523019046063006</v>
      </c>
      <c r="BJ14" s="2812" t="n"/>
      <c r="BK14" s="2810" t="n">
        <v>6407.928451305084</v>
      </c>
      <c r="BL14" s="2811" t="n">
        <v>8931.573495934495</v>
      </c>
      <c r="BM14" s="2811" t="n">
        <v>7458.994362638133</v>
      </c>
      <c r="BN14" s="2811" t="n">
        <v>6690.60208927748</v>
      </c>
      <c r="BO14" s="2811" t="n">
        <v>-2523.645044629411</v>
      </c>
      <c r="BP14" s="2811" t="n">
        <v>-282.6736379723952</v>
      </c>
      <c r="BQ14" s="2811" t="n">
        <v>7832.819526999992</v>
      </c>
      <c r="BR14" s="368" t="n">
        <v>-0.1819129204730506</v>
      </c>
      <c r="BS14" s="370" t="n"/>
      <c r="BT14" s="2810" t="n">
        <v>6558.863095628823</v>
      </c>
      <c r="BU14" s="2811" t="n">
        <v>9358.123289353307</v>
      </c>
      <c r="BV14" s="2811" t="n">
        <v>7036.909119640755</v>
      </c>
      <c r="BW14" s="2811" t="n">
        <v>-2799.260193724484</v>
      </c>
      <c r="BX14" s="2811" t="n">
        <v>-478.0460240119328</v>
      </c>
      <c r="BY14" s="2811" t="n">
        <v>7958.163937599752</v>
      </c>
      <c r="BZ14" s="368" t="n">
        <v>-0.1758321206930263</v>
      </c>
      <c r="CA14" s="369" t="n"/>
      <c r="CB14" s="2810" t="n">
        <v>6192.011183066102</v>
      </c>
      <c r="CC14" s="2811" t="n">
        <v>9058.466292530054</v>
      </c>
      <c r="CD14" s="2811" t="n">
        <v>7036.986000161604</v>
      </c>
      <c r="CE14" s="2811" t="n">
        <v>-2866.455109463953</v>
      </c>
      <c r="CF14" s="2811" t="n">
        <v>-844.9748170955027</v>
      </c>
      <c r="CG14" s="2811" t="n">
        <v>7457.094412976117</v>
      </c>
      <c r="CH14" s="368" t="n">
        <v>-0.1696482785183248</v>
      </c>
      <c r="CI14" s="369" t="n"/>
      <c r="CJ14" s="2810" t="n">
        <v>6724.7896934661</v>
      </c>
      <c r="CK14" s="2811" t="n">
        <v>9920.860088284388</v>
      </c>
      <c r="CL14" s="2811" t="n">
        <v>7839.987837231571</v>
      </c>
      <c r="CM14" s="2811" t="n">
        <v>-3196.070394818287</v>
      </c>
      <c r="CN14" s="2811" t="n">
        <v>-1115.19814376547</v>
      </c>
      <c r="CO14" s="2811" t="n">
        <v>8831.067846424145</v>
      </c>
      <c r="CP14" s="368" t="n">
        <v>-0.2385077534888279</v>
      </c>
      <c r="CQ14" s="665" t="n"/>
      <c r="CR14" s="2811" t="n">
        <v>84808.55314746613</v>
      </c>
      <c r="CS14" s="2811" t="n">
        <v>110140.983378356</v>
      </c>
      <c r="CT14" s="2811" t="n">
        <v>87529.44577031143</v>
      </c>
      <c r="CU14" s="3014" t="n">
        <v>-25332.43023088985</v>
      </c>
      <c r="CV14" s="3014" t="n">
        <v>-2720.892622845306</v>
      </c>
      <c r="CW14" s="2811" t="n">
        <v>102631.63788</v>
      </c>
      <c r="CX14" s="673">
        <f>IFERROR(CR14/CW14-1, "-")</f>
        <v/>
      </c>
      <c r="CY14" s="93" t="n"/>
      <c r="CZ14" s="3012" t="n">
        <v>110140.9833783559</v>
      </c>
      <c r="DA14" s="2811" t="n">
        <v>96632.95748953223</v>
      </c>
      <c r="DB14" s="2811" t="n">
        <v>91525.39746783199</v>
      </c>
      <c r="DC14" s="2811" t="n">
        <v>87529.44577031143</v>
      </c>
      <c r="DD14" s="2811" t="n">
        <v>102631.63788</v>
      </c>
      <c r="DE14" s="674">
        <f>(CZ14-DD14)/DD14</f>
        <v/>
      </c>
      <c r="DF14" s="674">
        <f>(DA14-DD14)/DD14</f>
        <v/>
      </c>
      <c r="DG14" s="674">
        <f>(DB14-DD14)/DD14</f>
        <v/>
      </c>
      <c r="DH14" s="674">
        <f>(DC14-DD14)/DD14</f>
        <v/>
      </c>
      <c r="DI14" s="2729" t="n"/>
      <c r="DL14" s="2618" t="n"/>
      <c r="DM14" s="2811">
        <f>(CS14-CZ14)*10^6</f>
        <v/>
      </c>
      <c r="DN14" s="2811">
        <f>(CT14-DC14)*10^6</f>
        <v/>
      </c>
      <c r="DO14" s="2811">
        <f>(CW14-DD14)*10^6</f>
        <v/>
      </c>
    </row>
    <row customHeight="1" ht="3.75" r="15" s="2557">
      <c r="A15" s="675" t="n"/>
      <c r="B15" s="676" t="n"/>
      <c r="C15" s="643" t="inlineStr">
        <is>
          <t>CA8</t>
        </is>
      </c>
      <c r="D15" s="2914" t="n"/>
      <c r="E15" s="2914" t="n"/>
      <c r="F15" s="2914" t="n"/>
      <c r="G15" s="2914" t="n"/>
      <c r="H15" s="523" t="n"/>
      <c r="I15" s="524" t="n"/>
      <c r="J15" s="2914" t="n"/>
      <c r="K15" s="2914" t="n"/>
      <c r="L15" s="2914" t="n"/>
      <c r="M15" s="2914" t="n"/>
      <c r="N15" s="523" t="n"/>
      <c r="O15" s="2915" t="n"/>
      <c r="P15" s="2914" t="n"/>
      <c r="Q15" s="2914" t="n"/>
      <c r="R15" s="2914" t="n"/>
      <c r="S15" s="2914" t="n"/>
      <c r="T15" s="523" t="n"/>
      <c r="U15" s="524" t="n"/>
      <c r="V15" s="2399" t="n"/>
      <c r="W15" s="3015" t="n"/>
      <c r="X15" s="3015" t="n"/>
      <c r="Y15" s="3015" t="n"/>
      <c r="Z15" s="3015" t="n"/>
      <c r="AA15" s="3015" t="n"/>
      <c r="AB15" s="523" t="n"/>
      <c r="AC15" s="524" t="n"/>
      <c r="AD15" s="2914" t="n"/>
      <c r="AE15" s="2914" t="n"/>
      <c r="AF15" s="2914" t="n"/>
      <c r="AG15" s="2914" t="n"/>
      <c r="AH15" s="2913" t="n"/>
      <c r="AI15" s="2914" t="n"/>
      <c r="AJ15" s="523" t="n"/>
      <c r="AK15" s="524" t="n"/>
      <c r="AL15" s="2914" t="n"/>
      <c r="AM15" s="2914" t="n"/>
      <c r="AN15" s="2914" t="n"/>
      <c r="AO15" s="2914" t="n"/>
      <c r="AP15" s="2914" t="n"/>
      <c r="AQ15" s="2913" t="n"/>
      <c r="AR15" s="2914" t="n"/>
      <c r="AS15" s="523" t="n"/>
      <c r="AT15" s="2915" t="n"/>
      <c r="AU15" s="2913" t="n"/>
      <c r="AV15" s="2914" t="n"/>
      <c r="AW15" s="2914" t="n"/>
      <c r="AX15" s="2914" t="n"/>
      <c r="AY15" s="2914" t="n"/>
      <c r="AZ15" s="2914" t="n"/>
      <c r="BA15" s="523" t="n"/>
      <c r="BB15" s="524" t="n"/>
      <c r="BC15" s="2913" t="n"/>
      <c r="BD15" s="2914" t="n"/>
      <c r="BE15" s="2914" t="n"/>
      <c r="BF15" s="2914" t="n"/>
      <c r="BG15" s="2914" t="n"/>
      <c r="BH15" s="2914" t="n"/>
      <c r="BI15" s="523" t="n"/>
      <c r="BJ15" s="2915" t="n"/>
      <c r="BK15" s="2913" t="n"/>
      <c r="BL15" s="2914" t="n"/>
      <c r="BM15" s="2914" t="n"/>
      <c r="BN15" s="2914" t="n"/>
      <c r="BO15" s="2914" t="n"/>
      <c r="BP15" s="2914" t="n"/>
      <c r="BQ15" s="2914" t="n"/>
      <c r="BR15" s="523" t="n"/>
      <c r="BS15" s="524" t="n"/>
      <c r="BT15" s="2913" t="n"/>
      <c r="BU15" s="2914" t="n"/>
      <c r="BV15" s="2914" t="n"/>
      <c r="BW15" s="2914" t="n"/>
      <c r="BX15" s="2914" t="n"/>
      <c r="BY15" s="2914" t="n"/>
      <c r="BZ15" s="523" t="n"/>
      <c r="CA15" s="524" t="n"/>
      <c r="CB15" s="2913" t="n"/>
      <c r="CC15" s="2914" t="n"/>
      <c r="CD15" s="2914" t="n"/>
      <c r="CE15" s="2914" t="n"/>
      <c r="CF15" s="2914" t="n"/>
      <c r="CG15" s="2914" t="n"/>
      <c r="CH15" s="523" t="n"/>
      <c r="CI15" s="524" t="n"/>
      <c r="CJ15" s="2913" t="n"/>
      <c r="CK15" s="2914" t="n"/>
      <c r="CL15" s="2914" t="n"/>
      <c r="CM15" s="2914" t="n"/>
      <c r="CN15" s="2914" t="n"/>
      <c r="CO15" s="2914" t="n"/>
      <c r="CP15" s="523" t="n"/>
      <c r="CQ15" s="389" t="n"/>
      <c r="CR15" s="3007" t="n"/>
      <c r="CS15" s="3007" t="n"/>
      <c r="CT15" s="3007" t="n"/>
      <c r="CU15" s="3007" t="n"/>
      <c r="CV15" s="3007">
        <f>+CR15-CT15</f>
        <v/>
      </c>
      <c r="CW15" s="3007" t="n"/>
      <c r="CX15" s="677">
        <f>IFERROR(CR15/CW15-1, "-")</f>
        <v/>
      </c>
      <c r="CY15" s="32" t="n"/>
      <c r="CZ15" s="3016" t="n"/>
      <c r="DA15" s="2914" t="n"/>
      <c r="DB15" s="2914" t="n"/>
      <c r="DC15" s="2914" t="n"/>
      <c r="DD15" s="2914" t="n"/>
      <c r="DE15" s="224" t="n"/>
      <c r="DF15" s="224" t="n"/>
      <c r="DG15" s="224" t="n"/>
      <c r="DH15" s="224" t="n"/>
      <c r="DI15" s="2729" t="n"/>
      <c r="DL15" s="2618" t="n"/>
      <c r="DM15" s="2811">
        <f>(CS15-CZ15)*10^6</f>
        <v/>
      </c>
      <c r="DN15" s="2811">
        <f>(CT15-DC15)*10^6</f>
        <v/>
      </c>
      <c r="DO15" s="2811">
        <f>(CW15-DD15)*10^6</f>
        <v/>
      </c>
    </row>
    <row r="16">
      <c r="A16" s="679" t="inlineStr">
        <is>
          <t>CA sortant</t>
        </is>
      </c>
      <c r="B16" s="680" t="n"/>
      <c r="C16" s="643" t="inlineStr">
        <is>
          <t>CA9</t>
        </is>
      </c>
      <c r="D16" s="3017" t="n">
        <v>7739.291804509237</v>
      </c>
      <c r="E16" s="3017" t="n">
        <v>8900.116887481074</v>
      </c>
      <c r="F16" s="3017" t="n">
        <v>-1160.825082971836</v>
      </c>
      <c r="G16" s="3017" t="n">
        <v>9000.889373542372</v>
      </c>
      <c r="H16" s="2359" t="n">
        <v>-0.1401636567983529</v>
      </c>
      <c r="I16" s="683" t="n"/>
      <c r="J16" s="3017" t="n">
        <v>6969.149703879915</v>
      </c>
      <c r="K16" s="3017" t="n">
        <v>8185.592143558975</v>
      </c>
      <c r="L16" s="3017" t="n">
        <v>-1216.44243967906</v>
      </c>
      <c r="M16" s="3017" t="n">
        <v>8473.12976090339</v>
      </c>
      <c r="N16" s="2359" t="n">
        <v>-0.177499943877069</v>
      </c>
      <c r="O16" s="3018" t="n"/>
      <c r="P16" s="3017" t="n">
        <v>7409.304170509158</v>
      </c>
      <c r="Q16" s="3017" t="n">
        <v>8857.764027051726</v>
      </c>
      <c r="R16" s="3017" t="n">
        <v>-1448.459856542568</v>
      </c>
      <c r="S16" s="3017" t="n">
        <v>9387.330136096623</v>
      </c>
      <c r="T16" s="2359" t="n">
        <v>-0.2107123044476152</v>
      </c>
      <c r="U16" s="683" t="n"/>
      <c r="V16" s="2354" t="n">
        <v>7303.104802147203</v>
      </c>
      <c r="W16" s="3019" t="n">
        <v>8752.973039389404</v>
      </c>
      <c r="X16" s="3019" t="n">
        <v>7274.15489915549</v>
      </c>
      <c r="Y16" s="3019" t="n">
        <v>-1449.868237242201</v>
      </c>
      <c r="Z16" s="3019" t="n">
        <v>28.94990299171332</v>
      </c>
      <c r="AA16" s="3019" t="n">
        <v>8777.66539</v>
      </c>
      <c r="AB16" s="2359" t="n">
        <v>-0.1679900659613544</v>
      </c>
      <c r="AC16" s="683" t="n"/>
      <c r="AD16" s="3017" t="n">
        <v>7054.716451193133</v>
      </c>
      <c r="AE16" s="3017" t="n">
        <v>9168.861759280921</v>
      </c>
      <c r="AF16" s="3017" t="n">
        <v>7596.49693575224</v>
      </c>
      <c r="AG16" s="3017" t="n">
        <v>-2114.145308087787</v>
      </c>
      <c r="AH16" s="3020" t="n">
        <v>-541.7804845591072</v>
      </c>
      <c r="AI16" s="3017" t="n">
        <v>8690.380751119053</v>
      </c>
      <c r="AJ16" s="682" t="n">
        <v>-0.188215493287253</v>
      </c>
      <c r="AK16" s="683" t="n"/>
      <c r="AL16" s="3017" t="n">
        <v>6644.667878069166</v>
      </c>
      <c r="AM16" s="3017" t="n">
        <v>8852.695602542957</v>
      </c>
      <c r="AN16" s="3017" t="n">
        <v>7495.225711989558</v>
      </c>
      <c r="AO16" s="3017" t="n">
        <v>6865.650454941323</v>
      </c>
      <c r="AP16" s="3017" t="n">
        <v>-2208.027724473791</v>
      </c>
      <c r="AQ16" s="3020" t="n">
        <v>-850.5578339203921</v>
      </c>
      <c r="AR16" s="3017" t="n">
        <v>8254.70943616908</v>
      </c>
      <c r="AS16" s="3021" t="n">
        <v>-0.1950452127418693</v>
      </c>
      <c r="AT16" s="3018" t="n"/>
      <c r="AU16" s="3020" t="n">
        <v>6338.001731205363</v>
      </c>
      <c r="AV16" s="3017" t="n">
        <v>8990.614335255252</v>
      </c>
      <c r="AW16" s="3017" t="n">
        <v>7216.164586581338</v>
      </c>
      <c r="AX16" s="3017" t="n">
        <v>-2652.612604049888</v>
      </c>
      <c r="AY16" s="3017" t="n">
        <v>-878.1628553759747</v>
      </c>
      <c r="AZ16" s="3017" t="n">
        <v>7824.539662441015</v>
      </c>
      <c r="BA16" s="682" t="n">
        <v>-0.1899840751490162</v>
      </c>
      <c r="BB16" s="683" t="n"/>
      <c r="BC16" s="3020" t="n">
        <v>6484.339369930216</v>
      </c>
      <c r="BD16" s="3017" t="n">
        <v>9002.782340504125</v>
      </c>
      <c r="BE16" s="3017" t="n">
        <v>7428.886426191673</v>
      </c>
      <c r="BF16" s="3017" t="n">
        <v>-2518.442970573909</v>
      </c>
      <c r="BG16" s="3017" t="n">
        <v>-944.5470562614573</v>
      </c>
      <c r="BH16" s="3017" t="n">
        <v>7751.587158542032</v>
      </c>
      <c r="BI16" s="682" t="n">
        <v>-0.1634823633783624</v>
      </c>
      <c r="BJ16" s="3018" t="n"/>
      <c r="BK16" s="3020" t="n">
        <v>6104.157530865763</v>
      </c>
      <c r="BL16" s="3017" t="n">
        <v>8673.98688289995</v>
      </c>
      <c r="BM16" s="3017" t="n">
        <v>7242.053643288578</v>
      </c>
      <c r="BN16" s="3017" t="n">
        <v>6383.154965996879</v>
      </c>
      <c r="BO16" s="3017" t="n">
        <v>-2569.829352034187</v>
      </c>
      <c r="BP16" s="3017" t="n">
        <v>-278.9974351311157</v>
      </c>
      <c r="BQ16" s="3017" t="n">
        <v>7553.806539983043</v>
      </c>
      <c r="BR16" s="682" t="n">
        <v>-0.1919097347071499</v>
      </c>
      <c r="BS16" s="683" t="n"/>
      <c r="BT16" s="3020" t="n">
        <v>6228.126178391534</v>
      </c>
      <c r="BU16" s="3017" t="n">
        <v>9099.35903234404</v>
      </c>
      <c r="BV16" s="3017" t="n">
        <v>6717.437536499139</v>
      </c>
      <c r="BW16" s="3017" t="n">
        <v>-2871.232853952506</v>
      </c>
      <c r="BX16" s="3017" t="n">
        <v>-489.311358107605</v>
      </c>
      <c r="BY16" s="3017" t="n">
        <v>7603.51749557919</v>
      </c>
      <c r="BZ16" s="682" t="n">
        <v>-0.1808888212577049</v>
      </c>
      <c r="CA16" s="687" t="n"/>
      <c r="CB16" s="3020" t="n">
        <v>5912.325453320339</v>
      </c>
      <c r="CC16" s="3017" t="n">
        <v>8797.727752352137</v>
      </c>
      <c r="CD16" s="3017" t="n">
        <v>6716.785654698828</v>
      </c>
      <c r="CE16" s="3017" t="n">
        <v>-2885.402299031798</v>
      </c>
      <c r="CF16" s="3017" t="n">
        <v>-804.4602013784888</v>
      </c>
      <c r="CG16" s="3017" t="n">
        <v>7134.708174976117</v>
      </c>
      <c r="CH16" s="682" t="n">
        <v>-0.1713290427130708</v>
      </c>
      <c r="CI16" s="687" t="n"/>
      <c r="CJ16" s="3020" t="n">
        <v>6441.731713635592</v>
      </c>
      <c r="CK16" s="3017" t="n">
        <v>9641.792508360133</v>
      </c>
      <c r="CL16" s="3017" t="n">
        <v>7514.347177488577</v>
      </c>
      <c r="CM16" s="3017" t="n">
        <v>-3200.060794724541</v>
      </c>
      <c r="CN16" s="3017" t="n">
        <v>-1072.615463852984</v>
      </c>
      <c r="CO16" s="3017" t="n">
        <v>8595.737529746179</v>
      </c>
      <c r="CP16" s="682" t="n">
        <v>-0.250589994012322</v>
      </c>
      <c r="CQ16" s="683" t="n"/>
      <c r="CR16" s="3017" t="n">
        <v>80628.91678765664</v>
      </c>
      <c r="CS16" s="3017" t="n">
        <v>106924.2663110207</v>
      </c>
      <c r="CT16" s="3020" t="n">
        <v>83274.30124612681</v>
      </c>
      <c r="CU16" s="3017" t="n">
        <v>-26295.34952336404</v>
      </c>
      <c r="CV16" s="3017" t="n">
        <v>-2645.384458470173</v>
      </c>
      <c r="CW16" s="3017" t="n">
        <v>99048.00140909808</v>
      </c>
      <c r="CX16" s="688">
        <f>IFERROR(CR16/CW16-1, "-")</f>
        <v/>
      </c>
      <c r="CY16" s="689" t="n"/>
      <c r="CZ16" s="3022" t="n">
        <v>106924.2663110207</v>
      </c>
      <c r="DA16" s="3017" t="n">
        <v>93694.61056941762</v>
      </c>
      <c r="DB16" s="3017" t="n">
        <v>88677.98427505548</v>
      </c>
      <c r="DC16" s="3017" t="n">
        <v>83274.30124612682</v>
      </c>
      <c r="DD16" s="3017" t="n">
        <v>99048.00140909808</v>
      </c>
      <c r="DE16" s="682">
        <f>(CZ16-DD16)/DD16</f>
        <v/>
      </c>
      <c r="DF16" s="682">
        <f>(DA16-DD16)/DD16</f>
        <v/>
      </c>
      <c r="DG16" s="682">
        <f>(DB16-DD16)/DD16</f>
        <v/>
      </c>
      <c r="DH16" s="682">
        <f>(DC16-DD16)/DD16</f>
        <v/>
      </c>
      <c r="DI16" s="2729" t="n"/>
      <c r="DL16" s="2618" t="n"/>
      <c r="DM16" s="2811">
        <f>(CS16-CZ16)*10^6</f>
        <v/>
      </c>
      <c r="DN16" s="2811">
        <f>(CT16-DC16)*10^6</f>
        <v/>
      </c>
      <c r="DO16" s="2811">
        <f>(CW16-DD16)*10^6</f>
        <v/>
      </c>
    </row>
    <row customFormat="1" customHeight="1" ht="15" r="17" s="139">
      <c r="A17" s="691" t="n"/>
      <c r="B17" s="692" t="inlineStr">
        <is>
          <t>Prépayé (yc commissions)</t>
        </is>
      </c>
      <c r="C17" s="643" t="inlineStr">
        <is>
          <t>CA10</t>
        </is>
      </c>
      <c r="D17" s="2662" t="n">
        <v>3180.332031</v>
      </c>
      <c r="E17" s="2662" t="n">
        <v>3844.697525102565</v>
      </c>
      <c r="F17" s="2662" t="n">
        <v>-664.3654941025648</v>
      </c>
      <c r="G17" s="2662" t="n">
        <v>4134.060606999999</v>
      </c>
      <c r="H17" s="2360" t="n">
        <v>-0.2307001920545378</v>
      </c>
      <c r="I17" s="694" t="n"/>
      <c r="J17" s="2662" t="n">
        <v>2693.63378</v>
      </c>
      <c r="K17" s="2662" t="n">
        <v>3485.767399807624</v>
      </c>
      <c r="L17" s="2662" t="n">
        <v>-792.1336198076237</v>
      </c>
      <c r="M17" s="2662" t="n">
        <v>3898.707122</v>
      </c>
      <c r="N17" s="2360" t="n">
        <v>-0.3090956320365528</v>
      </c>
      <c r="O17" s="3023" t="n"/>
      <c r="P17" s="2662" t="n">
        <v>2822.216495000007</v>
      </c>
      <c r="Q17" s="2662" t="n">
        <v>3661.463461407741</v>
      </c>
      <c r="R17" s="2662" t="n">
        <v>-839.2469664077344</v>
      </c>
      <c r="S17" s="2662" t="n">
        <v>4254.946443999999</v>
      </c>
      <c r="T17" s="2360" t="n">
        <v>-0.3367210299486422</v>
      </c>
      <c r="U17" s="694" t="n"/>
      <c r="V17" s="2331" t="n">
        <v>2814.41709</v>
      </c>
      <c r="W17" s="2663" t="n">
        <v>3589.605807114433</v>
      </c>
      <c r="X17" s="2663" t="n">
        <v>2755.45178159056</v>
      </c>
      <c r="Y17" s="2663" t="n">
        <v>-775.1887171144331</v>
      </c>
      <c r="Z17" s="2663" t="n">
        <v>58.96530840944069</v>
      </c>
      <c r="AA17" s="2663" t="n">
        <v>3646.62631</v>
      </c>
      <c r="AB17" s="2360" t="n">
        <v>-0.2282134634190142</v>
      </c>
      <c r="AC17" s="694" t="n"/>
      <c r="AD17" s="2662" t="n">
        <v>2543.805536694912</v>
      </c>
      <c r="AE17" s="2662" t="n">
        <v>3709.67891488202</v>
      </c>
      <c r="AF17" s="2662" t="n">
        <v>2900.563519320307</v>
      </c>
      <c r="AG17" s="2662" t="n">
        <v>-1165.873378187108</v>
      </c>
      <c r="AH17" s="3024" t="n">
        <v>-356.757982625395</v>
      </c>
      <c r="AI17" s="2662" t="n">
        <v>3632.277251</v>
      </c>
      <c r="AJ17" s="693" t="n">
        <v>-0.2996664734239164</v>
      </c>
      <c r="AK17" s="694" t="n"/>
      <c r="AL17" s="2662" t="n">
        <v>2332.948592001965</v>
      </c>
      <c r="AM17" s="2662" t="n">
        <v>3487.295439316044</v>
      </c>
      <c r="AN17" s="2662" t="n">
        <v>2876.807587995399</v>
      </c>
      <c r="AO17" s="2662" t="n">
        <v>2412.887711758907</v>
      </c>
      <c r="AP17" s="2662" t="n">
        <v>-1154.346847314079</v>
      </c>
      <c r="AQ17" s="3024" t="n">
        <v>-543.8589959934338</v>
      </c>
      <c r="AR17" s="2662" t="n">
        <v>3512.507435000008</v>
      </c>
      <c r="AS17" s="693" t="n">
        <v>-0.3358167533666845</v>
      </c>
      <c r="AT17" s="3023" t="n"/>
      <c r="AU17" s="3024" t="n">
        <v>2176.643968807058</v>
      </c>
      <c r="AV17" s="2662" t="n">
        <v>3393.281119091952</v>
      </c>
      <c r="AW17" s="2662" t="n">
        <v>2523.904167024551</v>
      </c>
      <c r="AX17" s="2662" t="n">
        <v>-1216.637150284894</v>
      </c>
      <c r="AY17" s="2662" t="n">
        <v>-347.2601982174933</v>
      </c>
      <c r="AZ17" s="2662" t="n">
        <v>3115.232260644068</v>
      </c>
      <c r="BA17" s="693" t="n">
        <v>-0.3012899884527257</v>
      </c>
      <c r="BB17" s="694" t="n"/>
      <c r="BC17" s="3024" t="n">
        <v>2228.50231201301</v>
      </c>
      <c r="BD17" s="2662" t="n">
        <v>3277.730561818422</v>
      </c>
      <c r="BE17" s="2662" t="n">
        <v>2615.572488370449</v>
      </c>
      <c r="BF17" s="2662" t="n">
        <v>-1049.228249805412</v>
      </c>
      <c r="BG17" s="2662" t="n">
        <v>-387.0701763574384</v>
      </c>
      <c r="BH17" s="2662" t="n">
        <v>2957.166499355928</v>
      </c>
      <c r="BI17" s="693" t="n">
        <v>-0.2464062092890682</v>
      </c>
      <c r="BJ17" s="3023" t="n"/>
      <c r="BK17" s="3024" t="n">
        <v>2038.815333084746</v>
      </c>
      <c r="BL17" s="2662" t="n">
        <v>3123.449633414883</v>
      </c>
      <c r="BM17" s="2662" t="n">
        <v>2585.310020131918</v>
      </c>
      <c r="BN17" s="2662" t="n">
        <v>2224.591540318238</v>
      </c>
      <c r="BO17" s="2662" t="n">
        <v>-1084.634300330137</v>
      </c>
      <c r="BP17" s="2662" t="n">
        <v>-185.7762072334924</v>
      </c>
      <c r="BQ17" s="2662" t="n">
        <v>3004.923920999992</v>
      </c>
      <c r="BR17" s="693" t="n">
        <v>-0.3215085018171576</v>
      </c>
      <c r="BS17" s="694" t="n"/>
      <c r="BT17" s="3024" t="n">
        <v>1896.01642849323</v>
      </c>
      <c r="BU17" s="2662" t="n">
        <v>3279.733867174089</v>
      </c>
      <c r="BV17" s="2662" t="n">
        <v>2335.423581141336</v>
      </c>
      <c r="BW17" s="2662" t="n">
        <v>-1383.717438680859</v>
      </c>
      <c r="BX17" s="2662" t="n">
        <v>-439.4071526481061</v>
      </c>
      <c r="BY17" s="2662" t="n">
        <v>2896.9497465</v>
      </c>
      <c r="BZ17" s="693" t="n">
        <v>-0.3455128343928179</v>
      </c>
      <c r="CA17" s="694" t="n"/>
      <c r="CB17" s="3024" t="n">
        <v>1865.180136862712</v>
      </c>
      <c r="CC17" s="2662" t="n">
        <v>3216.625530047813</v>
      </c>
      <c r="CD17" s="2662" t="n">
        <v>2474.738115971714</v>
      </c>
      <c r="CE17" s="2662" t="n">
        <v>-1351.445393185101</v>
      </c>
      <c r="CF17" s="2662" t="n">
        <v>-609.5579791090024</v>
      </c>
      <c r="CG17" s="2662" t="n">
        <v>2734.762960500015</v>
      </c>
      <c r="CH17" s="693" t="n">
        <v>-0.3179737462431887</v>
      </c>
      <c r="CI17" s="694" t="n"/>
      <c r="CJ17" s="3024" t="n">
        <v>2098.619298</v>
      </c>
      <c r="CK17" s="2662" t="n">
        <v>3644.264726578034</v>
      </c>
      <c r="CL17" s="2662" t="n">
        <v>2936.787132076528</v>
      </c>
      <c r="CM17" s="2662" t="n">
        <v>-1545.645428578034</v>
      </c>
      <c r="CN17" s="2662" t="n">
        <v>-838.1678340765279</v>
      </c>
      <c r="CO17" s="2662" t="n">
        <v>3056.981007</v>
      </c>
      <c r="CP17" s="693" t="n">
        <v>-0.313499399180271</v>
      </c>
      <c r="CQ17" s="694" t="n"/>
      <c r="CR17" s="2662" t="n">
        <v>28691.13100195764</v>
      </c>
      <c r="CS17" s="2662" t="n">
        <v>41713.59398575562</v>
      </c>
      <c r="CT17" s="2662" t="n">
        <v>30764.04017502477</v>
      </c>
      <c r="CU17" s="2662" t="n">
        <v>-13022.46298379798</v>
      </c>
      <c r="CV17" s="2662" t="n">
        <v>-2072.909173067128</v>
      </c>
      <c r="CW17" s="2662" t="n">
        <v>40845.14156400002</v>
      </c>
      <c r="CX17" s="697">
        <f>IFERROR(CR17/CW17-1, "-")</f>
        <v/>
      </c>
      <c r="CY17" s="93" t="n"/>
      <c r="CZ17" s="3025" t="n">
        <v>41713.59398575562</v>
      </c>
      <c r="DA17" s="2662" t="n">
        <v>36911.4158166023</v>
      </c>
      <c r="DB17" s="2662" t="n">
        <v>32872.58793928731</v>
      </c>
      <c r="DC17" s="2662" t="n">
        <v>30764.04017502477</v>
      </c>
      <c r="DD17" s="2662" t="n">
        <v>40845.14156400002</v>
      </c>
      <c r="DE17" s="693">
        <f>(CZ17-DD17)/DD17</f>
        <v/>
      </c>
      <c r="DF17" s="693">
        <f>(DA17-DD17)/DD17</f>
        <v/>
      </c>
      <c r="DG17" s="693">
        <f>(DB17-DD17)/DD17</f>
        <v/>
      </c>
      <c r="DH17" s="693">
        <f>(DC17-DD17)/DD17</f>
        <v/>
      </c>
      <c r="DI17" s="2729" t="n"/>
      <c r="DJ17" s="2618" t="n"/>
      <c r="DL17" s="2618" t="n"/>
      <c r="DM17" s="2811">
        <f>(CS17-CZ17)*10^6</f>
        <v/>
      </c>
      <c r="DN17" s="2811">
        <f>(CT17-DC17)*10^6</f>
        <v/>
      </c>
      <c r="DO17" s="2811">
        <f>(CW17-DD17)*10^6</f>
        <v/>
      </c>
    </row>
    <row customFormat="1" customHeight="1" hidden="1" ht="15" outlineLevel="1" r="18" s="709">
      <c r="A18" s="2570" t="inlineStr">
        <is>
          <t>Consumer Prepaid</t>
        </is>
      </c>
      <c r="B18" s="3026" t="n"/>
      <c r="C18" s="643" t="inlineStr">
        <is>
          <t>CA11</t>
        </is>
      </c>
      <c r="D18" s="3027" t="n">
        <v>3180.332031</v>
      </c>
      <c r="E18" s="3027" t="n">
        <v>3844.69752510256</v>
      </c>
      <c r="F18" s="3027" t="n">
        <v>-664.3654941025602</v>
      </c>
      <c r="G18" s="3027" t="n">
        <v>4134.060607</v>
      </c>
      <c r="H18" s="2361" t="n">
        <v>-0.2307001920545381</v>
      </c>
      <c r="I18" s="701" t="n"/>
      <c r="J18" s="3027" t="n">
        <v>2693.63378</v>
      </c>
      <c r="K18" s="3027" t="n">
        <v>3485.76739980762</v>
      </c>
      <c r="L18" s="3027" t="n">
        <v>-792.1336198076201</v>
      </c>
      <c r="M18" s="3027" t="n">
        <v>3898.707122</v>
      </c>
      <c r="N18" s="2361" t="n">
        <v>-0.3090956320365528</v>
      </c>
      <c r="O18" s="3028" t="n"/>
      <c r="P18" s="3027" t="n">
        <v>2822.21649500001</v>
      </c>
      <c r="Q18" s="3027" t="n">
        <v>3661.46346140774</v>
      </c>
      <c r="R18" s="3027" t="n">
        <v>-839.2469664077298</v>
      </c>
      <c r="S18" s="3027" t="n">
        <v>4254.946443999999</v>
      </c>
      <c r="T18" s="2361" t="n">
        <v>-0.3367210299486414</v>
      </c>
      <c r="U18" s="701" t="n"/>
      <c r="V18" s="2317" t="n">
        <v>2814.41709</v>
      </c>
      <c r="W18" s="3029" t="n">
        <v>3589.60580711443</v>
      </c>
      <c r="X18" s="3029" t="n">
        <v>2755.45178159056</v>
      </c>
      <c r="Y18" s="3029" t="n">
        <v>-775.1887171144299</v>
      </c>
      <c r="Z18" s="3029" t="n">
        <v>58.96530840943979</v>
      </c>
      <c r="AA18" s="3029" t="n">
        <v>3646.62631</v>
      </c>
      <c r="AB18" s="2361" t="n">
        <v>-0.2282134634190143</v>
      </c>
      <c r="AC18" s="701" t="n"/>
      <c r="AD18" s="3027" t="n">
        <v>2543.80553669491</v>
      </c>
      <c r="AE18" s="3027" t="n">
        <v>3709.67891488202</v>
      </c>
      <c r="AF18" s="3027" t="n">
        <v>2900.56351932031</v>
      </c>
      <c r="AG18" s="3027" t="n">
        <v>-1165.87337818711</v>
      </c>
      <c r="AH18" s="3030" t="n">
        <v>-356.7579826254</v>
      </c>
      <c r="AI18" s="3027" t="n">
        <v>3632.277251</v>
      </c>
      <c r="AJ18" s="700" t="n">
        <v>-0.2996664734239169</v>
      </c>
      <c r="AK18" s="701" t="n"/>
      <c r="AL18" s="3027" t="n">
        <v>2332.94859200196</v>
      </c>
      <c r="AM18" s="3027" t="n">
        <v>3487.29543931604</v>
      </c>
      <c r="AN18" s="3027" t="n">
        <v>2876.8075879954</v>
      </c>
      <c r="AO18" s="3027" t="n">
        <v>2412.88771175891</v>
      </c>
      <c r="AP18" s="3027" t="n">
        <v>-1154.34684731408</v>
      </c>
      <c r="AQ18" s="3030" t="n">
        <v>-543.8589959934397</v>
      </c>
      <c r="AR18" s="3027" t="n">
        <v>3512.507435000008</v>
      </c>
      <c r="AS18" s="700" t="n">
        <v>-0.3358167533666857</v>
      </c>
      <c r="AT18" s="3028" t="n"/>
      <c r="AU18" s="3030" t="n">
        <v>2176.64396880706</v>
      </c>
      <c r="AV18" s="3027" t="n">
        <v>3393.28111909195</v>
      </c>
      <c r="AW18" s="3027" t="n">
        <v>2523.90416702455</v>
      </c>
      <c r="AX18" s="3027" t="n">
        <v>-1216.63715028489</v>
      </c>
      <c r="AY18" s="3027" t="n">
        <v>-347.2601982174892</v>
      </c>
      <c r="AZ18" s="3027" t="n">
        <v>3115.232260644068</v>
      </c>
      <c r="BA18" s="700" t="n">
        <v>-0.3012899884527249</v>
      </c>
      <c r="BB18" s="701" t="n"/>
      <c r="BC18" s="3030" t="n">
        <v>2228.50231201301</v>
      </c>
      <c r="BD18" s="3027" t="n">
        <v>3277.73056181843</v>
      </c>
      <c r="BE18" s="3027" t="n">
        <v>2615.57248837045</v>
      </c>
      <c r="BF18" s="3027" t="n">
        <v>-1049.22824980542</v>
      </c>
      <c r="BG18" s="3027" t="n">
        <v>-387.0701763574398</v>
      </c>
      <c r="BH18" s="3027" t="n">
        <v>2957.166499355928</v>
      </c>
      <c r="BI18" s="700" t="n">
        <v>-0.2464062092890682</v>
      </c>
      <c r="BJ18" s="3028" t="n"/>
      <c r="BK18" s="3030" t="n">
        <v>2038.815502084746</v>
      </c>
      <c r="BL18" s="3027" t="n">
        <v>3123.44963341488</v>
      </c>
      <c r="BM18" s="3027" t="n">
        <v>2585.31002013192</v>
      </c>
      <c r="BN18" s="3027" t="n">
        <v>2224.59154031824</v>
      </c>
      <c r="BO18" s="3027" t="n">
        <v>-1084.634131330134</v>
      </c>
      <c r="BP18" s="3027" t="n">
        <v>-185.7760382334939</v>
      </c>
      <c r="BQ18" s="3027" t="n">
        <v>3004.923920999992</v>
      </c>
      <c r="BR18" s="700" t="n">
        <v>-0.321508445576133</v>
      </c>
      <c r="BS18" s="701" t="n"/>
      <c r="BT18" s="3030" t="n">
        <v>1896.01642849323</v>
      </c>
      <c r="BU18" s="3027" t="n">
        <v>3279.73386717409</v>
      </c>
      <c r="BV18" s="3027" t="n">
        <v>2335.42358114134</v>
      </c>
      <c r="BW18" s="3027" t="n">
        <v>-1383.71743868086</v>
      </c>
      <c r="BX18" s="3027" t="n">
        <v>-439.4071526481102</v>
      </c>
      <c r="BY18" s="3027" t="n">
        <v>2896.9497465</v>
      </c>
      <c r="BZ18" s="700" t="n">
        <v>-0.3455128343928179</v>
      </c>
      <c r="CA18" s="704" t="n"/>
      <c r="CB18" s="3030" t="n">
        <v>1865.180136862712</v>
      </c>
      <c r="CC18" s="3027" t="n">
        <v>3216.62553004781</v>
      </c>
      <c r="CD18" s="3027" t="n">
        <v>2474.73811597171</v>
      </c>
      <c r="CE18" s="3027" t="n">
        <v>-1351.445393185098</v>
      </c>
      <c r="CF18" s="3027" t="n">
        <v>-609.5579791089983</v>
      </c>
      <c r="CG18" s="3027" t="n">
        <v>2734.762960500015</v>
      </c>
      <c r="CH18" s="700" t="n">
        <v>-0.3179737462431887</v>
      </c>
      <c r="CI18" s="704" t="n"/>
      <c r="CJ18" s="3030" t="n">
        <v>2098.619298</v>
      </c>
      <c r="CK18" s="3027" t="n">
        <v>3644.26472657804</v>
      </c>
      <c r="CL18" s="3027" t="n">
        <v>2936.78713207653</v>
      </c>
      <c r="CM18" s="3027" t="n">
        <v>-1545.64542857804</v>
      </c>
      <c r="CN18" s="3027" t="n">
        <v>-838.1678340765297</v>
      </c>
      <c r="CO18" s="3027" t="n">
        <v>3056.981007</v>
      </c>
      <c r="CP18" s="700" t="n">
        <v>-0.313499399180271</v>
      </c>
      <c r="CQ18" s="701" t="n"/>
      <c r="CR18" s="3027" t="n">
        <v>28691.13117095764</v>
      </c>
      <c r="CS18" s="3027" t="n">
        <v>41713.59398575561</v>
      </c>
      <c r="CT18" s="3031" t="n">
        <v>30764.04017502477</v>
      </c>
      <c r="CU18" s="3027" t="n">
        <v>-13022.46281479797</v>
      </c>
      <c r="CV18" s="3027" t="n">
        <v>-2072.909004067133</v>
      </c>
      <c r="CW18" s="3027" t="n">
        <v>40845.14156400002</v>
      </c>
      <c r="CX18" s="706">
        <f>+CR18/CW18-1</f>
        <v/>
      </c>
      <c r="CY18" s="707" t="n"/>
      <c r="CZ18" s="3032" t="n">
        <v>41713.5939857556</v>
      </c>
      <c r="DA18" s="3027" t="n">
        <v>36911.4158166023</v>
      </c>
      <c r="DB18" s="3027" t="n">
        <v>32872.5879392873</v>
      </c>
      <c r="DC18" s="3027" t="n">
        <v>30764.0401750248</v>
      </c>
      <c r="DD18" s="3027" t="n">
        <v>40845.14156400002</v>
      </c>
      <c r="DE18" s="700">
        <f>(CZ18-DD18)/DD18</f>
        <v/>
      </c>
      <c r="DF18" s="700">
        <f>(DA18-DD18)/DD18</f>
        <v/>
      </c>
      <c r="DG18" s="700">
        <f>(DB18-DD18)/DD18</f>
        <v/>
      </c>
      <c r="DH18" s="700">
        <f>(DC18-DD18)/DD18</f>
        <v/>
      </c>
      <c r="DI18" s="2729" t="n"/>
      <c r="DJ18" s="2618" t="n"/>
      <c r="DL18" s="2618" t="n"/>
      <c r="DM18" s="2811">
        <f>(CS18-CZ18)*10^6</f>
        <v/>
      </c>
      <c r="DN18" s="2811">
        <f>(CT18-DC18)*10^6</f>
        <v/>
      </c>
      <c r="DO18" s="2811">
        <f>(CW18-DD18)*10^6</f>
        <v/>
      </c>
    </row>
    <row customFormat="1" customHeight="1" hidden="1" ht="15" outlineLevel="1" r="19" s="724">
      <c r="A19" s="710" t="n"/>
      <c r="B19" s="711" t="inlineStr">
        <is>
          <t xml:space="preserve">   Frais d'activation &amp; Sim swap</t>
        </is>
      </c>
      <c r="C19" s="643" t="inlineStr">
        <is>
          <t>CA12</t>
        </is>
      </c>
      <c r="D19" s="3033" t="n">
        <v>-9.204763</v>
      </c>
      <c r="E19" s="3034" t="n">
        <v>-22.4618063333333</v>
      </c>
      <c r="F19" s="3034" t="n">
        <v>13.2570433333333</v>
      </c>
      <c r="G19" s="3034" t="n">
        <v>-34.062214</v>
      </c>
      <c r="H19" s="2362" t="n">
        <v>-0.7297661567154736</v>
      </c>
      <c r="I19" s="715" t="n"/>
      <c r="J19" s="3033" t="n">
        <v>-10.193765</v>
      </c>
      <c r="K19" s="3034" t="n">
        <v>-22.4618063333333</v>
      </c>
      <c r="L19" s="3034" t="n">
        <v>12.2680413333333</v>
      </c>
      <c r="M19" s="3034" t="n">
        <v>-16.284725</v>
      </c>
      <c r="N19" s="2362" t="n">
        <v>-0.3740290364129576</v>
      </c>
      <c r="O19" s="3035" t="n"/>
      <c r="P19" s="3033" t="n">
        <v>-19.075374</v>
      </c>
      <c r="Q19" s="3034" t="n">
        <v>-22.4618063333333</v>
      </c>
      <c r="R19" s="3034" t="n">
        <v>3.3864323333333</v>
      </c>
      <c r="S19" s="3034" t="n">
        <v>23.0374</v>
      </c>
      <c r="T19" s="2362" t="n">
        <v>-1.828017658242683</v>
      </c>
      <c r="U19" s="715" t="n"/>
      <c r="V19" s="2319" t="n">
        <v>-7.311322</v>
      </c>
      <c r="W19" s="3036" t="n">
        <v>-22.4618063333333</v>
      </c>
      <c r="X19" s="3036" t="n">
        <v>-14.6345695</v>
      </c>
      <c r="Y19" s="3036" t="n">
        <v>15.1504843333333</v>
      </c>
      <c r="Z19" s="3036" t="n">
        <v>7.3232475</v>
      </c>
      <c r="AA19" s="3036" t="n">
        <v>49.439702</v>
      </c>
      <c r="AB19" s="2362" t="n">
        <v>-1.14788361790692</v>
      </c>
      <c r="AC19" s="715" t="n"/>
      <c r="AD19" s="3033" t="n">
        <v>-9.738512</v>
      </c>
      <c r="AE19" s="3034" t="n">
        <v>-22.4618063333333</v>
      </c>
      <c r="AF19" s="3034" t="n">
        <v>-14.6345695</v>
      </c>
      <c r="AG19" s="3034" t="n">
        <v>12.7232943333333</v>
      </c>
      <c r="AH19" s="3033" t="n">
        <v>4.8960575</v>
      </c>
      <c r="AI19" s="3034" t="n">
        <v>-29.696997</v>
      </c>
      <c r="AJ19" s="714" t="n">
        <v>-0.6720708157797908</v>
      </c>
      <c r="AK19" s="715" t="n"/>
      <c r="AL19" s="3037" t="n">
        <v>-15.659001</v>
      </c>
      <c r="AM19" s="3034" t="n">
        <v>-22.4618063333333</v>
      </c>
      <c r="AN19" s="3034" t="n">
        <v>-14.6345695</v>
      </c>
      <c r="AO19" s="3034" t="n">
        <v>-9.738512</v>
      </c>
      <c r="AP19" s="3034" t="n">
        <v>6.802805333333298</v>
      </c>
      <c r="AQ19" s="3033" t="n">
        <v>-1.0244315</v>
      </c>
      <c r="AR19" s="3034" t="n">
        <v>-23.376885</v>
      </c>
      <c r="AS19" s="714" t="n">
        <v>-0.3301502317353231</v>
      </c>
      <c r="AT19" s="3035" t="n"/>
      <c r="AU19" s="3033" t="n">
        <v>-12.092598</v>
      </c>
      <c r="AV19" s="3034" t="n">
        <v>-22.4618063333333</v>
      </c>
      <c r="AW19" s="3034" t="n">
        <v>-9.738512</v>
      </c>
      <c r="AX19" s="3034" t="n">
        <v>10.3692083333333</v>
      </c>
      <c r="AY19" s="3034" t="n">
        <v>-2.354085999999999</v>
      </c>
      <c r="AZ19" s="3034" t="n">
        <v>-14.311537</v>
      </c>
      <c r="BA19" s="714" t="n">
        <v>-0.1550454713564309</v>
      </c>
      <c r="BB19" s="715" t="n"/>
      <c r="BC19" s="3033" t="n">
        <v>-13.548763</v>
      </c>
      <c r="BD19" s="3034" t="n">
        <v>-22.4618063333333</v>
      </c>
      <c r="BE19" s="3034" t="n">
        <v>-9.738512</v>
      </c>
      <c r="BF19" s="3034" t="n">
        <v>8.913043333333301</v>
      </c>
      <c r="BG19" s="3034" t="n">
        <v>-3.810250999999999</v>
      </c>
      <c r="BH19" s="3034" t="n">
        <v>-15.00414</v>
      </c>
      <c r="BI19" s="714" t="n">
        <v>-0.0969983617854806</v>
      </c>
      <c r="BJ19" s="3035" t="n"/>
      <c r="BK19" s="3033" t="n">
        <v>-14.312627</v>
      </c>
      <c r="BL19" s="3034" t="n">
        <v>-22.4618063333333</v>
      </c>
      <c r="BM19" s="3034" t="n">
        <v>-9.738512</v>
      </c>
      <c r="BN19" s="3034" t="n">
        <v>-9.738512</v>
      </c>
      <c r="BO19" s="3034" t="n">
        <v>8.149179333333299</v>
      </c>
      <c r="BP19" s="3034" t="n">
        <v>-4.574115000000001</v>
      </c>
      <c r="BQ19" s="3034" t="n">
        <v>-16.963491</v>
      </c>
      <c r="BR19" s="714" t="n">
        <v>-0.1562687774586021</v>
      </c>
      <c r="BS19" s="715" t="n"/>
      <c r="BT19" s="3033" t="n">
        <v>-13.439759</v>
      </c>
      <c r="BU19" s="3034" t="n">
        <v>-22.4618063333333</v>
      </c>
      <c r="BV19" s="3034" t="n">
        <v>-9.738512</v>
      </c>
      <c r="BW19" s="3034" t="n">
        <v>9.022047333333299</v>
      </c>
      <c r="BX19" s="3034" t="n">
        <v>-3.701247</v>
      </c>
      <c r="BY19" s="3034" t="n">
        <v>-10.762026</v>
      </c>
      <c r="BZ19" s="714" t="n">
        <v>0.2488130952294669</v>
      </c>
      <c r="CA19" s="718" t="n"/>
      <c r="CB19" s="3033" t="n">
        <v>-10.403409</v>
      </c>
      <c r="CC19" s="3034" t="n">
        <v>-22.4618063333333</v>
      </c>
      <c r="CD19" s="3034" t="n">
        <v>-9.738512</v>
      </c>
      <c r="CE19" s="3034" t="n">
        <v>12.0583973333333</v>
      </c>
      <c r="CF19" s="3034" t="n">
        <v>-0.6648969999999998</v>
      </c>
      <c r="CG19" s="3034" t="n">
        <v>-9.820147</v>
      </c>
      <c r="CH19" s="714" t="n">
        <v>0.05939442658037608</v>
      </c>
      <c r="CI19" s="718" t="n"/>
      <c r="CJ19" s="3033" t="n">
        <v>-16.192468</v>
      </c>
      <c r="CK19" s="3034" t="n">
        <v>-22.4618063333333</v>
      </c>
      <c r="CL19" s="3034" t="n">
        <v>-9.738512</v>
      </c>
      <c r="CM19" s="3034" t="n">
        <v>6.269338333333298</v>
      </c>
      <c r="CN19" s="3034" t="n">
        <v>-6.453956000000002</v>
      </c>
      <c r="CO19" s="3034" t="n">
        <v>-4.778149</v>
      </c>
      <c r="CP19" s="714" t="n">
        <v>2.388857902924334</v>
      </c>
      <c r="CQ19" s="715" t="n"/>
      <c r="CR19" s="3034" t="n">
        <v>-151.172361</v>
      </c>
      <c r="CS19" s="3034" t="n">
        <v>-269.5416759999996</v>
      </c>
      <c r="CT19" s="3038" t="n">
        <v>-135.778146</v>
      </c>
      <c r="CU19" s="3034" t="n">
        <v>118.3693149999996</v>
      </c>
      <c r="CV19" s="3034" t="n">
        <v>-15.39421499999997</v>
      </c>
      <c r="CW19" s="3034" t="n">
        <v>-102.583209</v>
      </c>
      <c r="CX19" s="720">
        <f>+CR19/CW19-1</f>
        <v/>
      </c>
      <c r="CY19" s="721" t="n"/>
      <c r="CZ19" s="3039" t="n">
        <v>-269.541676</v>
      </c>
      <c r="DA19" s="3034" t="n">
        <v>-170.1850275</v>
      </c>
      <c r="DB19" s="3034" t="n">
        <v>-123.69332</v>
      </c>
      <c r="DC19" s="3034" t="n">
        <v>-135.778146</v>
      </c>
      <c r="DD19" s="3034" t="n">
        <v>-102.583209</v>
      </c>
      <c r="DE19" s="714">
        <f>(CZ19-DD19)/DD19</f>
        <v/>
      </c>
      <c r="DF19" s="714">
        <f>(DA19-DD19)/DD19</f>
        <v/>
      </c>
      <c r="DG19" s="714">
        <f>(DB19-DD19)/DD19</f>
        <v/>
      </c>
      <c r="DH19" s="714">
        <f>(DC19-DD19)/DD19</f>
        <v/>
      </c>
      <c r="DI19" s="2729" t="n"/>
      <c r="DJ19" s="3040" t="n"/>
      <c r="DK19" s="139" t="n"/>
      <c r="DL19" s="3040" t="n"/>
      <c r="DM19" s="2811">
        <f>(CS19-CZ19)*10^6</f>
        <v/>
      </c>
      <c r="DN19" s="2811">
        <f>(CT19-DC19)*10^6</f>
        <v/>
      </c>
      <c r="DO19" s="2811">
        <f>(CW19-DD19)*10^6</f>
        <v/>
      </c>
      <c r="DP19" s="139" t="n"/>
      <c r="DQ19" s="139" t="n"/>
      <c r="DR19" s="139" t="n"/>
      <c r="DS19" s="139" t="n"/>
      <c r="DT19" s="139" t="n"/>
      <c r="DU19" s="139" t="n"/>
      <c r="DV19" s="139" t="n"/>
      <c r="DW19" s="139" t="n"/>
      <c r="DX19" s="139" t="n"/>
      <c r="DY19" s="139" t="n"/>
      <c r="DZ19" s="139" t="n"/>
      <c r="EA19" s="139" t="n"/>
      <c r="EB19" s="139" t="n"/>
      <c r="EC19" s="139" t="n"/>
      <c r="ED19" s="139" t="n"/>
      <c r="EE19" s="139" t="n"/>
      <c r="EF19" s="139" t="n"/>
      <c r="EG19" s="139" t="n"/>
      <c r="EH19" s="139" t="n"/>
      <c r="EI19" s="139" t="n"/>
      <c r="EJ19" s="139" t="n"/>
      <c r="EK19" s="139" t="n"/>
      <c r="EL19" s="139" t="n"/>
      <c r="EM19" s="139" t="n"/>
      <c r="EN19" s="139" t="n"/>
      <c r="EO19" s="139" t="n"/>
      <c r="EP19" s="139" t="n"/>
      <c r="EQ19" s="139" t="n"/>
      <c r="ER19" s="139" t="n"/>
      <c r="ES19" s="139" t="n"/>
      <c r="ET19" s="139" t="n"/>
      <c r="EU19" s="139" t="n"/>
      <c r="EV19" s="139" t="n"/>
      <c r="EW19" s="139" t="n"/>
      <c r="EX19" s="139" t="n"/>
      <c r="EY19" s="139" t="n"/>
      <c r="EZ19" s="139" t="n"/>
      <c r="FA19" s="139" t="n"/>
      <c r="FB19" s="139" t="n"/>
      <c r="FC19" s="139" t="n"/>
      <c r="FD19" s="139" t="n"/>
      <c r="FE19" s="139" t="n"/>
      <c r="FF19" s="139" t="n"/>
      <c r="FG19" s="139" t="n"/>
      <c r="FH19" s="139" t="n"/>
      <c r="FI19" s="139" t="n"/>
      <c r="FJ19" s="139" t="n"/>
      <c r="FK19" s="139" t="n"/>
      <c r="FL19" s="139" t="n"/>
      <c r="FM19" s="139" t="n"/>
      <c r="FN19" s="139" t="n"/>
      <c r="FO19" s="139" t="n"/>
      <c r="FP19" s="139" t="n"/>
      <c r="FQ19" s="139" t="n"/>
      <c r="FR19" s="139" t="n"/>
      <c r="FS19" s="139" t="n"/>
      <c r="FT19" s="139" t="n"/>
      <c r="FU19" s="139" t="n"/>
      <c r="FV19" s="139" t="n"/>
      <c r="FW19" s="139" t="n"/>
      <c r="FX19" s="139" t="n"/>
      <c r="FY19" s="139" t="n"/>
      <c r="FZ19" s="139" t="n"/>
      <c r="GA19" s="139" t="n"/>
      <c r="GB19" s="139" t="n"/>
      <c r="GC19" s="139" t="n"/>
      <c r="GD19" s="139" t="n"/>
      <c r="GE19" s="139" t="n"/>
      <c r="GF19" s="139" t="n"/>
      <c r="GG19" s="139" t="n"/>
      <c r="GH19" s="139" t="n"/>
      <c r="GI19" s="139" t="n"/>
      <c r="GJ19" s="139" t="n"/>
      <c r="GK19" s="139" t="n"/>
      <c r="GL19" s="139" t="n"/>
      <c r="GM19" s="139" t="n"/>
      <c r="GN19" s="139" t="n"/>
      <c r="GO19" s="139" t="n"/>
      <c r="GP19" s="139" t="n"/>
      <c r="GQ19" s="139" t="n"/>
      <c r="GR19" s="139" t="n"/>
      <c r="GS19" s="139" t="n"/>
      <c r="GT19" s="139" t="n"/>
      <c r="GU19" s="139" t="n"/>
      <c r="GV19" s="139" t="n"/>
      <c r="GW19" s="139" t="n"/>
      <c r="GX19" s="139" t="n"/>
      <c r="GY19" s="139" t="n"/>
      <c r="GZ19" s="139" t="n"/>
      <c r="HA19" s="139" t="n"/>
      <c r="HB19" s="139" t="n"/>
      <c r="HC19" s="139" t="n"/>
      <c r="HD19" s="139" t="n"/>
      <c r="HE19" s="139" t="n"/>
      <c r="HF19" s="139" t="n"/>
      <c r="HG19" s="139" t="n"/>
      <c r="HH19" s="139" t="n"/>
      <c r="HI19" s="139" t="n"/>
      <c r="HJ19" s="139" t="n"/>
      <c r="HK19" s="139" t="n"/>
      <c r="HL19" s="139" t="n"/>
    </row>
    <row customFormat="1" customHeight="1" hidden="1" ht="15" outlineLevel="1" r="20" s="408">
      <c r="A20" s="725" t="n"/>
      <c r="B20" s="726" t="inlineStr">
        <is>
          <t xml:space="preserve">    Sortant voix on net</t>
        </is>
      </c>
      <c r="C20" s="643" t="inlineStr">
        <is>
          <t>CA13</t>
        </is>
      </c>
      <c r="D20" s="2901" t="n">
        <v>1325.24247814407</v>
      </c>
      <c r="E20" s="2901" t="n">
        <v>1532.00227381839</v>
      </c>
      <c r="F20" s="2901" t="n">
        <v>-206.75979567432</v>
      </c>
      <c r="G20" s="2901" t="n">
        <v>1925.913700720339</v>
      </c>
      <c r="H20" s="2363" t="n">
        <v>-0.3118889607315235</v>
      </c>
      <c r="I20" s="727" t="n"/>
      <c r="J20" s="2901" t="n">
        <v>1129.24833290678</v>
      </c>
      <c r="K20" s="2901" t="n">
        <v>1445.43826971035</v>
      </c>
      <c r="L20" s="2901" t="n">
        <v>-316.1899368035699</v>
      </c>
      <c r="M20" s="2901" t="n">
        <v>1831.418503194915</v>
      </c>
      <c r="N20" s="2363" t="n">
        <v>-0.3834023567323347</v>
      </c>
      <c r="O20" s="3041" t="n"/>
      <c r="P20" s="2901" t="n">
        <v>1071.56053</v>
      </c>
      <c r="Q20" s="2901" t="n">
        <v>1509.96336516721</v>
      </c>
      <c r="R20" s="2901" t="n">
        <v>-438.40283516721</v>
      </c>
      <c r="S20" s="2901" t="n">
        <v>1922.764475</v>
      </c>
      <c r="T20" s="2363" t="n">
        <v>-0.4426979778685582</v>
      </c>
      <c r="U20" s="727" t="n"/>
      <c r="V20" s="2321" t="n">
        <v>1194.16116044068</v>
      </c>
      <c r="W20" s="3042" t="n">
        <v>1477.34461851531</v>
      </c>
      <c r="X20" s="3042" t="n">
        <v>1054.05719829004</v>
      </c>
      <c r="Y20" s="3042" t="n">
        <v>-283.1834580746299</v>
      </c>
      <c r="Z20" s="3042" t="n">
        <v>140.10396215064</v>
      </c>
      <c r="AA20" s="3042" t="n">
        <v>1650.807136288135</v>
      </c>
      <c r="AB20" s="2363" t="n">
        <v>-0.2766198217886497</v>
      </c>
      <c r="AC20" s="727" t="n"/>
      <c r="AD20" s="2901" t="n">
        <v>966.0070190593181</v>
      </c>
      <c r="AE20" s="2901" t="n">
        <v>1510.82056495126</v>
      </c>
      <c r="AF20" s="2901" t="n">
        <v>1101.44062659437</v>
      </c>
      <c r="AG20" s="2901" t="n">
        <v>-544.8135458919419</v>
      </c>
      <c r="AH20" s="2835" t="n">
        <v>-135.433607535052</v>
      </c>
      <c r="AI20" s="2901" t="n">
        <v>1664.95363038983</v>
      </c>
      <c r="AJ20" s="405" t="n">
        <v>-0.4197994458061044</v>
      </c>
      <c r="AK20" s="727" t="n"/>
      <c r="AL20" s="2901" t="n">
        <v>822.303847001964</v>
      </c>
      <c r="AM20" s="2901" t="n">
        <v>1404.65919203075</v>
      </c>
      <c r="AN20" s="2901" t="n">
        <v>1052.9246799178</v>
      </c>
      <c r="AO20" s="2901" t="n">
        <v>904.592787695914</v>
      </c>
      <c r="AP20" s="2901" t="n">
        <v>-582.3553450287861</v>
      </c>
      <c r="AQ20" s="2835" t="n">
        <v>-230.620832915836</v>
      </c>
      <c r="AR20" s="2901" t="n">
        <v>1501.609917000008</v>
      </c>
      <c r="AS20" s="405" t="n">
        <v>-0.4523851782726607</v>
      </c>
      <c r="AT20" s="3041" t="n"/>
      <c r="AU20" s="2835" t="n">
        <v>842.332942451126</v>
      </c>
      <c r="AV20" s="2901" t="n">
        <v>1326.95997683065</v>
      </c>
      <c r="AW20" s="2901" t="n">
        <v>935.9804947176069</v>
      </c>
      <c r="AX20" s="2901" t="n">
        <v>-484.627034379524</v>
      </c>
      <c r="AY20" s="2901" t="n">
        <v>-93.64755226648094</v>
      </c>
      <c r="AZ20" s="2901" t="n">
        <v>1815.059119457627</v>
      </c>
      <c r="BA20" s="405" t="n">
        <v>-0.535919831248896</v>
      </c>
      <c r="BB20" s="727" t="n"/>
      <c r="BC20" s="2835" t="n">
        <v>842.7146226486035</v>
      </c>
      <c r="BD20" s="2901" t="n">
        <v>1220.09107725044</v>
      </c>
      <c r="BE20" s="2901" t="n">
        <v>986.888342204909</v>
      </c>
      <c r="BF20" s="2901" t="n">
        <v>-377.3764546018366</v>
      </c>
      <c r="BG20" s="2901" t="n">
        <v>-144.1737195563055</v>
      </c>
      <c r="BH20" s="2901" t="n">
        <v>1272.944122296606</v>
      </c>
      <c r="BI20" s="405" t="n">
        <v>-0.3379798783875886</v>
      </c>
      <c r="BJ20" s="3041" t="n"/>
      <c r="BK20" s="2835" t="n">
        <v>661.0782260000001</v>
      </c>
      <c r="BL20" s="2901" t="n">
        <v>1154.82176847083</v>
      </c>
      <c r="BM20" s="2901" t="n">
        <v>981.316926060202</v>
      </c>
      <c r="BN20" s="2901" t="n">
        <v>748.649796022258</v>
      </c>
      <c r="BO20" s="2901" t="n">
        <v>-493.7435424708299</v>
      </c>
      <c r="BP20" s="2901" t="n">
        <v>-87.5715700222579</v>
      </c>
      <c r="BQ20" s="2901" t="n">
        <v>1110.524347999992</v>
      </c>
      <c r="BR20" s="405" t="n">
        <v>-0.4047152345731329</v>
      </c>
      <c r="BS20" s="727" t="n"/>
      <c r="BT20" s="2835" t="n">
        <v>732.5624217372917</v>
      </c>
      <c r="BU20" s="2901" t="n">
        <v>1226.80197114098</v>
      </c>
      <c r="BV20" s="2901" t="n">
        <v>797.905283408555</v>
      </c>
      <c r="BW20" s="2901" t="n">
        <v>-494.2395494036882</v>
      </c>
      <c r="BX20" s="2901" t="n">
        <v>-65.34286167126322</v>
      </c>
      <c r="BY20" s="2901" t="n">
        <v>1148.630544957627</v>
      </c>
      <c r="BZ20" s="405" t="n">
        <v>-0.3622297222086185</v>
      </c>
      <c r="CA20" s="729" t="n"/>
      <c r="CB20" s="2835" t="n">
        <v>635.9195647610169</v>
      </c>
      <c r="CC20" s="2901" t="n">
        <v>1204.89244268514</v>
      </c>
      <c r="CD20" s="2901" t="n">
        <v>874.735815608374</v>
      </c>
      <c r="CE20" s="2901" t="n">
        <v>-568.9728779241231</v>
      </c>
      <c r="CF20" s="2901" t="n">
        <v>-238.8162508473571</v>
      </c>
      <c r="CG20" s="2901" t="n">
        <v>1167.3975293051</v>
      </c>
      <c r="CH20" s="405" t="n">
        <v>-0.4552673371344622</v>
      </c>
      <c r="CI20" s="729" t="n"/>
      <c r="CJ20" s="2835" t="n">
        <v>730.4707318559321</v>
      </c>
      <c r="CK20" s="2901" t="n">
        <v>1400.62967211227</v>
      </c>
      <c r="CL20" s="2901" t="n">
        <v>1078.80191348367</v>
      </c>
      <c r="CM20" s="2901" t="n">
        <v>-670.158940256338</v>
      </c>
      <c r="CN20" s="2901" t="n">
        <v>-348.3311816277379</v>
      </c>
      <c r="CO20" s="2901" t="n">
        <v>1141.900409737288</v>
      </c>
      <c r="CP20" s="405" t="n">
        <v>-0.3603025923915831</v>
      </c>
      <c r="CQ20" s="727" t="n"/>
      <c r="CR20" s="2901" t="n">
        <v>10953.60187700678</v>
      </c>
      <c r="CS20" s="2901" t="n">
        <v>16414.42519268358</v>
      </c>
      <c r="CT20" s="2832" t="n">
        <v>11693.6637411754</v>
      </c>
      <c r="CU20" s="2901" t="n">
        <v>-5460.8233156768</v>
      </c>
      <c r="CV20" s="2901" t="n">
        <v>-740.0618641686178</v>
      </c>
      <c r="CW20" s="2901" t="n">
        <v>18153.92343634747</v>
      </c>
      <c r="CX20" s="730">
        <f>+CR20/CW20-1</f>
        <v/>
      </c>
      <c r="CY20" s="731" t="n"/>
      <c r="CZ20" s="3043" t="n">
        <v>16414.4251926836</v>
      </c>
      <c r="DA20" s="2901" t="n">
        <v>14049.5391081509</v>
      </c>
      <c r="DB20" s="2901" t="n">
        <v>12869.9183373659</v>
      </c>
      <c r="DC20" s="2901" t="n">
        <v>11693.6637411754</v>
      </c>
      <c r="DD20" s="2901" t="n">
        <v>18153.92343634747</v>
      </c>
      <c r="DE20" s="405">
        <f>(CZ20-DD20)/DD20</f>
        <v/>
      </c>
      <c r="DF20" s="405">
        <f>(DA20-DD20)/DD20</f>
        <v/>
      </c>
      <c r="DG20" s="405">
        <f>(DB20-DD20)/DD20</f>
        <v/>
      </c>
      <c r="DH20" s="405">
        <f>(DC20-DD20)/DD20</f>
        <v/>
      </c>
      <c r="DI20" s="2729" t="n"/>
      <c r="DJ20" s="2618" t="n"/>
      <c r="DL20" s="2618" t="n"/>
      <c r="DM20" s="2811">
        <f>(CS20-CZ20)*10^6</f>
        <v/>
      </c>
      <c r="DN20" s="2811">
        <f>(CT20-DC20)*10^6</f>
        <v/>
      </c>
      <c r="DO20" s="2811">
        <f>(CW20-DD20)*10^6</f>
        <v/>
      </c>
    </row>
    <row customFormat="1" customHeight="1" hidden="1" ht="15" outlineLevel="1" r="21" s="408">
      <c r="A21" s="725" t="n"/>
      <c r="B21" s="726" t="inlineStr">
        <is>
          <t xml:space="preserve">    Sortant voix MTN</t>
        </is>
      </c>
      <c r="C21" s="643" t="inlineStr">
        <is>
          <t>CA14</t>
        </is>
      </c>
      <c r="D21" s="2901" t="n">
        <v>1093.76709404237</v>
      </c>
      <c r="E21" s="2901" t="n">
        <v>1964.28892338618</v>
      </c>
      <c r="F21" s="2901" t="n">
        <v>-870.5218293438099</v>
      </c>
      <c r="G21" s="2901" t="n">
        <v>1821.508483398305</v>
      </c>
      <c r="H21" s="2363" t="n">
        <v>-0.3995267636625118</v>
      </c>
      <c r="I21" s="727" t="n"/>
      <c r="J21" s="2901" t="n">
        <v>891.334835940678</v>
      </c>
      <c r="K21" s="2901" t="n">
        <v>1734.44961984925</v>
      </c>
      <c r="L21" s="2901" t="n">
        <v>-843.114783908572</v>
      </c>
      <c r="M21" s="2901" t="n">
        <v>1675.7918035</v>
      </c>
      <c r="N21" s="2363" t="n">
        <v>-0.4681112331024252</v>
      </c>
      <c r="O21" s="3041" t="n"/>
      <c r="P21" s="2901" t="n">
        <v>946.8050469999999</v>
      </c>
      <c r="Q21" s="2901" t="n">
        <v>1811.14658286629</v>
      </c>
      <c r="R21" s="2901" t="n">
        <v>-864.34153586629</v>
      </c>
      <c r="S21" s="2901" t="n">
        <v>1893.38329</v>
      </c>
      <c r="T21" s="2363" t="n">
        <v>-0.4999401061577976</v>
      </c>
      <c r="U21" s="727" t="n"/>
      <c r="V21" s="2321" t="n">
        <v>991.005146483051</v>
      </c>
      <c r="W21" s="3042" t="n">
        <v>1795.80733646442</v>
      </c>
      <c r="X21" s="3042" t="n">
        <v>1024.37193692336</v>
      </c>
      <c r="Y21" s="3042" t="n">
        <v>-804.8021899813689</v>
      </c>
      <c r="Z21" s="3042" t="n">
        <v>-33.36679044030893</v>
      </c>
      <c r="AA21" s="3042" t="n">
        <v>1473.710027949153</v>
      </c>
      <c r="AB21" s="2363" t="n">
        <v>-0.3275440027627717</v>
      </c>
      <c r="AC21" s="727" t="n"/>
      <c r="AD21" s="2901" t="n">
        <v>904.711395372881</v>
      </c>
      <c r="AE21" s="2901" t="n">
        <v>1879.06642391286</v>
      </c>
      <c r="AF21" s="2901" t="n">
        <v>1094.9452794153</v>
      </c>
      <c r="AG21" s="2901" t="n">
        <v>-974.355028539979</v>
      </c>
      <c r="AH21" s="2835" t="n">
        <v>-190.233884042419</v>
      </c>
      <c r="AI21" s="2901" t="n">
        <v>1604.869747652542</v>
      </c>
      <c r="AJ21" s="405" t="n">
        <v>-0.4362711387038041</v>
      </c>
      <c r="AK21" s="727" t="n"/>
      <c r="AL21" s="2901" t="n">
        <v>745.072675</v>
      </c>
      <c r="AM21" s="2901" t="n">
        <v>1773.98687379271</v>
      </c>
      <c r="AN21" s="2901" t="n">
        <v>1112.26912278594</v>
      </c>
      <c r="AO21" s="2901" t="n">
        <v>869.071160332169</v>
      </c>
      <c r="AP21" s="2901" t="n">
        <v>-1028.91419879271</v>
      </c>
      <c r="AQ21" s="2835" t="n">
        <v>-367.19644778594</v>
      </c>
      <c r="AR21" s="2901" t="n">
        <v>1653.418474</v>
      </c>
      <c r="AS21" s="405" t="n">
        <v>-0.5493744102196356</v>
      </c>
      <c r="AT21" s="3041" t="n"/>
      <c r="AU21" s="2835" t="n">
        <v>846.5948903305091</v>
      </c>
      <c r="AV21" s="2901" t="n">
        <v>1763.77030387855</v>
      </c>
      <c r="AW21" s="2901" t="n">
        <v>910.548974461263</v>
      </c>
      <c r="AX21" s="2901" t="n">
        <v>-917.175413548041</v>
      </c>
      <c r="AY21" s="2901" t="n">
        <v>-63.95408413075393</v>
      </c>
      <c r="AZ21" s="2901" t="n">
        <v>1033.470925381356</v>
      </c>
      <c r="BA21" s="405" t="n">
        <v>-0.180823698530163</v>
      </c>
      <c r="BB21" s="727" t="n"/>
      <c r="BC21" s="2835" t="n">
        <v>750.4500547796611</v>
      </c>
      <c r="BD21" s="2901" t="n">
        <v>1753.68634838738</v>
      </c>
      <c r="BE21" s="2901" t="n">
        <v>939.015668243673</v>
      </c>
      <c r="BF21" s="2901" t="n">
        <v>-1003.236293607719</v>
      </c>
      <c r="BG21" s="2901" t="n">
        <v>-188.5656134640119</v>
      </c>
      <c r="BH21" s="2901" t="n">
        <v>1347.463145584746</v>
      </c>
      <c r="BI21" s="405" t="n">
        <v>-0.4430645044069125</v>
      </c>
      <c r="BJ21" s="3041" t="n"/>
      <c r="BK21" s="2835" t="n">
        <v>657.2716370000001</v>
      </c>
      <c r="BL21" s="2901" t="n">
        <v>1671.85863597187</v>
      </c>
      <c r="BM21" s="2901" t="n">
        <v>924.214363582152</v>
      </c>
      <c r="BN21" s="2901" t="n">
        <v>938.729028284361</v>
      </c>
      <c r="BO21" s="2901" t="n">
        <v>-1014.58699897187</v>
      </c>
      <c r="BP21" s="2901" t="n">
        <v>-281.4573912843609</v>
      </c>
      <c r="BQ21" s="2901" t="n">
        <v>1560.014243</v>
      </c>
      <c r="BR21" s="405" t="n">
        <v>-0.5786758743073861</v>
      </c>
      <c r="BS21" s="727" t="n"/>
      <c r="BT21" s="2835" t="n">
        <v>720.4479897983111</v>
      </c>
      <c r="BU21" s="2901" t="n">
        <v>1739.75013435994</v>
      </c>
      <c r="BV21" s="2901" t="n">
        <v>982.268303379502</v>
      </c>
      <c r="BW21" s="2901" t="n">
        <v>-1019.302144561629</v>
      </c>
      <c r="BX21" s="2901" t="n">
        <v>-261.8203135811908</v>
      </c>
      <c r="BY21" s="2901" t="n">
        <v>1363.278239398305</v>
      </c>
      <c r="BZ21" s="405" t="n">
        <v>-0.4715326857147758</v>
      </c>
      <c r="CA21" s="729" t="n"/>
      <c r="CB21" s="2835" t="n">
        <v>658.5860439237288</v>
      </c>
      <c r="CC21" s="2901" t="n">
        <v>1706.27750211045</v>
      </c>
      <c r="CD21" s="2901" t="n">
        <v>1028.82354251658</v>
      </c>
      <c r="CE21" s="2901" t="n">
        <v>-1047.691458186721</v>
      </c>
      <c r="CF21" s="2901" t="n">
        <v>-370.2374985928511</v>
      </c>
      <c r="CG21" s="2901" t="n">
        <v>1246.825680864407</v>
      </c>
      <c r="CH21" s="405" t="n">
        <v>-0.4717897986612368</v>
      </c>
      <c r="CI21" s="729" t="n"/>
      <c r="CJ21" s="2835" t="n">
        <v>720.8287580169492</v>
      </c>
      <c r="CK21" s="2901" t="n">
        <v>1904.0559765109</v>
      </c>
      <c r="CL21" s="2901" t="n">
        <v>1231.21009960416</v>
      </c>
      <c r="CM21" s="2901" t="n">
        <v>-1183.227218493951</v>
      </c>
      <c r="CN21" s="2901" t="n">
        <v>-510.3813415872107</v>
      </c>
      <c r="CO21" s="2901" t="n">
        <v>1490.934565466102</v>
      </c>
      <c r="CP21" s="405" t="n">
        <v>-0.5165255573831298</v>
      </c>
      <c r="CQ21" s="727" t="n"/>
      <c r="CR21" s="2901" t="n">
        <v>9926.875567688139</v>
      </c>
      <c r="CS21" s="2901" t="n">
        <v>21498.1446614908</v>
      </c>
      <c r="CT21" s="2832" t="n">
        <v>11350.77211273375</v>
      </c>
      <c r="CU21" s="2901" t="n">
        <v>-11571.26909380266</v>
      </c>
      <c r="CV21" s="2901" t="n">
        <v>-1423.896545045614</v>
      </c>
      <c r="CW21" s="2901" t="n">
        <v>18164.66862619491</v>
      </c>
      <c r="CX21" s="730">
        <f>+CR21/CW21-1</f>
        <v/>
      </c>
      <c r="CY21" s="731" t="n"/>
      <c r="CZ21" s="3043" t="n">
        <v>21498.1446614908</v>
      </c>
      <c r="DA21" s="2901" t="n">
        <v>13781.0948537522</v>
      </c>
      <c r="DB21" s="2901" t="n">
        <v>11554.4731544581</v>
      </c>
      <c r="DC21" s="2901" t="n">
        <v>11350.7721127337</v>
      </c>
      <c r="DD21" s="2901" t="n">
        <v>18164.66862619491</v>
      </c>
      <c r="DE21" s="405">
        <f>(CZ21-DD21)/DD21</f>
        <v/>
      </c>
      <c r="DF21" s="405">
        <f>(DA21-DD21)/DD21</f>
        <v/>
      </c>
      <c r="DG21" s="405">
        <f>(DB21-DD21)/DD21</f>
        <v/>
      </c>
      <c r="DH21" s="405">
        <f>(DC21-DD21)/DD21</f>
        <v/>
      </c>
      <c r="DI21" s="2729" t="n"/>
      <c r="DJ21" s="2618" t="n"/>
      <c r="DL21" s="2618" t="n"/>
      <c r="DM21" s="2811">
        <f>(CS21-CZ21)*10^6</f>
        <v/>
      </c>
      <c r="DN21" s="2811">
        <f>(CT21-DC21)*10^6</f>
        <v/>
      </c>
      <c r="DO21" s="2811">
        <f>(CW21-DD21)*10^6</f>
        <v/>
      </c>
    </row>
    <row customFormat="1" customHeight="1" hidden="1" ht="15" outlineLevel="1" r="22" s="408">
      <c r="A22" s="725" t="n"/>
      <c r="B22" s="726" t="inlineStr">
        <is>
          <t xml:space="preserve">    Sortant voix GLO</t>
        </is>
      </c>
      <c r="C22" s="643" t="inlineStr">
        <is>
          <t>CA15</t>
        </is>
      </c>
      <c r="D22" s="2901" t="n">
        <v>0</v>
      </c>
      <c r="E22" s="2901" t="n">
        <v>0</v>
      </c>
      <c r="F22" s="2901" t="n">
        <v>0</v>
      </c>
      <c r="G22" s="2901" t="n">
        <v>0</v>
      </c>
      <c r="H22" s="2363" t="n"/>
      <c r="I22" s="727" t="n"/>
      <c r="J22" s="2901" t="n">
        <v>0</v>
      </c>
      <c r="K22" s="2901" t="n">
        <v>0</v>
      </c>
      <c r="L22" s="2901" t="n">
        <v>0</v>
      </c>
      <c r="M22" s="2901" t="n">
        <v>0</v>
      </c>
      <c r="N22" s="2363" t="n"/>
      <c r="O22" s="3041" t="n"/>
      <c r="P22" s="2901" t="n">
        <v>0</v>
      </c>
      <c r="Q22" s="2901" t="n">
        <v>0</v>
      </c>
      <c r="R22" s="2901" t="n">
        <v>0</v>
      </c>
      <c r="S22" s="2901" t="n">
        <v>0</v>
      </c>
      <c r="T22" s="2363" t="n"/>
      <c r="U22" s="727" t="n"/>
      <c r="V22" s="2321" t="n">
        <v>0</v>
      </c>
      <c r="W22" s="3042" t="n">
        <v>0</v>
      </c>
      <c r="X22" s="3042" t="n">
        <v>0</v>
      </c>
      <c r="Y22" s="3042" t="n">
        <v>0</v>
      </c>
      <c r="Z22" s="3042" t="n">
        <v>0</v>
      </c>
      <c r="AA22" s="3042" t="n">
        <v>0</v>
      </c>
      <c r="AB22" s="2363" t="n"/>
      <c r="AC22" s="727" t="n"/>
      <c r="AD22" s="2901" t="n">
        <v>0.021132</v>
      </c>
      <c r="AE22" s="2901" t="n">
        <v>0</v>
      </c>
      <c r="AF22" s="2901" t="n">
        <v>0</v>
      </c>
      <c r="AG22" s="2901" t="n">
        <v>0.021132</v>
      </c>
      <c r="AH22" s="2835" t="n">
        <v>0.021132</v>
      </c>
      <c r="AI22" s="2901" t="n">
        <v>0</v>
      </c>
      <c r="AJ22" s="405" t="n"/>
      <c r="AK22" s="727" t="n"/>
      <c r="AL22" s="2901" t="n">
        <v>0</v>
      </c>
      <c r="AM22" s="2901" t="n">
        <v>0</v>
      </c>
      <c r="AN22" s="2901" t="n">
        <v>0</v>
      </c>
      <c r="AO22" s="2901" t="n">
        <v>0.0202995251900968</v>
      </c>
      <c r="AP22" s="2901" t="n">
        <v>0</v>
      </c>
      <c r="AQ22" s="2835" t="n">
        <v>0</v>
      </c>
      <c r="AR22" s="2901" t="n">
        <v>0</v>
      </c>
      <c r="AS22" s="405" t="n"/>
      <c r="AT22" s="3041" t="n"/>
      <c r="AU22" s="2835" t="n">
        <v>0</v>
      </c>
      <c r="AV22" s="2901" t="n">
        <v>0</v>
      </c>
      <c r="AW22" s="2901" t="n">
        <v>0.0212683525671574</v>
      </c>
      <c r="AX22" s="2901" t="n">
        <v>0</v>
      </c>
      <c r="AY22" s="2901" t="n">
        <v>-0.0212683525671574</v>
      </c>
      <c r="AZ22" s="2901" t="n">
        <v>0</v>
      </c>
      <c r="BA22" s="405" t="n"/>
      <c r="BB22" s="727" t="n"/>
      <c r="BC22" s="2835" t="n">
        <v>0</v>
      </c>
      <c r="BD22" s="2901" t="n"/>
      <c r="BE22" s="2901" t="n">
        <v>0.0219332697728946</v>
      </c>
      <c r="BF22" s="2901" t="n">
        <v>0</v>
      </c>
      <c r="BG22" s="2901" t="n">
        <v>-0.0219332697728946</v>
      </c>
      <c r="BH22" s="2901" t="n">
        <v>0</v>
      </c>
      <c r="BI22" s="405" t="n"/>
      <c r="BJ22" s="3041" t="n"/>
      <c r="BK22" s="2835" t="n">
        <v>0</v>
      </c>
      <c r="BL22" s="2901" t="n"/>
      <c r="BM22" s="2901" t="n">
        <v>0.0215875449686012</v>
      </c>
      <c r="BN22" s="2901" t="n">
        <v>0</v>
      </c>
      <c r="BO22" s="2901" t="n">
        <v>0</v>
      </c>
      <c r="BP22" s="2901" t="n">
        <v>0</v>
      </c>
      <c r="BQ22" s="2901" t="n">
        <v>0</v>
      </c>
      <c r="BR22" s="405" t="n"/>
      <c r="BS22" s="727" t="n"/>
      <c r="BT22" s="2835" t="n">
        <v>0</v>
      </c>
      <c r="BU22" s="2901" t="n"/>
      <c r="BV22" s="2901" t="n">
        <v>0</v>
      </c>
      <c r="BW22" s="2901" t="n">
        <v>0</v>
      </c>
      <c r="BX22" s="2901" t="n">
        <v>0</v>
      </c>
      <c r="BY22" s="2901" t="n">
        <v>0</v>
      </c>
      <c r="BZ22" s="405" t="n"/>
      <c r="CA22" s="729" t="n"/>
      <c r="CB22" s="2835" t="n">
        <v>0</v>
      </c>
      <c r="CC22" s="2901" t="n"/>
      <c r="CD22" s="2901" t="n">
        <v>0</v>
      </c>
      <c r="CE22" s="2901" t="n">
        <v>0</v>
      </c>
      <c r="CF22" s="2901" t="n">
        <v>0</v>
      </c>
      <c r="CG22" s="2901" t="n">
        <v>0</v>
      </c>
      <c r="CH22" s="405" t="n"/>
      <c r="CI22" s="729" t="n"/>
      <c r="CJ22" s="2835" t="n">
        <v>0</v>
      </c>
      <c r="CK22" s="2901" t="n"/>
      <c r="CL22" s="2901" t="n">
        <v>0</v>
      </c>
      <c r="CM22" s="2901" t="n">
        <v>0</v>
      </c>
      <c r="CN22" s="2901" t="n">
        <v>0</v>
      </c>
      <c r="CO22" s="2901" t="n">
        <v>0</v>
      </c>
      <c r="CP22" s="405" t="n"/>
      <c r="CQ22" s="727" t="n"/>
      <c r="CR22" s="2901" t="n">
        <v>0.021132</v>
      </c>
      <c r="CS22" s="2901" t="n">
        <v>0</v>
      </c>
      <c r="CT22" s="2832" t="n">
        <v>0.021132</v>
      </c>
      <c r="CU22" s="2901" t="n">
        <v>0.021132</v>
      </c>
      <c r="CV22" s="2901" t="n">
        <v>0</v>
      </c>
      <c r="CW22" s="2901" t="n">
        <v>0</v>
      </c>
      <c r="CX22" s="730" t="n"/>
      <c r="CY22" s="731" t="n"/>
      <c r="CZ22" s="3043" t="n">
        <v>0</v>
      </c>
      <c r="DA22" s="2901" t="n">
        <v>0</v>
      </c>
      <c r="DB22" s="2901" t="n">
        <v>0.178255904072541</v>
      </c>
      <c r="DC22" s="2901" t="n">
        <v>0.021132</v>
      </c>
      <c r="DD22" s="2901" t="n">
        <v>0</v>
      </c>
      <c r="DE22" s="405" t="n"/>
      <c r="DF22" s="405" t="n"/>
      <c r="DG22" s="405" t="n"/>
      <c r="DH22" s="405" t="n"/>
      <c r="DI22" s="2729" t="n"/>
      <c r="DJ22" s="2618" t="n"/>
      <c r="DL22" s="2618" t="n"/>
      <c r="DM22" s="2811">
        <f>(CS22-CZ22)*10^6</f>
        <v/>
      </c>
      <c r="DN22" s="2811">
        <f>(CT22-DC22)*10^6</f>
        <v/>
      </c>
      <c r="DO22" s="2811">
        <f>(CW22-DD22)*10^6</f>
        <v/>
      </c>
    </row>
    <row customFormat="1" customHeight="1" hidden="1" ht="15" outlineLevel="1" r="23" s="408">
      <c r="A23" s="725" t="n"/>
      <c r="B23" s="726" t="inlineStr">
        <is>
          <t xml:space="preserve">    Sortant voix BBCOM</t>
        </is>
      </c>
      <c r="C23" s="643" t="inlineStr">
        <is>
          <t>CA16</t>
        </is>
      </c>
      <c r="D23" s="2901" t="n">
        <v>0</v>
      </c>
      <c r="E23" s="2901" t="n">
        <v>0</v>
      </c>
      <c r="F23" s="2901" t="n">
        <v>0</v>
      </c>
      <c r="G23" s="2901" t="n">
        <v>0</v>
      </c>
      <c r="H23" s="2363" t="n"/>
      <c r="I23" s="727" t="n"/>
      <c r="J23" s="2901" t="n">
        <v>0</v>
      </c>
      <c r="K23" s="2901" t="n">
        <v>0</v>
      </c>
      <c r="L23" s="2901" t="n">
        <v>0</v>
      </c>
      <c r="M23" s="2901" t="n">
        <v>0</v>
      </c>
      <c r="N23" s="2363" t="n"/>
      <c r="O23" s="3041" t="n"/>
      <c r="P23" s="2901" t="n">
        <v>0</v>
      </c>
      <c r="Q23" s="2901" t="n">
        <v>0</v>
      </c>
      <c r="R23" s="2901" t="n">
        <v>0</v>
      </c>
      <c r="S23" s="2901" t="n">
        <v>0</v>
      </c>
      <c r="T23" s="2363" t="n"/>
      <c r="U23" s="727" t="n"/>
      <c r="V23" s="2321" t="n">
        <v>0</v>
      </c>
      <c r="W23" s="3042" t="n">
        <v>0</v>
      </c>
      <c r="X23" s="3042" t="n">
        <v>0</v>
      </c>
      <c r="Y23" s="3042" t="n">
        <v>0</v>
      </c>
      <c r="Z23" s="3042" t="n">
        <v>0</v>
      </c>
      <c r="AA23" s="3042" t="n">
        <v>0</v>
      </c>
      <c r="AB23" s="2363" t="n"/>
      <c r="AC23" s="727" t="n"/>
      <c r="AD23" s="2901" t="n">
        <v>0</v>
      </c>
      <c r="AE23" s="2901" t="n">
        <v>0</v>
      </c>
      <c r="AF23" s="2901" t="n">
        <v>0</v>
      </c>
      <c r="AG23" s="2901" t="n">
        <v>0</v>
      </c>
      <c r="AH23" s="2835" t="n">
        <v>0</v>
      </c>
      <c r="AI23" s="2901" t="n">
        <v>0</v>
      </c>
      <c r="AJ23" s="405" t="n"/>
      <c r="AK23" s="727" t="n"/>
      <c r="AL23" s="2901" t="n">
        <v>0</v>
      </c>
      <c r="AM23" s="2901" t="n">
        <v>0</v>
      </c>
      <c r="AN23" s="2901" t="n">
        <v>0</v>
      </c>
      <c r="AO23" s="2901" t="n">
        <v>0</v>
      </c>
      <c r="AP23" s="2901" t="n">
        <v>0</v>
      </c>
      <c r="AQ23" s="2835" t="n">
        <v>0</v>
      </c>
      <c r="AR23" s="2901" t="n">
        <v>0</v>
      </c>
      <c r="AS23" s="405" t="n"/>
      <c r="AT23" s="3041" t="n"/>
      <c r="AU23" s="2835" t="n">
        <v>0</v>
      </c>
      <c r="AV23" s="2901" t="n">
        <v>0</v>
      </c>
      <c r="AW23" s="2901" t="n">
        <v>0</v>
      </c>
      <c r="AX23" s="2901" t="n">
        <v>0</v>
      </c>
      <c r="AY23" s="2901" t="n">
        <v>0</v>
      </c>
      <c r="AZ23" s="2901" t="n">
        <v>0</v>
      </c>
      <c r="BA23" s="405" t="n"/>
      <c r="BB23" s="727" t="n"/>
      <c r="BC23" s="2835" t="n">
        <v>0</v>
      </c>
      <c r="BD23" s="2901" t="n"/>
      <c r="BE23" s="2901" t="n"/>
      <c r="BF23" s="2901" t="n">
        <v>0</v>
      </c>
      <c r="BG23" s="2901" t="n">
        <v>0</v>
      </c>
      <c r="BH23" s="2901" t="n">
        <v>0</v>
      </c>
      <c r="BI23" s="405" t="n"/>
      <c r="BJ23" s="3041" t="n"/>
      <c r="BK23" s="2835" t="n">
        <v>0</v>
      </c>
      <c r="BL23" s="2901" t="n"/>
      <c r="BM23" s="2901" t="n"/>
      <c r="BN23" s="2901" t="n">
        <v>0</v>
      </c>
      <c r="BO23" s="2901" t="n">
        <v>0</v>
      </c>
      <c r="BP23" s="2901" t="n">
        <v>0</v>
      </c>
      <c r="BQ23" s="2901" t="n">
        <v>0</v>
      </c>
      <c r="BR23" s="405" t="n"/>
      <c r="BS23" s="727" t="n"/>
      <c r="BT23" s="2835" t="n">
        <v>0</v>
      </c>
      <c r="BU23" s="2901" t="n"/>
      <c r="BV23" s="2901" t="n">
        <v>0</v>
      </c>
      <c r="BW23" s="2901" t="n">
        <v>0</v>
      </c>
      <c r="BX23" s="2901" t="n">
        <v>0</v>
      </c>
      <c r="BY23" s="2901" t="n">
        <v>0</v>
      </c>
      <c r="BZ23" s="405" t="n"/>
      <c r="CA23" s="729" t="n"/>
      <c r="CB23" s="2835" t="n">
        <v>0</v>
      </c>
      <c r="CC23" s="2901" t="n"/>
      <c r="CD23" s="2901" t="n">
        <v>0</v>
      </c>
      <c r="CE23" s="2901" t="n">
        <v>0</v>
      </c>
      <c r="CF23" s="2901" t="n">
        <v>0</v>
      </c>
      <c r="CG23" s="2901" t="n">
        <v>0</v>
      </c>
      <c r="CH23" s="405" t="n"/>
      <c r="CI23" s="729" t="n"/>
      <c r="CJ23" s="2835" t="n">
        <v>0</v>
      </c>
      <c r="CK23" s="2901" t="n"/>
      <c r="CL23" s="2901" t="n">
        <v>0</v>
      </c>
      <c r="CM23" s="2901" t="n">
        <v>0</v>
      </c>
      <c r="CN23" s="2901" t="n">
        <v>0</v>
      </c>
      <c r="CO23" s="2901" t="n">
        <v>0</v>
      </c>
      <c r="CP23" s="405" t="n"/>
      <c r="CQ23" s="727" t="n"/>
      <c r="CR23" s="2901" t="n">
        <v>0</v>
      </c>
      <c r="CS23" s="2901" t="n">
        <v>0</v>
      </c>
      <c r="CT23" s="2832" t="n">
        <v>0</v>
      </c>
      <c r="CU23" s="2901" t="n">
        <v>0</v>
      </c>
      <c r="CV23" s="2901" t="n">
        <v>0</v>
      </c>
      <c r="CW23" s="2901" t="n">
        <v>0</v>
      </c>
      <c r="CX23" s="730" t="n"/>
      <c r="CY23" s="731" t="n"/>
      <c r="CZ23" s="3043" t="n">
        <v>0</v>
      </c>
      <c r="DA23" s="2901" t="n">
        <v>0</v>
      </c>
      <c r="DB23" s="2901" t="n">
        <v>0</v>
      </c>
      <c r="DC23" s="2901" t="n">
        <v>0</v>
      </c>
      <c r="DD23" s="2901" t="n">
        <v>0</v>
      </c>
      <c r="DE23" s="405" t="n"/>
      <c r="DF23" s="405" t="n"/>
      <c r="DG23" s="405" t="n"/>
      <c r="DH23" s="405" t="n"/>
      <c r="DI23" s="2729" t="n"/>
      <c r="DJ23" s="2618" t="n"/>
      <c r="DL23" s="2618" t="n"/>
      <c r="DM23" s="2811">
        <f>(CS23-CZ23)*10^6</f>
        <v/>
      </c>
      <c r="DN23" s="2811">
        <f>(CT23-DC23)*10^6</f>
        <v/>
      </c>
      <c r="DO23" s="2811">
        <f>(CW23-DD23)*10^6</f>
        <v/>
      </c>
    </row>
    <row customFormat="1" customHeight="1" hidden="1" ht="15" outlineLevel="1" r="24" s="408">
      <c r="A24" s="725" t="n"/>
      <c r="B24" s="726" t="inlineStr">
        <is>
          <t xml:space="preserve">    Sortant voix LIBERCOM</t>
        </is>
      </c>
      <c r="C24" s="643" t="inlineStr">
        <is>
          <t>CA17</t>
        </is>
      </c>
      <c r="D24" s="2901" t="n">
        <v>0</v>
      </c>
      <c r="E24" s="2901" t="n">
        <v>134.857522330426</v>
      </c>
      <c r="F24" s="2901" t="n">
        <v>-134.857522330426</v>
      </c>
      <c r="G24" s="2901" t="n">
        <v>0</v>
      </c>
      <c r="H24" s="2363" t="n"/>
      <c r="I24" s="727" t="n"/>
      <c r="J24" s="2901" t="n">
        <v>0</v>
      </c>
      <c r="K24" s="2901" t="n">
        <v>119.072377178341</v>
      </c>
      <c r="L24" s="2901" t="n">
        <v>-119.072377178341</v>
      </c>
      <c r="M24" s="2901" t="n">
        <v>0</v>
      </c>
      <c r="N24" s="2363" t="n"/>
      <c r="O24" s="3041" t="n"/>
      <c r="P24" s="2901" t="n">
        <v>0</v>
      </c>
      <c r="Q24" s="2901" t="n">
        <v>124.387827766167</v>
      </c>
      <c r="R24" s="2901" t="n">
        <v>-124.387827766167</v>
      </c>
      <c r="S24" s="2901" t="n">
        <v>0</v>
      </c>
      <c r="T24" s="2363" t="n"/>
      <c r="U24" s="727" t="n"/>
      <c r="V24" s="2321" t="n">
        <v>0</v>
      </c>
      <c r="W24" s="3042" t="n">
        <v>123.286366901014</v>
      </c>
      <c r="X24" s="3042" t="n">
        <v>76.4699397840522</v>
      </c>
      <c r="Y24" s="3042" t="n">
        <v>-123.286366901014</v>
      </c>
      <c r="Z24" s="3042" t="n">
        <v>-76.4699397840522</v>
      </c>
      <c r="AA24" s="3042" t="n">
        <v>0</v>
      </c>
      <c r="AB24" s="2363" t="n"/>
      <c r="AC24" s="727" t="n"/>
      <c r="AD24" s="2901" t="n">
        <v>0</v>
      </c>
      <c r="AE24" s="2901" t="n">
        <v>129.00452197884</v>
      </c>
      <c r="AF24" s="2901" t="n">
        <v>81.7382793941028</v>
      </c>
      <c r="AG24" s="2901" t="n">
        <v>-129.00452197884</v>
      </c>
      <c r="AH24" s="2835" t="n">
        <v>-81.7382793941028</v>
      </c>
      <c r="AI24" s="2901" t="n">
        <v>0</v>
      </c>
      <c r="AJ24" s="405" t="n"/>
      <c r="AK24" s="727" t="n"/>
      <c r="AL24" s="2901" t="n">
        <v>0</v>
      </c>
      <c r="AM24" s="2901" t="n">
        <v>121.835734227294</v>
      </c>
      <c r="AN24" s="2901" t="n">
        <v>83.03151402073691</v>
      </c>
      <c r="AO24" s="2901" t="n">
        <v>0</v>
      </c>
      <c r="AP24" s="2901" t="n">
        <v>-121.835734227294</v>
      </c>
      <c r="AQ24" s="2835" t="n">
        <v>-83.03151402073691</v>
      </c>
      <c r="AR24" s="2901" t="n">
        <v>113.555211</v>
      </c>
      <c r="AS24" s="405" t="n">
        <v>-1</v>
      </c>
      <c r="AT24" s="3041" t="n"/>
      <c r="AU24" s="2835" t="n">
        <v>0</v>
      </c>
      <c r="AV24" s="2901" t="n">
        <v>121.134069905441</v>
      </c>
      <c r="AW24" s="2901" t="n">
        <v>0</v>
      </c>
      <c r="AX24" s="2901" t="n">
        <v>-121.134069905441</v>
      </c>
      <c r="AY24" s="2901" t="n">
        <v>0</v>
      </c>
      <c r="AZ24" s="2901" t="n">
        <v>0</v>
      </c>
      <c r="BA24" s="405" t="n"/>
      <c r="BB24" s="727" t="n"/>
      <c r="BC24" s="2835" t="n">
        <v>0</v>
      </c>
      <c r="BD24" s="2901" t="n">
        <v>120.441513416251</v>
      </c>
      <c r="BE24" s="2901" t="n">
        <v>0</v>
      </c>
      <c r="BF24" s="2901" t="n">
        <v>-120.441513416251</v>
      </c>
      <c r="BG24" s="2901" t="n">
        <v>0</v>
      </c>
      <c r="BH24" s="2901" t="n">
        <v>0</v>
      </c>
      <c r="BI24" s="405" t="n"/>
      <c r="BJ24" s="3041" t="n"/>
      <c r="BK24" s="2835" t="n">
        <v>0</v>
      </c>
      <c r="BL24" s="2901" t="n">
        <v>114.821663816705</v>
      </c>
      <c r="BM24" s="2901" t="n">
        <v>0</v>
      </c>
      <c r="BN24" s="2901" t="n">
        <v>0</v>
      </c>
      <c r="BO24" s="2901" t="n">
        <v>-114.821663816705</v>
      </c>
      <c r="BP24" s="2901" t="n">
        <v>0</v>
      </c>
      <c r="BQ24" s="2901" t="n">
        <v>0</v>
      </c>
      <c r="BR24" s="405" t="n"/>
      <c r="BS24" s="727" t="n"/>
      <c r="BT24" s="2835" t="n">
        <v>0</v>
      </c>
      <c r="BU24" s="2901" t="n">
        <v>119.484387468215</v>
      </c>
      <c r="BV24" s="2901" t="n">
        <v>0</v>
      </c>
      <c r="BW24" s="2901" t="n">
        <v>-119.484387468215</v>
      </c>
      <c r="BX24" s="2901" t="n">
        <v>0</v>
      </c>
      <c r="BY24" s="2901" t="n">
        <v>0</v>
      </c>
      <c r="BZ24" s="405" t="n"/>
      <c r="CA24" s="729" t="n"/>
      <c r="CB24" s="2835" t="n">
        <v>0</v>
      </c>
      <c r="CC24" s="2901" t="n">
        <v>117.185518865023</v>
      </c>
      <c r="CD24" s="2901" t="n">
        <v>0</v>
      </c>
      <c r="CE24" s="2901" t="n">
        <v>-117.185518865023</v>
      </c>
      <c r="CF24" s="2901" t="n">
        <v>0</v>
      </c>
      <c r="CG24" s="2901" t="n">
        <v>0</v>
      </c>
      <c r="CH24" s="405" t="n"/>
      <c r="CI24" s="729" t="n"/>
      <c r="CJ24" s="2835" t="n">
        <v>0</v>
      </c>
      <c r="CK24" s="2901" t="n">
        <v>130.768756711319</v>
      </c>
      <c r="CL24" s="2901" t="n">
        <v>0</v>
      </c>
      <c r="CM24" s="2901" t="n">
        <v>-130.768756711319</v>
      </c>
      <c r="CN24" s="2901" t="n">
        <v>0</v>
      </c>
      <c r="CO24" s="2901" t="n">
        <v>0</v>
      </c>
      <c r="CP24" s="405" t="n"/>
      <c r="CQ24" s="727" t="n"/>
      <c r="CR24" s="2901" t="n">
        <v>0</v>
      </c>
      <c r="CS24" s="2901" t="n">
        <v>1476.280260565036</v>
      </c>
      <c r="CT24" s="2832" t="n">
        <v>0</v>
      </c>
      <c r="CU24" s="2901" t="n">
        <v>-1476.280260565036</v>
      </c>
      <c r="CV24" s="2901" t="n">
        <v>0</v>
      </c>
      <c r="CW24" s="2901" t="n">
        <v>113.555211</v>
      </c>
      <c r="CX24" s="730" t="n"/>
      <c r="CY24" s="731" t="n"/>
      <c r="CZ24" s="3043" t="n">
        <v>1476.28026056504</v>
      </c>
      <c r="DA24" s="2901" t="n">
        <v>809.8979616077389</v>
      </c>
      <c r="DB24" s="2901" t="n">
        <v>0</v>
      </c>
      <c r="DC24" s="2901" t="n">
        <v>0</v>
      </c>
      <c r="DD24" s="2901" t="n">
        <v>113.555211</v>
      </c>
      <c r="DE24" s="405" t="n"/>
      <c r="DF24" s="405" t="n"/>
      <c r="DG24" s="405" t="n"/>
      <c r="DH24" s="405" t="n"/>
      <c r="DI24" s="2729" t="n"/>
      <c r="DJ24" s="2618" t="n"/>
      <c r="DL24" s="2618" t="n"/>
      <c r="DM24" s="2811">
        <f>(CS24-CZ24)*10^6</f>
        <v/>
      </c>
      <c r="DN24" s="2811">
        <f>(CT24-DC24)*10^6</f>
        <v/>
      </c>
      <c r="DO24" s="2811">
        <f>(CW24-DD24)*10^6</f>
        <v/>
      </c>
    </row>
    <row customFormat="1" customHeight="1" hidden="1" ht="15" outlineLevel="1" r="25" s="408">
      <c r="A25" s="725" t="n"/>
      <c r="B25" s="726" t="inlineStr">
        <is>
          <t xml:space="preserve">    Sortant voix BTSA</t>
        </is>
      </c>
      <c r="C25" s="643" t="inlineStr">
        <is>
          <t>CA18</t>
        </is>
      </c>
      <c r="D25" s="3044" t="n">
        <v>477.338191152542</v>
      </c>
      <c r="E25" s="2901" t="n">
        <v>0.269636162271666</v>
      </c>
      <c r="F25" s="2901" t="n">
        <v>477.0685549902703</v>
      </c>
      <c r="G25" s="2901" t="n">
        <v>72.34898763559322</v>
      </c>
      <c r="H25" s="2363" t="n">
        <v>5.597717628846378</v>
      </c>
      <c r="I25" s="727" t="n"/>
      <c r="J25" s="3044" t="n">
        <v>443.005416957627</v>
      </c>
      <c r="K25" s="2901" t="n">
        <v>0.23807510519336</v>
      </c>
      <c r="L25" s="2901" t="n">
        <v>442.7673418524337</v>
      </c>
      <c r="M25" s="2901" t="n">
        <v>74.7611735338983</v>
      </c>
      <c r="N25" s="2363" t="n">
        <v>4.925608120059257</v>
      </c>
      <c r="O25" s="3041" t="n"/>
      <c r="P25" s="3044" t="n">
        <v>542.002445</v>
      </c>
      <c r="Q25" s="2901" t="n">
        <v>0.248702897195458</v>
      </c>
      <c r="R25" s="2901" t="n">
        <v>541.7537421028045</v>
      </c>
      <c r="S25" s="2901" t="n">
        <v>85.784432</v>
      </c>
      <c r="T25" s="2363" t="n">
        <v>5.318191219124701</v>
      </c>
      <c r="U25" s="727" t="n"/>
      <c r="V25" s="2321" t="n">
        <v>414.467359805085</v>
      </c>
      <c r="W25" s="3042" t="n">
        <v>0.246500619744116</v>
      </c>
      <c r="X25" s="3042" t="n">
        <v>364.993327624208</v>
      </c>
      <c r="Y25" s="3042" t="n">
        <v>414.2208591853409</v>
      </c>
      <c r="Z25" s="3042" t="n">
        <v>49.47403218087697</v>
      </c>
      <c r="AA25" s="3042" t="n">
        <v>95.49260258474577</v>
      </c>
      <c r="AB25" s="2363" t="n">
        <v>3.340308553610341</v>
      </c>
      <c r="AC25" s="727" t="n"/>
      <c r="AD25" s="3044" t="n">
        <v>455.746392677966</v>
      </c>
      <c r="AE25" s="2901" t="n">
        <v>0.257933585171743</v>
      </c>
      <c r="AF25" s="2901" t="n">
        <v>390.139271386646</v>
      </c>
      <c r="AG25" s="2901" t="n">
        <v>455.4884590927942</v>
      </c>
      <c r="AH25" s="2835" t="n">
        <v>65.60712129132003</v>
      </c>
      <c r="AI25" s="2901" t="n">
        <v>98.01418958474576</v>
      </c>
      <c r="AJ25" s="405" t="n">
        <v>3.649800142293837</v>
      </c>
      <c r="AK25" s="727" t="n"/>
      <c r="AL25" s="3044" t="n">
        <v>577.815283</v>
      </c>
      <c r="AM25" s="2901" t="n">
        <v>0.243600202917167</v>
      </c>
      <c r="AN25" s="2901" t="n">
        <v>396.311919241568</v>
      </c>
      <c r="AO25" s="2901" t="n">
        <v>437.792701990446</v>
      </c>
      <c r="AP25" s="2901" t="n">
        <v>577.5716827970829</v>
      </c>
      <c r="AQ25" s="2835" t="n">
        <v>181.503363758432</v>
      </c>
      <c r="AR25" s="2901" t="n">
        <v>0.227044</v>
      </c>
      <c r="AS25" s="405" t="n">
        <v>2543.948481351632</v>
      </c>
      <c r="AT25" s="3041" t="n"/>
      <c r="AU25" s="2835" t="n">
        <v>286.776586533898</v>
      </c>
      <c r="AV25" s="2901" t="n">
        <v>0.242197284698902</v>
      </c>
      <c r="AW25" s="2901" t="n">
        <v>458.6870604147811</v>
      </c>
      <c r="AX25" s="2901" t="n">
        <v>286.5343892491991</v>
      </c>
      <c r="AY25" s="2901" t="n">
        <v>-171.910473880883</v>
      </c>
      <c r="AZ25" s="2901" t="n">
        <v>57.77462439830509</v>
      </c>
      <c r="BA25" s="405" t="n">
        <v>3.963711828861515</v>
      </c>
      <c r="BB25" s="727" t="n"/>
      <c r="BC25" s="2835" t="n">
        <v>438.7690026186441</v>
      </c>
      <c r="BD25" s="2901" t="n">
        <v>0.240812576818508</v>
      </c>
      <c r="BE25" s="2901" t="n">
        <v>473.027095335481</v>
      </c>
      <c r="BF25" s="2901" t="n">
        <v>438.5281900418256</v>
      </c>
      <c r="BG25" s="2901" t="n">
        <v>-34.25809271683693</v>
      </c>
      <c r="BH25" s="2901" t="n">
        <v>118.0587967118644</v>
      </c>
      <c r="BI25" s="405" t="n">
        <v>2.716529516131768</v>
      </c>
      <c r="BJ25" s="3041" t="n"/>
      <c r="BK25" s="2835" t="n">
        <v>557.8554332542373</v>
      </c>
      <c r="BL25" s="2901" t="n">
        <v>0.229576164845487</v>
      </c>
      <c r="BM25" s="2901" t="n">
        <v>465.570970386777</v>
      </c>
      <c r="BN25" s="2901" t="n">
        <v>317.986216886538</v>
      </c>
      <c r="BO25" s="2901" t="n">
        <v>557.6258570893917</v>
      </c>
      <c r="BP25" s="2901" t="n">
        <v>239.8692163676993</v>
      </c>
      <c r="BQ25" s="2901" t="n">
        <v>149.968274</v>
      </c>
      <c r="BR25" s="405" t="n">
        <v>2.71982298905592</v>
      </c>
      <c r="BS25" s="727" t="n"/>
      <c r="BT25" s="2835" t="n">
        <v>269.5201049067797</v>
      </c>
      <c r="BU25" s="2901" t="n">
        <v>0.238898884775384</v>
      </c>
      <c r="BV25" s="2901" t="n">
        <v>332.734764077829</v>
      </c>
      <c r="BW25" s="2901" t="n">
        <v>269.2812060220043</v>
      </c>
      <c r="BX25" s="2901" t="n">
        <v>-63.21465917104933</v>
      </c>
      <c r="BY25" s="2901" t="n">
        <v>122.1064109237288</v>
      </c>
      <c r="BZ25" s="405" t="n">
        <v>1.207255973440491</v>
      </c>
      <c r="CA25" s="729" t="n"/>
      <c r="CB25" s="2835" t="n">
        <v>410.3057132118644</v>
      </c>
      <c r="CC25" s="2901" t="n">
        <v>0.234302492249257</v>
      </c>
      <c r="CD25" s="2901" t="n">
        <v>348.504942610075</v>
      </c>
      <c r="CE25" s="2901" t="n">
        <v>410.0714107196151</v>
      </c>
      <c r="CF25" s="2901" t="n">
        <v>61.8007706017894</v>
      </c>
      <c r="CG25" s="2901" t="n">
        <v>138.6813693983051</v>
      </c>
      <c r="CH25" s="405" t="n">
        <v>1.958621731181715</v>
      </c>
      <c r="CI25" s="729" t="n"/>
      <c r="CJ25" s="2835" t="n">
        <v>469.130688720339</v>
      </c>
      <c r="CK25" s="2901" t="n">
        <v>0.261461022680542</v>
      </c>
      <c r="CL25" s="2901" t="n">
        <v>417.061611998035</v>
      </c>
      <c r="CM25" s="2901" t="n">
        <v>468.8692276976585</v>
      </c>
      <c r="CN25" s="2901" t="n">
        <v>52.06907672230398</v>
      </c>
      <c r="CO25" s="2901" t="n">
        <v>154.3970462966102</v>
      </c>
      <c r="CP25" s="405" t="n">
        <v>2.038469322911127</v>
      </c>
      <c r="CQ25" s="727" t="n"/>
      <c r="CR25" s="2901" t="n">
        <v>5342.732617838983</v>
      </c>
      <c r="CS25" s="2901" t="n">
        <v>2.95169699856159</v>
      </c>
      <c r="CT25" s="2832" t="n">
        <v>5052.208213318239</v>
      </c>
      <c r="CU25" s="2901" t="n">
        <v>5339.780920840421</v>
      </c>
      <c r="CV25" s="2901" t="n">
        <v>290.5244045207437</v>
      </c>
      <c r="CW25" s="2901" t="n">
        <v>1167.614951067797</v>
      </c>
      <c r="CX25" s="730">
        <f>+CR25/CW25-1</f>
        <v/>
      </c>
      <c r="CY25" s="731" t="n"/>
      <c r="CZ25" s="3043" t="n">
        <v>2.95169699856159</v>
      </c>
      <c r="DA25" s="2901" t="n">
        <v>5328.01343663439</v>
      </c>
      <c r="DB25" s="2901" t="n">
        <v>5721.19564150743</v>
      </c>
      <c r="DC25" s="2901" t="n">
        <v>5052.20821331824</v>
      </c>
      <c r="DD25" s="2901" t="n">
        <v>1167.614951067797</v>
      </c>
      <c r="DE25" s="405">
        <f>(CZ25-DD25)/DD25</f>
        <v/>
      </c>
      <c r="DF25" s="405">
        <f>(DA25-DD25)/DD25</f>
        <v/>
      </c>
      <c r="DG25" s="405">
        <f>(DB25-DD25)/DD25</f>
        <v/>
      </c>
      <c r="DH25" s="405">
        <f>(DC25-DD25)/DD25</f>
        <v/>
      </c>
      <c r="DI25" s="2729" t="n"/>
      <c r="DJ25" s="2618" t="n"/>
      <c r="DL25" s="2618" t="n"/>
      <c r="DM25" s="2811">
        <f>(CS25-CZ25)*10^6</f>
        <v/>
      </c>
      <c r="DN25" s="2811">
        <f>(CT25-DC25)*10^6</f>
        <v/>
      </c>
      <c r="DO25" s="2811">
        <f>(CW25-DD25)*10^6</f>
        <v/>
      </c>
    </row>
    <row customFormat="1" customHeight="1" hidden="1" ht="15" outlineLevel="1" r="26" s="408">
      <c r="A26" s="725" t="n"/>
      <c r="B26" s="726" t="inlineStr">
        <is>
          <t xml:space="preserve">    Sortant voix INTERNATIONAL</t>
        </is>
      </c>
      <c r="C26" s="643" t="inlineStr">
        <is>
          <t>CA19</t>
        </is>
      </c>
      <c r="D26" s="2901" t="n">
        <v>159.659921661017</v>
      </c>
      <c r="E26" s="2901" t="n">
        <v>134.979151816662</v>
      </c>
      <c r="F26" s="2901" t="n">
        <v>24.68076984435498</v>
      </c>
      <c r="G26" s="2901" t="n">
        <v>206.8095892457627</v>
      </c>
      <c r="H26" s="2363" t="n">
        <v>-0.227985886712029</v>
      </c>
      <c r="I26" s="727" t="n"/>
      <c r="J26" s="2901" t="n">
        <v>139.884523194915</v>
      </c>
      <c r="K26" s="2901" t="n">
        <v>111.993663274608</v>
      </c>
      <c r="L26" s="2901" t="n">
        <v>27.89085992030701</v>
      </c>
      <c r="M26" s="2901" t="n">
        <v>191.5170517711865</v>
      </c>
      <c r="N26" s="2363" t="n">
        <v>-0.2695975533184326</v>
      </c>
      <c r="O26" s="3041" t="n"/>
      <c r="P26" s="2901" t="n">
        <v>181.130241</v>
      </c>
      <c r="Q26" s="2901" t="n">
        <v>130.1384428515</v>
      </c>
      <c r="R26" s="2901" t="n">
        <v>50.99179814850001</v>
      </c>
      <c r="S26" s="2901" t="n">
        <v>185.649059</v>
      </c>
      <c r="T26" s="2363" t="n">
        <v>-0.02434064586344054</v>
      </c>
      <c r="U26" s="727" t="n"/>
      <c r="V26" s="2321" t="n">
        <v>113.364884271186</v>
      </c>
      <c r="W26" s="3042" t="n">
        <v>106.778483765831</v>
      </c>
      <c r="X26" s="3042" t="n">
        <v>148.89</v>
      </c>
      <c r="Y26" s="3042" t="n">
        <v>6.586400505355002</v>
      </c>
      <c r="Z26" s="3042" t="n">
        <v>-35.52511572881399</v>
      </c>
      <c r="AA26" s="3042" t="n">
        <v>203.7129071779661</v>
      </c>
      <c r="AB26" s="2363" t="n">
        <v>-0.4435066199700883</v>
      </c>
      <c r="AC26" s="727" t="n"/>
      <c r="AD26" s="2901" t="n">
        <v>124.372491584746</v>
      </c>
      <c r="AE26" s="2901" t="n">
        <v>97.1166710206426</v>
      </c>
      <c r="AF26" s="2901" t="n">
        <v>142.561918575913</v>
      </c>
      <c r="AG26" s="2901" t="n">
        <v>27.2558205641034</v>
      </c>
      <c r="AH26" s="2835" t="n">
        <v>-18.18942699116701</v>
      </c>
      <c r="AI26" s="2901" t="n">
        <v>175.2946543728814</v>
      </c>
      <c r="AJ26" s="405" t="n">
        <v>-0.2904946700759927</v>
      </c>
      <c r="AK26" s="727" t="n"/>
      <c r="AL26" s="2901" t="n">
        <v>116.145827</v>
      </c>
      <c r="AM26" s="2901" t="n">
        <v>92.69670889878651</v>
      </c>
      <c r="AN26" s="2901" t="n">
        <v>143.586202565074</v>
      </c>
      <c r="AO26" s="2901" t="n">
        <v>121.556039254928</v>
      </c>
      <c r="AP26" s="2901" t="n">
        <v>23.44911810121349</v>
      </c>
      <c r="AQ26" s="2835" t="n">
        <v>-27.44037556507402</v>
      </c>
      <c r="AR26" s="2901" t="n">
        <v>155.605553</v>
      </c>
      <c r="AS26" s="405" t="n">
        <v>-0.253588160828682</v>
      </c>
      <c r="AT26" s="3041" t="n"/>
      <c r="AU26" s="2835" t="n">
        <v>108.882409491525</v>
      </c>
      <c r="AV26" s="2901" t="n">
        <v>79.670355548277</v>
      </c>
      <c r="AW26" s="2901" t="n">
        <v>121.540201356801</v>
      </c>
      <c r="AX26" s="2901" t="n">
        <v>29.21205394324799</v>
      </c>
      <c r="AY26" s="2901" t="n">
        <v>-12.657791865276</v>
      </c>
      <c r="AZ26" s="2901" t="n">
        <v>127.9217737627119</v>
      </c>
      <c r="BA26" s="405" t="n">
        <v>-0.1488359933665701</v>
      </c>
      <c r="BB26" s="727" t="n"/>
      <c r="BC26" s="2835" t="n">
        <v>103.8802709661017</v>
      </c>
      <c r="BD26" s="2901" t="n">
        <v>77.6869358328702</v>
      </c>
      <c r="BE26" s="2901" t="n">
        <v>118.737676072808</v>
      </c>
      <c r="BF26" s="2901" t="n">
        <v>26.19333513323149</v>
      </c>
      <c r="BG26" s="2901" t="n">
        <v>-14.85740510670631</v>
      </c>
      <c r="BH26" s="2901" t="n">
        <v>143.2389792711865</v>
      </c>
      <c r="BI26" s="405" t="n">
        <v>-0.2747765203671906</v>
      </c>
      <c r="BJ26" s="3041" t="n"/>
      <c r="BK26" s="2835" t="n">
        <v>102.9634808305085</v>
      </c>
      <c r="BL26" s="2901" t="n">
        <v>76.301696591999</v>
      </c>
      <c r="BM26" s="2901" t="n">
        <v>119.30229265671</v>
      </c>
      <c r="BN26" s="2901" t="n">
        <v>113.188167448787</v>
      </c>
      <c r="BO26" s="2901" t="n">
        <v>26.66178423850948</v>
      </c>
      <c r="BP26" s="2901" t="n">
        <v>-10.22468661827851</v>
      </c>
      <c r="BQ26" s="2901" t="n">
        <v>121.334715</v>
      </c>
      <c r="BR26" s="405" t="n">
        <v>-0.1514095464722649</v>
      </c>
      <c r="BS26" s="727" t="n"/>
      <c r="BT26" s="2835" t="n">
        <v>95.65560005084747</v>
      </c>
      <c r="BU26" s="2901" t="n">
        <v>79.8242200526802</v>
      </c>
      <c r="BV26" s="2901" t="n">
        <v>112.425159530547</v>
      </c>
      <c r="BW26" s="2901" t="n">
        <v>15.83137999816726</v>
      </c>
      <c r="BX26" s="2901" t="n">
        <v>-16.76955947969954</v>
      </c>
      <c r="BY26" s="2901" t="n">
        <v>135.269747220339</v>
      </c>
      <c r="BZ26" s="405" t="n">
        <v>-0.2928529695924144</v>
      </c>
      <c r="CA26" s="729" t="n"/>
      <c r="CB26" s="2835" t="n">
        <v>95.0977469661017</v>
      </c>
      <c r="CC26" s="2901" t="n">
        <v>74.5398232815879</v>
      </c>
      <c r="CD26" s="2901" t="n">
        <v>115.322431416834</v>
      </c>
      <c r="CE26" s="2901" t="n">
        <v>20.5579236845138</v>
      </c>
      <c r="CF26" s="2901" t="n">
        <v>-20.2246844507323</v>
      </c>
      <c r="CG26" s="2901" t="n">
        <v>113.4088409322034</v>
      </c>
      <c r="CH26" s="405" t="n">
        <v>-0.1614609038906252</v>
      </c>
      <c r="CI26" s="729" t="n"/>
      <c r="CJ26" s="2835" t="n">
        <v>110.2941424067797</v>
      </c>
      <c r="CK26" s="2901" t="n">
        <v>86.41855080171879</v>
      </c>
      <c r="CL26" s="2901" t="n">
        <v>114.332113686094</v>
      </c>
      <c r="CM26" s="2901" t="n">
        <v>23.87559160506086</v>
      </c>
      <c r="CN26" s="2901" t="n">
        <v>-4.037971279314348</v>
      </c>
      <c r="CO26" s="2901" t="n">
        <v>148.9702625</v>
      </c>
      <c r="CP26" s="405" t="n">
        <v>-0.2596230915094234</v>
      </c>
      <c r="CQ26" s="727" t="n"/>
      <c r="CR26" s="2901" t="n">
        <v>1451.331539423728</v>
      </c>
      <c r="CS26" s="2901" t="n">
        <v>1148.144703737163</v>
      </c>
      <c r="CT26" s="2832" t="n">
        <v>1502.588441251753</v>
      </c>
      <c r="CU26" s="2901" t="n">
        <v>303.1868356865648</v>
      </c>
      <c r="CV26" s="2901" t="n">
        <v>-51.25690182802464</v>
      </c>
      <c r="CW26" s="2901" t="n">
        <v>1908.733133254237</v>
      </c>
      <c r="CX26" s="730">
        <f>+CR26/CW26-1</f>
        <v/>
      </c>
      <c r="CY26" s="731" t="n"/>
      <c r="CZ26" s="3043" t="n">
        <v>1148.14470373716</v>
      </c>
      <c r="DA26" s="2901" t="n">
        <v>1814.77762096323</v>
      </c>
      <c r="DB26" s="2901" t="n">
        <v>1568.48188714193</v>
      </c>
      <c r="DC26" s="2901" t="n">
        <v>1502.58844125175</v>
      </c>
      <c r="DD26" s="2901" t="n">
        <v>1908.733133254237</v>
      </c>
      <c r="DE26" s="405">
        <f>(CZ26-DD26)/DD26</f>
        <v/>
      </c>
      <c r="DF26" s="405">
        <f>(DA26-DD26)/DD26</f>
        <v/>
      </c>
      <c r="DG26" s="405">
        <f>(DB26-DD26)/DD26</f>
        <v/>
      </c>
      <c r="DH26" s="405">
        <f>(DC26-DD26)/DD26</f>
        <v/>
      </c>
      <c r="DI26" s="2729" t="n"/>
      <c r="DJ26" s="2618" t="n"/>
      <c r="DL26" s="2618" t="n"/>
      <c r="DM26" s="2811">
        <f>(CS26-CZ26)*10^6</f>
        <v/>
      </c>
      <c r="DN26" s="2811">
        <f>(CT26-DC26)*10^6</f>
        <v/>
      </c>
      <c r="DO26" s="2811">
        <f>(CW26-DD26)*10^6</f>
        <v/>
      </c>
    </row>
    <row customFormat="1" customHeight="1" hidden="1" ht="15" outlineLevel="1" r="27" s="408">
      <c r="A27" s="725" t="n"/>
      <c r="B27" s="726" t="inlineStr">
        <is>
          <t xml:space="preserve">    Sortant voix roaming</t>
        </is>
      </c>
      <c r="C27" s="643" t="inlineStr">
        <is>
          <t>CA20</t>
        </is>
      </c>
      <c r="D27" s="2901" t="n">
        <v>10.56786</v>
      </c>
      <c r="E27" s="2901" t="n">
        <v>16.5958505316488</v>
      </c>
      <c r="F27" s="2901" t="n">
        <v>-6.0279905316488</v>
      </c>
      <c r="G27" s="2901" t="n">
        <v>12.72778</v>
      </c>
      <c r="H27" s="2363" t="n">
        <v>-0.169701236193586</v>
      </c>
      <c r="I27" s="727" t="n"/>
      <c r="J27" s="2901" t="n">
        <v>10.085312</v>
      </c>
      <c r="K27" s="2901" t="n">
        <v>14.8772927812087</v>
      </c>
      <c r="L27" s="2901" t="n">
        <v>-4.7919807812087</v>
      </c>
      <c r="M27" s="2901" t="n">
        <v>13.135162</v>
      </c>
      <c r="N27" s="2363" t="n">
        <v>-0.2321897514472985</v>
      </c>
      <c r="O27" s="3041" t="n"/>
      <c r="P27" s="2901" t="n">
        <v>13.910103</v>
      </c>
      <c r="Q27" s="2901" t="n">
        <v>16.1900975468682</v>
      </c>
      <c r="R27" s="2901" t="n">
        <v>-2.279994546868199</v>
      </c>
      <c r="S27" s="2901" t="n">
        <v>15.075004</v>
      </c>
      <c r="T27" s="2363" t="n">
        <v>-0.07727367767199267</v>
      </c>
      <c r="U27" s="727" t="n"/>
      <c r="V27" s="2321" t="n">
        <v>7.596249</v>
      </c>
      <c r="W27" s="3042" t="n">
        <v>15.9997670507363</v>
      </c>
      <c r="X27" s="3042" t="n">
        <v>13.9294707699553</v>
      </c>
      <c r="Y27" s="3042" t="n">
        <v>-8.403518050736301</v>
      </c>
      <c r="Z27" s="3042" t="n">
        <v>-6.3332217699553</v>
      </c>
      <c r="AA27" s="3042" t="n">
        <v>6.984574</v>
      </c>
      <c r="AB27" s="2363" t="n">
        <v>0.08757513342975543</v>
      </c>
      <c r="AC27" s="727" t="n"/>
      <c r="AD27" s="2901" t="n">
        <v>12.878297</v>
      </c>
      <c r="AE27" s="2901" t="n">
        <v>16.5702142952703</v>
      </c>
      <c r="AF27" s="2901" t="n">
        <v>14.1093944603894</v>
      </c>
      <c r="AG27" s="2901" t="n">
        <v>-3.691917295270301</v>
      </c>
      <c r="AH27" s="2835" t="n">
        <v>-1.2310974603894</v>
      </c>
      <c r="AI27" s="2901" t="n">
        <v>10.504886</v>
      </c>
      <c r="AJ27" s="405" t="n">
        <v>0.2259340082319787</v>
      </c>
      <c r="AK27" s="727" t="n"/>
      <c r="AL27" s="2901" t="n">
        <v>14.234937</v>
      </c>
      <c r="AM27" s="2901" t="n">
        <v>16.0408311560792</v>
      </c>
      <c r="AN27" s="2901" t="n">
        <v>13.6683896069226</v>
      </c>
      <c r="AO27" s="2901" t="n">
        <v>14.9860048733051</v>
      </c>
      <c r="AP27" s="2901" t="n">
        <v>-1.8058941560792</v>
      </c>
      <c r="AQ27" s="2835" t="n">
        <v>0.5665473930773999</v>
      </c>
      <c r="AR27" s="2901" t="n">
        <v>20.605101</v>
      </c>
      <c r="AS27" s="405" t="n">
        <v>-0.3091547088267124</v>
      </c>
      <c r="AT27" s="3041" t="n"/>
      <c r="AU27" s="2835" t="n">
        <v>4.407325</v>
      </c>
      <c r="AV27" s="2901" t="n">
        <v>16.6210534905331</v>
      </c>
      <c r="AW27" s="2901" t="n">
        <v>15.7562919609746</v>
      </c>
      <c r="AX27" s="2901" t="n">
        <v>-12.2137284905331</v>
      </c>
      <c r="AY27" s="2901" t="n">
        <v>-11.3489669609746</v>
      </c>
      <c r="AZ27" s="2901" t="n">
        <v>4.854866</v>
      </c>
      <c r="BA27" s="405" t="n">
        <v>-0.09218400672644722</v>
      </c>
      <c r="BB27" s="727" t="n"/>
      <c r="BC27" s="2835" t="n">
        <v>8.935810999999999</v>
      </c>
      <c r="BD27" s="2901" t="n">
        <v>16.742198827432</v>
      </c>
      <c r="BE27" s="2901" t="n">
        <v>15.3450796420073</v>
      </c>
      <c r="BF27" s="2901" t="n">
        <v>-7.806387827431999</v>
      </c>
      <c r="BG27" s="2901" t="n">
        <v>-6.409268642007302</v>
      </c>
      <c r="BH27" s="2901" t="n">
        <v>11.091256</v>
      </c>
      <c r="BI27" s="405" t="n">
        <v>-0.1943373230227488</v>
      </c>
      <c r="BJ27" s="3041" t="n"/>
      <c r="BK27" s="2835" t="n">
        <v>11.192872</v>
      </c>
      <c r="BL27" s="2901" t="n">
        <v>16.2864639014432</v>
      </c>
      <c r="BM27" s="2901" t="n">
        <v>14.5420585407906</v>
      </c>
      <c r="BN27" s="2901" t="n">
        <v>10.5439203112719</v>
      </c>
      <c r="BO27" s="2901" t="n">
        <v>-5.093591901443199</v>
      </c>
      <c r="BP27" s="2901" t="n">
        <v>0.6489516887280988</v>
      </c>
      <c r="BQ27" s="2901" t="n">
        <v>14.025571</v>
      </c>
      <c r="BR27" s="405" t="n">
        <v>-0.2019667505871954</v>
      </c>
      <c r="BS27" s="727" t="n"/>
      <c r="BT27" s="2835" t="n">
        <v>5.82442</v>
      </c>
      <c r="BU27" s="2901" t="n">
        <v>16.9266578417281</v>
      </c>
      <c r="BV27" s="2901" t="n">
        <v>10.8687573211611</v>
      </c>
      <c r="BW27" s="2901" t="n">
        <v>-11.1022378417281</v>
      </c>
      <c r="BX27" s="2901" t="n">
        <v>-5.0443373211611</v>
      </c>
      <c r="BY27" s="2901" t="n">
        <v>6.834706</v>
      </c>
      <c r="BZ27" s="405" t="n">
        <v>-0.1478170385090448</v>
      </c>
      <c r="CA27" s="729" t="n"/>
      <c r="CB27" s="2835" t="n">
        <v>8.067114</v>
      </c>
      <c r="CC27" s="2901" t="n">
        <v>16.4967374120874</v>
      </c>
      <c r="CD27" s="2901" t="n">
        <v>10.52615190292</v>
      </c>
      <c r="CE27" s="2901" t="n">
        <v>-8.429623412087398</v>
      </c>
      <c r="CF27" s="2901" t="n">
        <v>-2.45903790292</v>
      </c>
      <c r="CG27" s="2901" t="n">
        <v>10.405979</v>
      </c>
      <c r="CH27" s="405" t="n">
        <v>-0.2247616490481098</v>
      </c>
      <c r="CI27" s="729" t="n"/>
      <c r="CJ27" s="2835" t="n">
        <v>9.280931000000001</v>
      </c>
      <c r="CK27" s="2901" t="n">
        <v>17.1860850446177</v>
      </c>
      <c r="CL27" s="2901" t="n">
        <v>10.9632912305654</v>
      </c>
      <c r="CM27" s="2901" t="n">
        <v>-7.905154044617698</v>
      </c>
      <c r="CN27" s="2901" t="n">
        <v>-1.682360230565399</v>
      </c>
      <c r="CO27" s="2901" t="n">
        <v>10.556315</v>
      </c>
      <c r="CP27" s="405" t="n">
        <v>-0.1208171601548456</v>
      </c>
      <c r="CQ27" s="727" t="n"/>
      <c r="CR27" s="2901" t="n">
        <v>116.981231</v>
      </c>
      <c r="CS27" s="2901" t="n">
        <v>196.533249879653</v>
      </c>
      <c r="CT27" s="2832" t="n">
        <v>125.5180147659184</v>
      </c>
      <c r="CU27" s="2901" t="n">
        <v>-79.55201887965301</v>
      </c>
      <c r="CV27" s="2901" t="n">
        <v>-8.5367837659184</v>
      </c>
      <c r="CW27" s="2901" t="n">
        <v>136.8012</v>
      </c>
      <c r="CX27" s="730">
        <f>+CR27/CW27-1</f>
        <v/>
      </c>
      <c r="CY27" s="731" t="n"/>
      <c r="CZ27" s="3043" t="n">
        <v>196.533249879653</v>
      </c>
      <c r="DA27" s="2901" t="n">
        <v>163.234615200898</v>
      </c>
      <c r="DB27" s="2901" t="n">
        <v>161.190660391286</v>
      </c>
      <c r="DC27" s="2901" t="n">
        <v>125.518014765918</v>
      </c>
      <c r="DD27" s="2901" t="n">
        <v>136.8012</v>
      </c>
      <c r="DE27" s="405">
        <f>(CZ27-DD27)/DD27</f>
        <v/>
      </c>
      <c r="DF27" s="405">
        <f>(DA27-DD27)/DD27</f>
        <v/>
      </c>
      <c r="DG27" s="405">
        <f>(DB27-DD27)/DD27</f>
        <v/>
      </c>
      <c r="DH27" s="405">
        <f>(DC27-DD27)/DD27</f>
        <v/>
      </c>
      <c r="DI27" s="2729" t="n"/>
      <c r="DJ27" s="2618" t="n"/>
      <c r="DL27" s="2618" t="n"/>
      <c r="DM27" s="2811">
        <f>(CS27-CZ27)*10^6</f>
        <v/>
      </c>
      <c r="DN27" s="2811">
        <f>(CT27-DC27)*10^6</f>
        <v/>
      </c>
      <c r="DO27" s="2811">
        <f>(CW27-DD27)*10^6</f>
        <v/>
      </c>
    </row>
    <row customFormat="1" customHeight="1" hidden="1" ht="15" outlineLevel="1" r="28" s="724">
      <c r="A28" s="710" t="n"/>
      <c r="B28" s="711" t="inlineStr">
        <is>
          <t>Total VOIX Sortant</t>
        </is>
      </c>
      <c r="C28" s="643" t="inlineStr">
        <is>
          <t>CA21</t>
        </is>
      </c>
      <c r="D28" s="3034" t="n">
        <v>3066.575545</v>
      </c>
      <c r="E28" s="3034" t="n">
        <v>3782.99335804558</v>
      </c>
      <c r="F28" s="3034" t="n">
        <v>-716.4178130455798</v>
      </c>
      <c r="G28" s="3034" t="n">
        <v>4039.308541</v>
      </c>
      <c r="H28" s="2362" t="n">
        <v>-0.2408167106143327</v>
      </c>
      <c r="I28" s="715" t="n"/>
      <c r="J28" s="3034" t="n">
        <v>2613.558421</v>
      </c>
      <c r="K28" s="3034" t="n">
        <v>3426.06929789895</v>
      </c>
      <c r="L28" s="3034" t="n">
        <v>-812.5108768989498</v>
      </c>
      <c r="M28" s="3034" t="n">
        <v>3786.623694</v>
      </c>
      <c r="N28" s="2362" t="n">
        <v>-0.309791879995562</v>
      </c>
      <c r="O28" s="3035" t="n"/>
      <c r="P28" s="3034" t="n">
        <v>2755.408366</v>
      </c>
      <c r="Q28" s="3034" t="n">
        <v>3592.07501909522</v>
      </c>
      <c r="R28" s="3034" t="n">
        <v>-836.6666530952198</v>
      </c>
      <c r="S28" s="3034" t="n">
        <v>4102.65626</v>
      </c>
      <c r="T28" s="2362" t="n">
        <v>-0.3283842975428801</v>
      </c>
      <c r="U28" s="715" t="n"/>
      <c r="V28" s="2319" t="n">
        <v>2720.5948</v>
      </c>
      <c r="W28" s="3036" t="n">
        <v>3519.46307331706</v>
      </c>
      <c r="X28" s="3036" t="n">
        <v>2682.71187339162</v>
      </c>
      <c r="Y28" s="3036" t="n">
        <v>-798.8682733170604</v>
      </c>
      <c r="Z28" s="3036" t="n">
        <v>37.88292660837988</v>
      </c>
      <c r="AA28" s="3036" t="n">
        <v>3430.707248</v>
      </c>
      <c r="AB28" s="2362" t="n">
        <v>-0.2069871885495256</v>
      </c>
      <c r="AC28" s="715" t="n"/>
      <c r="AD28" s="3034" t="n">
        <v>2463.73672769491</v>
      </c>
      <c r="AE28" s="3034" t="n">
        <v>3632.83632974404</v>
      </c>
      <c r="AF28" s="3034" t="n">
        <v>2824.93476982672</v>
      </c>
      <c r="AG28" s="3034" t="n">
        <v>-1169.09960204913</v>
      </c>
      <c r="AH28" s="3033" t="n">
        <v>-361.1980421318103</v>
      </c>
      <c r="AI28" s="3034" t="n">
        <v>3553.637108</v>
      </c>
      <c r="AJ28" s="714" t="n">
        <v>-0.3066999660295899</v>
      </c>
      <c r="AK28" s="715" t="n"/>
      <c r="AL28" s="3034" t="n">
        <v>2275.57256900196</v>
      </c>
      <c r="AM28" s="3034" t="n">
        <v>3409.46294030853</v>
      </c>
      <c r="AN28" s="3034" t="n">
        <v>2801.791828138039</v>
      </c>
      <c r="AO28" s="3034" t="n">
        <v>2348.01899367195</v>
      </c>
      <c r="AP28" s="3034" t="n">
        <v>-1133.89037130657</v>
      </c>
      <c r="AQ28" s="3033" t="n">
        <v>-526.219259136079</v>
      </c>
      <c r="AR28" s="3034" t="n">
        <v>3445.021300000008</v>
      </c>
      <c r="AS28" s="714" t="n">
        <v>-0.3394605226382911</v>
      </c>
      <c r="AT28" s="3035" t="n"/>
      <c r="AU28" s="3033" t="n">
        <v>2088.99415380706</v>
      </c>
      <c r="AV28" s="3034" t="n">
        <v>3308.39795693815</v>
      </c>
      <c r="AW28" s="3034" t="n">
        <v>2442.53429126399</v>
      </c>
      <c r="AX28" s="3034" t="n">
        <v>-1219.40380313109</v>
      </c>
      <c r="AY28" s="3034" t="n">
        <v>-353.5401374569296</v>
      </c>
      <c r="AZ28" s="3034" t="n">
        <v>3039.081309</v>
      </c>
      <c r="BA28" s="714" t="n">
        <v>-0.3126231444941376</v>
      </c>
      <c r="BB28" s="715" t="n"/>
      <c r="BC28" s="3033" t="n">
        <v>2144.74976201301</v>
      </c>
      <c r="BD28" s="3034" t="n">
        <v>3188.8888862912</v>
      </c>
      <c r="BE28" s="3034" t="n">
        <v>2533.03579476865</v>
      </c>
      <c r="BF28" s="3034" t="n">
        <v>-1044.13912427819</v>
      </c>
      <c r="BG28" s="3034" t="n">
        <v>-388.2860327556396</v>
      </c>
      <c r="BH28" s="3034" t="n">
        <v>2892.796299864403</v>
      </c>
      <c r="BI28" s="714" t="n">
        <v>-0.258589427083565</v>
      </c>
      <c r="BJ28" s="3035" t="n"/>
      <c r="BK28" s="3033" t="n">
        <v>1990.361649084746</v>
      </c>
      <c r="BL28" s="3034" t="n">
        <v>3034.31980491769</v>
      </c>
      <c r="BM28" s="3034" t="n">
        <v>2504.9681987716</v>
      </c>
      <c r="BN28" s="3034" t="n">
        <v>2129.09712895322</v>
      </c>
      <c r="BO28" s="3034" t="n">
        <v>-1043.958155832944</v>
      </c>
      <c r="BP28" s="3034" t="n">
        <v>-138.7354798684739</v>
      </c>
      <c r="BQ28" s="3034" t="n">
        <v>2955.867150999992</v>
      </c>
      <c r="BR28" s="714" t="n">
        <v>-0.3266403571583413</v>
      </c>
      <c r="BS28" s="715" t="n"/>
      <c r="BT28" s="3033" t="n">
        <v>1824.01053649323</v>
      </c>
      <c r="BU28" s="3034" t="n">
        <v>3183.02626974832</v>
      </c>
      <c r="BV28" s="3034" t="n">
        <v>2236.20226771759</v>
      </c>
      <c r="BW28" s="3034" t="n">
        <v>-1359.01573325509</v>
      </c>
      <c r="BX28" s="3034" t="n">
        <v>-412.1917312243602</v>
      </c>
      <c r="BY28" s="3034" t="n">
        <v>2776.1196485</v>
      </c>
      <c r="BZ28" s="714" t="n">
        <v>-0.3429640046390708</v>
      </c>
      <c r="CA28" s="718" t="n"/>
      <c r="CB28" s="3033" t="n">
        <v>1807.976182862712</v>
      </c>
      <c r="CC28" s="3034" t="n">
        <v>3119.62632684653</v>
      </c>
      <c r="CD28" s="3034" t="n">
        <v>2377.91288405478</v>
      </c>
      <c r="CE28" s="3034" t="n">
        <v>-1311.650143983818</v>
      </c>
      <c r="CF28" s="3034" t="n">
        <v>-569.9367011920683</v>
      </c>
      <c r="CG28" s="3034" t="n">
        <v>2676.719399500015</v>
      </c>
      <c r="CH28" s="714" t="n">
        <v>-0.3245552061973983</v>
      </c>
      <c r="CI28" s="718" t="n"/>
      <c r="CJ28" s="3033" t="n">
        <v>2040.005252</v>
      </c>
      <c r="CK28" s="3034" t="n">
        <v>3539.32050220351</v>
      </c>
      <c r="CL28" s="3034" t="n">
        <v>2852.36903000252</v>
      </c>
      <c r="CM28" s="3034" t="n">
        <v>-1499.31525020351</v>
      </c>
      <c r="CN28" s="3034" t="n">
        <v>-812.3637780025201</v>
      </c>
      <c r="CO28" s="3034" t="n">
        <v>2946.758599</v>
      </c>
      <c r="CP28" s="714" t="n">
        <v>-0.307712123859658</v>
      </c>
      <c r="CQ28" s="715" t="n"/>
      <c r="CR28" s="3034" t="n">
        <v>27791.54396495763</v>
      </c>
      <c r="CS28" s="3034" t="n">
        <v>40736.47976535479</v>
      </c>
      <c r="CT28" s="3038" t="n">
        <v>29724.77165524505</v>
      </c>
      <c r="CU28" s="3034" t="n">
        <v>-12944.93580039716</v>
      </c>
      <c r="CV28" s="3034" t="n">
        <v>-1933.227690287426</v>
      </c>
      <c r="CW28" s="3034" t="n">
        <v>39645.29655786441</v>
      </c>
      <c r="CX28" s="720">
        <f>+CR28/CW28-1</f>
        <v/>
      </c>
      <c r="CY28" s="721" t="n"/>
      <c r="CZ28" s="3039" t="n">
        <v>40736.4797653548</v>
      </c>
      <c r="DA28" s="3034" t="n">
        <v>35946.5575963094</v>
      </c>
      <c r="DB28" s="3034" t="n">
        <v>31875.4379367687</v>
      </c>
      <c r="DC28" s="3034" t="n">
        <v>29724.7716552451</v>
      </c>
      <c r="DD28" s="3034" t="n">
        <v>39645.29655786441</v>
      </c>
      <c r="DE28" s="714">
        <f>(CZ28-DD28)/DD28</f>
        <v/>
      </c>
      <c r="DF28" s="714">
        <f>(DA28-DD28)/DD28</f>
        <v/>
      </c>
      <c r="DG28" s="714">
        <f>(DB28-DD28)/DD28</f>
        <v/>
      </c>
      <c r="DH28" s="714">
        <f>(DC28-DD28)/DD28</f>
        <v/>
      </c>
      <c r="DI28" s="2729" t="n"/>
      <c r="DJ28" s="2618" t="n"/>
      <c r="DL28" s="2618" t="n"/>
      <c r="DM28" s="2811">
        <f>(CS28-CZ28)*10^6</f>
        <v/>
      </c>
      <c r="DN28" s="2811">
        <f>(CT28-DC28)*10^6</f>
        <v/>
      </c>
      <c r="DO28" s="2811">
        <f>(CW28-DD28)*10^6</f>
        <v/>
      </c>
    </row>
    <row customFormat="1" customHeight="1" hidden="1" ht="15" outlineLevel="1" r="29" s="408">
      <c r="A29" s="725" t="n"/>
      <c r="B29" s="726" t="n"/>
      <c r="C29" s="643" t="inlineStr">
        <is>
          <t>CA22</t>
        </is>
      </c>
      <c r="D29" s="2901" t="n"/>
      <c r="E29" s="2901" t="n"/>
      <c r="F29" s="2901" t="n"/>
      <c r="G29" s="2901" t="n"/>
      <c r="H29" s="2362" t="n"/>
      <c r="I29" s="715" t="n"/>
      <c r="J29" s="2901" t="n"/>
      <c r="K29" s="2901" t="n"/>
      <c r="L29" s="2901" t="n"/>
      <c r="M29" s="2901" t="n"/>
      <c r="N29" s="2362" t="n"/>
      <c r="O29" s="3035" t="n"/>
      <c r="P29" s="2901" t="n"/>
      <c r="Q29" s="2901" t="n"/>
      <c r="R29" s="2901" t="n"/>
      <c r="S29" s="2901" t="n"/>
      <c r="T29" s="2362" t="n"/>
      <c r="U29" s="715" t="n"/>
      <c r="V29" s="2321" t="n"/>
      <c r="W29" s="3042" t="n"/>
      <c r="X29" s="3042" t="n"/>
      <c r="Y29" s="3042" t="n"/>
      <c r="Z29" s="3042" t="n"/>
      <c r="AA29" s="3042" t="n"/>
      <c r="AB29" s="2362" t="n"/>
      <c r="AC29" s="715" t="n"/>
      <c r="AD29" s="2901" t="n"/>
      <c r="AE29" s="2901" t="n"/>
      <c r="AF29" s="2901" t="n"/>
      <c r="AG29" s="2901" t="n"/>
      <c r="AH29" s="3033" t="n"/>
      <c r="AI29" s="2901" t="n"/>
      <c r="AJ29" s="714" t="n"/>
      <c r="AK29" s="715" t="n"/>
      <c r="AL29" s="2901" t="n"/>
      <c r="AM29" s="2901" t="n"/>
      <c r="AN29" s="2901" t="n"/>
      <c r="AO29" s="2901" t="n"/>
      <c r="AP29" s="2901" t="n"/>
      <c r="AQ29" s="3033" t="n"/>
      <c r="AR29" s="2901" t="n"/>
      <c r="AS29" s="714" t="n"/>
      <c r="AT29" s="3035" t="n"/>
      <c r="AU29" s="2835" t="n"/>
      <c r="AV29" s="2901" t="n"/>
      <c r="AW29" s="2901" t="n"/>
      <c r="AX29" s="2901" t="n"/>
      <c r="AY29" s="2901" t="n"/>
      <c r="AZ29" s="2901" t="n"/>
      <c r="BA29" s="714" t="n"/>
      <c r="BB29" s="715" t="n"/>
      <c r="BC29" s="2835" t="n"/>
      <c r="BD29" s="2901" t="n"/>
      <c r="BE29" s="2901" t="n"/>
      <c r="BF29" s="2901" t="n"/>
      <c r="BG29" s="2901" t="n"/>
      <c r="BH29" s="2901" t="n"/>
      <c r="BI29" s="714" t="n"/>
      <c r="BJ29" s="3035" t="n"/>
      <c r="BK29" s="2835" t="n"/>
      <c r="BL29" s="2901" t="n"/>
      <c r="BM29" s="2901" t="n"/>
      <c r="BN29" s="2901" t="n"/>
      <c r="BO29" s="2901" t="n"/>
      <c r="BP29" s="2901" t="n"/>
      <c r="BQ29" s="2901" t="n"/>
      <c r="BR29" s="714" t="n"/>
      <c r="BS29" s="715" t="n"/>
      <c r="BT29" s="2835" t="n"/>
      <c r="BU29" s="2901" t="n"/>
      <c r="BV29" s="2901" t="n"/>
      <c r="BW29" s="2901" t="n"/>
      <c r="BX29" s="2901" t="n"/>
      <c r="BY29" s="2901" t="n"/>
      <c r="BZ29" s="714" t="n"/>
      <c r="CA29" s="718" t="n"/>
      <c r="CB29" s="2835" t="n"/>
      <c r="CC29" s="2901" t="n"/>
      <c r="CD29" s="2901" t="n"/>
      <c r="CE29" s="2901" t="n"/>
      <c r="CF29" s="2901" t="n"/>
      <c r="CG29" s="2901" t="n"/>
      <c r="CH29" s="714" t="n"/>
      <c r="CI29" s="718" t="n"/>
      <c r="CJ29" s="2835" t="n"/>
      <c r="CK29" s="2901" t="n"/>
      <c r="CL29" s="2901" t="n"/>
      <c r="CM29" s="2901" t="n"/>
      <c r="CN29" s="2901" t="n"/>
      <c r="CO29" s="2901" t="n"/>
      <c r="CP29" s="714" t="n"/>
      <c r="CQ29" s="715" t="n"/>
      <c r="CR29" s="2901" t="n"/>
      <c r="CS29" s="2901" t="n"/>
      <c r="CT29" s="2832" t="n"/>
      <c r="CU29" s="2901">
        <f>+CR29-CS29</f>
        <v/>
      </c>
      <c r="CV29" s="2901">
        <f>+CR29-CT29</f>
        <v/>
      </c>
      <c r="CW29" s="2901" t="n"/>
      <c r="CX29" s="730" t="n"/>
      <c r="CY29" s="731" t="n"/>
      <c r="CZ29" s="3043" t="n"/>
      <c r="DA29" s="2901" t="n"/>
      <c r="DB29" s="2901" t="n"/>
      <c r="DC29" s="2901" t="n"/>
      <c r="DD29" s="2901" t="n"/>
      <c r="DE29" s="405" t="n"/>
      <c r="DF29" s="405" t="n"/>
      <c r="DG29" s="405" t="n"/>
      <c r="DH29" s="405" t="n"/>
      <c r="DI29" s="2729" t="n"/>
      <c r="DJ29" s="2618" t="n"/>
      <c r="DL29" s="2618" t="n"/>
      <c r="DM29" s="2811">
        <f>(CS29-CZ29)*10^6</f>
        <v/>
      </c>
      <c r="DN29" s="2811">
        <f>(CT29-DC29)*10^6</f>
        <v/>
      </c>
      <c r="DO29" s="2811">
        <f>(CW29-DD29)*10^6</f>
        <v/>
      </c>
    </row>
    <row customFormat="1" customHeight="1" hidden="1" ht="15" outlineLevel="1" r="30" s="408">
      <c r="A30" s="725" t="n"/>
      <c r="B30" s="726" t="inlineStr">
        <is>
          <t xml:space="preserve">    Sortant sms on net</t>
        </is>
      </c>
      <c r="C30" s="643" t="inlineStr">
        <is>
          <t>CA23</t>
        </is>
      </c>
      <c r="D30" s="2901" t="n">
        <v>1.236479</v>
      </c>
      <c r="E30" s="2901" t="n">
        <v>1.21043511326679</v>
      </c>
      <c r="F30" s="2901" t="n">
        <v>0.02604388673321001</v>
      </c>
      <c r="G30" s="2901" t="n">
        <v>1.899627</v>
      </c>
      <c r="H30" s="2363" t="n">
        <v>-0.3490937957820139</v>
      </c>
      <c r="I30" s="727" t="n"/>
      <c r="J30" s="2901" t="n">
        <v>1.069845</v>
      </c>
      <c r="K30" s="2901" t="n">
        <v>1.03981871472542</v>
      </c>
      <c r="L30" s="2901" t="n">
        <v>0.03002628527457984</v>
      </c>
      <c r="M30" s="2901" t="n">
        <v>1.969119</v>
      </c>
      <c r="N30" s="2363" t="n">
        <v>-0.4566884987651839</v>
      </c>
      <c r="O30" s="3041" t="n"/>
      <c r="P30" s="2901" t="n">
        <v>1.14373</v>
      </c>
      <c r="Q30" s="2901" t="n">
        <v>1.1670257124395</v>
      </c>
      <c r="R30" s="2901" t="n">
        <v>-0.02329571243950013</v>
      </c>
      <c r="S30" s="2901" t="n">
        <v>1.791167</v>
      </c>
      <c r="T30" s="2363" t="n">
        <v>-0.3614609916328294</v>
      </c>
      <c r="U30" s="727" t="n"/>
      <c r="V30" s="2321" t="n">
        <v>6.743099</v>
      </c>
      <c r="W30" s="3042" t="n">
        <v>1.06695213372679</v>
      </c>
      <c r="X30" s="3042" t="n">
        <v>1.12788423516949</v>
      </c>
      <c r="Y30" s="3042" t="n">
        <v>5.67614686627321</v>
      </c>
      <c r="Z30" s="3042" t="n">
        <v>5.61521476483051</v>
      </c>
      <c r="AA30" s="3042" t="n">
        <v>2.082762000000001</v>
      </c>
      <c r="AB30" s="2363" t="n">
        <v>2.237575392675686</v>
      </c>
      <c r="AC30" s="727" t="n"/>
      <c r="AD30" s="3045" t="n">
        <v>0.975179</v>
      </c>
      <c r="AE30" s="2901" t="n">
        <v>1.05044989682778</v>
      </c>
      <c r="AF30" s="2901" t="n">
        <v>1.11739013145762</v>
      </c>
      <c r="AG30" s="2901" t="n">
        <v>-0.07527089682777999</v>
      </c>
      <c r="AH30" s="2835" t="n">
        <v>-0.14221113145762</v>
      </c>
      <c r="AI30" s="2901" t="n">
        <v>1.77121</v>
      </c>
      <c r="AJ30" s="405" t="n">
        <v>-0.4494277923001789</v>
      </c>
      <c r="AK30" s="727" t="n"/>
      <c r="AL30" s="3045" t="n">
        <v>0.9059219999999999</v>
      </c>
      <c r="AM30" s="2901" t="n">
        <v>1.01137679333808</v>
      </c>
      <c r="AN30" s="2901" t="n">
        <v>1.07529680416121</v>
      </c>
      <c r="AO30" s="2901" t="n">
        <v>0.9751790000000001</v>
      </c>
      <c r="AP30" s="2901" t="n">
        <v>-0.1054547933380801</v>
      </c>
      <c r="AQ30" s="2835" t="n">
        <v>-0.16937480416121</v>
      </c>
      <c r="AR30" s="2901" t="n">
        <v>1.472297</v>
      </c>
      <c r="AS30" s="405" t="n">
        <v>-0.3846880079223146</v>
      </c>
      <c r="AT30" s="3041" t="n"/>
      <c r="AU30" s="2853" t="n">
        <v>6.329832</v>
      </c>
      <c r="AV30" s="2901" t="n">
        <v>1.00864573089455</v>
      </c>
      <c r="AW30" s="2901" t="n">
        <v>0.942247870849436</v>
      </c>
      <c r="AX30" s="2901" t="n">
        <v>5.32118626910545</v>
      </c>
      <c r="AY30" s="2901" t="n">
        <v>5.387584129150564</v>
      </c>
      <c r="AZ30" s="2901" t="n">
        <v>4.600649</v>
      </c>
      <c r="BA30" s="405" t="n">
        <v>0.3758563194018931</v>
      </c>
      <c r="BB30" s="727" t="n"/>
      <c r="BC30" s="2853" t="n">
        <v>11.889126</v>
      </c>
      <c r="BD30" s="2901" t="n">
        <v>0.954479679781252</v>
      </c>
      <c r="BE30" s="2901" t="n">
        <v>0.855452679358416</v>
      </c>
      <c r="BF30" s="2901" t="n">
        <v>10.93464632021875</v>
      </c>
      <c r="BG30" s="2901" t="n">
        <v>11.03367332064158</v>
      </c>
      <c r="BH30" s="2901" t="n">
        <v>1.500878</v>
      </c>
      <c r="BI30" s="405" t="n">
        <v>6.921447312839551</v>
      </c>
      <c r="BJ30" s="3041" t="n"/>
      <c r="BK30" s="2853" t="n">
        <v>0.679712</v>
      </c>
      <c r="BL30" s="2901" t="n">
        <v>0.856284536871754</v>
      </c>
      <c r="BM30" s="2901" t="n">
        <v>0.755918939150813</v>
      </c>
      <c r="BN30" s="2901" t="n">
        <v>0.750286367412675</v>
      </c>
      <c r="BO30" s="2901" t="n">
        <v>-0.176572536871754</v>
      </c>
      <c r="BP30" s="2901" t="n">
        <v>-0.07057436741267498</v>
      </c>
      <c r="BQ30" s="2901" t="n">
        <v>1.121778</v>
      </c>
      <c r="BR30" s="405" t="n">
        <v>-0.3940761897630369</v>
      </c>
      <c r="BS30" s="727" t="n"/>
      <c r="BT30" s="2853" t="n">
        <v>11.560101</v>
      </c>
      <c r="BU30" s="2901" t="n">
        <v>0.872589110940267</v>
      </c>
      <c r="BV30" s="2901" t="n">
        <v>0.757833465209734</v>
      </c>
      <c r="BW30" s="2901" t="n">
        <v>10.68751188905973</v>
      </c>
      <c r="BX30" s="2901" t="n">
        <v>10.80226753479027</v>
      </c>
      <c r="BY30" s="2901" t="n">
        <v>33.815489</v>
      </c>
      <c r="BZ30" s="405" t="n">
        <v>-0.6581418355357807</v>
      </c>
      <c r="CA30" s="729" t="n"/>
      <c r="CB30" s="2853" t="n">
        <v>3.653827</v>
      </c>
      <c r="CC30" s="2901" t="n">
        <v>0.800331784829087</v>
      </c>
      <c r="CD30" s="2901" t="n">
        <v>0.690730900982092</v>
      </c>
      <c r="CE30" s="2901" t="n">
        <v>2.853495215170913</v>
      </c>
      <c r="CF30" s="2901" t="n">
        <v>2.963096099017908</v>
      </c>
      <c r="CG30" s="2901" t="n">
        <v>-23.821291</v>
      </c>
      <c r="CH30" s="405" t="n">
        <v>-1.153384927794216</v>
      </c>
      <c r="CI30" s="729" t="n"/>
      <c r="CJ30" s="2853" t="n">
        <v>0.6371599999999999</v>
      </c>
      <c r="CK30" s="2901" t="n">
        <v>0.817207158953976</v>
      </c>
      <c r="CL30" s="2901" t="n">
        <v>0.705445176429887</v>
      </c>
      <c r="CM30" s="2901" t="n">
        <v>-0.180047158953976</v>
      </c>
      <c r="CN30" s="2901" t="n">
        <v>-0.06828517642988707</v>
      </c>
      <c r="CO30" s="2901" t="n">
        <v>2.809565</v>
      </c>
      <c r="CP30" s="405" t="n">
        <v>-0.7732175621493007</v>
      </c>
      <c r="CQ30" s="727" t="n"/>
      <c r="CR30" s="2901" t="n">
        <v>46.824012</v>
      </c>
      <c r="CS30" s="2901" t="n">
        <v>11.85559636659525</v>
      </c>
      <c r="CT30" s="2832" t="n">
        <v>33.19750791003438</v>
      </c>
      <c r="CU30" s="2901" t="n">
        <v>34.96841563340475</v>
      </c>
      <c r="CV30" s="2901" t="n">
        <v>13.62650408996561</v>
      </c>
      <c r="CW30" s="2901" t="n">
        <v>31.01325</v>
      </c>
      <c r="CX30" s="730">
        <f>+CR30/CW30-1</f>
        <v/>
      </c>
      <c r="CY30" s="731" t="n"/>
      <c r="CZ30" s="3043" t="n">
        <v>11.8555963665953</v>
      </c>
      <c r="DA30" s="2901" t="n">
        <v>12.3797197708741</v>
      </c>
      <c r="DB30" s="2901" t="n">
        <v>16.9139441675566</v>
      </c>
      <c r="DC30" s="2901" t="n">
        <v>33.1975079100344</v>
      </c>
      <c r="DD30" s="2901" t="n">
        <v>31.01325</v>
      </c>
      <c r="DE30" s="405">
        <f>(CZ30-DD30)/DD30</f>
        <v/>
      </c>
      <c r="DF30" s="405">
        <f>(DA30-DD30)/DD30</f>
        <v/>
      </c>
      <c r="DG30" s="405">
        <f>(DB30-DD30)/DD30</f>
        <v/>
      </c>
      <c r="DH30" s="405">
        <f>(DC30-DD30)/DD30</f>
        <v/>
      </c>
      <c r="DI30" s="2729" t="n"/>
      <c r="DJ30" s="2618" t="n"/>
      <c r="DL30" s="2618" t="n"/>
      <c r="DM30" s="2811">
        <f>(CS30-CZ30)*10^6</f>
        <v/>
      </c>
      <c r="DN30" s="2811">
        <f>(CT30-DC30)*10^6</f>
        <v/>
      </c>
      <c r="DO30" s="2811">
        <f>(CW30-DD30)*10^6</f>
        <v/>
      </c>
    </row>
    <row customFormat="1" customHeight="1" hidden="1" ht="15" outlineLevel="1" r="31" s="408">
      <c r="A31" s="725" t="n"/>
      <c r="B31" s="726" t="inlineStr">
        <is>
          <t xml:space="preserve">    Sortant sms MTN</t>
        </is>
      </c>
      <c r="C31" s="643" t="inlineStr">
        <is>
          <t>CA24</t>
        </is>
      </c>
      <c r="D31" s="2901" t="n">
        <v>1.231451</v>
      </c>
      <c r="E31" s="2901" t="n">
        <v>1.34959684657322</v>
      </c>
      <c r="F31" s="2901" t="n">
        <v>-0.1181458465732199</v>
      </c>
      <c r="G31" s="2901" t="n">
        <v>1.765875</v>
      </c>
      <c r="H31" s="2363" t="n">
        <v>-0.3026397678204856</v>
      </c>
      <c r="I31" s="727" t="n"/>
      <c r="J31" s="2901" t="n">
        <v>1.131735</v>
      </c>
      <c r="K31" s="2901" t="n">
        <v>1.13745191331268</v>
      </c>
      <c r="L31" s="2901" t="n">
        <v>-0.005716913312679983</v>
      </c>
      <c r="M31" s="2901" t="n">
        <v>1.712154</v>
      </c>
      <c r="N31" s="2363" t="n">
        <v>-0.3389992956241086</v>
      </c>
      <c r="O31" s="3041" t="n"/>
      <c r="P31" s="2901" t="n">
        <v>1.980375</v>
      </c>
      <c r="Q31" s="2901" t="n">
        <v>1.30230639754377</v>
      </c>
      <c r="R31" s="2901" t="n">
        <v>0.6780686024562299</v>
      </c>
      <c r="S31" s="2901" t="n">
        <v>1.648988</v>
      </c>
      <c r="T31" s="2363" t="n">
        <v>0.2009638638971296</v>
      </c>
      <c r="U31" s="727" t="n"/>
      <c r="V31" s="2321" t="n">
        <v>0.393717</v>
      </c>
      <c r="W31" s="3042" t="n">
        <v>1.18856176186732</v>
      </c>
      <c r="X31" s="3042" t="n">
        <v>0.172328218460907</v>
      </c>
      <c r="Y31" s="3042" t="n">
        <v>-0.7948447618673201</v>
      </c>
      <c r="Z31" s="3042" t="n">
        <v>0.221388781539093</v>
      </c>
      <c r="AA31" s="3042" t="n">
        <v>1.774768</v>
      </c>
      <c r="AB31" s="2363" t="n">
        <v>-0.7781586100267753</v>
      </c>
      <c r="AC31" s="727" t="n"/>
      <c r="AD31" s="2901" t="n">
        <v>1.14641</v>
      </c>
      <c r="AE31" s="2901" t="n">
        <v>1.19621475271467</v>
      </c>
      <c r="AF31" s="2901" t="n">
        <v>0.182388911430436</v>
      </c>
      <c r="AG31" s="2901" t="n">
        <v>-0.04980475271467011</v>
      </c>
      <c r="AH31" s="2835" t="n">
        <v>0.9640210885695639</v>
      </c>
      <c r="AI31" s="2901" t="n">
        <v>1.705125</v>
      </c>
      <c r="AJ31" s="405" t="n">
        <v>-0.3276680595264277</v>
      </c>
      <c r="AK31" s="727" t="n"/>
      <c r="AL31" s="2901" t="n">
        <v>0.9536389999999999</v>
      </c>
      <c r="AM31" s="2901" t="n">
        <v>1.20407260867567</v>
      </c>
      <c r="AN31" s="2901" t="n">
        <v>0.179704644498084</v>
      </c>
      <c r="AO31" s="2901" t="n">
        <v>1.32542806496219</v>
      </c>
      <c r="AP31" s="2901" t="n">
        <v>-0.25043360867567</v>
      </c>
      <c r="AQ31" s="2835" t="n">
        <v>0.7739343555019159</v>
      </c>
      <c r="AR31" s="2901" t="n">
        <v>1.59514</v>
      </c>
      <c r="AS31" s="405" t="n">
        <v>-0.4021596850433191</v>
      </c>
      <c r="AT31" s="3041" t="n"/>
      <c r="AU31" s="2835" t="n">
        <v>1.503056</v>
      </c>
      <c r="AV31" s="2901" t="n">
        <v>1.22821977388041</v>
      </c>
      <c r="AW31" s="2901" t="n">
        <v>1.50769124560614</v>
      </c>
      <c r="AX31" s="2901" t="n">
        <v>0.27483622611959</v>
      </c>
      <c r="AY31" s="2901" t="n">
        <v>-0.004635245606140037</v>
      </c>
      <c r="AZ31" s="2901" t="n">
        <v>1.798093</v>
      </c>
      <c r="BA31" s="405" t="n">
        <v>-0.1640832815655252</v>
      </c>
      <c r="BB31" s="727" t="n"/>
      <c r="BC31" s="2835" t="n">
        <v>1.074815</v>
      </c>
      <c r="BD31" s="2901" t="n">
        <v>1.16093518588334</v>
      </c>
      <c r="BE31" s="2901" t="n">
        <v>1.28105342957512</v>
      </c>
      <c r="BF31" s="2901" t="n">
        <v>-0.08612018588334003</v>
      </c>
      <c r="BG31" s="2901" t="n">
        <v>-0.2062384295751198</v>
      </c>
      <c r="BH31" s="2901" t="n">
        <v>1.609378</v>
      </c>
      <c r="BI31" s="405" t="n">
        <v>-0.33215503132266</v>
      </c>
      <c r="BJ31" s="3041" t="n"/>
      <c r="BK31" s="2835" t="n">
        <v>0.737852</v>
      </c>
      <c r="BL31" s="2901" t="n">
        <v>1.03440798929462</v>
      </c>
      <c r="BM31" s="2901" t="n">
        <v>1.16283742791521</v>
      </c>
      <c r="BN31" s="2901" t="n">
        <v>1.3110317811991</v>
      </c>
      <c r="BO31" s="2901" t="n">
        <v>-0.2965559892946201</v>
      </c>
      <c r="BP31" s="2901" t="n">
        <v>-0.5731797811991</v>
      </c>
      <c r="BQ31" s="2901" t="n">
        <v>1.465889</v>
      </c>
      <c r="BR31" s="405" t="n">
        <v>-0.4966522021790191</v>
      </c>
      <c r="BS31" s="727" t="n"/>
      <c r="BT31" s="2835" t="n">
        <v>1.468609</v>
      </c>
      <c r="BU31" s="2901" t="n">
        <v>1.03429147339028</v>
      </c>
      <c r="BV31" s="2901" t="n">
        <v>1.10754351772063</v>
      </c>
      <c r="BW31" s="2901" t="n">
        <v>0.4343175266097201</v>
      </c>
      <c r="BX31" s="2901" t="n">
        <v>0.36106548227937</v>
      </c>
      <c r="BY31" s="2901" t="n">
        <v>1.742424</v>
      </c>
      <c r="BZ31" s="405" t="n">
        <v>-0.1571460218637943</v>
      </c>
      <c r="CA31" s="729" t="n"/>
      <c r="CB31" s="2835" t="n">
        <v>0.879351</v>
      </c>
      <c r="CC31" s="2901" t="n">
        <v>0.944220951746737</v>
      </c>
      <c r="CD31" s="2901" t="n">
        <v>1.08483219631163</v>
      </c>
      <c r="CE31" s="2901" t="n">
        <v>-0.06486995174673704</v>
      </c>
      <c r="CF31" s="2901" t="n">
        <v>-0.2054811963116301</v>
      </c>
      <c r="CG31" s="2901" t="n">
        <v>1.646314</v>
      </c>
      <c r="CH31" s="405" t="n">
        <v>-0.4658667787554501</v>
      </c>
      <c r="CI31" s="729" t="n"/>
      <c r="CJ31" s="2835" t="n">
        <v>0.840407</v>
      </c>
      <c r="CK31" s="2901" t="n">
        <v>0.9596836293141811</v>
      </c>
      <c r="CL31" s="2901" t="n">
        <v>1.06057697559348</v>
      </c>
      <c r="CM31" s="2901" t="n">
        <v>-0.119276629314181</v>
      </c>
      <c r="CN31" s="2901" t="n">
        <v>-0.2201699755934799</v>
      </c>
      <c r="CO31" s="2901" t="n">
        <v>1.834092</v>
      </c>
      <c r="CP31" s="405" t="n">
        <v>-0.5417857991856461</v>
      </c>
      <c r="CQ31" s="727" t="n"/>
      <c r="CR31" s="2901" t="n">
        <v>13.341417</v>
      </c>
      <c r="CS31" s="2901" t="n">
        <v>13.7399632841969</v>
      </c>
      <c r="CT31" s="2832" t="n">
        <v>13.97918247082484</v>
      </c>
      <c r="CU31" s="2901" t="n">
        <v>-0.398546284196895</v>
      </c>
      <c r="CV31" s="2901" t="n">
        <v>-0.6377654708248386</v>
      </c>
      <c r="CW31" s="2901" t="n">
        <v>20.29824</v>
      </c>
      <c r="CX31" s="730">
        <f>+CR31/CW31-1</f>
        <v/>
      </c>
      <c r="CY31" s="731" t="n"/>
      <c r="CZ31" s="3043" t="n">
        <v>13.7399632841969</v>
      </c>
      <c r="DA31" s="2901" t="n">
        <v>5.82869918288368</v>
      </c>
      <c r="DB31" s="2901" t="n">
        <v>14.4501942923451</v>
      </c>
      <c r="DC31" s="2901" t="n">
        <v>13.9791824708248</v>
      </c>
      <c r="DD31" s="2901" t="n">
        <v>20.29824</v>
      </c>
      <c r="DE31" s="405">
        <f>(CZ31-DD31)/DD31</f>
        <v/>
      </c>
      <c r="DF31" s="405">
        <f>(DA31-DD31)/DD31</f>
        <v/>
      </c>
      <c r="DG31" s="405">
        <f>(DB31-DD31)/DD31</f>
        <v/>
      </c>
      <c r="DH31" s="405">
        <f>(DC31-DD31)/DD31</f>
        <v/>
      </c>
      <c r="DI31" s="2729" t="n"/>
      <c r="DJ31" s="2618" t="n"/>
      <c r="DL31" s="2618" t="n"/>
      <c r="DM31" s="2811">
        <f>(CS31-CZ31)*10^6</f>
        <v/>
      </c>
      <c r="DN31" s="2811">
        <f>(CT31-DC31)*10^6</f>
        <v/>
      </c>
      <c r="DO31" s="2811">
        <f>(CW31-DD31)*10^6</f>
        <v/>
      </c>
    </row>
    <row customFormat="1" customHeight="1" hidden="1" ht="15" outlineLevel="1" r="32" s="408">
      <c r="A32" s="725" t="n"/>
      <c r="B32" s="726" t="inlineStr">
        <is>
          <t xml:space="preserve">    Sortant sms GLO</t>
        </is>
      </c>
      <c r="C32" s="643" t="inlineStr">
        <is>
          <t>CA25</t>
        </is>
      </c>
      <c r="D32" s="2901" t="n">
        <v>0</v>
      </c>
      <c r="E32" s="2901" t="n">
        <v>0</v>
      </c>
      <c r="F32" s="2901" t="n">
        <v>0</v>
      </c>
      <c r="G32" s="2901" t="n">
        <v>0</v>
      </c>
      <c r="H32" s="2363" t="n"/>
      <c r="I32" s="727" t="n"/>
      <c r="J32" s="2901" t="n">
        <v>0</v>
      </c>
      <c r="K32" s="2901" t="n">
        <v>0</v>
      </c>
      <c r="L32" s="2901" t="n">
        <v>0</v>
      </c>
      <c r="M32" s="2901" t="n">
        <v>0</v>
      </c>
      <c r="N32" s="2363" t="n"/>
      <c r="O32" s="3041" t="n"/>
      <c r="P32" s="2901" t="n">
        <v>0</v>
      </c>
      <c r="Q32" s="2901" t="n">
        <v>0</v>
      </c>
      <c r="R32" s="2901" t="n">
        <v>0</v>
      </c>
      <c r="S32" s="2901" t="n">
        <v>0</v>
      </c>
      <c r="T32" s="2363" t="n"/>
      <c r="U32" s="727" t="n"/>
      <c r="V32" s="2321" t="n">
        <v>0</v>
      </c>
      <c r="W32" s="3042" t="n">
        <v>0</v>
      </c>
      <c r="X32" s="3042" t="n">
        <v>0</v>
      </c>
      <c r="Y32" s="3042" t="n">
        <v>0</v>
      </c>
      <c r="Z32" s="3042" t="n">
        <v>0</v>
      </c>
      <c r="AA32" s="3042" t="n">
        <v>0</v>
      </c>
      <c r="AB32" s="2363" t="n"/>
      <c r="AC32" s="727" t="n"/>
      <c r="AD32" s="2901" t="n">
        <v>0</v>
      </c>
      <c r="AE32" s="2901" t="n">
        <v>0</v>
      </c>
      <c r="AF32" s="2901" t="n">
        <v>0</v>
      </c>
      <c r="AG32" s="2901" t="n">
        <v>0</v>
      </c>
      <c r="AH32" s="2835" t="n">
        <v>0</v>
      </c>
      <c r="AI32" s="2901" t="n">
        <v>0</v>
      </c>
      <c r="AJ32" s="405" t="n"/>
      <c r="AK32" s="727" t="n"/>
      <c r="AL32" s="2901" t="n">
        <v>0</v>
      </c>
      <c r="AM32" s="2901" t="n">
        <v>0</v>
      </c>
      <c r="AN32" s="2901" t="n">
        <v>0</v>
      </c>
      <c r="AO32" s="2901" t="n">
        <v>0</v>
      </c>
      <c r="AP32" s="2901" t="n">
        <v>0</v>
      </c>
      <c r="AQ32" s="2835" t="n">
        <v>0</v>
      </c>
      <c r="AR32" s="2901" t="n">
        <v>0</v>
      </c>
      <c r="AS32" s="405" t="n"/>
      <c r="AT32" s="3041" t="n"/>
      <c r="AU32" s="2835" t="n">
        <v>0</v>
      </c>
      <c r="AV32" s="2901" t="n">
        <v>0</v>
      </c>
      <c r="AW32" s="2901" t="n">
        <v>0</v>
      </c>
      <c r="AX32" s="2901" t="n">
        <v>0</v>
      </c>
      <c r="AY32" s="2901" t="n">
        <v>0</v>
      </c>
      <c r="AZ32" s="2901" t="n">
        <v>0</v>
      </c>
      <c r="BA32" s="405" t="n"/>
      <c r="BB32" s="727" t="n"/>
      <c r="BC32" s="2835" t="n">
        <v>0</v>
      </c>
      <c r="BD32" s="2901" t="n"/>
      <c r="BE32" s="2901" t="n"/>
      <c r="BF32" s="2901" t="n">
        <v>0</v>
      </c>
      <c r="BG32" s="2901" t="n">
        <v>0</v>
      </c>
      <c r="BH32" s="2901" t="n">
        <v>0</v>
      </c>
      <c r="BI32" s="405" t="n"/>
      <c r="BJ32" s="3041" t="n"/>
      <c r="BK32" s="2835" t="n">
        <v>0</v>
      </c>
      <c r="BL32" s="2901" t="n"/>
      <c r="BM32" s="2901" t="n"/>
      <c r="BN32" s="2901" t="n">
        <v>0</v>
      </c>
      <c r="BO32" s="2901" t="n">
        <v>0</v>
      </c>
      <c r="BP32" s="2901" t="n">
        <v>0</v>
      </c>
      <c r="BQ32" s="2901" t="n">
        <v>0</v>
      </c>
      <c r="BR32" s="405" t="n"/>
      <c r="BS32" s="727" t="n"/>
      <c r="BT32" s="2835" t="n">
        <v>0</v>
      </c>
      <c r="BU32" s="2901" t="n"/>
      <c r="BV32" s="2901" t="n">
        <v>0</v>
      </c>
      <c r="BW32" s="2901" t="n">
        <v>0</v>
      </c>
      <c r="BX32" s="2901" t="n">
        <v>0</v>
      </c>
      <c r="BY32" s="2901" t="n">
        <v>0</v>
      </c>
      <c r="BZ32" s="405" t="n"/>
      <c r="CA32" s="729" t="n"/>
      <c r="CB32" s="2835" t="n">
        <v>0</v>
      </c>
      <c r="CC32" s="2901" t="n"/>
      <c r="CD32" s="2901" t="n">
        <v>0</v>
      </c>
      <c r="CE32" s="2901" t="n">
        <v>0</v>
      </c>
      <c r="CF32" s="2901" t="n">
        <v>0</v>
      </c>
      <c r="CG32" s="2901" t="n">
        <v>0</v>
      </c>
      <c r="CH32" s="405" t="n"/>
      <c r="CI32" s="729" t="n"/>
      <c r="CJ32" s="2835" t="n">
        <v>0</v>
      </c>
      <c r="CK32" s="2901" t="n"/>
      <c r="CL32" s="2901" t="n">
        <v>0</v>
      </c>
      <c r="CM32" s="2901" t="n">
        <v>0</v>
      </c>
      <c r="CN32" s="2901" t="n">
        <v>0</v>
      </c>
      <c r="CO32" s="2901" t="n">
        <v>0</v>
      </c>
      <c r="CP32" s="405" t="n"/>
      <c r="CQ32" s="727" t="n"/>
      <c r="CR32" s="2901" t="n">
        <v>0</v>
      </c>
      <c r="CS32" s="2901" t="n">
        <v>0</v>
      </c>
      <c r="CT32" s="2832" t="n">
        <v>0</v>
      </c>
      <c r="CU32" s="2901" t="n">
        <v>0</v>
      </c>
      <c r="CV32" s="2901" t="n">
        <v>0</v>
      </c>
      <c r="CW32" s="2901" t="n">
        <v>0</v>
      </c>
      <c r="CX32" s="730" t="n"/>
      <c r="CY32" s="731" t="n"/>
      <c r="CZ32" s="3043" t="n">
        <v>0</v>
      </c>
      <c r="DA32" s="2901" t="n">
        <v>0</v>
      </c>
      <c r="DB32" s="2901" t="n">
        <v>0</v>
      </c>
      <c r="DC32" s="2901" t="n">
        <v>0</v>
      </c>
      <c r="DD32" s="2901" t="n">
        <v>0</v>
      </c>
      <c r="DE32" s="405" t="n"/>
      <c r="DF32" s="405" t="n"/>
      <c r="DG32" s="405" t="n"/>
      <c r="DH32" s="405" t="n"/>
      <c r="DI32" s="2729" t="n"/>
      <c r="DJ32" s="2618" t="n"/>
      <c r="DL32" s="2618" t="n"/>
      <c r="DM32" s="2811">
        <f>(CS32-CZ32)*10^6</f>
        <v/>
      </c>
      <c r="DN32" s="2811">
        <f>(CT32-DC32)*10^6</f>
        <v/>
      </c>
      <c r="DO32" s="2811">
        <f>(CW32-DD32)*10^6</f>
        <v/>
      </c>
    </row>
    <row customFormat="1" customHeight="1" hidden="1" ht="15" outlineLevel="1" r="33" s="408">
      <c r="A33" s="725" t="n"/>
      <c r="B33" s="726" t="inlineStr">
        <is>
          <t xml:space="preserve">    Sortant sms BBCOM</t>
        </is>
      </c>
      <c r="C33" s="643" t="inlineStr">
        <is>
          <t>CA26</t>
        </is>
      </c>
      <c r="D33" s="2901" t="n">
        <v>0.001381</v>
      </c>
      <c r="E33" s="2901" t="n">
        <v>0.0020104273866394</v>
      </c>
      <c r="F33" s="2901" t="n">
        <v>-0.0006294273866394001</v>
      </c>
      <c r="G33" s="2901" t="n">
        <v>0.001729</v>
      </c>
      <c r="H33" s="2363" t="n">
        <v>-0.2012724117987276</v>
      </c>
      <c r="I33" s="727" t="n"/>
      <c r="J33" s="2901" t="n">
        <v>0.001449</v>
      </c>
      <c r="K33" s="2901" t="n">
        <v>0.0016762381928766</v>
      </c>
      <c r="L33" s="2901" t="n">
        <v>-0.0002272381928765999</v>
      </c>
      <c r="M33" s="2901" t="n">
        <v>0.001983</v>
      </c>
      <c r="N33" s="2363" t="n">
        <v>-0.2692889561270801</v>
      </c>
      <c r="O33" s="3041" t="n"/>
      <c r="P33" s="2901" t="n">
        <v>0</v>
      </c>
      <c r="Q33" s="2901" t="n">
        <v>0.0019295856746983</v>
      </c>
      <c r="R33" s="2901" t="n">
        <v>-0.0019295856746983</v>
      </c>
      <c r="S33" s="2901" t="n">
        <v>0</v>
      </c>
      <c r="T33" s="2363" t="n"/>
      <c r="U33" s="727" t="n"/>
      <c r="V33" s="2321" t="n">
        <v>0.002344</v>
      </c>
      <c r="W33" s="3042" t="n">
        <v>0.0017563068670355</v>
      </c>
      <c r="X33" s="3042" t="n">
        <v>8.02361062269183e-05</v>
      </c>
      <c r="Y33" s="3042" t="n">
        <v>0.0005876931329645001</v>
      </c>
      <c r="Z33" s="3042" t="n">
        <v>0.002263763893773082</v>
      </c>
      <c r="AA33" s="3042" t="n">
        <v>0.004004</v>
      </c>
      <c r="AB33" s="2363" t="n">
        <v>-0.4145854145854145</v>
      </c>
      <c r="AC33" s="727" t="n"/>
      <c r="AD33" s="2901" t="n">
        <v>0.001852</v>
      </c>
      <c r="AE33" s="2901" t="n">
        <v>0.0017700045614842</v>
      </c>
      <c r="AF33" s="2901" t="n">
        <v>3.73655823334127e-05</v>
      </c>
      <c r="AG33" s="2901" t="n">
        <v>8.199543851579992e-05</v>
      </c>
      <c r="AH33" s="2835" t="n">
        <v>0.001814634417666587</v>
      </c>
      <c r="AI33" s="2901" t="n">
        <v>0.001928</v>
      </c>
      <c r="AJ33" s="405" t="n">
        <v>-0.03941908713692954</v>
      </c>
      <c r="AK33" s="727" t="n"/>
      <c r="AL33" s="2901" t="n">
        <v>0</v>
      </c>
      <c r="AM33" s="2901" t="n">
        <v>0.00178042929271558</v>
      </c>
      <c r="AN33" s="2901" t="n">
        <v>5.87479423778131e-05</v>
      </c>
      <c r="AO33" s="2901" t="n">
        <v>0.00361106334775076</v>
      </c>
      <c r="AP33" s="2901" t="n">
        <v>-0.00178042929271558</v>
      </c>
      <c r="AQ33" s="2835" t="n">
        <v>-5.87479423778131e-05</v>
      </c>
      <c r="AR33" s="2901" t="n">
        <v>0</v>
      </c>
      <c r="AS33" s="405" t="n"/>
      <c r="AT33" s="3041" t="n"/>
      <c r="AU33" s="2835" t="n">
        <v>0.129649</v>
      </c>
      <c r="AV33" s="2901" t="n">
        <v>0.00181674827622881</v>
      </c>
      <c r="AW33" s="2901" t="n">
        <v>0.00310746818056407</v>
      </c>
      <c r="AX33" s="2901" t="n">
        <v>0.1278322517237712</v>
      </c>
      <c r="AY33" s="2901" t="n">
        <v>0.1265415318194359</v>
      </c>
      <c r="AZ33" s="2901" t="n">
        <v>0.003839</v>
      </c>
      <c r="BA33" s="405" t="n">
        <v>32.771555092472</v>
      </c>
      <c r="BB33" s="727" t="n"/>
      <c r="BC33" s="2835" t="n">
        <v>0.132915</v>
      </c>
      <c r="BD33" s="2901" t="n">
        <v>0.00171693298528697</v>
      </c>
      <c r="BE33" s="2901" t="n">
        <v>0.00301899546601318</v>
      </c>
      <c r="BF33" s="2901" t="n">
        <v>0.131198067014713</v>
      </c>
      <c r="BG33" s="2901" t="n">
        <v>0.1298960045339868</v>
      </c>
      <c r="BH33" s="2901" t="n">
        <v>0.001551</v>
      </c>
      <c r="BI33" s="405" t="n">
        <v>84.6963249516441</v>
      </c>
      <c r="BJ33" s="3041" t="n"/>
      <c r="BK33" s="2835" t="n">
        <v>0</v>
      </c>
      <c r="BL33" s="2901" t="n">
        <v>0.00152993820197127</v>
      </c>
      <c r="BM33" s="2901" t="n">
        <v>0.00255967731444612</v>
      </c>
      <c r="BN33" s="2901" t="n">
        <v>0.113085579912314</v>
      </c>
      <c r="BO33" s="2901" t="n">
        <v>-0.00152993820197127</v>
      </c>
      <c r="BP33" s="2901" t="n">
        <v>-0.113085579912314</v>
      </c>
      <c r="BQ33" s="2901" t="n">
        <v>0</v>
      </c>
      <c r="BR33" s="405" t="n"/>
      <c r="BS33" s="727" t="n"/>
      <c r="BT33" s="2835" t="n">
        <v>0.425046</v>
      </c>
      <c r="BU33" s="2901" t="n">
        <v>0.00152970131959209</v>
      </c>
      <c r="BV33" s="2901" t="n">
        <v>0.0955333064962062</v>
      </c>
      <c r="BW33" s="2901" t="n">
        <v>0.4235162986804079</v>
      </c>
      <c r="BX33" s="2901" t="n">
        <v>0.3295126935037938</v>
      </c>
      <c r="BY33" s="2901" t="n">
        <v>0.002365</v>
      </c>
      <c r="BZ33" s="405" t="n">
        <v>178.723467230444</v>
      </c>
      <c r="CA33" s="729" t="n"/>
      <c r="CB33" s="2835" t="n">
        <v>0.21461</v>
      </c>
      <c r="CC33" s="2901" t="n">
        <v>0.00139651785570583</v>
      </c>
      <c r="CD33" s="2901" t="n">
        <v>0.09357429757747281</v>
      </c>
      <c r="CE33" s="2901" t="n">
        <v>0.2132134821442942</v>
      </c>
      <c r="CF33" s="2901" t="n">
        <v>0.1210357024225272</v>
      </c>
      <c r="CG33" s="2901" t="n">
        <v>0.001322</v>
      </c>
      <c r="CH33" s="405" t="n">
        <v>161.3373676248109</v>
      </c>
      <c r="CI33" s="729" t="n"/>
      <c r="CJ33" s="2835" t="n">
        <v>0.215085</v>
      </c>
      <c r="CK33" s="2901" t="n">
        <v>0.00141937242916995</v>
      </c>
      <c r="CL33" s="2901" t="n">
        <v>0.09148211664017759</v>
      </c>
      <c r="CM33" s="2901" t="n">
        <v>0.21366562757083</v>
      </c>
      <c r="CN33" s="2901" t="n">
        <v>0.1236028833598224</v>
      </c>
      <c r="CO33" s="2901" t="n">
        <v>0.001475</v>
      </c>
      <c r="CP33" s="405" t="n">
        <v>144.8203389830508</v>
      </c>
      <c r="CQ33" s="727" t="n"/>
      <c r="CR33" s="2901" t="n">
        <v>1.124331</v>
      </c>
      <c r="CS33" s="2901" t="n">
        <v>0.0203322030434045</v>
      </c>
      <c r="CT33" s="2832" t="n">
        <v>0.6632653006261706</v>
      </c>
      <c r="CU33" s="2901" t="n">
        <v>1.103998796956595</v>
      </c>
      <c r="CV33" s="2901" t="n">
        <v>0.4610656993738294</v>
      </c>
      <c r="CW33" s="2901" t="n">
        <v>0.020196</v>
      </c>
      <c r="CX33" s="730">
        <f>+CR33/CW33-1</f>
        <v/>
      </c>
      <c r="CY33" s="731" t="n"/>
      <c r="CZ33" s="3043" t="n">
        <v>0.0203322030434048</v>
      </c>
      <c r="DA33" s="2901" t="n">
        <v>0.00327438325847714</v>
      </c>
      <c r="DB33" s="2901" t="n">
        <v>0.0267514725753113</v>
      </c>
      <c r="DC33" s="2901" t="n">
        <v>0.66326530062617</v>
      </c>
      <c r="DD33" s="2901" t="n">
        <v>0.020196</v>
      </c>
      <c r="DE33" s="405">
        <f>(CZ33-DD33)/DD33</f>
        <v/>
      </c>
      <c r="DF33" s="405">
        <f>(DA33-DD33)/DD33</f>
        <v/>
      </c>
      <c r="DG33" s="405">
        <f>(DB33-DD33)/DD33</f>
        <v/>
      </c>
      <c r="DH33" s="405">
        <f>(DC33-DD33)/DD33</f>
        <v/>
      </c>
      <c r="DI33" s="2729" t="n"/>
      <c r="DJ33" s="2618" t="n"/>
      <c r="DL33" s="2618" t="n"/>
      <c r="DM33" s="2811">
        <f>(CS33-CZ33)*10^6</f>
        <v/>
      </c>
      <c r="DN33" s="2811">
        <f>(CT33-DC33)*10^6</f>
        <v/>
      </c>
      <c r="DO33" s="2811">
        <f>(CW33-DD33)*10^6</f>
        <v/>
      </c>
    </row>
    <row customFormat="1" customHeight="1" hidden="1" ht="15" outlineLevel="1" r="34" s="408">
      <c r="A34" s="725" t="n"/>
      <c r="B34" s="726" t="inlineStr">
        <is>
          <t xml:space="preserve">    Sortant sms LIBERCOM</t>
        </is>
      </c>
      <c r="C34" s="643" t="inlineStr">
        <is>
          <t>CA27</t>
        </is>
      </c>
      <c r="D34" s="2901" t="n">
        <v>0.232047</v>
      </c>
      <c r="E34" s="2901" t="n">
        <v>0.408058764399366</v>
      </c>
      <c r="F34" s="2901" t="n">
        <v>-0.176011764399366</v>
      </c>
      <c r="G34" s="2901" t="n">
        <v>0.444316</v>
      </c>
      <c r="H34" s="2363" t="n">
        <v>-0.4777433178188496</v>
      </c>
      <c r="I34" s="727" t="n"/>
      <c r="J34" s="2901" t="n">
        <v>0.256878</v>
      </c>
      <c r="K34" s="2901" t="n">
        <v>0.341405119002997</v>
      </c>
      <c r="L34" s="2901" t="n">
        <v>-0.08452711900299703</v>
      </c>
      <c r="M34" s="2901" t="n">
        <v>0.483856</v>
      </c>
      <c r="N34" s="2363" t="n">
        <v>-0.4691023775668794</v>
      </c>
      <c r="O34" s="3041" t="n"/>
      <c r="P34" s="2901" t="n">
        <v>0</v>
      </c>
      <c r="Q34" s="2901" t="n">
        <v>0.392323782409506</v>
      </c>
      <c r="R34" s="2901" t="n">
        <v>-0.392323782409506</v>
      </c>
      <c r="S34" s="2901" t="n">
        <v>0.120348</v>
      </c>
      <c r="T34" s="2363" t="n">
        <v>-1</v>
      </c>
      <c r="U34" s="727" t="n"/>
      <c r="V34" s="2321" t="n">
        <v>0.474559</v>
      </c>
      <c r="W34" s="3042" t="n">
        <v>0.357401927863587</v>
      </c>
      <c r="X34" s="3042" t="n">
        <v>0.0142242170430354</v>
      </c>
      <c r="Y34" s="3042" t="n">
        <v>0.117157072136413</v>
      </c>
      <c r="Z34" s="3042" t="n">
        <v>0.4603347829569646</v>
      </c>
      <c r="AA34" s="3042" t="n">
        <v>0.720278</v>
      </c>
      <c r="AB34" s="2363" t="n">
        <v>-0.341144669141637</v>
      </c>
      <c r="AC34" s="727" t="n"/>
      <c r="AD34" s="2901" t="n">
        <v>0.059786</v>
      </c>
      <c r="AE34" s="2901" t="n">
        <v>0.360033308518743</v>
      </c>
      <c r="AF34" s="2901" t="n">
        <v>0.0066241518693184</v>
      </c>
      <c r="AG34" s="2901" t="n">
        <v>-0.300247308518743</v>
      </c>
      <c r="AH34" s="2835" t="n">
        <v>0.0531618481306816</v>
      </c>
      <c r="AI34" s="2901" t="n">
        <v>0.461819</v>
      </c>
      <c r="AJ34" s="405" t="n">
        <v>-0.8705423553383469</v>
      </c>
      <c r="AK34" s="727" t="n"/>
      <c r="AL34" s="2901" t="n">
        <v>0.8379270000000001</v>
      </c>
      <c r="AM34" s="2901" t="n">
        <v>0.36223221024917</v>
      </c>
      <c r="AN34" s="2901" t="n">
        <v>0.0104148060332145</v>
      </c>
      <c r="AO34" s="2901" t="n">
        <v>0.459855492029046</v>
      </c>
      <c r="AP34" s="2901" t="n">
        <v>0.4756947897508301</v>
      </c>
      <c r="AQ34" s="2835" t="n">
        <v>0.8275121939667855</v>
      </c>
      <c r="AR34" s="2901" t="n">
        <v>0.153961</v>
      </c>
      <c r="AS34" s="405" t="n">
        <v>4.442462701593262</v>
      </c>
      <c r="AT34" s="3041" t="n"/>
      <c r="AU34" s="2835" t="n">
        <v>-0.521328</v>
      </c>
      <c r="AV34" s="2901" t="n">
        <v>0.369581358487277</v>
      </c>
      <c r="AW34" s="2901" t="n">
        <v>0.257218515218977</v>
      </c>
      <c r="AX34" s="2901" t="n">
        <v>-0.890909358487277</v>
      </c>
      <c r="AY34" s="2901" t="n">
        <v>-0.778546515218977</v>
      </c>
      <c r="AZ34" s="2901" t="n">
        <v>0.704016</v>
      </c>
      <c r="BA34" s="405" t="n">
        <v>-1.740505897593237</v>
      </c>
      <c r="BB34" s="727" t="n"/>
      <c r="BC34" s="2835" t="n">
        <v>0.148039</v>
      </c>
      <c r="BD34" s="2901" t="n">
        <v>0.349294830642498</v>
      </c>
      <c r="BE34" s="2901" t="n">
        <v>0.319208367463944</v>
      </c>
      <c r="BF34" s="2901" t="n">
        <v>-0.201255830642498</v>
      </c>
      <c r="BG34" s="2901" t="n">
        <v>-0.171169367463944</v>
      </c>
      <c r="BH34" s="2901" t="n">
        <v>0.43774</v>
      </c>
      <c r="BI34" s="405" t="n">
        <v>-0.6618106638643944</v>
      </c>
      <c r="BJ34" s="3041" t="n"/>
      <c r="BK34" s="2835" t="n">
        <v>0.888007</v>
      </c>
      <c r="BL34" s="2901" t="n">
        <v>0.311243969425446</v>
      </c>
      <c r="BM34" s="2901" t="n">
        <v>0.241709805573583</v>
      </c>
      <c r="BN34" s="2901" t="n">
        <v>0.0588394087647025</v>
      </c>
      <c r="BO34" s="2901" t="n">
        <v>0.5767630305745539</v>
      </c>
      <c r="BP34" s="2901" t="n">
        <v>0.8291675912352975</v>
      </c>
      <c r="BQ34" s="2901" t="n">
        <v>0.196229</v>
      </c>
      <c r="BR34" s="405" t="n">
        <v>3.525360675537256</v>
      </c>
      <c r="BS34" s="727" t="n"/>
      <c r="BT34" s="2835" t="n">
        <v>-0.583238</v>
      </c>
      <c r="BU34" s="2901" t="n">
        <v>0.311199991462523</v>
      </c>
      <c r="BV34" s="2901" t="n">
        <v>0.26663337811305</v>
      </c>
      <c r="BW34" s="2901" t="n">
        <v>-0.894437991462523</v>
      </c>
      <c r="BX34" s="2901" t="n">
        <v>-0.84987137811305</v>
      </c>
      <c r="BY34" s="2901" t="n">
        <v>0.521109</v>
      </c>
      <c r="BZ34" s="405" t="n">
        <v>-2.119224576815983</v>
      </c>
      <c r="CA34" s="729" t="n"/>
      <c r="CB34" s="2835" t="n">
        <v>0.09353499999999999</v>
      </c>
      <c r="CC34" s="2901" t="n">
        <v>0.284103437594824</v>
      </c>
      <c r="CD34" s="2901" t="n">
        <v>0.154926652541922</v>
      </c>
      <c r="CE34" s="2901" t="n">
        <v>-0.190568437594824</v>
      </c>
      <c r="CF34" s="2901" t="n">
        <v>-0.06139165254192201</v>
      </c>
      <c r="CG34" s="2901" t="n">
        <v>0.361898</v>
      </c>
      <c r="CH34" s="405" t="n">
        <v>-0.741543197254475</v>
      </c>
      <c r="CI34" s="729" t="n"/>
      <c r="CJ34" s="2835" t="n">
        <v>0.08448600000000001</v>
      </c>
      <c r="CK34" s="2901" t="n">
        <v>0.288753881169637</v>
      </c>
      <c r="CL34" s="2901" t="n">
        <v>0.203394617801886</v>
      </c>
      <c r="CM34" s="2901" t="n">
        <v>-0.204267881169637</v>
      </c>
      <c r="CN34" s="2901" t="n">
        <v>-0.118908617801886</v>
      </c>
      <c r="CO34" s="2901" t="n">
        <v>0.264324</v>
      </c>
      <c r="CP34" s="405" t="n">
        <v>-0.6803695464657011</v>
      </c>
      <c r="CQ34" s="727" t="n"/>
      <c r="CR34" s="2901" t="n">
        <v>1.970698</v>
      </c>
      <c r="CS34" s="2901" t="n">
        <v>4.135632581225574</v>
      </c>
      <c r="CT34" s="2832" t="n">
        <v>2.171702057221561</v>
      </c>
      <c r="CU34" s="2901" t="n">
        <v>-2.164934581225574</v>
      </c>
      <c r="CV34" s="2901" t="n">
        <v>-0.2010040572215608</v>
      </c>
      <c r="CW34" s="2901" t="n">
        <v>4.869894</v>
      </c>
      <c r="CX34" s="730">
        <f>+CR34/CW34-1</f>
        <v/>
      </c>
      <c r="CY34" s="731" t="n"/>
      <c r="CZ34" s="3043" t="n">
        <v>4.13563258122557</v>
      </c>
      <c r="DA34" s="2901" t="n">
        <v>0.56770504325127</v>
      </c>
      <c r="DB34" s="2901" t="n">
        <v>3.03481825308786</v>
      </c>
      <c r="DC34" s="2901" t="n">
        <v>2.17170205722156</v>
      </c>
      <c r="DD34" s="2901" t="n">
        <v>4.869894</v>
      </c>
      <c r="DE34" s="405">
        <f>(CZ34-DD34)/DD34</f>
        <v/>
      </c>
      <c r="DF34" s="405">
        <f>(DA34-DD34)/DD34</f>
        <v/>
      </c>
      <c r="DG34" s="405">
        <f>(DB34-DD34)/DD34</f>
        <v/>
      </c>
      <c r="DH34" s="405">
        <f>(DC34-DD34)/DD34</f>
        <v/>
      </c>
      <c r="DI34" s="2729" t="n"/>
      <c r="DJ34" s="2618" t="n"/>
      <c r="DL34" s="2618" t="n"/>
      <c r="DM34" s="2811">
        <f>(CS34-CZ34)*10^6</f>
        <v/>
      </c>
      <c r="DN34" s="2811">
        <f>(CT34-DC34)*10^6</f>
        <v/>
      </c>
      <c r="DO34" s="2811">
        <f>(CW34-DD34)*10^6</f>
        <v/>
      </c>
    </row>
    <row customFormat="1" customHeight="1" hidden="1" ht="15" outlineLevel="1" r="35" s="408">
      <c r="A35" s="725" t="n"/>
      <c r="B35" s="726" t="inlineStr">
        <is>
          <t xml:space="preserve">    Sortant sms INTERNATIONAL</t>
        </is>
      </c>
      <c r="C35" s="643" t="inlineStr">
        <is>
          <t>CA28</t>
        </is>
      </c>
      <c r="D35" s="2901" t="n">
        <v>2.620917</v>
      </c>
      <c r="E35" s="2901" t="n">
        <v>1.72648343846722</v>
      </c>
      <c r="F35" s="2901" t="n">
        <v>0.8944335615327799</v>
      </c>
      <c r="G35" s="2901" t="n">
        <v>2.610107</v>
      </c>
      <c r="H35" s="2363" t="n">
        <v>0.004141592662676219</v>
      </c>
      <c r="I35" s="727" t="n"/>
      <c r="J35" s="2901" t="n">
        <v>2.365969</v>
      </c>
      <c r="K35" s="2901" t="n">
        <v>1.40702209750772</v>
      </c>
      <c r="L35" s="2901" t="n">
        <v>0.9589469024922803</v>
      </c>
      <c r="M35" s="2901" t="n">
        <v>2.446585</v>
      </c>
      <c r="N35" s="2363" t="n">
        <v>-0.03295041864476389</v>
      </c>
      <c r="O35" s="3041" t="n"/>
      <c r="P35" s="2901" t="n">
        <v>2.169288</v>
      </c>
      <c r="Q35" s="2901" t="n">
        <v>1.66456718142819</v>
      </c>
      <c r="R35" s="2901" t="n">
        <v>0.5047208185718099</v>
      </c>
      <c r="S35" s="2901" t="n">
        <v>2.156481</v>
      </c>
      <c r="T35" s="2363" t="n">
        <v>0.005938842030140723</v>
      </c>
      <c r="U35" s="727" t="n"/>
      <c r="V35" s="2321" t="n">
        <v>1.859409</v>
      </c>
      <c r="W35" s="3042" t="n">
        <v>1.44750444833513</v>
      </c>
      <c r="X35" s="3042" t="n">
        <v>7.156174</v>
      </c>
      <c r="Y35" s="3042" t="n">
        <v>0.4119045516648701</v>
      </c>
      <c r="Z35" s="3042" t="n">
        <v>-5.296765</v>
      </c>
      <c r="AA35" s="3042" t="n">
        <v>3.351597</v>
      </c>
      <c r="AB35" s="2363" t="n">
        <v>-0.4452170114724413</v>
      </c>
      <c r="AC35" s="727" t="n"/>
      <c r="AD35" s="2901" t="n">
        <v>1.419257</v>
      </c>
      <c r="AE35" s="2901" t="n">
        <v>1.46590392186052</v>
      </c>
      <c r="AF35" s="2901" t="n">
        <v>7.29249919782627</v>
      </c>
      <c r="AG35" s="2901" t="n">
        <v>-0.04664692186052011</v>
      </c>
      <c r="AH35" s="2835" t="n">
        <v>-5.87324219782627</v>
      </c>
      <c r="AI35" s="2901" t="n">
        <v>2.819749</v>
      </c>
      <c r="AJ35" s="405" t="n">
        <v>-0.4966725761761064</v>
      </c>
      <c r="AK35" s="727" t="n"/>
      <c r="AL35" s="2901" t="n">
        <v>1.293527</v>
      </c>
      <c r="AM35" s="2901" t="n">
        <v>1.44047203924104</v>
      </c>
      <c r="AN35" s="2901" t="n">
        <v>7.1624499144968</v>
      </c>
      <c r="AO35" s="2901" t="n">
        <v>1.31668359745763</v>
      </c>
      <c r="AP35" s="2901" t="n">
        <v>-0.1469450392410399</v>
      </c>
      <c r="AQ35" s="2835" t="n">
        <v>-5.8689229144968</v>
      </c>
      <c r="AR35" s="2901" t="n">
        <v>1.92113</v>
      </c>
      <c r="AS35" s="405" t="n">
        <v>-0.3266842951804406</v>
      </c>
      <c r="AT35" s="3041" t="n"/>
      <c r="AU35" s="2835" t="n">
        <v>1.692749</v>
      </c>
      <c r="AV35" s="2901" t="n">
        <v>1.43425323494831</v>
      </c>
      <c r="AW35" s="2901" t="n">
        <v>1.27015752271481</v>
      </c>
      <c r="AX35" s="2901" t="n">
        <v>0.2584957650516901</v>
      </c>
      <c r="AY35" s="2901" t="n">
        <v>0.42259147728519</v>
      </c>
      <c r="AZ35" s="2901" t="n">
        <v>2.820828</v>
      </c>
      <c r="BA35" s="405" t="n">
        <v>-0.3999105936271194</v>
      </c>
      <c r="BB35" s="727" t="n"/>
      <c r="BC35" s="2835" t="n">
        <v>1.435983</v>
      </c>
      <c r="BD35" s="2901" t="n">
        <v>1.48584516664657</v>
      </c>
      <c r="BE35" s="2901" t="n">
        <v>1.26243229617131</v>
      </c>
      <c r="BF35" s="2901" t="n">
        <v>-0.04986216664656995</v>
      </c>
      <c r="BG35" s="2901" t="n">
        <v>0.1735507038286901</v>
      </c>
      <c r="BH35" s="2901" t="n">
        <v>2.454335</v>
      </c>
      <c r="BI35" s="405" t="n">
        <v>-0.4149197236726038</v>
      </c>
      <c r="BJ35" s="3041" t="n"/>
      <c r="BK35" s="2835" t="n">
        <v>1.280617</v>
      </c>
      <c r="BL35" s="2901" t="n">
        <v>1.26213302075161</v>
      </c>
      <c r="BM35" s="2901" t="n">
        <v>1.05625186996044</v>
      </c>
      <c r="BN35" s="2901" t="n">
        <v>1.03305510117061</v>
      </c>
      <c r="BO35" s="2901" t="n">
        <v>0.01848397924838996</v>
      </c>
      <c r="BP35" s="2901" t="n">
        <v>0.2475618988293899</v>
      </c>
      <c r="BQ35" s="2901" t="n">
        <v>1.930522</v>
      </c>
      <c r="BR35" s="405" t="n">
        <v>-0.336647290214771</v>
      </c>
      <c r="BS35" s="727" t="n"/>
      <c r="BT35" s="2835" t="n">
        <v>1.544548</v>
      </c>
      <c r="BU35" s="2901" t="n">
        <v>1.27375133957458</v>
      </c>
      <c r="BV35" s="2901" t="n">
        <v>1.03337523022663</v>
      </c>
      <c r="BW35" s="2901" t="n">
        <v>0.2707966604254199</v>
      </c>
      <c r="BX35" s="2901" t="n">
        <v>0.5111727697733701</v>
      </c>
      <c r="BY35" s="2901" t="n">
        <v>2.264765</v>
      </c>
      <c r="BZ35" s="405" t="n">
        <v>-0.3180095948144731</v>
      </c>
      <c r="CA35" s="729" t="n"/>
      <c r="CB35" s="2835" t="n">
        <v>1.261126</v>
      </c>
      <c r="CC35" s="2901" t="n">
        <v>1.16514260821125</v>
      </c>
      <c r="CD35" s="2901" t="n">
        <v>0.939349714971127</v>
      </c>
      <c r="CE35" s="2901" t="n">
        <v>0.09598339178875004</v>
      </c>
      <c r="CF35" s="2901" t="n">
        <v>0.321776285028873</v>
      </c>
      <c r="CG35" s="2901" t="n">
        <v>2.047239</v>
      </c>
      <c r="CH35" s="405" t="n">
        <v>-0.3839869209212994</v>
      </c>
      <c r="CI35" s="729" t="n"/>
      <c r="CJ35" s="2835" t="n">
        <v>1.288359</v>
      </c>
      <c r="CK35" s="2901" t="n">
        <v>1.16462362774157</v>
      </c>
      <c r="CL35" s="2901" t="n">
        <v>0.9391308472761239</v>
      </c>
      <c r="CM35" s="2901" t="n">
        <v>0.12373537225843</v>
      </c>
      <c r="CN35" s="2901" t="n">
        <v>0.3492281527238761</v>
      </c>
      <c r="CO35" s="2901" t="n">
        <v>1.998361</v>
      </c>
      <c r="CP35" s="405" t="n">
        <v>-0.3552921619266989</v>
      </c>
      <c r="CQ35" s="727" t="n"/>
      <c r="CR35" s="2901" t="n">
        <v>20.231749</v>
      </c>
      <c r="CS35" s="2901" t="n">
        <v>16.93770212471371</v>
      </c>
      <c r="CT35" s="2832" t="n">
        <v>18.80200989364449</v>
      </c>
      <c r="CU35" s="2901" t="n">
        <v>3.294046875286284</v>
      </c>
      <c r="CV35" s="2901" t="n">
        <v>1.429739106355505</v>
      </c>
      <c r="CW35" s="2901" t="n">
        <v>28.821699</v>
      </c>
      <c r="CX35" s="730">
        <f>+CR35/CW35-1</f>
        <v/>
      </c>
      <c r="CY35" s="731" t="n"/>
      <c r="CZ35" s="3043" t="n">
        <v>16.9377021247137</v>
      </c>
      <c r="DA35" s="2901" t="n">
        <v>67.2349838150832</v>
      </c>
      <c r="DB35" s="2901" t="n">
        <v>18.3813958794867</v>
      </c>
      <c r="DC35" s="2901" t="n">
        <v>18.8020098936445</v>
      </c>
      <c r="DD35" s="2901" t="n">
        <v>28.821699</v>
      </c>
      <c r="DE35" s="405">
        <f>(CZ35-DD35)/DD35</f>
        <v/>
      </c>
      <c r="DF35" s="405">
        <f>(DA35-DD35)/DD35</f>
        <v/>
      </c>
      <c r="DG35" s="405">
        <f>(DB35-DD35)/DD35</f>
        <v/>
      </c>
      <c r="DH35" s="405">
        <f>(DC35-DD35)/DD35</f>
        <v/>
      </c>
      <c r="DI35" s="2729" t="n"/>
      <c r="DJ35" s="2618" t="n"/>
      <c r="DL35" s="2618" t="n"/>
      <c r="DM35" s="2811">
        <f>(CS35-CZ35)*10^6</f>
        <v/>
      </c>
      <c r="DN35" s="2811">
        <f>(CT35-DC35)*10^6</f>
        <v/>
      </c>
      <c r="DO35" s="2811">
        <f>(CW35-DD35)*10^6</f>
        <v/>
      </c>
    </row>
    <row customFormat="1" customHeight="1" hidden="1" ht="15" outlineLevel="1" r="36" s="724">
      <c r="A36" s="710" t="n"/>
      <c r="B36" s="711" t="inlineStr">
        <is>
          <t>Total SMS Sortant</t>
        </is>
      </c>
      <c r="C36" s="643" t="inlineStr">
        <is>
          <t>CA29</t>
        </is>
      </c>
      <c r="D36" s="3034" t="n">
        <v>5.322275</v>
      </c>
      <c r="E36" s="3034" t="n">
        <v>4.69658459009325</v>
      </c>
      <c r="F36" s="3034" t="n">
        <v>0.62569040990675</v>
      </c>
      <c r="G36" s="3034" t="n">
        <v>6.721654</v>
      </c>
      <c r="H36" s="2362" t="n">
        <v>-0.2081896806946623</v>
      </c>
      <c r="I36" s="715" t="n"/>
      <c r="J36" s="3034" t="n">
        <v>4.825876</v>
      </c>
      <c r="K36" s="3034" t="n">
        <v>3.9273740827417</v>
      </c>
      <c r="L36" s="3034" t="n">
        <v>0.8985019172583</v>
      </c>
      <c r="M36" s="3034" t="n">
        <v>6.613697</v>
      </c>
      <c r="N36" s="2362" t="n">
        <v>-0.2703209717651112</v>
      </c>
      <c r="O36" s="3035" t="n"/>
      <c r="P36" s="3034" t="n">
        <v>5.293393</v>
      </c>
      <c r="Q36" s="3034" t="n">
        <v>4.52815265949566</v>
      </c>
      <c r="R36" s="3034" t="n">
        <v>0.7652403405043398</v>
      </c>
      <c r="S36" s="3034" t="n">
        <v>5.716984</v>
      </c>
      <c r="T36" s="2362" t="n">
        <v>-0.0740934380785393</v>
      </c>
      <c r="U36" s="715" t="n"/>
      <c r="V36" s="3046" t="n">
        <v>9.473128000000001</v>
      </c>
      <c r="W36" s="3036" t="n">
        <v>4.06217657865985</v>
      </c>
      <c r="X36" s="3036" t="n">
        <v>8.470690906779661</v>
      </c>
      <c r="Y36" s="3036" t="n">
        <v>5.410951421340151</v>
      </c>
      <c r="Z36" s="3036" t="n">
        <v>1.00243709322034</v>
      </c>
      <c r="AA36" s="3036" t="n">
        <v>7.933409000000001</v>
      </c>
      <c r="AB36" s="2362" t="n">
        <v>0.1940803757880123</v>
      </c>
      <c r="AC36" s="715" t="n"/>
      <c r="AD36" s="3034" t="n">
        <v>3.602484</v>
      </c>
      <c r="AE36" s="3034" t="n">
        <v>4.0743718844832</v>
      </c>
      <c r="AF36" s="3034" t="n">
        <v>8.598939758165979</v>
      </c>
      <c r="AG36" s="3034" t="n">
        <v>-0.4718878844831997</v>
      </c>
      <c r="AH36" s="3033" t="n">
        <v>-4.996455758165979</v>
      </c>
      <c r="AI36" s="3034" t="n">
        <v>6.759830999999999</v>
      </c>
      <c r="AJ36" s="714" t="n">
        <v>-0.4670748425515371</v>
      </c>
      <c r="AK36" s="715" t="n"/>
      <c r="AL36" s="3034" t="n">
        <v>3.991015</v>
      </c>
      <c r="AM36" s="3034" t="n">
        <v>4.019934080796681</v>
      </c>
      <c r="AN36" s="3034" t="n">
        <v>8.42792491713168</v>
      </c>
      <c r="AO36" s="3034" t="n">
        <v>4.08075721779661</v>
      </c>
      <c r="AP36" s="3034" t="n">
        <v>-0.0289190807966806</v>
      </c>
      <c r="AQ36" s="3033" t="n">
        <v>-4.43690991713168</v>
      </c>
      <c r="AR36" s="3034" t="n">
        <v>5.142528</v>
      </c>
      <c r="AS36" s="714" t="n">
        <v>-0.2239196364122858</v>
      </c>
      <c r="AT36" s="3035" t="n"/>
      <c r="AU36" s="3033" t="n">
        <v>9.133958</v>
      </c>
      <c r="AV36" s="3034" t="n">
        <v>4.04251684648677</v>
      </c>
      <c r="AW36" s="3034" t="n">
        <v>3.98042262256993</v>
      </c>
      <c r="AX36" s="3034" t="n">
        <v>5.09144115351323</v>
      </c>
      <c r="AY36" s="3034" t="n">
        <v>5.15353537743007</v>
      </c>
      <c r="AZ36" s="3034" t="n">
        <v>9.927424999999999</v>
      </c>
      <c r="BA36" s="714" t="n">
        <v>-0.07992676852255243</v>
      </c>
      <c r="BB36" s="715" t="n"/>
      <c r="BC36" s="3033" t="n">
        <v>14.680878</v>
      </c>
      <c r="BD36" s="3034" t="n">
        <v>3.95227179593895</v>
      </c>
      <c r="BE36" s="3034" t="n">
        <v>3.7211657680348</v>
      </c>
      <c r="BF36" s="3034" t="n">
        <v>10.72860620406105</v>
      </c>
      <c r="BG36" s="3034" t="n">
        <v>10.9597122319652</v>
      </c>
      <c r="BH36" s="3034" t="n">
        <v>6.003881999999999</v>
      </c>
      <c r="BI36" s="714" t="n">
        <v>1.445230935584677</v>
      </c>
      <c r="BJ36" s="3035" t="n"/>
      <c r="BK36" s="3033" t="n">
        <v>3.586188</v>
      </c>
      <c r="BL36" s="3034" t="n">
        <v>3.4655994545454</v>
      </c>
      <c r="BM36" s="3034" t="n">
        <v>3.21927771991449</v>
      </c>
      <c r="BN36" s="3034" t="n">
        <v>3.2662982384594</v>
      </c>
      <c r="BO36" s="3034" t="n">
        <v>0.1205885454545998</v>
      </c>
      <c r="BP36" s="3034" t="n">
        <v>0.3198897615405998</v>
      </c>
      <c r="BQ36" s="3034" t="n">
        <v>4.714417999999999</v>
      </c>
      <c r="BR36" s="714" t="n">
        <v>-0.2393147998331925</v>
      </c>
      <c r="BS36" s="715" t="n"/>
      <c r="BT36" s="3033" t="n">
        <v>14.415066</v>
      </c>
      <c r="BU36" s="3034" t="n">
        <v>3.49336161668724</v>
      </c>
      <c r="BV36" s="3034" t="n">
        <v>3.26091889776624</v>
      </c>
      <c r="BW36" s="3034" t="n">
        <v>10.92170438331276</v>
      </c>
      <c r="BX36" s="3034" t="n">
        <v>11.15414710223376</v>
      </c>
      <c r="BY36" s="3034" t="n">
        <v>38.346152</v>
      </c>
      <c r="BZ36" s="714" t="n">
        <v>-0.6240805074782991</v>
      </c>
      <c r="CA36" s="718" t="n"/>
      <c r="CB36" s="3033" t="n">
        <v>6.102449000000001</v>
      </c>
      <c r="CC36" s="3034" t="n">
        <v>3.1951953002376</v>
      </c>
      <c r="CD36" s="3034" t="n">
        <v>2.96341376238424</v>
      </c>
      <c r="CE36" s="3034" t="n">
        <v>2.907253699762401</v>
      </c>
      <c r="CF36" s="3034" t="n">
        <v>3.139035237615761</v>
      </c>
      <c r="CG36" s="3034" t="n">
        <v>-19.764518</v>
      </c>
      <c r="CH36" s="714" t="n">
        <v>-1.308757795155946</v>
      </c>
      <c r="CI36" s="718" t="n"/>
      <c r="CJ36" s="3033" t="n">
        <v>3.065497</v>
      </c>
      <c r="CK36" s="3034" t="n">
        <v>3.23168766960853</v>
      </c>
      <c r="CL36" s="3034" t="n">
        <v>3.00002973374155</v>
      </c>
      <c r="CM36" s="3034" t="n">
        <v>-0.1661906696085298</v>
      </c>
      <c r="CN36" s="3034" t="n">
        <v>0.06546726625845034</v>
      </c>
      <c r="CO36" s="3034" t="n">
        <v>6.907817000000001</v>
      </c>
      <c r="CP36" s="714" t="n">
        <v>-0.5562278213218446</v>
      </c>
      <c r="CQ36" s="715" t="n"/>
      <c r="CR36" s="3034" t="n">
        <v>83.49220700000001</v>
      </c>
      <c r="CS36" s="3034" t="n">
        <v>46.68922655977483</v>
      </c>
      <c r="CT36" s="3038" t="n">
        <v>68.81366763235144</v>
      </c>
      <c r="CU36" s="3034" t="n">
        <v>36.80298044022518</v>
      </c>
      <c r="CV36" s="3034" t="n">
        <v>14.67853936764857</v>
      </c>
      <c r="CW36" s="3034" t="n">
        <v>85.02327899999999</v>
      </c>
      <c r="CX36" s="720">
        <f>+CR36/CW36-1</f>
        <v/>
      </c>
      <c r="CY36" s="721" t="n"/>
      <c r="CZ36" s="3039" t="n">
        <v>46.6892265597748</v>
      </c>
      <c r="DA36" s="3034" t="n">
        <v>86.01438219535071</v>
      </c>
      <c r="DB36" s="3034" t="n">
        <v>52.8071040650516</v>
      </c>
      <c r="DC36" s="3034" t="n">
        <v>68.8136676323514</v>
      </c>
      <c r="DD36" s="3034" t="n">
        <v>85.02327899999999</v>
      </c>
      <c r="DE36" s="714">
        <f>(CZ36-DD36)/DD36</f>
        <v/>
      </c>
      <c r="DF36" s="714">
        <f>(DA36-DD36)/DD36</f>
        <v/>
      </c>
      <c r="DG36" s="714">
        <f>(DB36-DD36)/DD36</f>
        <v/>
      </c>
      <c r="DH36" s="714">
        <f>(DC36-DD36)/DD36</f>
        <v/>
      </c>
      <c r="DI36" s="2729" t="n"/>
      <c r="DJ36" s="2618" t="n"/>
      <c r="DL36" s="2618" t="n"/>
      <c r="DM36" s="2811">
        <f>(CS36-CZ36)*10^6</f>
        <v/>
      </c>
      <c r="DN36" s="2811">
        <f>(CT36-DC36)*10^6</f>
        <v/>
      </c>
      <c r="DO36" s="2811">
        <f>(CW36-DD36)*10^6</f>
        <v/>
      </c>
    </row>
    <row customFormat="1" customHeight="1" hidden="1" ht="15" outlineLevel="1" r="37" s="408">
      <c r="A37" s="725" t="n"/>
      <c r="B37" s="726" t="n"/>
      <c r="C37" s="643" t="inlineStr">
        <is>
          <t>CA30</t>
        </is>
      </c>
      <c r="D37" s="2901" t="n"/>
      <c r="E37" s="2901" t="n"/>
      <c r="F37" s="2901" t="n"/>
      <c r="G37" s="2901" t="n"/>
      <c r="H37" s="2363" t="n"/>
      <c r="I37" s="727" t="n"/>
      <c r="J37" s="2901" t="n"/>
      <c r="K37" s="2901" t="n"/>
      <c r="L37" s="2901" t="n"/>
      <c r="M37" s="2901" t="n"/>
      <c r="N37" s="2363" t="n"/>
      <c r="O37" s="3041" t="n"/>
      <c r="P37" s="2901" t="n"/>
      <c r="Q37" s="2901" t="n"/>
      <c r="R37" s="2901" t="n"/>
      <c r="S37" s="2901" t="n"/>
      <c r="T37" s="2363" t="n"/>
      <c r="U37" s="727" t="n"/>
      <c r="V37" s="2321" t="n"/>
      <c r="W37" s="3042" t="n"/>
      <c r="X37" s="3042" t="n"/>
      <c r="Y37" s="3042" t="n"/>
      <c r="Z37" s="3042" t="n"/>
      <c r="AA37" s="3042" t="n"/>
      <c r="AB37" s="2363" t="n"/>
      <c r="AC37" s="727" t="n"/>
      <c r="AD37" s="2901" t="n"/>
      <c r="AE37" s="2901" t="n"/>
      <c r="AF37" s="2901" t="n"/>
      <c r="AG37" s="2901" t="n"/>
      <c r="AH37" s="2835" t="n"/>
      <c r="AI37" s="2901" t="n"/>
      <c r="AJ37" s="405" t="n"/>
      <c r="AK37" s="727" t="n"/>
      <c r="AL37" s="2901" t="n"/>
      <c r="AM37" s="2901" t="n"/>
      <c r="AN37" s="2901" t="n"/>
      <c r="AO37" s="2901" t="n"/>
      <c r="AP37" s="2901" t="n"/>
      <c r="AQ37" s="2835" t="n"/>
      <c r="AR37" s="2901" t="n"/>
      <c r="AS37" s="405" t="n"/>
      <c r="AT37" s="3041" t="n"/>
      <c r="AU37" s="2835" t="n"/>
      <c r="AV37" s="2901" t="n"/>
      <c r="AW37" s="2901" t="n"/>
      <c r="AX37" s="2901" t="n"/>
      <c r="AY37" s="2901" t="n"/>
      <c r="AZ37" s="2901" t="n"/>
      <c r="BA37" s="405" t="n"/>
      <c r="BB37" s="727" t="n"/>
      <c r="BC37" s="2835" t="n"/>
      <c r="BD37" s="2901" t="n"/>
      <c r="BE37" s="2901" t="n"/>
      <c r="BF37" s="2901" t="n"/>
      <c r="BG37" s="2901" t="n"/>
      <c r="BH37" s="2901" t="n"/>
      <c r="BI37" s="405" t="n"/>
      <c r="BJ37" s="3041" t="n"/>
      <c r="BK37" s="2835" t="n"/>
      <c r="BL37" s="2901" t="n"/>
      <c r="BM37" s="2901" t="n"/>
      <c r="BN37" s="2901" t="n"/>
      <c r="BO37" s="2901" t="n"/>
      <c r="BP37" s="2901" t="n"/>
      <c r="BQ37" s="2901" t="n"/>
      <c r="BR37" s="405" t="n"/>
      <c r="BS37" s="727" t="n"/>
      <c r="BT37" s="2835" t="n"/>
      <c r="BU37" s="2901" t="n"/>
      <c r="BV37" s="2901" t="n"/>
      <c r="BW37" s="2901" t="n"/>
      <c r="BX37" s="2901" t="n"/>
      <c r="BY37" s="2901" t="n"/>
      <c r="BZ37" s="405" t="n"/>
      <c r="CA37" s="729" t="n"/>
      <c r="CB37" s="2835" t="n"/>
      <c r="CC37" s="2901" t="n"/>
      <c r="CD37" s="2901" t="n"/>
      <c r="CE37" s="2901" t="n"/>
      <c r="CF37" s="2901" t="n"/>
      <c r="CG37" s="2901" t="n"/>
      <c r="CH37" s="405" t="n"/>
      <c r="CI37" s="729" t="n"/>
      <c r="CJ37" s="2835" t="n"/>
      <c r="CK37" s="2901" t="n"/>
      <c r="CL37" s="2901" t="n"/>
      <c r="CM37" s="2901" t="n"/>
      <c r="CN37" s="2901" t="n"/>
      <c r="CO37" s="2901" t="n"/>
      <c r="CP37" s="405" t="n"/>
      <c r="CQ37" s="727" t="n"/>
      <c r="CR37" s="2901" t="n"/>
      <c r="CS37" s="2901" t="n"/>
      <c r="CT37" s="2832" t="n"/>
      <c r="CU37" s="2901">
        <f>+CR37-CS37</f>
        <v/>
      </c>
      <c r="CV37" s="2901">
        <f>+CR37-CT37</f>
        <v/>
      </c>
      <c r="CW37" s="2901" t="n"/>
      <c r="CX37" s="730" t="n"/>
      <c r="CY37" s="731" t="n"/>
      <c r="CZ37" s="3043" t="n"/>
      <c r="DA37" s="2901" t="n"/>
      <c r="DB37" s="2901" t="n"/>
      <c r="DC37" s="2901" t="n"/>
      <c r="DD37" s="2901" t="n"/>
      <c r="DE37" s="405" t="n"/>
      <c r="DF37" s="405" t="n"/>
      <c r="DG37" s="405" t="n"/>
      <c r="DH37" s="405" t="n"/>
      <c r="DI37" s="2729" t="n"/>
      <c r="DJ37" s="2618" t="n"/>
      <c r="DL37" s="2618" t="n"/>
      <c r="DM37" s="2811">
        <f>(CS37-CZ37)*10^6</f>
        <v/>
      </c>
      <c r="DN37" s="2811">
        <f>(CT37-DC37)*10^6</f>
        <v/>
      </c>
      <c r="DO37" s="2811">
        <f>(CW37-DD37)*10^6</f>
        <v/>
      </c>
    </row>
    <row customFormat="1" customHeight="1" hidden="1" ht="14.25" outlineLevel="1" r="38" s="745">
      <c r="A38" s="735" t="n"/>
      <c r="B38" s="736" t="inlineStr">
        <is>
          <t xml:space="preserve">    Revenu Internet 3G</t>
        </is>
      </c>
      <c r="C38" s="643" t="inlineStr">
        <is>
          <t>CA31</t>
        </is>
      </c>
      <c r="D38" s="3047" t="n">
        <v>3391.819301</v>
      </c>
      <c r="E38" s="3047" t="n">
        <v>3972.95791763436</v>
      </c>
      <c r="F38" s="3047" t="n">
        <v>-581.13861663436</v>
      </c>
      <c r="G38" s="3047" t="n">
        <v>3929.111582</v>
      </c>
      <c r="H38" s="2364" t="n">
        <v>-0.136746506121495</v>
      </c>
      <c r="I38" s="739" t="n"/>
      <c r="J38" s="3047" t="n">
        <v>3154.712737</v>
      </c>
      <c r="K38" s="3047" t="n">
        <v>3623.23464513302</v>
      </c>
      <c r="L38" s="3047" t="n">
        <v>-468.5219081330201</v>
      </c>
      <c r="M38" s="3047" t="n">
        <v>3651.921204</v>
      </c>
      <c r="N38" s="2364" t="n">
        <v>-0.1361498343544217</v>
      </c>
      <c r="O38" s="3041" t="n"/>
      <c r="P38" s="3047" t="n">
        <v>3350.591376</v>
      </c>
      <c r="Q38" s="3047" t="n">
        <v>4066.64914822782</v>
      </c>
      <c r="R38" s="3047" t="n">
        <v>-716.0577722278204</v>
      </c>
      <c r="S38" s="3047" t="n">
        <v>4052.431802</v>
      </c>
      <c r="T38" s="2364" t="n">
        <v>-0.1731899413220527</v>
      </c>
      <c r="U38" s="739" t="n"/>
      <c r="V38" s="2324" t="n">
        <v>3323.016306</v>
      </c>
      <c r="W38" s="3048" t="n">
        <v>3997.49350131151</v>
      </c>
      <c r="X38" s="3048" t="n">
        <v>3306.48189680898</v>
      </c>
      <c r="Y38" s="3048" t="n">
        <v>-674.4771953115101</v>
      </c>
      <c r="Z38" s="3048" t="n">
        <v>16.53440919102013</v>
      </c>
      <c r="AA38" s="3048" t="n">
        <v>3953.154397</v>
      </c>
      <c r="AB38" s="2364" t="n">
        <v>-0.1594013356721417</v>
      </c>
      <c r="AC38" s="739" t="n"/>
      <c r="AD38" s="3047" t="n">
        <v>3293.829747</v>
      </c>
      <c r="AE38" s="3047" t="n">
        <v>4278.60444091104</v>
      </c>
      <c r="AF38" s="3047" t="n">
        <v>3474.90813767252</v>
      </c>
      <c r="AG38" s="3047" t="n">
        <v>-984.7746939110398</v>
      </c>
      <c r="AH38" s="3049" t="n">
        <v>-181.0783906725196</v>
      </c>
      <c r="AI38" s="3047" t="n">
        <v>3847.044619</v>
      </c>
      <c r="AJ38" s="738" t="n">
        <v>-0.1438025619114868</v>
      </c>
      <c r="AK38" s="739" t="n"/>
      <c r="AL38" s="3047" t="n">
        <v>3165.760364</v>
      </c>
      <c r="AM38" s="3047" t="n">
        <v>4176.75120427492</v>
      </c>
      <c r="AN38" s="3047" t="n">
        <v>3402.27553323587</v>
      </c>
      <c r="AO38" s="3047" t="n">
        <v>3245.21745032997</v>
      </c>
      <c r="AP38" s="3047" t="n">
        <v>-1010.99084027492</v>
      </c>
      <c r="AQ38" s="3049" t="n">
        <v>-236.5151692358695</v>
      </c>
      <c r="AR38" s="3047" t="n">
        <v>3597.246024</v>
      </c>
      <c r="AS38" s="738" t="n">
        <v>-0.1199488878773446</v>
      </c>
      <c r="AT38" s="3041" t="n"/>
      <c r="AU38" s="3049" t="n">
        <v>2950.064748</v>
      </c>
      <c r="AV38" s="3047" t="n">
        <v>4341.75944420014</v>
      </c>
      <c r="AW38" s="3047" t="n">
        <v>3396.89792125922</v>
      </c>
      <c r="AX38" s="3047" t="n">
        <v>-1391.69469620014</v>
      </c>
      <c r="AY38" s="3047" t="n">
        <v>-446.8331732592196</v>
      </c>
      <c r="AZ38" s="3047" t="n">
        <v>3564.772731</v>
      </c>
      <c r="BA38" s="738" t="n">
        <v>-0.1724395997686955</v>
      </c>
      <c r="BB38" s="739" t="n"/>
      <c r="BC38" s="3049" t="n">
        <v>3055.026352</v>
      </c>
      <c r="BD38" s="3047" t="n">
        <v>4475.34462069702</v>
      </c>
      <c r="BE38" s="3047" t="n">
        <v>3522.31487653327</v>
      </c>
      <c r="BF38" s="3047" t="n">
        <v>-1420.31826869702</v>
      </c>
      <c r="BG38" s="3047" t="n">
        <v>-467.28852453327</v>
      </c>
      <c r="BH38" s="3047" t="n">
        <v>3665.46348</v>
      </c>
      <c r="BI38" s="738" t="n">
        <v>-0.1665375010092858</v>
      </c>
      <c r="BJ38" s="3041" t="n"/>
      <c r="BK38" s="3049" t="n">
        <v>2900.469345</v>
      </c>
      <c r="BL38" s="3047" t="n">
        <v>4328.35110624881</v>
      </c>
      <c r="BM38" s="3047" t="n">
        <v>3392.85906532972</v>
      </c>
      <c r="BN38" s="3047" t="n">
        <v>3007.87440743485</v>
      </c>
      <c r="BO38" s="3047" t="n">
        <v>-1427.88176124881</v>
      </c>
      <c r="BP38" s="3047" t="n">
        <v>-107.4050624348502</v>
      </c>
      <c r="BQ38" s="3047" t="n">
        <v>3466.954236</v>
      </c>
      <c r="BR38" s="738" t="n">
        <v>-0.1633955490723703</v>
      </c>
      <c r="BS38" s="739" t="n"/>
      <c r="BT38" s="3049" t="n">
        <v>3107.621443</v>
      </c>
      <c r="BU38" s="3047" t="n">
        <v>4542.20537175643</v>
      </c>
      <c r="BV38" s="3047" t="n">
        <v>3173.5238201035</v>
      </c>
      <c r="BW38" s="3047" t="n">
        <v>-1434.58392875643</v>
      </c>
      <c r="BX38" s="3047" t="n">
        <v>-65.90237710349993</v>
      </c>
      <c r="BY38" s="3047" t="n">
        <v>3525.66805</v>
      </c>
      <c r="BZ38" s="738" t="n">
        <v>-0.1185723105724602</v>
      </c>
      <c r="CA38" s="729" t="n"/>
      <c r="CB38" s="3049" t="n">
        <v>2873.235319</v>
      </c>
      <c r="CC38" s="3047" t="n">
        <v>4352.57134050773</v>
      </c>
      <c r="CD38" s="3047" t="n">
        <v>3080.21424165358</v>
      </c>
      <c r="CE38" s="3047" t="n">
        <v>-1479.33602150773</v>
      </c>
      <c r="CF38" s="3047" t="n">
        <v>-206.97892265358</v>
      </c>
      <c r="CG38" s="3047" t="n">
        <v>3279.012315</v>
      </c>
      <c r="CH38" s="738" t="n">
        <v>-0.1237497627391497</v>
      </c>
      <c r="CI38" s="729" t="n"/>
      <c r="CJ38" s="3049" t="n">
        <v>3048.30898</v>
      </c>
      <c r="CK38" s="3047" t="n">
        <v>4660.8505826736</v>
      </c>
      <c r="CL38" s="3047" t="n">
        <v>3298.37634351007</v>
      </c>
      <c r="CM38" s="3047" t="n">
        <v>-1612.5416026736</v>
      </c>
      <c r="CN38" s="3047" t="n">
        <v>-250.0673635100702</v>
      </c>
      <c r="CO38" s="3047" t="n">
        <v>3516.797076</v>
      </c>
      <c r="CP38" s="738" t="n">
        <v>-0.1332144237713191</v>
      </c>
      <c r="CQ38" s="739" t="n"/>
      <c r="CR38" s="3047" t="n">
        <v>37614.456018</v>
      </c>
      <c r="CS38" s="3047" t="n">
        <v>50816.7733235764</v>
      </c>
      <c r="CT38" s="2889" t="n">
        <v>38244.809743702</v>
      </c>
      <c r="CU38" s="3047" t="n">
        <v>-13202.3173055764</v>
      </c>
      <c r="CV38" s="3047" t="n">
        <v>-630.3537257019925</v>
      </c>
      <c r="CW38" s="3047" t="n">
        <v>44049.577516</v>
      </c>
      <c r="CX38" s="741">
        <f>+CR38/CW38-1</f>
        <v/>
      </c>
      <c r="CY38" s="731" t="n"/>
      <c r="CZ38" s="3050" t="n">
        <v>50816.7733235764</v>
      </c>
      <c r="DA38" s="3047" t="n">
        <v>41836.0306467021</v>
      </c>
      <c r="DB38" s="3047" t="n">
        <v>40827.5280343462</v>
      </c>
      <c r="DC38" s="3047" t="n">
        <v>38244.809743702</v>
      </c>
      <c r="DD38" s="3047" t="n">
        <v>44049.577516</v>
      </c>
      <c r="DE38" s="738">
        <f>(CZ38-DD38)/DD38</f>
        <v/>
      </c>
      <c r="DF38" s="738">
        <f>(DA38-DD38)/DD38</f>
        <v/>
      </c>
      <c r="DG38" s="738">
        <f>(DB38-DD38)/DD38</f>
        <v/>
      </c>
      <c r="DH38" s="738">
        <f>(DC38-DD38)/DD38</f>
        <v/>
      </c>
      <c r="DI38" s="2729" t="n"/>
      <c r="DJ38" s="3051" t="n"/>
      <c r="DK38" s="744" t="n"/>
      <c r="DL38" s="3051" t="n"/>
      <c r="DM38" s="2811">
        <f>(CS38-CZ38)*10^6</f>
        <v/>
      </c>
      <c r="DN38" s="2811">
        <f>(CT38-DC38)*10^6</f>
        <v/>
      </c>
      <c r="DO38" s="2811">
        <f>(CW38-DD38)*10^6</f>
        <v/>
      </c>
      <c r="DP38" s="744" t="n"/>
      <c r="DQ38" s="744" t="n"/>
      <c r="DR38" s="744" t="n"/>
      <c r="DS38" s="744" t="n"/>
      <c r="DT38" s="744" t="n"/>
      <c r="DU38" s="744" t="n"/>
      <c r="DV38" s="744" t="n"/>
      <c r="DW38" s="744" t="n"/>
      <c r="DX38" s="744" t="n"/>
      <c r="DY38" s="744" t="n"/>
      <c r="DZ38" s="744" t="n"/>
      <c r="EA38" s="744" t="n"/>
      <c r="EB38" s="744" t="n"/>
      <c r="EC38" s="744" t="n"/>
      <c r="ED38" s="744" t="n"/>
      <c r="EE38" s="744" t="n"/>
      <c r="EF38" s="744" t="n"/>
      <c r="EG38" s="744" t="n"/>
      <c r="EH38" s="744" t="n"/>
      <c r="EI38" s="744" t="n"/>
      <c r="EJ38" s="744" t="n"/>
      <c r="EK38" s="744" t="n"/>
      <c r="EL38" s="744" t="n"/>
      <c r="EM38" s="744" t="n"/>
      <c r="EN38" s="744" t="n"/>
      <c r="EO38" s="744" t="n"/>
      <c r="EP38" s="744" t="n"/>
      <c r="EQ38" s="744" t="n"/>
      <c r="ER38" s="744" t="n"/>
      <c r="ES38" s="744" t="n"/>
      <c r="ET38" s="744" t="n"/>
      <c r="EU38" s="744" t="n"/>
      <c r="EV38" s="744" t="n"/>
      <c r="EW38" s="744" t="n"/>
      <c r="EX38" s="744" t="n"/>
      <c r="EY38" s="744" t="n"/>
      <c r="EZ38" s="744" t="n"/>
      <c r="FA38" s="744" t="n"/>
      <c r="FB38" s="744" t="n"/>
      <c r="FC38" s="744" t="n"/>
      <c r="FD38" s="744" t="n"/>
      <c r="FE38" s="744" t="n"/>
      <c r="FF38" s="744" t="n"/>
      <c r="FG38" s="744" t="n"/>
      <c r="FH38" s="744" t="n"/>
      <c r="FI38" s="744" t="n"/>
      <c r="FJ38" s="744" t="n"/>
      <c r="FK38" s="744" t="n"/>
      <c r="FL38" s="744" t="n"/>
      <c r="FM38" s="744" t="n"/>
      <c r="FN38" s="744" t="n"/>
      <c r="FO38" s="744" t="n"/>
      <c r="FP38" s="744" t="n"/>
      <c r="FQ38" s="744" t="n"/>
      <c r="FR38" s="744" t="n"/>
      <c r="FS38" s="744" t="n"/>
      <c r="FT38" s="744" t="n"/>
      <c r="FU38" s="744" t="n"/>
      <c r="FV38" s="744" t="n"/>
      <c r="FW38" s="744" t="n"/>
      <c r="FX38" s="744" t="n"/>
      <c r="FY38" s="744" t="n"/>
      <c r="FZ38" s="744" t="n"/>
      <c r="GA38" s="744" t="n"/>
      <c r="GB38" s="744" t="n"/>
      <c r="GC38" s="744" t="n"/>
      <c r="GD38" s="744" t="n"/>
      <c r="GE38" s="744" t="n"/>
      <c r="GF38" s="744" t="n"/>
      <c r="GG38" s="744" t="n"/>
      <c r="GH38" s="744" t="n"/>
      <c r="GI38" s="744" t="n"/>
      <c r="GJ38" s="744" t="n"/>
      <c r="GK38" s="744" t="n"/>
      <c r="GL38" s="744" t="n"/>
      <c r="GM38" s="744" t="n"/>
      <c r="GN38" s="744" t="n"/>
      <c r="GO38" s="744" t="n"/>
      <c r="GP38" s="744" t="n"/>
      <c r="GQ38" s="744" t="n"/>
      <c r="GR38" s="744" t="n"/>
      <c r="GS38" s="744" t="n"/>
      <c r="GT38" s="744" t="n"/>
      <c r="GU38" s="744" t="n"/>
      <c r="GV38" s="744" t="n"/>
      <c r="GW38" s="744" t="n"/>
      <c r="GX38" s="744" t="n"/>
      <c r="GY38" s="744" t="n"/>
      <c r="GZ38" s="744" t="n"/>
      <c r="HA38" s="744" t="n"/>
      <c r="HB38" s="744" t="n"/>
      <c r="HC38" s="744" t="n"/>
      <c r="HD38" s="744" t="n"/>
      <c r="HE38" s="744" t="n"/>
      <c r="HF38" s="744" t="n"/>
      <c r="HG38" s="744" t="n"/>
      <c r="HH38" s="744" t="n"/>
      <c r="HI38" s="744" t="n"/>
      <c r="HJ38" s="744" t="n"/>
      <c r="HK38" s="744" t="n"/>
      <c r="HL38" s="744" t="n"/>
    </row>
    <row customFormat="1" customHeight="1" hidden="1" ht="15" outlineLevel="1" r="39" s="408">
      <c r="A39" s="725" t="n"/>
      <c r="B39" s="726" t="n"/>
      <c r="C39" s="643" t="inlineStr">
        <is>
          <t>CA32</t>
        </is>
      </c>
      <c r="D39" s="2901" t="n"/>
      <c r="E39" s="2901" t="n"/>
      <c r="F39" s="2901" t="n"/>
      <c r="G39" s="2901" t="n"/>
      <c r="H39" s="2363" t="n"/>
      <c r="I39" s="727" t="n"/>
      <c r="J39" s="2901" t="n"/>
      <c r="K39" s="2901" t="n"/>
      <c r="L39" s="2901" t="n"/>
      <c r="M39" s="2901" t="n"/>
      <c r="N39" s="2363" t="n"/>
      <c r="O39" s="3041" t="n"/>
      <c r="P39" s="2901" t="n"/>
      <c r="Q39" s="2901" t="n"/>
      <c r="R39" s="2901" t="n"/>
      <c r="S39" s="2901" t="n"/>
      <c r="T39" s="2363" t="n"/>
      <c r="U39" s="727" t="n"/>
      <c r="V39" s="2321" t="n"/>
      <c r="W39" s="3042" t="n"/>
      <c r="X39" s="3042" t="n"/>
      <c r="Y39" s="3042" t="n"/>
      <c r="Z39" s="3042" t="n"/>
      <c r="AA39" s="3042" t="n"/>
      <c r="AB39" s="2363" t="n"/>
      <c r="AC39" s="727" t="n"/>
      <c r="AD39" s="2901" t="n"/>
      <c r="AE39" s="2901" t="n"/>
      <c r="AF39" s="2901" t="n"/>
      <c r="AG39" s="2901" t="n"/>
      <c r="AH39" s="2835" t="n"/>
      <c r="AI39" s="2901" t="n"/>
      <c r="AJ39" s="405" t="n"/>
      <c r="AK39" s="727" t="n"/>
      <c r="AL39" s="2901" t="n"/>
      <c r="AM39" s="2901" t="n"/>
      <c r="AN39" s="2901" t="n"/>
      <c r="AO39" s="2901" t="n"/>
      <c r="AP39" s="2901" t="n"/>
      <c r="AQ39" s="2835" t="n"/>
      <c r="AR39" s="2901" t="n"/>
      <c r="AS39" s="405" t="n"/>
      <c r="AT39" s="3041" t="n"/>
      <c r="AU39" s="2835" t="n"/>
      <c r="AV39" s="2901" t="n"/>
      <c r="AW39" s="2901" t="n"/>
      <c r="AX39" s="2901" t="n"/>
      <c r="AY39" s="2901" t="n"/>
      <c r="AZ39" s="2901" t="n"/>
      <c r="BA39" s="405" t="n"/>
      <c r="BB39" s="727" t="n"/>
      <c r="BC39" s="2835" t="n"/>
      <c r="BD39" s="2901" t="n"/>
      <c r="BE39" s="2901" t="n"/>
      <c r="BF39" s="2901" t="n"/>
      <c r="BG39" s="2901" t="n"/>
      <c r="BH39" s="2901" t="n"/>
      <c r="BI39" s="405" t="n"/>
      <c r="BJ39" s="3041" t="n"/>
      <c r="BK39" s="2835" t="n"/>
      <c r="BL39" s="2901" t="n"/>
      <c r="BM39" s="2901" t="n"/>
      <c r="BN39" s="2901" t="n"/>
      <c r="BO39" s="2901" t="n"/>
      <c r="BP39" s="2901" t="n"/>
      <c r="BQ39" s="2901" t="n"/>
      <c r="BR39" s="405" t="n"/>
      <c r="BS39" s="727" t="n"/>
      <c r="BT39" s="2835" t="n"/>
      <c r="BU39" s="2901" t="n"/>
      <c r="BV39" s="2901" t="n"/>
      <c r="BW39" s="2901" t="n"/>
      <c r="BX39" s="2901" t="n"/>
      <c r="BY39" s="2901" t="n"/>
      <c r="BZ39" s="405" t="n"/>
      <c r="CA39" s="729" t="n"/>
      <c r="CB39" s="2835" t="n"/>
      <c r="CC39" s="2901" t="n"/>
      <c r="CD39" s="2901" t="n"/>
      <c r="CE39" s="2901" t="n"/>
      <c r="CF39" s="2901" t="n"/>
      <c r="CG39" s="2901" t="n"/>
      <c r="CH39" s="405" t="n"/>
      <c r="CI39" s="729" t="n"/>
      <c r="CJ39" s="2835" t="n"/>
      <c r="CK39" s="2901" t="n"/>
      <c r="CL39" s="2901" t="n"/>
      <c r="CM39" s="2901" t="n"/>
      <c r="CN39" s="2901" t="n"/>
      <c r="CO39" s="2901" t="n"/>
      <c r="CP39" s="405" t="n"/>
      <c r="CQ39" s="727" t="n"/>
      <c r="CR39" s="2901" t="n"/>
      <c r="CS39" s="2901" t="n"/>
      <c r="CT39" s="2832" t="n"/>
      <c r="CU39" s="2901">
        <f>+CR39-CS39</f>
        <v/>
      </c>
      <c r="CV39" s="2901">
        <f>+CR39-CT39</f>
        <v/>
      </c>
      <c r="CW39" s="2901" t="n"/>
      <c r="CX39" s="730" t="n"/>
      <c r="CY39" s="731" t="n"/>
      <c r="CZ39" s="3043" t="n"/>
      <c r="DA39" s="2901" t="n"/>
      <c r="DB39" s="2901" t="n"/>
      <c r="DC39" s="2901" t="n"/>
      <c r="DD39" s="2901" t="n"/>
      <c r="DE39" s="405" t="n"/>
      <c r="DF39" s="405" t="n"/>
      <c r="DG39" s="405" t="n"/>
      <c r="DH39" s="405" t="n"/>
      <c r="DI39" s="2729" t="n"/>
      <c r="DJ39" s="2618" t="n"/>
      <c r="DL39" s="2618" t="n"/>
      <c r="DM39" s="2811">
        <f>(CS39-CZ39)*10^6</f>
        <v/>
      </c>
      <c r="DN39" s="2811">
        <f>(CT39-DC39)*10^6</f>
        <v/>
      </c>
      <c r="DO39" s="2811">
        <f>(CW39-DD39)*10^6</f>
        <v/>
      </c>
    </row>
    <row customFormat="1" customHeight="1" hidden="1" ht="15" outlineLevel="1" r="40" s="408">
      <c r="A40" s="725" t="n"/>
      <c r="B40" s="726" t="inlineStr">
        <is>
          <t xml:space="preserve">    CRBT</t>
        </is>
      </c>
      <c r="C40" s="643" t="inlineStr">
        <is>
          <t>CA33</t>
        </is>
      </c>
      <c r="D40" s="2901" t="n">
        <v>0.132797</v>
      </c>
      <c r="E40" s="2901" t="n">
        <v>0.289098904293011</v>
      </c>
      <c r="F40" s="2901" t="n">
        <v>-0.156301904293011</v>
      </c>
      <c r="G40" s="2901" t="n">
        <v>0.565572</v>
      </c>
      <c r="H40" s="2363" t="n">
        <v>-0.7651987722164464</v>
      </c>
      <c r="I40" s="727" t="n"/>
      <c r="J40" s="2901" t="n">
        <v>0.134873</v>
      </c>
      <c r="K40" s="2901" t="n">
        <v>0.262427198929204</v>
      </c>
      <c r="L40" s="2901" t="n">
        <v>-0.127554198929204</v>
      </c>
      <c r="M40" s="2901" t="n">
        <v>0.583941</v>
      </c>
      <c r="N40" s="2363" t="n">
        <v>-0.7690297478683634</v>
      </c>
      <c r="O40" s="3041" t="n"/>
      <c r="P40" s="2901" t="n">
        <v>0</v>
      </c>
      <c r="Q40" s="2901" t="n">
        <v>0.291997120808549</v>
      </c>
      <c r="R40" s="2901" t="n">
        <v>-0.291997120808549</v>
      </c>
      <c r="S40" s="2901" t="n">
        <v>0.608177</v>
      </c>
      <c r="T40" s="2363" t="n">
        <v>-1</v>
      </c>
      <c r="U40" s="727" t="n"/>
      <c r="V40" s="2326" t="n">
        <v>0.378517</v>
      </c>
      <c r="W40" s="3042" t="n">
        <v>0.283990748141217</v>
      </c>
      <c r="X40" s="3042" t="n">
        <v>0.310153841598087</v>
      </c>
      <c r="Y40" s="3042" t="n">
        <v>0.09452625185878299</v>
      </c>
      <c r="Z40" s="3042" t="n">
        <v>0.06836315840191298</v>
      </c>
      <c r="AA40" s="3042" t="n">
        <v>0.446823</v>
      </c>
      <c r="AB40" s="2363" t="n">
        <v>-0.1528703759654271</v>
      </c>
      <c r="AC40" s="727" t="n"/>
      <c r="AD40" s="2901" t="n">
        <v>0</v>
      </c>
      <c r="AE40" s="2901" t="n">
        <v>0.294924391944654</v>
      </c>
      <c r="AF40" s="2901" t="n">
        <v>0.322094764499614</v>
      </c>
      <c r="AG40" s="2901" t="n">
        <v>-0.294924391944654</v>
      </c>
      <c r="AH40" s="2835" t="n">
        <v>-0.322094764499614</v>
      </c>
      <c r="AI40" s="2901" t="n">
        <v>0.479301</v>
      </c>
      <c r="AJ40" s="405" t="n">
        <v>-1</v>
      </c>
      <c r="AK40" s="727" t="n"/>
      <c r="AL40" s="2901" t="n">
        <v>0.013051</v>
      </c>
      <c r="AM40" s="2901" t="n">
        <v>0.286837755391333</v>
      </c>
      <c r="AN40" s="2901" t="n">
        <v>0.313263133860108</v>
      </c>
      <c r="AO40" s="2901" t="n">
        <v>0</v>
      </c>
      <c r="AP40" s="2901" t="n">
        <v>-0.273786755391333</v>
      </c>
      <c r="AQ40" s="2835" t="n">
        <v>-0.300212133860108</v>
      </c>
      <c r="AR40" s="2901" t="n">
        <v>78.39021</v>
      </c>
      <c r="AS40" s="405" t="n">
        <v>-0.9998335123735477</v>
      </c>
      <c r="AT40" s="3041" t="n"/>
      <c r="AU40" s="2835" t="n">
        <v>-0.013051</v>
      </c>
      <c r="AV40" s="2901" t="n">
        <v>0.297881008973899</v>
      </c>
      <c r="AW40" s="2901" t="n">
        <v>0</v>
      </c>
      <c r="AX40" s="2901" t="n">
        <v>-0.310932008973899</v>
      </c>
      <c r="AY40" s="2901" t="n">
        <v>-0.013051</v>
      </c>
      <c r="AZ40" s="2901" t="n">
        <v>0.2971186440677966</v>
      </c>
      <c r="BA40" s="405" t="n">
        <v>-1.043925213918996</v>
      </c>
      <c r="BB40" s="727" t="n"/>
      <c r="BC40" s="2853" t="n">
        <v>0</v>
      </c>
      <c r="BD40" s="2901" t="n">
        <v>0.299370414018769</v>
      </c>
      <c r="BE40" s="2901" t="n">
        <v>0.263225309262058</v>
      </c>
      <c r="BF40" s="2901" t="n">
        <v>-0.299370414018769</v>
      </c>
      <c r="BG40" s="2901" t="n">
        <v>-0.263225309262058</v>
      </c>
      <c r="BH40" s="2901" t="n">
        <v>0.3101694915254238</v>
      </c>
      <c r="BI40" s="405" t="n">
        <v>-1</v>
      </c>
      <c r="BJ40" s="3041" t="n"/>
      <c r="BK40" s="2853" t="n">
        <v>0.01283</v>
      </c>
      <c r="BL40" s="2901" t="n">
        <v>0.291161870408577</v>
      </c>
      <c r="BM40" s="2901" t="n">
        <v>0.256007841104872</v>
      </c>
      <c r="BN40" s="2901" t="n">
        <v>0.263225309262058</v>
      </c>
      <c r="BO40" s="2901" t="n">
        <v>-0.278331870408577</v>
      </c>
      <c r="BP40" s="2901" t="n">
        <v>-0.250395309262058</v>
      </c>
      <c r="BQ40" s="2901" t="n">
        <v>0.272076</v>
      </c>
      <c r="BR40" s="405" t="n">
        <v>-0.9528440582778341</v>
      </c>
      <c r="BS40" s="727" t="n"/>
      <c r="BT40" s="2853" t="n">
        <v>-0.01283</v>
      </c>
      <c r="BU40" s="2901" t="n">
        <v>0.302371602419307</v>
      </c>
      <c r="BV40" s="2901" t="n">
        <v>0.273359483668647</v>
      </c>
      <c r="BW40" s="2901" t="n">
        <v>-0.315201602419307</v>
      </c>
      <c r="BX40" s="2901" t="n">
        <v>-0.286189483668647</v>
      </c>
      <c r="BY40" s="2901" t="n">
        <v>0.223157</v>
      </c>
      <c r="BZ40" s="405" t="n">
        <v>-1.05749315504331</v>
      </c>
      <c r="CA40" s="729" t="n"/>
      <c r="CB40" s="2853" t="n">
        <v>0</v>
      </c>
      <c r="CC40" s="2901" t="n">
        <v>0.294080768159423</v>
      </c>
      <c r="CD40" s="2901" t="n">
        <v>0.26586414298741</v>
      </c>
      <c r="CE40" s="2901" t="n">
        <v>-0.294080768159423</v>
      </c>
      <c r="CF40" s="2901" t="n">
        <v>-0.26586414298741</v>
      </c>
      <c r="CG40" s="2901" t="n">
        <v>0.268837</v>
      </c>
      <c r="CH40" s="405" t="n">
        <v>-1</v>
      </c>
      <c r="CI40" s="729" t="n"/>
      <c r="CJ40" s="2853" t="n">
        <v>0</v>
      </c>
      <c r="CK40" s="2901" t="n">
        <v>0.30540287773356</v>
      </c>
      <c r="CL40" s="2901" t="n">
        <v>0.276099912492425</v>
      </c>
      <c r="CM40" s="2901" t="n">
        <v>-0.30540287773356</v>
      </c>
      <c r="CN40" s="2901" t="n">
        <v>-0.276099912492425</v>
      </c>
      <c r="CO40" s="2901" t="n">
        <v>0.196758</v>
      </c>
      <c r="CP40" s="405" t="n">
        <v>-1</v>
      </c>
      <c r="CQ40" s="727" t="n"/>
      <c r="CR40" s="2901" t="n">
        <v>0.646187</v>
      </c>
      <c r="CS40" s="2901" t="n">
        <v>3.499544661221503</v>
      </c>
      <c r="CT40" s="2832" t="n">
        <v>1.72473584841054</v>
      </c>
      <c r="CU40" s="2901" t="n">
        <v>-2.853357661221503</v>
      </c>
      <c r="CV40" s="2901" t="n">
        <v>-1.07854884841054</v>
      </c>
      <c r="CW40" s="2901" t="n">
        <v>82.64214013559322</v>
      </c>
      <c r="CX40" s="730">
        <f>+CR40/CW40-1</f>
        <v/>
      </c>
      <c r="CY40" s="731" t="n"/>
      <c r="CZ40" s="3043" t="n">
        <v>3.4995446612215</v>
      </c>
      <c r="DA40" s="2901" t="n">
        <v>3.16838158128697</v>
      </c>
      <c r="DB40" s="2901" t="n">
        <v>1.95838804408715</v>
      </c>
      <c r="DC40" s="2901" t="n">
        <v>1.72473584841054</v>
      </c>
      <c r="DD40" s="2901" t="n">
        <v>82.64214013559322</v>
      </c>
      <c r="DE40" s="405">
        <f>(CZ40-DD40)/DD40</f>
        <v/>
      </c>
      <c r="DF40" s="405">
        <f>(DA40-DD40)/DD40</f>
        <v/>
      </c>
      <c r="DG40" s="405">
        <f>(DB40-DD40)/DD40</f>
        <v/>
      </c>
      <c r="DH40" s="405">
        <f>(DC40-DD40)/DD40</f>
        <v/>
      </c>
      <c r="DI40" s="2729" t="n"/>
      <c r="DJ40" s="2618" t="n"/>
      <c r="DL40" s="2618" t="n"/>
      <c r="DM40" s="2811">
        <f>(CS40-CZ40)*10^6</f>
        <v/>
      </c>
      <c r="DN40" s="2811">
        <f>(CT40-DC40)*10^6</f>
        <v/>
      </c>
      <c r="DO40" s="2811">
        <f>(CW40-DD40)*10^6</f>
        <v/>
      </c>
    </row>
    <row customFormat="1" customHeight="1" hidden="1" ht="15" outlineLevel="1" r="41" s="408">
      <c r="A41" s="725" t="n"/>
      <c r="B41" s="726" t="inlineStr">
        <is>
          <t xml:space="preserve">    Crédit secours</t>
        </is>
      </c>
      <c r="C41" s="643" t="inlineStr">
        <is>
          <t>CA34</t>
        </is>
      </c>
      <c r="D41" s="2901" t="n">
        <v>7.7828593220339</v>
      </c>
      <c r="E41" s="2901" t="n">
        <v>6.5450632963003</v>
      </c>
      <c r="F41" s="2901" t="n">
        <v>1.2377960257336</v>
      </c>
      <c r="G41" s="2901" t="n">
        <v>11.08976909091001</v>
      </c>
      <c r="H41" s="2363" t="n">
        <v>-0.2981946460532435</v>
      </c>
      <c r="I41" s="727" t="n"/>
      <c r="J41" s="2901" t="n">
        <v>6.16097627118644</v>
      </c>
      <c r="K41" s="2901" t="n">
        <v>6.02990347555924</v>
      </c>
      <c r="L41" s="2901" t="n">
        <v>0.1310727956272002</v>
      </c>
      <c r="M41" s="2901" t="n">
        <v>8.282159322033898</v>
      </c>
      <c r="N41" s="2363" t="n">
        <v>-0.256114736310886</v>
      </c>
      <c r="O41" s="3041" t="n"/>
      <c r="P41" s="2901" t="n">
        <v>6.38253578582435</v>
      </c>
      <c r="Q41" s="2901" t="n">
        <v>6.80948385347083</v>
      </c>
      <c r="R41" s="2901" t="n">
        <v>-0.4269480676464799</v>
      </c>
      <c r="S41" s="2901" t="n">
        <v>9.064503782041218</v>
      </c>
      <c r="T41" s="2363" t="n">
        <v>-0.2958758759117557</v>
      </c>
      <c r="U41" s="727" t="n"/>
      <c r="V41" s="2321" t="n">
        <v>6.07349406779661</v>
      </c>
      <c r="W41" s="3042" t="n">
        <v>6.72161954568411</v>
      </c>
      <c r="X41" s="3042" t="n">
        <v>6.235343</v>
      </c>
      <c r="Y41" s="3042" t="n">
        <v>-0.6481254778874996</v>
      </c>
      <c r="Z41" s="3042" t="n">
        <v>-0.16184893220339</v>
      </c>
      <c r="AA41" s="3042" t="n">
        <v>8.191012711864408</v>
      </c>
      <c r="AB41" s="2363" t="n">
        <v>-0.258517318743828</v>
      </c>
      <c r="AC41" s="727" t="n"/>
      <c r="AD41" s="2901" t="n">
        <v>5.50518474576271</v>
      </c>
      <c r="AE41" s="2901" t="n">
        <v>7.08458700115106</v>
      </c>
      <c r="AF41" s="2901" t="n">
        <v>6.572051522</v>
      </c>
      <c r="AG41" s="2901" t="n">
        <v>-1.57940225538835</v>
      </c>
      <c r="AH41" s="2835" t="n">
        <v>-1.06686677623729</v>
      </c>
      <c r="AI41" s="2901" t="n">
        <v>7.610114406779662</v>
      </c>
      <c r="AJ41" s="405" t="n">
        <v>-0.2765963228018914</v>
      </c>
      <c r="AK41" s="727" t="n"/>
      <c r="AL41" s="2901" t="n">
        <v>5.0739200968523</v>
      </c>
      <c r="AM41" s="2901" t="n">
        <v>6.99317297532975</v>
      </c>
      <c r="AN41" s="2901" t="n">
        <v>6.550851355800001</v>
      </c>
      <c r="AO41" s="2901" t="n">
        <v>5.10020001605085</v>
      </c>
      <c r="AP41" s="2901" t="n">
        <v>-1.91925287847745</v>
      </c>
      <c r="AQ41" s="2835" t="n">
        <v>-1.476931258947701</v>
      </c>
      <c r="AR41" s="2901" t="n">
        <v>7.2975</v>
      </c>
      <c r="AS41" s="405" t="n">
        <v>-0.3047043375330868</v>
      </c>
      <c r="AT41" s="3041" t="n"/>
      <c r="AU41" s="2835" t="n">
        <v>4.93861949152542</v>
      </c>
      <c r="AV41" s="2901" t="n">
        <v>7.37080431599756</v>
      </c>
      <c r="AW41" s="2901" t="n">
        <v>5.42831288375012</v>
      </c>
      <c r="AX41" s="2901" t="n">
        <v>-2.432184824472141</v>
      </c>
      <c r="AY41" s="2901" t="n">
        <v>-0.4896933922247007</v>
      </c>
      <c r="AZ41" s="2901" t="n">
        <v>4.476203389830508</v>
      </c>
      <c r="BA41" s="405" t="n">
        <v>0.1033054268144908</v>
      </c>
      <c r="BB41" s="727" t="n"/>
      <c r="BC41" s="2835" t="n">
        <v>4.592180508474576</v>
      </c>
      <c r="BD41" s="2901" t="n">
        <v>7.51822040231751</v>
      </c>
      <c r="BE41" s="2901" t="n">
        <v>5.59116227026262</v>
      </c>
      <c r="BF41" s="2901" t="n">
        <v>-2.926039893842934</v>
      </c>
      <c r="BG41" s="2901" t="n">
        <v>-0.9989817617880439</v>
      </c>
      <c r="BH41" s="2901" t="n">
        <v>5.33189406779661</v>
      </c>
      <c r="BI41" s="405" t="n">
        <v>-0.1387337313750718</v>
      </c>
      <c r="BJ41" s="3041" t="n"/>
      <c r="BK41" s="2835" t="n">
        <v>4.319953166815344</v>
      </c>
      <c r="BL41" s="2901" t="n">
        <v>7.42121110680374</v>
      </c>
      <c r="BM41" s="2901" t="n">
        <v>5.57312626293919</v>
      </c>
      <c r="BN41" s="2901" t="n">
        <v>4.73981865033789</v>
      </c>
      <c r="BO41" s="2901" t="n">
        <v>-3.101257939988396</v>
      </c>
      <c r="BP41" s="2901" t="n">
        <v>-0.4198654835225462</v>
      </c>
      <c r="BQ41" s="2901" t="n">
        <v>6.007060169491526</v>
      </c>
      <c r="BR41" s="405" t="n">
        <v>-0.2808540209476525</v>
      </c>
      <c r="BS41" s="727" t="n"/>
      <c r="BT41" s="2835" t="n">
        <v>3.060852542372881</v>
      </c>
      <c r="BU41" s="2901" t="n">
        <v>7.82195650657114</v>
      </c>
      <c r="BV41" s="2901" t="n">
        <v>4.99576885745614</v>
      </c>
      <c r="BW41" s="2901" t="n">
        <v>-4.761103964198258</v>
      </c>
      <c r="BX41" s="2901" t="n">
        <v>-1.934916315083258</v>
      </c>
      <c r="BY41" s="2901" t="n">
        <v>6.321745762711865</v>
      </c>
      <c r="BZ41" s="405" t="n">
        <v>-0.515821632621326</v>
      </c>
      <c r="CA41" s="729" t="n"/>
      <c r="CB41" s="2835" t="n">
        <v>3.419485593220339</v>
      </c>
      <c r="CC41" s="2901" t="n">
        <v>7.72102803551861</v>
      </c>
      <c r="CD41" s="2901" t="n">
        <v>4.93130732381154</v>
      </c>
      <c r="CE41" s="2901" t="n">
        <v>-4.30154244229827</v>
      </c>
      <c r="CF41" s="2901" t="n">
        <v>-1.511821730591201</v>
      </c>
      <c r="CG41" s="2901" t="n">
        <v>6.413568644067797</v>
      </c>
      <c r="CH41" s="405" t="n">
        <v>-0.4668357379501695</v>
      </c>
      <c r="CI41" s="729" t="n"/>
      <c r="CJ41" s="2835" t="n">
        <v>3.756653389830509</v>
      </c>
      <c r="CK41" s="2901" t="n">
        <v>8.137963549436609</v>
      </c>
      <c r="CL41" s="2901" t="n">
        <v>5.19759791929737</v>
      </c>
      <c r="CM41" s="2901" t="n">
        <v>-4.3813101596061</v>
      </c>
      <c r="CN41" s="2901" t="n">
        <v>-1.440944529466861</v>
      </c>
      <c r="CO41" s="2901" t="n">
        <v>7.010947457627118</v>
      </c>
      <c r="CP41" s="405" t="n">
        <v>-0.4641732215888033</v>
      </c>
      <c r="CQ41" s="727" t="n"/>
      <c r="CR41" s="2901" t="n">
        <v>61.06671498169538</v>
      </c>
      <c r="CS41" s="2901" t="n">
        <v>86.17501406414046</v>
      </c>
      <c r="CT41" s="2832" t="n">
        <v>66.37426304035925</v>
      </c>
      <c r="CU41" s="2901" t="n">
        <v>-25.10829908244507</v>
      </c>
      <c r="CV41" s="2901" t="n">
        <v>-5.307548058663869</v>
      </c>
      <c r="CW41" s="2901" t="n">
        <v>87.09647880515462</v>
      </c>
      <c r="CX41" s="730">
        <f>+CR41/CW41-1</f>
        <v/>
      </c>
      <c r="CY41" s="731" t="n"/>
      <c r="CZ41" s="3043" t="n">
        <v>86.1750140641405</v>
      </c>
      <c r="DA41" s="2901" t="n">
        <v>84.2924925044082</v>
      </c>
      <c r="DB41" s="2901" t="n">
        <v>71.7349477238008</v>
      </c>
      <c r="DC41" s="2901" t="n">
        <v>66.3742630403593</v>
      </c>
      <c r="DD41" s="2901" t="n">
        <v>87.09647880515462</v>
      </c>
      <c r="DE41" s="405">
        <f>(CZ41-DD41)/DD41</f>
        <v/>
      </c>
      <c r="DF41" s="405">
        <f>(DA41-DD41)/DD41</f>
        <v/>
      </c>
      <c r="DG41" s="405">
        <f>(DB41-DD41)/DD41</f>
        <v/>
      </c>
      <c r="DH41" s="405">
        <f>(DC41-DD41)/DD41</f>
        <v/>
      </c>
      <c r="DI41" s="2729" t="n"/>
      <c r="DJ41" s="2618" t="n"/>
      <c r="DL41" s="2618" t="n"/>
      <c r="DM41" s="2811">
        <f>(CS41-CZ41)*10^6</f>
        <v/>
      </c>
      <c r="DN41" s="2811">
        <f>(CT41-DC41)*10^6</f>
        <v/>
      </c>
      <c r="DO41" s="2811">
        <f>(CW41-DD41)*10^6</f>
        <v/>
      </c>
    </row>
    <row customFormat="1" customHeight="1" hidden="1" ht="15" outlineLevel="1" r="42" s="408">
      <c r="A42" s="725" t="n"/>
      <c r="B42" s="726" t="inlineStr">
        <is>
          <t xml:space="preserve">    Story Box</t>
        </is>
      </c>
      <c r="C42" s="643" t="inlineStr">
        <is>
          <t>CA35</t>
        </is>
      </c>
      <c r="D42" s="2901" t="n">
        <v>0</v>
      </c>
      <c r="E42" s="2901" t="n">
        <v>0</v>
      </c>
      <c r="F42" s="2901" t="n">
        <v>0</v>
      </c>
      <c r="G42" s="2901" t="n">
        <v>0</v>
      </c>
      <c r="H42" s="2363" t="n"/>
      <c r="I42" s="727" t="n"/>
      <c r="J42" s="2901" t="n">
        <v>0</v>
      </c>
      <c r="K42" s="2901" t="n">
        <v>0</v>
      </c>
      <c r="L42" s="2901" t="n">
        <v>0</v>
      </c>
      <c r="M42" s="2901" t="n">
        <v>0</v>
      </c>
      <c r="N42" s="2363" t="n"/>
      <c r="O42" s="3041" t="n"/>
      <c r="P42" s="2901" t="n">
        <v>0</v>
      </c>
      <c r="Q42" s="2901" t="n">
        <v>0</v>
      </c>
      <c r="R42" s="2901" t="n">
        <v>0</v>
      </c>
      <c r="S42" s="2901" t="n">
        <v>0</v>
      </c>
      <c r="T42" s="2363" t="n"/>
      <c r="U42" s="727" t="n"/>
      <c r="V42" s="2321" t="n">
        <v>0</v>
      </c>
      <c r="W42" s="3042" t="n">
        <v>0</v>
      </c>
      <c r="X42" s="3042" t="n">
        <v>0</v>
      </c>
      <c r="Y42" s="3042" t="n">
        <v>0</v>
      </c>
      <c r="Z42" s="3042" t="n">
        <v>0</v>
      </c>
      <c r="AA42" s="3042" t="n">
        <v>0</v>
      </c>
      <c r="AB42" s="2363" t="n"/>
      <c r="AC42" s="727" t="n"/>
      <c r="AD42" s="2901" t="n">
        <v>0</v>
      </c>
      <c r="AE42" s="2901" t="n">
        <v>0</v>
      </c>
      <c r="AF42" s="2901" t="n">
        <v>0</v>
      </c>
      <c r="AG42" s="2901" t="n">
        <v>0</v>
      </c>
      <c r="AH42" s="2835" t="n">
        <v>0</v>
      </c>
      <c r="AI42" s="2901" t="n">
        <v>0</v>
      </c>
      <c r="AJ42" s="405" t="n"/>
      <c r="AK42" s="727" t="n"/>
      <c r="AL42" s="2901" t="n">
        <v>0</v>
      </c>
      <c r="AM42" s="2901" t="n">
        <v>0</v>
      </c>
      <c r="AN42" s="2901" t="n">
        <v>0</v>
      </c>
      <c r="AO42" s="2901" t="n">
        <v>0</v>
      </c>
      <c r="AP42" s="2901" t="n">
        <v>0</v>
      </c>
      <c r="AQ42" s="2835" t="n">
        <v>0</v>
      </c>
      <c r="AR42" s="2901" t="n">
        <v>0</v>
      </c>
      <c r="AS42" s="405" t="n"/>
      <c r="AT42" s="3041" t="n"/>
      <c r="AU42" s="2835" t="n">
        <v>0</v>
      </c>
      <c r="AV42" s="2901" t="n">
        <v>0</v>
      </c>
      <c r="AW42" s="2901" t="n">
        <v>0</v>
      </c>
      <c r="AX42" s="2901" t="n">
        <v>0</v>
      </c>
      <c r="AY42" s="2901" t="n">
        <v>0</v>
      </c>
      <c r="AZ42" s="2901" t="n">
        <v>0</v>
      </c>
      <c r="BA42" s="405" t="n"/>
      <c r="BB42" s="727" t="n"/>
      <c r="BC42" s="2835" t="n">
        <v>0</v>
      </c>
      <c r="BD42" s="2901" t="n"/>
      <c r="BE42" s="2901" t="n"/>
      <c r="BF42" s="2901" t="n">
        <v>0</v>
      </c>
      <c r="BG42" s="2901" t="n">
        <v>0</v>
      </c>
      <c r="BH42" s="2901" t="n">
        <v>0</v>
      </c>
      <c r="BI42" s="405" t="n"/>
      <c r="BJ42" s="3041" t="n"/>
      <c r="BK42" s="2835" t="n">
        <v>0</v>
      </c>
      <c r="BL42" s="2901" t="n"/>
      <c r="BM42" s="2901" t="n"/>
      <c r="BN42" s="2901" t="n">
        <v>0</v>
      </c>
      <c r="BO42" s="2901" t="n">
        <v>0</v>
      </c>
      <c r="BP42" s="2901" t="n">
        <v>0</v>
      </c>
      <c r="BQ42" s="2901" t="n">
        <v>0</v>
      </c>
      <c r="BR42" s="405" t="n"/>
      <c r="BS42" s="727" t="n"/>
      <c r="BT42" s="2835" t="n">
        <v>0</v>
      </c>
      <c r="BU42" s="2901" t="n"/>
      <c r="BV42" s="2901" t="n">
        <v>0</v>
      </c>
      <c r="BW42" s="2901" t="n">
        <v>0</v>
      </c>
      <c r="BX42" s="2901" t="n">
        <v>0</v>
      </c>
      <c r="BY42" s="2901" t="n">
        <v>0</v>
      </c>
      <c r="BZ42" s="405" t="n"/>
      <c r="CA42" s="729" t="n"/>
      <c r="CB42" s="2835" t="n">
        <v>0</v>
      </c>
      <c r="CC42" s="2901" t="n"/>
      <c r="CD42" s="2901" t="n">
        <v>0</v>
      </c>
      <c r="CE42" s="2901" t="n">
        <v>0</v>
      </c>
      <c r="CF42" s="2901" t="n">
        <v>0</v>
      </c>
      <c r="CG42" s="2901" t="n">
        <v>0</v>
      </c>
      <c r="CH42" s="405" t="n"/>
      <c r="CI42" s="729" t="n"/>
      <c r="CJ42" s="2835" t="n">
        <v>0</v>
      </c>
      <c r="CK42" s="2901" t="n"/>
      <c r="CL42" s="2901" t="n">
        <v>0</v>
      </c>
      <c r="CM42" s="2901" t="n">
        <v>0</v>
      </c>
      <c r="CN42" s="2901" t="n">
        <v>0</v>
      </c>
      <c r="CO42" s="2901" t="n">
        <v>0</v>
      </c>
      <c r="CP42" s="405" t="n"/>
      <c r="CQ42" s="727" t="n"/>
      <c r="CR42" s="2901" t="n">
        <v>0</v>
      </c>
      <c r="CS42" s="2901" t="n">
        <v>0</v>
      </c>
      <c r="CT42" s="2832" t="n">
        <v>0</v>
      </c>
      <c r="CU42" s="2901" t="n">
        <v>0</v>
      </c>
      <c r="CV42" s="2901" t="n">
        <v>0</v>
      </c>
      <c r="CW42" s="2901" t="n">
        <v>0</v>
      </c>
      <c r="CX42" s="730" t="n"/>
      <c r="CY42" s="731" t="n"/>
      <c r="CZ42" s="3043" t="n">
        <v>0</v>
      </c>
      <c r="DA42" s="2901" t="n">
        <v>0</v>
      </c>
      <c r="DB42" s="2901" t="n">
        <v>0</v>
      </c>
      <c r="DC42" s="2901" t="n">
        <v>0</v>
      </c>
      <c r="DD42" s="2901" t="n">
        <v>0</v>
      </c>
      <c r="DE42" s="405" t="n"/>
      <c r="DF42" s="405" t="n"/>
      <c r="DG42" s="405" t="n"/>
      <c r="DH42" s="405" t="n"/>
      <c r="DI42" s="2729" t="n"/>
      <c r="DJ42" s="2618" t="n"/>
      <c r="DL42" s="2618" t="n"/>
      <c r="DM42" s="2811">
        <f>(CS42-CZ42)*10^6</f>
        <v/>
      </c>
      <c r="DN42" s="2811">
        <f>(CT42-DC42)*10^6</f>
        <v/>
      </c>
      <c r="DO42" s="2811">
        <f>(CW42-DD42)*10^6</f>
        <v/>
      </c>
    </row>
    <row customFormat="1" customHeight="1" hidden="1" ht="15" outlineLevel="1" r="43" s="408">
      <c r="A43" s="725" t="n"/>
      <c r="B43" s="726" t="inlineStr">
        <is>
          <t xml:space="preserve">    Phonebook STK</t>
        </is>
      </c>
      <c r="C43" s="643" t="inlineStr">
        <is>
          <t>CA36</t>
        </is>
      </c>
      <c r="D43" s="2901" t="n">
        <v>0</v>
      </c>
      <c r="E43" s="2901" t="n">
        <v>0</v>
      </c>
      <c r="F43" s="2901" t="n">
        <v>0</v>
      </c>
      <c r="G43" s="2901" t="n">
        <v>0</v>
      </c>
      <c r="H43" s="2363" t="n"/>
      <c r="I43" s="727" t="n"/>
      <c r="J43" s="2901" t="n">
        <v>0</v>
      </c>
      <c r="K43" s="2901" t="n">
        <v>0</v>
      </c>
      <c r="L43" s="2901" t="n">
        <v>0</v>
      </c>
      <c r="M43" s="2901" t="n">
        <v>0</v>
      </c>
      <c r="N43" s="2363" t="n"/>
      <c r="O43" s="3041" t="n"/>
      <c r="P43" s="2901" t="n">
        <v>0</v>
      </c>
      <c r="Q43" s="2901" t="n">
        <v>0</v>
      </c>
      <c r="R43" s="2901" t="n">
        <v>0</v>
      </c>
      <c r="S43" s="2901" t="n">
        <v>0</v>
      </c>
      <c r="T43" s="2363" t="n"/>
      <c r="U43" s="727" t="n"/>
      <c r="V43" s="2321" t="n">
        <v>0</v>
      </c>
      <c r="W43" s="3042" t="n">
        <v>0</v>
      </c>
      <c r="X43" s="3042" t="n">
        <v>0</v>
      </c>
      <c r="Y43" s="3042" t="n">
        <v>0</v>
      </c>
      <c r="Z43" s="3042" t="n">
        <v>0</v>
      </c>
      <c r="AA43" s="3042" t="n">
        <v>0</v>
      </c>
      <c r="AB43" s="2363" t="n"/>
      <c r="AC43" s="727" t="n"/>
      <c r="AD43" s="2901" t="n">
        <v>0</v>
      </c>
      <c r="AE43" s="2901" t="n">
        <v>0</v>
      </c>
      <c r="AF43" s="2901" t="n">
        <v>0</v>
      </c>
      <c r="AG43" s="2901" t="n">
        <v>0</v>
      </c>
      <c r="AH43" s="2835" t="n">
        <v>0</v>
      </c>
      <c r="AI43" s="2901" t="n">
        <v>0</v>
      </c>
      <c r="AJ43" s="405" t="n"/>
      <c r="AK43" s="727" t="n"/>
      <c r="AL43" s="2901" t="n">
        <v>0</v>
      </c>
      <c r="AM43" s="2901" t="n">
        <v>0</v>
      </c>
      <c r="AN43" s="2901" t="n">
        <v>0</v>
      </c>
      <c r="AO43" s="2901" t="n">
        <v>0</v>
      </c>
      <c r="AP43" s="2901" t="n">
        <v>0</v>
      </c>
      <c r="AQ43" s="2835" t="n">
        <v>0</v>
      </c>
      <c r="AR43" s="2901" t="n">
        <v>0</v>
      </c>
      <c r="AS43" s="405" t="n"/>
      <c r="AT43" s="3041" t="n"/>
      <c r="AU43" s="2835" t="n">
        <v>0</v>
      </c>
      <c r="AV43" s="2901" t="n">
        <v>0</v>
      </c>
      <c r="AW43" s="2901" t="n">
        <v>0</v>
      </c>
      <c r="AX43" s="2901" t="n">
        <v>0</v>
      </c>
      <c r="AY43" s="2901" t="n">
        <v>0</v>
      </c>
      <c r="AZ43" s="2901" t="n">
        <v>0</v>
      </c>
      <c r="BA43" s="405" t="n"/>
      <c r="BB43" s="727" t="n"/>
      <c r="BC43" s="2835" t="n">
        <v>0</v>
      </c>
      <c r="BD43" s="2901" t="n"/>
      <c r="BE43" s="2901" t="n"/>
      <c r="BF43" s="2901" t="n">
        <v>0</v>
      </c>
      <c r="BG43" s="2901" t="n">
        <v>0</v>
      </c>
      <c r="BH43" s="2901" t="n">
        <v>0</v>
      </c>
      <c r="BI43" s="405" t="n"/>
      <c r="BJ43" s="3041" t="n"/>
      <c r="BK43" s="2835" t="n">
        <v>0</v>
      </c>
      <c r="BL43" s="2901" t="n"/>
      <c r="BM43" s="2901" t="n"/>
      <c r="BN43" s="2901" t="n">
        <v>0</v>
      </c>
      <c r="BO43" s="2901" t="n">
        <v>0</v>
      </c>
      <c r="BP43" s="2901" t="n">
        <v>0</v>
      </c>
      <c r="BQ43" s="2901" t="n">
        <v>0</v>
      </c>
      <c r="BR43" s="405" t="n"/>
      <c r="BS43" s="727" t="n"/>
      <c r="BT43" s="2835" t="n">
        <v>0</v>
      </c>
      <c r="BU43" s="2901" t="n"/>
      <c r="BV43" s="2901" t="n">
        <v>0</v>
      </c>
      <c r="BW43" s="2901" t="n">
        <v>0</v>
      </c>
      <c r="BX43" s="2901" t="n">
        <v>0</v>
      </c>
      <c r="BY43" s="2901" t="n">
        <v>0</v>
      </c>
      <c r="BZ43" s="405" t="n"/>
      <c r="CA43" s="729" t="n"/>
      <c r="CB43" s="2835" t="n">
        <v>0</v>
      </c>
      <c r="CC43" s="2901" t="n"/>
      <c r="CD43" s="2901" t="n">
        <v>0</v>
      </c>
      <c r="CE43" s="2901" t="n">
        <v>0</v>
      </c>
      <c r="CF43" s="2901" t="n">
        <v>0</v>
      </c>
      <c r="CG43" s="2901" t="n">
        <v>0</v>
      </c>
      <c r="CH43" s="405" t="n"/>
      <c r="CI43" s="729" t="n"/>
      <c r="CJ43" s="2835" t="n">
        <v>0</v>
      </c>
      <c r="CK43" s="2901" t="n"/>
      <c r="CL43" s="2901" t="n">
        <v>0</v>
      </c>
      <c r="CM43" s="2901" t="n">
        <v>0</v>
      </c>
      <c r="CN43" s="2901" t="n">
        <v>0</v>
      </c>
      <c r="CO43" s="2901" t="n">
        <v>0</v>
      </c>
      <c r="CP43" s="405" t="n"/>
      <c r="CQ43" s="727" t="n"/>
      <c r="CR43" s="2901" t="n">
        <v>0</v>
      </c>
      <c r="CS43" s="2901" t="n">
        <v>0</v>
      </c>
      <c r="CT43" s="2832" t="n">
        <v>0</v>
      </c>
      <c r="CU43" s="2901" t="n">
        <v>0</v>
      </c>
      <c r="CV43" s="2901" t="n">
        <v>0</v>
      </c>
      <c r="CW43" s="2901" t="n">
        <v>0</v>
      </c>
      <c r="CX43" s="730" t="n"/>
      <c r="CY43" s="731" t="n"/>
      <c r="CZ43" s="3043" t="n">
        <v>0</v>
      </c>
      <c r="DA43" s="2901" t="n">
        <v>0</v>
      </c>
      <c r="DB43" s="2901" t="n">
        <v>0</v>
      </c>
      <c r="DC43" s="2901" t="n">
        <v>0</v>
      </c>
      <c r="DD43" s="2901" t="n">
        <v>0</v>
      </c>
      <c r="DE43" s="405" t="n"/>
      <c r="DF43" s="405" t="n"/>
      <c r="DG43" s="405" t="n"/>
      <c r="DH43" s="405" t="n"/>
      <c r="DI43" s="2729" t="n"/>
      <c r="DJ43" s="2618" t="n"/>
      <c r="DL43" s="2618" t="n"/>
      <c r="DM43" s="2811">
        <f>(CS43-CZ43)*10^6</f>
        <v/>
      </c>
      <c r="DN43" s="2811">
        <f>(CT43-DC43)*10^6</f>
        <v/>
      </c>
      <c r="DO43" s="2811">
        <f>(CW43-DD43)*10^6</f>
        <v/>
      </c>
    </row>
    <row customFormat="1" customHeight="1" hidden="1" ht="15" outlineLevel="1" r="44" s="408">
      <c r="A44" s="725" t="n"/>
      <c r="B44" s="726" t="inlineStr">
        <is>
          <t xml:space="preserve">    Gaming</t>
        </is>
      </c>
      <c r="C44" s="643" t="inlineStr">
        <is>
          <t>CA37</t>
        </is>
      </c>
      <c r="D44" s="2901" t="n">
        <v>0</v>
      </c>
      <c r="E44" s="2901" t="n">
        <v>0</v>
      </c>
      <c r="F44" s="2901" t="n">
        <v>0</v>
      </c>
      <c r="G44" s="2901" t="n">
        <v>0</v>
      </c>
      <c r="H44" s="2363" t="n"/>
      <c r="I44" s="727" t="n"/>
      <c r="J44" s="2901" t="n">
        <v>0</v>
      </c>
      <c r="K44" s="2901" t="n">
        <v>0</v>
      </c>
      <c r="L44" s="2901" t="n">
        <v>0</v>
      </c>
      <c r="M44" s="2901" t="n">
        <v>0</v>
      </c>
      <c r="N44" s="2363" t="n"/>
      <c r="O44" s="3041" t="n"/>
      <c r="P44" s="2901" t="n">
        <v>0</v>
      </c>
      <c r="Q44" s="2901" t="n">
        <v>0</v>
      </c>
      <c r="R44" s="2901" t="n">
        <v>0</v>
      </c>
      <c r="S44" s="2901" t="n">
        <v>0</v>
      </c>
      <c r="T44" s="2363" t="n"/>
      <c r="U44" s="727" t="n"/>
      <c r="V44" s="2321" t="n">
        <v>0</v>
      </c>
      <c r="W44" s="3042" t="n">
        <v>0</v>
      </c>
      <c r="X44" s="3042" t="n">
        <v>0</v>
      </c>
      <c r="Y44" s="3042" t="n">
        <v>0</v>
      </c>
      <c r="Z44" s="3042" t="n">
        <v>0</v>
      </c>
      <c r="AA44" s="3042" t="n">
        <v>0</v>
      </c>
      <c r="AB44" s="2363" t="n"/>
      <c r="AC44" s="727" t="n"/>
      <c r="AD44" s="2901" t="n">
        <v>0</v>
      </c>
      <c r="AE44" s="2901" t="n">
        <v>0</v>
      </c>
      <c r="AF44" s="2901" t="n">
        <v>0</v>
      </c>
      <c r="AG44" s="2901" t="n">
        <v>0</v>
      </c>
      <c r="AH44" s="2835" t="n">
        <v>0</v>
      </c>
      <c r="AI44" s="2901" t="n">
        <v>0</v>
      </c>
      <c r="AJ44" s="405" t="n"/>
      <c r="AK44" s="727" t="n"/>
      <c r="AL44" s="2901" t="n">
        <v>0</v>
      </c>
      <c r="AM44" s="2901" t="n">
        <v>0</v>
      </c>
      <c r="AN44" s="2901" t="n">
        <v>0</v>
      </c>
      <c r="AO44" s="2901" t="n">
        <v>0</v>
      </c>
      <c r="AP44" s="2901" t="n">
        <v>0</v>
      </c>
      <c r="AQ44" s="2835" t="n">
        <v>0</v>
      </c>
      <c r="AR44" s="2901" t="n">
        <v>0</v>
      </c>
      <c r="AS44" s="405" t="n"/>
      <c r="AT44" s="3041" t="n"/>
      <c r="AU44" s="2835" t="n">
        <v>0</v>
      </c>
      <c r="AV44" s="2901" t="n">
        <v>0</v>
      </c>
      <c r="AW44" s="2901" t="n">
        <v>0</v>
      </c>
      <c r="AX44" s="2901" t="n">
        <v>0</v>
      </c>
      <c r="AY44" s="2901" t="n">
        <v>0</v>
      </c>
      <c r="AZ44" s="2901" t="n">
        <v>0</v>
      </c>
      <c r="BA44" s="405" t="n"/>
      <c r="BB44" s="727" t="n"/>
      <c r="BC44" s="2835" t="n">
        <v>0</v>
      </c>
      <c r="BD44" s="2901" t="n">
        <v>0</v>
      </c>
      <c r="BE44" s="2901" t="n">
        <v>0</v>
      </c>
      <c r="BF44" s="2901" t="n">
        <v>0</v>
      </c>
      <c r="BG44" s="2901" t="n">
        <v>0</v>
      </c>
      <c r="BH44" s="2901" t="n">
        <v>0</v>
      </c>
      <c r="BI44" s="405" t="n"/>
      <c r="BJ44" s="3041" t="n"/>
      <c r="BK44" s="2835" t="n">
        <v>0</v>
      </c>
      <c r="BL44" s="2901" t="n">
        <v>0</v>
      </c>
      <c r="BM44" s="2901" t="n">
        <v>0</v>
      </c>
      <c r="BN44" s="2901" t="n">
        <v>0</v>
      </c>
      <c r="BO44" s="2901" t="n">
        <v>0</v>
      </c>
      <c r="BP44" s="2901" t="n">
        <v>0</v>
      </c>
      <c r="BQ44" s="2901" t="n">
        <v>0</v>
      </c>
      <c r="BR44" s="405" t="n"/>
      <c r="BS44" s="727" t="n"/>
      <c r="BT44" s="2835" t="n">
        <v>0</v>
      </c>
      <c r="BU44" s="2901" t="n">
        <v>0</v>
      </c>
      <c r="BV44" s="2901" t="n">
        <v>0</v>
      </c>
      <c r="BW44" s="2901" t="n">
        <v>0</v>
      </c>
      <c r="BX44" s="2901" t="n">
        <v>0</v>
      </c>
      <c r="BY44" s="2901" t="n">
        <v>0</v>
      </c>
      <c r="BZ44" s="405" t="n"/>
      <c r="CA44" s="729" t="n"/>
      <c r="CB44" s="2835" t="n">
        <v>0</v>
      </c>
      <c r="CC44" s="2901" t="n">
        <v>0</v>
      </c>
      <c r="CD44" s="2901" t="n">
        <v>0</v>
      </c>
      <c r="CE44" s="2901" t="n">
        <v>0</v>
      </c>
      <c r="CF44" s="2901" t="n">
        <v>0</v>
      </c>
      <c r="CG44" s="2901" t="n">
        <v>0</v>
      </c>
      <c r="CH44" s="405" t="n"/>
      <c r="CI44" s="729" t="n"/>
      <c r="CJ44" s="2835" t="n">
        <v>0</v>
      </c>
      <c r="CK44" s="2901" t="n">
        <v>0</v>
      </c>
      <c r="CL44" s="2901" t="n">
        <v>0</v>
      </c>
      <c r="CM44" s="2901" t="n">
        <v>0</v>
      </c>
      <c r="CN44" s="2901" t="n">
        <v>0</v>
      </c>
      <c r="CO44" s="2901" t="n">
        <v>0</v>
      </c>
      <c r="CP44" s="405" t="n"/>
      <c r="CQ44" s="727" t="n"/>
      <c r="CR44" s="2901" t="n">
        <v>0</v>
      </c>
      <c r="CS44" s="2901" t="n">
        <v>0</v>
      </c>
      <c r="CT44" s="2832" t="n">
        <v>0</v>
      </c>
      <c r="CU44" s="2901" t="n">
        <v>0</v>
      </c>
      <c r="CV44" s="2901" t="n">
        <v>0</v>
      </c>
      <c r="CW44" s="2901" t="n">
        <v>0</v>
      </c>
      <c r="CX44" s="730" t="n"/>
      <c r="CY44" s="731" t="n"/>
      <c r="CZ44" s="3043" t="n">
        <v>0</v>
      </c>
      <c r="DA44" s="2901" t="n">
        <v>0</v>
      </c>
      <c r="DB44" s="2901" t="n">
        <v>0</v>
      </c>
      <c r="DC44" s="2901" t="n">
        <v>0</v>
      </c>
      <c r="DD44" s="2901" t="n">
        <v>0</v>
      </c>
      <c r="DE44" s="405" t="n"/>
      <c r="DF44" s="405" t="n"/>
      <c r="DG44" s="405" t="n"/>
      <c r="DH44" s="405" t="n"/>
      <c r="DI44" s="2729" t="n"/>
      <c r="DJ44" s="2618" t="n"/>
      <c r="DL44" s="2618" t="n"/>
      <c r="DM44" s="2811">
        <f>(CS44-CZ44)*10^6</f>
        <v/>
      </c>
      <c r="DN44" s="2811">
        <f>(CT44-DC44)*10^6</f>
        <v/>
      </c>
      <c r="DO44" s="2811">
        <f>(CW44-DD44)*10^6</f>
        <v/>
      </c>
    </row>
    <row customFormat="1" customHeight="1" hidden="1" ht="15" outlineLevel="1" r="45" s="408">
      <c r="A45" s="725" t="n"/>
      <c r="B45" s="726" t="inlineStr">
        <is>
          <t xml:space="preserve">    Autres dont BAC17  (VOICEALERT,MOOVKDO...) &amp; SAV agences</t>
        </is>
      </c>
      <c r="C45" s="643" t="inlineStr">
        <is>
          <t>CA38</t>
        </is>
      </c>
      <c r="D45" s="2901" t="n">
        <v>109.723317677966</v>
      </c>
      <c r="E45" s="2901" t="n">
        <v>72.63522659963159</v>
      </c>
      <c r="F45" s="2901" t="n">
        <v>37.0880910783344</v>
      </c>
      <c r="G45" s="2901" t="n">
        <v>110.43728490909</v>
      </c>
      <c r="H45" s="2363" t="n">
        <v>-0.006464911118665428</v>
      </c>
      <c r="I45" s="727" t="n"/>
      <c r="J45" s="3045" t="n">
        <v>79.1473987288136</v>
      </c>
      <c r="K45" s="2901" t="n">
        <v>71.9402034847775</v>
      </c>
      <c r="L45" s="2901" t="n">
        <v>7.2071952440361</v>
      </c>
      <c r="M45" s="2901" t="n">
        <v>112.8883556779661</v>
      </c>
      <c r="N45" s="2363" t="n">
        <v>-0.298887841412134</v>
      </c>
      <c r="O45" s="3041" t="n"/>
      <c r="P45" s="3045" t="n">
        <v>74.2075742141795</v>
      </c>
      <c r="Q45" s="2901" t="n">
        <v>80.2206150120756</v>
      </c>
      <c r="R45" s="2901" t="n">
        <v>-6.013040797896096</v>
      </c>
      <c r="S45" s="2901" t="n">
        <v>113.8631192179588</v>
      </c>
      <c r="T45" s="2363" t="n">
        <v>-0.3482738333197244</v>
      </c>
      <c r="U45" s="727" t="n"/>
      <c r="V45" s="2326" t="n">
        <v>85.20847293220341</v>
      </c>
      <c r="W45" s="3042" t="n">
        <v>81.5367532582174</v>
      </c>
      <c r="X45" s="3042" t="n">
        <v>72.35828995056499</v>
      </c>
      <c r="Y45" s="3042" t="n">
        <v>3.671719673986004</v>
      </c>
      <c r="Z45" s="3042" t="n">
        <v>12.85018298163841</v>
      </c>
      <c r="AA45" s="3042" t="n">
        <v>149.9081152881356</v>
      </c>
      <c r="AB45" s="2363" t="n">
        <v>-0.4315953291226043</v>
      </c>
      <c r="AC45" s="727" t="n"/>
      <c r="AD45" s="3045" t="n">
        <v>80.69965225423729</v>
      </c>
      <c r="AE45" s="2901" t="n">
        <v>87.8505081937363</v>
      </c>
      <c r="AF45" s="2901" t="n">
        <v>74.7702329489171</v>
      </c>
      <c r="AG45" s="2901" t="n">
        <v>-7.15085593949901</v>
      </c>
      <c r="AH45" s="2835" t="n">
        <v>5.929419305320195</v>
      </c>
      <c r="AI45" s="2901" t="n">
        <v>93.48789359322033</v>
      </c>
      <c r="AJ45" s="405" t="n">
        <v>-0.1367903462947467</v>
      </c>
      <c r="AK45" s="727" t="n"/>
      <c r="AL45" s="3045" t="n">
        <v>63.95703790314771</v>
      </c>
      <c r="AM45" s="2901" t="n">
        <v>88.9943605293243</v>
      </c>
      <c r="AN45" s="2901" t="n">
        <v>74.35828995056501</v>
      </c>
      <c r="AO45" s="2901" t="n">
        <v>65.42627285310731</v>
      </c>
      <c r="AP45" s="2901" t="n">
        <v>-25.03732262617659</v>
      </c>
      <c r="AQ45" s="2835" t="n">
        <v>-10.4012520474173</v>
      </c>
      <c r="AR45" s="2901" t="n">
        <v>0.03278200000000009</v>
      </c>
      <c r="AS45" s="405" t="n">
        <v>1949.980352118465</v>
      </c>
      <c r="AT45" s="3041" t="n"/>
      <c r="AU45" s="2853" t="n">
        <v>85.6828865084746</v>
      </c>
      <c r="AV45" s="2901" t="n">
        <v>95.6337663156816</v>
      </c>
      <c r="AW45" s="2901" t="n">
        <v>81.69965225423729</v>
      </c>
      <c r="AX45" s="2901" t="n">
        <v>-9.950879807207002</v>
      </c>
      <c r="AY45" s="2901" t="n">
        <v>3.983234254237303</v>
      </c>
      <c r="AZ45" s="2901" t="n">
        <v>75.76174161016948</v>
      </c>
      <c r="BA45" s="405" t="n">
        <v>0.1309519117096616</v>
      </c>
      <c r="BB45" s="727" t="n"/>
      <c r="BC45" s="2853" t="n">
        <v>78.02825449152543</v>
      </c>
      <c r="BD45" s="2901" t="n">
        <v>99.5336192482835</v>
      </c>
      <c r="BE45" s="2901" t="n">
        <v>82.69965225423729</v>
      </c>
      <c r="BF45" s="2901" t="n">
        <v>-21.50536475675807</v>
      </c>
      <c r="BG45" s="2901" t="n">
        <v>-4.671397762711862</v>
      </c>
      <c r="BH45" s="2901" t="n">
        <v>67.72839393220339</v>
      </c>
      <c r="BI45" s="405" t="n">
        <v>0.1520759604846422</v>
      </c>
      <c r="BJ45" s="3041" t="n"/>
      <c r="BK45" s="2853" t="n">
        <v>54.84750883318465</v>
      </c>
      <c r="BL45" s="2901" t="n">
        <v>100.413662398769</v>
      </c>
      <c r="BM45" s="2901" t="n">
        <v>81.03192153635869</v>
      </c>
      <c r="BN45" s="2901" t="n">
        <v>96.9635811669628</v>
      </c>
      <c r="BO45" s="2901" t="n">
        <v>-45.56615356558435</v>
      </c>
      <c r="BP45" s="2901" t="n">
        <v>-42.11607233377814</v>
      </c>
      <c r="BQ45" s="2901" t="n">
        <v>55.02670683050847</v>
      </c>
      <c r="BR45" s="405" t="n">
        <v>-0.003256564087612546</v>
      </c>
      <c r="BS45" s="727" t="n"/>
      <c r="BT45" s="2853" t="n">
        <v>67.98256245762711</v>
      </c>
      <c r="BU45" s="2901" t="n">
        <v>107.551714033425</v>
      </c>
      <c r="BV45" s="2901" t="n">
        <v>100.429778184852</v>
      </c>
      <c r="BW45" s="2901" t="n">
        <v>-39.56915157579789</v>
      </c>
      <c r="BX45" s="2901" t="n">
        <v>-32.44721572722489</v>
      </c>
      <c r="BY45" s="2901" t="n">
        <v>86.70106923728812</v>
      </c>
      <c r="BZ45" s="405" t="n">
        <v>-0.2158970696016586</v>
      </c>
      <c r="CA45" s="729" t="n"/>
      <c r="CB45" s="2853" t="n">
        <v>58.08542840677966</v>
      </c>
      <c r="CC45" s="2901" t="n">
        <v>108.250705430697</v>
      </c>
      <c r="CD45" s="2901" t="n">
        <v>98.403158687752</v>
      </c>
      <c r="CE45" s="2901" t="n">
        <v>-50.16527702391733</v>
      </c>
      <c r="CF45" s="2901" t="n">
        <v>-40.31773028097233</v>
      </c>
      <c r="CG45" s="2901" t="n">
        <v>80.94582035593221</v>
      </c>
      <c r="CH45" s="405" t="n">
        <v>-0.2824159647605227</v>
      </c>
      <c r="CI45" s="729" t="n"/>
      <c r="CJ45" s="2853" t="n">
        <v>67.9843636101695</v>
      </c>
      <c r="CK45" s="2901" t="n">
        <v>115.730976611081</v>
      </c>
      <c r="CL45" s="2901" t="n">
        <v>85.6828865084746</v>
      </c>
      <c r="CM45" s="2901" t="n">
        <v>-47.74661300091151</v>
      </c>
      <c r="CN45" s="2901" t="n">
        <v>-17.6985228983051</v>
      </c>
      <c r="CO45" s="2901" t="n">
        <v>100.8850345423729</v>
      </c>
      <c r="CP45" s="405" t="n">
        <v>-0.3261204308591947</v>
      </c>
      <c r="CQ45" s="727" t="n"/>
      <c r="CR45" s="2901" t="n">
        <v>905.5544580183083</v>
      </c>
      <c r="CS45" s="2901" t="n">
        <v>1110.2921111157</v>
      </c>
      <c r="CT45" s="2832" t="n">
        <v>1038.133999258589</v>
      </c>
      <c r="CU45" s="2901" t="n">
        <v>-204.7376530973914</v>
      </c>
      <c r="CV45" s="2901" t="n">
        <v>-132.5795412402807</v>
      </c>
      <c r="CW45" s="2901" t="n">
        <v>1047.666317194846</v>
      </c>
      <c r="CX45" s="730">
        <f>+CR45/CW45-1</f>
        <v/>
      </c>
      <c r="CY45" s="731" t="n"/>
      <c r="CZ45" s="3043" t="n">
        <v>1110.2921111157</v>
      </c>
      <c r="DA45" s="2901" t="n">
        <v>961.567991511891</v>
      </c>
      <c r="DB45" s="2901" t="n">
        <v>994.342882685658</v>
      </c>
      <c r="DC45" s="2901" t="n">
        <v>1038.13399925859</v>
      </c>
      <c r="DD45" s="2901" t="n">
        <v>1047.666317194846</v>
      </c>
      <c r="DE45" s="405">
        <f>(CZ45-DD45)/DD45</f>
        <v/>
      </c>
      <c r="DF45" s="405">
        <f>(DA45-DD45)/DD45</f>
        <v/>
      </c>
      <c r="DG45" s="405">
        <f>(DB45-DD45)/DD45</f>
        <v/>
      </c>
      <c r="DH45" s="405">
        <f>(DC45-DD45)/DD45</f>
        <v/>
      </c>
      <c r="DI45" s="2729" t="n"/>
      <c r="DJ45" s="2618" t="n"/>
      <c r="DL45" s="2618" t="n"/>
      <c r="DM45" s="2811">
        <f>(CS45-CZ45)*10^6</f>
        <v/>
      </c>
      <c r="DN45" s="2811">
        <f>(CT45-DC45)*10^6</f>
        <v/>
      </c>
      <c r="DO45" s="2811">
        <f>(CW45-DD45)*10^6</f>
        <v/>
      </c>
    </row>
    <row customFormat="1" customHeight="1" hidden="1" ht="15" outlineLevel="1" r="46" s="408">
      <c r="A46" s="725" t="n"/>
      <c r="B46" s="726" t="inlineStr">
        <is>
          <t xml:space="preserve">    Videos</t>
        </is>
      </c>
      <c r="C46" s="643" t="inlineStr">
        <is>
          <t>CA39</t>
        </is>
      </c>
      <c r="D46" s="2901" t="n">
        <v>0</v>
      </c>
      <c r="E46" s="2901" t="n">
        <v>0</v>
      </c>
      <c r="F46" s="2901" t="n">
        <v>0</v>
      </c>
      <c r="G46" s="2901" t="n">
        <v>0</v>
      </c>
      <c r="H46" s="2363" t="n"/>
      <c r="I46" s="727" t="n"/>
      <c r="J46" s="2901" t="n">
        <v>0</v>
      </c>
      <c r="K46" s="2901" t="n">
        <v>0</v>
      </c>
      <c r="L46" s="2901" t="n">
        <v>0</v>
      </c>
      <c r="M46" s="2901" t="n">
        <v>0</v>
      </c>
      <c r="N46" s="2363" t="n"/>
      <c r="O46" s="3041" t="n"/>
      <c r="P46" s="2901" t="n">
        <v>0</v>
      </c>
      <c r="Q46" s="2901" t="n">
        <v>0</v>
      </c>
      <c r="R46" s="2901" t="n">
        <v>0</v>
      </c>
      <c r="S46" s="2901" t="n">
        <v>0</v>
      </c>
      <c r="T46" s="2363" t="n"/>
      <c r="U46" s="727" t="n"/>
      <c r="V46" s="2321" t="n">
        <v>0</v>
      </c>
      <c r="W46" s="3042" t="n">
        <v>0</v>
      </c>
      <c r="X46" s="3042" t="n">
        <v>0</v>
      </c>
      <c r="Y46" s="3042" t="n">
        <v>0</v>
      </c>
      <c r="Z46" s="3042" t="n">
        <v>0</v>
      </c>
      <c r="AA46" s="3042" t="n">
        <v>0</v>
      </c>
      <c r="AB46" s="2363" t="n"/>
      <c r="AC46" s="727" t="n"/>
      <c r="AD46" s="2901" t="n">
        <v>0</v>
      </c>
      <c r="AE46" s="2901" t="n">
        <v>0</v>
      </c>
      <c r="AF46" s="2901" t="n">
        <v>0</v>
      </c>
      <c r="AG46" s="2901" t="n">
        <v>0</v>
      </c>
      <c r="AH46" s="2835" t="n">
        <v>0</v>
      </c>
      <c r="AI46" s="2901" t="n">
        <v>0</v>
      </c>
      <c r="AJ46" s="405" t="n"/>
      <c r="AK46" s="727" t="n"/>
      <c r="AL46" s="2901" t="n">
        <v>0</v>
      </c>
      <c r="AM46" s="2901" t="n">
        <v>0</v>
      </c>
      <c r="AN46" s="2901" t="n">
        <v>0</v>
      </c>
      <c r="AO46" s="2901" t="n">
        <v>0</v>
      </c>
      <c r="AP46" s="2901" t="n">
        <v>0</v>
      </c>
      <c r="AQ46" s="2835" t="n">
        <v>0</v>
      </c>
      <c r="AR46" s="2901" t="n">
        <v>0</v>
      </c>
      <c r="AS46" s="405" t="n"/>
      <c r="AT46" s="3041" t="n"/>
      <c r="AU46" s="2835" t="n">
        <v>0</v>
      </c>
      <c r="AV46" s="2901" t="n">
        <v>0</v>
      </c>
      <c r="AW46" s="2901" t="n">
        <v>0</v>
      </c>
      <c r="AX46" s="2901" t="n">
        <v>0</v>
      </c>
      <c r="AY46" s="2901" t="n">
        <v>0</v>
      </c>
      <c r="AZ46" s="2901" t="n">
        <v>0</v>
      </c>
      <c r="BA46" s="405" t="n"/>
      <c r="BB46" s="727" t="n"/>
      <c r="BC46" s="2835" t="n">
        <v>0</v>
      </c>
      <c r="BD46" s="2901" t="n"/>
      <c r="BE46" s="2901" t="n"/>
      <c r="BF46" s="2901" t="n">
        <v>0</v>
      </c>
      <c r="BG46" s="2901" t="n">
        <v>0</v>
      </c>
      <c r="BH46" s="2901" t="n">
        <v>0</v>
      </c>
      <c r="BI46" s="405" t="n"/>
      <c r="BJ46" s="3041" t="n"/>
      <c r="BK46" s="2835" t="n">
        <v>0</v>
      </c>
      <c r="BL46" s="2901" t="n"/>
      <c r="BM46" s="2901" t="n"/>
      <c r="BN46" s="2901" t="n">
        <v>0</v>
      </c>
      <c r="BO46" s="2901" t="n">
        <v>0</v>
      </c>
      <c r="BP46" s="2901" t="n">
        <v>0</v>
      </c>
      <c r="BQ46" s="2901" t="n">
        <v>0</v>
      </c>
      <c r="BR46" s="405" t="n"/>
      <c r="BS46" s="727" t="n"/>
      <c r="BT46" s="2835" t="n">
        <v>0</v>
      </c>
      <c r="BU46" s="2901" t="n"/>
      <c r="BV46" s="2901" t="n">
        <v>0</v>
      </c>
      <c r="BW46" s="2901" t="n">
        <v>0</v>
      </c>
      <c r="BX46" s="2901" t="n">
        <v>0</v>
      </c>
      <c r="BY46" s="2901" t="n">
        <v>0</v>
      </c>
      <c r="BZ46" s="405" t="n"/>
      <c r="CA46" s="729" t="n"/>
      <c r="CB46" s="2835" t="n">
        <v>0</v>
      </c>
      <c r="CC46" s="2901" t="n"/>
      <c r="CD46" s="2901" t="n">
        <v>0</v>
      </c>
      <c r="CE46" s="2901" t="n">
        <v>0</v>
      </c>
      <c r="CF46" s="2901" t="n">
        <v>0</v>
      </c>
      <c r="CG46" s="2901" t="n">
        <v>0</v>
      </c>
      <c r="CH46" s="405" t="n"/>
      <c r="CI46" s="729" t="n"/>
      <c r="CJ46" s="2835" t="n">
        <v>0</v>
      </c>
      <c r="CK46" s="2901" t="n"/>
      <c r="CL46" s="2901" t="n">
        <v>0</v>
      </c>
      <c r="CM46" s="2901" t="n">
        <v>0</v>
      </c>
      <c r="CN46" s="2901" t="n">
        <v>0</v>
      </c>
      <c r="CO46" s="2901" t="n">
        <v>0</v>
      </c>
      <c r="CP46" s="405" t="n"/>
      <c r="CQ46" s="727" t="n"/>
      <c r="CR46" s="2901" t="n">
        <v>0</v>
      </c>
      <c r="CS46" s="2901" t="n">
        <v>0</v>
      </c>
      <c r="CT46" s="2832" t="n">
        <v>0</v>
      </c>
      <c r="CU46" s="2901" t="n">
        <v>0</v>
      </c>
      <c r="CV46" s="2901" t="n">
        <v>0</v>
      </c>
      <c r="CW46" s="2901" t="n">
        <v>0</v>
      </c>
      <c r="CX46" s="730" t="n"/>
      <c r="CY46" s="731" t="n"/>
      <c r="CZ46" s="3043" t="n">
        <v>0</v>
      </c>
      <c r="DA46" s="2901" t="n">
        <v>0</v>
      </c>
      <c r="DB46" s="2901" t="n">
        <v>0</v>
      </c>
      <c r="DC46" s="2901" t="n">
        <v>0</v>
      </c>
      <c r="DD46" s="2901" t="n">
        <v>0</v>
      </c>
      <c r="DE46" s="405" t="n"/>
      <c r="DF46" s="405" t="n"/>
      <c r="DG46" s="405">
        <f>(DB46-DD46)/DD46</f>
        <v/>
      </c>
      <c r="DH46" s="405" t="n"/>
      <c r="DI46" s="2729" t="n"/>
      <c r="DJ46" s="2618" t="n"/>
      <c r="DL46" s="2618" t="n"/>
      <c r="DM46" s="2811">
        <f>(CS46-CZ46)*10^6</f>
        <v/>
      </c>
      <c r="DN46" s="2811">
        <f>(CT46-DC46)*10^6</f>
        <v/>
      </c>
      <c r="DO46" s="2811">
        <f>(CW46-DD46)*10^6</f>
        <v/>
      </c>
    </row>
    <row customFormat="1" customHeight="1" hidden="1" ht="15" outlineLevel="1" r="47" s="724">
      <c r="A47" s="710" t="n"/>
      <c r="B47" s="711" t="inlineStr">
        <is>
          <t>Total Data</t>
        </is>
      </c>
      <c r="C47" s="643" t="inlineStr">
        <is>
          <t>CA40</t>
        </is>
      </c>
      <c r="D47" s="3034" t="n">
        <v>117.638974</v>
      </c>
      <c r="E47" s="3034" t="n">
        <v>79.46938880022491</v>
      </c>
      <c r="F47" s="3034" t="n">
        <v>38.1695851997751</v>
      </c>
      <c r="G47" s="3034" t="n">
        <v>122.092626</v>
      </c>
      <c r="H47" s="2362" t="n">
        <v>-0.03647764935451547</v>
      </c>
      <c r="I47" s="715" t="n"/>
      <c r="J47" s="3034" t="n">
        <v>85.443248</v>
      </c>
      <c r="K47" s="3034" t="n">
        <v>78.232534159266</v>
      </c>
      <c r="L47" s="3034" t="n">
        <v>7.210713840734002</v>
      </c>
      <c r="M47" s="3034" t="n">
        <v>121.754456</v>
      </c>
      <c r="N47" s="2362" t="n">
        <v>-0.2982330930048261</v>
      </c>
      <c r="O47" s="3035" t="n"/>
      <c r="P47" s="3034" t="n">
        <v>80.5901100000038</v>
      </c>
      <c r="Q47" s="3034" t="n">
        <v>87.322095986355</v>
      </c>
      <c r="R47" s="3034" t="n">
        <v>-6.731985986351191</v>
      </c>
      <c r="S47" s="3034" t="n">
        <v>123.5358</v>
      </c>
      <c r="T47" s="2362" t="n">
        <v>-0.3476376078836758</v>
      </c>
      <c r="U47" s="715" t="n"/>
      <c r="V47" s="2319" t="n">
        <v>91.660484</v>
      </c>
      <c r="W47" s="3036" t="n">
        <v>88.5423635520427</v>
      </c>
      <c r="X47" s="3036" t="n">
        <v>78.9037867921631</v>
      </c>
      <c r="Y47" s="3036" t="n">
        <v>3.118120447957295</v>
      </c>
      <c r="Z47" s="3036" t="n">
        <v>12.75669720783689</v>
      </c>
      <c r="AA47" s="3036" t="n">
        <v>158.545951</v>
      </c>
      <c r="AB47" s="2362" t="n">
        <v>-0.4218680236116532</v>
      </c>
      <c r="AC47" s="715" t="n"/>
      <c r="AD47" s="3034" t="n">
        <v>86.204837</v>
      </c>
      <c r="AE47" s="3034" t="n">
        <v>95.230019586832</v>
      </c>
      <c r="AF47" s="3034" t="n">
        <v>81.6643792354168</v>
      </c>
      <c r="AG47" s="3034" t="n">
        <v>-9.025182586832003</v>
      </c>
      <c r="AH47" s="3033" t="n">
        <v>4.540457764583195</v>
      </c>
      <c r="AI47" s="3034" t="n">
        <v>101.577309</v>
      </c>
      <c r="AJ47" s="714" t="n">
        <v>-0.1513376575077412</v>
      </c>
      <c r="AK47" s="715" t="n"/>
      <c r="AL47" s="3034" t="n">
        <v>69.044009</v>
      </c>
      <c r="AM47" s="3034" t="n">
        <v>96.27437126004541</v>
      </c>
      <c r="AN47" s="3034" t="n">
        <v>81.22240444022509</v>
      </c>
      <c r="AO47" s="3034" t="n">
        <v>70.5264728691582</v>
      </c>
      <c r="AP47" s="3034" t="n">
        <v>-27.23036226004541</v>
      </c>
      <c r="AQ47" s="3033" t="n">
        <v>-12.17839544022509</v>
      </c>
      <c r="AR47" s="3034" t="n">
        <v>85.72049199999999</v>
      </c>
      <c r="AS47" s="3052" t="n">
        <v>-0.1945448819869116</v>
      </c>
      <c r="AT47" s="3035" t="n"/>
      <c r="AU47" s="3033" t="n">
        <v>90.60845500000001</v>
      </c>
      <c r="AV47" s="3034" t="n">
        <v>103.302451640653</v>
      </c>
      <c r="AW47" s="3034" t="n">
        <v>87.1279651379874</v>
      </c>
      <c r="AX47" s="3034" t="n">
        <v>-12.693996640653</v>
      </c>
      <c r="AY47" s="3034" t="n">
        <v>3.480489862012604</v>
      </c>
      <c r="AZ47" s="3034" t="n">
        <v>80.53506364406779</v>
      </c>
      <c r="BA47" s="714" t="n">
        <v>0.1250808144940756</v>
      </c>
      <c r="BB47" s="715" t="n"/>
      <c r="BC47" s="3033" t="n">
        <v>82.620435</v>
      </c>
      <c r="BD47" s="3034" t="n">
        <v>107.35121006462</v>
      </c>
      <c r="BE47" s="3034" t="n">
        <v>88.554039833762</v>
      </c>
      <c r="BF47" s="3034" t="n">
        <v>-24.73077506462</v>
      </c>
      <c r="BG47" s="3034" t="n">
        <v>-5.933604833762004</v>
      </c>
      <c r="BH47" s="3034" t="n">
        <v>73.37045749152543</v>
      </c>
      <c r="BI47" s="714" t="n">
        <v>0.1260722343123317</v>
      </c>
      <c r="BJ47" s="3035" t="n"/>
      <c r="BK47" s="3033" t="n">
        <v>59.180292</v>
      </c>
      <c r="BL47" s="3034" t="n">
        <v>108.126035375981</v>
      </c>
      <c r="BM47" s="3034" t="n">
        <v>86.8610556404028</v>
      </c>
      <c r="BN47" s="3034" t="n">
        <v>101.966625126563</v>
      </c>
      <c r="BO47" s="3034" t="n">
        <v>-48.945743375981</v>
      </c>
      <c r="BP47" s="3034" t="n">
        <v>-42.786333126563</v>
      </c>
      <c r="BQ47" s="3034" t="n">
        <v>61.305843</v>
      </c>
      <c r="BR47" s="714" t="n">
        <v>-0.03467126290066669</v>
      </c>
      <c r="BS47" s="715" t="n"/>
      <c r="BT47" s="3033" t="n">
        <v>71.03058499999999</v>
      </c>
      <c r="BU47" s="3034" t="n">
        <v>115.676042142416</v>
      </c>
      <c r="BV47" s="3034" t="n">
        <v>105.698906525976</v>
      </c>
      <c r="BW47" s="3034" t="n">
        <v>-44.64545714241601</v>
      </c>
      <c r="BX47" s="3034" t="n">
        <v>-34.66832152597601</v>
      </c>
      <c r="BY47" s="3034" t="n">
        <v>93.24597199999999</v>
      </c>
      <c r="BZ47" s="714" t="n">
        <v>-0.2382450042989526</v>
      </c>
      <c r="CA47" s="718" t="n"/>
      <c r="CB47" s="3033" t="n">
        <v>61.504914</v>
      </c>
      <c r="CC47" s="3034" t="n">
        <v>116.265814234375</v>
      </c>
      <c r="CD47" s="3034" t="n">
        <v>103.600330154551</v>
      </c>
      <c r="CE47" s="3034" t="n">
        <v>-54.760900234375</v>
      </c>
      <c r="CF47" s="3034" t="n">
        <v>-42.095416154551</v>
      </c>
      <c r="CG47" s="3034" t="n">
        <v>87.62822600000001</v>
      </c>
      <c r="CH47" s="714" t="n">
        <v>-0.2981152671058297</v>
      </c>
      <c r="CI47" s="718" t="n"/>
      <c r="CJ47" s="3033" t="n">
        <v>71.741017</v>
      </c>
      <c r="CK47" s="3034" t="n">
        <v>124.174343038251</v>
      </c>
      <c r="CL47" s="3034" t="n">
        <v>91.1565843402644</v>
      </c>
      <c r="CM47" s="3034" t="n">
        <v>-52.433326038251</v>
      </c>
      <c r="CN47" s="3034" t="n">
        <v>-19.4155673402644</v>
      </c>
      <c r="CO47" s="3034" t="n">
        <v>108.09274</v>
      </c>
      <c r="CP47" s="714" t="n">
        <v>-0.3363012446534337</v>
      </c>
      <c r="CQ47" s="715" t="n"/>
      <c r="CR47" s="3034" t="n">
        <v>967.2673600000039</v>
      </c>
      <c r="CS47" s="3034" t="n">
        <v>1199.966669841062</v>
      </c>
      <c r="CT47" s="3038" t="n">
        <v>1106.232998147358</v>
      </c>
      <c r="CU47" s="3034" t="n">
        <v>-232.699309841058</v>
      </c>
      <c r="CV47" s="3034" t="n">
        <v>-138.9656381473542</v>
      </c>
      <c r="CW47" s="3034" t="n">
        <v>1217.404936135593</v>
      </c>
      <c r="CX47" s="720">
        <f>+CR47/CW47-1</f>
        <v/>
      </c>
      <c r="CY47" s="721" t="n"/>
      <c r="CZ47" s="3039" t="n">
        <v>1199.96666984106</v>
      </c>
      <c r="DA47" s="3034" t="n">
        <v>1049.02886559759</v>
      </c>
      <c r="DB47" s="3034" t="n">
        <v>1068.03621845355</v>
      </c>
      <c r="DC47" s="3034" t="n">
        <v>1106.23299814736</v>
      </c>
      <c r="DD47" s="3034" t="n">
        <v>1217.404936135593</v>
      </c>
      <c r="DE47" s="714">
        <f>(CZ47-DD47)/DD47</f>
        <v/>
      </c>
      <c r="DF47" s="714">
        <f>(DA47-DD47)/DD47</f>
        <v/>
      </c>
      <c r="DG47" s="714">
        <f>(DB47-DD47)/DD47</f>
        <v/>
      </c>
      <c r="DH47" s="714">
        <f>(DC47-DD47)/DD47</f>
        <v/>
      </c>
      <c r="DI47" s="2729" t="n"/>
      <c r="DJ47" s="2618" t="n"/>
      <c r="DL47" s="2618" t="n"/>
      <c r="DM47" s="2811">
        <f>(CS47-CZ47)*10^6</f>
        <v/>
      </c>
      <c r="DN47" s="2811">
        <f>(CT47-DC47)*10^6</f>
        <v/>
      </c>
      <c r="DO47" s="2811">
        <f>(CW47-DD47)*10^6</f>
        <v/>
      </c>
    </row>
    <row customFormat="1" customHeight="1" hidden="1" ht="9" outlineLevel="1" r="48" s="754">
      <c r="A48" s="747" t="n"/>
      <c r="B48" s="748" t="n"/>
      <c r="C48" s="643" t="inlineStr">
        <is>
          <t>CA41</t>
        </is>
      </c>
      <c r="D48" s="3038" t="n"/>
      <c r="E48" s="3038" t="n"/>
      <c r="F48" s="3038" t="n"/>
      <c r="G48" s="3038" t="n"/>
      <c r="H48" s="2365" t="n"/>
      <c r="I48" s="750" t="n"/>
      <c r="J48" s="3038" t="n"/>
      <c r="K48" s="3038" t="n"/>
      <c r="L48" s="3038" t="n"/>
      <c r="M48" s="3038" t="n"/>
      <c r="N48" s="2365" t="n"/>
      <c r="O48" s="3023" t="n"/>
      <c r="P48" s="3038" t="n"/>
      <c r="Q48" s="3038" t="n"/>
      <c r="R48" s="3038" t="n"/>
      <c r="S48" s="3038" t="n"/>
      <c r="T48" s="2365" t="n"/>
      <c r="U48" s="750" t="n"/>
      <c r="V48" s="2327" t="n"/>
      <c r="W48" s="3053" t="n"/>
      <c r="X48" s="3053" t="n"/>
      <c r="Y48" s="3053" t="n"/>
      <c r="Z48" s="3053" t="n"/>
      <c r="AA48" s="3053" t="n"/>
      <c r="AB48" s="2365" t="n"/>
      <c r="AC48" s="750" t="n"/>
      <c r="AD48" s="3038" t="n"/>
      <c r="AE48" s="3038" t="n"/>
      <c r="AF48" s="3038" t="n"/>
      <c r="AG48" s="3038" t="n"/>
      <c r="AH48" s="3054" t="n"/>
      <c r="AI48" s="3038" t="n"/>
      <c r="AJ48" s="749" t="n"/>
      <c r="AK48" s="750" t="n"/>
      <c r="AL48" s="3038" t="n"/>
      <c r="AM48" s="3038" t="n"/>
      <c r="AN48" s="3038" t="n"/>
      <c r="AO48" s="3038" t="n"/>
      <c r="AP48" s="3038" t="n"/>
      <c r="AQ48" s="3054" t="n"/>
      <c r="AR48" s="3038" t="n"/>
      <c r="AS48" s="749" t="n"/>
      <c r="AT48" s="3023" t="n"/>
      <c r="AU48" s="3054" t="n"/>
      <c r="AV48" s="3038" t="n"/>
      <c r="AW48" s="3038" t="n"/>
      <c r="AX48" s="3038" t="n"/>
      <c r="AY48" s="3038" t="n"/>
      <c r="AZ48" s="3038" t="n"/>
      <c r="BA48" s="749" t="n"/>
      <c r="BB48" s="750" t="n"/>
      <c r="BC48" s="3054" t="n"/>
      <c r="BD48" s="3038" t="n"/>
      <c r="BE48" s="3038" t="n"/>
      <c r="BF48" s="3038" t="n"/>
      <c r="BG48" s="3038" t="n"/>
      <c r="BH48" s="3038" t="n"/>
      <c r="BI48" s="749" t="n"/>
      <c r="BJ48" s="3023" t="n"/>
      <c r="BK48" s="3054" t="n"/>
      <c r="BL48" s="3038" t="n"/>
      <c r="BM48" s="3038" t="n"/>
      <c r="BN48" s="3038" t="n"/>
      <c r="BO48" s="3038" t="n"/>
      <c r="BP48" s="3038" t="n"/>
      <c r="BQ48" s="3038" t="n"/>
      <c r="BR48" s="749" t="n"/>
      <c r="BS48" s="750" t="n"/>
      <c r="BT48" s="3054" t="n"/>
      <c r="BU48" s="3038" t="n"/>
      <c r="BV48" s="3038" t="n"/>
      <c r="BW48" s="3038" t="n"/>
      <c r="BX48" s="3038" t="n"/>
      <c r="BY48" s="3038" t="n"/>
      <c r="BZ48" s="749" t="n"/>
      <c r="CA48" s="694" t="n"/>
      <c r="CB48" s="3054" t="n"/>
      <c r="CC48" s="3038" t="n"/>
      <c r="CD48" s="3038" t="n"/>
      <c r="CE48" s="3038" t="n"/>
      <c r="CF48" s="3038" t="n"/>
      <c r="CG48" s="3038" t="n"/>
      <c r="CH48" s="749" t="n"/>
      <c r="CI48" s="694" t="n"/>
      <c r="CJ48" s="3054" t="n"/>
      <c r="CK48" s="3038" t="n"/>
      <c r="CL48" s="3038" t="n"/>
      <c r="CM48" s="3038" t="n"/>
      <c r="CN48" s="3038" t="n"/>
      <c r="CO48" s="3038" t="n"/>
      <c r="CP48" s="749" t="n"/>
      <c r="CQ48" s="750" t="n"/>
      <c r="CR48" s="2832" t="n"/>
      <c r="CS48" s="2832" t="n"/>
      <c r="CT48" s="2832" t="n"/>
      <c r="CU48" s="2832">
        <f>+CR48-CS48</f>
        <v/>
      </c>
      <c r="CV48" s="2832">
        <f>+CR48-CT48</f>
        <v/>
      </c>
      <c r="CW48" s="2832" t="n"/>
      <c r="CX48" s="752" t="n"/>
      <c r="CY48" s="93" t="n"/>
      <c r="CZ48" s="3055" t="n"/>
      <c r="DA48" s="3038" t="n"/>
      <c r="DB48" s="3038" t="n"/>
      <c r="DC48" s="3038" t="n"/>
      <c r="DD48" s="3038" t="n"/>
      <c r="DE48" s="749" t="n"/>
      <c r="DF48" s="749" t="n"/>
      <c r="DG48" s="749" t="n"/>
      <c r="DH48" s="749" t="n"/>
      <c r="DI48" s="2729" t="n"/>
      <c r="DJ48" s="2618" t="n"/>
      <c r="DL48" s="2618" t="n"/>
      <c r="DM48" s="2811">
        <f>(CS48-CZ48)*10^6</f>
        <v/>
      </c>
      <c r="DN48" s="2811">
        <f>(CT48-DC48)*10^6</f>
        <v/>
      </c>
      <c r="DO48" s="2811">
        <f>(CW48-DD48)*10^6</f>
        <v/>
      </c>
    </row>
    <row customFormat="1" customHeight="1" hidden="1" ht="12.75" outlineLevel="1" r="49" s="761">
      <c r="A49" s="755" t="n"/>
      <c r="B49" s="756" t="inlineStr">
        <is>
          <t>dont CA voix</t>
        </is>
      </c>
      <c r="C49" s="643" t="inlineStr">
        <is>
          <t>CA42</t>
        </is>
      </c>
      <c r="D49" s="3038" t="n"/>
      <c r="E49" s="3038" t="n"/>
      <c r="F49" s="2848" t="n"/>
      <c r="G49" s="3038" t="n"/>
      <c r="H49" s="2366" t="n"/>
      <c r="I49" s="757" t="n"/>
      <c r="J49" s="3038" t="n"/>
      <c r="K49" s="3038" t="n"/>
      <c r="L49" s="2848" t="n"/>
      <c r="M49" s="3038" t="n"/>
      <c r="N49" s="2366" t="n"/>
      <c r="O49" s="3056" t="n"/>
      <c r="P49" s="3038" t="n"/>
      <c r="Q49" s="3038" t="n"/>
      <c r="R49" s="2848" t="n"/>
      <c r="S49" s="3038" t="n"/>
      <c r="T49" s="2366" t="n"/>
      <c r="U49" s="757" t="n"/>
      <c r="V49" s="2327" t="n"/>
      <c r="W49" s="3053" t="n"/>
      <c r="X49" s="3053" t="n"/>
      <c r="Y49" s="3057" t="n"/>
      <c r="Z49" s="3057" t="n"/>
      <c r="AA49" s="3053" t="n"/>
      <c r="AB49" s="2366" t="n"/>
      <c r="AC49" s="757" t="n"/>
      <c r="AD49" s="3038" t="n"/>
      <c r="AE49" s="3038" t="n"/>
      <c r="AF49" s="3038" t="n"/>
      <c r="AG49" s="2848" t="n"/>
      <c r="AH49" s="2849" t="n"/>
      <c r="AI49" s="3038" t="n"/>
      <c r="AJ49" s="429" t="n"/>
      <c r="AK49" s="757" t="n"/>
      <c r="AL49" s="3038" t="n"/>
      <c r="AM49" s="3038" t="n"/>
      <c r="AN49" s="3038" t="n"/>
      <c r="AO49" s="3038" t="n"/>
      <c r="AP49" s="2848" t="n"/>
      <c r="AQ49" s="2849" t="n"/>
      <c r="AR49" s="3038" t="n"/>
      <c r="AS49" s="429" t="n"/>
      <c r="AT49" s="3056" t="n"/>
      <c r="AU49" s="3054" t="n"/>
      <c r="AV49" s="3038" t="n"/>
      <c r="AW49" s="3038" t="n"/>
      <c r="AX49" s="2848" t="n"/>
      <c r="AY49" s="2848" t="n"/>
      <c r="AZ49" s="3038" t="n"/>
      <c r="BA49" s="429" t="n"/>
      <c r="BB49" s="757" t="n"/>
      <c r="BC49" s="3054" t="n"/>
      <c r="BD49" s="3038" t="n"/>
      <c r="BE49" s="3038" t="n"/>
      <c r="BF49" s="2848" t="n"/>
      <c r="BG49" s="2848" t="n"/>
      <c r="BH49" s="3038" t="n"/>
      <c r="BI49" s="429" t="n"/>
      <c r="BJ49" s="3056" t="n"/>
      <c r="BK49" s="3054" t="n"/>
      <c r="BL49" s="3038" t="n"/>
      <c r="BM49" s="3038" t="n"/>
      <c r="BN49" s="3038" t="n"/>
      <c r="BO49" s="2848" t="n"/>
      <c r="BP49" s="2848" t="n"/>
      <c r="BQ49" s="3038" t="n"/>
      <c r="BR49" s="429" t="n"/>
      <c r="BS49" s="757" t="n"/>
      <c r="BT49" s="3054" t="n"/>
      <c r="BU49" s="3038" t="n"/>
      <c r="BV49" s="3038" t="n"/>
      <c r="BW49" s="2848" t="n"/>
      <c r="BX49" s="2848" t="n"/>
      <c r="BY49" s="3038" t="n"/>
      <c r="BZ49" s="429" t="n"/>
      <c r="CA49" s="759" t="n"/>
      <c r="CB49" s="3054" t="n"/>
      <c r="CC49" s="3038" t="n"/>
      <c r="CD49" s="3038" t="n"/>
      <c r="CE49" s="2848" t="n"/>
      <c r="CF49" s="2848" t="n"/>
      <c r="CG49" s="3038" t="n"/>
      <c r="CH49" s="429" t="n"/>
      <c r="CI49" s="759" t="n"/>
      <c r="CJ49" s="3054" t="n"/>
      <c r="CK49" s="3038" t="n"/>
      <c r="CL49" s="3038" t="n"/>
      <c r="CM49" s="2848" t="n"/>
      <c r="CN49" s="2848" t="n"/>
      <c r="CO49" s="3038" t="n"/>
      <c r="CP49" s="429" t="n"/>
      <c r="CQ49" s="757" t="n"/>
      <c r="CR49" s="2848" t="n"/>
      <c r="CS49" s="2848" t="n"/>
      <c r="CT49" s="2848" t="n"/>
      <c r="CU49" s="2848">
        <f>+CR49-CS49</f>
        <v/>
      </c>
      <c r="CV49" s="2848">
        <f>+CR49-CT49</f>
        <v/>
      </c>
      <c r="CW49" s="2848" t="n"/>
      <c r="CX49" s="760" t="n"/>
      <c r="CY49" s="236" t="n"/>
      <c r="CZ49" s="3055" t="n"/>
      <c r="DA49" s="3038" t="n"/>
      <c r="DB49" s="3038" t="n"/>
      <c r="DC49" s="3038" t="n"/>
      <c r="DD49" s="3038" t="n"/>
      <c r="DE49" s="429" t="n"/>
      <c r="DF49" s="429" t="n"/>
      <c r="DG49" s="429" t="n"/>
      <c r="DH49" s="429" t="n"/>
      <c r="DI49" s="2729" t="n"/>
      <c r="DJ49" s="2729" t="n"/>
      <c r="DK49" s="12" t="n"/>
      <c r="DL49" s="2729" t="n"/>
      <c r="DM49" s="2811">
        <f>(CS49-CZ49)*10^6</f>
        <v/>
      </c>
      <c r="DN49" s="2811">
        <f>(CT49-DC49)*10^6</f>
        <v/>
      </c>
      <c r="DO49" s="2811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idden="1" ht="12.75" outlineLevel="1" r="50" s="761">
      <c r="A50" s="755" t="n"/>
      <c r="B50" s="756" t="inlineStr">
        <is>
          <t>dont CA SMS</t>
        </is>
      </c>
      <c r="C50" s="643" t="inlineStr">
        <is>
          <t>CA43</t>
        </is>
      </c>
      <c r="D50" s="3038" t="n"/>
      <c r="E50" s="3038" t="n"/>
      <c r="F50" s="2848" t="n"/>
      <c r="G50" s="3038" t="n"/>
      <c r="H50" s="2366" t="n"/>
      <c r="I50" s="757" t="n"/>
      <c r="J50" s="3038" t="n"/>
      <c r="K50" s="3038" t="n"/>
      <c r="L50" s="2848" t="n"/>
      <c r="M50" s="3038" t="n"/>
      <c r="N50" s="2366" t="n"/>
      <c r="O50" s="3056" t="n"/>
      <c r="P50" s="3038" t="n"/>
      <c r="Q50" s="3038" t="n"/>
      <c r="R50" s="2848" t="n"/>
      <c r="S50" s="3038" t="n"/>
      <c r="T50" s="2366" t="n"/>
      <c r="U50" s="757" t="n"/>
      <c r="V50" s="2327" t="n"/>
      <c r="W50" s="3053" t="n"/>
      <c r="X50" s="3053" t="n"/>
      <c r="Y50" s="3057" t="n"/>
      <c r="Z50" s="3057" t="n"/>
      <c r="AA50" s="3053" t="n"/>
      <c r="AB50" s="2366" t="n"/>
      <c r="AC50" s="757" t="n"/>
      <c r="AD50" s="3038" t="n"/>
      <c r="AE50" s="3038" t="n"/>
      <c r="AF50" s="3038" t="n"/>
      <c r="AG50" s="2848" t="n"/>
      <c r="AH50" s="2849" t="n"/>
      <c r="AI50" s="3038" t="n"/>
      <c r="AJ50" s="429" t="n"/>
      <c r="AK50" s="757" t="n"/>
      <c r="AL50" s="3038" t="n"/>
      <c r="AM50" s="3038" t="n"/>
      <c r="AN50" s="3038" t="n"/>
      <c r="AO50" s="3038" t="n"/>
      <c r="AP50" s="2848" t="n"/>
      <c r="AQ50" s="2849" t="n"/>
      <c r="AR50" s="3038" t="n"/>
      <c r="AS50" s="429" t="n"/>
      <c r="AT50" s="3056" t="n"/>
      <c r="AU50" s="3054" t="n"/>
      <c r="AV50" s="3038" t="n"/>
      <c r="AW50" s="3038" t="n"/>
      <c r="AX50" s="2848" t="n"/>
      <c r="AY50" s="2848" t="n"/>
      <c r="AZ50" s="3038" t="n"/>
      <c r="BA50" s="429" t="n"/>
      <c r="BB50" s="757" t="n"/>
      <c r="BC50" s="3054" t="n"/>
      <c r="BD50" s="3038" t="n"/>
      <c r="BE50" s="3038" t="n"/>
      <c r="BF50" s="2848" t="n"/>
      <c r="BG50" s="2848" t="n"/>
      <c r="BH50" s="3038" t="n"/>
      <c r="BI50" s="429" t="n"/>
      <c r="BJ50" s="3056" t="n"/>
      <c r="BK50" s="3054" t="n"/>
      <c r="BL50" s="3038" t="n"/>
      <c r="BM50" s="3038" t="n"/>
      <c r="BN50" s="3038" t="n"/>
      <c r="BO50" s="2848" t="n"/>
      <c r="BP50" s="2848" t="n"/>
      <c r="BQ50" s="3038" t="n"/>
      <c r="BR50" s="429" t="n"/>
      <c r="BS50" s="757" t="n"/>
      <c r="BT50" s="3054" t="n"/>
      <c r="BU50" s="3038" t="n"/>
      <c r="BV50" s="3038" t="n"/>
      <c r="BW50" s="2848" t="n"/>
      <c r="BX50" s="2848" t="n"/>
      <c r="BY50" s="3038" t="n"/>
      <c r="BZ50" s="429" t="n"/>
      <c r="CA50" s="759" t="n"/>
      <c r="CB50" s="3054" t="n"/>
      <c r="CC50" s="3038" t="n"/>
      <c r="CD50" s="3038" t="n"/>
      <c r="CE50" s="2848" t="n"/>
      <c r="CF50" s="2848" t="n"/>
      <c r="CG50" s="3038" t="n"/>
      <c r="CH50" s="429" t="n"/>
      <c r="CI50" s="759" t="n"/>
      <c r="CJ50" s="3054" t="n"/>
      <c r="CK50" s="3038" t="n"/>
      <c r="CL50" s="3038" t="n"/>
      <c r="CM50" s="2848" t="n"/>
      <c r="CN50" s="2848" t="n"/>
      <c r="CO50" s="3038" t="n"/>
      <c r="CP50" s="429" t="n"/>
      <c r="CQ50" s="757" t="n"/>
      <c r="CR50" s="2848" t="n"/>
      <c r="CS50" s="2848" t="n"/>
      <c r="CT50" s="2848" t="n"/>
      <c r="CU50" s="2848">
        <f>+CR50-CS50</f>
        <v/>
      </c>
      <c r="CV50" s="2848">
        <f>+CR50-CT50</f>
        <v/>
      </c>
      <c r="CW50" s="2848" t="n"/>
      <c r="CX50" s="760" t="n"/>
      <c r="CY50" s="236" t="n"/>
      <c r="CZ50" s="3055" t="n"/>
      <c r="DA50" s="3038" t="n"/>
      <c r="DB50" s="3038" t="n"/>
      <c r="DC50" s="3038" t="n"/>
      <c r="DD50" s="3038" t="n"/>
      <c r="DE50" s="429" t="n"/>
      <c r="DF50" s="429" t="n"/>
      <c r="DG50" s="429" t="n"/>
      <c r="DH50" s="429" t="n"/>
      <c r="DI50" s="2729" t="n"/>
      <c r="DJ50" s="2729" t="n"/>
      <c r="DK50" s="12" t="n"/>
      <c r="DL50" s="2729" t="n"/>
      <c r="DM50" s="2811">
        <f>(CS50-CZ50)*10^6</f>
        <v/>
      </c>
      <c r="DN50" s="2811">
        <f>(CT50-DC50)*10^6</f>
        <v/>
      </c>
      <c r="DO50" s="2811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idden="1" ht="12.75" outlineLevel="1" r="51" s="761">
      <c r="A51" s="755" t="n"/>
      <c r="B51" s="756" t="inlineStr">
        <is>
          <t>dont SVA (Sce à Val. Ajoutée)</t>
        </is>
      </c>
      <c r="C51" s="643" t="inlineStr">
        <is>
          <t>CA44</t>
        </is>
      </c>
      <c r="D51" s="2848" t="n"/>
      <c r="E51" s="2848" t="n"/>
      <c r="F51" s="2848" t="n"/>
      <c r="G51" s="2848" t="n"/>
      <c r="H51" s="2366" t="n"/>
      <c r="I51" s="757" t="n"/>
      <c r="J51" s="2848" t="n"/>
      <c r="K51" s="2848" t="n"/>
      <c r="L51" s="2848" t="n"/>
      <c r="M51" s="2848" t="n"/>
      <c r="N51" s="2366" t="n"/>
      <c r="O51" s="3056" t="n"/>
      <c r="P51" s="2848" t="n"/>
      <c r="Q51" s="2848" t="n"/>
      <c r="R51" s="2848" t="n"/>
      <c r="S51" s="2848" t="n"/>
      <c r="T51" s="2366" t="n"/>
      <c r="U51" s="757" t="n"/>
      <c r="V51" s="2330" t="n"/>
      <c r="W51" s="3057" t="n"/>
      <c r="X51" s="3057" t="n"/>
      <c r="Y51" s="3057" t="n"/>
      <c r="Z51" s="3057" t="n"/>
      <c r="AA51" s="3057" t="n"/>
      <c r="AB51" s="2366" t="n"/>
      <c r="AC51" s="757" t="n"/>
      <c r="AD51" s="2848" t="n"/>
      <c r="AE51" s="2848" t="n"/>
      <c r="AF51" s="2848" t="n"/>
      <c r="AG51" s="2848" t="n"/>
      <c r="AH51" s="2849" t="n"/>
      <c r="AI51" s="2848" t="n"/>
      <c r="AJ51" s="429" t="n"/>
      <c r="AK51" s="757" t="n"/>
      <c r="AL51" s="2848" t="n"/>
      <c r="AM51" s="2848" t="n"/>
      <c r="AN51" s="2848" t="n"/>
      <c r="AO51" s="2848" t="n"/>
      <c r="AP51" s="2848" t="n"/>
      <c r="AQ51" s="2849" t="n"/>
      <c r="AR51" s="2848" t="n"/>
      <c r="AS51" s="429" t="n"/>
      <c r="AT51" s="3056" t="n"/>
      <c r="AU51" s="2849" t="n"/>
      <c r="AV51" s="2848" t="n"/>
      <c r="AW51" s="2848" t="n"/>
      <c r="AX51" s="2848" t="n"/>
      <c r="AY51" s="2848" t="n"/>
      <c r="AZ51" s="2848" t="n"/>
      <c r="BA51" s="429" t="n"/>
      <c r="BB51" s="757" t="n"/>
      <c r="BC51" s="2849" t="n"/>
      <c r="BD51" s="2848" t="n"/>
      <c r="BE51" s="2848" t="n"/>
      <c r="BF51" s="2848" t="n"/>
      <c r="BG51" s="2848" t="n"/>
      <c r="BH51" s="2848" t="n"/>
      <c r="BI51" s="429" t="n"/>
      <c r="BJ51" s="3056" t="n"/>
      <c r="BK51" s="2849" t="n"/>
      <c r="BL51" s="2848" t="n"/>
      <c r="BM51" s="2848" t="n"/>
      <c r="BN51" s="2848" t="n"/>
      <c r="BO51" s="2848" t="n"/>
      <c r="BP51" s="2848" t="n"/>
      <c r="BQ51" s="2848" t="n"/>
      <c r="BR51" s="429" t="n"/>
      <c r="BS51" s="757" t="n"/>
      <c r="BT51" s="2849" t="n"/>
      <c r="BU51" s="2848" t="n"/>
      <c r="BV51" s="2848" t="n"/>
      <c r="BW51" s="2848" t="n"/>
      <c r="BX51" s="2848" t="n"/>
      <c r="BY51" s="2848" t="n"/>
      <c r="BZ51" s="429" t="n"/>
      <c r="CA51" s="759" t="n"/>
      <c r="CB51" s="2849" t="n"/>
      <c r="CC51" s="2848" t="n"/>
      <c r="CD51" s="2848" t="n"/>
      <c r="CE51" s="2848" t="n"/>
      <c r="CF51" s="2848" t="n"/>
      <c r="CG51" s="2848" t="n"/>
      <c r="CH51" s="429" t="n"/>
      <c r="CI51" s="759" t="n"/>
      <c r="CJ51" s="2849" t="n"/>
      <c r="CK51" s="2848" t="n"/>
      <c r="CL51" s="2848" t="n"/>
      <c r="CM51" s="2848" t="n"/>
      <c r="CN51" s="2848" t="n"/>
      <c r="CO51" s="2848" t="n"/>
      <c r="CP51" s="429" t="n"/>
      <c r="CQ51" s="757" t="n"/>
      <c r="CR51" s="2848" t="n"/>
      <c r="CS51" s="2848" t="n"/>
      <c r="CT51" s="2848" t="n"/>
      <c r="CU51" s="2848">
        <f>+CR51-CS51</f>
        <v/>
      </c>
      <c r="CV51" s="2848">
        <f>+CR51-CT51</f>
        <v/>
      </c>
      <c r="CW51" s="2848" t="n"/>
      <c r="CX51" s="760" t="n"/>
      <c r="CY51" s="236" t="n"/>
      <c r="CZ51" s="3058" t="n"/>
      <c r="DA51" s="2848" t="n"/>
      <c r="DB51" s="2848" t="n"/>
      <c r="DC51" s="2848" t="n"/>
      <c r="DD51" s="2848" t="n"/>
      <c r="DE51" s="429" t="n"/>
      <c r="DF51" s="429" t="n"/>
      <c r="DG51" s="429" t="n"/>
      <c r="DH51" s="429" t="n"/>
      <c r="DI51" s="2729" t="n"/>
      <c r="DJ51" s="2729" t="n"/>
      <c r="DK51" s="12" t="n"/>
      <c r="DL51" s="2729" t="n"/>
      <c r="DM51" s="2811">
        <f>(CS51-CZ51)*10^6</f>
        <v/>
      </c>
      <c r="DN51" s="2811">
        <f>(CT51-DC51)*10^6</f>
        <v/>
      </c>
      <c r="DO51" s="2811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idden="1" ht="12.75" outlineLevel="1" r="52" s="761">
      <c r="A52" s="755" t="n"/>
      <c r="B52" s="756" t="inlineStr">
        <is>
          <t>dont CA Internet 3G</t>
        </is>
      </c>
      <c r="C52" s="643" t="inlineStr">
        <is>
          <t>CA45</t>
        </is>
      </c>
      <c r="D52" s="2848" t="n"/>
      <c r="E52" s="2848" t="n"/>
      <c r="F52" s="2848" t="n"/>
      <c r="G52" s="2848" t="n"/>
      <c r="H52" s="2366" t="n"/>
      <c r="I52" s="757" t="n"/>
      <c r="J52" s="2848" t="n"/>
      <c r="K52" s="2848" t="n"/>
      <c r="L52" s="2848" t="n"/>
      <c r="M52" s="2848" t="n"/>
      <c r="N52" s="2366" t="n"/>
      <c r="O52" s="3056" t="n"/>
      <c r="P52" s="2848" t="n"/>
      <c r="Q52" s="2848" t="n"/>
      <c r="R52" s="2848" t="n"/>
      <c r="S52" s="2848" t="n"/>
      <c r="T52" s="2366" t="n"/>
      <c r="U52" s="757" t="n"/>
      <c r="V52" s="2330" t="n"/>
      <c r="W52" s="3057" t="n"/>
      <c r="X52" s="3057" t="n"/>
      <c r="Y52" s="3057" t="n"/>
      <c r="Z52" s="3057" t="n"/>
      <c r="AA52" s="3057" t="n"/>
      <c r="AB52" s="2366" t="n"/>
      <c r="AC52" s="757" t="n"/>
      <c r="AD52" s="2848" t="n"/>
      <c r="AE52" s="2848" t="n"/>
      <c r="AF52" s="2848" t="n"/>
      <c r="AG52" s="2848" t="n"/>
      <c r="AH52" s="2849" t="n"/>
      <c r="AI52" s="2848" t="n"/>
      <c r="AJ52" s="429" t="n"/>
      <c r="AK52" s="757" t="n"/>
      <c r="AL52" s="2848" t="n"/>
      <c r="AM52" s="2848" t="n"/>
      <c r="AN52" s="2848" t="n"/>
      <c r="AO52" s="2848" t="n"/>
      <c r="AP52" s="2848" t="n"/>
      <c r="AQ52" s="2849" t="n"/>
      <c r="AR52" s="2848" t="n"/>
      <c r="AS52" s="429" t="n"/>
      <c r="AT52" s="3056" t="n"/>
      <c r="AU52" s="2849" t="n"/>
      <c r="AV52" s="2848" t="n"/>
      <c r="AW52" s="2848" t="n"/>
      <c r="AX52" s="2848" t="n"/>
      <c r="AY52" s="2848" t="n"/>
      <c r="AZ52" s="2848" t="n"/>
      <c r="BA52" s="429" t="n"/>
      <c r="BB52" s="757" t="n"/>
      <c r="BC52" s="2849" t="n">
        <v>3055.026352</v>
      </c>
      <c r="BD52" s="2848" t="n">
        <v>4475.34462069702</v>
      </c>
      <c r="BE52" s="2848" t="n">
        <v>3522.31487653327</v>
      </c>
      <c r="BF52" s="2848" t="n">
        <v>-1420.31826869702</v>
      </c>
      <c r="BG52" s="2848" t="n">
        <v>-467.28852453327</v>
      </c>
      <c r="BH52" s="2848" t="n"/>
      <c r="BI52" s="429" t="n"/>
      <c r="BJ52" s="3056" t="n"/>
      <c r="BK52" s="2849" t="n">
        <v>2900.469345</v>
      </c>
      <c r="BL52" s="2848" t="n">
        <v>4328.35110624881</v>
      </c>
      <c r="BM52" s="2848" t="n">
        <v>3392.85906532972</v>
      </c>
      <c r="BN52" s="2848" t="n">
        <v>3007.87440743485</v>
      </c>
      <c r="BO52" s="2848" t="n">
        <v>-1427.88176124881</v>
      </c>
      <c r="BP52" s="2848" t="n">
        <v>-107.4050624348502</v>
      </c>
      <c r="BQ52" s="2848" t="n"/>
      <c r="BR52" s="429" t="n"/>
      <c r="BS52" s="757" t="n"/>
      <c r="BT52" s="2849" t="n">
        <v>3107.621443</v>
      </c>
      <c r="BU52" s="2848" t="n">
        <v>4542.20537175643</v>
      </c>
      <c r="BV52" s="2848" t="n">
        <v>3173.5238201035</v>
      </c>
      <c r="BW52" s="2848" t="n">
        <v>-1434.58392875643</v>
      </c>
      <c r="BX52" s="2848" t="n">
        <v>-65.90237710349993</v>
      </c>
      <c r="BY52" s="2848" t="n"/>
      <c r="BZ52" s="429" t="n"/>
      <c r="CA52" s="759" t="n"/>
      <c r="CB52" s="2849" t="n">
        <v>2873.235319</v>
      </c>
      <c r="CC52" s="2848" t="n">
        <v>4352.57134050773</v>
      </c>
      <c r="CD52" s="2848" t="n">
        <v>3080.21424165358</v>
      </c>
      <c r="CE52" s="2848" t="n">
        <v>-1479.33602150773</v>
      </c>
      <c r="CF52" s="2848" t="n">
        <v>-206.97892265358</v>
      </c>
      <c r="CG52" s="2848" t="n"/>
      <c r="CH52" s="429" t="n"/>
      <c r="CI52" s="759" t="n"/>
      <c r="CJ52" s="2849" t="n">
        <v>3073.30898</v>
      </c>
      <c r="CK52" s="2848" t="n">
        <v>4660.8505826736</v>
      </c>
      <c r="CL52" s="2848" t="n">
        <v>3298.37634351007</v>
      </c>
      <c r="CM52" s="2848" t="n">
        <v>-1587.5416026736</v>
      </c>
      <c r="CN52" s="2848" t="n">
        <v>-225.0673635100702</v>
      </c>
      <c r="CO52" s="2848" t="n"/>
      <c r="CP52" s="429" t="n"/>
      <c r="CQ52" s="757" t="n"/>
      <c r="CR52" s="2848" t="n">
        <v>15009.661439</v>
      </c>
      <c r="CS52" s="2848" t="n">
        <v>22359.32302188359</v>
      </c>
      <c r="CT52" s="2848" t="n">
        <v>15615.015164702</v>
      </c>
      <c r="CU52" s="2848" t="n">
        <v>-7349.661582883589</v>
      </c>
      <c r="CV52" s="2848" t="n">
        <v>-605.3537257019998</v>
      </c>
      <c r="CW52" s="2848" t="n">
        <v>0</v>
      </c>
      <c r="CX52" s="760">
        <f>+CR52/CW52-1</f>
        <v/>
      </c>
      <c r="CY52" s="236" t="n"/>
      <c r="CZ52" s="3058" t="n">
        <v>50816.7733235764</v>
      </c>
      <c r="DA52" s="2848" t="n"/>
      <c r="DB52" s="2848" t="n">
        <v>40827.5280343462</v>
      </c>
      <c r="DC52" s="2848" t="n">
        <v>38244.809743702</v>
      </c>
      <c r="DD52" s="2848" t="n"/>
      <c r="DE52" s="429">
        <f>(CZ52-DD52)/DD52</f>
        <v/>
      </c>
      <c r="DF52" s="429">
        <f>(DA52-DD52)/DD52</f>
        <v/>
      </c>
      <c r="DG52" s="429">
        <f>(DB52-DD52)/DD52</f>
        <v/>
      </c>
      <c r="DH52" s="429">
        <f>(DC52-DD52)/DD52</f>
        <v/>
      </c>
      <c r="DI52" s="2729" t="n"/>
      <c r="DJ52" s="2729" t="n"/>
      <c r="DK52" s="12" t="n"/>
      <c r="DL52" s="2729" t="n"/>
      <c r="DM52" s="2811">
        <f>(CS52-CZ52)*10^6</f>
        <v/>
      </c>
      <c r="DN52" s="2811">
        <f>(CT52-DC52)*10^6</f>
        <v/>
      </c>
      <c r="DO52" s="2811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ollapsed="1" customFormat="1" customHeight="1" ht="15" r="53" s="139">
      <c r="A53" s="691" t="n"/>
      <c r="B53" s="692" t="inlineStr">
        <is>
          <t xml:space="preserve">Postpayé </t>
        </is>
      </c>
      <c r="C53" s="643" t="inlineStr">
        <is>
          <t>CA46</t>
        </is>
      </c>
      <c r="D53" s="2662" t="n">
        <v>283.302398</v>
      </c>
      <c r="E53" s="2662" t="n">
        <v>292.5093608848894</v>
      </c>
      <c r="F53" s="2662" t="n">
        <v>-9.206962884889379</v>
      </c>
      <c r="G53" s="2662" t="n">
        <v>286.374594</v>
      </c>
      <c r="H53" s="2360" t="n">
        <v>-0.01072789299179244</v>
      </c>
      <c r="I53" s="694" t="n"/>
      <c r="J53" s="2662" t="n">
        <v>275.732277</v>
      </c>
      <c r="K53" s="2662" t="n">
        <v>288.8326175808823</v>
      </c>
      <c r="L53" s="2662" t="n">
        <v>-13.10034058088229</v>
      </c>
      <c r="M53" s="2662" t="n">
        <v>276.536101</v>
      </c>
      <c r="N53" s="2360" t="n">
        <v>-0.002906759721762242</v>
      </c>
      <c r="O53" s="3023" t="n"/>
      <c r="P53" s="2662" t="n">
        <v>266.0576799999999</v>
      </c>
      <c r="Q53" s="2662" t="n">
        <v>295.3168072973938</v>
      </c>
      <c r="R53" s="2662" t="n">
        <v>-29.25912729739389</v>
      </c>
      <c r="S53" s="2662" t="n">
        <v>316.3217610000038</v>
      </c>
      <c r="T53" s="2360" t="n">
        <v>-0.1589017487797917</v>
      </c>
      <c r="U53" s="694" t="n"/>
      <c r="V53" s="2331" t="n">
        <v>279.466554</v>
      </c>
      <c r="W53" s="2663" t="n">
        <v>298.4696284914106</v>
      </c>
      <c r="X53" s="2663" t="n">
        <v>280.0477692749539</v>
      </c>
      <c r="Y53" s="2663" t="n">
        <v>-19.00307449141064</v>
      </c>
      <c r="Z53" s="2663" t="n">
        <v>-0.5812152749538768</v>
      </c>
      <c r="AA53" s="2663" t="n">
        <v>284.5313159999999</v>
      </c>
      <c r="AB53" s="2360" t="n">
        <v>-0.01780036753493919</v>
      </c>
      <c r="AC53" s="694" t="n"/>
      <c r="AD53" s="2662" t="n">
        <v>277.321057305085</v>
      </c>
      <c r="AE53" s="2662" t="n">
        <v>281.4221001549466</v>
      </c>
      <c r="AF53" s="2662" t="n">
        <v>281.4333926105745</v>
      </c>
      <c r="AG53" s="2662" t="n">
        <v>-4.101042849861642</v>
      </c>
      <c r="AH53" s="3024" t="n">
        <v>-4.112335305489523</v>
      </c>
      <c r="AI53" s="2662" t="n">
        <v>277.0121519999999</v>
      </c>
      <c r="AJ53" s="693" t="n">
        <v>0.001115132685894249</v>
      </c>
      <c r="AK53" s="694" t="n"/>
      <c r="AL53" s="2662" t="n">
        <v>272.3655619999998</v>
      </c>
      <c r="AM53" s="2662" t="n">
        <v>294.6528370844843</v>
      </c>
      <c r="AN53" s="2662" t="n">
        <v>281.3209239927252</v>
      </c>
      <c r="AO53" s="2662" t="n">
        <v>277.8840787729621</v>
      </c>
      <c r="AP53" s="2662" t="n">
        <v>-22.28727508448452</v>
      </c>
      <c r="AQ53" s="3024" t="n">
        <v>-8.955361992725386</v>
      </c>
      <c r="AR53" s="2662" t="n">
        <v>264.137877</v>
      </c>
      <c r="AS53" s="693" t="n">
        <v>0.03114920545832889</v>
      </c>
      <c r="AT53" s="3023" t="n"/>
      <c r="AU53" s="3024" t="n">
        <v>309.5064553983055</v>
      </c>
      <c r="AV53" s="2662" t="n">
        <v>293.5705839859213</v>
      </c>
      <c r="AW53" s="2662" t="n">
        <v>286.3972506129219</v>
      </c>
      <c r="AX53" s="2662" t="n">
        <v>15.93587141238424</v>
      </c>
      <c r="AY53" s="2662" t="n">
        <v>23.10920478538367</v>
      </c>
      <c r="AZ53" s="2662" t="n">
        <v>292.158052</v>
      </c>
      <c r="BA53" s="693" t="n">
        <v>0.05938019944870643</v>
      </c>
      <c r="BB53" s="694" t="n"/>
      <c r="BC53" s="3024" t="n">
        <v>280.081589779661</v>
      </c>
      <c r="BD53" s="2662" t="n">
        <v>292.8851179587674</v>
      </c>
      <c r="BE53" s="2662" t="n">
        <v>286.2294425735099</v>
      </c>
      <c r="BF53" s="2662" t="n">
        <v>-12.80352817910631</v>
      </c>
      <c r="BG53" s="2662" t="n">
        <v>-6.14785279384887</v>
      </c>
      <c r="BH53" s="2662" t="n">
        <v>272.650883</v>
      </c>
      <c r="BI53" s="693" t="n">
        <v>0.02725355846238364</v>
      </c>
      <c r="BJ53" s="3023" t="n"/>
      <c r="BK53" s="3024" t="n">
        <v>272.737881220339</v>
      </c>
      <c r="BL53" s="2662" t="n">
        <v>294.3566698582837</v>
      </c>
      <c r="BM53" s="2662" t="n">
        <v>291.2412141674644</v>
      </c>
      <c r="BN53" s="2662" t="n">
        <v>282.7614156585324</v>
      </c>
      <c r="BO53" s="2662" t="n">
        <v>-21.6187886379447</v>
      </c>
      <c r="BP53" s="2662" t="n">
        <v>-10.02353443819345</v>
      </c>
      <c r="BQ53" s="2662" t="n">
        <v>278.255166</v>
      </c>
      <c r="BR53" s="693" t="n">
        <v>-0.01982814859818649</v>
      </c>
      <c r="BS53" s="694" t="n"/>
      <c r="BT53" s="3024" t="n">
        <v>281.0507171355932</v>
      </c>
      <c r="BU53" s="2662" t="n">
        <v>296.8641604897226</v>
      </c>
      <c r="BV53" s="2662" t="n">
        <v>284.503790159132</v>
      </c>
      <c r="BW53" s="2662" t="n">
        <v>-15.81344335412933</v>
      </c>
      <c r="BX53" s="2662" t="n">
        <v>-3.453073023538764</v>
      </c>
      <c r="BY53" s="2662" t="n">
        <v>279.295269</v>
      </c>
      <c r="BZ53" s="693" t="n">
        <v>0.006285277018398761</v>
      </c>
      <c r="CA53" s="694" t="n"/>
      <c r="CB53" s="3024" t="n">
        <v>281.6968342033894</v>
      </c>
      <c r="CC53" s="2662" t="n">
        <v>297.6025923549107</v>
      </c>
      <c r="CD53" s="2662" t="n">
        <v>284.7557445932763</v>
      </c>
      <c r="CE53" s="2662" t="n">
        <v>-15.90575815152135</v>
      </c>
      <c r="CF53" s="2662" t="n">
        <v>-3.058910389886989</v>
      </c>
      <c r="CG53" s="2662" t="n">
        <v>285.8345386271192</v>
      </c>
      <c r="CH53" s="693" t="n">
        <v>-0.01447587280250828</v>
      </c>
      <c r="CI53" s="694" t="n"/>
      <c r="CJ53" s="3024" t="n">
        <v>277.4719444661017</v>
      </c>
      <c r="CK53" s="2662" t="n">
        <v>296.3049227119681</v>
      </c>
      <c r="CL53" s="2662" t="n">
        <v>284.2926894888782</v>
      </c>
      <c r="CM53" s="2662" t="n">
        <v>-18.83297824586646</v>
      </c>
      <c r="CN53" s="2662" t="n">
        <v>-6.820745022776521</v>
      </c>
      <c r="CO53" s="2662" t="n">
        <v>280.6389473728814</v>
      </c>
      <c r="CP53" s="693" t="n">
        <v>-0.01128497286790264</v>
      </c>
      <c r="CQ53" s="694" t="n"/>
      <c r="CR53" s="2662" t="n">
        <v>3356.790950508474</v>
      </c>
      <c r="CS53" s="2662" t="n">
        <v>3522.787398853581</v>
      </c>
      <c r="CT53" s="2662" t="n">
        <v>3380.14721338287</v>
      </c>
      <c r="CU53" s="2662" t="n">
        <v>-165.9964483451067</v>
      </c>
      <c r="CV53" s="2662" t="n">
        <v>-23.35626287439572</v>
      </c>
      <c r="CW53" s="2662" t="n">
        <v>3393.746657000004</v>
      </c>
      <c r="CX53" s="697">
        <f>IFERROR(CR53/CW53-1, "-")</f>
        <v/>
      </c>
      <c r="CY53" s="93" t="n"/>
      <c r="CZ53" s="3025" t="n">
        <v>3522.78739885358</v>
      </c>
      <c r="DA53" s="2662" t="n">
        <v>3355.200132547685</v>
      </c>
      <c r="DB53" s="2662" t="n">
        <v>3404.96204352418</v>
      </c>
      <c r="DC53" s="2662" t="n">
        <v>3380.14721338287</v>
      </c>
      <c r="DD53" s="2662" t="n">
        <v>3393.746657000004</v>
      </c>
      <c r="DE53" s="693">
        <f>(CZ53-DD53)/DD53</f>
        <v/>
      </c>
      <c r="DF53" s="693">
        <f>(DA53-DD53)/DD53</f>
        <v/>
      </c>
      <c r="DG53" s="693">
        <f>(DB53-DD53)/DD53</f>
        <v/>
      </c>
      <c r="DH53" s="693">
        <f>(DC53-DD53)/DD53</f>
        <v/>
      </c>
      <c r="DI53" s="2729" t="n"/>
      <c r="DJ53" s="2618" t="n"/>
      <c r="DL53" s="2618" t="n"/>
      <c r="DM53" s="2811">
        <f>(CS53-CZ53)*10^6</f>
        <v/>
      </c>
      <c r="DN53" s="2811">
        <f>(CT53-DC53)*10^6</f>
        <v/>
      </c>
      <c r="DO53" s="2811">
        <f>(CW53-DD53)*10^6</f>
        <v/>
      </c>
    </row>
    <row customHeight="1" ht="13.5" r="54" s="2557">
      <c r="A54" s="557" t="n"/>
      <c r="B54" s="3059" t="inlineStr">
        <is>
          <t>Redevance d'abonnement</t>
        </is>
      </c>
      <c r="C54" s="643" t="inlineStr">
        <is>
          <t>CA47</t>
        </is>
      </c>
      <c r="D54" s="2667" t="n">
        <v>210.729966</v>
      </c>
      <c r="E54" s="2667" t="n">
        <v>216.2437612256107</v>
      </c>
      <c r="F54" s="2667" t="n">
        <v>-5.513795225610693</v>
      </c>
      <c r="G54" s="2667" t="n">
        <v>201.054859</v>
      </c>
      <c r="H54" s="224" t="n">
        <v>0.04812172681685833</v>
      </c>
      <c r="I54" s="389" t="n"/>
      <c r="J54" s="2667" t="n">
        <v>204.27607</v>
      </c>
      <c r="K54" s="2667" t="n">
        <v>216.8996976682967</v>
      </c>
      <c r="L54" s="2667" t="n">
        <v>-12.62362766829673</v>
      </c>
      <c r="M54" s="2667" t="n">
        <v>213.380372</v>
      </c>
      <c r="N54" s="224" t="n">
        <v>-0.04266700781644528</v>
      </c>
      <c r="O54" s="2826" t="n"/>
      <c r="P54" s="2667" t="n">
        <v>202.280722</v>
      </c>
      <c r="Q54" s="2667" t="n">
        <v>217.5556341109827</v>
      </c>
      <c r="R54" s="2667" t="n">
        <v>-15.27491211098274</v>
      </c>
      <c r="S54" s="2667" t="n">
        <v>233.121555</v>
      </c>
      <c r="T54" s="224" t="n">
        <v>-0.132295072414046</v>
      </c>
      <c r="U54" s="389" t="n"/>
      <c r="V54" s="2348" t="n">
        <v>205.385126</v>
      </c>
      <c r="W54" s="2668" t="n">
        <v>218.2662319238926</v>
      </c>
      <c r="X54" s="2668" t="n">
        <v>218.9409321693822</v>
      </c>
      <c r="Y54" s="2668" t="n">
        <v>-12.88110592389262</v>
      </c>
      <c r="Z54" s="2668" t="n">
        <v>-13.55580616938215</v>
      </c>
      <c r="AA54" s="2668" t="n">
        <v>209.666493</v>
      </c>
      <c r="AB54" s="224" t="n">
        <v>-0.02041989131758881</v>
      </c>
      <c r="AC54" s="389" t="n"/>
      <c r="AD54" s="2667" t="n">
        <v>209.400012</v>
      </c>
      <c r="AE54" s="2667" t="n">
        <v>219.140813847474</v>
      </c>
      <c r="AF54" s="2667" t="n">
        <v>219.4440131775759</v>
      </c>
      <c r="AG54" s="2667" t="n">
        <v>-9.740801847473989</v>
      </c>
      <c r="AH54" s="2747" t="n">
        <v>-10.04400117757592</v>
      </c>
      <c r="AI54" s="2667" t="n">
        <v>210.906538</v>
      </c>
      <c r="AJ54" s="224" t="n">
        <v>-0.007143097669167431</v>
      </c>
      <c r="AK54" s="389" t="n"/>
      <c r="AL54" s="2667" t="n">
        <v>214.01683</v>
      </c>
      <c r="AM54" s="2667" t="n">
        <v>220.1247185115031</v>
      </c>
      <c r="AN54" s="2667" t="n">
        <v>220.009979311794</v>
      </c>
      <c r="AO54" s="2667" t="n">
        <v>207.9243589305493</v>
      </c>
      <c r="AP54" s="2667" t="n">
        <v>-6.107888511503091</v>
      </c>
      <c r="AQ54" s="2747" t="n">
        <v>-5.993149311793957</v>
      </c>
      <c r="AR54" s="2667" t="n">
        <v>211.448099</v>
      </c>
      <c r="AS54" s="224" t="n">
        <v>0.01214828136147017</v>
      </c>
      <c r="AT54" s="2826" t="n"/>
      <c r="AU54" s="2747" t="n">
        <v>231.304742</v>
      </c>
      <c r="AV54" s="2667" t="n">
        <v>221.163284545756</v>
      </c>
      <c r="AW54" s="2667" t="n">
        <v>216.934046485224</v>
      </c>
      <c r="AX54" s="2667" t="n">
        <v>10.14145745424401</v>
      </c>
      <c r="AY54" s="2667" t="n">
        <v>14.37069551477603</v>
      </c>
      <c r="AZ54" s="2667" t="n">
        <v>210.021895</v>
      </c>
      <c r="BA54" s="224" t="n">
        <v>0.1013363249579289</v>
      </c>
      <c r="BB54" s="389" t="n"/>
      <c r="BC54" s="2747" t="n">
        <v>234.741045</v>
      </c>
      <c r="BD54" s="2667" t="n">
        <v>222.3658346906804</v>
      </c>
      <c r="BE54" s="2667" t="n">
        <v>218.0787057500947</v>
      </c>
      <c r="BF54" s="2667" t="n">
        <v>12.37521030931958</v>
      </c>
      <c r="BG54" s="2667" t="n">
        <v>16.66233924990527</v>
      </c>
      <c r="BH54" s="2667" t="n">
        <v>207.622762</v>
      </c>
      <c r="BI54" s="224" t="n">
        <v>0.1306132465379688</v>
      </c>
      <c r="BJ54" s="2826" t="n"/>
      <c r="BK54" s="2747" t="n">
        <v>217.137156</v>
      </c>
      <c r="BL54" s="2667" t="n">
        <v>223.6777075760526</v>
      </c>
      <c r="BM54" s="2667" t="n">
        <v>223.0062498931568</v>
      </c>
      <c r="BN54" s="2667" t="n">
        <v>215.1050990720533</v>
      </c>
      <c r="BO54" s="2667" t="n">
        <v>-6.540551576052565</v>
      </c>
      <c r="BP54" s="2667" t="n">
        <v>2.032056927946655</v>
      </c>
      <c r="BQ54" s="2667" t="n">
        <v>208.359219</v>
      </c>
      <c r="BR54" s="224" t="n">
        <v>0.04212886303821284</v>
      </c>
      <c r="BS54" s="389" t="n"/>
      <c r="BT54" s="2747" t="n">
        <v>214.7067</v>
      </c>
      <c r="BU54" s="2667" t="n">
        <v>225.0442418316485</v>
      </c>
      <c r="BV54" s="2667" t="n">
        <v>216.1278605866079</v>
      </c>
      <c r="BW54" s="2667" t="n">
        <v>-10.33754183164848</v>
      </c>
      <c r="BX54" s="2667" t="n">
        <v>-1.421160586607897</v>
      </c>
      <c r="BY54" s="2667" t="n">
        <v>213.040448</v>
      </c>
      <c r="BZ54" s="224" t="n">
        <v>0.007821294104676246</v>
      </c>
      <c r="CA54" s="389" t="n"/>
      <c r="CB54" s="2747" t="n">
        <v>220.767988</v>
      </c>
      <c r="CC54" s="2667" t="n">
        <v>226.4654374574682</v>
      </c>
      <c r="CD54" s="2667" t="n">
        <v>217.1506221011624</v>
      </c>
      <c r="CE54" s="2667" t="n">
        <v>-5.697449457468224</v>
      </c>
      <c r="CF54" s="2667" t="n">
        <v>3.617365898837562</v>
      </c>
      <c r="CG54" s="2667" t="n">
        <v>213.635987</v>
      </c>
      <c r="CH54" s="224" t="n">
        <v>0.0333838933231787</v>
      </c>
      <c r="CI54" s="389" t="n"/>
      <c r="CJ54" s="2747" t="n">
        <v>227.917661</v>
      </c>
      <c r="CK54" s="2667" t="n">
        <v>227.886633083288</v>
      </c>
      <c r="CL54" s="2667" t="n">
        <v>218.173383615717</v>
      </c>
      <c r="CM54" s="2667" t="n">
        <v>0.03102791671196314</v>
      </c>
      <c r="CN54" s="2667" t="n">
        <v>9.744277384282952</v>
      </c>
      <c r="CO54" s="2667" t="n">
        <v>209.174936</v>
      </c>
      <c r="CP54" s="224" t="n">
        <v>0.08960311095780615</v>
      </c>
      <c r="CQ54" s="389" t="n"/>
      <c r="CR54" s="2667" t="n">
        <v>2592.664018</v>
      </c>
      <c r="CS54" s="2667" t="n">
        <v>2654.833996472654</v>
      </c>
      <c r="CT54" s="2667" t="n">
        <v>2578.691478375541</v>
      </c>
      <c r="CU54" s="2667" t="n">
        <v>-62.16997847265384</v>
      </c>
      <c r="CV54" s="2667" t="n">
        <v>13.97253962445939</v>
      </c>
      <c r="CW54" s="2667" t="n">
        <v>2541.433163</v>
      </c>
      <c r="CX54" s="764">
        <f>IFERROR(CR54/CW54-1, "-")</f>
        <v/>
      </c>
      <c r="CY54" s="32" t="n"/>
      <c r="CZ54" s="3008" t="n">
        <v>2654.833996472653</v>
      </c>
      <c r="DA54" s="2667" t="n">
        <v>2610.613890834245</v>
      </c>
      <c r="DB54" s="2667" t="n">
        <v>2575.13392139418</v>
      </c>
      <c r="DC54" s="2667" t="n">
        <v>2578.691478375541</v>
      </c>
      <c r="DD54" s="2667" t="n">
        <v>2541.433163</v>
      </c>
      <c r="DE54" s="224">
        <f>(CZ54-DD54)/DD54</f>
        <v/>
      </c>
      <c r="DF54" s="224">
        <f>(DA54-DD54)/DD54</f>
        <v/>
      </c>
      <c r="DG54" s="224">
        <f>(DB54-DD54)/DD54</f>
        <v/>
      </c>
      <c r="DH54" s="224">
        <f>(DC54-DD54)/DD54</f>
        <v/>
      </c>
      <c r="DI54" s="2729" t="n"/>
      <c r="DL54" s="2618" t="n"/>
      <c r="DM54" s="2811">
        <f>(CS54-CZ54)*10^6</f>
        <v/>
      </c>
      <c r="DN54" s="2811">
        <f>(CT54-DC54)*10^6</f>
        <v/>
      </c>
      <c r="DO54" s="2811">
        <f>(CW54-DD54)*10^6</f>
        <v/>
      </c>
    </row>
    <row customFormat="1" customHeight="1" hidden="1" ht="15" outlineLevel="1" r="55" s="709">
      <c r="A55" s="2570" t="inlineStr">
        <is>
          <t>Consumer Postpaid</t>
        </is>
      </c>
      <c r="B55" s="3026" t="n"/>
      <c r="C55" s="643" t="inlineStr">
        <is>
          <t>CA48</t>
        </is>
      </c>
      <c r="D55" s="3027" t="n">
        <v>10.744112</v>
      </c>
      <c r="E55" s="3027" t="n">
        <v>9.66703946275525</v>
      </c>
      <c r="F55" s="3027" t="n">
        <v>1.077072537244749</v>
      </c>
      <c r="G55" s="3027" t="n">
        <v>-10.210921</v>
      </c>
      <c r="H55" s="2361" t="n">
        <v>-2.052217718656329</v>
      </c>
      <c r="I55" s="701" t="n"/>
      <c r="J55" s="3027" t="n">
        <v>8.377122999999999</v>
      </c>
      <c r="K55" s="3027" t="n">
        <v>9.69139659486282</v>
      </c>
      <c r="L55" s="3027" t="n">
        <v>-1.31427359486282</v>
      </c>
      <c r="M55" s="3027" t="n">
        <v>12.944075</v>
      </c>
      <c r="N55" s="2361" t="n">
        <v>-0.3528218122963596</v>
      </c>
      <c r="O55" s="3028" t="n"/>
      <c r="P55" s="3027" t="n">
        <v>11.147391</v>
      </c>
      <c r="Q55" s="3027" t="n">
        <v>9.715753726970391</v>
      </c>
      <c r="R55" s="3027" t="n">
        <v>1.43163727302961</v>
      </c>
      <c r="S55" s="3027" t="n">
        <v>32.80881</v>
      </c>
      <c r="T55" s="2361" t="n">
        <v>-0.6602317792080846</v>
      </c>
      <c r="U55" s="701" t="n"/>
      <c r="V55" s="3060" t="n">
        <v>7.867374</v>
      </c>
      <c r="W55" s="3029" t="n">
        <v>9.74214062008692</v>
      </c>
      <c r="X55" s="3029" t="n">
        <v>8.893764121743081</v>
      </c>
      <c r="Y55" s="3029" t="n">
        <v>-1.87476662008692</v>
      </c>
      <c r="Z55" s="3029" t="n">
        <v>-1.026390121743081</v>
      </c>
      <c r="AA55" s="3029" t="n">
        <v>10.199999</v>
      </c>
      <c r="AB55" s="2361" t="n">
        <v>-0.2286887479106616</v>
      </c>
      <c r="AC55" s="701" t="n"/>
      <c r="AD55" s="3027" t="n">
        <v>12.190486</v>
      </c>
      <c r="AE55" s="3027" t="n">
        <v>9.774616796230349</v>
      </c>
      <c r="AF55" s="3027" t="n">
        <v>8.926240297886521</v>
      </c>
      <c r="AG55" s="3027" t="n">
        <v>2.415869203769651</v>
      </c>
      <c r="AH55" s="3030" t="n">
        <v>3.264245702113479</v>
      </c>
      <c r="AI55" s="3027" t="n">
        <v>12.206783</v>
      </c>
      <c r="AJ55" s="700" t="n">
        <v>-0.00133507739098826</v>
      </c>
      <c r="AK55" s="701" t="n"/>
      <c r="AL55" s="3027" t="n">
        <v>10.219515</v>
      </c>
      <c r="AM55" s="3027" t="n">
        <v>9.811152494391711</v>
      </c>
      <c r="AN55" s="3027" t="n">
        <v>8.962775996047869</v>
      </c>
      <c r="AO55" s="3027" t="n">
        <v>9.11622464395238</v>
      </c>
      <c r="AP55" s="3027" t="n">
        <v>0.408362505608288</v>
      </c>
      <c r="AQ55" s="3030" t="n">
        <v>1.256739003952131</v>
      </c>
      <c r="AR55" s="3027" t="n">
        <v>10.050426</v>
      </c>
      <c r="AS55" s="700" t="n">
        <v>0.01682406298001693</v>
      </c>
      <c r="AT55" s="3028" t="n"/>
      <c r="AU55" s="3030" t="n">
        <v>3.51735</v>
      </c>
      <c r="AV55" s="3027" t="n">
        <v>9.849717953562029</v>
      </c>
      <c r="AW55" s="3027" t="n">
        <v>9.158356689193981</v>
      </c>
      <c r="AX55" s="3027" t="n">
        <v>-6.332367953562029</v>
      </c>
      <c r="AY55" s="3027" t="n">
        <v>-5.641006689193981</v>
      </c>
      <c r="AZ55" s="3027" t="n">
        <v>8.54026</v>
      </c>
      <c r="BA55" s="700" t="n">
        <v>-0.5881448574165189</v>
      </c>
      <c r="BB55" s="701" t="n"/>
      <c r="BC55" s="3030" t="n">
        <v>5.825030000000001</v>
      </c>
      <c r="BD55" s="3027" t="n">
        <v>9.894372695759239</v>
      </c>
      <c r="BE55" s="3027" t="n">
        <v>9.207141162631631</v>
      </c>
      <c r="BF55" s="3027" t="n">
        <v>-4.069342695759238</v>
      </c>
      <c r="BG55" s="3027" t="n">
        <v>-3.38211116263163</v>
      </c>
      <c r="BH55" s="3027" t="n">
        <v>9.473307999999999</v>
      </c>
      <c r="BI55" s="700" t="n">
        <v>-0.3851113043089065</v>
      </c>
      <c r="BJ55" s="3028" t="n"/>
      <c r="BK55" s="3030" t="n">
        <v>6.572035</v>
      </c>
      <c r="BL55" s="3027" t="n">
        <v>9.94308695997438</v>
      </c>
      <c r="BM55" s="3027" t="n">
        <v>9.260360588199971</v>
      </c>
      <c r="BN55" s="3027" t="n">
        <v>9.442471896883459</v>
      </c>
      <c r="BO55" s="3027" t="n">
        <v>-3.37105195997438</v>
      </c>
      <c r="BP55" s="3027" t="n">
        <v>-2.87043689688346</v>
      </c>
      <c r="BQ55" s="3027" t="n">
        <v>10.075003</v>
      </c>
      <c r="BR55" s="700" t="n">
        <v>-0.3476890279834161</v>
      </c>
      <c r="BS55" s="701" t="n"/>
      <c r="BT55" s="3030" t="n">
        <v>26.482564</v>
      </c>
      <c r="BU55" s="3027" t="n">
        <v>9.993830985198491</v>
      </c>
      <c r="BV55" s="3027" t="n">
        <v>9.486821418190409</v>
      </c>
      <c r="BW55" s="3027" t="n">
        <v>16.48873301480151</v>
      </c>
      <c r="BX55" s="3027" t="n">
        <v>16.99574258180959</v>
      </c>
      <c r="BY55" s="3027" t="n">
        <v>9.430512</v>
      </c>
      <c r="BZ55" s="700" t="n">
        <v>1.808178813621148</v>
      </c>
      <c r="CA55" s="704" t="n"/>
      <c r="CB55" s="3030" t="n">
        <v>27.898752</v>
      </c>
      <c r="CC55" s="3027" t="n">
        <v>10.0466047714316</v>
      </c>
      <c r="CD55" s="3027" t="n">
        <v>9.531170939497359</v>
      </c>
      <c r="CE55" s="3027" t="n">
        <v>17.8521472285684</v>
      </c>
      <c r="CF55" s="3027" t="n">
        <v>18.36758106050264</v>
      </c>
      <c r="CG55" s="3027" t="n">
        <v>9.976699999999999</v>
      </c>
      <c r="CH55" s="700" t="n">
        <v>1.796390790541963</v>
      </c>
      <c r="CI55" s="704" t="n"/>
      <c r="CJ55" s="3030" t="n">
        <v>18.866797</v>
      </c>
      <c r="CK55" s="3027" t="n">
        <v>10.0993785576646</v>
      </c>
      <c r="CL55" s="3027" t="n">
        <v>9.57552046080432</v>
      </c>
      <c r="CM55" s="3027" t="n">
        <v>8.767418442335398</v>
      </c>
      <c r="CN55" s="3027" t="n">
        <v>9.291276539195678</v>
      </c>
      <c r="CO55" s="3027" t="n">
        <v>9.894918000000001</v>
      </c>
      <c r="CP55" s="700" t="n">
        <v>0.906715851510846</v>
      </c>
      <c r="CQ55" s="701" t="n"/>
      <c r="CR55" s="3027" t="n">
        <v>149.708529</v>
      </c>
      <c r="CS55" s="3027" t="n">
        <v>118.2290916188878</v>
      </c>
      <c r="CT55" s="3031" t="n">
        <v>107.9243657153755</v>
      </c>
      <c r="CU55" s="3027" t="n">
        <v>31.47943738111218</v>
      </c>
      <c r="CV55" s="3027" t="n">
        <v>41.78416328462443</v>
      </c>
      <c r="CW55" s="3027" t="n">
        <v>125.389873</v>
      </c>
      <c r="CX55" s="706">
        <f>+CR55/CW55-1</f>
        <v/>
      </c>
      <c r="CY55" s="707" t="n"/>
      <c r="CZ55" s="3032" t="n">
        <v>118.229091618888</v>
      </c>
      <c r="DA55" s="3027" t="n">
        <v>111.788139349205</v>
      </c>
      <c r="DB55" s="3027" t="n">
        <v>115.188924686576</v>
      </c>
      <c r="DC55" s="3027" t="n">
        <v>107.924403715376</v>
      </c>
      <c r="DD55" s="3027" t="n">
        <v>125.389873</v>
      </c>
      <c r="DE55" s="700">
        <f>(CZ55-DD55)/DD55</f>
        <v/>
      </c>
      <c r="DF55" s="700">
        <f>(DA55-DD55)/DD55</f>
        <v/>
      </c>
      <c r="DG55" s="700">
        <f>(DB55-DD55)/DD55</f>
        <v/>
      </c>
      <c r="DH55" s="700">
        <f>(DC55-DD55)/DD55</f>
        <v/>
      </c>
      <c r="DI55" s="2729" t="n"/>
      <c r="DJ55" s="2618" t="n"/>
      <c r="DL55" s="2618" t="n"/>
      <c r="DM55" s="2811">
        <f>(CS55-CZ55)*10^6</f>
        <v/>
      </c>
      <c r="DN55" s="2811">
        <f>(CT55-DC55)*10^6</f>
        <v/>
      </c>
      <c r="DO55" s="2811">
        <f>(CW55-DD55)*10^6</f>
        <v/>
      </c>
    </row>
    <row customFormat="1" customHeight="1" hidden="1" ht="15" outlineLevel="1" r="56" s="772">
      <c r="A56" s="2570" t="inlineStr">
        <is>
          <t>Business Postpaid</t>
        </is>
      </c>
      <c r="B56" s="3026" t="n"/>
      <c r="C56" s="643" t="inlineStr">
        <is>
          <t>CA49</t>
        </is>
      </c>
      <c r="D56" s="3027" t="n">
        <v>14.508871</v>
      </c>
      <c r="E56" s="3027" t="n">
        <v>18.5032608556544</v>
      </c>
      <c r="F56" s="3031" t="n">
        <v>-3.994389855654401</v>
      </c>
      <c r="G56" s="3027" t="n">
        <v>20.653505</v>
      </c>
      <c r="H56" s="2367" t="n">
        <v>-0.2975104709830123</v>
      </c>
      <c r="I56" s="766" t="n"/>
      <c r="J56" s="3027" t="n">
        <v>14.707985</v>
      </c>
      <c r="K56" s="3027" t="n">
        <v>18.5333403598267</v>
      </c>
      <c r="L56" s="3031" t="n">
        <v>-3.825355359826698</v>
      </c>
      <c r="M56" s="3027" t="n">
        <v>20.636356</v>
      </c>
      <c r="N56" s="2367" t="n">
        <v>-0.2872779961733554</v>
      </c>
      <c r="O56" s="3061" t="n"/>
      <c r="P56" s="3027" t="n">
        <v>14.380717</v>
      </c>
      <c r="Q56" s="3027" t="n">
        <v>18.5634198639989</v>
      </c>
      <c r="R56" s="3031" t="n">
        <v>-4.182702863998898</v>
      </c>
      <c r="S56" s="3027" t="n">
        <v>20.542765</v>
      </c>
      <c r="T56" s="2367" t="n">
        <v>-0.2999619574093361</v>
      </c>
      <c r="U56" s="766" t="n"/>
      <c r="V56" s="3029" t="n">
        <v>15.03903</v>
      </c>
      <c r="W56" s="3029" t="n">
        <v>18.5960059935189</v>
      </c>
      <c r="X56" s="3029" t="n">
        <v>7.55810616824032</v>
      </c>
      <c r="Y56" s="3062" t="n">
        <v>-3.5569759935189</v>
      </c>
      <c r="Z56" s="3062" t="n">
        <v>7.48092383175968</v>
      </c>
      <c r="AA56" s="3029" t="n">
        <v>20.468296</v>
      </c>
      <c r="AB56" s="2367" t="n">
        <v>-0.2652524665463114</v>
      </c>
      <c r="AC56" s="766" t="n"/>
      <c r="AD56" s="3027" t="n">
        <v>14.192589</v>
      </c>
      <c r="AE56" s="3027" t="n">
        <v>18.6361119990819</v>
      </c>
      <c r="AF56" s="3027" t="n">
        <v>7.59821217380333</v>
      </c>
      <c r="AG56" s="3031" t="n">
        <v>-4.443522999081901</v>
      </c>
      <c r="AH56" s="3063" t="n">
        <v>6.59437682619667</v>
      </c>
      <c r="AI56" s="3027" t="n">
        <v>19.646177</v>
      </c>
      <c r="AJ56" s="765" t="n">
        <v>-0.2775902914852086</v>
      </c>
      <c r="AK56" s="766" t="n"/>
      <c r="AL56" s="3027" t="n">
        <v>14.139861</v>
      </c>
      <c r="AM56" s="3027" t="n">
        <v>18.6812312553403</v>
      </c>
      <c r="AN56" s="3027" t="n">
        <v>7.64333143006171</v>
      </c>
      <c r="AO56" s="3027" t="n">
        <v>18.7993191023082</v>
      </c>
      <c r="AP56" s="3031" t="n">
        <v>-4.541370255340302</v>
      </c>
      <c r="AQ56" s="3063" t="n">
        <v>6.496529569938288</v>
      </c>
      <c r="AR56" s="3027" t="n">
        <v>12.677695</v>
      </c>
      <c r="AS56" s="765" t="n">
        <v>0.115333741662029</v>
      </c>
      <c r="AT56" s="3061" t="n"/>
      <c r="AU56" s="3030" t="n">
        <v>20.420779</v>
      </c>
      <c r="AV56" s="3027" t="n">
        <v>18.7288571369463</v>
      </c>
      <c r="AW56" s="3027" t="n">
        <v>18.8469449839143</v>
      </c>
      <c r="AX56" s="3031" t="n">
        <v>1.691921863053697</v>
      </c>
      <c r="AY56" s="3031" t="n">
        <v>1.573834016085698</v>
      </c>
      <c r="AZ56" s="3027" t="n">
        <v>17.671764</v>
      </c>
      <c r="BA56" s="765" t="n">
        <v>0.1555597392541006</v>
      </c>
      <c r="BB56" s="766" t="n"/>
      <c r="BC56" s="3030" t="n">
        <v>26.723259</v>
      </c>
      <c r="BD56" s="3027" t="n">
        <v>18.7840028945955</v>
      </c>
      <c r="BE56" s="3027" t="n">
        <v>18.9020907415634</v>
      </c>
      <c r="BF56" s="3031" t="n">
        <v>7.9392561054045</v>
      </c>
      <c r="BG56" s="3031" t="n">
        <v>7.8211682584366</v>
      </c>
      <c r="BH56" s="3027" t="n">
        <v>15.401019</v>
      </c>
      <c r="BI56" s="765" t="n">
        <v>0.7351617448170149</v>
      </c>
      <c r="BJ56" s="3061" t="n"/>
      <c r="BK56" s="3030" t="n">
        <v>20.809373</v>
      </c>
      <c r="BL56" s="3027" t="n">
        <v>18.84416190294</v>
      </c>
      <c r="BM56" s="3027" t="n">
        <v>18.9622497499079</v>
      </c>
      <c r="BN56" s="3027" t="n">
        <v>18.8924253886489</v>
      </c>
      <c r="BO56" s="3031" t="n">
        <v>1.965211097059999</v>
      </c>
      <c r="BP56" s="3031" t="n">
        <v>1.916947611351102</v>
      </c>
      <c r="BQ56" s="3027" t="n">
        <v>16.322016</v>
      </c>
      <c r="BR56" s="765" t="n">
        <v>0.2749266389642062</v>
      </c>
      <c r="BS56" s="766" t="n"/>
      <c r="BT56" s="3030" t="n">
        <v>26.855972</v>
      </c>
      <c r="BU56" s="3027" t="n">
        <v>18.9068275366322</v>
      </c>
      <c r="BV56" s="3027" t="n">
        <v>18.9425578956026</v>
      </c>
      <c r="BW56" s="3031" t="n">
        <v>7.949144463367801</v>
      </c>
      <c r="BX56" s="3031" t="n">
        <v>7.9134141043974</v>
      </c>
      <c r="BY56" s="3027" t="n">
        <v>15.1651</v>
      </c>
      <c r="BZ56" s="765" t="n">
        <v>0.770906357359991</v>
      </c>
      <c r="CA56" s="769" t="n"/>
      <c r="CB56" s="3030" t="n">
        <v>20.693883</v>
      </c>
      <c r="CC56" s="3027" t="n">
        <v>18.9719997956721</v>
      </c>
      <c r="CD56" s="3027" t="n">
        <v>18.9926904025564</v>
      </c>
      <c r="CE56" s="3031" t="n">
        <v>1.721883204327899</v>
      </c>
      <c r="CF56" s="3031" t="n">
        <v>1.701192597443601</v>
      </c>
      <c r="CG56" s="3027" t="n">
        <v>16.056914</v>
      </c>
      <c r="CH56" s="765" t="n">
        <v>0.2887833241181961</v>
      </c>
      <c r="CI56" s="769" t="n"/>
      <c r="CJ56" s="3030" t="n">
        <v>21.872905</v>
      </c>
      <c r="CK56" s="3027" t="n">
        <v>19.0371720547119</v>
      </c>
      <c r="CL56" s="3027" t="n">
        <v>19.0428229095101</v>
      </c>
      <c r="CM56" s="3031" t="n">
        <v>2.8357329452881</v>
      </c>
      <c r="CN56" s="3031" t="n">
        <v>2.830082090489899</v>
      </c>
      <c r="CO56" s="3027" t="n">
        <v>15.218501</v>
      </c>
      <c r="CP56" s="765" t="n">
        <v>0.4372575196466459</v>
      </c>
      <c r="CQ56" s="766" t="n"/>
      <c r="CR56" s="3031" t="n">
        <v>224.345224</v>
      </c>
      <c r="CS56" s="3031" t="n">
        <v>224.7863916489191</v>
      </c>
      <c r="CT56" s="3031" t="n">
        <v>209.983587596318</v>
      </c>
      <c r="CU56" s="3031" t="n">
        <v>-0.4411676489191052</v>
      </c>
      <c r="CV56" s="3031" t="n">
        <v>14.36163640368201</v>
      </c>
      <c r="CW56" s="3031" t="n">
        <v>210.460108</v>
      </c>
      <c r="CX56" s="770">
        <f>+CR56/CW56-1</f>
        <v/>
      </c>
      <c r="CY56" s="771" t="n"/>
      <c r="CZ56" s="3032" t="n">
        <v>224.786391648919</v>
      </c>
      <c r="DA56" s="3027" t="n">
        <v>113.442845141932</v>
      </c>
      <c r="DB56" s="3027" t="n">
        <v>205.610059505614</v>
      </c>
      <c r="DC56" s="3027" t="n">
        <v>209.983587596318</v>
      </c>
      <c r="DD56" s="3027" t="n">
        <v>210.460108</v>
      </c>
      <c r="DE56" s="765">
        <f>(CZ56-DD56)/DD56</f>
        <v/>
      </c>
      <c r="DF56" s="765">
        <f>(DA56-DD56)/DD56</f>
        <v/>
      </c>
      <c r="DG56" s="765">
        <f>(DB56-DD56)/DD56</f>
        <v/>
      </c>
      <c r="DH56" s="765">
        <f>(DC56-DD56)/DD56</f>
        <v/>
      </c>
      <c r="DI56" s="2729" t="n"/>
      <c r="DJ56" s="2618" t="n"/>
      <c r="DL56" s="2618" t="n"/>
      <c r="DM56" s="2811">
        <f>(CS56-CZ56)*10^6</f>
        <v/>
      </c>
      <c r="DN56" s="2811">
        <f>(CT56-DC56)*10^6</f>
        <v/>
      </c>
      <c r="DO56" s="2811">
        <f>(CW56-DD56)*10^6</f>
        <v/>
      </c>
    </row>
    <row customFormat="1" customHeight="1" hidden="1" ht="14.25" outlineLevel="1" r="57" s="772">
      <c r="A57" s="2570" t="inlineStr">
        <is>
          <t>Business Prepaid</t>
        </is>
      </c>
      <c r="B57" s="3026" t="n"/>
      <c r="C57" s="643" t="inlineStr">
        <is>
          <t>CA50</t>
        </is>
      </c>
      <c r="D57" s="3027" t="n">
        <v>185.476983</v>
      </c>
      <c r="E57" s="3027" t="n">
        <v>188.073460907201</v>
      </c>
      <c r="F57" s="3031" t="n">
        <v>-2.596477907201006</v>
      </c>
      <c r="G57" s="3027" t="n">
        <v>190.612275</v>
      </c>
      <c r="H57" s="2367" t="n">
        <v>-0.02694103514582169</v>
      </c>
      <c r="I57" s="766" t="n"/>
      <c r="J57" s="3027" t="n">
        <v>181.190962</v>
      </c>
      <c r="K57" s="3027" t="n">
        <v>188.674960713607</v>
      </c>
      <c r="L57" s="3031" t="n">
        <v>-7.483998713606979</v>
      </c>
      <c r="M57" s="3027" t="n">
        <v>179.799941</v>
      </c>
      <c r="N57" s="2367" t="n">
        <v>0.007736493083721374</v>
      </c>
      <c r="O57" s="3061" t="n"/>
      <c r="P57" s="3027" t="n">
        <v>176.752614</v>
      </c>
      <c r="Q57" s="3027" t="n">
        <v>189.276460520013</v>
      </c>
      <c r="R57" s="3031" t="n">
        <v>-12.523846520013</v>
      </c>
      <c r="S57" s="3027" t="n">
        <v>179.76998</v>
      </c>
      <c r="T57" s="2367" t="n">
        <v>-0.01678459328971393</v>
      </c>
      <c r="U57" s="766" t="n"/>
      <c r="V57" s="3029" t="n">
        <v>182.478722</v>
      </c>
      <c r="W57" s="3029" t="n">
        <v>189.928085310287</v>
      </c>
      <c r="X57" s="3029" t="n">
        <v>202.489061879399</v>
      </c>
      <c r="Y57" s="3062" t="n">
        <v>-7.449363310286998</v>
      </c>
      <c r="Z57" s="3062" t="n">
        <v>-20.010339879399</v>
      </c>
      <c r="AA57" s="3029" t="n">
        <v>178.998198</v>
      </c>
      <c r="AB57" s="2367" t="n">
        <v>0.01944446390460319</v>
      </c>
      <c r="AC57" s="766" t="n"/>
      <c r="AD57" s="3027" t="n">
        <v>183.016937</v>
      </c>
      <c r="AE57" s="3027" t="n">
        <v>190.730085052162</v>
      </c>
      <c r="AF57" s="3027" t="n">
        <v>202.919560705886</v>
      </c>
      <c r="AG57" s="3031" t="n">
        <v>-7.713148052161984</v>
      </c>
      <c r="AH57" s="3063" t="n">
        <v>-19.90262370588599</v>
      </c>
      <c r="AI57" s="3027" t="n">
        <v>179.053578</v>
      </c>
      <c r="AJ57" s="765" t="n">
        <v>0.02213504496402763</v>
      </c>
      <c r="AK57" s="766" t="n"/>
      <c r="AL57" s="3027" t="n">
        <v>189.657454</v>
      </c>
      <c r="AM57" s="3027" t="n">
        <v>191.632334761771</v>
      </c>
      <c r="AN57" s="3027" t="n">
        <v>203.403871885684</v>
      </c>
      <c r="AO57" s="3027" t="n">
        <v>180.008815184289</v>
      </c>
      <c r="AP57" s="3031" t="n">
        <v>-1.974880761771004</v>
      </c>
      <c r="AQ57" s="3063" t="n">
        <v>-13.74641788568402</v>
      </c>
      <c r="AR57" s="3027" t="n">
        <v>188.719978</v>
      </c>
      <c r="AS57" s="765" t="n">
        <v>0.004967550388332409</v>
      </c>
      <c r="AT57" s="3061" t="n"/>
      <c r="AU57" s="3030" t="n">
        <v>207.366613</v>
      </c>
      <c r="AV57" s="3027" t="n">
        <v>192.584709455248</v>
      </c>
      <c r="AW57" s="3027" t="n">
        <v>188.928744812116</v>
      </c>
      <c r="AX57" s="3031" t="n">
        <v>14.781903544752</v>
      </c>
      <c r="AY57" s="3031" t="n">
        <v>18.43786818788399</v>
      </c>
      <c r="AZ57" s="3027" t="n">
        <v>183.809871</v>
      </c>
      <c r="BA57" s="765" t="n">
        <v>0.1281581988597338</v>
      </c>
      <c r="BB57" s="766" t="n"/>
      <c r="BC57" s="3030" t="n">
        <v>202.192718</v>
      </c>
      <c r="BD57" s="3027" t="n">
        <v>193.687459100326</v>
      </c>
      <c r="BE57" s="3027" t="n">
        <v>189.9694738459</v>
      </c>
      <c r="BF57" s="3031" t="n">
        <v>8.505258899674004</v>
      </c>
      <c r="BG57" s="3031" t="n">
        <v>12.2232441541</v>
      </c>
      <c r="BH57" s="3027" t="n">
        <v>182.748435</v>
      </c>
      <c r="BI57" s="765" t="n">
        <v>0.1063991765510879</v>
      </c>
      <c r="BJ57" s="3061" t="n"/>
      <c r="BK57" s="3030" t="n">
        <v>189.755748</v>
      </c>
      <c r="BL57" s="3027" t="n">
        <v>194.890458713138</v>
      </c>
      <c r="BM57" s="3027" t="n">
        <v>194.783639555049</v>
      </c>
      <c r="BN57" s="3027" t="n">
        <v>186.770201786521</v>
      </c>
      <c r="BO57" s="3031" t="n">
        <v>-5.134710713137991</v>
      </c>
      <c r="BP57" s="3031" t="n">
        <v>2.985546213479012</v>
      </c>
      <c r="BQ57" s="3027" t="n">
        <v>181.9622</v>
      </c>
      <c r="BR57" s="765" t="n">
        <v>0.04283058789133132</v>
      </c>
      <c r="BS57" s="766" t="n"/>
      <c r="BT57" s="3030" t="n">
        <v>161.558842</v>
      </c>
      <c r="BU57" s="3027" t="n">
        <v>196.143583309818</v>
      </c>
      <c r="BV57" s="3027" t="n">
        <v>187.698481272815</v>
      </c>
      <c r="BW57" s="3031" t="n">
        <v>-34.58474130981801</v>
      </c>
      <c r="BX57" s="3031" t="n">
        <v>-26.139639272815</v>
      </c>
      <c r="BY57" s="3027" t="n">
        <v>188.444836</v>
      </c>
      <c r="BZ57" s="765" t="n">
        <v>-0.1426730207666715</v>
      </c>
      <c r="CA57" s="769" t="n"/>
      <c r="CB57" s="3030" t="n">
        <v>172.175353</v>
      </c>
      <c r="CC57" s="3027" t="n">
        <v>197.446832890365</v>
      </c>
      <c r="CD57" s="3027" t="n">
        <v>188.626760759109</v>
      </c>
      <c r="CE57" s="3031" t="n">
        <v>-25.27147989036499</v>
      </c>
      <c r="CF57" s="3031" t="n">
        <v>-16.451407759109</v>
      </c>
      <c r="CG57" s="3027" t="n">
        <v>187.602373</v>
      </c>
      <c r="CH57" s="765" t="n">
        <v>-0.08223254190926466</v>
      </c>
      <c r="CI57" s="769" t="n"/>
      <c r="CJ57" s="3030" t="n">
        <v>187.177959</v>
      </c>
      <c r="CK57" s="3027" t="n">
        <v>198.750082470911</v>
      </c>
      <c r="CL57" s="3027" t="n">
        <v>189.555040245403</v>
      </c>
      <c r="CM57" s="3031" t="n">
        <v>-11.57212347091101</v>
      </c>
      <c r="CN57" s="3031" t="n">
        <v>-2.377081245403019</v>
      </c>
      <c r="CO57" s="3027" t="n">
        <v>184.061517</v>
      </c>
      <c r="CP57" s="765" t="n">
        <v>0.01693152404041087</v>
      </c>
      <c r="CQ57" s="766" t="n"/>
      <c r="CR57" s="3031" t="n">
        <v>2218.800905</v>
      </c>
      <c r="CS57" s="3031" t="n">
        <v>2311.818513204847</v>
      </c>
      <c r="CT57" s="3031" t="n">
        <v>2260.783487063848</v>
      </c>
      <c r="CU57" s="3031" t="n">
        <v>-93.01760820484697</v>
      </c>
      <c r="CV57" s="3031" t="n">
        <v>-41.98258206384799</v>
      </c>
      <c r="CW57" s="3031" t="n">
        <v>2205.583182</v>
      </c>
      <c r="CX57" s="770">
        <f>+CR57/CW57-1</f>
        <v/>
      </c>
      <c r="CY57" s="771" t="n"/>
      <c r="CZ57" s="3032" t="n">
        <v>2311.81851320485</v>
      </c>
      <c r="DA57" s="3027" t="n">
        <v>2385.38290634311</v>
      </c>
      <c r="DB57" s="3027" t="n">
        <v>2254.33493720199</v>
      </c>
      <c r="DC57" s="3027" t="n">
        <v>2260.78348706385</v>
      </c>
      <c r="DD57" s="3027" t="n">
        <v>2205.583182</v>
      </c>
      <c r="DE57" s="765">
        <f>(CZ57-DD57)/DD57</f>
        <v/>
      </c>
      <c r="DF57" s="765">
        <f>(DA57-DD57)/DD57</f>
        <v/>
      </c>
      <c r="DG57" s="765">
        <f>(DB57-DD57)/DD57</f>
        <v/>
      </c>
      <c r="DH57" s="765">
        <f>(DC57-DD57)/DD57</f>
        <v/>
      </c>
      <c r="DI57" s="2729" t="n"/>
      <c r="DJ57" s="2618" t="n"/>
      <c r="DL57" s="2618" t="n"/>
      <c r="DM57" s="2811">
        <f>(CS57-CZ57)*10^6</f>
        <v/>
      </c>
      <c r="DN57" s="2811">
        <f>(CT57-DC57)*10^6</f>
        <v/>
      </c>
      <c r="DO57" s="2811">
        <f>(CW57-DD57)*10^6</f>
        <v/>
      </c>
    </row>
    <row collapsed="1" customHeight="1" ht="15" r="58" s="2557">
      <c r="A58" s="557" t="n"/>
      <c r="B58" s="3059" t="inlineStr">
        <is>
          <t>Trafic sortant</t>
        </is>
      </c>
      <c r="C58" s="643" t="inlineStr">
        <is>
          <t>CA51</t>
        </is>
      </c>
      <c r="D58" s="2667" t="n">
        <v>72.57243200000001</v>
      </c>
      <c r="E58" s="2667" t="n">
        <v>76.26559965927868</v>
      </c>
      <c r="F58" s="2667" t="n">
        <v>-3.693167659278672</v>
      </c>
      <c r="G58" s="2667" t="n">
        <v>85.31973499999998</v>
      </c>
      <c r="H58" s="224" t="n">
        <v>-0.1494062657367604</v>
      </c>
      <c r="I58" s="389" t="n"/>
      <c r="J58" s="2667" t="n">
        <v>71.45620700000001</v>
      </c>
      <c r="K58" s="2667" t="n">
        <v>71.93291991258555</v>
      </c>
      <c r="L58" s="2667" t="n">
        <v>-0.4767129125855405</v>
      </c>
      <c r="M58" s="2667" t="n">
        <v>63.15572899999999</v>
      </c>
      <c r="N58" s="224" t="n">
        <v>0.1314287418010804</v>
      </c>
      <c r="O58" s="2826" t="n"/>
      <c r="P58" s="2667" t="n">
        <v>63.77695799999988</v>
      </c>
      <c r="Q58" s="2667" t="n">
        <v>77.76117318641103</v>
      </c>
      <c r="R58" s="2667" t="n">
        <v>-13.98421518641115</v>
      </c>
      <c r="S58" s="2667" t="n">
        <v>83.20020600000382</v>
      </c>
      <c r="T58" s="224" t="n">
        <v>-0.2334519219820567</v>
      </c>
      <c r="U58" s="389" t="n"/>
      <c r="V58" s="2348" t="n">
        <v>74.08142799999999</v>
      </c>
      <c r="W58" s="2668" t="n">
        <v>80.20339656751796</v>
      </c>
      <c r="X58" s="2668" t="n">
        <v>61.1068371055717</v>
      </c>
      <c r="Y58" s="2668" t="n">
        <v>-6.121968567517968</v>
      </c>
      <c r="Z58" s="2668" t="n">
        <v>12.97459089442829</v>
      </c>
      <c r="AA58" s="2668" t="n">
        <v>74.86482299999989</v>
      </c>
      <c r="AB58" s="224" t="n">
        <v>-0.01046412679022701</v>
      </c>
      <c r="AC58" s="389" t="n"/>
      <c r="AD58" s="2667" t="n">
        <v>67.92104530508497</v>
      </c>
      <c r="AE58" s="2667" t="n">
        <v>62.28128630747261</v>
      </c>
      <c r="AF58" s="2667" t="n">
        <v>61.98937943299858</v>
      </c>
      <c r="AG58" s="2667" t="n">
        <v>5.639758997612361</v>
      </c>
      <c r="AH58" s="2747" t="n">
        <v>5.931665872086398</v>
      </c>
      <c r="AI58" s="2667" t="n">
        <v>66.10561399999989</v>
      </c>
      <c r="AJ58" s="224" t="n">
        <v>0.02746258895780151</v>
      </c>
      <c r="AK58" s="389" t="n"/>
      <c r="AL58" s="2667" t="n">
        <v>58.34873199999976</v>
      </c>
      <c r="AM58" s="2667" t="n">
        <v>74.52811857298119</v>
      </c>
      <c r="AN58" s="2667" t="n">
        <v>61.31094468093124</v>
      </c>
      <c r="AO58" s="2667" t="n">
        <v>69.95971984241278</v>
      </c>
      <c r="AP58" s="2667" t="n">
        <v>-16.17938657298142</v>
      </c>
      <c r="AQ58" s="2747" t="n">
        <v>-2.962212680931472</v>
      </c>
      <c r="AR58" s="2667" t="n">
        <v>52.689778</v>
      </c>
      <c r="AS58" s="224" t="n">
        <v>0.1074013635054558</v>
      </c>
      <c r="AT58" s="2826" t="n"/>
      <c r="AU58" s="2747" t="n">
        <v>78.20171339830554</v>
      </c>
      <c r="AV58" s="2667" t="n">
        <v>72.40729944016533</v>
      </c>
      <c r="AW58" s="2667" t="n">
        <v>69.46320412769788</v>
      </c>
      <c r="AX58" s="2667" t="n">
        <v>5.794413958140211</v>
      </c>
      <c r="AY58" s="2667" t="n">
        <v>8.738509270607665</v>
      </c>
      <c r="AZ58" s="2667" t="n">
        <v>82.136157</v>
      </c>
      <c r="BA58" s="224" t="n">
        <v>-0.0479014814595532</v>
      </c>
      <c r="BB58" s="389" t="n"/>
      <c r="BC58" s="2747" t="n">
        <v>45.34054477966102</v>
      </c>
      <c r="BD58" s="2667" t="n">
        <v>70.51928326808692</v>
      </c>
      <c r="BE58" s="2667" t="n">
        <v>68.15073682341514</v>
      </c>
      <c r="BF58" s="2667" t="n">
        <v>-25.17873848842591</v>
      </c>
      <c r="BG58" s="2667" t="n">
        <v>-22.81019204375413</v>
      </c>
      <c r="BH58" s="2667" t="n">
        <v>65.028121</v>
      </c>
      <c r="BI58" s="224" t="n">
        <v>-0.3027548069601916</v>
      </c>
      <c r="BJ58" s="2826" t="n"/>
      <c r="BK58" s="2747" t="n">
        <v>55.60072522033899</v>
      </c>
      <c r="BL58" s="2667" t="n">
        <v>70.67896228223108</v>
      </c>
      <c r="BM58" s="2667" t="n">
        <v>68.23496427430761</v>
      </c>
      <c r="BN58" s="2667" t="n">
        <v>67.65631658647911</v>
      </c>
      <c r="BO58" s="2667" t="n">
        <v>-15.0782370618921</v>
      </c>
      <c r="BP58" s="2667" t="n">
        <v>-12.05559136614012</v>
      </c>
      <c r="BQ58" s="2667" t="n">
        <v>69.89594700000001</v>
      </c>
      <c r="BR58" s="224" t="n">
        <v>-0.2045214693158248</v>
      </c>
      <c r="BS58" s="389" t="n"/>
      <c r="BT58" s="2747" t="n">
        <v>66.34401713559325</v>
      </c>
      <c r="BU58" s="2667" t="n">
        <v>71.81991865807407</v>
      </c>
      <c r="BV58" s="2667" t="n">
        <v>68.3759295725241</v>
      </c>
      <c r="BW58" s="2667" t="n">
        <v>-5.475901522480825</v>
      </c>
      <c r="BX58" s="2667" t="n">
        <v>-2.031912436930853</v>
      </c>
      <c r="BY58" s="2667" t="n">
        <v>66.25482099999998</v>
      </c>
      <c r="BZ58" s="224" t="n">
        <v>0.001346258796673272</v>
      </c>
      <c r="CA58" s="389" t="n"/>
      <c r="CB58" s="2747" t="n">
        <v>60.92884620338933</v>
      </c>
      <c r="CC58" s="2667" t="n">
        <v>71.13715489744249</v>
      </c>
      <c r="CD58" s="2667" t="n">
        <v>67.60512249211391</v>
      </c>
      <c r="CE58" s="2667" t="n">
        <v>-10.20830869405316</v>
      </c>
      <c r="CF58" s="2667" t="n">
        <v>-6.67627628872458</v>
      </c>
      <c r="CG58" s="2667" t="n">
        <v>72.19855162711914</v>
      </c>
      <c r="CH58" s="224" t="n">
        <v>-0.1560932341404021</v>
      </c>
      <c r="CI58" s="389" t="n"/>
      <c r="CJ58" s="2747" t="n">
        <v>49.55428346610169</v>
      </c>
      <c r="CK58" s="2667" t="n">
        <v>68.4182896286801</v>
      </c>
      <c r="CL58" s="2667" t="n">
        <v>66.11930587316115</v>
      </c>
      <c r="CM58" s="2667" t="n">
        <v>-18.86400616257841</v>
      </c>
      <c r="CN58" s="2667" t="n">
        <v>-16.56502240705946</v>
      </c>
      <c r="CO58" s="2667" t="n">
        <v>71.4640113728814</v>
      </c>
      <c r="CP58" s="224" t="n">
        <v>-0.3065840761787105</v>
      </c>
      <c r="CQ58" s="389" t="n"/>
      <c r="CR58" s="2667" t="n">
        <v>764.1269325084744</v>
      </c>
      <c r="CS58" s="2667" t="n">
        <v>867.9534023809271</v>
      </c>
      <c r="CT58" s="2667" t="n">
        <v>801.4557350073294</v>
      </c>
      <c r="CU58" s="2667" t="n">
        <v>-103.8264698724527</v>
      </c>
      <c r="CV58" s="2667" t="n">
        <v>-37.328802498855</v>
      </c>
      <c r="CW58" s="2667" t="n">
        <v>852.3134940000041</v>
      </c>
      <c r="CX58" s="764">
        <f>IFERROR(CR58/CW58-1, "-")</f>
        <v/>
      </c>
      <c r="CY58" s="32" t="n"/>
      <c r="CZ58" s="3008" t="n">
        <v>867.9534023809269</v>
      </c>
      <c r="DA58" s="2667" t="n">
        <v>744.5862417134396</v>
      </c>
      <c r="DB58" s="2667" t="n">
        <v>829.8281221299997</v>
      </c>
      <c r="DC58" s="2667" t="n">
        <v>801.4557350073294</v>
      </c>
      <c r="DD58" s="2667" t="n">
        <v>852.3134940000041</v>
      </c>
      <c r="DE58" s="224">
        <f>(CZ58-DD58)/DD58</f>
        <v/>
      </c>
      <c r="DF58" s="224">
        <f>(DA58-DD58)/DD58</f>
        <v/>
      </c>
      <c r="DG58" s="224">
        <f>(DB58-DD58)/DD58</f>
        <v/>
      </c>
      <c r="DH58" s="224">
        <f>(DC58-DD58)/DD58</f>
        <v/>
      </c>
      <c r="DI58" s="2729" t="n"/>
      <c r="DL58" s="2618" t="n"/>
      <c r="DM58" s="2811">
        <f>(CS58-CZ58)*10^6</f>
        <v/>
      </c>
      <c r="DN58" s="2811">
        <f>(CT58-DC58)*10^6</f>
        <v/>
      </c>
      <c r="DO58" s="2811">
        <f>(CW58-DD58)*10^6</f>
        <v/>
      </c>
    </row>
    <row customFormat="1" customHeight="1" hidden="1" ht="16.5" outlineLevel="1" r="59" s="772">
      <c r="A59" s="2570" t="inlineStr">
        <is>
          <t>Consumer Postpaid</t>
        </is>
      </c>
      <c r="B59" s="3026" t="n"/>
      <c r="C59" s="643" t="inlineStr">
        <is>
          <t>CA52</t>
        </is>
      </c>
      <c r="D59" s="3031" t="n">
        <v>0.597171</v>
      </c>
      <c r="E59" s="3031" t="n">
        <v>1.76869275843791</v>
      </c>
      <c r="F59" s="3031" t="n">
        <v>-1.17152175843791</v>
      </c>
      <c r="G59" s="3031" t="n">
        <v>1.55598</v>
      </c>
      <c r="H59" s="2367" t="n">
        <v>-0.6162090772374966</v>
      </c>
      <c r="I59" s="766" t="n"/>
      <c r="J59" s="3031" t="n">
        <v>0.7861399999999999</v>
      </c>
      <c r="K59" s="3031" t="n">
        <v>1.67225226910438</v>
      </c>
      <c r="L59" s="3031" t="n">
        <v>-0.88611226910438</v>
      </c>
      <c r="M59" s="3031" t="n">
        <v>0.7433959999999999</v>
      </c>
      <c r="N59" s="2367" t="n">
        <v>0.05749829162384512</v>
      </c>
      <c r="O59" s="3061" t="n"/>
      <c r="P59" s="3031" t="n">
        <v>0.866239</v>
      </c>
      <c r="Q59" s="3031" t="n">
        <v>1.77711551674424</v>
      </c>
      <c r="R59" s="3031" t="n">
        <v>-0.9108765167442401</v>
      </c>
      <c r="S59" s="3031" t="n">
        <v>1.113691</v>
      </c>
      <c r="T59" s="2367" t="n">
        <v>-0.2221908949609901</v>
      </c>
      <c r="U59" s="766" t="n"/>
      <c r="V59" s="2335" t="n">
        <v>0.36027</v>
      </c>
      <c r="W59" s="3062" t="n">
        <v>1.82790554056183</v>
      </c>
      <c r="X59" s="3062" t="n">
        <v>0.995755027983501</v>
      </c>
      <c r="Y59" s="3062" t="n">
        <v>-1.46763554056183</v>
      </c>
      <c r="Z59" s="3062" t="n">
        <v>-0.635485027983501</v>
      </c>
      <c r="AA59" s="3062" t="n">
        <v>0.9802909999999999</v>
      </c>
      <c r="AB59" s="2367" t="n">
        <v>-0.6324866799756399</v>
      </c>
      <c r="AC59" s="766" t="n"/>
      <c r="AD59" s="3031" t="n">
        <v>0.475082</v>
      </c>
      <c r="AE59" s="3031" t="n">
        <v>2.01707100395206</v>
      </c>
      <c r="AF59" s="3031" t="n">
        <v>2.06775092555632</v>
      </c>
      <c r="AG59" s="3031" t="n">
        <v>-1.54198900395206</v>
      </c>
      <c r="AH59" s="3063" t="n">
        <v>-1.59266892555632</v>
      </c>
      <c r="AI59" s="3031" t="n">
        <v>1.14741</v>
      </c>
      <c r="AJ59" s="765" t="n">
        <v>-0.5859527108879998</v>
      </c>
      <c r="AK59" s="766" t="n"/>
      <c r="AL59" s="3031" t="n">
        <v>-0.01321</v>
      </c>
      <c r="AM59" s="3031" t="n">
        <v>2.00411590235134</v>
      </c>
      <c r="AN59" s="3031" t="n">
        <v>2.05681154552347</v>
      </c>
      <c r="AO59" s="3031" t="n">
        <v>0.907632257968531</v>
      </c>
      <c r="AP59" s="3031" t="n">
        <v>-2.01732590235134</v>
      </c>
      <c r="AQ59" s="3063" t="n">
        <v>-2.07002154552347</v>
      </c>
      <c r="AR59" s="3031" t="n">
        <v>1.102858</v>
      </c>
      <c r="AS59" s="765" t="n">
        <v>-1.011977969965308</v>
      </c>
      <c r="AT59" s="3061" t="n"/>
      <c r="AU59" s="3063" t="n">
        <v>1.142934</v>
      </c>
      <c r="AV59" s="3031" t="n">
        <v>1.99785866925298</v>
      </c>
      <c r="AW59" s="3031" t="n">
        <v>1.72842878417812</v>
      </c>
      <c r="AX59" s="3031" t="n">
        <v>-0.8549246692529799</v>
      </c>
      <c r="AY59" s="3031" t="n">
        <v>-0.5854947841781202</v>
      </c>
      <c r="AZ59" s="3031" t="n">
        <v>1.018578</v>
      </c>
      <c r="BA59" s="765" t="n">
        <v>0.1220878518876316</v>
      </c>
      <c r="BB59" s="766" t="n"/>
      <c r="BC59" s="3063" t="n">
        <v>0.525091</v>
      </c>
      <c r="BD59" s="3031" t="n">
        <v>1.99594872816048</v>
      </c>
      <c r="BE59" s="3031" t="n">
        <v>1.68830077963615</v>
      </c>
      <c r="BF59" s="3031" t="n">
        <v>-1.47085772816048</v>
      </c>
      <c r="BG59" s="3031" t="n">
        <v>-1.16320977963615</v>
      </c>
      <c r="BH59" s="3031" t="n">
        <v>1.483382</v>
      </c>
      <c r="BI59" s="765" t="n">
        <v>-0.6460176812176499</v>
      </c>
      <c r="BJ59" s="3061" t="n"/>
      <c r="BK59" s="3063" t="n">
        <v>0.901293</v>
      </c>
      <c r="BL59" s="3031" t="n">
        <v>1.95901380304398</v>
      </c>
      <c r="BM59" s="3031" t="n">
        <v>1.76657675186577</v>
      </c>
      <c r="BN59" s="3031" t="n">
        <v>1.75419498562055</v>
      </c>
      <c r="BO59" s="3031" t="n">
        <v>-1.05772080304398</v>
      </c>
      <c r="BP59" s="3031" t="n">
        <v>-0.8529019856205501</v>
      </c>
      <c r="BQ59" s="3031" t="n">
        <v>0.372613</v>
      </c>
      <c r="BR59" s="765" t="n">
        <v>1.418844753135291</v>
      </c>
      <c r="BS59" s="766" t="n"/>
      <c r="BT59" s="3063" t="n">
        <v>4.582191</v>
      </c>
      <c r="BU59" s="3031" t="n">
        <v>1.99331472644285</v>
      </c>
      <c r="BV59" s="3031" t="n">
        <v>1.75997137403979</v>
      </c>
      <c r="BW59" s="3031" t="n">
        <v>2.58887627355715</v>
      </c>
      <c r="BX59" s="3031" t="n">
        <v>2.82221962596021</v>
      </c>
      <c r="BY59" s="3031" t="n">
        <v>0.8033579999999999</v>
      </c>
      <c r="BZ59" s="765" t="n">
        <v>4.703797061832956</v>
      </c>
      <c r="CA59" s="769" t="n"/>
      <c r="CB59" s="3063" t="n">
        <v>-0.621712</v>
      </c>
      <c r="CC59" s="3031" t="n">
        <v>1.9569306296104</v>
      </c>
      <c r="CD59" s="3031" t="n">
        <v>1.78147347020257</v>
      </c>
      <c r="CE59" s="3031" t="n">
        <v>-2.5786426296104</v>
      </c>
      <c r="CF59" s="3031" t="n">
        <v>-2.40318547020257</v>
      </c>
      <c r="CG59" s="3031" t="n">
        <v>0.7908620000000001</v>
      </c>
      <c r="CH59" s="765" t="n">
        <v>-1.786119449410896</v>
      </c>
      <c r="CI59" s="769" t="n"/>
      <c r="CJ59" s="3063" t="n">
        <v>1.136791</v>
      </c>
      <c r="CK59" s="3031" t="n">
        <v>1.99137332037927</v>
      </c>
      <c r="CL59" s="3031" t="n">
        <v>0.998532846110645</v>
      </c>
      <c r="CM59" s="3031" t="n">
        <v>-0.8545823203792702</v>
      </c>
      <c r="CN59" s="3031" t="n">
        <v>0.1382581538893549</v>
      </c>
      <c r="CO59" s="3031" t="n">
        <v>0.6130320000000001</v>
      </c>
      <c r="CP59" s="765" t="n">
        <v>0.854374649284213</v>
      </c>
      <c r="CQ59" s="766" t="n"/>
      <c r="CR59" s="3031" t="n">
        <v>10.73828</v>
      </c>
      <c r="CS59" s="3031" t="n">
        <v>22.96159286804172</v>
      </c>
      <c r="CT59" s="3031" t="n">
        <v>11.03388967597355</v>
      </c>
      <c r="CU59" s="3031" t="n">
        <v>-12.22331286804172</v>
      </c>
      <c r="CV59" s="3031" t="n">
        <v>-0.2956096759735551</v>
      </c>
      <c r="CW59" s="3031" t="n">
        <v>11.725451</v>
      </c>
      <c r="CX59" s="770">
        <f>+CR59/CW59-1</f>
        <v/>
      </c>
      <c r="CY59" s="771" t="n"/>
      <c r="CZ59" s="3064" t="n">
        <v>22.9615928680417</v>
      </c>
      <c r="DA59" s="3031" t="n">
        <v>19.0103767245705</v>
      </c>
      <c r="DB59" s="3031" t="n">
        <v>13.7723383414987</v>
      </c>
      <c r="DC59" s="3031" t="n">
        <v>11.0338896759735</v>
      </c>
      <c r="DD59" s="3031" t="n">
        <v>11.725451</v>
      </c>
      <c r="DE59" s="765">
        <f>(CZ59-DD59)/DD59</f>
        <v/>
      </c>
      <c r="DF59" s="765">
        <f>(DA59-DD59)/DD59</f>
        <v/>
      </c>
      <c r="DG59" s="765">
        <f>(DB59-DD59)/DD59</f>
        <v/>
      </c>
      <c r="DH59" s="765">
        <f>(DC59-DD59)/DD59</f>
        <v/>
      </c>
      <c r="DI59" s="2729" t="n"/>
      <c r="DJ59" s="2618" t="n"/>
      <c r="DL59" s="2618" t="n"/>
      <c r="DM59" s="2811">
        <f>(CS59-CZ59)*10^6</f>
        <v/>
      </c>
      <c r="DN59" s="2811">
        <f>(CT59-DC59)*10^6</f>
        <v/>
      </c>
      <c r="DO59" s="2811">
        <f>(CW59-DD59)*10^6</f>
        <v/>
      </c>
    </row>
    <row customFormat="1" customHeight="1" hidden="1" ht="15" outlineLevel="1" r="60" s="408">
      <c r="A60" s="725" t="n"/>
      <c r="B60" s="726" t="inlineStr">
        <is>
          <t xml:space="preserve">    Sortant voix on net</t>
        </is>
      </c>
      <c r="C60" s="643" t="inlineStr">
        <is>
          <t>CA53</t>
        </is>
      </c>
      <c r="D60" s="2901" t="n">
        <v>0.150395</v>
      </c>
      <c r="E60" s="2901" t="n">
        <v>0.12043360019165</v>
      </c>
      <c r="F60" s="2901" t="n">
        <v>0.02996139980835</v>
      </c>
      <c r="G60" s="2901" t="n">
        <v>0.293624</v>
      </c>
      <c r="H60" s="2363" t="n">
        <v>-0.4877973190202436</v>
      </c>
      <c r="I60" s="727" t="n"/>
      <c r="J60" s="2901" t="n">
        <v>0.138837</v>
      </c>
      <c r="K60" s="2901" t="n">
        <v>0.105661754340548</v>
      </c>
      <c r="L60" s="2901" t="n">
        <v>0.03317524565945199</v>
      </c>
      <c r="M60" s="2901" t="n">
        <v>0.226887</v>
      </c>
      <c r="N60" s="2363" t="n">
        <v>-0.388078647079824</v>
      </c>
      <c r="O60" s="3041" t="n"/>
      <c r="P60" s="2901" t="n">
        <v>0.143348</v>
      </c>
      <c r="Q60" s="2901" t="n">
        <v>0.119447947951214</v>
      </c>
      <c r="R60" s="2901" t="n">
        <v>0.02390005204878601</v>
      </c>
      <c r="S60" s="2901" t="n">
        <v>0.203561</v>
      </c>
      <c r="T60" s="2363" t="n">
        <v>-0.2957983110713741</v>
      </c>
      <c r="U60" s="727" t="n"/>
      <c r="V60" s="2321" t="n">
        <v>0.133441</v>
      </c>
      <c r="W60" s="3042" t="n">
        <v>0.134406898481354</v>
      </c>
      <c r="X60" s="3042" t="n">
        <v>0.172270439854907</v>
      </c>
      <c r="Y60" s="3042" t="n">
        <v>-0.000965898481354005</v>
      </c>
      <c r="Z60" s="3042" t="n">
        <v>-0.038829439854907</v>
      </c>
      <c r="AA60" s="3042" t="n">
        <v>0.230471</v>
      </c>
      <c r="AB60" s="2363" t="n">
        <v>-0.4210074152496409</v>
      </c>
      <c r="AC60" s="727" t="n"/>
      <c r="AD60" s="2901" t="n">
        <v>0.087967</v>
      </c>
      <c r="AE60" s="2901" t="n">
        <v>0.184450952515687</v>
      </c>
      <c r="AF60" s="2901" t="n">
        <v>0.236487247193118</v>
      </c>
      <c r="AG60" s="2901" t="n">
        <v>-0.09648395251568699</v>
      </c>
      <c r="AH60" s="2835" t="n">
        <v>-0.148520247193118</v>
      </c>
      <c r="AI60" s="2901" t="n">
        <v>0.255199</v>
      </c>
      <c r="AJ60" s="405" t="n">
        <v>-0.6553003734340652</v>
      </c>
      <c r="AK60" s="727" t="n"/>
      <c r="AL60" s="2901" t="n">
        <v>-0.002395</v>
      </c>
      <c r="AM60" s="2901" t="n">
        <v>0.186596616078369</v>
      </c>
      <c r="AN60" s="2901" t="n">
        <v>0.239322907234268</v>
      </c>
      <c r="AO60" s="2901" t="n">
        <v>0.146499537812025</v>
      </c>
      <c r="AP60" s="2901" t="n">
        <v>-0.188991616078369</v>
      </c>
      <c r="AQ60" s="2835" t="n">
        <v>-0.241717907234268</v>
      </c>
      <c r="AR60" s="2901" t="n">
        <v>0.16729</v>
      </c>
      <c r="AS60" s="405" t="n">
        <v>-1.014316456452866</v>
      </c>
      <c r="AT60" s="3041" t="n"/>
      <c r="AU60" s="2835" t="n">
        <v>0.02217</v>
      </c>
      <c r="AV60" s="2901" t="n">
        <v>0.183816201341742</v>
      </c>
      <c r="AW60" s="2901" t="n">
        <v>0.14441591111714</v>
      </c>
      <c r="AX60" s="2901" t="n">
        <v>-0.161646201341742</v>
      </c>
      <c r="AY60" s="2901" t="n">
        <v>-0.12224591111714</v>
      </c>
      <c r="AZ60" s="2901" t="n">
        <v>0.164346</v>
      </c>
      <c r="BA60" s="405" t="n">
        <v>-0.865101675732905</v>
      </c>
      <c r="BB60" s="727" t="n"/>
      <c r="BC60" s="2835" t="n">
        <v>0.050635</v>
      </c>
      <c r="BD60" s="2901" t="n">
        <v>0.182803056092263</v>
      </c>
      <c r="BE60" s="2901" t="n">
        <v>0.134419822700325</v>
      </c>
      <c r="BF60" s="2901" t="n">
        <v>-0.132168056092263</v>
      </c>
      <c r="BG60" s="2901" t="n">
        <v>-0.08378482270032499</v>
      </c>
      <c r="BH60" s="2901" t="n">
        <v>0.272729</v>
      </c>
      <c r="BI60" s="405" t="n">
        <v>-0.8143395091831085</v>
      </c>
      <c r="BJ60" s="3041" t="n"/>
      <c r="BK60" s="2835" t="n">
        <v>0.09916</v>
      </c>
      <c r="BL60" s="2901" t="n">
        <v>0.175999397067479</v>
      </c>
      <c r="BM60" s="2901" t="n">
        <v>0.148966233593692</v>
      </c>
      <c r="BN60" s="2901" t="n">
        <v>0.151895756206879</v>
      </c>
      <c r="BO60" s="2901" t="n">
        <v>-0.076839397067479</v>
      </c>
      <c r="BP60" s="2901" t="n">
        <v>-0.05273575620687901</v>
      </c>
      <c r="BQ60" s="2901" t="n">
        <v>0.11674</v>
      </c>
      <c r="BR60" s="405" t="n">
        <v>-0.1505910570498543</v>
      </c>
      <c r="BS60" s="727" t="n"/>
      <c r="BT60" s="2835" t="n">
        <v>0.160123</v>
      </c>
      <c r="BU60" s="2901" t="n">
        <v>0.180966245620868</v>
      </c>
      <c r="BV60" s="2901" t="n">
        <v>0.15247985229842</v>
      </c>
      <c r="BW60" s="2901" t="n">
        <v>-0.02084324562086801</v>
      </c>
      <c r="BX60" s="2901" t="n">
        <v>0.007643147701579978</v>
      </c>
      <c r="BY60" s="2901" t="n">
        <v>0.175047</v>
      </c>
      <c r="BZ60" s="405" t="n">
        <v>-0.08525710237821849</v>
      </c>
      <c r="CA60" s="729" t="n"/>
      <c r="CB60" s="2835" t="n">
        <v>0.120063</v>
      </c>
      <c r="CC60" s="2901" t="n">
        <v>0.174292881206278</v>
      </c>
      <c r="CD60" s="2901" t="n">
        <v>0.156739807382435</v>
      </c>
      <c r="CE60" s="2901" t="n">
        <v>-0.054229881206278</v>
      </c>
      <c r="CF60" s="2901" t="n">
        <v>-0.03667680738243501</v>
      </c>
      <c r="CG60" s="2901" t="n">
        <v>0.136991</v>
      </c>
      <c r="CH60" s="405" t="n">
        <v>-0.123570161543459</v>
      </c>
      <c r="CI60" s="729" t="n"/>
      <c r="CJ60" s="2835" t="n">
        <v>0.10006</v>
      </c>
      <c r="CK60" s="2901" t="n">
        <v>0.179238217615031</v>
      </c>
      <c r="CL60" s="2901" t="n">
        <v>0.068740837318179</v>
      </c>
      <c r="CM60" s="2901" t="n">
        <v>-0.07917821761503101</v>
      </c>
      <c r="CN60" s="2901" t="n">
        <v>0.031319162681821</v>
      </c>
      <c r="CO60" s="2901" t="n">
        <v>0.16988</v>
      </c>
      <c r="CP60" s="405" t="n">
        <v>-0.4109959971744761</v>
      </c>
      <c r="CQ60" s="727" t="n"/>
      <c r="CR60" s="2901" t="n">
        <v>1.203804</v>
      </c>
      <c r="CS60" s="2901" t="n">
        <v>1.928113768502483</v>
      </c>
      <c r="CT60" s="2832" t="n">
        <v>1.254254253205913</v>
      </c>
      <c r="CU60" s="2901" t="n">
        <v>-0.7243097685024826</v>
      </c>
      <c r="CV60" s="2901" t="n">
        <v>-0.05045025320591301</v>
      </c>
      <c r="CW60" s="2901" t="n">
        <v>2.412765</v>
      </c>
      <c r="CX60" s="730">
        <f>+CR60/CW60-1</f>
        <v/>
      </c>
      <c r="CY60" s="731" t="n"/>
      <c r="CZ60" s="3043" t="n">
        <v>1.92811376850248</v>
      </c>
      <c r="DA60" s="2901" t="n">
        <v>2.3849613078178</v>
      </c>
      <c r="DB60" s="2901" t="n">
        <v>1.59987076024342</v>
      </c>
      <c r="DC60" s="2901" t="n">
        <v>1.25425425320591</v>
      </c>
      <c r="DD60" s="2901" t="n">
        <v>2.412765</v>
      </c>
      <c r="DE60" s="405">
        <f>(CZ60-DD60)/DD60</f>
        <v/>
      </c>
      <c r="DF60" s="405">
        <f>(DA60-DD60)/DD60</f>
        <v/>
      </c>
      <c r="DG60" s="405">
        <f>(DB60-DD60)/DD60</f>
        <v/>
      </c>
      <c r="DH60" s="405">
        <f>(DC60-DD60)/DD60</f>
        <v/>
      </c>
      <c r="DI60" s="2729" t="n"/>
      <c r="DJ60" s="2618" t="n"/>
      <c r="DL60" s="2618" t="n"/>
      <c r="DM60" s="2811">
        <f>(CS60-CZ60)*10^6</f>
        <v/>
      </c>
      <c r="DN60" s="2811">
        <f>(CT60-DC60)*10^6</f>
        <v/>
      </c>
      <c r="DO60" s="2811">
        <f>(CW60-DD60)*10^6</f>
        <v/>
      </c>
    </row>
    <row customFormat="1" customHeight="1" hidden="1" ht="15" outlineLevel="1" r="61" s="408">
      <c r="A61" s="725" t="n"/>
      <c r="B61" s="726" t="inlineStr">
        <is>
          <t xml:space="preserve">    Sortant voix MTN</t>
        </is>
      </c>
      <c r="C61" s="643" t="inlineStr">
        <is>
          <t>CA54</t>
        </is>
      </c>
      <c r="D61" s="2901" t="n">
        <v>0.314893</v>
      </c>
      <c r="E61" s="2901" t="n">
        <v>0.26936534275089</v>
      </c>
      <c r="F61" s="2901" t="n">
        <v>0.04552765724910995</v>
      </c>
      <c r="G61" s="2901" t="n">
        <v>0.588739</v>
      </c>
      <c r="H61" s="2363" t="n">
        <v>-0.465139900703028</v>
      </c>
      <c r="I61" s="727" t="n"/>
      <c r="J61" s="2901" t="n">
        <v>0.290621</v>
      </c>
      <c r="K61" s="2901" t="n">
        <v>0.239295515818902</v>
      </c>
      <c r="L61" s="2901" t="n">
        <v>0.05132548418109803</v>
      </c>
      <c r="M61" s="2901" t="n">
        <v>0.470392</v>
      </c>
      <c r="N61" s="2363" t="n">
        <v>-0.3821727410330107</v>
      </c>
      <c r="O61" s="3041" t="n"/>
      <c r="P61" s="2901" t="n">
        <v>0.300011</v>
      </c>
      <c r="Q61" s="2901" t="n">
        <v>0.276386019746457</v>
      </c>
      <c r="R61" s="2901" t="n">
        <v>0.02362498025354304</v>
      </c>
      <c r="S61" s="2901" t="n">
        <v>0.512307</v>
      </c>
      <c r="T61" s="2363" t="n">
        <v>-0.4143921515809855</v>
      </c>
      <c r="U61" s="727" t="n"/>
      <c r="V61" s="2321" t="n">
        <v>0.270128</v>
      </c>
      <c r="W61" s="3042" t="n">
        <v>0.311388830883197</v>
      </c>
      <c r="X61" s="3042" t="n">
        <v>0.358346937332449</v>
      </c>
      <c r="Y61" s="3042" t="n">
        <v>-0.04126083088319704</v>
      </c>
      <c r="Z61" s="3042" t="n">
        <v>-0.08821893733244901</v>
      </c>
      <c r="AA61" s="3042" t="n">
        <v>0.47955</v>
      </c>
      <c r="AB61" s="2363" t="n">
        <v>-0.4367052445000521</v>
      </c>
      <c r="AC61" s="727" t="n"/>
      <c r="AD61" s="2901" t="n">
        <v>0.258754</v>
      </c>
      <c r="AE61" s="2901" t="n">
        <v>0.409632954576833</v>
      </c>
      <c r="AF61" s="2901" t="n">
        <v>0.462809864285324</v>
      </c>
      <c r="AG61" s="2901" t="n">
        <v>-0.150878954576833</v>
      </c>
      <c r="AH61" s="2835" t="n">
        <v>-0.204055864285324</v>
      </c>
      <c r="AI61" s="2901" t="n">
        <v>0.489614</v>
      </c>
      <c r="AJ61" s="405" t="n">
        <v>-0.4715142949343769</v>
      </c>
      <c r="AK61" s="727" t="n"/>
      <c r="AL61" s="2901" t="n">
        <v>-0.004605</v>
      </c>
      <c r="AM61" s="2901" t="n">
        <v>0.403117606590317</v>
      </c>
      <c r="AN61" s="2901" t="n">
        <v>0.451853348155151</v>
      </c>
      <c r="AO61" s="2901" t="n">
        <v>0.410789737695658</v>
      </c>
      <c r="AP61" s="2901" t="n">
        <v>-0.4077226065903171</v>
      </c>
      <c r="AQ61" s="2835" t="n">
        <v>-0.456458348155151</v>
      </c>
      <c r="AR61" s="2901" t="n">
        <v>0.537338</v>
      </c>
      <c r="AS61" s="405" t="n">
        <v>-1.008570024826087</v>
      </c>
      <c r="AT61" s="3041" t="n"/>
      <c r="AU61" s="2835" t="n">
        <v>0.7964600000000001</v>
      </c>
      <c r="AV61" s="2901" t="n">
        <v>0.395471074380401</v>
      </c>
      <c r="AW61" s="2901" t="n">
        <v>0.414126303133086</v>
      </c>
      <c r="AX61" s="2901" t="n">
        <v>0.400988925619599</v>
      </c>
      <c r="AY61" s="2901" t="n">
        <v>0.3823336968669141</v>
      </c>
      <c r="AZ61" s="2901" t="n">
        <v>0.342036</v>
      </c>
      <c r="BA61" s="405" t="n">
        <v>1.328585295115134</v>
      </c>
      <c r="BB61" s="727" t="n"/>
      <c r="BC61" s="2835" t="n">
        <v>0.37644</v>
      </c>
      <c r="BD61" s="2901" t="n">
        <v>0.393302818071411</v>
      </c>
      <c r="BE61" s="2901" t="n">
        <v>0.391283176779881</v>
      </c>
      <c r="BF61" s="2901" t="n">
        <v>-0.01686281807141099</v>
      </c>
      <c r="BG61" s="2901" t="n">
        <v>-0.01484317677988101</v>
      </c>
      <c r="BH61" s="2901" t="n">
        <v>0.528813</v>
      </c>
      <c r="BI61" s="405" t="n">
        <v>-0.2881415547651059</v>
      </c>
      <c r="BJ61" s="3041" t="n"/>
      <c r="BK61" s="2835" t="n">
        <v>0.301803</v>
      </c>
      <c r="BL61" s="2901" t="n">
        <v>0.378659232212766</v>
      </c>
      <c r="BM61" s="2901" t="n">
        <v>0.430873745184399</v>
      </c>
      <c r="BN61" s="2901" t="n">
        <v>0.509818927919553</v>
      </c>
      <c r="BO61" s="2901" t="n">
        <v>-0.076856232212766</v>
      </c>
      <c r="BP61" s="2901" t="n">
        <v>-0.208015927919553</v>
      </c>
      <c r="BQ61" s="2901" t="n">
        <v>0.310527</v>
      </c>
      <c r="BR61" s="405" t="n">
        <v>-0.02809417538571524</v>
      </c>
      <c r="BS61" s="727" t="n"/>
      <c r="BT61" s="2835" t="n">
        <v>0.117692</v>
      </c>
      <c r="BU61" s="2901" t="n">
        <v>0.389345250701289</v>
      </c>
      <c r="BV61" s="2901" t="n">
        <v>0.511520147570056</v>
      </c>
      <c r="BW61" s="2901" t="n">
        <v>-0.271653250701289</v>
      </c>
      <c r="BX61" s="2901" t="n">
        <v>-0.393828147570056</v>
      </c>
      <c r="BY61" s="2901" t="n">
        <v>0.308598</v>
      </c>
      <c r="BZ61" s="405" t="n">
        <v>-0.6186235814878904</v>
      </c>
      <c r="CA61" s="729" t="n"/>
      <c r="CB61" s="2835" t="n">
        <v>0.215574</v>
      </c>
      <c r="CC61" s="2901" t="n">
        <v>0.374989473424033</v>
      </c>
      <c r="CD61" s="2901" t="n">
        <v>0.522428251918531</v>
      </c>
      <c r="CE61" s="2901" t="n">
        <v>-0.159415473424033</v>
      </c>
      <c r="CF61" s="2901" t="n">
        <v>-0.3068542519185311</v>
      </c>
      <c r="CG61" s="2901" t="n">
        <v>0.447308</v>
      </c>
      <c r="CH61" s="405" t="n">
        <v>-0.5180636161213303</v>
      </c>
      <c r="CI61" s="729" t="n"/>
      <c r="CJ61" s="2835" t="n">
        <v>0.337512</v>
      </c>
      <c r="CK61" s="2901" t="n">
        <v>0.385628080500543</v>
      </c>
      <c r="CL61" s="2901" t="n">
        <v>0.00607836337943323</v>
      </c>
      <c r="CM61" s="2901" t="n">
        <v>-0.048116080500543</v>
      </c>
      <c r="CN61" s="2901" t="n">
        <v>0.3314336366205667</v>
      </c>
      <c r="CO61" s="2901" t="n">
        <v>0.31176</v>
      </c>
      <c r="CP61" s="405" t="n">
        <v>0.08260200153964581</v>
      </c>
      <c r="CQ61" s="727" t="n"/>
      <c r="CR61" s="2901" t="n">
        <v>3.575283</v>
      </c>
      <c r="CS61" s="2901" t="n">
        <v>4.226582199657039</v>
      </c>
      <c r="CT61" s="2832" t="n">
        <v>4.152547690787573</v>
      </c>
      <c r="CU61" s="2901" t="n">
        <v>-0.6512991996570388</v>
      </c>
      <c r="CV61" s="2901" t="n">
        <v>-0.5772646907875729</v>
      </c>
      <c r="CW61" s="2901" t="n">
        <v>5.326981999999999</v>
      </c>
      <c r="CX61" s="730">
        <f>+CR61/CW61-1</f>
        <v/>
      </c>
      <c r="CY61" s="731" t="n"/>
      <c r="CZ61" s="3043" t="n">
        <v>4.22658219965704</v>
      </c>
      <c r="DA61" s="2901" t="n">
        <v>4.48190461293364</v>
      </c>
      <c r="DB61" s="2901" t="n">
        <v>3.96980146898392</v>
      </c>
      <c r="DC61" s="2901" t="n">
        <v>4.15254769078757</v>
      </c>
      <c r="DD61" s="2901" t="n">
        <v>5.326981999999999</v>
      </c>
      <c r="DE61" s="405">
        <f>(CZ61-DD61)/DD61</f>
        <v/>
      </c>
      <c r="DF61" s="405">
        <f>(DA61-DD61)/DD61</f>
        <v/>
      </c>
      <c r="DG61" s="405">
        <f>(DB61-DD61)/DD61</f>
        <v/>
      </c>
      <c r="DH61" s="405">
        <f>(DC61-DD61)/DD61</f>
        <v/>
      </c>
      <c r="DI61" s="2729" t="n"/>
      <c r="DJ61" s="2618" t="n"/>
      <c r="DL61" s="2618" t="n"/>
      <c r="DM61" s="2811">
        <f>(CS61-CZ61)*10^6</f>
        <v/>
      </c>
      <c r="DN61" s="2811">
        <f>(CT61-DC61)*10^6</f>
        <v/>
      </c>
      <c r="DO61" s="2811">
        <f>(CW61-DD61)*10^6</f>
        <v/>
      </c>
    </row>
    <row customFormat="1" customHeight="1" hidden="1" ht="15" outlineLevel="1" r="62" s="408">
      <c r="A62" s="725" t="n"/>
      <c r="B62" s="726" t="inlineStr">
        <is>
          <t xml:space="preserve">    Sortant voix GLO</t>
        </is>
      </c>
      <c r="C62" s="643" t="inlineStr">
        <is>
          <t>CA55</t>
        </is>
      </c>
      <c r="D62" s="2901" t="n">
        <v>0</v>
      </c>
      <c r="E62" s="2901" t="n">
        <v>0</v>
      </c>
      <c r="F62" s="2901" t="n">
        <v>0</v>
      </c>
      <c r="G62" s="2901" t="n">
        <v>0</v>
      </c>
      <c r="H62" s="2363" t="n"/>
      <c r="I62" s="727" t="n"/>
      <c r="J62" s="2901" t="n">
        <v>0</v>
      </c>
      <c r="K62" s="2901" t="n">
        <v>0</v>
      </c>
      <c r="L62" s="2901" t="n">
        <v>0</v>
      </c>
      <c r="M62" s="2901" t="n">
        <v>0</v>
      </c>
      <c r="N62" s="2363" t="n"/>
      <c r="O62" s="3041" t="n"/>
      <c r="P62" s="2901" t="n">
        <v>0</v>
      </c>
      <c r="Q62" s="2901" t="n">
        <v>0</v>
      </c>
      <c r="R62" s="2901" t="n">
        <v>0</v>
      </c>
      <c r="S62" s="2901" t="n">
        <v>0</v>
      </c>
      <c r="T62" s="2363" t="n"/>
      <c r="U62" s="727" t="n"/>
      <c r="V62" s="2321" t="n">
        <v>0</v>
      </c>
      <c r="W62" s="3042" t="n">
        <v>0</v>
      </c>
      <c r="X62" s="3042" t="n">
        <v>0</v>
      </c>
      <c r="Y62" s="3042" t="n">
        <v>0</v>
      </c>
      <c r="Z62" s="3042" t="n">
        <v>0</v>
      </c>
      <c r="AA62" s="3042" t="n">
        <v>0</v>
      </c>
      <c r="AB62" s="2363" t="n"/>
      <c r="AC62" s="727" t="n"/>
      <c r="AD62" s="2901" t="n">
        <v>0</v>
      </c>
      <c r="AE62" s="2901" t="n">
        <v>0</v>
      </c>
      <c r="AF62" s="2901" t="n">
        <v>0</v>
      </c>
      <c r="AG62" s="2901" t="n">
        <v>0</v>
      </c>
      <c r="AH62" s="2835" t="n">
        <v>0</v>
      </c>
      <c r="AI62" s="2901" t="n">
        <v>0</v>
      </c>
      <c r="AJ62" s="405" t="n"/>
      <c r="AK62" s="727" t="n"/>
      <c r="AL62" s="2901" t="n">
        <v>0</v>
      </c>
      <c r="AM62" s="2901" t="n">
        <v>0</v>
      </c>
      <c r="AN62" s="2901" t="n">
        <v>0</v>
      </c>
      <c r="AO62" s="2901" t="n">
        <v>0</v>
      </c>
      <c r="AP62" s="2901" t="n">
        <v>0</v>
      </c>
      <c r="AQ62" s="2835" t="n">
        <v>0</v>
      </c>
      <c r="AR62" s="2901" t="n">
        <v>0</v>
      </c>
      <c r="AS62" s="405" t="n"/>
      <c r="AT62" s="3041" t="n"/>
      <c r="AU62" s="2835" t="n">
        <v>0</v>
      </c>
      <c r="AV62" s="2901" t="n">
        <v>0</v>
      </c>
      <c r="AW62" s="2901" t="n">
        <v>0</v>
      </c>
      <c r="AX62" s="2901" t="n">
        <v>0</v>
      </c>
      <c r="AY62" s="2901" t="n">
        <v>0</v>
      </c>
      <c r="AZ62" s="2901" t="n">
        <v>0</v>
      </c>
      <c r="BA62" s="405" t="n"/>
      <c r="BB62" s="727" t="n"/>
      <c r="BC62" s="2835" t="n">
        <v>0</v>
      </c>
      <c r="BD62" s="2901" t="n"/>
      <c r="BE62" s="2901" t="n"/>
      <c r="BF62" s="2901" t="n">
        <v>0</v>
      </c>
      <c r="BG62" s="2901" t="n">
        <v>0</v>
      </c>
      <c r="BH62" s="2901" t="n">
        <v>0</v>
      </c>
      <c r="BI62" s="405" t="n"/>
      <c r="BJ62" s="3041" t="n"/>
      <c r="BK62" s="2835" t="n">
        <v>0</v>
      </c>
      <c r="BL62" s="2901" t="n"/>
      <c r="BM62" s="2901" t="n"/>
      <c r="BN62" s="2901" t="n">
        <v>0</v>
      </c>
      <c r="BO62" s="2901" t="n">
        <v>0</v>
      </c>
      <c r="BP62" s="2901" t="n">
        <v>0</v>
      </c>
      <c r="BQ62" s="2901" t="n">
        <v>0</v>
      </c>
      <c r="BR62" s="405" t="n"/>
      <c r="BS62" s="727" t="n"/>
      <c r="BT62" s="2835" t="n">
        <v>0</v>
      </c>
      <c r="BU62" s="2901" t="n"/>
      <c r="BV62" s="2901" t="n">
        <v>0</v>
      </c>
      <c r="BW62" s="2901" t="n">
        <v>0</v>
      </c>
      <c r="BX62" s="2901" t="n">
        <v>0</v>
      </c>
      <c r="BY62" s="2901" t="n">
        <v>0</v>
      </c>
      <c r="BZ62" s="405" t="n"/>
      <c r="CA62" s="729" t="n"/>
      <c r="CB62" s="2835" t="n">
        <v>0</v>
      </c>
      <c r="CC62" s="2901" t="n"/>
      <c r="CD62" s="2901" t="n">
        <v>0</v>
      </c>
      <c r="CE62" s="2901" t="n">
        <v>0</v>
      </c>
      <c r="CF62" s="2901" t="n">
        <v>0</v>
      </c>
      <c r="CG62" s="2901" t="n">
        <v>0</v>
      </c>
      <c r="CH62" s="405" t="n"/>
      <c r="CI62" s="729" t="n"/>
      <c r="CJ62" s="2835" t="n">
        <v>0</v>
      </c>
      <c r="CK62" s="2901" t="n"/>
      <c r="CL62" s="2901" t="n">
        <v>0</v>
      </c>
      <c r="CM62" s="2901" t="n">
        <v>0</v>
      </c>
      <c r="CN62" s="2901" t="n">
        <v>0</v>
      </c>
      <c r="CO62" s="2901" t="n">
        <v>0</v>
      </c>
      <c r="CP62" s="405" t="n"/>
      <c r="CQ62" s="727" t="n"/>
      <c r="CR62" s="2901" t="n">
        <v>0</v>
      </c>
      <c r="CS62" s="2901" t="n">
        <v>0</v>
      </c>
      <c r="CT62" s="2832" t="n">
        <v>0</v>
      </c>
      <c r="CU62" s="2901" t="n">
        <v>0</v>
      </c>
      <c r="CV62" s="2901" t="n">
        <v>0</v>
      </c>
      <c r="CW62" s="2901" t="n">
        <v>0</v>
      </c>
      <c r="CX62" s="730" t="n"/>
      <c r="CY62" s="731" t="n"/>
      <c r="CZ62" s="3043" t="n">
        <v>0</v>
      </c>
      <c r="DA62" s="2901" t="n">
        <v>0</v>
      </c>
      <c r="DB62" s="2901" t="n">
        <v>0</v>
      </c>
      <c r="DC62" s="2901" t="n">
        <v>0</v>
      </c>
      <c r="DD62" s="2901" t="n">
        <v>0</v>
      </c>
      <c r="DE62" s="405" t="n"/>
      <c r="DF62" s="405" t="n"/>
      <c r="DG62" s="405" t="n"/>
      <c r="DH62" s="405" t="n"/>
      <c r="DI62" s="2729" t="n"/>
      <c r="DJ62" s="2618" t="n"/>
      <c r="DL62" s="2618" t="n"/>
      <c r="DM62" s="2811">
        <f>(CS62-CZ62)*10^6</f>
        <v/>
      </c>
      <c r="DN62" s="2811">
        <f>(CT62-DC62)*10^6</f>
        <v/>
      </c>
      <c r="DO62" s="2811">
        <f>(CW62-DD62)*10^6</f>
        <v/>
      </c>
    </row>
    <row customFormat="1" customHeight="1" hidden="1" ht="15" outlineLevel="1" r="63" s="408">
      <c r="A63" s="725" t="n"/>
      <c r="B63" s="726" t="inlineStr">
        <is>
          <t xml:space="preserve">    Sortant voix BBCOM</t>
        </is>
      </c>
      <c r="C63" s="643" t="inlineStr">
        <is>
          <t>CA56</t>
        </is>
      </c>
      <c r="D63" s="2901" t="n">
        <v>0</v>
      </c>
      <c r="E63" s="2901" t="n">
        <v>0</v>
      </c>
      <c r="F63" s="2901" t="n">
        <v>0</v>
      </c>
      <c r="G63" s="2901" t="n">
        <v>0</v>
      </c>
      <c r="H63" s="2363" t="n"/>
      <c r="I63" s="727" t="n"/>
      <c r="J63" s="2901" t="n">
        <v>0</v>
      </c>
      <c r="K63" s="2901" t="n">
        <v>0</v>
      </c>
      <c r="L63" s="2901" t="n">
        <v>0</v>
      </c>
      <c r="M63" s="2901" t="n">
        <v>0</v>
      </c>
      <c r="N63" s="2363" t="n"/>
      <c r="O63" s="3041" t="n"/>
      <c r="P63" s="2901" t="n">
        <v>0</v>
      </c>
      <c r="Q63" s="2901" t="n">
        <v>0</v>
      </c>
      <c r="R63" s="2901" t="n">
        <v>0</v>
      </c>
      <c r="S63" s="2901" t="n">
        <v>0</v>
      </c>
      <c r="T63" s="2363" t="n"/>
      <c r="U63" s="727" t="n"/>
      <c r="V63" s="2321" t="n">
        <v>0</v>
      </c>
      <c r="W63" s="3042" t="n">
        <v>0</v>
      </c>
      <c r="X63" s="3042" t="n">
        <v>0</v>
      </c>
      <c r="Y63" s="3042" t="n">
        <v>0</v>
      </c>
      <c r="Z63" s="3042" t="n">
        <v>0</v>
      </c>
      <c r="AA63" s="3042" t="n">
        <v>0</v>
      </c>
      <c r="AB63" s="2363" t="n"/>
      <c r="AC63" s="727" t="n"/>
      <c r="AD63" s="2901" t="n">
        <v>0</v>
      </c>
      <c r="AE63" s="2901" t="n">
        <v>0</v>
      </c>
      <c r="AF63" s="2901" t="n">
        <v>0</v>
      </c>
      <c r="AG63" s="2901" t="n">
        <v>0</v>
      </c>
      <c r="AH63" s="2835" t="n">
        <v>0</v>
      </c>
      <c r="AI63" s="2901" t="n">
        <v>0</v>
      </c>
      <c r="AJ63" s="405" t="n"/>
      <c r="AK63" s="727" t="n"/>
      <c r="AL63" s="2901" t="n">
        <v>0</v>
      </c>
      <c r="AM63" s="2901" t="n">
        <v>0</v>
      </c>
      <c r="AN63" s="2901" t="n">
        <v>0</v>
      </c>
      <c r="AO63" s="2901" t="n">
        <v>0</v>
      </c>
      <c r="AP63" s="2901" t="n">
        <v>0</v>
      </c>
      <c r="AQ63" s="2835" t="n">
        <v>0</v>
      </c>
      <c r="AR63" s="2901" t="n">
        <v>0</v>
      </c>
      <c r="AS63" s="405" t="n"/>
      <c r="AT63" s="3041" t="n"/>
      <c r="AU63" s="2835" t="n">
        <v>0</v>
      </c>
      <c r="AV63" s="2901" t="n">
        <v>0</v>
      </c>
      <c r="AW63" s="2901" t="n">
        <v>0</v>
      </c>
      <c r="AX63" s="2901" t="n">
        <v>0</v>
      </c>
      <c r="AY63" s="2901" t="n">
        <v>0</v>
      </c>
      <c r="AZ63" s="2901" t="n">
        <v>0</v>
      </c>
      <c r="BA63" s="405" t="n"/>
      <c r="BB63" s="727" t="n"/>
      <c r="BC63" s="2835" t="n">
        <v>0</v>
      </c>
      <c r="BD63" s="2901" t="n"/>
      <c r="BE63" s="2901" t="n"/>
      <c r="BF63" s="2901" t="n">
        <v>0</v>
      </c>
      <c r="BG63" s="2901" t="n">
        <v>0</v>
      </c>
      <c r="BH63" s="2901" t="n">
        <v>0</v>
      </c>
      <c r="BI63" s="405" t="n"/>
      <c r="BJ63" s="3041" t="n"/>
      <c r="BK63" s="2835" t="n">
        <v>0</v>
      </c>
      <c r="BL63" s="2901" t="n"/>
      <c r="BM63" s="2901" t="n"/>
      <c r="BN63" s="2901" t="n">
        <v>0</v>
      </c>
      <c r="BO63" s="2901" t="n">
        <v>0</v>
      </c>
      <c r="BP63" s="2901" t="n">
        <v>0</v>
      </c>
      <c r="BQ63" s="2901" t="n">
        <v>0</v>
      </c>
      <c r="BR63" s="405" t="n"/>
      <c r="BS63" s="727" t="n"/>
      <c r="BT63" s="2835" t="n">
        <v>0</v>
      </c>
      <c r="BU63" s="2901" t="n"/>
      <c r="BV63" s="2901" t="n">
        <v>0</v>
      </c>
      <c r="BW63" s="2901" t="n">
        <v>0</v>
      </c>
      <c r="BX63" s="2901" t="n">
        <v>0</v>
      </c>
      <c r="BY63" s="2901" t="n">
        <v>0</v>
      </c>
      <c r="BZ63" s="405" t="n"/>
      <c r="CA63" s="729" t="n"/>
      <c r="CB63" s="2835" t="n">
        <v>0</v>
      </c>
      <c r="CC63" s="2901" t="n"/>
      <c r="CD63" s="2901" t="n">
        <v>0</v>
      </c>
      <c r="CE63" s="2901" t="n">
        <v>0</v>
      </c>
      <c r="CF63" s="2901" t="n">
        <v>0</v>
      </c>
      <c r="CG63" s="2901" t="n">
        <v>0</v>
      </c>
      <c r="CH63" s="405" t="n"/>
      <c r="CI63" s="729" t="n"/>
      <c r="CJ63" s="2835" t="n">
        <v>0</v>
      </c>
      <c r="CK63" s="2901" t="n"/>
      <c r="CL63" s="2901" t="n">
        <v>0</v>
      </c>
      <c r="CM63" s="2901" t="n">
        <v>0</v>
      </c>
      <c r="CN63" s="2901" t="n">
        <v>0</v>
      </c>
      <c r="CO63" s="2901" t="n">
        <v>0</v>
      </c>
      <c r="CP63" s="405" t="n"/>
      <c r="CQ63" s="727" t="n"/>
      <c r="CR63" s="2901" t="n">
        <v>0</v>
      </c>
      <c r="CS63" s="2901" t="n">
        <v>0</v>
      </c>
      <c r="CT63" s="2832" t="n">
        <v>0</v>
      </c>
      <c r="CU63" s="2901" t="n">
        <v>0</v>
      </c>
      <c r="CV63" s="2901" t="n">
        <v>0</v>
      </c>
      <c r="CW63" s="2901" t="n">
        <v>0</v>
      </c>
      <c r="CX63" s="730" t="n"/>
      <c r="CY63" s="731" t="n"/>
      <c r="CZ63" s="3043" t="n">
        <v>0</v>
      </c>
      <c r="DA63" s="2901" t="n">
        <v>0</v>
      </c>
      <c r="DB63" s="2901" t="n">
        <v>0</v>
      </c>
      <c r="DC63" s="2901" t="n">
        <v>0</v>
      </c>
      <c r="DD63" s="2901" t="n">
        <v>0</v>
      </c>
      <c r="DE63" s="405" t="n"/>
      <c r="DF63" s="405" t="n"/>
      <c r="DG63" s="405" t="n"/>
      <c r="DH63" s="405" t="n"/>
      <c r="DI63" s="2729" t="n"/>
      <c r="DJ63" s="2618" t="n"/>
      <c r="DL63" s="2618" t="n"/>
      <c r="DM63" s="2811">
        <f>(CS63-CZ63)*10^6</f>
        <v/>
      </c>
      <c r="DN63" s="2811">
        <f>(CT63-DC63)*10^6</f>
        <v/>
      </c>
      <c r="DO63" s="2811">
        <f>(CW63-DD63)*10^6</f>
        <v/>
      </c>
    </row>
    <row customFormat="1" customHeight="1" hidden="1" ht="15" outlineLevel="1" r="64" s="408">
      <c r="A64" s="725" t="n"/>
      <c r="B64" s="726" t="inlineStr">
        <is>
          <t xml:space="preserve">    Sortant voix LIBERCOM</t>
        </is>
      </c>
      <c r="C64" s="643" t="inlineStr">
        <is>
          <t>CA57</t>
        </is>
      </c>
      <c r="D64" s="2901" t="n">
        <v>0.044706</v>
      </c>
      <c r="E64" s="2901" t="n">
        <v>0.0309274604843443</v>
      </c>
      <c r="F64" s="2901" t="n">
        <v>0.0137785395156557</v>
      </c>
      <c r="G64" s="2901" t="n">
        <v>0.019446</v>
      </c>
      <c r="H64" s="2363" t="n">
        <v>1.298981795742055</v>
      </c>
      <c r="I64" s="727" t="n"/>
      <c r="J64" s="2901" t="n">
        <v>0.040065</v>
      </c>
      <c r="K64" s="2901" t="n">
        <v>0.0273396811518898</v>
      </c>
      <c r="L64" s="2901" t="n">
        <v>0.0127253188481102</v>
      </c>
      <c r="M64" s="2901" t="n">
        <v>0.053445</v>
      </c>
      <c r="N64" s="2363" t="n">
        <v>-0.2503508279539713</v>
      </c>
      <c r="O64" s="3041" t="n"/>
      <c r="P64" s="2901" t="n">
        <v>0.085193</v>
      </c>
      <c r="Q64" s="2901" t="n">
        <v>0.0316304133247359</v>
      </c>
      <c r="R64" s="2901" t="n">
        <v>0.0535625866752641</v>
      </c>
      <c r="S64" s="2901" t="n">
        <v>0.013419</v>
      </c>
      <c r="T64" s="2363" t="n">
        <v>5.348684700797377</v>
      </c>
      <c r="U64" s="727" t="n"/>
      <c r="V64" s="2321" t="n">
        <v>0.03708</v>
      </c>
      <c r="W64" s="3042" t="n">
        <v>0.0356546904209305</v>
      </c>
      <c r="X64" s="3042" t="n">
        <v>0.0672605161169183</v>
      </c>
      <c r="Y64" s="3042" t="n">
        <v>0.0014253095790695</v>
      </c>
      <c r="Z64" s="3042" t="n">
        <v>-0.0301805161169183</v>
      </c>
      <c r="AA64" s="3042" t="n">
        <v>0.015962</v>
      </c>
      <c r="AB64" s="2363" t="n">
        <v>1.323017165768701</v>
      </c>
      <c r="AC64" s="727" t="n"/>
      <c r="AD64" s="2901" t="n">
        <v>0.031553</v>
      </c>
      <c r="AE64" s="2901" t="n">
        <v>0.0468613325837599</v>
      </c>
      <c r="AF64" s="2901" t="n">
        <v>0.09433440976049109</v>
      </c>
      <c r="AG64" s="2901" t="n">
        <v>-0.0153083325837599</v>
      </c>
      <c r="AH64" s="2835" t="n">
        <v>-0.0627814097604911</v>
      </c>
      <c r="AI64" s="2901" t="n">
        <v>0.053982</v>
      </c>
      <c r="AJ64" s="405" t="n">
        <v>-0.4154903486347301</v>
      </c>
      <c r="AK64" s="727" t="n"/>
      <c r="AL64" s="2901" t="n">
        <v>-0.000793</v>
      </c>
      <c r="AM64" s="2901" t="n">
        <v>0.0461359068206241</v>
      </c>
      <c r="AN64" s="2901" t="n">
        <v>0.101733749173621</v>
      </c>
      <c r="AO64" s="2901" t="n">
        <v>0.0762343778880656</v>
      </c>
      <c r="AP64" s="2901" t="n">
        <v>-0.0469289068206241</v>
      </c>
      <c r="AQ64" s="2835" t="n">
        <v>-0.102526749173621</v>
      </c>
      <c r="AR64" s="2901" t="n">
        <v>0.055679</v>
      </c>
      <c r="AS64" s="405" t="n">
        <v>-1.014242353490544</v>
      </c>
      <c r="AT64" s="3041" t="n"/>
      <c r="AU64" s="2835" t="n">
        <v>0.00058</v>
      </c>
      <c r="AV64" s="2901" t="n">
        <v>0.0452614209249337</v>
      </c>
      <c r="AW64" s="2901" t="n">
        <v>0.0616721917528756</v>
      </c>
      <c r="AX64" s="2901" t="n">
        <v>-0.04468142092493371</v>
      </c>
      <c r="AY64" s="2901" t="n">
        <v>-0.06109219175287561</v>
      </c>
      <c r="AZ64" s="2901" t="n">
        <v>0.043702</v>
      </c>
      <c r="BA64" s="405" t="n">
        <v>-0.9867282961878175</v>
      </c>
      <c r="BB64" s="727" t="n"/>
      <c r="BC64" s="2835" t="n">
        <v>-0.040942</v>
      </c>
      <c r="BD64" s="2901" t="n">
        <v>0.0450063567894253</v>
      </c>
      <c r="BE64" s="2901" t="n">
        <v>0.0598033608214833</v>
      </c>
      <c r="BF64" s="2901" t="n">
        <v>-0.08594835678942531</v>
      </c>
      <c r="BG64" s="2901" t="n">
        <v>-0.1007453608214833</v>
      </c>
      <c r="BH64" s="2901" t="n">
        <v>0.032335</v>
      </c>
      <c r="BI64" s="405" t="n">
        <v>-2.266182155558992</v>
      </c>
      <c r="BJ64" s="3041" t="n"/>
      <c r="BK64" s="2835" t="n">
        <v>0</v>
      </c>
      <c r="BL64" s="2901" t="n">
        <v>0.043334893278722</v>
      </c>
      <c r="BM64" s="2901" t="n">
        <v>0.0700939672868858</v>
      </c>
      <c r="BN64" s="2901" t="n">
        <v>0.00456834676407509</v>
      </c>
      <c r="BO64" s="2901" t="n">
        <v>-0.043334893278722</v>
      </c>
      <c r="BP64" s="2901" t="n">
        <v>-0.00456834676407509</v>
      </c>
      <c r="BQ64" s="2901" t="n">
        <v>0.068787</v>
      </c>
      <c r="BR64" s="405" t="n">
        <v>-1</v>
      </c>
      <c r="BS64" s="727" t="n"/>
      <c r="BT64" s="2835" t="n">
        <v>-0.00029</v>
      </c>
      <c r="BU64" s="2901" t="n">
        <v>0.0445572137756277</v>
      </c>
      <c r="BV64" s="2901" t="n">
        <v>0.00483535266336935</v>
      </c>
      <c r="BW64" s="2901" t="n">
        <v>-0.0448472137756277</v>
      </c>
      <c r="BX64" s="2901" t="n">
        <v>-0.00512535266336935</v>
      </c>
      <c r="BY64" s="2901" t="n">
        <v>0.031368</v>
      </c>
      <c r="BZ64" s="405" t="n">
        <v>-1.009245090538128</v>
      </c>
      <c r="CA64" s="729" t="n"/>
      <c r="CB64" s="2835" t="n">
        <v>0</v>
      </c>
      <c r="CC64" s="2901" t="n">
        <v>0.0429133202109058</v>
      </c>
      <c r="CD64" s="2901" t="n">
        <v>0.00786610032218318</v>
      </c>
      <c r="CE64" s="2901" t="n">
        <v>-0.0429133202109058</v>
      </c>
      <c r="CF64" s="2901" t="n">
        <v>-0.00786610032218318</v>
      </c>
      <c r="CG64" s="2901" t="n">
        <v>0.031623</v>
      </c>
      <c r="CH64" s="405" t="n">
        <v>-1</v>
      </c>
      <c r="CI64" s="729" t="n"/>
      <c r="CJ64" s="2835" t="n">
        <v>0</v>
      </c>
      <c r="CK64" s="2901" t="n">
        <v>0.044131677856942</v>
      </c>
      <c r="CL64" s="2901" t="n">
        <v>6.73883574762006e-05</v>
      </c>
      <c r="CM64" s="2901" t="n">
        <v>-0.044131677856942</v>
      </c>
      <c r="CN64" s="2901" t="n">
        <v>-6.73883574762006e-05</v>
      </c>
      <c r="CO64" s="2901" t="n">
        <v>0.069102</v>
      </c>
      <c r="CP64" s="405" t="n">
        <v>-1</v>
      </c>
      <c r="CQ64" s="727" t="n"/>
      <c r="CR64" s="2901" t="n">
        <v>0.197152</v>
      </c>
      <c r="CS64" s="2901" t="n">
        <v>0.483754367622841</v>
      </c>
      <c r="CT64" s="2832" t="n">
        <v>0.2147791881071038</v>
      </c>
      <c r="CU64" s="2901" t="n">
        <v>-0.286602367622841</v>
      </c>
      <c r="CV64" s="2901" t="n">
        <v>-0.01762718810710384</v>
      </c>
      <c r="CW64" s="2901" t="n">
        <v>0.48885</v>
      </c>
      <c r="CX64" s="730" t="n"/>
      <c r="CY64" s="731" t="n"/>
      <c r="CZ64" s="3043" t="n">
        <v>0.483754367622841</v>
      </c>
      <c r="DA64" s="2901" t="n">
        <v>0.9186881431726129</v>
      </c>
      <c r="DB64" s="2901" t="n">
        <v>0.644844166010528</v>
      </c>
      <c r="DC64" s="2901" t="n">
        <v>0.214779188107104</v>
      </c>
      <c r="DD64" s="2901" t="n">
        <v>0.48885</v>
      </c>
      <c r="DE64" s="405" t="n"/>
      <c r="DF64" s="405" t="n"/>
      <c r="DG64" s="405" t="n"/>
      <c r="DH64" s="405" t="n"/>
      <c r="DI64" s="2729" t="n"/>
      <c r="DJ64" s="2618" t="n"/>
      <c r="DL64" s="2618" t="n"/>
      <c r="DM64" s="2811">
        <f>(CS64-CZ64)*10^6</f>
        <v/>
      </c>
      <c r="DN64" s="2811">
        <f>(CT64-DC64)*10^6</f>
        <v/>
      </c>
      <c r="DO64" s="2811">
        <f>(CW64-DD64)*10^6</f>
        <v/>
      </c>
    </row>
    <row customFormat="1" customHeight="1" hidden="1" ht="15" outlineLevel="1" r="65" s="408">
      <c r="A65" s="725" t="n"/>
      <c r="B65" s="726" t="inlineStr">
        <is>
          <t xml:space="preserve">    Sortant voix BTSA</t>
        </is>
      </c>
      <c r="C65" s="643" t="inlineStr">
        <is>
          <t>CA58</t>
        </is>
      </c>
      <c r="D65" s="2901" t="n">
        <v>-0.001938</v>
      </c>
      <c r="E65" s="2901" t="n">
        <v>0.0045030739555807</v>
      </c>
      <c r="F65" s="2901" t="n">
        <v>-0.0064410739555807</v>
      </c>
      <c r="G65" s="2901" t="n">
        <v>0.003216</v>
      </c>
      <c r="H65" s="2363" t="n">
        <v>-1.602611940298508</v>
      </c>
      <c r="I65" s="727" t="n"/>
      <c r="J65" s="2901" t="n">
        <v>0.015248</v>
      </c>
      <c r="K65" s="2901" t="n">
        <v>0.0039155636325627</v>
      </c>
      <c r="L65" s="2901" t="n">
        <v>0.0113324363674373</v>
      </c>
      <c r="M65" s="2901" t="n">
        <v>0.024492</v>
      </c>
      <c r="N65" s="2363" t="n">
        <v>-0.3774293646905112</v>
      </c>
      <c r="O65" s="3041" t="n"/>
      <c r="P65" s="2901" t="n">
        <v>-0.002613</v>
      </c>
      <c r="Q65" s="2901" t="n">
        <v>0.0045260302468233</v>
      </c>
      <c r="R65" s="2901" t="n">
        <v>-0.0071390302468233</v>
      </c>
      <c r="S65" s="2901" t="n">
        <v>-0.001506</v>
      </c>
      <c r="T65" s="2363" t="n">
        <v>0.7350597609561753</v>
      </c>
      <c r="U65" s="727" t="n"/>
      <c r="V65" s="2321" t="n">
        <v>0.002427</v>
      </c>
      <c r="W65" s="3042" t="n">
        <v>0.0051331300691942</v>
      </c>
      <c r="X65" s="3042" t="n">
        <v>0.0042331654991802</v>
      </c>
      <c r="Y65" s="3042" t="n">
        <v>-0.0027061300691942</v>
      </c>
      <c r="Z65" s="3042" t="n">
        <v>-0.0018061654991802</v>
      </c>
      <c r="AA65" s="3042" t="n">
        <v>0.00957</v>
      </c>
      <c r="AB65" s="2363" t="n">
        <v>-0.7463949843260188</v>
      </c>
      <c r="AC65" s="727" t="n"/>
      <c r="AD65" s="2901" t="n">
        <v>0.005103</v>
      </c>
      <c r="AE65" s="2901" t="n">
        <v>0.0067211228412805</v>
      </c>
      <c r="AF65" s="2901" t="n">
        <v>0.008401175991372</v>
      </c>
      <c r="AG65" s="2901" t="n">
        <v>-0.0016181228412805</v>
      </c>
      <c r="AH65" s="2835" t="n">
        <v>-0.003298175991372001</v>
      </c>
      <c r="AI65" s="2901" t="n">
        <v>0.012359</v>
      </c>
      <c r="AJ65" s="405" t="n">
        <v>-0.5871025163848208</v>
      </c>
      <c r="AK65" s="727" t="n"/>
      <c r="AL65" s="2901" t="n">
        <v>-3.7e-05</v>
      </c>
      <c r="AM65" s="2901" t="n">
        <v>0.0066202642972005</v>
      </c>
      <c r="AN65" s="2901" t="n">
        <v>0.00319185369508498</v>
      </c>
      <c r="AO65" s="2901" t="n">
        <v>0.0024368080563469</v>
      </c>
      <c r="AP65" s="2901" t="n">
        <v>-0.0066572642972005</v>
      </c>
      <c r="AQ65" s="2835" t="n">
        <v>-0.00322885369508498</v>
      </c>
      <c r="AR65" s="2901" t="n">
        <v>0.002981</v>
      </c>
      <c r="AS65" s="405" t="n">
        <v>-1.012411942301241</v>
      </c>
      <c r="AT65" s="3041" t="n"/>
      <c r="AU65" s="2835" t="n">
        <v>0</v>
      </c>
      <c r="AV65" s="2901" t="n">
        <v>0.00650087073632792</v>
      </c>
      <c r="AW65" s="2901" t="n">
        <v>0.00471587178691041</v>
      </c>
      <c r="AX65" s="2901" t="n">
        <v>-0.00650087073632792</v>
      </c>
      <c r="AY65" s="2901" t="n">
        <v>-0.00471587178691041</v>
      </c>
      <c r="AZ65" s="2901" t="n">
        <v>0.008078</v>
      </c>
      <c r="BA65" s="405" t="n">
        <v>-1</v>
      </c>
      <c r="BB65" s="727" t="n"/>
      <c r="BC65" s="2835" t="n">
        <v>-0.003875</v>
      </c>
      <c r="BD65" s="2901" t="n">
        <v>0.00645916167360219</v>
      </c>
      <c r="BE65" s="2901" t="n">
        <v>0.00477185560184088</v>
      </c>
      <c r="BF65" s="2901" t="n">
        <v>-0.01033416167360219</v>
      </c>
      <c r="BG65" s="2901" t="n">
        <v>-0.008646855601840881</v>
      </c>
      <c r="BH65" s="2901" t="n">
        <v>0.009395000000000001</v>
      </c>
      <c r="BI65" s="405" t="n">
        <v>-1.412453432676956</v>
      </c>
      <c r="BJ65" s="3041" t="n"/>
      <c r="BK65" s="2835" t="n">
        <v>0</v>
      </c>
      <c r="BL65" s="2901" t="n">
        <v>0.00622059223871309</v>
      </c>
      <c r="BM65" s="2901" t="n">
        <v>0.00422197252738161</v>
      </c>
      <c r="BN65" s="2901" t="n">
        <v>0.000737310127226868</v>
      </c>
      <c r="BO65" s="2901" t="n">
        <v>-0.00622059223871309</v>
      </c>
      <c r="BP65" s="2901" t="n">
        <v>-0.000737310127226868</v>
      </c>
      <c r="BQ65" s="2901" t="n">
        <v>-0.005644</v>
      </c>
      <c r="BR65" s="405" t="n">
        <v>-1</v>
      </c>
      <c r="BS65" s="727" t="n"/>
      <c r="BT65" s="2835" t="n">
        <v>0</v>
      </c>
      <c r="BU65" s="2901" t="n">
        <v>0.00639682676169745</v>
      </c>
      <c r="BV65" s="2901" t="n">
        <v>0.000749931601456681</v>
      </c>
      <c r="BW65" s="2901" t="n">
        <v>-0.00639682676169745</v>
      </c>
      <c r="BX65" s="2901" t="n">
        <v>-0.000749931601456681</v>
      </c>
      <c r="BY65" s="2901" t="n">
        <v>0.002808</v>
      </c>
      <c r="BZ65" s="405" t="n">
        <v>-1</v>
      </c>
      <c r="CA65" s="729" t="n"/>
      <c r="CB65" s="2835" t="n">
        <v>0</v>
      </c>
      <c r="CC65" s="2901" t="n">
        <v>0.00615989164525154</v>
      </c>
      <c r="CD65" s="2901" t="n">
        <v>0.00125787948354274</v>
      </c>
      <c r="CE65" s="2901" t="n">
        <v>-0.00615989164525154</v>
      </c>
      <c r="CF65" s="2901" t="n">
        <v>-0.00125787948354274</v>
      </c>
      <c r="CG65" s="2901" t="n">
        <v>0.004124</v>
      </c>
      <c r="CH65" s="405" t="n">
        <v>-1</v>
      </c>
      <c r="CI65" s="729" t="n"/>
      <c r="CJ65" s="2835" t="n">
        <v>0</v>
      </c>
      <c r="CK65" s="2901" t="n">
        <v>0.00633516038282028</v>
      </c>
      <c r="CL65" s="2901" t="n">
        <v>1.06916269702661e-05</v>
      </c>
      <c r="CM65" s="2901" t="n">
        <v>-0.00633516038282028</v>
      </c>
      <c r="CN65" s="2901" t="n">
        <v>-1.06916269702661e-05</v>
      </c>
      <c r="CO65" s="2901" t="n">
        <v>0.007712</v>
      </c>
      <c r="CP65" s="405" t="n">
        <v>-1</v>
      </c>
      <c r="CQ65" s="727" t="n"/>
      <c r="CR65" s="2901" t="n">
        <v>0.014315</v>
      </c>
      <c r="CS65" s="2901" t="n">
        <v>0.06949168848105437</v>
      </c>
      <c r="CT65" s="2832" t="n">
        <v>0.01707081283919656</v>
      </c>
      <c r="CU65" s="2901" t="n">
        <v>-0.05517668848105437</v>
      </c>
      <c r="CV65" s="2901" t="n">
        <v>-0.002755812839196556</v>
      </c>
      <c r="CW65" s="2901" t="n">
        <v>0.07758500000000002</v>
      </c>
      <c r="CX65" s="730">
        <f>+CR65/CW65-1</f>
        <v/>
      </c>
      <c r="CY65" s="731" t="n"/>
      <c r="CZ65" s="3043" t="n">
        <v>0.06949168848105459</v>
      </c>
      <c r="DA65" s="2901" t="n">
        <v>0.0536196121520065</v>
      </c>
      <c r="DB65" s="2901" t="n">
        <v>0.0442118860558267</v>
      </c>
      <c r="DC65" s="2901" t="n">
        <v>0.0170708128391966</v>
      </c>
      <c r="DD65" s="2901" t="n">
        <v>0.07758500000000002</v>
      </c>
      <c r="DE65" s="405">
        <f>(CZ65-DD65)/DD65</f>
        <v/>
      </c>
      <c r="DF65" s="405">
        <f>(DA65-DD65)/DD65</f>
        <v/>
      </c>
      <c r="DG65" s="405">
        <f>(DB65-DD65)/DD65</f>
        <v/>
      </c>
      <c r="DH65" s="405">
        <f>(DC65-DD65)/DD65</f>
        <v/>
      </c>
      <c r="DI65" s="2729" t="n"/>
      <c r="DJ65" s="2618" t="n"/>
      <c r="DL65" s="2618" t="n"/>
      <c r="DM65" s="2811">
        <f>(CS65-CZ65)*10^6</f>
        <v/>
      </c>
      <c r="DN65" s="2811">
        <f>(CT65-DC65)*10^6</f>
        <v/>
      </c>
      <c r="DO65" s="2811">
        <f>(CW65-DD65)*10^6</f>
        <v/>
      </c>
    </row>
    <row customFormat="1" customHeight="1" hidden="1" ht="15" outlineLevel="1" r="66" s="408">
      <c r="A66" s="725" t="n"/>
      <c r="B66" s="726" t="inlineStr">
        <is>
          <t xml:space="preserve">    Sortant voix INTERNATIONAL</t>
        </is>
      </c>
      <c r="C66" s="643" t="inlineStr">
        <is>
          <t>CA59</t>
        </is>
      </c>
      <c r="D66" s="2901" t="n">
        <v>0.046205</v>
      </c>
      <c r="E66" s="2901" t="n">
        <v>0.0632129382634553</v>
      </c>
      <c r="F66" s="2901" t="n">
        <v>-0.01700793826345529</v>
      </c>
      <c r="G66" s="2901" t="n">
        <v>0.271662</v>
      </c>
      <c r="H66" s="2363" t="n">
        <v>-0.8299173237331684</v>
      </c>
      <c r="I66" s="727" t="n"/>
      <c r="J66" s="2901" t="n">
        <v>0.06272800000000001</v>
      </c>
      <c r="K66" s="2901" t="n">
        <v>0.0522981316998635</v>
      </c>
      <c r="L66" s="2901" t="n">
        <v>0.01042986830013651</v>
      </c>
      <c r="M66" s="2901" t="n">
        <v>0.08537699999999999</v>
      </c>
      <c r="N66" s="2363" t="n">
        <v>-0.2652822188645653</v>
      </c>
      <c r="O66" s="3041" t="n"/>
      <c r="P66" s="2901" t="n">
        <v>0.04571</v>
      </c>
      <c r="Q66" s="2901" t="n">
        <v>0.062692703188196</v>
      </c>
      <c r="R66" s="2901" t="n">
        <v>-0.016982703188196</v>
      </c>
      <c r="S66" s="2901" t="n">
        <v>0.202708</v>
      </c>
      <c r="T66" s="2363" t="n">
        <v>-0.7745032263156856</v>
      </c>
      <c r="U66" s="727" t="n"/>
      <c r="V66" s="2321" t="n">
        <v>0.04981</v>
      </c>
      <c r="W66" s="3042" t="n">
        <v>0.0703065134860163</v>
      </c>
      <c r="X66" s="3042" t="n">
        <v>0.07006466006408341</v>
      </c>
      <c r="Y66" s="3042" t="n">
        <v>-0.0204965134860163</v>
      </c>
      <c r="Z66" s="3042" t="n">
        <v>-0.02025466006408341</v>
      </c>
      <c r="AA66" s="3042" t="n">
        <v>0.08864</v>
      </c>
      <c r="AB66" s="2363" t="n">
        <v>-0.4380640794223827</v>
      </c>
      <c r="AC66" s="727" t="n"/>
      <c r="AD66" s="2901" t="n">
        <v>0.024212</v>
      </c>
      <c r="AE66" s="2901" t="n">
        <v>0.0843355839247677</v>
      </c>
      <c r="AF66" s="2901" t="n">
        <v>0.0840721075235888</v>
      </c>
      <c r="AG66" s="2901" t="n">
        <v>-0.0601235839247677</v>
      </c>
      <c r="AH66" s="2835" t="n">
        <v>-0.05986010752358881</v>
      </c>
      <c r="AI66" s="2901" t="n">
        <v>0.08041</v>
      </c>
      <c r="AJ66" s="405" t="n">
        <v>-0.6988931724909837</v>
      </c>
      <c r="AK66" s="727" t="n"/>
      <c r="AL66" s="2901" t="n">
        <v>-0.001389</v>
      </c>
      <c r="AM66" s="2901" t="n">
        <v>0.0876280289408299</v>
      </c>
      <c r="AN66" s="2901" t="n">
        <v>0.08738518377157301</v>
      </c>
      <c r="AO66" s="2901" t="n">
        <v>0.171665971405007</v>
      </c>
      <c r="AP66" s="2901" t="n">
        <v>-0.0890170289408299</v>
      </c>
      <c r="AQ66" s="2835" t="n">
        <v>-0.08877418377157301</v>
      </c>
      <c r="AR66" s="2901" t="n">
        <v>0.012866</v>
      </c>
      <c r="AS66" s="405" t="n">
        <v>-1.107958961604228</v>
      </c>
      <c r="AT66" s="3041" t="n"/>
      <c r="AU66" s="2835" t="n">
        <v>0.13696</v>
      </c>
      <c r="AV66" s="2901" t="n">
        <v>0.0783760359719976</v>
      </c>
      <c r="AW66" s="2901" t="n">
        <v>0.15364669872794</v>
      </c>
      <c r="AX66" s="2901" t="n">
        <v>0.05858396402800239</v>
      </c>
      <c r="AY66" s="2901" t="n">
        <v>-0.01668669872794001</v>
      </c>
      <c r="AZ66" s="2901" t="n">
        <v>0.074833</v>
      </c>
      <c r="BA66" s="405" t="n">
        <v>0.8302085978111262</v>
      </c>
      <c r="BB66" s="727" t="n"/>
      <c r="BC66" s="2835" t="n">
        <v>0.07085900000000001</v>
      </c>
      <c r="BD66" s="2901" t="n">
        <v>0.0779440484326057</v>
      </c>
      <c r="BE66" s="2901" t="n">
        <v>0.147624136348926</v>
      </c>
      <c r="BF66" s="2901" t="n">
        <v>-0.007085048432605698</v>
      </c>
      <c r="BG66" s="2901" t="n">
        <v>-0.07676513634892598</v>
      </c>
      <c r="BH66" s="2901" t="n">
        <v>0.114302</v>
      </c>
      <c r="BI66" s="405" t="n">
        <v>-0.3800720897272138</v>
      </c>
      <c r="BJ66" s="3041" t="n"/>
      <c r="BK66" s="2835" t="n">
        <v>0.044239</v>
      </c>
      <c r="BL66" s="2901" t="n">
        <v>0.0750430863815169</v>
      </c>
      <c r="BM66" s="2901" t="n">
        <v>0.163599468721573</v>
      </c>
      <c r="BN66" s="2901" t="n">
        <v>0.166816763886815</v>
      </c>
      <c r="BO66" s="2901" t="n">
        <v>-0.0308040863815169</v>
      </c>
      <c r="BP66" s="2901" t="n">
        <v>-0.122577763886815</v>
      </c>
      <c r="BQ66" s="2901" t="n">
        <v>0.074984</v>
      </c>
      <c r="BR66" s="405" t="n">
        <v>-0.4100208044382802</v>
      </c>
      <c r="BS66" s="727" t="n"/>
      <c r="BT66" s="2835" t="n">
        <v>0.014687</v>
      </c>
      <c r="BU66" s="2901" t="n">
        <v>0.0771608643469322</v>
      </c>
      <c r="BV66" s="2901" t="n">
        <v>0.167458236843156</v>
      </c>
      <c r="BW66" s="2901" t="n">
        <v>-0.0624738643469322</v>
      </c>
      <c r="BX66" s="2901" t="n">
        <v>-0.152771236843156</v>
      </c>
      <c r="BY66" s="2901" t="n">
        <v>0.091196</v>
      </c>
      <c r="BZ66" s="405" t="n">
        <v>-0.8389512697925348</v>
      </c>
      <c r="CA66" s="729" t="n"/>
      <c r="CB66" s="2835" t="n">
        <v>0.094001</v>
      </c>
      <c r="CC66" s="2901" t="n">
        <v>0.074315457654843</v>
      </c>
      <c r="CD66" s="2901" t="n">
        <v>0.172136655379423</v>
      </c>
      <c r="CE66" s="2901" t="n">
        <v>0.019685542345157</v>
      </c>
      <c r="CF66" s="2901" t="n">
        <v>-0.07813565537942299</v>
      </c>
      <c r="CG66" s="2901" t="n">
        <v>0.077084</v>
      </c>
      <c r="CH66" s="405" t="n">
        <v>0.2194618857350423</v>
      </c>
      <c r="CI66" s="729" t="n"/>
      <c r="CJ66" s="2835" t="n">
        <v>0.055534</v>
      </c>
      <c r="CK66" s="2901" t="n">
        <v>0.0764240632153806</v>
      </c>
      <c r="CL66" s="2901" t="n">
        <v>0</v>
      </c>
      <c r="CM66" s="2901" t="n">
        <v>-0.0208900632153806</v>
      </c>
      <c r="CN66" s="2901" t="n">
        <v>0.055534</v>
      </c>
      <c r="CO66" s="2901" t="n">
        <v>0.043568</v>
      </c>
      <c r="CP66" s="405" t="n">
        <v>0.2746511200881381</v>
      </c>
      <c r="CQ66" s="727" t="n"/>
      <c r="CR66" s="2901" t="n">
        <v>0.643556</v>
      </c>
      <c r="CS66" s="2901" t="n">
        <v>0.8797374555064047</v>
      </c>
      <c r="CT66" s="2832" t="n">
        <v>0.941506656109394</v>
      </c>
      <c r="CU66" s="2901" t="n">
        <v>-0.2361814555064047</v>
      </c>
      <c r="CV66" s="2901" t="n">
        <v>-0.297950656109394</v>
      </c>
      <c r="CW66" s="2901" t="n">
        <v>1.21763</v>
      </c>
      <c r="CX66" s="730">
        <f>+CR66/CW66-1</f>
        <v/>
      </c>
      <c r="CY66" s="731" t="n"/>
      <c r="CZ66" s="3043" t="n">
        <v>0.879737455506405</v>
      </c>
      <c r="DA66" s="2901" t="n">
        <v>0.8022325315061779</v>
      </c>
      <c r="DB66" s="2901" t="n">
        <v>1.19892884175381</v>
      </c>
      <c r="DC66" s="2901" t="n">
        <v>0.941506656109394</v>
      </c>
      <c r="DD66" s="2901" t="n">
        <v>1.21763</v>
      </c>
      <c r="DE66" s="405">
        <f>(CZ66-DD66)/DD66</f>
        <v/>
      </c>
      <c r="DF66" s="405">
        <f>(DA66-DD66)/DD66</f>
        <v/>
      </c>
      <c r="DG66" s="405">
        <f>(DB66-DD66)/DD66</f>
        <v/>
      </c>
      <c r="DH66" s="405">
        <f>(DC66-DD66)/DD66</f>
        <v/>
      </c>
      <c r="DI66" s="2729" t="n"/>
      <c r="DJ66" s="2618" t="n"/>
      <c r="DL66" s="2618" t="n"/>
      <c r="DM66" s="2811">
        <f>(CS66-CZ66)*10^6</f>
        <v/>
      </c>
      <c r="DN66" s="2811">
        <f>(CT66-DC66)*10^6</f>
        <v/>
      </c>
      <c r="DO66" s="2811">
        <f>(CW66-DD66)*10^6</f>
        <v/>
      </c>
    </row>
    <row customFormat="1" customHeight="1" hidden="1" ht="15" outlineLevel="1" r="67" s="408">
      <c r="A67" s="725" t="n"/>
      <c r="B67" s="726" t="inlineStr">
        <is>
          <t xml:space="preserve">    Sortant voix roaming</t>
        </is>
      </c>
      <c r="C67" s="643" t="inlineStr">
        <is>
          <t>CA60</t>
        </is>
      </c>
      <c r="D67" s="2901" t="n">
        <v>0.024176</v>
      </c>
      <c r="E67" s="2901" t="n">
        <v>0.387554266699402</v>
      </c>
      <c r="F67" s="2901" t="n">
        <v>-0.363378266699402</v>
      </c>
      <c r="G67" s="2901" t="n">
        <v>0.375186</v>
      </c>
      <c r="H67" s="2363" t="n">
        <v>-0.9355626276033754</v>
      </c>
      <c r="I67" s="727" t="n"/>
      <c r="J67" s="2901" t="n">
        <v>0.239947</v>
      </c>
      <c r="K67" s="2901" t="n">
        <v>0.350931000735439</v>
      </c>
      <c r="L67" s="2901" t="n">
        <v>-0.110984000735439</v>
      </c>
      <c r="M67" s="2901" t="n">
        <v>-0.121687</v>
      </c>
      <c r="N67" s="2363" t="n">
        <v>-2.971837583307995</v>
      </c>
      <c r="O67" s="3041" t="n"/>
      <c r="P67" s="2901" t="n">
        <v>0.296512</v>
      </c>
      <c r="Q67" s="2901" t="n">
        <v>0.38950723492907</v>
      </c>
      <c r="R67" s="2901" t="n">
        <v>-0.09299523492907003</v>
      </c>
      <c r="S67" s="2901" t="n">
        <v>0.180007</v>
      </c>
      <c r="T67" s="2363" t="n">
        <v>0.6472248301454944</v>
      </c>
      <c r="U67" s="727" t="n"/>
      <c r="V67" s="2321" t="n">
        <v>-0.136928</v>
      </c>
      <c r="W67" s="3042" t="n">
        <v>0.377966218761425</v>
      </c>
      <c r="X67" s="3042" t="n">
        <v>0.288473179835697</v>
      </c>
      <c r="Y67" s="3042" t="n">
        <v>-0.5148942187614249</v>
      </c>
      <c r="Z67" s="3042" t="n">
        <v>-0.425401179835697</v>
      </c>
      <c r="AA67" s="3042" t="n">
        <v>0.151303</v>
      </c>
      <c r="AB67" s="2363" t="n">
        <v>-1.904991969756052</v>
      </c>
      <c r="AC67" s="727" t="n"/>
      <c r="AD67" s="2901" t="n">
        <v>0.066423</v>
      </c>
      <c r="AE67" s="2901" t="n">
        <v>0.391867071539918</v>
      </c>
      <c r="AF67" s="2901" t="n">
        <v>0.299177444298016</v>
      </c>
      <c r="AG67" s="2901" t="n">
        <v>-0.325444071539918</v>
      </c>
      <c r="AH67" s="2835" t="n">
        <v>-0.232754444298016</v>
      </c>
      <c r="AI67" s="2901" t="n">
        <v>0.251411</v>
      </c>
      <c r="AJ67" s="405" t="n">
        <v>-0.7357991495996595</v>
      </c>
      <c r="AK67" s="727" t="n"/>
      <c r="AL67" s="2901" t="n">
        <v>-0.003874</v>
      </c>
      <c r="AM67" s="2901" t="n">
        <v>0.380643675205324</v>
      </c>
      <c r="AN67" s="2901" t="n">
        <v>0.290711610555762</v>
      </c>
      <c r="AO67" s="2901" t="n">
        <v>0.0641864111913934</v>
      </c>
      <c r="AP67" s="2901" t="n">
        <v>-0.384517675205324</v>
      </c>
      <c r="AQ67" s="2835" t="n">
        <v>-0.294585610555762</v>
      </c>
      <c r="AR67" s="2901" t="n">
        <v>0.322092</v>
      </c>
      <c r="AS67" s="405" t="n">
        <v>-1.012027619437925</v>
      </c>
      <c r="AT67" s="3041" t="n"/>
      <c r="AU67" s="2835" t="n">
        <v>0.183442</v>
      </c>
      <c r="AV67" s="2901" t="n">
        <v>0.394877897560655</v>
      </c>
      <c r="AW67" s="2901" t="n">
        <v>0.06663249392784801</v>
      </c>
      <c r="AX67" s="2901" t="n">
        <v>-0.211435897560655</v>
      </c>
      <c r="AY67" s="2901" t="n">
        <v>0.116809506072152</v>
      </c>
      <c r="AZ67" s="2901" t="n">
        <v>0.380475</v>
      </c>
      <c r="BA67" s="405" t="n">
        <v>-0.5178605690255602</v>
      </c>
      <c r="BB67" s="727" t="n"/>
      <c r="BC67" s="2835" t="n">
        <v>0.070684</v>
      </c>
      <c r="BD67" s="2901" t="n">
        <v>0.396668118437849</v>
      </c>
      <c r="BE67" s="2901" t="n">
        <v>0.0669874299977592</v>
      </c>
      <c r="BF67" s="2901" t="n">
        <v>-0.325984118437849</v>
      </c>
      <c r="BG67" s="2901" t="n">
        <v>0.003696570002240801</v>
      </c>
      <c r="BH67" s="2901" t="n">
        <v>0.518165</v>
      </c>
      <c r="BI67" s="405" t="n">
        <v>-0.8635878532899752</v>
      </c>
      <c r="BJ67" s="3041" t="n"/>
      <c r="BK67" s="2835" t="n">
        <v>0.455193</v>
      </c>
      <c r="BL67" s="2901" t="n">
        <v>0.385762341936306</v>
      </c>
      <c r="BM67" s="2901" t="n">
        <v>0.0652012577255969</v>
      </c>
      <c r="BN67" s="2901" t="n">
        <v>0.0664834849411708</v>
      </c>
      <c r="BO67" s="2901" t="n">
        <v>0.06943065806369403</v>
      </c>
      <c r="BP67" s="2901" t="n">
        <v>0.3887095150588292</v>
      </c>
      <c r="BQ67" s="2901" t="n">
        <v>-0.193846</v>
      </c>
      <c r="BR67" s="405" t="n">
        <v>-3.348219720809302</v>
      </c>
      <c r="BS67" s="727" t="n"/>
      <c r="BT67" s="2835" t="n">
        <v>4.291361</v>
      </c>
      <c r="BU67" s="2901" t="n">
        <v>0.40065542857342</v>
      </c>
      <c r="BV67" s="2901" t="n">
        <v>0.0690222702603412</v>
      </c>
      <c r="BW67" s="2901" t="n">
        <v>3.89070557142658</v>
      </c>
      <c r="BX67" s="2901" t="n">
        <v>4.222338729739659</v>
      </c>
      <c r="BY67" s="2901" t="n">
        <v>0.193604</v>
      </c>
      <c r="BZ67" s="405" t="n">
        <v>21.16566289952687</v>
      </c>
      <c r="CA67" s="729" t="n"/>
      <c r="CB67" s="2835" t="n">
        <v>-1.056734</v>
      </c>
      <c r="CC67" s="2901" t="n">
        <v>0.389778526602154</v>
      </c>
      <c r="CD67" s="2901" t="n">
        <v>0.0671080058852961</v>
      </c>
      <c r="CE67" s="2901" t="n">
        <v>-1.446512526602154</v>
      </c>
      <c r="CF67" s="2901" t="n">
        <v>-1.123842005885296</v>
      </c>
      <c r="CG67" s="2901" t="n">
        <v>0.090516</v>
      </c>
      <c r="CH67" s="405" t="n">
        <v>-12.67455477484644</v>
      </c>
      <c r="CI67" s="729" t="n"/>
      <c r="CJ67" s="2835" t="n">
        <v>0.639876</v>
      </c>
      <c r="CK67" s="2901" t="n">
        <v>0.404886859737699</v>
      </c>
      <c r="CL67" s="2901" t="n">
        <v>0.06966760856927071</v>
      </c>
      <c r="CM67" s="2901" t="n">
        <v>0.234989140262301</v>
      </c>
      <c r="CN67" s="2901" t="n">
        <v>0.5702083914307293</v>
      </c>
      <c r="CO67" s="2901" t="n">
        <v>0.003028</v>
      </c>
      <c r="CP67" s="405" t="n">
        <v>210.3196829590489</v>
      </c>
      <c r="CQ67" s="727" t="n"/>
      <c r="CR67" s="2901" t="n">
        <v>5.070078</v>
      </c>
      <c r="CS67" s="2901" t="n">
        <v>4.651098640718661</v>
      </c>
      <c r="CT67" s="2832" t="n">
        <v>1.012663369656079</v>
      </c>
      <c r="CU67" s="2901" t="n">
        <v>0.4189793592813391</v>
      </c>
      <c r="CV67" s="2901" t="n">
        <v>4.057414630343921</v>
      </c>
      <c r="CW67" s="2901" t="n">
        <v>2.150254</v>
      </c>
      <c r="CX67" s="730">
        <f>+CR67/CW67-1</f>
        <v/>
      </c>
      <c r="CY67" s="731" t="n"/>
      <c r="CZ67" s="3043" t="n">
        <v>4.65109864071866</v>
      </c>
      <c r="DA67" s="2901" t="n">
        <v>3.25380977324323</v>
      </c>
      <c r="DB67" s="2901" t="n">
        <v>0.955529993425958</v>
      </c>
      <c r="DC67" s="2901" t="n">
        <v>1.01266336965608</v>
      </c>
      <c r="DD67" s="2901" t="n">
        <v>2.150254</v>
      </c>
      <c r="DE67" s="405">
        <f>(CZ67-DD67)/DD67</f>
        <v/>
      </c>
      <c r="DF67" s="405">
        <f>(DA67-DD67)/DD67</f>
        <v/>
      </c>
      <c r="DG67" s="405">
        <f>(DB67-DD67)/DD67</f>
        <v/>
      </c>
      <c r="DH67" s="405">
        <f>(DC67-DD67)/DD67</f>
        <v/>
      </c>
      <c r="DI67" s="2729" t="n"/>
      <c r="DJ67" s="2618" t="n"/>
      <c r="DL67" s="2618" t="n"/>
      <c r="DM67" s="2811">
        <f>(CS67-CZ67)*10^6</f>
        <v/>
      </c>
      <c r="DN67" s="2811">
        <f>(CT67-DC67)*10^6</f>
        <v/>
      </c>
      <c r="DO67" s="2811">
        <f>(CW67-DD67)*10^6</f>
        <v/>
      </c>
    </row>
    <row customFormat="1" customHeight="1" hidden="1" ht="15" outlineLevel="1" r="68" s="724">
      <c r="A68" s="710" t="n"/>
      <c r="B68" s="711" t="inlineStr">
        <is>
          <t>Total VOIX Sortant</t>
        </is>
      </c>
      <c r="C68" s="643" t="inlineStr">
        <is>
          <t>CA61</t>
        </is>
      </c>
      <c r="D68" s="3034" t="n">
        <v>0.578437</v>
      </c>
      <c r="E68" s="3034" t="n">
        <v>0.875996682345322</v>
      </c>
      <c r="F68" s="3034" t="n">
        <v>-0.297559682345322</v>
      </c>
      <c r="G68" s="3034" t="n">
        <v>1.551873</v>
      </c>
      <c r="H68" s="2362" t="n">
        <v>-0.6272652465762341</v>
      </c>
      <c r="I68" s="715" t="n"/>
      <c r="J68" s="3034" t="n">
        <v>0.787446</v>
      </c>
      <c r="K68" s="3034" t="n">
        <v>0.779441647379206</v>
      </c>
      <c r="L68" s="3034" t="n">
        <v>0.00800435262079402</v>
      </c>
      <c r="M68" s="3034" t="n">
        <v>0.738906</v>
      </c>
      <c r="N68" s="2362" t="n">
        <v>0.0656917118009599</v>
      </c>
      <c r="O68" s="3035" t="n"/>
      <c r="P68" s="3034" t="n">
        <v>0.868161</v>
      </c>
      <c r="Q68" s="3034" t="n">
        <v>0.884190349386496</v>
      </c>
      <c r="R68" s="3034" t="n">
        <v>-0.01602934938649603</v>
      </c>
      <c r="S68" s="3034" t="n">
        <v>1.110496</v>
      </c>
      <c r="T68" s="2362" t="n">
        <v>-0.2182223078696366</v>
      </c>
      <c r="U68" s="715" t="n"/>
      <c r="V68" s="2319" t="n">
        <v>0.355958</v>
      </c>
      <c r="W68" s="3036" t="n">
        <v>0.934856282102117</v>
      </c>
      <c r="X68" s="3036" t="n">
        <v>0.960648898703235</v>
      </c>
      <c r="Y68" s="3036" t="n">
        <v>-0.578898282102117</v>
      </c>
      <c r="Z68" s="3036" t="n">
        <v>-0.604690898703235</v>
      </c>
      <c r="AA68" s="3036" t="n">
        <v>0.9754959999999999</v>
      </c>
      <c r="AB68" s="2362" t="n">
        <v>-0.635100502718617</v>
      </c>
      <c r="AC68" s="715" t="n"/>
      <c r="AD68" s="3034" t="n">
        <v>0.474012</v>
      </c>
      <c r="AE68" s="3034" t="n">
        <v>1.12386901798225</v>
      </c>
      <c r="AF68" s="3034" t="n">
        <v>1.18528224905191</v>
      </c>
      <c r="AG68" s="3034" t="n">
        <v>-0.6498570179822499</v>
      </c>
      <c r="AH68" s="3033" t="n">
        <v>-0.7112702490519099</v>
      </c>
      <c r="AI68" s="3034" t="n">
        <v>1.142975</v>
      </c>
      <c r="AJ68" s="714" t="n">
        <v>-0.5852822677661366</v>
      </c>
      <c r="AK68" s="715" t="n"/>
      <c r="AL68" s="3034" t="n">
        <v>-0.013093</v>
      </c>
      <c r="AM68" s="3034" t="n">
        <v>1.11074209793266</v>
      </c>
      <c r="AN68" s="3034" t="n">
        <v>1.17419865258546</v>
      </c>
      <c r="AO68" s="3034" t="n">
        <v>0.871812844048496</v>
      </c>
      <c r="AP68" s="3034" t="n">
        <v>-1.12383509793266</v>
      </c>
      <c r="AQ68" s="3033" t="n">
        <v>-1.18729165258546</v>
      </c>
      <c r="AR68" s="3034" t="n">
        <v>1.098246</v>
      </c>
      <c r="AS68" s="714" t="n">
        <v>-1.01192173702431</v>
      </c>
      <c r="AT68" s="3035" t="n"/>
      <c r="AU68" s="3033" t="n">
        <v>1.139612</v>
      </c>
      <c r="AV68" s="3034" t="n">
        <v>1.10430350091606</v>
      </c>
      <c r="AW68" s="3034" t="n">
        <v>0.8452094704457991</v>
      </c>
      <c r="AX68" s="3034" t="n">
        <v>0.03530849908394007</v>
      </c>
      <c r="AY68" s="3034" t="n">
        <v>0.294402529554201</v>
      </c>
      <c r="AZ68" s="3034" t="n">
        <v>1.01347</v>
      </c>
      <c r="BA68" s="714" t="n">
        <v>0.1244654503833365</v>
      </c>
      <c r="BB68" s="715" t="n"/>
      <c r="BC68" s="3033" t="n">
        <v>0.523801</v>
      </c>
      <c r="BD68" s="3034" t="n">
        <v>1.10218355949716</v>
      </c>
      <c r="BE68" s="3034" t="n">
        <v>0.804889782250215</v>
      </c>
      <c r="BF68" s="3034" t="n">
        <v>-0.5783825594971601</v>
      </c>
      <c r="BG68" s="3034" t="n">
        <v>-0.2810887822502151</v>
      </c>
      <c r="BH68" s="3034" t="n">
        <v>1.475739</v>
      </c>
      <c r="BI68" s="714" t="n">
        <v>-0.6450585096687151</v>
      </c>
      <c r="BJ68" s="3035" t="n"/>
      <c r="BK68" s="3033" t="n">
        <v>0.9003950000000001</v>
      </c>
      <c r="BL68" s="3034" t="n">
        <v>1.0650195431155</v>
      </c>
      <c r="BM68" s="3034" t="n">
        <v>0.882956645039528</v>
      </c>
      <c r="BN68" s="3034" t="n">
        <v>0.9003205898457201</v>
      </c>
      <c r="BO68" s="3034" t="n">
        <v>-0.1646245431155</v>
      </c>
      <c r="BP68" s="3034" t="n">
        <v>7.441015428000242e-05</v>
      </c>
      <c r="BQ68" s="3034" t="n">
        <v>0.371548</v>
      </c>
      <c r="BR68" s="714" t="n">
        <v>1.423361180789562</v>
      </c>
      <c r="BS68" s="715" t="n"/>
      <c r="BT68" s="3033" t="n">
        <v>4.583573</v>
      </c>
      <c r="BU68" s="3034" t="n">
        <v>1.09908182977983</v>
      </c>
      <c r="BV68" s="3034" t="n">
        <v>0.9060657912368</v>
      </c>
      <c r="BW68" s="3034" t="n">
        <v>3.484491170220171</v>
      </c>
      <c r="BX68" s="3034" t="n">
        <v>3.6775072087632</v>
      </c>
      <c r="BY68" s="3034" t="n">
        <v>0.8026209999999999</v>
      </c>
      <c r="BZ68" s="714" t="n">
        <v>4.710756384395625</v>
      </c>
      <c r="CA68" s="718" t="n"/>
      <c r="CB68" s="3033" t="n">
        <v>-0.6270960000000001</v>
      </c>
      <c r="CC68" s="3034" t="n">
        <v>1.06244955074347</v>
      </c>
      <c r="CD68" s="3034" t="n">
        <v>0.927536700371412</v>
      </c>
      <c r="CE68" s="3034" t="n">
        <v>-1.68954555074347</v>
      </c>
      <c r="CF68" s="3034" t="n">
        <v>-1.554632700371412</v>
      </c>
      <c r="CG68" s="3034" t="n">
        <v>0.7876460000000001</v>
      </c>
      <c r="CH68" s="714" t="n">
        <v>-1.79616477453069</v>
      </c>
      <c r="CI68" s="718" t="n"/>
      <c r="CJ68" s="3033" t="n">
        <v>1.132982</v>
      </c>
      <c r="CK68" s="3034" t="n">
        <v>1.09664405930842</v>
      </c>
      <c r="CL68" s="3034" t="n">
        <v>0.144564889251329</v>
      </c>
      <c r="CM68" s="3034" t="n">
        <v>0.03633794069158003</v>
      </c>
      <c r="CN68" s="3034" t="n">
        <v>0.988417110748671</v>
      </c>
      <c r="CO68" s="3034" t="n">
        <v>0.6050500000000001</v>
      </c>
      <c r="CP68" s="714" t="n">
        <v>0.8725427650607385</v>
      </c>
      <c r="CQ68" s="715" t="n"/>
      <c r="CR68" s="3034" t="n">
        <v>10.704188</v>
      </c>
      <c r="CS68" s="3034" t="n">
        <v>12.23877812048849</v>
      </c>
      <c r="CT68" s="3038" t="n">
        <v>7.592821970705261</v>
      </c>
      <c r="CU68" s="3034" t="n">
        <v>-1.534590120488488</v>
      </c>
      <c r="CV68" s="3034" t="n">
        <v>3.111366029294741</v>
      </c>
      <c r="CW68" s="3034" t="n">
        <v>11.674066</v>
      </c>
      <c r="CX68" s="720">
        <f>+CR68/CW68-1</f>
        <v/>
      </c>
      <c r="CY68" s="721" t="n"/>
      <c r="CZ68" s="3039" t="n">
        <v>12.2387781204885</v>
      </c>
      <c r="DA68" s="3034" t="n">
        <v>11.8952159808255</v>
      </c>
      <c r="DB68" s="3034" t="n">
        <v>8.413187116473461</v>
      </c>
      <c r="DC68" s="3034" t="n">
        <v>7.59282197070526</v>
      </c>
      <c r="DD68" s="3034" t="n">
        <v>11.674066</v>
      </c>
      <c r="DE68" s="714">
        <f>(CZ68-DD68)/DD68</f>
        <v/>
      </c>
      <c r="DF68" s="714">
        <f>(DA68-DD68)/DD68</f>
        <v/>
      </c>
      <c r="DG68" s="714">
        <f>(DB68-DD68)/DD68</f>
        <v/>
      </c>
      <c r="DH68" s="714">
        <f>(DC68-DD68)/DD68</f>
        <v/>
      </c>
      <c r="DI68" s="2729" t="n"/>
      <c r="DJ68" s="2618" t="n"/>
      <c r="DL68" s="2618" t="n"/>
      <c r="DM68" s="2811">
        <f>(CS68-CZ68)*10^6</f>
        <v/>
      </c>
      <c r="DN68" s="2811">
        <f>(CT68-DC68)*10^6</f>
        <v/>
      </c>
      <c r="DO68" s="2811">
        <f>(CW68-DD68)*10^6</f>
        <v/>
      </c>
    </row>
    <row customFormat="1" customHeight="1" hidden="1" ht="15" outlineLevel="1" r="69" s="777">
      <c r="A69" s="774" t="n"/>
      <c r="B69" s="3065" t="n"/>
      <c r="C69" s="643" t="inlineStr">
        <is>
          <t>CA62</t>
        </is>
      </c>
      <c r="D69" s="2832" t="n"/>
      <c r="E69" s="2832" t="n"/>
      <c r="F69" s="2832" t="n"/>
      <c r="G69" s="2832" t="n"/>
      <c r="H69" s="2368" t="n"/>
      <c r="I69" s="402" t="n"/>
      <c r="J69" s="2832" t="n"/>
      <c r="K69" s="2832" t="n"/>
      <c r="L69" s="2832" t="n"/>
      <c r="M69" s="2832" t="n"/>
      <c r="N69" s="2368" t="n"/>
      <c r="O69" s="2826" t="n"/>
      <c r="P69" s="2832" t="n"/>
      <c r="Q69" s="2832" t="n"/>
      <c r="R69" s="2832" t="n"/>
      <c r="S69" s="2832" t="n"/>
      <c r="T69" s="2368" t="n"/>
      <c r="U69" s="402" t="n"/>
      <c r="V69" s="2336" t="n"/>
      <c r="W69" s="3066" t="n"/>
      <c r="X69" s="3066" t="n"/>
      <c r="Y69" s="3066" t="n"/>
      <c r="Z69" s="3066" t="n"/>
      <c r="AA69" s="3066" t="n"/>
      <c r="AB69" s="2368" t="n"/>
      <c r="AC69" s="402" t="n"/>
      <c r="AD69" s="2832" t="n"/>
      <c r="AE69" s="2832" t="n"/>
      <c r="AF69" s="2832" t="n"/>
      <c r="AG69" s="2832" t="n"/>
      <c r="AH69" s="2831" t="n"/>
      <c r="AI69" s="2832" t="n"/>
      <c r="AJ69" s="401" t="n"/>
      <c r="AK69" s="402" t="n"/>
      <c r="AL69" s="2832" t="n"/>
      <c r="AM69" s="2832" t="n"/>
      <c r="AN69" s="2832" t="n"/>
      <c r="AO69" s="2832" t="n"/>
      <c r="AP69" s="2832" t="n"/>
      <c r="AQ69" s="2831" t="n"/>
      <c r="AR69" s="2832" t="n"/>
      <c r="AS69" s="401" t="n"/>
      <c r="AT69" s="2826" t="n"/>
      <c r="AU69" s="2831" t="n"/>
      <c r="AV69" s="2832" t="n"/>
      <c r="AW69" s="2832" t="n"/>
      <c r="AX69" s="2832" t="n"/>
      <c r="AY69" s="2832" t="n"/>
      <c r="AZ69" s="2832" t="n"/>
      <c r="BA69" s="401" t="n"/>
      <c r="BB69" s="402" t="n"/>
      <c r="BC69" s="2831" t="n"/>
      <c r="BD69" s="2832" t="n"/>
      <c r="BE69" s="2832" t="n"/>
      <c r="BF69" s="2832" t="n"/>
      <c r="BG69" s="2832" t="n"/>
      <c r="BH69" s="2832" t="n"/>
      <c r="BI69" s="401" t="n"/>
      <c r="BJ69" s="2826" t="n"/>
      <c r="BK69" s="2831" t="n"/>
      <c r="BL69" s="2832" t="n"/>
      <c r="BM69" s="2832" t="n"/>
      <c r="BN69" s="2832" t="n"/>
      <c r="BO69" s="2832" t="n"/>
      <c r="BP69" s="2832" t="n"/>
      <c r="BQ69" s="2832" t="n"/>
      <c r="BR69" s="401" t="n"/>
      <c r="BS69" s="402" t="n"/>
      <c r="BT69" s="2831" t="n"/>
      <c r="BU69" s="2832" t="n"/>
      <c r="BV69" s="2832" t="n"/>
      <c r="BW69" s="2832" t="n"/>
      <c r="BX69" s="2832" t="n"/>
      <c r="BY69" s="2832" t="n"/>
      <c r="BZ69" s="401" t="n"/>
      <c r="CA69" s="389" t="n"/>
      <c r="CB69" s="2831" t="n"/>
      <c r="CC69" s="2832" t="n"/>
      <c r="CD69" s="2832" t="n"/>
      <c r="CE69" s="2832" t="n"/>
      <c r="CF69" s="2832" t="n"/>
      <c r="CG69" s="2832" t="n"/>
      <c r="CH69" s="401" t="n"/>
      <c r="CI69" s="389" t="n"/>
      <c r="CJ69" s="2831" t="n"/>
      <c r="CK69" s="2832" t="n"/>
      <c r="CL69" s="2832" t="n"/>
      <c r="CM69" s="2832" t="n"/>
      <c r="CN69" s="2832" t="n"/>
      <c r="CO69" s="2832" t="n"/>
      <c r="CP69" s="401" t="n"/>
      <c r="CQ69" s="402" t="n"/>
      <c r="CR69" s="2832" t="n"/>
      <c r="CS69" s="2832" t="n"/>
      <c r="CT69" s="2832" t="n"/>
      <c r="CU69" s="2832">
        <f>+CR69-CS69</f>
        <v/>
      </c>
      <c r="CV69" s="2832">
        <f>+CR69-CT69</f>
        <v/>
      </c>
      <c r="CW69" s="2832" t="n"/>
      <c r="CX69" s="752" t="n"/>
      <c r="CY69" s="32" t="n"/>
      <c r="CZ69" s="3067" t="n"/>
      <c r="DA69" s="2832" t="n"/>
      <c r="DB69" s="2832" t="n"/>
      <c r="DC69" s="2832" t="n"/>
      <c r="DD69" s="2832" t="n"/>
      <c r="DE69" s="401" t="n"/>
      <c r="DF69" s="401" t="n"/>
      <c r="DG69" s="401" t="n"/>
      <c r="DH69" s="401" t="n"/>
      <c r="DI69" s="2729" t="n"/>
      <c r="DJ69" s="2618" t="n"/>
      <c r="DL69" s="2618" t="n"/>
      <c r="DM69" s="2811">
        <f>(CS69-CZ69)*10^6</f>
        <v/>
      </c>
      <c r="DN69" s="2811">
        <f>(CT69-DC69)*10^6</f>
        <v/>
      </c>
      <c r="DO69" s="2811">
        <f>(CW69-DD69)*10^6</f>
        <v/>
      </c>
    </row>
    <row customFormat="1" customHeight="1" hidden="1" ht="15" outlineLevel="1" r="70" s="777">
      <c r="A70" s="774" t="n"/>
      <c r="B70" s="726" t="inlineStr">
        <is>
          <t xml:space="preserve">    Sortant sms on net</t>
        </is>
      </c>
      <c r="C70" s="643" t="inlineStr">
        <is>
          <t>CA63</t>
        </is>
      </c>
      <c r="D70" s="2901" t="n">
        <v>0.018734</v>
      </c>
      <c r="E70" s="2901" t="n">
        <v>0.0052030414463514</v>
      </c>
      <c r="F70" s="2832" t="n">
        <v>0.0135309585536486</v>
      </c>
      <c r="G70" s="2901" t="n">
        <v>0.004107</v>
      </c>
      <c r="H70" s="2368" t="n">
        <v>3.561480399318237</v>
      </c>
      <c r="I70" s="402" t="n"/>
      <c r="J70" s="2901" t="n">
        <v>-0.001306</v>
      </c>
      <c r="K70" s="2901" t="n">
        <v>0.0052161510615917</v>
      </c>
      <c r="L70" s="2832" t="n">
        <v>-0.0065221510615917</v>
      </c>
      <c r="M70" s="2901" t="n">
        <v>0.00449</v>
      </c>
      <c r="N70" s="2368" t="n">
        <v>-1.29086859688196</v>
      </c>
      <c r="O70" s="2826" t="n"/>
      <c r="P70" s="2901" t="n">
        <v>-0.001922</v>
      </c>
      <c r="Q70" s="2901" t="n">
        <v>0.005229260676832</v>
      </c>
      <c r="R70" s="2832" t="n">
        <v>-0.007151260676832</v>
      </c>
      <c r="S70" s="2901" t="n">
        <v>0.003195</v>
      </c>
      <c r="T70" s="2368" t="n">
        <v>-1.601564945226917</v>
      </c>
      <c r="U70" s="402" t="n"/>
      <c r="V70" s="2321" t="n">
        <v>0.004312</v>
      </c>
      <c r="W70" s="3042" t="n">
        <v>0.0052434627600091</v>
      </c>
      <c r="X70" s="3042" t="n">
        <v>-0.0019322218550986</v>
      </c>
      <c r="Y70" s="3066" t="n">
        <v>-0.0009314627600091</v>
      </c>
      <c r="Z70" s="3066" t="n">
        <v>0.0062442218550986</v>
      </c>
      <c r="AA70" s="3042" t="n">
        <v>0.004795</v>
      </c>
      <c r="AB70" s="2368" t="n">
        <v>-0.1007299270072992</v>
      </c>
      <c r="AC70" s="402" t="n"/>
      <c r="AD70" s="2901" t="n">
        <v>0.00107</v>
      </c>
      <c r="AE70" s="2901" t="n">
        <v>0.0052609422469962</v>
      </c>
      <c r="AF70" s="2901" t="n">
        <v>-0.0019392774927854</v>
      </c>
      <c r="AG70" s="2832" t="n">
        <v>-0.0041909422469962</v>
      </c>
      <c r="AH70" s="2831" t="n">
        <v>0.0030092774927854</v>
      </c>
      <c r="AI70" s="2901" t="n">
        <v>0.004435</v>
      </c>
      <c r="AJ70" s="401" t="n">
        <v>-0.7587373167981961</v>
      </c>
      <c r="AK70" s="402" t="n"/>
      <c r="AL70" s="2901" t="n">
        <v>-0.000117</v>
      </c>
      <c r="AM70" s="2901" t="n">
        <v>0.00528060666985677</v>
      </c>
      <c r="AN70" s="2901" t="n">
        <v>-0.00194721508518299</v>
      </c>
      <c r="AO70" s="2901" t="n">
        <v>0.00106843676598895</v>
      </c>
      <c r="AP70" s="2832" t="n">
        <v>-0.00539760666985677</v>
      </c>
      <c r="AQ70" s="2831" t="n">
        <v>0.00183021508518299</v>
      </c>
      <c r="AR70" s="2901" t="n">
        <v>0.004612</v>
      </c>
      <c r="AS70" s="401" t="n">
        <v>-1.025368603642671</v>
      </c>
      <c r="AT70" s="2826" t="n"/>
      <c r="AU70" s="2835" t="n">
        <v>0.003322</v>
      </c>
      <c r="AV70" s="2901" t="n">
        <v>0.00530136356065398</v>
      </c>
      <c r="AW70" s="2901" t="n">
        <v>0.00107337471211474</v>
      </c>
      <c r="AX70" s="2832" t="n">
        <v>-0.00197936356065398</v>
      </c>
      <c r="AY70" s="2832" t="n">
        <v>0.00224862528788526</v>
      </c>
      <c r="AZ70" s="2901" t="n">
        <v>0.005108</v>
      </c>
      <c r="BA70" s="401" t="n">
        <v>-0.3496476115896633</v>
      </c>
      <c r="BB70" s="402" t="n"/>
      <c r="BC70" s="2835" t="n">
        <v>0.00129</v>
      </c>
      <c r="BD70" s="2901" t="n">
        <v>0.00532539785526128</v>
      </c>
      <c r="BE70" s="2901" t="n">
        <v>0.0010790923339446</v>
      </c>
      <c r="BF70" s="2832" t="n">
        <v>-0.00403539785526128</v>
      </c>
      <c r="BG70" s="2832" t="n">
        <v>0.0002109076660553998</v>
      </c>
      <c r="BH70" s="2901" t="n">
        <v>0.007643</v>
      </c>
      <c r="BI70" s="401" t="n">
        <v>-0.8312181080727463</v>
      </c>
      <c r="BJ70" s="2826" t="n"/>
      <c r="BK70" s="2835" t="n">
        <v>0.000898</v>
      </c>
      <c r="BL70" s="2901" t="n">
        <v>0.00535161708574197</v>
      </c>
      <c r="BM70" s="2901" t="n">
        <v>0.00108532973957718</v>
      </c>
      <c r="BN70" s="2901" t="n">
        <v>0.0011066734893529</v>
      </c>
      <c r="BO70" s="2832" t="n">
        <v>-0.00445361708574197</v>
      </c>
      <c r="BP70" s="2832" t="n">
        <v>-0.0002086734893529</v>
      </c>
      <c r="BQ70" s="2901" t="n">
        <v>0.001065</v>
      </c>
      <c r="BR70" s="401" t="n">
        <v>-0.1568075117370892</v>
      </c>
      <c r="BS70" s="402" t="n"/>
      <c r="BT70" s="2835" t="n">
        <v>-0.001382</v>
      </c>
      <c r="BU70" s="2901" t="n">
        <v>0.00537892878415935</v>
      </c>
      <c r="BV70" s="2901" t="n">
        <v>0.00111187132738005</v>
      </c>
      <c r="BW70" s="2832" t="n">
        <v>-0.00676092878415935</v>
      </c>
      <c r="BX70" s="2832" t="n">
        <v>-0.00249387132738005</v>
      </c>
      <c r="BY70" s="2901" t="n">
        <v>0.000737</v>
      </c>
      <c r="BZ70" s="401" t="n">
        <v>-2.87516960651289</v>
      </c>
      <c r="CA70" s="389" t="n"/>
      <c r="CB70" s="2835" t="n">
        <v>0.005384</v>
      </c>
      <c r="CC70" s="2901" t="n">
        <v>0.00540733295051343</v>
      </c>
      <c r="CD70" s="2901" t="n">
        <v>0.0011170691654072</v>
      </c>
      <c r="CE70" s="2832" t="n">
        <v>-2.333295051343016e-05</v>
      </c>
      <c r="CF70" s="2832" t="n">
        <v>0.0042669308345928</v>
      </c>
      <c r="CG70" s="2901" t="n">
        <v>0.003216</v>
      </c>
      <c r="CH70" s="401" t="n">
        <v>0.6741293532338308</v>
      </c>
      <c r="CI70" s="389" t="n"/>
      <c r="CJ70" s="2835" t="n">
        <v>0.003809</v>
      </c>
      <c r="CK70" s="2901" t="n">
        <v>0.00543573711686751</v>
      </c>
      <c r="CL70" s="2901" t="n">
        <v>0.00112226700343435</v>
      </c>
      <c r="CM70" s="2832" t="n">
        <v>-0.00162673711686751</v>
      </c>
      <c r="CN70" s="2832" t="n">
        <v>0.00268673299656565</v>
      </c>
      <c r="CO70" s="2901" t="n">
        <v>0.007982</v>
      </c>
      <c r="CP70" s="401" t="n">
        <v>-0.5228013029315961</v>
      </c>
      <c r="CQ70" s="402" t="n"/>
      <c r="CR70" s="2832" t="n">
        <v>0.034092</v>
      </c>
      <c r="CS70" s="2832" t="n">
        <v>0.06363384221483469</v>
      </c>
      <c r="CT70" s="2832" t="n">
        <v>0.0298408809855745</v>
      </c>
      <c r="CU70" s="2832" t="n">
        <v>-0.02954184221483469</v>
      </c>
      <c r="CV70" s="2832" t="n">
        <v>0.0042511190144255</v>
      </c>
      <c r="CW70" s="2832" t="n">
        <v>0.051385</v>
      </c>
      <c r="CX70" s="752">
        <f>+CR70/CW70-1</f>
        <v/>
      </c>
      <c r="CY70" s="32" t="n"/>
      <c r="CZ70" s="3043" t="n">
        <v>0.0636338422148349</v>
      </c>
      <c r="DA70" s="2901" t="n">
        <v>-0.00220458723327935</v>
      </c>
      <c r="DB70" s="2901" t="n">
        <v>0.0284899862312647</v>
      </c>
      <c r="DC70" s="2901" t="n">
        <v>0.0298408809855745</v>
      </c>
      <c r="DD70" s="2901" t="n">
        <v>0.051385</v>
      </c>
      <c r="DE70" s="401">
        <f>(CZ70-DD70)/DD70</f>
        <v/>
      </c>
      <c r="DF70" s="401">
        <f>(DA70-DD70)/DD70</f>
        <v/>
      </c>
      <c r="DG70" s="401">
        <f>(DB70-DD70)/DD70</f>
        <v/>
      </c>
      <c r="DH70" s="401">
        <f>(DC70-DD70)/DD70</f>
        <v/>
      </c>
      <c r="DI70" s="2729" t="n"/>
      <c r="DJ70" s="2618" t="n"/>
      <c r="DL70" s="2618" t="n"/>
      <c r="DM70" s="2811">
        <f>(CS70-CZ70)*10^6</f>
        <v/>
      </c>
      <c r="DN70" s="2811">
        <f>(CT70-DC70)*10^6</f>
        <v/>
      </c>
      <c r="DO70" s="2811">
        <f>(CW70-DD70)*10^6</f>
        <v/>
      </c>
    </row>
    <row customFormat="1" customHeight="1" hidden="1" ht="15" outlineLevel="1" r="71" s="777">
      <c r="A71" s="774" t="n"/>
      <c r="B71" s="726" t="inlineStr">
        <is>
          <t xml:space="preserve">    Sortant sms MTN</t>
        </is>
      </c>
      <c r="C71" s="643" t="inlineStr">
        <is>
          <t>CA64</t>
        </is>
      </c>
      <c r="D71" s="2901" t="n">
        <v>0</v>
      </c>
      <c r="E71" s="2901" t="n">
        <v>0</v>
      </c>
      <c r="F71" s="2832" t="n">
        <v>0</v>
      </c>
      <c r="G71" s="2901" t="n">
        <v>0</v>
      </c>
      <c r="H71" s="2368" t="n"/>
      <c r="I71" s="402" t="n"/>
      <c r="J71" s="2901" t="n">
        <v>0</v>
      </c>
      <c r="K71" s="2901" t="n">
        <v>0</v>
      </c>
      <c r="L71" s="2832" t="n">
        <v>0</v>
      </c>
      <c r="M71" s="2901" t="n">
        <v>0</v>
      </c>
      <c r="N71" s="2368" t="n"/>
      <c r="O71" s="2826" t="n"/>
      <c r="P71" s="2901" t="n">
        <v>0</v>
      </c>
      <c r="Q71" s="2901" t="n">
        <v>0</v>
      </c>
      <c r="R71" s="2832" t="n">
        <v>0</v>
      </c>
      <c r="S71" s="2901" t="n">
        <v>0</v>
      </c>
      <c r="T71" s="2368" t="n"/>
      <c r="U71" s="402" t="n"/>
      <c r="V71" s="2321" t="n">
        <v>0</v>
      </c>
      <c r="W71" s="3042" t="n">
        <v>0</v>
      </c>
      <c r="X71" s="3042" t="n">
        <v>0</v>
      </c>
      <c r="Y71" s="3066" t="n">
        <v>0</v>
      </c>
      <c r="Z71" s="3066" t="n">
        <v>0</v>
      </c>
      <c r="AA71" s="3042" t="n">
        <v>0</v>
      </c>
      <c r="AB71" s="2368" t="n"/>
      <c r="AC71" s="402" t="n"/>
      <c r="AD71" s="2901" t="n">
        <v>0</v>
      </c>
      <c r="AE71" s="2901" t="n">
        <v>0</v>
      </c>
      <c r="AF71" s="2901" t="n">
        <v>0</v>
      </c>
      <c r="AG71" s="2832" t="n">
        <v>0</v>
      </c>
      <c r="AH71" s="2831" t="n">
        <v>0</v>
      </c>
      <c r="AI71" s="2901" t="n">
        <v>0</v>
      </c>
      <c r="AJ71" s="401" t="n"/>
      <c r="AK71" s="402" t="n"/>
      <c r="AL71" s="2901" t="n">
        <v>0</v>
      </c>
      <c r="AM71" s="2901" t="n">
        <v>0</v>
      </c>
      <c r="AN71" s="2901" t="n">
        <v>0</v>
      </c>
      <c r="AO71" s="2901" t="n">
        <v>0</v>
      </c>
      <c r="AP71" s="2832" t="n">
        <v>0</v>
      </c>
      <c r="AQ71" s="2831" t="n">
        <v>0</v>
      </c>
      <c r="AR71" s="2901" t="n">
        <v>0</v>
      </c>
      <c r="AS71" s="401" t="n"/>
      <c r="AT71" s="2826" t="n"/>
      <c r="AU71" s="2835" t="n">
        <v>0</v>
      </c>
      <c r="AV71" s="2901" t="n">
        <v>0</v>
      </c>
      <c r="AW71" s="2901" t="n">
        <v>0</v>
      </c>
      <c r="AX71" s="2832" t="n">
        <v>0</v>
      </c>
      <c r="AY71" s="2832" t="n">
        <v>0</v>
      </c>
      <c r="AZ71" s="2901" t="n">
        <v>0</v>
      </c>
      <c r="BA71" s="401" t="n"/>
      <c r="BB71" s="402" t="n"/>
      <c r="BC71" s="2835" t="n">
        <v>0</v>
      </c>
      <c r="BD71" s="2901" t="n">
        <v>0</v>
      </c>
      <c r="BE71" s="2901" t="n">
        <v>0</v>
      </c>
      <c r="BF71" s="2832" t="n">
        <v>0</v>
      </c>
      <c r="BG71" s="2832" t="n">
        <v>0</v>
      </c>
      <c r="BH71" s="2901" t="n">
        <v>0</v>
      </c>
      <c r="BI71" s="401" t="n"/>
      <c r="BJ71" s="2826" t="n"/>
      <c r="BK71" s="2835" t="n">
        <v>0</v>
      </c>
      <c r="BL71" s="2901" t="n">
        <v>0</v>
      </c>
      <c r="BM71" s="2901" t="n">
        <v>0</v>
      </c>
      <c r="BN71" s="2901" t="n">
        <v>2.38161692895575</v>
      </c>
      <c r="BO71" s="2832" t="n">
        <v>0</v>
      </c>
      <c r="BP71" s="2832" t="n">
        <v>-2.38161692895575</v>
      </c>
      <c r="BQ71" s="2901" t="n">
        <v>0</v>
      </c>
      <c r="BR71" s="401" t="n"/>
      <c r="BS71" s="402" t="n"/>
      <c r="BT71" s="2835" t="n">
        <v>0</v>
      </c>
      <c r="BU71" s="2901" t="n">
        <v>0</v>
      </c>
      <c r="BV71" s="2901" t="n">
        <v>0.00111187132738005</v>
      </c>
      <c r="BW71" s="2832" t="n">
        <v>0</v>
      </c>
      <c r="BX71" s="2832" t="n">
        <v>-0.00111187132738005</v>
      </c>
      <c r="BY71" s="2901" t="n">
        <v>0</v>
      </c>
      <c r="BZ71" s="401" t="n"/>
      <c r="CA71" s="389" t="n"/>
      <c r="CB71" s="2835" t="n">
        <v>0</v>
      </c>
      <c r="CC71" s="2901" t="n">
        <v>0</v>
      </c>
      <c r="CD71" s="2901" t="n">
        <v>0.0011170691654072</v>
      </c>
      <c r="CE71" s="2832" t="n">
        <v>0</v>
      </c>
      <c r="CF71" s="2832" t="n">
        <v>-0.0011170691654072</v>
      </c>
      <c r="CG71" s="2901" t="n">
        <v>0</v>
      </c>
      <c r="CH71" s="401" t="n"/>
      <c r="CI71" s="389" t="n"/>
      <c r="CJ71" s="2835" t="n">
        <v>0</v>
      </c>
      <c r="CK71" s="2901" t="n">
        <v>0</v>
      </c>
      <c r="CL71" s="2901" t="n">
        <v>0.00112226700343435</v>
      </c>
      <c r="CM71" s="2832" t="n">
        <v>0</v>
      </c>
      <c r="CN71" s="2832" t="n">
        <v>-0.00112226700343435</v>
      </c>
      <c r="CO71" s="2901" t="n">
        <v>0</v>
      </c>
      <c r="CP71" s="401" t="n"/>
      <c r="CQ71" s="402" t="n"/>
      <c r="CR71" s="2832" t="n">
        <v>0</v>
      </c>
      <c r="CS71" s="2832" t="n">
        <v>0</v>
      </c>
      <c r="CT71" s="2832" t="n">
        <v>2.384968136451971</v>
      </c>
      <c r="CU71" s="2832" t="n">
        <v>0</v>
      </c>
      <c r="CV71" s="2832" t="n">
        <v>-2.384968136451971</v>
      </c>
      <c r="CW71" s="2832" t="n">
        <v>0</v>
      </c>
      <c r="CX71" s="752">
        <f>+CR71/CW71-1</f>
        <v/>
      </c>
      <c r="CY71" s="32" t="n"/>
      <c r="CZ71" s="3043" t="n">
        <v>0</v>
      </c>
      <c r="DA71" s="2901" t="n">
        <v>0</v>
      </c>
      <c r="DB71" s="2901" t="n">
        <v>0</v>
      </c>
      <c r="DC71" s="2901" t="n">
        <v>0.0044578809855745</v>
      </c>
      <c r="DD71" s="2901" t="n">
        <v>0</v>
      </c>
      <c r="DE71" s="401">
        <f>(CZ71-DD71)/DD71</f>
        <v/>
      </c>
      <c r="DF71" s="401">
        <f>(DA71-DD71)/DD71</f>
        <v/>
      </c>
      <c r="DG71" s="401">
        <f>(DB71-DD71)/DD71</f>
        <v/>
      </c>
      <c r="DH71" s="401">
        <f>(DC71-DD71)/DD71</f>
        <v/>
      </c>
      <c r="DI71" s="2729" t="n"/>
      <c r="DJ71" s="2618" t="n"/>
      <c r="DL71" s="2618" t="n"/>
      <c r="DM71" s="2811">
        <f>(CS71-CZ71)*10^6</f>
        <v/>
      </c>
      <c r="DN71" s="2811">
        <f>(CT71-DC71)*10^6</f>
        <v/>
      </c>
      <c r="DO71" s="2811">
        <f>(CW71-DD71)*10^6</f>
        <v/>
      </c>
    </row>
    <row customFormat="1" customHeight="1" hidden="1" ht="15" outlineLevel="1" r="72" s="777">
      <c r="A72" s="774" t="n"/>
      <c r="B72" s="726" t="inlineStr">
        <is>
          <t xml:space="preserve">    Sortant sms GLO</t>
        </is>
      </c>
      <c r="C72" s="643" t="inlineStr">
        <is>
          <t>CA65</t>
        </is>
      </c>
      <c r="D72" s="2901" t="n">
        <v>0</v>
      </c>
      <c r="E72" s="2901" t="n">
        <v>0</v>
      </c>
      <c r="F72" s="2832" t="n">
        <v>0</v>
      </c>
      <c r="G72" s="2901" t="n">
        <v>0</v>
      </c>
      <c r="H72" s="2368" t="n"/>
      <c r="I72" s="402" t="n"/>
      <c r="J72" s="2901" t="n">
        <v>0</v>
      </c>
      <c r="K72" s="2901" t="n">
        <v>0</v>
      </c>
      <c r="L72" s="2832" t="n">
        <v>0</v>
      </c>
      <c r="M72" s="2901" t="n">
        <v>0</v>
      </c>
      <c r="N72" s="2368" t="n"/>
      <c r="O72" s="2826" t="n"/>
      <c r="P72" s="2901" t="n">
        <v>0</v>
      </c>
      <c r="Q72" s="2901" t="n">
        <v>0</v>
      </c>
      <c r="R72" s="2832" t="n">
        <v>0</v>
      </c>
      <c r="S72" s="2901" t="n">
        <v>0</v>
      </c>
      <c r="T72" s="2368" t="n"/>
      <c r="U72" s="402" t="n"/>
      <c r="V72" s="2321" t="n">
        <v>0</v>
      </c>
      <c r="W72" s="3042" t="n">
        <v>0</v>
      </c>
      <c r="X72" s="3042" t="n">
        <v>0</v>
      </c>
      <c r="Y72" s="3066" t="n">
        <v>0</v>
      </c>
      <c r="Z72" s="3066" t="n">
        <v>0</v>
      </c>
      <c r="AA72" s="3042" t="n">
        <v>0</v>
      </c>
      <c r="AB72" s="2368" t="n"/>
      <c r="AC72" s="402" t="n"/>
      <c r="AD72" s="2901" t="n">
        <v>0</v>
      </c>
      <c r="AE72" s="2901" t="n">
        <v>0</v>
      </c>
      <c r="AF72" s="2901" t="n">
        <v>0</v>
      </c>
      <c r="AG72" s="2832" t="n">
        <v>0</v>
      </c>
      <c r="AH72" s="2831" t="n">
        <v>0</v>
      </c>
      <c r="AI72" s="2901" t="n">
        <v>0</v>
      </c>
      <c r="AJ72" s="401" t="n"/>
      <c r="AK72" s="402" t="n"/>
      <c r="AL72" s="2901" t="n">
        <v>0</v>
      </c>
      <c r="AM72" s="2901" t="n">
        <v>0</v>
      </c>
      <c r="AN72" s="2901" t="n">
        <v>0</v>
      </c>
      <c r="AO72" s="2901" t="n">
        <v>0</v>
      </c>
      <c r="AP72" s="2832" t="n">
        <v>0</v>
      </c>
      <c r="AQ72" s="2831" t="n">
        <v>0</v>
      </c>
      <c r="AR72" s="2901" t="n">
        <v>0</v>
      </c>
      <c r="AS72" s="401" t="n"/>
      <c r="AT72" s="2826" t="n"/>
      <c r="AU72" s="2835" t="n">
        <v>0</v>
      </c>
      <c r="AV72" s="2901" t="n">
        <v>0</v>
      </c>
      <c r="AW72" s="2901" t="n">
        <v>0</v>
      </c>
      <c r="AX72" s="2832" t="n">
        <v>0</v>
      </c>
      <c r="AY72" s="2832" t="n">
        <v>0</v>
      </c>
      <c r="AZ72" s="2901" t="n">
        <v>0</v>
      </c>
      <c r="BA72" s="401" t="n"/>
      <c r="BB72" s="402" t="n"/>
      <c r="BC72" s="2835" t="n">
        <v>0</v>
      </c>
      <c r="BD72" s="2901" t="n"/>
      <c r="BE72" s="2901" t="n"/>
      <c r="BF72" s="2832" t="n">
        <v>0</v>
      </c>
      <c r="BG72" s="2832" t="n">
        <v>0</v>
      </c>
      <c r="BH72" s="2901" t="n">
        <v>0</v>
      </c>
      <c r="BI72" s="401" t="n"/>
      <c r="BJ72" s="2826" t="n"/>
      <c r="BK72" s="2835" t="n">
        <v>0</v>
      </c>
      <c r="BL72" s="2901" t="n"/>
      <c r="BM72" s="2901" t="n"/>
      <c r="BN72" s="2901" t="n">
        <v>4.39245128127767</v>
      </c>
      <c r="BO72" s="2832" t="n">
        <v>0</v>
      </c>
      <c r="BP72" s="2832" t="n">
        <v>-4.39245128127767</v>
      </c>
      <c r="BQ72" s="2901" t="n">
        <v>0</v>
      </c>
      <c r="BR72" s="401" t="n"/>
      <c r="BS72" s="402" t="n"/>
      <c r="BT72" s="2835" t="n">
        <v>0</v>
      </c>
      <c r="BU72" s="2901" t="n"/>
      <c r="BV72" s="2901" t="n">
        <v>0.00111187132738005</v>
      </c>
      <c r="BW72" s="2832" t="n">
        <v>0</v>
      </c>
      <c r="BX72" s="2832" t="n">
        <v>-0.00111187132738005</v>
      </c>
      <c r="BY72" s="2901" t="n">
        <v>0</v>
      </c>
      <c r="BZ72" s="401" t="n"/>
      <c r="CA72" s="389" t="n"/>
      <c r="CB72" s="2835" t="n">
        <v>0</v>
      </c>
      <c r="CC72" s="2901" t="n"/>
      <c r="CD72" s="2901" t="n">
        <v>0.0011170691654072</v>
      </c>
      <c r="CE72" s="2832" t="n">
        <v>0</v>
      </c>
      <c r="CF72" s="2832" t="n">
        <v>-0.0011170691654072</v>
      </c>
      <c r="CG72" s="2901" t="n">
        <v>0</v>
      </c>
      <c r="CH72" s="401" t="n"/>
      <c r="CI72" s="389" t="n"/>
      <c r="CJ72" s="2835" t="n">
        <v>0</v>
      </c>
      <c r="CK72" s="2901" t="n"/>
      <c r="CL72" s="2901" t="n">
        <v>0.00112226700343435</v>
      </c>
      <c r="CM72" s="2832" t="n">
        <v>0</v>
      </c>
      <c r="CN72" s="2832" t="n">
        <v>-0.00112226700343435</v>
      </c>
      <c r="CO72" s="2901" t="n">
        <v>0</v>
      </c>
      <c r="CP72" s="401" t="n"/>
      <c r="CQ72" s="402" t="n"/>
      <c r="CR72" s="2832" t="n">
        <v>0</v>
      </c>
      <c r="CS72" s="2832" t="n">
        <v>0</v>
      </c>
      <c r="CT72" s="2832" t="n">
        <v>4.395802488773891</v>
      </c>
      <c r="CU72" s="2832" t="n">
        <v>0</v>
      </c>
      <c r="CV72" s="2832" t="n">
        <v>-4.395802488773891</v>
      </c>
      <c r="CW72" s="2832" t="n">
        <v>0</v>
      </c>
      <c r="CX72" s="752" t="n"/>
      <c r="CY72" s="32" t="n"/>
      <c r="CZ72" s="3043" t="n">
        <v>0</v>
      </c>
      <c r="DA72" s="2901" t="n">
        <v>0</v>
      </c>
      <c r="DB72" s="2901" t="n">
        <v>0</v>
      </c>
      <c r="DC72" s="2901" t="n">
        <v>0.0044578809855745</v>
      </c>
      <c r="DD72" s="2901" t="n">
        <v>0</v>
      </c>
      <c r="DE72" s="401" t="n"/>
      <c r="DF72" s="401" t="n"/>
      <c r="DG72" s="401" t="n"/>
      <c r="DH72" s="401" t="n"/>
      <c r="DI72" s="2729" t="n"/>
      <c r="DJ72" s="2618" t="n"/>
      <c r="DL72" s="2618" t="n"/>
      <c r="DM72" s="2811">
        <f>(CS72-CZ72)*10^6</f>
        <v/>
      </c>
      <c r="DN72" s="2811">
        <f>(CT72-DC72)*10^6</f>
        <v/>
      </c>
      <c r="DO72" s="2811">
        <f>(CW72-DD72)*10^6</f>
        <v/>
      </c>
    </row>
    <row customFormat="1" customHeight="1" hidden="1" ht="15" outlineLevel="1" r="73" s="777">
      <c r="A73" s="774" t="n"/>
      <c r="B73" s="726" t="inlineStr">
        <is>
          <t xml:space="preserve">    Sortant sms BBCOM</t>
        </is>
      </c>
      <c r="C73" s="643" t="inlineStr">
        <is>
          <t>CA66</t>
        </is>
      </c>
      <c r="D73" s="2901" t="n">
        <v>0</v>
      </c>
      <c r="E73" s="2901" t="n">
        <v>0</v>
      </c>
      <c r="F73" s="2832" t="n">
        <v>0</v>
      </c>
      <c r="G73" s="2901" t="n">
        <v>0</v>
      </c>
      <c r="H73" s="2368" t="n"/>
      <c r="I73" s="402" t="n"/>
      <c r="J73" s="2901" t="n">
        <v>0</v>
      </c>
      <c r="K73" s="2901" t="n">
        <v>0</v>
      </c>
      <c r="L73" s="2832" t="n">
        <v>0</v>
      </c>
      <c r="M73" s="2901" t="n">
        <v>0</v>
      </c>
      <c r="N73" s="2368" t="n"/>
      <c r="O73" s="2826" t="n"/>
      <c r="P73" s="2901" t="n">
        <v>0</v>
      </c>
      <c r="Q73" s="2901" t="n">
        <v>0</v>
      </c>
      <c r="R73" s="2832" t="n">
        <v>0</v>
      </c>
      <c r="S73" s="2901" t="n">
        <v>0</v>
      </c>
      <c r="T73" s="2368" t="n"/>
      <c r="U73" s="402" t="n"/>
      <c r="V73" s="2321" t="n">
        <v>0</v>
      </c>
      <c r="W73" s="3042" t="n">
        <v>0</v>
      </c>
      <c r="X73" s="3042" t="n">
        <v>0</v>
      </c>
      <c r="Y73" s="3066" t="n">
        <v>0</v>
      </c>
      <c r="Z73" s="3066" t="n">
        <v>0</v>
      </c>
      <c r="AA73" s="3042" t="n">
        <v>0</v>
      </c>
      <c r="AB73" s="2368" t="n"/>
      <c r="AC73" s="402" t="n"/>
      <c r="AD73" s="2901" t="n">
        <v>0</v>
      </c>
      <c r="AE73" s="2901" t="n">
        <v>0</v>
      </c>
      <c r="AF73" s="2901" t="n">
        <v>0</v>
      </c>
      <c r="AG73" s="2832" t="n">
        <v>0</v>
      </c>
      <c r="AH73" s="2831" t="n">
        <v>0</v>
      </c>
      <c r="AI73" s="2901" t="n">
        <v>0</v>
      </c>
      <c r="AJ73" s="401" t="n"/>
      <c r="AK73" s="402" t="n"/>
      <c r="AL73" s="2901" t="n">
        <v>0</v>
      </c>
      <c r="AM73" s="2901" t="n">
        <v>0</v>
      </c>
      <c r="AN73" s="2901" t="n">
        <v>0</v>
      </c>
      <c r="AO73" s="2901" t="n">
        <v>0</v>
      </c>
      <c r="AP73" s="2832" t="n">
        <v>0</v>
      </c>
      <c r="AQ73" s="2831" t="n">
        <v>0</v>
      </c>
      <c r="AR73" s="2901" t="n">
        <v>0</v>
      </c>
      <c r="AS73" s="401" t="n"/>
      <c r="AT73" s="2826" t="n"/>
      <c r="AU73" s="2835" t="n">
        <v>0</v>
      </c>
      <c r="AV73" s="2901" t="n">
        <v>0</v>
      </c>
      <c r="AW73" s="2901" t="n">
        <v>0</v>
      </c>
      <c r="AX73" s="2832" t="n">
        <v>0</v>
      </c>
      <c r="AY73" s="2832" t="n">
        <v>0</v>
      </c>
      <c r="AZ73" s="2901" t="n">
        <v>0</v>
      </c>
      <c r="BA73" s="401" t="n"/>
      <c r="BB73" s="402" t="n"/>
      <c r="BC73" s="2835" t="n">
        <v>0</v>
      </c>
      <c r="BD73" s="2901" t="n"/>
      <c r="BE73" s="2901" t="n"/>
      <c r="BF73" s="2832" t="n">
        <v>0</v>
      </c>
      <c r="BG73" s="2832" t="n">
        <v>0</v>
      </c>
      <c r="BH73" s="2901" t="n">
        <v>0</v>
      </c>
      <c r="BI73" s="401" t="n"/>
      <c r="BJ73" s="2826" t="n"/>
      <c r="BK73" s="2835" t="n">
        <v>0</v>
      </c>
      <c r="BL73" s="2901" t="n"/>
      <c r="BM73" s="2901" t="n"/>
      <c r="BN73" s="2901" t="n">
        <v>0.8528058107993149</v>
      </c>
      <c r="BO73" s="2832" t="n">
        <v>0</v>
      </c>
      <c r="BP73" s="2832" t="n">
        <v>-0.8528058107993149</v>
      </c>
      <c r="BQ73" s="2901" t="n">
        <v>0</v>
      </c>
      <c r="BR73" s="401" t="n"/>
      <c r="BS73" s="402" t="n"/>
      <c r="BT73" s="2835" t="n">
        <v>0</v>
      </c>
      <c r="BU73" s="2901" t="n"/>
      <c r="BV73" s="2901" t="n">
        <v>0.00111187132738005</v>
      </c>
      <c r="BW73" s="2832" t="n">
        <v>0</v>
      </c>
      <c r="BX73" s="2832" t="n">
        <v>-0.00111187132738005</v>
      </c>
      <c r="BY73" s="2901" t="n">
        <v>0</v>
      </c>
      <c r="BZ73" s="401" t="n"/>
      <c r="CA73" s="389" t="n"/>
      <c r="CB73" s="2835" t="n">
        <v>0</v>
      </c>
      <c r="CC73" s="2901" t="n"/>
      <c r="CD73" s="2901" t="n">
        <v>0.0011170691654072</v>
      </c>
      <c r="CE73" s="2832" t="n">
        <v>0</v>
      </c>
      <c r="CF73" s="2832" t="n">
        <v>-0.0011170691654072</v>
      </c>
      <c r="CG73" s="2901" t="n">
        <v>0</v>
      </c>
      <c r="CH73" s="401" t="n"/>
      <c r="CI73" s="389" t="n"/>
      <c r="CJ73" s="2835" t="n">
        <v>0</v>
      </c>
      <c r="CK73" s="2901" t="n"/>
      <c r="CL73" s="2901" t="n">
        <v>0.00112226700343435</v>
      </c>
      <c r="CM73" s="2832" t="n">
        <v>0</v>
      </c>
      <c r="CN73" s="2832" t="n">
        <v>-0.00112226700343435</v>
      </c>
      <c r="CO73" s="2901" t="n">
        <v>0</v>
      </c>
      <c r="CP73" s="401" t="n"/>
      <c r="CQ73" s="402" t="n"/>
      <c r="CR73" s="2832" t="n">
        <v>0</v>
      </c>
      <c r="CS73" s="2832" t="n">
        <v>0</v>
      </c>
      <c r="CT73" s="2832" t="n">
        <v>0.8561570182955365</v>
      </c>
      <c r="CU73" s="2832" t="n">
        <v>0</v>
      </c>
      <c r="CV73" s="2832" t="n">
        <v>-0.8561570182955365</v>
      </c>
      <c r="CW73" s="2832" t="n">
        <v>0</v>
      </c>
      <c r="CX73" s="752" t="n"/>
      <c r="CY73" s="32" t="n"/>
      <c r="CZ73" s="3043" t="n">
        <v>0</v>
      </c>
      <c r="DA73" s="2901" t="n">
        <v>0</v>
      </c>
      <c r="DB73" s="2901" t="n">
        <v>0</v>
      </c>
      <c r="DC73" s="2901" t="n">
        <v>0.0044578809855745</v>
      </c>
      <c r="DD73" s="2901" t="n">
        <v>0</v>
      </c>
      <c r="DE73" s="401" t="n"/>
      <c r="DF73" s="401" t="n"/>
      <c r="DG73" s="401" t="n"/>
      <c r="DH73" s="401" t="n"/>
      <c r="DI73" s="2729" t="n"/>
      <c r="DJ73" s="2618" t="n"/>
      <c r="DL73" s="2618" t="n"/>
      <c r="DM73" s="2811">
        <f>(CS73-CZ73)*10^6</f>
        <v/>
      </c>
      <c r="DN73" s="2811">
        <f>(CT73-DC73)*10^6</f>
        <v/>
      </c>
      <c r="DO73" s="2811">
        <f>(CW73-DD73)*10^6</f>
        <v/>
      </c>
    </row>
    <row customFormat="1" customHeight="1" hidden="1" ht="15" outlineLevel="1" r="74" s="777">
      <c r="A74" s="774" t="n"/>
      <c r="B74" s="726" t="inlineStr">
        <is>
          <t xml:space="preserve">    Sortant sms LIBERCOM</t>
        </is>
      </c>
      <c r="C74" s="643" t="inlineStr">
        <is>
          <t>CA67</t>
        </is>
      </c>
      <c r="D74" s="2901" t="n">
        <v>0</v>
      </c>
      <c r="E74" s="2901" t="n">
        <v>0</v>
      </c>
      <c r="F74" s="2832" t="n">
        <v>0</v>
      </c>
      <c r="G74" s="2901" t="n">
        <v>0</v>
      </c>
      <c r="H74" s="2368" t="n"/>
      <c r="I74" s="402" t="n"/>
      <c r="J74" s="2901" t="n">
        <v>0</v>
      </c>
      <c r="K74" s="2901" t="n">
        <v>0</v>
      </c>
      <c r="L74" s="2832" t="n">
        <v>0</v>
      </c>
      <c r="M74" s="2901" t="n">
        <v>0</v>
      </c>
      <c r="N74" s="2368" t="n"/>
      <c r="O74" s="2826" t="n"/>
      <c r="P74" s="2901" t="n">
        <v>0</v>
      </c>
      <c r="Q74" s="2901" t="n">
        <v>0</v>
      </c>
      <c r="R74" s="2832" t="n">
        <v>0</v>
      </c>
      <c r="S74" s="2901" t="n">
        <v>0</v>
      </c>
      <c r="T74" s="2368" t="n"/>
      <c r="U74" s="402" t="n"/>
      <c r="V74" s="2321" t="n">
        <v>0</v>
      </c>
      <c r="W74" s="3042" t="n">
        <v>0</v>
      </c>
      <c r="X74" s="3042" t="n">
        <v>0</v>
      </c>
      <c r="Y74" s="3066" t="n">
        <v>0</v>
      </c>
      <c r="Z74" s="3066" t="n">
        <v>0</v>
      </c>
      <c r="AA74" s="3042" t="n">
        <v>0</v>
      </c>
      <c r="AB74" s="2368" t="n"/>
      <c r="AC74" s="402" t="n"/>
      <c r="AD74" s="2901" t="n">
        <v>0</v>
      </c>
      <c r="AE74" s="2901" t="n">
        <v>0</v>
      </c>
      <c r="AF74" s="2901" t="n">
        <v>0</v>
      </c>
      <c r="AG74" s="2832" t="n">
        <v>0</v>
      </c>
      <c r="AH74" s="2831" t="n">
        <v>0</v>
      </c>
      <c r="AI74" s="2901" t="n">
        <v>0</v>
      </c>
      <c r="AJ74" s="401" t="n"/>
      <c r="AK74" s="402" t="n"/>
      <c r="AL74" s="2901" t="n">
        <v>0</v>
      </c>
      <c r="AM74" s="2901" t="n">
        <v>0</v>
      </c>
      <c r="AN74" s="2901" t="n">
        <v>0</v>
      </c>
      <c r="AO74" s="2901" t="n">
        <v>0</v>
      </c>
      <c r="AP74" s="2832" t="n">
        <v>0</v>
      </c>
      <c r="AQ74" s="2831" t="n">
        <v>0</v>
      </c>
      <c r="AR74" s="2901" t="n">
        <v>0</v>
      </c>
      <c r="AS74" s="401" t="n"/>
      <c r="AT74" s="2826" t="n"/>
      <c r="AU74" s="2835" t="n">
        <v>0</v>
      </c>
      <c r="AV74" s="2901" t="n">
        <v>0</v>
      </c>
      <c r="AW74" s="2901" t="n">
        <v>0</v>
      </c>
      <c r="AX74" s="2832" t="n">
        <v>0</v>
      </c>
      <c r="AY74" s="2832" t="n">
        <v>0</v>
      </c>
      <c r="AZ74" s="2901" t="n">
        <v>0</v>
      </c>
      <c r="BA74" s="401" t="n"/>
      <c r="BB74" s="402" t="n"/>
      <c r="BC74" s="2835" t="n">
        <v>0</v>
      </c>
      <c r="BD74" s="2901" t="n"/>
      <c r="BE74" s="2901" t="n"/>
      <c r="BF74" s="2832" t="n">
        <v>0</v>
      </c>
      <c r="BG74" s="2832" t="n">
        <v>0</v>
      </c>
      <c r="BH74" s="2901" t="n">
        <v>0</v>
      </c>
      <c r="BI74" s="401" t="n"/>
      <c r="BJ74" s="2826" t="n"/>
      <c r="BK74" s="2835" t="n">
        <v>0</v>
      </c>
      <c r="BL74" s="2901" t="n"/>
      <c r="BM74" s="2901" t="n"/>
      <c r="BN74" s="2901" t="n">
        <v>0.11566427304783</v>
      </c>
      <c r="BO74" s="2832" t="n">
        <v>0</v>
      </c>
      <c r="BP74" s="2832" t="n">
        <v>-0.11566427304783</v>
      </c>
      <c r="BQ74" s="2901" t="n">
        <v>0</v>
      </c>
      <c r="BR74" s="401" t="n"/>
      <c r="BS74" s="402" t="n"/>
      <c r="BT74" s="2835" t="n">
        <v>0</v>
      </c>
      <c r="BU74" s="2901" t="n"/>
      <c r="BV74" s="2901" t="n">
        <v>0.00111187132738005</v>
      </c>
      <c r="BW74" s="2832" t="n">
        <v>0</v>
      </c>
      <c r="BX74" s="2832" t="n">
        <v>-0.00111187132738005</v>
      </c>
      <c r="BY74" s="2901" t="n">
        <v>0</v>
      </c>
      <c r="BZ74" s="401" t="n"/>
      <c r="CA74" s="389" t="n"/>
      <c r="CB74" s="2835" t="n">
        <v>0</v>
      </c>
      <c r="CC74" s="2901" t="n"/>
      <c r="CD74" s="2901" t="n">
        <v>0.0011170691654072</v>
      </c>
      <c r="CE74" s="2832" t="n">
        <v>0</v>
      </c>
      <c r="CF74" s="2832" t="n">
        <v>-0.0011170691654072</v>
      </c>
      <c r="CG74" s="2901" t="n">
        <v>0</v>
      </c>
      <c r="CH74" s="401" t="n"/>
      <c r="CI74" s="389" t="n"/>
      <c r="CJ74" s="2835" t="n">
        <v>0</v>
      </c>
      <c r="CK74" s="2901" t="n"/>
      <c r="CL74" s="2901" t="n">
        <v>0.00112226700343435</v>
      </c>
      <c r="CM74" s="2832" t="n">
        <v>0</v>
      </c>
      <c r="CN74" s="2832" t="n">
        <v>-0.00112226700343435</v>
      </c>
      <c r="CO74" s="2901" t="n">
        <v>0</v>
      </c>
      <c r="CP74" s="401" t="n"/>
      <c r="CQ74" s="402" t="n"/>
      <c r="CR74" s="2832" t="n">
        <v>0</v>
      </c>
      <c r="CS74" s="2832" t="n">
        <v>0</v>
      </c>
      <c r="CT74" s="2832" t="n">
        <v>0.1190154805440516</v>
      </c>
      <c r="CU74" s="2832" t="n">
        <v>0</v>
      </c>
      <c r="CV74" s="2832" t="n">
        <v>-0.1190154805440516</v>
      </c>
      <c r="CW74" s="2832" t="n">
        <v>0</v>
      </c>
      <c r="CX74" s="752" t="n"/>
      <c r="CY74" s="32" t="n"/>
      <c r="CZ74" s="3043" t="n">
        <v>0</v>
      </c>
      <c r="DA74" s="2901" t="n">
        <v>0</v>
      </c>
      <c r="DB74" s="2901" t="n">
        <v>0</v>
      </c>
      <c r="DC74" s="2901" t="n">
        <v>0.0044578809855745</v>
      </c>
      <c r="DD74" s="2901" t="n">
        <v>0</v>
      </c>
      <c r="DE74" s="401" t="n"/>
      <c r="DF74" s="401" t="n"/>
      <c r="DG74" s="401" t="n"/>
      <c r="DH74" s="401" t="n"/>
      <c r="DI74" s="2729" t="n"/>
      <c r="DJ74" s="2618" t="n"/>
      <c r="DL74" s="2618" t="n"/>
      <c r="DM74" s="2811">
        <f>(CS74-CZ74)*10^6</f>
        <v/>
      </c>
      <c r="DN74" s="2811">
        <f>(CT74-DC74)*10^6</f>
        <v/>
      </c>
      <c r="DO74" s="2811">
        <f>(CW74-DD74)*10^6</f>
        <v/>
      </c>
    </row>
    <row customFormat="1" customHeight="1" hidden="1" ht="15" outlineLevel="1" r="75" s="777">
      <c r="A75" s="774" t="n"/>
      <c r="B75" s="726" t="inlineStr">
        <is>
          <t xml:space="preserve">    Sortant sms INTERNATIONAL</t>
        </is>
      </c>
      <c r="C75" s="643" t="inlineStr">
        <is>
          <t>CA68</t>
        </is>
      </c>
      <c r="D75" s="2901" t="n">
        <v>0</v>
      </c>
      <c r="E75" s="2901" t="n">
        <v>0.0402586798075305</v>
      </c>
      <c r="F75" s="2832" t="n">
        <v>-0.0402586798075305</v>
      </c>
      <c r="G75" s="2901" t="n">
        <v>0</v>
      </c>
      <c r="H75" s="2368" t="n"/>
      <c r="I75" s="402" t="n"/>
      <c r="J75" s="2901" t="n">
        <v>0</v>
      </c>
      <c r="K75" s="2901" t="n">
        <v>0.0403601158248682</v>
      </c>
      <c r="L75" s="2832" t="n">
        <v>-0.0403601158248682</v>
      </c>
      <c r="M75" s="2901" t="n">
        <v>0</v>
      </c>
      <c r="N75" s="2368" t="n"/>
      <c r="O75" s="2826" t="n"/>
      <c r="P75" s="2901" t="n">
        <v>0</v>
      </c>
      <c r="Q75" s="2901" t="n">
        <v>0.040461551842206</v>
      </c>
      <c r="R75" s="2832" t="n">
        <v>-0.040461551842206</v>
      </c>
      <c r="S75" s="2901" t="n">
        <v>0</v>
      </c>
      <c r="T75" s="2368" t="n"/>
      <c r="U75" s="402" t="n"/>
      <c r="V75" s="2321" t="n">
        <v>0</v>
      </c>
      <c r="W75" s="3042" t="n">
        <v>0.0405714408609885</v>
      </c>
      <c r="X75" s="3042" t="n">
        <v>0.0370383511353649</v>
      </c>
      <c r="Y75" s="3066" t="n">
        <v>-0.0405714408609885</v>
      </c>
      <c r="Z75" s="3066" t="n">
        <v>-0.0370383511353649</v>
      </c>
      <c r="AA75" s="3042" t="n">
        <v>0</v>
      </c>
      <c r="AB75" s="2368" t="n"/>
      <c r="AC75" s="402" t="n"/>
      <c r="AD75" s="2901" t="n">
        <v>0</v>
      </c>
      <c r="AE75" s="2901" t="n">
        <v>0.0407066888841054</v>
      </c>
      <c r="AF75" s="2901" t="n">
        <v>0.0371735991584818</v>
      </c>
      <c r="AG75" s="2832" t="n">
        <v>-0.0407066888841054</v>
      </c>
      <c r="AH75" s="2831" t="n">
        <v>-0.0371735991584818</v>
      </c>
      <c r="AI75" s="2901" t="n">
        <v>0</v>
      </c>
      <c r="AJ75" s="401" t="n"/>
      <c r="AK75" s="402" t="n"/>
      <c r="AL75" s="2901" t="n">
        <v>0</v>
      </c>
      <c r="AM75" s="2901" t="n">
        <v>0.040858842910112</v>
      </c>
      <c r="AN75" s="2901" t="n">
        <v>0.0373257531844884</v>
      </c>
      <c r="AO75" s="2901" t="n">
        <v>0.0347509771540456</v>
      </c>
      <c r="AP75" s="2832" t="n">
        <v>-0.040858842910112</v>
      </c>
      <c r="AQ75" s="2831" t="n">
        <v>-0.0373257531844884</v>
      </c>
      <c r="AR75" s="2901" t="n">
        <v>0</v>
      </c>
      <c r="AS75" s="401" t="n"/>
      <c r="AT75" s="2826" t="n"/>
      <c r="AU75" s="2835" t="n">
        <v>0</v>
      </c>
      <c r="AV75" s="2901" t="n">
        <v>0.0410194499375634</v>
      </c>
      <c r="AW75" s="2901" t="n">
        <v>0.034911584181497</v>
      </c>
      <c r="AX75" s="2832" t="n">
        <v>-0.0410194499375634</v>
      </c>
      <c r="AY75" s="2832" t="n">
        <v>-0.034911584181497</v>
      </c>
      <c r="AZ75" s="2901" t="n">
        <v>0</v>
      </c>
      <c r="BA75" s="401" t="n"/>
      <c r="BB75" s="402" t="n"/>
      <c r="BC75" s="2835" t="n">
        <v>0</v>
      </c>
      <c r="BD75" s="2901" t="n">
        <v>0.0412054159693492</v>
      </c>
      <c r="BE75" s="2901" t="n">
        <v>0.0350975502132828</v>
      </c>
      <c r="BF75" s="2832" t="n">
        <v>-0.0412054159693492</v>
      </c>
      <c r="BG75" s="2832" t="n">
        <v>-0.0350975502132828</v>
      </c>
      <c r="BH75" s="2901" t="n">
        <v>0</v>
      </c>
      <c r="BI75" s="401" t="n"/>
      <c r="BJ75" s="2826" t="n"/>
      <c r="BK75" s="2835" t="n">
        <v>0</v>
      </c>
      <c r="BL75" s="2901" t="n">
        <v>0.0414082880040246</v>
      </c>
      <c r="BM75" s="2901" t="n">
        <v>0.0353004222479582</v>
      </c>
      <c r="BN75" s="2901" t="n">
        <v>0.0011066734893529</v>
      </c>
      <c r="BO75" s="2832" t="n">
        <v>-0.0414082880040246</v>
      </c>
      <c r="BP75" s="2832" t="n">
        <v>-0.0011066734893529</v>
      </c>
      <c r="BQ75" s="2901" t="n">
        <v>0</v>
      </c>
      <c r="BR75" s="401" t="n"/>
      <c r="BS75" s="402" t="n"/>
      <c r="BT75" s="2835" t="n">
        <v>0</v>
      </c>
      <c r="BU75" s="2901" t="n">
        <v>0.0416196130401449</v>
      </c>
      <c r="BV75" s="2901" t="n">
        <v>0.00111187132738005</v>
      </c>
      <c r="BW75" s="2832" t="n">
        <v>-0.0416196130401449</v>
      </c>
      <c r="BX75" s="2832" t="n">
        <v>-0.00111187132738005</v>
      </c>
      <c r="BY75" s="2901" t="n">
        <v>0</v>
      </c>
      <c r="BZ75" s="401" t="n"/>
      <c r="CA75" s="389" t="n"/>
      <c r="CB75" s="2835" t="n">
        <v>0</v>
      </c>
      <c r="CC75" s="2901" t="n">
        <v>0.0418393910777099</v>
      </c>
      <c r="CD75" s="2901" t="n">
        <v>0.0011170691654072</v>
      </c>
      <c r="CE75" s="2832" t="n">
        <v>-0.0418393910777099</v>
      </c>
      <c r="CF75" s="2832" t="n">
        <v>-0.0011170691654072</v>
      </c>
      <c r="CG75" s="2901" t="n">
        <v>0</v>
      </c>
      <c r="CH75" s="401" t="n"/>
      <c r="CI75" s="389" t="n"/>
      <c r="CJ75" s="2835" t="n">
        <v>0</v>
      </c>
      <c r="CK75" s="2901" t="n">
        <v>0.042059169115275</v>
      </c>
      <c r="CL75" s="2901" t="n">
        <v>0.00112226700343435</v>
      </c>
      <c r="CM75" s="2832" t="n">
        <v>-0.042059169115275</v>
      </c>
      <c r="CN75" s="2832" t="n">
        <v>-0.00112226700343435</v>
      </c>
      <c r="CO75" s="2901" t="n">
        <v>0</v>
      </c>
      <c r="CP75" s="401" t="n"/>
      <c r="CQ75" s="402" t="n"/>
      <c r="CR75" s="2832" t="n">
        <v>0</v>
      </c>
      <c r="CS75" s="2832" t="n">
        <v>0.4923686472738776</v>
      </c>
      <c r="CT75" s="2832" t="n">
        <v>0.0044578809855745</v>
      </c>
      <c r="CU75" s="2832" t="n">
        <v>-0.4923686472738776</v>
      </c>
      <c r="CV75" s="2832" t="n">
        <v>-0.0044578809855745</v>
      </c>
      <c r="CW75" s="2832" t="n">
        <v>0</v>
      </c>
      <c r="CX75" s="752">
        <f>+CR75/CW75-1</f>
        <v/>
      </c>
      <c r="CY75" s="32" t="n"/>
      <c r="CZ75" s="3043" t="n">
        <v>0.492368647273878</v>
      </c>
      <c r="DA75" s="2901" t="n">
        <v>0.33949049226866</v>
      </c>
      <c r="DB75" s="2901" t="n">
        <v>0.247255109761714</v>
      </c>
      <c r="DC75" s="2901" t="n">
        <v>0.0044578809855745</v>
      </c>
      <c r="DD75" s="2901" t="n">
        <v>0</v>
      </c>
      <c r="DE75" s="401">
        <f>(CZ75-DD75)/DD75</f>
        <v/>
      </c>
      <c r="DF75" s="401">
        <f>(DA75-DD75)/DD75</f>
        <v/>
      </c>
      <c r="DG75" s="401">
        <f>(DB75-DD75)/DD75</f>
        <v/>
      </c>
      <c r="DH75" s="401">
        <f>(DC75-DD75)/DD75</f>
        <v/>
      </c>
      <c r="DI75" s="2729" t="n"/>
      <c r="DJ75" s="2618" t="n"/>
      <c r="DL75" s="2618" t="n"/>
      <c r="DM75" s="2811">
        <f>(CS75-CZ75)*10^6</f>
        <v/>
      </c>
      <c r="DN75" s="2811">
        <f>(CT75-DC75)*10^6</f>
        <v/>
      </c>
      <c r="DO75" s="2811">
        <f>(CW75-DD75)*10^6</f>
        <v/>
      </c>
    </row>
    <row customFormat="1" customHeight="1" hidden="1" ht="15" outlineLevel="1" r="76" s="754">
      <c r="A76" s="747" t="n"/>
      <c r="B76" s="711" t="inlineStr">
        <is>
          <t>Total SMS Sortant</t>
        </is>
      </c>
      <c r="C76" s="643" t="inlineStr">
        <is>
          <t>CA69</t>
        </is>
      </c>
      <c r="D76" s="3038" t="n">
        <v>0.018734</v>
      </c>
      <c r="E76" s="3038" t="n">
        <v>0.0454617212538819</v>
      </c>
      <c r="F76" s="3038" t="n">
        <v>-0.0267277212538819</v>
      </c>
      <c r="G76" s="3038" t="n">
        <v>0.004107</v>
      </c>
      <c r="H76" s="2365" t="n">
        <v>3.561480399318237</v>
      </c>
      <c r="I76" s="750" t="n"/>
      <c r="J76" s="3038" t="n">
        <v>-0.001306</v>
      </c>
      <c r="K76" s="3038" t="n">
        <v>0.04557626688646</v>
      </c>
      <c r="L76" s="3038" t="n">
        <v>-0.04688226688646</v>
      </c>
      <c r="M76" s="3038" t="n">
        <v>0.00449</v>
      </c>
      <c r="N76" s="2365" t="n">
        <v>-1.29086859688196</v>
      </c>
      <c r="O76" s="3023" t="n"/>
      <c r="P76" s="3038" t="n">
        <v>-0.001922</v>
      </c>
      <c r="Q76" s="3038" t="n">
        <v>0.045690812519038</v>
      </c>
      <c r="R76" s="3038" t="n">
        <v>-0.047612812519038</v>
      </c>
      <c r="S76" s="3038" t="n">
        <v>0.003195</v>
      </c>
      <c r="T76" s="2365" t="n">
        <v>-1.601564945226917</v>
      </c>
      <c r="U76" s="750" t="n"/>
      <c r="V76" s="2327" t="n">
        <v>0.004312</v>
      </c>
      <c r="W76" s="3053" t="n">
        <v>0.0458149036209976</v>
      </c>
      <c r="X76" s="3053" t="n">
        <v>0.0351061292802662</v>
      </c>
      <c r="Y76" s="3053" t="n">
        <v>-0.04150290362099759</v>
      </c>
      <c r="Z76" s="3053" t="n">
        <v>-0.0307941292802662</v>
      </c>
      <c r="AA76" s="3053" t="n">
        <v>0.004795</v>
      </c>
      <c r="AB76" s="2365" t="n">
        <v>-0.1007299270072992</v>
      </c>
      <c r="AC76" s="750" t="n"/>
      <c r="AD76" s="3038" t="n">
        <v>0.00107</v>
      </c>
      <c r="AE76" s="3038" t="n">
        <v>0.0459676311311017</v>
      </c>
      <c r="AF76" s="3038" t="n">
        <v>0.0352343216656964</v>
      </c>
      <c r="AG76" s="3038" t="n">
        <v>-0.0448976311311017</v>
      </c>
      <c r="AH76" s="3054" t="n">
        <v>-0.0341643216656964</v>
      </c>
      <c r="AI76" s="3038" t="n">
        <v>0.004435</v>
      </c>
      <c r="AJ76" s="749" t="n">
        <v>-0.7587373167981961</v>
      </c>
      <c r="AK76" s="750" t="n"/>
      <c r="AL76" s="3038" t="n">
        <v>-0.000117</v>
      </c>
      <c r="AM76" s="3038" t="n">
        <v>0.0461394495799688</v>
      </c>
      <c r="AN76" s="3038" t="n">
        <v>0.0353785380993054</v>
      </c>
      <c r="AO76" s="3038" t="n">
        <v>0.0358194139200345</v>
      </c>
      <c r="AP76" s="3038" t="n">
        <v>-0.0462564495799688</v>
      </c>
      <c r="AQ76" s="3054" t="n">
        <v>-0.0354955380993054</v>
      </c>
      <c r="AR76" s="3038" t="n">
        <v>0.004612</v>
      </c>
      <c r="AS76" s="749" t="n">
        <v>-1.025368603642671</v>
      </c>
      <c r="AT76" s="3023" t="n"/>
      <c r="AU76" s="3054" t="n">
        <v>0.003322</v>
      </c>
      <c r="AV76" s="3038" t="n">
        <v>0.0463208134982174</v>
      </c>
      <c r="AW76" s="3038" t="n">
        <v>0.0359849588936117</v>
      </c>
      <c r="AX76" s="3038" t="n">
        <v>-0.0429988134982174</v>
      </c>
      <c r="AY76" s="3038" t="n">
        <v>-0.0326629588936117</v>
      </c>
      <c r="AZ76" s="3038" t="n">
        <v>0.005108</v>
      </c>
      <c r="BA76" s="749" t="n">
        <v>-0.3496476115896633</v>
      </c>
      <c r="BB76" s="750" t="n"/>
      <c r="BC76" s="3054" t="n">
        <v>0.00129</v>
      </c>
      <c r="BD76" s="3038" t="n">
        <v>0.0465308138246105</v>
      </c>
      <c r="BE76" s="3038" t="n">
        <v>0.0361766425472274</v>
      </c>
      <c r="BF76" s="3038" t="n">
        <v>-0.0452408138246105</v>
      </c>
      <c r="BG76" s="3038" t="n">
        <v>-0.0348866425472274</v>
      </c>
      <c r="BH76" s="3038" t="n">
        <v>0.007643</v>
      </c>
      <c r="BI76" s="749" t="n">
        <v>-0.8312181080727463</v>
      </c>
      <c r="BJ76" s="3023" t="n"/>
      <c r="BK76" s="3054" t="n">
        <v>0.000898</v>
      </c>
      <c r="BL76" s="3038" t="n">
        <v>0.0467599050897666</v>
      </c>
      <c r="BM76" s="3038" t="n">
        <v>0.0363857519875354</v>
      </c>
      <c r="BN76" s="3038" t="n">
        <v>0.00664004093611742</v>
      </c>
      <c r="BO76" s="3038" t="n">
        <v>-0.0458619050897666</v>
      </c>
      <c r="BP76" s="3038" t="n">
        <v>-0.00574204093611742</v>
      </c>
      <c r="BQ76" s="3038" t="n">
        <v>0.001065</v>
      </c>
      <c r="BR76" s="749" t="n">
        <v>-0.1568075117370892</v>
      </c>
      <c r="BS76" s="750" t="n"/>
      <c r="BT76" s="3054" t="n">
        <v>-0.001382</v>
      </c>
      <c r="BU76" s="3038" t="n">
        <v>0.0469985418243042</v>
      </c>
      <c r="BV76" s="3038" t="n">
        <v>0.0066712279642803</v>
      </c>
      <c r="BW76" s="3038" t="n">
        <v>-0.0483805418243042</v>
      </c>
      <c r="BX76" s="3038" t="n">
        <v>-0.008053227964280299</v>
      </c>
      <c r="BY76" s="3038" t="n">
        <v>0.000737</v>
      </c>
      <c r="BZ76" s="749" t="n">
        <v>-2.87516960651289</v>
      </c>
      <c r="CA76" s="694" t="n"/>
      <c r="CB76" s="3054" t="n">
        <v>0.005384</v>
      </c>
      <c r="CC76" s="3038" t="n">
        <v>0.0472467240282234</v>
      </c>
      <c r="CD76" s="3038" t="n">
        <v>0.00670241499244319</v>
      </c>
      <c r="CE76" s="3038" t="n">
        <v>-0.0418627240282234</v>
      </c>
      <c r="CF76" s="3038" t="n">
        <v>-0.001318414992443191</v>
      </c>
      <c r="CG76" s="3038" t="n">
        <v>0.003216</v>
      </c>
      <c r="CH76" s="749" t="n">
        <v>0.6741293532338308</v>
      </c>
      <c r="CI76" s="694" t="n"/>
      <c r="CJ76" s="3054" t="n">
        <v>0.003809</v>
      </c>
      <c r="CK76" s="3038" t="n">
        <v>0.0474949062321425</v>
      </c>
      <c r="CL76" s="3038" t="n">
        <v>0.00673360202060608</v>
      </c>
      <c r="CM76" s="3038" t="n">
        <v>-0.0436859062321425</v>
      </c>
      <c r="CN76" s="3038" t="n">
        <v>-0.00292460202060608</v>
      </c>
      <c r="CO76" s="3038" t="n">
        <v>0.007982</v>
      </c>
      <c r="CP76" s="749" t="n">
        <v>-0.5228013029315961</v>
      </c>
      <c r="CQ76" s="750" t="n"/>
      <c r="CR76" s="3038" t="n">
        <v>0.034092</v>
      </c>
      <c r="CS76" s="3038" t="n">
        <v>0.5560024894887126</v>
      </c>
      <c r="CT76" s="3038" t="n">
        <v>0.05213028591344698</v>
      </c>
      <c r="CU76" s="3038" t="n">
        <v>-0.5219104894887125</v>
      </c>
      <c r="CV76" s="3038" t="n">
        <v>-0.01803828591344699</v>
      </c>
      <c r="CW76" s="3038" t="n">
        <v>0.051385</v>
      </c>
      <c r="CX76" s="778">
        <f>+CR76/CW76-1</f>
        <v/>
      </c>
      <c r="CY76" s="93" t="n"/>
      <c r="CZ76" s="3055" t="n">
        <v>0.556002489488713</v>
      </c>
      <c r="DA76" s="3038" t="n">
        <v>0.337285905035381</v>
      </c>
      <c r="DB76" s="3038" t="n">
        <v>0.275745095992979</v>
      </c>
      <c r="DC76" s="3038" t="n">
        <v>0.052130285913447</v>
      </c>
      <c r="DD76" s="3038" t="n">
        <v>0.051385</v>
      </c>
      <c r="DE76" s="749">
        <f>(CZ76-DD76)/DD76</f>
        <v/>
      </c>
      <c r="DF76" s="749">
        <f>(DA76-DD76)/DD76</f>
        <v/>
      </c>
      <c r="DG76" s="749">
        <f>(DB76-DD76)/DD76</f>
        <v/>
      </c>
      <c r="DH76" s="749">
        <f>(DC76-DD76)/DD76</f>
        <v/>
      </c>
      <c r="DI76" s="2729" t="n"/>
      <c r="DJ76" s="2618" t="n"/>
      <c r="DL76" s="2618" t="n"/>
      <c r="DM76" s="2811">
        <f>(CS76-CZ76)*10^6</f>
        <v/>
      </c>
      <c r="DN76" s="2811">
        <f>(CT76-DC76)*10^6</f>
        <v/>
      </c>
      <c r="DO76" s="2811">
        <f>(CW76-DD76)*10^6</f>
        <v/>
      </c>
    </row>
    <row customFormat="1" customHeight="1" hidden="1" ht="15" outlineLevel="1" r="77" s="777">
      <c r="A77" s="774" t="n"/>
      <c r="B77" s="3065" t="n"/>
      <c r="C77" s="643" t="inlineStr">
        <is>
          <t>CA70</t>
        </is>
      </c>
      <c r="D77" s="2832" t="n"/>
      <c r="E77" s="2832" t="n"/>
      <c r="F77" s="2832" t="n"/>
      <c r="G77" s="2832" t="n"/>
      <c r="H77" s="2368" t="n"/>
      <c r="I77" s="402" t="n"/>
      <c r="J77" s="2832" t="n"/>
      <c r="K77" s="2832" t="n"/>
      <c r="L77" s="2832" t="n"/>
      <c r="M77" s="2832" t="n"/>
      <c r="N77" s="2368" t="n"/>
      <c r="O77" s="2826" t="n"/>
      <c r="P77" s="2832" t="n"/>
      <c r="Q77" s="2832" t="n"/>
      <c r="R77" s="2832" t="n"/>
      <c r="S77" s="2832" t="n"/>
      <c r="T77" s="2368" t="n"/>
      <c r="U77" s="402" t="n"/>
      <c r="V77" s="2336" t="n"/>
      <c r="W77" s="3066" t="n"/>
      <c r="X77" s="3066" t="n"/>
      <c r="Y77" s="3066" t="n"/>
      <c r="Z77" s="3066" t="n"/>
      <c r="AA77" s="3066" t="n"/>
      <c r="AB77" s="2368" t="n"/>
      <c r="AC77" s="402" t="n"/>
      <c r="AD77" s="2832" t="n"/>
      <c r="AE77" s="2832" t="n"/>
      <c r="AF77" s="2832" t="n"/>
      <c r="AG77" s="2832" t="n"/>
      <c r="AH77" s="2831" t="n"/>
      <c r="AI77" s="2832" t="n"/>
      <c r="AJ77" s="401" t="n"/>
      <c r="AK77" s="402" t="n"/>
      <c r="AL77" s="2832" t="n"/>
      <c r="AM77" s="2832" t="n"/>
      <c r="AN77" s="2832" t="n"/>
      <c r="AO77" s="2832" t="n"/>
      <c r="AP77" s="2832" t="n"/>
      <c r="AQ77" s="2831" t="n"/>
      <c r="AR77" s="2832" t="n"/>
      <c r="AS77" s="401" t="n"/>
      <c r="AT77" s="2826" t="n"/>
      <c r="AU77" s="2831" t="n"/>
      <c r="AV77" s="2832" t="n"/>
      <c r="AW77" s="2832" t="n"/>
      <c r="AX77" s="2832" t="n"/>
      <c r="AY77" s="2832" t="n"/>
      <c r="AZ77" s="2832" t="n"/>
      <c r="BA77" s="401" t="n"/>
      <c r="BB77" s="402" t="n"/>
      <c r="BC77" s="2831" t="n"/>
      <c r="BD77" s="2832" t="n"/>
      <c r="BE77" s="2832" t="n"/>
      <c r="BF77" s="2832" t="n"/>
      <c r="BG77" s="2832" t="n"/>
      <c r="BH77" s="2832" t="n"/>
      <c r="BI77" s="401" t="n"/>
      <c r="BJ77" s="2826" t="n"/>
      <c r="BK77" s="2831" t="n"/>
      <c r="BL77" s="2832" t="n"/>
      <c r="BM77" s="2832" t="n"/>
      <c r="BN77" s="2832" t="n"/>
      <c r="BO77" s="2832" t="n"/>
      <c r="BP77" s="2832" t="n"/>
      <c r="BQ77" s="2832" t="n"/>
      <c r="BR77" s="401" t="n"/>
      <c r="BS77" s="402" t="n"/>
      <c r="BT77" s="2831" t="n"/>
      <c r="BU77" s="2832" t="n"/>
      <c r="BV77" s="2832" t="n"/>
      <c r="BW77" s="2832" t="n"/>
      <c r="BX77" s="2832" t="n"/>
      <c r="BY77" s="2832" t="n"/>
      <c r="BZ77" s="401" t="n"/>
      <c r="CA77" s="389" t="n"/>
      <c r="CB77" s="2831" t="n"/>
      <c r="CC77" s="2832" t="n"/>
      <c r="CD77" s="2832" t="n"/>
      <c r="CE77" s="2832" t="n"/>
      <c r="CF77" s="2832" t="n"/>
      <c r="CG77" s="2832" t="n"/>
      <c r="CH77" s="401" t="n"/>
      <c r="CI77" s="389" t="n"/>
      <c r="CJ77" s="2831" t="n"/>
      <c r="CK77" s="2832" t="n"/>
      <c r="CL77" s="2832" t="n"/>
      <c r="CM77" s="2832" t="n"/>
      <c r="CN77" s="2832" t="n"/>
      <c r="CO77" s="2832" t="n"/>
      <c r="CP77" s="401" t="n"/>
      <c r="CQ77" s="402" t="n"/>
      <c r="CR77" s="2832" t="n"/>
      <c r="CS77" s="2832" t="n"/>
      <c r="CT77" s="2832" t="n"/>
      <c r="CU77" s="2832">
        <f>+CR77-CS77</f>
        <v/>
      </c>
      <c r="CV77" s="2832">
        <f>+CR77-CT77</f>
        <v/>
      </c>
      <c r="CW77" s="2832" t="n"/>
      <c r="CX77" s="752" t="n"/>
      <c r="CY77" s="32" t="n"/>
      <c r="CZ77" s="3067" t="n"/>
      <c r="DA77" s="2832" t="n"/>
      <c r="DB77" s="2832" t="n"/>
      <c r="DC77" s="2832" t="n"/>
      <c r="DD77" s="2832" t="n"/>
      <c r="DE77" s="401" t="n"/>
      <c r="DF77" s="401" t="n"/>
      <c r="DG77" s="401" t="n"/>
      <c r="DH77" s="401" t="n"/>
      <c r="DI77" s="2729" t="n"/>
      <c r="DJ77" s="2618" t="n"/>
      <c r="DL77" s="2618" t="n"/>
      <c r="DM77" s="2811">
        <f>(CS77-CZ77)*10^6</f>
        <v/>
      </c>
      <c r="DN77" s="2811">
        <f>(CT77-DC77)*10^6</f>
        <v/>
      </c>
      <c r="DO77" s="2811">
        <f>(CW77-DD77)*10^6</f>
        <v/>
      </c>
    </row>
    <row customFormat="1" customHeight="1" hidden="1" ht="15" outlineLevel="1" r="78" s="744">
      <c r="A78" s="779" t="n"/>
      <c r="B78" s="736" t="inlineStr">
        <is>
          <t xml:space="preserve">    Revenu Internet 3G</t>
        </is>
      </c>
      <c r="C78" s="643" t="inlineStr">
        <is>
          <t>CA71</t>
        </is>
      </c>
      <c r="D78" s="2889" t="n">
        <v>-2.612012</v>
      </c>
      <c r="E78" s="2889" t="n">
        <v>1.10297991123803</v>
      </c>
      <c r="F78" s="2889" t="n">
        <v>-3.71499191123803</v>
      </c>
      <c r="G78" s="2889" t="n">
        <v>1.63691</v>
      </c>
      <c r="H78" s="2369" t="n">
        <v>-2.595696770133972</v>
      </c>
      <c r="I78" s="781" t="n"/>
      <c r="J78" s="2889" t="n">
        <v>-1.04396</v>
      </c>
      <c r="K78" s="2889" t="n">
        <v>1.00588909073141</v>
      </c>
      <c r="L78" s="2889" t="n">
        <v>-2.04984909073141</v>
      </c>
      <c r="M78" s="2889" t="n">
        <v>0.787466</v>
      </c>
      <c r="N78" s="2369" t="n">
        <v>-2.32572072952991</v>
      </c>
      <c r="O78" s="2826" t="n"/>
      <c r="P78" s="2889" t="n">
        <v>-0.6359590000000001</v>
      </c>
      <c r="Q78" s="2889" t="n">
        <v>1.12899064363091</v>
      </c>
      <c r="R78" s="2889" t="n">
        <v>-1.76494964363091</v>
      </c>
      <c r="S78" s="2889" t="n">
        <v>1.268029</v>
      </c>
      <c r="T78" s="2369" t="n">
        <v>-1.501533482278402</v>
      </c>
      <c r="U78" s="781" t="n"/>
      <c r="V78" s="2338" t="n">
        <v>-0.914427</v>
      </c>
      <c r="W78" s="3068" t="n">
        <v>1.10979152527156</v>
      </c>
      <c r="X78" s="3068" t="n">
        <v>0.957195334608053</v>
      </c>
      <c r="Y78" s="3068" t="n">
        <v>-2.02421852527156</v>
      </c>
      <c r="Z78" s="3068" t="n">
        <v>-1.871622334608053</v>
      </c>
      <c r="AA78" s="3068" t="n">
        <v>1.098789</v>
      </c>
      <c r="AB78" s="2369" t="n">
        <v>-1.832213464095472</v>
      </c>
      <c r="AC78" s="781" t="n"/>
      <c r="AD78" s="2889" t="n">
        <v>-0.684104</v>
      </c>
      <c r="AE78" s="2889" t="n">
        <v>1.18783406325851</v>
      </c>
      <c r="AF78" s="2889" t="n">
        <v>0.838266952248089</v>
      </c>
      <c r="AG78" s="2889" t="n">
        <v>-1.87193806325851</v>
      </c>
      <c r="AH78" s="2836" t="n">
        <v>-1.522370952248089</v>
      </c>
      <c r="AI78" s="2889" t="n">
        <v>1.281738</v>
      </c>
      <c r="AJ78" s="780" t="n">
        <v>-1.533731542639759</v>
      </c>
      <c r="AK78" s="781" t="n"/>
      <c r="AL78" s="2889" t="n">
        <v>0.859403</v>
      </c>
      <c r="AM78" s="2889" t="n">
        <v>1.15955737968087</v>
      </c>
      <c r="AN78" s="2889" t="n">
        <v>0.820745478429867</v>
      </c>
      <c r="AO78" s="2889" t="n">
        <v>0.957195334608053</v>
      </c>
      <c r="AP78" s="2889" t="n">
        <v>-0.3001543796808702</v>
      </c>
      <c r="AQ78" s="2836" t="n">
        <v>0.03865752157013302</v>
      </c>
      <c r="AR78" s="2889" t="n">
        <v>1.281131</v>
      </c>
      <c r="AS78" s="780" t="n">
        <v>-0.3291841349557539</v>
      </c>
      <c r="AT78" s="2826" t="n"/>
      <c r="AU78" s="2836" t="n">
        <v>0.84993</v>
      </c>
      <c r="AV78" s="2889" t="n">
        <v>1.20536727185679</v>
      </c>
      <c r="AW78" s="2889" t="n">
        <v>1.00193435174537</v>
      </c>
      <c r="AX78" s="2889" t="n">
        <v>-0.3554372718567901</v>
      </c>
      <c r="AY78" s="2889" t="n">
        <v>-0.1520043517453701</v>
      </c>
      <c r="AZ78" s="2889" t="n">
        <v>-0.903151</v>
      </c>
      <c r="BA78" s="780" t="n">
        <v>-1.941071869488048</v>
      </c>
      <c r="BB78" s="781" t="n"/>
      <c r="BC78" s="2836" t="n">
        <v>2.115545</v>
      </c>
      <c r="BD78" s="2889" t="n">
        <v>1.24245343515624</v>
      </c>
      <c r="BE78" s="2889" t="n">
        <v>1.03892679564365</v>
      </c>
      <c r="BF78" s="2889" t="n">
        <v>0.87309156484376</v>
      </c>
      <c r="BG78" s="2889" t="n">
        <v>1.07661820435635</v>
      </c>
      <c r="BH78" s="2889" t="n">
        <v>4.639966</v>
      </c>
      <c r="BI78" s="780" t="n">
        <v>-0.5440602366482858</v>
      </c>
      <c r="BJ78" s="2826" t="n"/>
      <c r="BK78" s="2836" t="n">
        <v>1.08336</v>
      </c>
      <c r="BL78" s="2889" t="n">
        <v>1.20164482432273</v>
      </c>
      <c r="BM78" s="2889" t="n">
        <v>1.00074306822984</v>
      </c>
      <c r="BN78" s="2889" t="n">
        <v>0.816541996914311</v>
      </c>
      <c r="BO78" s="2889" t="n">
        <v>-0.1182848243227299</v>
      </c>
      <c r="BP78" s="2889" t="n">
        <v>0.2668180030856891</v>
      </c>
      <c r="BQ78" s="2889" t="n">
        <v>-1.133795</v>
      </c>
      <c r="BR78" s="780" t="n">
        <v>-1.955516649835288</v>
      </c>
      <c r="BS78" s="781" t="n"/>
      <c r="BT78" s="2836" t="n">
        <v>5.453994</v>
      </c>
      <c r="BU78" s="2889" t="n">
        <v>1.26101544029138</v>
      </c>
      <c r="BV78" s="2889" t="n">
        <v>0.861510530797841</v>
      </c>
      <c r="BW78" s="2889" t="n">
        <v>4.19297855970862</v>
      </c>
      <c r="BX78" s="2889" t="n">
        <v>4.592483469202159</v>
      </c>
      <c r="BY78" s="2889" t="n">
        <v>-0.9445</v>
      </c>
      <c r="BZ78" s="780" t="n">
        <v>-6.774477501323451</v>
      </c>
      <c r="CA78" s="389" t="n"/>
      <c r="CB78" s="2836" t="n">
        <v>2.592969</v>
      </c>
      <c r="CC78" s="2889" t="n">
        <v>1.20836889046863</v>
      </c>
      <c r="CD78" s="2889" t="n">
        <v>0.836179955382058</v>
      </c>
      <c r="CE78" s="2889" t="n">
        <v>1.38460010953137</v>
      </c>
      <c r="CF78" s="2889" t="n">
        <v>1.756789044617942</v>
      </c>
      <c r="CG78" s="2889" t="n">
        <v>-0.8687240000000001</v>
      </c>
      <c r="CH78" s="780" t="n">
        <v>-3.984801847307085</v>
      </c>
      <c r="CI78" s="389" t="n"/>
      <c r="CJ78" s="2836" t="n">
        <v>4.040812</v>
      </c>
      <c r="CK78" s="2889" t="n">
        <v>1.29395394276717</v>
      </c>
      <c r="CL78" s="2889" t="n">
        <v>0.895404010036934</v>
      </c>
      <c r="CM78" s="2889" t="n">
        <v>2.74685805723283</v>
      </c>
      <c r="CN78" s="2889" t="n">
        <v>3.145407989963066</v>
      </c>
      <c r="CO78" s="2889" t="n">
        <v>0.848372</v>
      </c>
      <c r="CP78" s="780" t="n">
        <v>3.763019052962616</v>
      </c>
      <c r="CQ78" s="781" t="n"/>
      <c r="CR78" s="2889" t="n">
        <v>11.105551</v>
      </c>
      <c r="CS78" s="2889" t="n">
        <v>14.10784641867423</v>
      </c>
      <c r="CT78" s="2889" t="n">
        <v>1.344052493131144</v>
      </c>
      <c r="CU78" s="2889" t="n">
        <v>-3.00229541867423</v>
      </c>
      <c r="CV78" s="2889" t="n">
        <v>9.761498506868856</v>
      </c>
      <c r="CW78" s="2889" t="n">
        <v>8.992231</v>
      </c>
      <c r="CX78" s="782">
        <f>+CR78/CW78-1</f>
        <v/>
      </c>
      <c r="CY78" s="32" t="n"/>
      <c r="CZ78" s="3069" t="n">
        <v>14.1078464186742</v>
      </c>
      <c r="DA78" s="2889" t="n">
        <v>3.5723867593943</v>
      </c>
      <c r="DB78" s="2889" t="n">
        <v>1.28096031132064</v>
      </c>
      <c r="DC78" s="2889" t="n">
        <v>1.34405249313114</v>
      </c>
      <c r="DD78" s="2889" t="n">
        <v>8.992231</v>
      </c>
      <c r="DE78" s="780">
        <f>(CZ78-DD78)/DD78</f>
        <v/>
      </c>
      <c r="DF78" s="780">
        <f>(DA78-DD78)/DD78</f>
        <v/>
      </c>
      <c r="DG78" s="780">
        <f>(DB78-DD78)/DD78</f>
        <v/>
      </c>
      <c r="DH78" s="780">
        <f>(DC78-DD78)/DD78</f>
        <v/>
      </c>
      <c r="DI78" s="2729" t="n"/>
      <c r="DJ78" s="3051" t="n"/>
      <c r="DL78" s="3051" t="n"/>
      <c r="DM78" s="2811">
        <f>(CS78-CZ78)*10^6</f>
        <v/>
      </c>
      <c r="DN78" s="2811">
        <f>(CT78-DC78)*10^6</f>
        <v/>
      </c>
      <c r="DO78" s="2811">
        <f>(CW78-DD78)*10^6</f>
        <v/>
      </c>
    </row>
    <row customFormat="1" customHeight="1" hidden="1" ht="15" outlineLevel="1" r="79" s="777">
      <c r="A79" s="774" t="n"/>
      <c r="B79" s="726" t="inlineStr">
        <is>
          <t xml:space="preserve">    Transport and Automotive (Traking)</t>
        </is>
      </c>
      <c r="C79" s="643" t="inlineStr">
        <is>
          <t>CA72</t>
        </is>
      </c>
      <c r="D79" s="2832" t="n"/>
      <c r="E79" s="2901" t="n">
        <v>0</v>
      </c>
      <c r="F79" s="2832" t="n">
        <v>0</v>
      </c>
      <c r="G79" s="2901" t="n"/>
      <c r="H79" s="2368" t="n"/>
      <c r="I79" s="402" t="n"/>
      <c r="J79" s="2832" t="n"/>
      <c r="K79" s="2901" t="n">
        <v>0</v>
      </c>
      <c r="L79" s="2832" t="n">
        <v>0</v>
      </c>
      <c r="M79" s="2901" t="n"/>
      <c r="N79" s="2368" t="n"/>
      <c r="O79" s="2826" t="n"/>
      <c r="P79" s="2832" t="n"/>
      <c r="Q79" s="2901" t="n">
        <v>0</v>
      </c>
      <c r="R79" s="2832" t="n">
        <v>0</v>
      </c>
      <c r="S79" s="2901" t="n"/>
      <c r="T79" s="2368" t="n"/>
      <c r="U79" s="402" t="n"/>
      <c r="V79" s="2336" t="n"/>
      <c r="W79" s="3042" t="n">
        <v>0</v>
      </c>
      <c r="X79" s="3042" t="n">
        <v>0</v>
      </c>
      <c r="Y79" s="3066" t="n">
        <v>0</v>
      </c>
      <c r="Z79" s="3066" t="n">
        <v>0</v>
      </c>
      <c r="AA79" s="3042" t="n"/>
      <c r="AB79" s="2368" t="n"/>
      <c r="AC79" s="402" t="n"/>
      <c r="AD79" s="2832" t="n"/>
      <c r="AE79" s="2901" t="n">
        <v>0</v>
      </c>
      <c r="AF79" s="2901" t="n">
        <v>0</v>
      </c>
      <c r="AG79" s="2832" t="n">
        <v>0</v>
      </c>
      <c r="AH79" s="2831" t="n">
        <v>0</v>
      </c>
      <c r="AI79" s="2901" t="n"/>
      <c r="AJ79" s="401" t="n"/>
      <c r="AK79" s="402" t="n"/>
      <c r="AL79" s="2832" t="n"/>
      <c r="AM79" s="2901" t="n">
        <v>0</v>
      </c>
      <c r="AN79" s="2901" t="n">
        <v>0</v>
      </c>
      <c r="AO79" s="2901" t="n">
        <v>0</v>
      </c>
      <c r="AP79" s="2832" t="n">
        <v>0</v>
      </c>
      <c r="AQ79" s="2831" t="n">
        <v>0</v>
      </c>
      <c r="AR79" s="2901" t="n"/>
      <c r="AS79" s="401" t="n"/>
      <c r="AT79" s="2826" t="n"/>
      <c r="AU79" s="2831" t="n"/>
      <c r="AV79" s="2901" t="n">
        <v>0</v>
      </c>
      <c r="AW79" s="2901" t="n">
        <v>0</v>
      </c>
      <c r="AX79" s="2832" t="n">
        <v>0</v>
      </c>
      <c r="AY79" s="2832" t="n">
        <v>0</v>
      </c>
      <c r="AZ79" s="2901" t="n"/>
      <c r="BA79" s="401" t="n"/>
      <c r="BB79" s="402" t="n"/>
      <c r="BC79" s="2831" t="n">
        <v>0</v>
      </c>
      <c r="BD79" s="2901" t="n"/>
      <c r="BE79" s="2901" t="n"/>
      <c r="BF79" s="2832" t="n">
        <v>0</v>
      </c>
      <c r="BG79" s="2832" t="n">
        <v>0</v>
      </c>
      <c r="BH79" s="2901" t="n"/>
      <c r="BI79" s="401" t="n"/>
      <c r="BJ79" s="2826" t="n"/>
      <c r="BK79" s="2831" t="n">
        <v>0</v>
      </c>
      <c r="BL79" s="2901" t="n"/>
      <c r="BM79" s="2901" t="n"/>
      <c r="BN79" s="2901" t="n">
        <v>0</v>
      </c>
      <c r="BO79" s="2832" t="n">
        <v>0</v>
      </c>
      <c r="BP79" s="2832" t="n">
        <v>0</v>
      </c>
      <c r="BQ79" s="2901" t="n"/>
      <c r="BR79" s="401" t="n"/>
      <c r="BS79" s="402" t="n"/>
      <c r="BT79" s="2831" t="n">
        <v>0</v>
      </c>
      <c r="BU79" s="2901" t="n"/>
      <c r="BV79" s="2901" t="n">
        <v>0</v>
      </c>
      <c r="BW79" s="2832" t="n">
        <v>0</v>
      </c>
      <c r="BX79" s="2832" t="n">
        <v>0</v>
      </c>
      <c r="BY79" s="2901" t="n"/>
      <c r="BZ79" s="401" t="n"/>
      <c r="CA79" s="389" t="n"/>
      <c r="CB79" s="2831" t="n">
        <v>0</v>
      </c>
      <c r="CC79" s="2901" t="n"/>
      <c r="CD79" s="2901" t="n">
        <v>0</v>
      </c>
      <c r="CE79" s="2832" t="n">
        <v>0</v>
      </c>
      <c r="CF79" s="2832" t="n">
        <v>0</v>
      </c>
      <c r="CG79" s="2901" t="n"/>
      <c r="CH79" s="401" t="n"/>
      <c r="CI79" s="389" t="n"/>
      <c r="CJ79" s="2831" t="n">
        <v>0</v>
      </c>
      <c r="CK79" s="2901" t="n"/>
      <c r="CL79" s="2901" t="n">
        <v>0</v>
      </c>
      <c r="CM79" s="2832" t="n">
        <v>0</v>
      </c>
      <c r="CN79" s="2832" t="n">
        <v>0</v>
      </c>
      <c r="CO79" s="2901" t="n"/>
      <c r="CP79" s="401" t="n"/>
      <c r="CQ79" s="402" t="n"/>
      <c r="CR79" s="2832" t="n">
        <v>0</v>
      </c>
      <c r="CS79" s="2832" t="n">
        <v>0</v>
      </c>
      <c r="CT79" s="2832" t="n">
        <v>0</v>
      </c>
      <c r="CU79" s="2832" t="n">
        <v>0</v>
      </c>
      <c r="CV79" s="2832" t="n">
        <v>0</v>
      </c>
      <c r="CW79" s="2832" t="n">
        <v>0</v>
      </c>
      <c r="CX79" s="752" t="n"/>
      <c r="CY79" s="32" t="n"/>
      <c r="CZ79" s="3043" t="n">
        <v>0</v>
      </c>
      <c r="DA79" s="2901" t="n">
        <v>0</v>
      </c>
      <c r="DB79" s="2901" t="n">
        <v>0</v>
      </c>
      <c r="DC79" s="2901" t="n">
        <v>0</v>
      </c>
      <c r="DD79" s="2901" t="n">
        <v>0</v>
      </c>
      <c r="DE79" s="401" t="n"/>
      <c r="DF79" s="401" t="n"/>
      <c r="DG79" s="401" t="n"/>
      <c r="DH79" s="401" t="n"/>
      <c r="DI79" s="2729" t="n"/>
      <c r="DJ79" s="2618" t="n"/>
      <c r="DL79" s="2618" t="n"/>
      <c r="DM79" s="2811">
        <f>(CS79-CZ79)*10^6</f>
        <v/>
      </c>
      <c r="DN79" s="2811">
        <f>(CT79-DC79)*10^6</f>
        <v/>
      </c>
      <c r="DO79" s="2811">
        <f>(CW79-DD79)*10^6</f>
        <v/>
      </c>
    </row>
    <row customFormat="1" customHeight="1" hidden="1" ht="15" outlineLevel="1" r="80" s="777">
      <c r="A80" s="774" t="n"/>
      <c r="B80" s="726" t="inlineStr">
        <is>
          <t xml:space="preserve">    Banking</t>
        </is>
      </c>
      <c r="C80" s="643" t="inlineStr">
        <is>
          <t>CA73</t>
        </is>
      </c>
      <c r="D80" s="2832" t="n"/>
      <c r="E80" s="2901" t="n">
        <v>0.84723435483871</v>
      </c>
      <c r="F80" s="2832" t="n">
        <v>-0.84723435483871</v>
      </c>
      <c r="G80" s="2901" t="n"/>
      <c r="H80" s="2368" t="n"/>
      <c r="I80" s="402" t="n"/>
      <c r="J80" s="2832" t="n"/>
      <c r="K80" s="2901" t="n">
        <v>0.84723435483871</v>
      </c>
      <c r="L80" s="2832" t="n">
        <v>-0.84723435483871</v>
      </c>
      <c r="M80" s="2901" t="n"/>
      <c r="N80" s="2368" t="n"/>
      <c r="O80" s="2826" t="n"/>
      <c r="P80" s="2832" t="n"/>
      <c r="Q80" s="2901" t="n">
        <v>0.84723435483871</v>
      </c>
      <c r="R80" s="2832" t="n">
        <v>-0.84723435483871</v>
      </c>
      <c r="S80" s="2901" t="n"/>
      <c r="T80" s="2368" t="n"/>
      <c r="U80" s="402" t="n"/>
      <c r="V80" s="2336" t="n"/>
      <c r="W80" s="3042" t="n">
        <v>0.84723435483871</v>
      </c>
      <c r="X80" s="3042" t="n">
        <v>0</v>
      </c>
      <c r="Y80" s="3066" t="n">
        <v>-0.84723435483871</v>
      </c>
      <c r="Z80" s="3066" t="n">
        <v>0</v>
      </c>
      <c r="AA80" s="3042" t="n"/>
      <c r="AB80" s="2368" t="n"/>
      <c r="AC80" s="402" t="n"/>
      <c r="AD80" s="2832" t="n"/>
      <c r="AE80" s="2901" t="n">
        <v>0.84723435483871</v>
      </c>
      <c r="AF80" s="2901" t="n">
        <v>0.84723435483871</v>
      </c>
      <c r="AG80" s="2832" t="n">
        <v>-0.84723435483871</v>
      </c>
      <c r="AH80" s="2831" t="n">
        <v>-0.84723435483871</v>
      </c>
      <c r="AI80" s="2901" t="n"/>
      <c r="AJ80" s="401" t="n"/>
      <c r="AK80" s="402" t="n"/>
      <c r="AL80" s="2832" t="n"/>
      <c r="AM80" s="2901" t="n">
        <v>0.84723435483871</v>
      </c>
      <c r="AN80" s="2901" t="n">
        <v>0.84723435483871</v>
      </c>
      <c r="AO80" s="2901" t="n">
        <v>0</v>
      </c>
      <c r="AP80" s="2832" t="n">
        <v>-0.84723435483871</v>
      </c>
      <c r="AQ80" s="2831" t="n">
        <v>-0.84723435483871</v>
      </c>
      <c r="AR80" s="2901" t="n"/>
      <c r="AS80" s="401" t="n"/>
      <c r="AT80" s="2826" t="n"/>
      <c r="AU80" s="2831" t="n"/>
      <c r="AV80" s="2901" t="n">
        <v>0.84723435483871</v>
      </c>
      <c r="AW80" s="2901" t="n">
        <v>0.84723435483871</v>
      </c>
      <c r="AX80" s="2832" t="n">
        <v>-0.84723435483871</v>
      </c>
      <c r="AY80" s="2832" t="n">
        <v>-0.84723435483871</v>
      </c>
      <c r="AZ80" s="2901" t="n"/>
      <c r="BA80" s="401" t="n"/>
      <c r="BB80" s="402" t="n"/>
      <c r="BC80" s="2831" t="n">
        <v>0</v>
      </c>
      <c r="BD80" s="2901" t="n">
        <v>0.84723435483871</v>
      </c>
      <c r="BE80" s="2901" t="n">
        <v>0.84723435483871</v>
      </c>
      <c r="BF80" s="2832" t="n">
        <v>-0.84723435483871</v>
      </c>
      <c r="BG80" s="2832" t="n">
        <v>-0.84723435483871</v>
      </c>
      <c r="BH80" s="2901" t="n"/>
      <c r="BI80" s="401" t="n"/>
      <c r="BJ80" s="2826" t="n"/>
      <c r="BK80" s="2831" t="n">
        <v>0</v>
      </c>
      <c r="BL80" s="2901" t="n">
        <v>0.84723435483871</v>
      </c>
      <c r="BM80" s="2901" t="n">
        <v>0.84723435483871</v>
      </c>
      <c r="BN80" s="2901" t="n">
        <v>0.84723435483871</v>
      </c>
      <c r="BO80" s="2832" t="n">
        <v>-0.84723435483871</v>
      </c>
      <c r="BP80" s="2832" t="n">
        <v>-0.84723435483871</v>
      </c>
      <c r="BQ80" s="2901" t="n"/>
      <c r="BR80" s="401" t="n"/>
      <c r="BS80" s="402" t="n"/>
      <c r="BT80" s="2831" t="n">
        <v>0</v>
      </c>
      <c r="BU80" s="2901" t="n">
        <v>0.84723435483871</v>
      </c>
      <c r="BV80" s="2901" t="n">
        <v>0.84723435483871</v>
      </c>
      <c r="BW80" s="2832" t="n">
        <v>-0.84723435483871</v>
      </c>
      <c r="BX80" s="2832" t="n">
        <v>-0.84723435483871</v>
      </c>
      <c r="BY80" s="2901" t="n"/>
      <c r="BZ80" s="401" t="n"/>
      <c r="CA80" s="389" t="n"/>
      <c r="CB80" s="2831" t="n">
        <v>0</v>
      </c>
      <c r="CC80" s="2901" t="n">
        <v>0.84723435483871</v>
      </c>
      <c r="CD80" s="2901" t="n">
        <v>0.84723435483871</v>
      </c>
      <c r="CE80" s="2832" t="n">
        <v>-0.84723435483871</v>
      </c>
      <c r="CF80" s="2832" t="n">
        <v>-0.84723435483871</v>
      </c>
      <c r="CG80" s="2901" t="n"/>
      <c r="CH80" s="401" t="n"/>
      <c r="CI80" s="389" t="n"/>
      <c r="CJ80" s="2831" t="n">
        <v>0</v>
      </c>
      <c r="CK80" s="2901" t="n">
        <v>0.84723435483871</v>
      </c>
      <c r="CL80" s="2901" t="n">
        <v>0.84723435483871</v>
      </c>
      <c r="CM80" s="2832" t="n">
        <v>-0.84723435483871</v>
      </c>
      <c r="CN80" s="2832" t="n">
        <v>-0.84723435483871</v>
      </c>
      <c r="CO80" s="2901" t="n"/>
      <c r="CP80" s="401" t="n"/>
      <c r="CQ80" s="402" t="n"/>
      <c r="CR80" s="2832" t="n">
        <v>0</v>
      </c>
      <c r="CS80" s="2832" t="n">
        <v>10.16681225806452</v>
      </c>
      <c r="CT80" s="2832" t="n">
        <v>3.38893741935484</v>
      </c>
      <c r="CU80" s="2832" t="n">
        <v>-10.16681225806452</v>
      </c>
      <c r="CV80" s="2832" t="n">
        <v>-3.38893741935484</v>
      </c>
      <c r="CW80" s="2832" t="n">
        <v>0</v>
      </c>
      <c r="CX80" s="752" t="n"/>
      <c r="CY80" s="32" t="n"/>
      <c r="CZ80" s="3043" t="n">
        <v>10.1668122580645</v>
      </c>
      <c r="DA80" s="2901" t="n">
        <v>6.77787483870968</v>
      </c>
      <c r="DB80" s="2901" t="n">
        <v>5.08340612903226</v>
      </c>
      <c r="DC80" s="2901" t="n">
        <v>3.38893741935484</v>
      </c>
      <c r="DD80" s="2901" t="n">
        <v>0</v>
      </c>
      <c r="DE80" s="401" t="n"/>
      <c r="DF80" s="401" t="n"/>
      <c r="DG80" s="401" t="n"/>
      <c r="DH80" s="401" t="n"/>
      <c r="DI80" s="2729" t="n"/>
      <c r="DJ80" s="2618" t="n"/>
      <c r="DL80" s="2618" t="n"/>
      <c r="DM80" s="2811">
        <f>(CS80-CZ80)*10^6</f>
        <v/>
      </c>
      <c r="DN80" s="2811">
        <f>(CT80-DC80)*10^6</f>
        <v/>
      </c>
      <c r="DO80" s="2811">
        <f>(CW80-DD80)*10^6</f>
        <v/>
      </c>
    </row>
    <row customFormat="1" customHeight="1" hidden="1" ht="15" outlineLevel="1" r="81" s="777">
      <c r="A81" s="774" t="n"/>
      <c r="B81" s="726" t="inlineStr">
        <is>
          <t xml:space="preserve">   TPE</t>
        </is>
      </c>
      <c r="C81" s="643" t="inlineStr">
        <is>
          <t>CA74</t>
        </is>
      </c>
      <c r="D81" s="2832" t="n"/>
      <c r="E81" s="2901" t="n">
        <v>0</v>
      </c>
      <c r="F81" s="2832" t="n">
        <v>0</v>
      </c>
      <c r="G81" s="2901" t="n"/>
      <c r="H81" s="2368" t="n"/>
      <c r="I81" s="402" t="n"/>
      <c r="J81" s="2832" t="n"/>
      <c r="K81" s="2901" t="n">
        <v>0</v>
      </c>
      <c r="L81" s="2832" t="n">
        <v>0</v>
      </c>
      <c r="M81" s="2901" t="n"/>
      <c r="N81" s="2368" t="n"/>
      <c r="O81" s="2826" t="n"/>
      <c r="P81" s="2832" t="n"/>
      <c r="Q81" s="2901" t="n">
        <v>0</v>
      </c>
      <c r="R81" s="2832" t="n">
        <v>0</v>
      </c>
      <c r="S81" s="2901" t="n"/>
      <c r="T81" s="2368" t="n"/>
      <c r="U81" s="402" t="n"/>
      <c r="V81" s="2336" t="n"/>
      <c r="W81" s="3042" t="n">
        <v>0</v>
      </c>
      <c r="X81" s="3042" t="n">
        <v>0</v>
      </c>
      <c r="Y81" s="3066" t="n">
        <v>0</v>
      </c>
      <c r="Z81" s="3066" t="n">
        <v>0</v>
      </c>
      <c r="AA81" s="3042" t="n"/>
      <c r="AB81" s="2368" t="n"/>
      <c r="AC81" s="402" t="n"/>
      <c r="AD81" s="2832" t="n"/>
      <c r="AE81" s="2901" t="n">
        <v>0</v>
      </c>
      <c r="AF81" s="2901" t="n">
        <v>0</v>
      </c>
      <c r="AG81" s="2832" t="n">
        <v>0</v>
      </c>
      <c r="AH81" s="2831" t="n">
        <v>0</v>
      </c>
      <c r="AI81" s="2901" t="n"/>
      <c r="AJ81" s="401" t="n"/>
      <c r="AK81" s="402" t="n"/>
      <c r="AL81" s="2832" t="n"/>
      <c r="AM81" s="2901" t="n">
        <v>0</v>
      </c>
      <c r="AN81" s="2901" t="n">
        <v>0</v>
      </c>
      <c r="AO81" s="2901" t="n">
        <v>0</v>
      </c>
      <c r="AP81" s="2832" t="n">
        <v>0</v>
      </c>
      <c r="AQ81" s="2831" t="n">
        <v>0</v>
      </c>
      <c r="AR81" s="2901" t="n"/>
      <c r="AS81" s="401" t="n"/>
      <c r="AT81" s="2826" t="n"/>
      <c r="AU81" s="2831" t="n"/>
      <c r="AV81" s="2901" t="n">
        <v>0</v>
      </c>
      <c r="AW81" s="2901" t="n">
        <v>0</v>
      </c>
      <c r="AX81" s="2832" t="n">
        <v>0</v>
      </c>
      <c r="AY81" s="2832" t="n">
        <v>0</v>
      </c>
      <c r="AZ81" s="2901" t="n"/>
      <c r="BA81" s="401" t="n"/>
      <c r="BB81" s="402" t="n"/>
      <c r="BC81" s="2831" t="n">
        <v>0</v>
      </c>
      <c r="BD81" s="2901" t="n"/>
      <c r="BE81" s="2901" t="n"/>
      <c r="BF81" s="2832" t="n">
        <v>0</v>
      </c>
      <c r="BG81" s="2832" t="n">
        <v>0</v>
      </c>
      <c r="BH81" s="2901" t="n"/>
      <c r="BI81" s="401" t="n"/>
      <c r="BJ81" s="2826" t="n"/>
      <c r="BK81" s="2831" t="n">
        <v>0</v>
      </c>
      <c r="BL81" s="2901" t="n"/>
      <c r="BM81" s="2901" t="n"/>
      <c r="BN81" s="2901" t="n">
        <v>0</v>
      </c>
      <c r="BO81" s="2832" t="n">
        <v>0</v>
      </c>
      <c r="BP81" s="2832" t="n">
        <v>0</v>
      </c>
      <c r="BQ81" s="2901" t="n"/>
      <c r="BR81" s="401" t="n"/>
      <c r="BS81" s="402" t="n"/>
      <c r="BT81" s="2831" t="n">
        <v>0</v>
      </c>
      <c r="BU81" s="2901" t="n"/>
      <c r="BV81" s="2901" t="n">
        <v>0</v>
      </c>
      <c r="BW81" s="2832" t="n">
        <v>0</v>
      </c>
      <c r="BX81" s="2832" t="n">
        <v>0</v>
      </c>
      <c r="BY81" s="2901" t="n"/>
      <c r="BZ81" s="401" t="n"/>
      <c r="CA81" s="389" t="n"/>
      <c r="CB81" s="2831" t="n">
        <v>0</v>
      </c>
      <c r="CC81" s="2901" t="n"/>
      <c r="CD81" s="2901" t="n">
        <v>0</v>
      </c>
      <c r="CE81" s="2832" t="n">
        <v>0</v>
      </c>
      <c r="CF81" s="2832" t="n">
        <v>0</v>
      </c>
      <c r="CG81" s="2901" t="n"/>
      <c r="CH81" s="401" t="n"/>
      <c r="CI81" s="389" t="n"/>
      <c r="CJ81" s="2831" t="n">
        <v>0</v>
      </c>
      <c r="CK81" s="2901" t="n"/>
      <c r="CL81" s="2901" t="n">
        <v>0</v>
      </c>
      <c r="CM81" s="2832" t="n">
        <v>0</v>
      </c>
      <c r="CN81" s="2832" t="n">
        <v>0</v>
      </c>
      <c r="CO81" s="2901" t="n"/>
      <c r="CP81" s="401" t="n"/>
      <c r="CQ81" s="402" t="n"/>
      <c r="CR81" s="2832" t="n">
        <v>0</v>
      </c>
      <c r="CS81" s="2832" t="n">
        <v>0</v>
      </c>
      <c r="CT81" s="2832" t="n">
        <v>0</v>
      </c>
      <c r="CU81" s="2832" t="n">
        <v>0</v>
      </c>
      <c r="CV81" s="2832" t="n">
        <v>0</v>
      </c>
      <c r="CW81" s="2832" t="n">
        <v>0</v>
      </c>
      <c r="CX81" s="752" t="n"/>
      <c r="CY81" s="32" t="n"/>
      <c r="CZ81" s="3043" t="n">
        <v>0</v>
      </c>
      <c r="DA81" s="2901" t="n">
        <v>0</v>
      </c>
      <c r="DB81" s="2901" t="n">
        <v>0</v>
      </c>
      <c r="DC81" s="2901" t="n">
        <v>0</v>
      </c>
      <c r="DD81" s="2901" t="n">
        <v>0</v>
      </c>
      <c r="DE81" s="401" t="n"/>
      <c r="DF81" s="401" t="n"/>
      <c r="DG81" s="401" t="n"/>
      <c r="DH81" s="401" t="n"/>
      <c r="DI81" s="2729" t="n"/>
      <c r="DJ81" s="2618" t="n"/>
      <c r="DL81" s="2618" t="n"/>
      <c r="DM81" s="2811">
        <f>(CS81-CZ81)*10^6</f>
        <v/>
      </c>
      <c r="DN81" s="2811">
        <f>(CT81-DC81)*10^6</f>
        <v/>
      </c>
      <c r="DO81" s="2811">
        <f>(CW81-DD81)*10^6</f>
        <v/>
      </c>
    </row>
    <row customFormat="1" customHeight="1" hidden="1" ht="15" outlineLevel="1" r="82" s="754">
      <c r="A82" s="747" t="n"/>
      <c r="B82" s="711" t="inlineStr">
        <is>
          <t>Total Data</t>
        </is>
      </c>
      <c r="C82" s="643" t="inlineStr">
        <is>
          <t>CA75</t>
        </is>
      </c>
      <c r="D82" s="3038" t="n">
        <v>0</v>
      </c>
      <c r="E82" s="3038" t="n">
        <v>0.84723435483871</v>
      </c>
      <c r="F82" s="3038" t="n">
        <v>-0.84723435483871</v>
      </c>
      <c r="G82" s="3038" t="n">
        <v>0</v>
      </c>
      <c r="H82" s="2365" t="n"/>
      <c r="I82" s="750" t="n"/>
      <c r="J82" s="3038" t="n">
        <v>0</v>
      </c>
      <c r="K82" s="3038" t="n">
        <v>0.84723435483871</v>
      </c>
      <c r="L82" s="3038" t="n">
        <v>-0.84723435483871</v>
      </c>
      <c r="M82" s="3038" t="n">
        <v>0</v>
      </c>
      <c r="N82" s="2365" t="n"/>
      <c r="O82" s="3023" t="n"/>
      <c r="P82" s="3038" t="n">
        <v>0</v>
      </c>
      <c r="Q82" s="3038" t="n">
        <v>0.84723435483871</v>
      </c>
      <c r="R82" s="3038" t="n">
        <v>-0.84723435483871</v>
      </c>
      <c r="S82" s="3038" t="n">
        <v>0</v>
      </c>
      <c r="T82" s="2365" t="n"/>
      <c r="U82" s="750" t="n"/>
      <c r="V82" s="2327" t="n">
        <v>0</v>
      </c>
      <c r="W82" s="3053" t="n">
        <v>0.84723435483871</v>
      </c>
      <c r="X82" s="3053" t="n">
        <v>0</v>
      </c>
      <c r="Y82" s="3053" t="n">
        <v>-0.84723435483871</v>
      </c>
      <c r="Z82" s="3053" t="n">
        <v>0</v>
      </c>
      <c r="AA82" s="3053" t="n">
        <v>0</v>
      </c>
      <c r="AB82" s="2365" t="n"/>
      <c r="AC82" s="750" t="n"/>
      <c r="AD82" s="3038" t="n">
        <v>0</v>
      </c>
      <c r="AE82" s="3038" t="n">
        <v>0.84723435483871</v>
      </c>
      <c r="AF82" s="3038" t="n">
        <v>0.84723435483871</v>
      </c>
      <c r="AG82" s="3038" t="n">
        <v>-0.84723435483871</v>
      </c>
      <c r="AH82" s="3054" t="n">
        <v>-0.84723435483871</v>
      </c>
      <c r="AI82" s="3038" t="n">
        <v>0</v>
      </c>
      <c r="AJ82" s="749" t="n"/>
      <c r="AK82" s="750" t="n"/>
      <c r="AL82" s="3038" t="n">
        <v>0</v>
      </c>
      <c r="AM82" s="3038" t="n">
        <v>0.84723435483871</v>
      </c>
      <c r="AN82" s="3038" t="n">
        <v>0.84723435483871</v>
      </c>
      <c r="AO82" s="3038" t="n">
        <v>0</v>
      </c>
      <c r="AP82" s="3038" t="n">
        <v>-0.84723435483871</v>
      </c>
      <c r="AQ82" s="3054" t="n">
        <v>-0.84723435483871</v>
      </c>
      <c r="AR82" s="3038" t="n">
        <v>0</v>
      </c>
      <c r="AS82" s="749" t="n"/>
      <c r="AT82" s="3023" t="n"/>
      <c r="AU82" s="3054" t="n">
        <v>0</v>
      </c>
      <c r="AV82" s="3038" t="n">
        <v>0.84723435483871</v>
      </c>
      <c r="AW82" s="3038" t="n">
        <v>0.84723435483871</v>
      </c>
      <c r="AX82" s="3038" t="n">
        <v>-0.84723435483871</v>
      </c>
      <c r="AY82" s="3038" t="n">
        <v>-0.84723435483871</v>
      </c>
      <c r="AZ82" s="3038" t="n">
        <v>0</v>
      </c>
      <c r="BA82" s="749" t="n"/>
      <c r="BB82" s="750" t="n"/>
      <c r="BC82" s="3054" t="n">
        <v>0</v>
      </c>
      <c r="BD82" s="3038" t="n">
        <v>0.84723435483871</v>
      </c>
      <c r="BE82" s="3038" t="n">
        <v>0.84723435483871</v>
      </c>
      <c r="BF82" s="3038" t="n">
        <v>-0.84723435483871</v>
      </c>
      <c r="BG82" s="3038" t="n">
        <v>-0.84723435483871</v>
      </c>
      <c r="BH82" s="3038" t="n">
        <v>0</v>
      </c>
      <c r="BI82" s="749" t="n"/>
      <c r="BJ82" s="3023" t="n"/>
      <c r="BK82" s="3054" t="n">
        <v>0</v>
      </c>
      <c r="BL82" s="3038" t="n">
        <v>0.84723435483871</v>
      </c>
      <c r="BM82" s="3038" t="n">
        <v>0.84723435483871</v>
      </c>
      <c r="BN82" s="3038" t="n">
        <v>0.84723435483871</v>
      </c>
      <c r="BO82" s="3038" t="n">
        <v>-0.84723435483871</v>
      </c>
      <c r="BP82" s="3038" t="n">
        <v>-0.84723435483871</v>
      </c>
      <c r="BQ82" s="3038" t="n">
        <v>0</v>
      </c>
      <c r="BR82" s="749" t="n"/>
      <c r="BS82" s="750" t="n"/>
      <c r="BT82" s="3054" t="n">
        <v>0</v>
      </c>
      <c r="BU82" s="3038" t="n">
        <v>0.84723435483871</v>
      </c>
      <c r="BV82" s="3038" t="n">
        <v>0.84723435483871</v>
      </c>
      <c r="BW82" s="3038" t="n">
        <v>-0.84723435483871</v>
      </c>
      <c r="BX82" s="3038" t="n">
        <v>-0.84723435483871</v>
      </c>
      <c r="BY82" s="3038" t="n">
        <v>0</v>
      </c>
      <c r="BZ82" s="749" t="n"/>
      <c r="CA82" s="694" t="n"/>
      <c r="CB82" s="3054" t="n">
        <v>0</v>
      </c>
      <c r="CC82" s="3038" t="n">
        <v>0.84723435483871</v>
      </c>
      <c r="CD82" s="3038" t="n">
        <v>0.84723435483871</v>
      </c>
      <c r="CE82" s="3038" t="n">
        <v>-0.84723435483871</v>
      </c>
      <c r="CF82" s="3038" t="n">
        <v>-0.84723435483871</v>
      </c>
      <c r="CG82" s="3038" t="n">
        <v>0</v>
      </c>
      <c r="CH82" s="749" t="n"/>
      <c r="CI82" s="694" t="n"/>
      <c r="CJ82" s="3054" t="n">
        <v>0</v>
      </c>
      <c r="CK82" s="3038" t="n">
        <v>0.84723435483871</v>
      </c>
      <c r="CL82" s="3038" t="n">
        <v>0.84723435483871</v>
      </c>
      <c r="CM82" s="3038" t="n">
        <v>-0.84723435483871</v>
      </c>
      <c r="CN82" s="3038" t="n">
        <v>-0.84723435483871</v>
      </c>
      <c r="CO82" s="3038" t="n">
        <v>0</v>
      </c>
      <c r="CP82" s="749" t="n"/>
      <c r="CQ82" s="750" t="n"/>
      <c r="CR82" s="3038" t="n">
        <v>0</v>
      </c>
      <c r="CS82" s="3038" t="n">
        <v>10.16681225806452</v>
      </c>
      <c r="CT82" s="3038" t="n">
        <v>3.38893741935484</v>
      </c>
      <c r="CU82" s="3038" t="n">
        <v>-10.16681225806452</v>
      </c>
      <c r="CV82" s="3038" t="n">
        <v>-3.38893741935484</v>
      </c>
      <c r="CW82" s="3038" t="n">
        <v>0</v>
      </c>
      <c r="CX82" s="778" t="n"/>
      <c r="CY82" s="93" t="n"/>
      <c r="CZ82" s="3055" t="n">
        <v>10.1668122580645</v>
      </c>
      <c r="DA82" s="3038" t="n">
        <v>6.77787483870968</v>
      </c>
      <c r="DB82" s="3038" t="n">
        <v>5.08340612903226</v>
      </c>
      <c r="DC82" s="3038" t="n">
        <v>3.38893741935484</v>
      </c>
      <c r="DD82" s="3038" t="n">
        <v>0</v>
      </c>
      <c r="DE82" s="749" t="n"/>
      <c r="DF82" s="749" t="n"/>
      <c r="DG82" s="749" t="n"/>
      <c r="DH82" s="749" t="n"/>
      <c r="DI82" s="2729" t="n"/>
      <c r="DJ82" s="2618" t="n"/>
      <c r="DL82" s="2618" t="n"/>
      <c r="DM82" s="2811">
        <f>(CS82-CZ82)*10^6</f>
        <v/>
      </c>
      <c r="DN82" s="2811">
        <f>(CT82-DC82)*10^6</f>
        <v/>
      </c>
      <c r="DO82" s="2811">
        <f>(CW82-DD82)*10^6</f>
        <v/>
      </c>
    </row>
    <row customFormat="1" customHeight="1" hidden="1" ht="15" outlineLevel="1" r="83" s="792">
      <c r="A83" s="784" t="n"/>
      <c r="B83" s="3070" t="n"/>
      <c r="C83" s="643" t="inlineStr">
        <is>
          <t>CA76</t>
        </is>
      </c>
      <c r="D83" s="3071" t="n"/>
      <c r="E83" s="3071" t="n"/>
      <c r="F83" s="3071" t="n"/>
      <c r="G83" s="3071" t="n"/>
      <c r="H83" s="2368" t="n"/>
      <c r="I83" s="402" t="n"/>
      <c r="J83" s="3071" t="n"/>
      <c r="K83" s="3071" t="n"/>
      <c r="L83" s="3071" t="n"/>
      <c r="M83" s="3071" t="n"/>
      <c r="N83" s="2368" t="n"/>
      <c r="O83" s="2826" t="n"/>
      <c r="P83" s="3071" t="n"/>
      <c r="Q83" s="3071" t="n"/>
      <c r="R83" s="3071" t="n"/>
      <c r="S83" s="3071" t="n"/>
      <c r="T83" s="2368" t="n"/>
      <c r="U83" s="402" t="n"/>
      <c r="V83" s="2340" t="n"/>
      <c r="W83" s="3072" t="n"/>
      <c r="X83" s="3072" t="n"/>
      <c r="Y83" s="3072" t="n"/>
      <c r="Z83" s="3072" t="n"/>
      <c r="AA83" s="3072" t="n"/>
      <c r="AB83" s="2368" t="n"/>
      <c r="AC83" s="402" t="n"/>
      <c r="AD83" s="3071" t="n"/>
      <c r="AE83" s="3071" t="n"/>
      <c r="AF83" s="3071" t="n"/>
      <c r="AG83" s="3071" t="n"/>
      <c r="AH83" s="2831" t="n"/>
      <c r="AI83" s="3071" t="n"/>
      <c r="AJ83" s="401" t="n"/>
      <c r="AK83" s="402" t="n"/>
      <c r="AL83" s="3071" t="n"/>
      <c r="AM83" s="3071" t="n"/>
      <c r="AN83" s="3071" t="n"/>
      <c r="AO83" s="3071" t="n"/>
      <c r="AP83" s="3071" t="n"/>
      <c r="AQ83" s="2831" t="n"/>
      <c r="AR83" s="3071" t="n"/>
      <c r="AS83" s="401" t="n"/>
      <c r="AT83" s="2826" t="n"/>
      <c r="AU83" s="3073" t="n"/>
      <c r="AV83" s="3071" t="n"/>
      <c r="AW83" s="3071" t="n"/>
      <c r="AX83" s="3071" t="n"/>
      <c r="AY83" s="3071" t="n"/>
      <c r="AZ83" s="3071" t="n"/>
      <c r="BA83" s="401" t="n"/>
      <c r="BB83" s="402" t="n"/>
      <c r="BC83" s="3073" t="n"/>
      <c r="BD83" s="3071" t="n"/>
      <c r="BE83" s="3071" t="n"/>
      <c r="BF83" s="3071" t="n"/>
      <c r="BG83" s="3071" t="n"/>
      <c r="BH83" s="3071" t="n"/>
      <c r="BI83" s="401" t="n"/>
      <c r="BJ83" s="2826" t="n"/>
      <c r="BK83" s="3073" t="n"/>
      <c r="BL83" s="3071" t="n"/>
      <c r="BM83" s="3071" t="n"/>
      <c r="BN83" s="3071" t="n"/>
      <c r="BO83" s="3071" t="n"/>
      <c r="BP83" s="3071" t="n"/>
      <c r="BQ83" s="3071" t="n"/>
      <c r="BR83" s="401" t="n"/>
      <c r="BS83" s="402" t="n"/>
      <c r="BT83" s="3073" t="n"/>
      <c r="BU83" s="3071" t="n"/>
      <c r="BV83" s="3071" t="n"/>
      <c r="BW83" s="3071" t="n"/>
      <c r="BX83" s="3071" t="n"/>
      <c r="BY83" s="3071" t="n"/>
      <c r="BZ83" s="401" t="n"/>
      <c r="CA83" s="389" t="n"/>
      <c r="CB83" s="3073" t="n"/>
      <c r="CC83" s="3071" t="n"/>
      <c r="CD83" s="3071" t="n"/>
      <c r="CE83" s="3071" t="n"/>
      <c r="CF83" s="3071" t="n"/>
      <c r="CG83" s="3071" t="n"/>
      <c r="CH83" s="401" t="n"/>
      <c r="CI83" s="389" t="n"/>
      <c r="CJ83" s="3073" t="n"/>
      <c r="CK83" s="3071" t="n"/>
      <c r="CL83" s="3071" t="n"/>
      <c r="CM83" s="3071" t="n"/>
      <c r="CN83" s="3071" t="n"/>
      <c r="CO83" s="3071" t="n"/>
      <c r="CP83" s="401" t="n"/>
      <c r="CQ83" s="402" t="n"/>
      <c r="CR83" s="3071" t="n"/>
      <c r="CS83" s="3071" t="n"/>
      <c r="CT83" s="3071" t="n"/>
      <c r="CU83" s="3071">
        <f>+CR83-CS83</f>
        <v/>
      </c>
      <c r="CV83" s="3071">
        <f>+CR83-CT83</f>
        <v/>
      </c>
      <c r="CW83" s="3071" t="n"/>
      <c r="CX83" s="788" t="n"/>
      <c r="CY83" s="789" t="n"/>
      <c r="CZ83" s="3074" t="n"/>
      <c r="DA83" s="3071" t="n"/>
      <c r="DB83" s="3071" t="n"/>
      <c r="DC83" s="3071" t="n"/>
      <c r="DD83" s="3071" t="n"/>
      <c r="DE83" s="791" t="n"/>
      <c r="DF83" s="791" t="n"/>
      <c r="DG83" s="791" t="n"/>
      <c r="DH83" s="791">
        <f>(DC83-DD83)/DD83</f>
        <v/>
      </c>
      <c r="DI83" s="2729" t="n"/>
      <c r="DJ83" s="2618" t="n"/>
      <c r="DL83" s="2618" t="n"/>
      <c r="DM83" s="2811">
        <f>(CS83-CZ83)*10^6</f>
        <v/>
      </c>
      <c r="DN83" s="2811">
        <f>(CT83-DC83)*10^6</f>
        <v/>
      </c>
      <c r="DO83" s="2811">
        <f>(CW83-DD83)*10^6</f>
        <v/>
      </c>
    </row>
    <row customFormat="1" customHeight="1" hidden="1" ht="15" outlineLevel="1" r="84" s="772">
      <c r="A84" s="2570" t="inlineStr">
        <is>
          <t>Business Postpaid</t>
        </is>
      </c>
      <c r="B84" s="3026" t="n"/>
      <c r="C84" s="643" t="inlineStr">
        <is>
          <t>CA77</t>
        </is>
      </c>
      <c r="D84" s="3031" t="n">
        <v>35.107592</v>
      </c>
      <c r="E84" s="3031" t="n">
        <v>31.6336606226768</v>
      </c>
      <c r="F84" s="3031" t="n">
        <v>3.473931377323197</v>
      </c>
      <c r="G84" s="3031" t="n">
        <v>30.596928</v>
      </c>
      <c r="H84" s="2367" t="n">
        <v>0.1474221202860626</v>
      </c>
      <c r="I84" s="766" t="n"/>
      <c r="J84" s="3031" t="n">
        <v>38.393963</v>
      </c>
      <c r="K84" s="3031" t="n">
        <v>30.2971254785527</v>
      </c>
      <c r="L84" s="3031" t="n">
        <v>8.096837521447299</v>
      </c>
      <c r="M84" s="3031" t="n">
        <v>11.753396</v>
      </c>
      <c r="N84" s="2367" t="n">
        <v>2.266627194387053</v>
      </c>
      <c r="O84" s="3061" t="n"/>
      <c r="P84" s="3031" t="n">
        <v>22.1194639999999</v>
      </c>
      <c r="Q84" s="3031" t="n">
        <v>30.9014741940411</v>
      </c>
      <c r="R84" s="3031" t="n">
        <v>-8.782010194041199</v>
      </c>
      <c r="S84" s="3031" t="n">
        <v>28.156465</v>
      </c>
      <c r="T84" s="2367" t="n">
        <v>-0.2144090531251028</v>
      </c>
      <c r="U84" s="766" t="n"/>
      <c r="V84" s="2335" t="n">
        <v>43.405588</v>
      </c>
      <c r="W84" s="3062" t="n">
        <v>30.7894234725527</v>
      </c>
      <c r="X84" s="3062" t="n">
        <v>19.830256106223</v>
      </c>
      <c r="Y84" s="3062" t="n">
        <v>12.6161645274473</v>
      </c>
      <c r="Z84" s="3062" t="n">
        <v>23.575331893777</v>
      </c>
      <c r="AA84" s="3062" t="n">
        <v>28.03404799999988</v>
      </c>
      <c r="AB84" s="2367" t="n">
        <v>0.5483168181776741</v>
      </c>
      <c r="AC84" s="766" t="n"/>
      <c r="AD84" s="3031" t="n">
        <v>32.0278390000002</v>
      </c>
      <c r="AE84" s="3031" t="n">
        <v>31.2446227140744</v>
      </c>
      <c r="AF84" s="3031" t="n">
        <v>20.4406523588313</v>
      </c>
      <c r="AG84" s="3031" t="n">
        <v>0.7832162859257998</v>
      </c>
      <c r="AH84" s="3063" t="n">
        <v>11.5871866411689</v>
      </c>
      <c r="AI84" s="3031" t="n">
        <v>17.64944799999988</v>
      </c>
      <c r="AJ84" s="765" t="n">
        <v>0.8146651951947965</v>
      </c>
      <c r="AK84" s="766" t="n"/>
      <c r="AL84" s="3031" t="n">
        <v>29.3217689999998</v>
      </c>
      <c r="AM84" s="3031" t="n">
        <v>31.2798094438587</v>
      </c>
      <c r="AN84" s="3031" t="n">
        <v>20.2482384855188</v>
      </c>
      <c r="AO84" s="3031" t="n">
        <v>33.7389805142246</v>
      </c>
      <c r="AP84" s="3031" t="n">
        <v>-1.958040443858899</v>
      </c>
      <c r="AQ84" s="3063" t="n">
        <v>9.073530514481</v>
      </c>
      <c r="AR84" s="3031" t="n">
        <v>14.632882</v>
      </c>
      <c r="AS84" s="765" t="n">
        <v>1.003827339002652</v>
      </c>
      <c r="AT84" s="3061" t="n"/>
      <c r="AU84" s="3063" t="n">
        <v>40.1208360000005</v>
      </c>
      <c r="AV84" s="3031" t="n">
        <v>31.0124451297474</v>
      </c>
      <c r="AW84" s="3031" t="n">
        <v>33.6282582510484</v>
      </c>
      <c r="AX84" s="3031" t="n">
        <v>9.1083908702531</v>
      </c>
      <c r="AY84" s="3031" t="n">
        <v>6.492577748952101</v>
      </c>
      <c r="AZ84" s="3031" t="n">
        <v>31.374126</v>
      </c>
      <c r="BA84" s="765" t="n">
        <v>0.2787873676544965</v>
      </c>
      <c r="BB84" s="766" t="n"/>
      <c r="BC84" s="3063" t="n">
        <v>12.458168</v>
      </c>
      <c r="BD84" s="3031" t="n">
        <v>31.0993469235634</v>
      </c>
      <c r="BE84" s="3031" t="n">
        <v>33.7877916713209</v>
      </c>
      <c r="BF84" s="3031" t="n">
        <v>-18.6411789235634</v>
      </c>
      <c r="BG84" s="3031" t="n">
        <v>-21.3296236713209</v>
      </c>
      <c r="BH84" s="3031" t="n">
        <v>23.739613</v>
      </c>
      <c r="BI84" s="765" t="n">
        <v>-0.4752160450130336</v>
      </c>
      <c r="BJ84" s="3061" t="n"/>
      <c r="BK84" s="3063" t="n">
        <v>19.846251</v>
      </c>
      <c r="BL84" s="3031" t="n">
        <v>31.0097135337639</v>
      </c>
      <c r="BM84" s="3031" t="n">
        <v>33.6127787376986</v>
      </c>
      <c r="BN84" s="3031" t="n">
        <v>33.555940569243</v>
      </c>
      <c r="BO84" s="3031" t="n">
        <v>-11.1634625337639</v>
      </c>
      <c r="BP84" s="3031" t="n">
        <v>-13.709689569243</v>
      </c>
      <c r="BQ84" s="3031" t="n">
        <v>24.880793</v>
      </c>
      <c r="BR84" s="765" t="n">
        <v>-0.2023465248876914</v>
      </c>
      <c r="BS84" s="766" t="n"/>
      <c r="BT84" s="3063" t="n">
        <v>41.050683</v>
      </c>
      <c r="BU84" s="3031" t="n">
        <v>31.1564290849395</v>
      </c>
      <c r="BV84" s="3031" t="n">
        <v>33.7922718540202</v>
      </c>
      <c r="BW84" s="3031" t="n">
        <v>9.894253915060499</v>
      </c>
      <c r="BX84" s="3031" t="n">
        <v>7.2584111459798</v>
      </c>
      <c r="BY84" s="3031" t="n">
        <v>29.832405</v>
      </c>
      <c r="BZ84" s="765" t="n">
        <v>0.3760433662656431</v>
      </c>
      <c r="CA84" s="769" t="n"/>
      <c r="CB84" s="3063" t="n">
        <v>32.0420959999995</v>
      </c>
      <c r="CC84" s="3031" t="n">
        <v>31.6467010528344</v>
      </c>
      <c r="CD84" s="3031" t="n">
        <v>34.0146051718336</v>
      </c>
      <c r="CE84" s="3031" t="n">
        <v>0.3953949471650979</v>
      </c>
      <c r="CF84" s="3031" t="n">
        <v>-1.972509171834105</v>
      </c>
      <c r="CG84" s="3031" t="n">
        <v>33.98244862711914</v>
      </c>
      <c r="CH84" s="765" t="n">
        <v>-0.05709867021092696</v>
      </c>
      <c r="CI84" s="769" t="n"/>
      <c r="CJ84" s="3063" t="n">
        <v>17.242294</v>
      </c>
      <c r="CK84" s="3031" t="n">
        <v>33.3379264017205</v>
      </c>
      <c r="CL84" s="3031" t="n">
        <v>35.7045931977983</v>
      </c>
      <c r="CM84" s="3031" t="n">
        <v>-16.0956324017205</v>
      </c>
      <c r="CN84" s="3031" t="n">
        <v>-18.4622991977983</v>
      </c>
      <c r="CO84" s="3031" t="n">
        <v>28.91905337288141</v>
      </c>
      <c r="CP84" s="765" t="n">
        <v>-0.4037739141154318</v>
      </c>
      <c r="CQ84" s="766" t="n"/>
      <c r="CR84" s="3031" t="n">
        <v>363.1365429999999</v>
      </c>
      <c r="CS84" s="3031" t="n">
        <v>375.4086780523255</v>
      </c>
      <c r="CT84" s="3031" t="n">
        <v>390.0226297928955</v>
      </c>
      <c r="CU84" s="3031" t="n">
        <v>-12.27213505232555</v>
      </c>
      <c r="CV84" s="3031" t="n">
        <v>-26.88608679289558</v>
      </c>
      <c r="CW84" s="3031" t="n">
        <v>303.5516060000003</v>
      </c>
      <c r="CX84" s="770">
        <f>+CR84/CW84-1</f>
        <v/>
      </c>
      <c r="CY84" s="771" t="n"/>
      <c r="CZ84" s="3064" t="n">
        <v>375.408678052325</v>
      </c>
      <c r="DA84" s="3031" t="n">
        <v>281.599105363042</v>
      </c>
      <c r="DB84" s="3031" t="n">
        <v>409.656177968376</v>
      </c>
      <c r="DC84" s="3031" t="n">
        <v>390.022609792895</v>
      </c>
      <c r="DD84" s="3031" t="n">
        <v>303.5516060000003</v>
      </c>
      <c r="DE84" s="765">
        <f>(CZ84-DD84)/DD84</f>
        <v/>
      </c>
      <c r="DF84" s="765">
        <f>(DA84-DD84)/DD84</f>
        <v/>
      </c>
      <c r="DG84" s="765">
        <f>(DB84-DD84)/DD84</f>
        <v/>
      </c>
      <c r="DH84" s="765">
        <f>(DC84-DD84)/DD84</f>
        <v/>
      </c>
      <c r="DI84" s="2729" t="n"/>
      <c r="DJ84" s="2618" t="n"/>
      <c r="DL84" s="2618" t="n"/>
      <c r="DM84" s="2811">
        <f>(CS84-CZ84)*10^6</f>
        <v/>
      </c>
      <c r="DN84" s="2811">
        <f>(CT84-DC84)*10^6</f>
        <v/>
      </c>
      <c r="DO84" s="2811">
        <f>(CW84-DD84)*10^6</f>
        <v/>
      </c>
    </row>
    <row customFormat="1" customHeight="1" hidden="1" ht="15" outlineLevel="1" r="85" s="408">
      <c r="A85" s="725" t="n"/>
      <c r="B85" s="726" t="inlineStr">
        <is>
          <t xml:space="preserve">    Sortant voix on net</t>
        </is>
      </c>
      <c r="C85" s="643" t="inlineStr">
        <is>
          <t>CA78</t>
        </is>
      </c>
      <c r="D85" s="2901" t="n">
        <v>2.479334</v>
      </c>
      <c r="E85" s="2901" t="n">
        <v>2.61858850860967</v>
      </c>
      <c r="F85" s="2901" t="n">
        <v>-0.1392545086096697</v>
      </c>
      <c r="G85" s="2901" t="n">
        <v>3.180434</v>
      </c>
      <c r="H85" s="2363" t="n">
        <v>-0.2204416126855643</v>
      </c>
      <c r="I85" s="727" t="n"/>
      <c r="J85" s="2901" t="n">
        <v>2.948618</v>
      </c>
      <c r="K85" s="2901" t="n">
        <v>2.30565306613635</v>
      </c>
      <c r="L85" s="2901" t="n">
        <v>0.6429649338636501</v>
      </c>
      <c r="M85" s="2901" t="n">
        <v>2.431289</v>
      </c>
      <c r="N85" s="2363" t="n">
        <v>0.2127797230193531</v>
      </c>
      <c r="O85" s="3041" t="n"/>
      <c r="P85" s="2901" t="n">
        <v>2.343935</v>
      </c>
      <c r="Q85" s="2901" t="n">
        <v>2.41821886312506</v>
      </c>
      <c r="R85" s="2901" t="n">
        <v>-0.07428386312505975</v>
      </c>
      <c r="S85" s="2901" t="n">
        <v>3.004283</v>
      </c>
      <c r="T85" s="2363" t="n">
        <v>-0.2198021957318934</v>
      </c>
      <c r="U85" s="727" t="n"/>
      <c r="V85" s="2321" t="n">
        <v>2.516735</v>
      </c>
      <c r="W85" s="3042" t="n">
        <v>2.39481676855825</v>
      </c>
      <c r="X85" s="3042" t="n">
        <v>1.23797409984572</v>
      </c>
      <c r="Y85" s="3042" t="n">
        <v>0.1219182314417502</v>
      </c>
      <c r="Z85" s="3042" t="n">
        <v>1.27876090015428</v>
      </c>
      <c r="AA85" s="3042" t="n">
        <v>3.037155</v>
      </c>
      <c r="AB85" s="2363" t="n">
        <v>-0.1713511493486501</v>
      </c>
      <c r="AC85" s="727" t="n"/>
      <c r="AD85" s="2901" t="n">
        <v>1.516099</v>
      </c>
      <c r="AE85" s="2901" t="n">
        <v>2.5430350279508</v>
      </c>
      <c r="AF85" s="2901" t="n">
        <v>1.31872550189591</v>
      </c>
      <c r="AG85" s="2901" t="n">
        <v>-1.0269360279508</v>
      </c>
      <c r="AH85" s="2835" t="n">
        <v>0.19737349810409</v>
      </c>
      <c r="AI85" s="2901" t="n">
        <v>2.085653</v>
      </c>
      <c r="AJ85" s="405" t="n">
        <v>-0.2730818597340977</v>
      </c>
      <c r="AK85" s="727" t="n"/>
      <c r="AL85" s="2901" t="n">
        <v>1.507978</v>
      </c>
      <c r="AM85" s="2901" t="n">
        <v>2.55717196241398</v>
      </c>
      <c r="AN85" s="2901" t="n">
        <v>1.33070897796405</v>
      </c>
      <c r="AO85" s="2901" t="n">
        <v>1.74470768230968</v>
      </c>
      <c r="AP85" s="2901" t="n">
        <v>-1.04919396241398</v>
      </c>
      <c r="AQ85" s="2835" t="n">
        <v>0.1772690220359501</v>
      </c>
      <c r="AR85" s="2901" t="n">
        <v>2.810462</v>
      </c>
      <c r="AS85" s="405" t="n">
        <v>-0.4634412420449022</v>
      </c>
      <c r="AT85" s="3041" t="n"/>
      <c r="AU85" s="2835" t="n">
        <v>1.790036</v>
      </c>
      <c r="AV85" s="2901" t="n">
        <v>2.43021779970383</v>
      </c>
      <c r="AW85" s="2901" t="n">
        <v>1.65806289135562</v>
      </c>
      <c r="AX85" s="2901" t="n">
        <v>-0.6401817997038302</v>
      </c>
      <c r="AY85" s="2901" t="n">
        <v>0.1319731086443798</v>
      </c>
      <c r="AZ85" s="2901" t="n">
        <v>2.560068</v>
      </c>
      <c r="BA85" s="405" t="n">
        <v>-0.3007857603782399</v>
      </c>
      <c r="BB85" s="727" t="n"/>
      <c r="BC85" s="2835" t="n">
        <v>1.058392</v>
      </c>
      <c r="BD85" s="2901" t="n">
        <v>2.33038777561359</v>
      </c>
      <c r="BE85" s="2901" t="n">
        <v>1.58992268865704</v>
      </c>
      <c r="BF85" s="2901" t="n">
        <v>-1.27199577561359</v>
      </c>
      <c r="BG85" s="2901" t="n">
        <v>-0.5315306886570399</v>
      </c>
      <c r="BH85" s="2901" t="n">
        <v>2.854344</v>
      </c>
      <c r="BI85" s="405" t="n">
        <v>-0.6291995638927894</v>
      </c>
      <c r="BJ85" s="3041" t="n"/>
      <c r="BK85" s="2835" t="n">
        <v>1.692154</v>
      </c>
      <c r="BL85" s="2901" t="n">
        <v>2.30240484364038</v>
      </c>
      <c r="BM85" s="2901" t="n">
        <v>1.570799816494</v>
      </c>
      <c r="BN85" s="2901" t="n">
        <v>1.56501568774877</v>
      </c>
      <c r="BO85" s="2901" t="n">
        <v>-0.61025084364038</v>
      </c>
      <c r="BP85" s="2901" t="n">
        <v>0.12713831225123</v>
      </c>
      <c r="BQ85" s="2901" t="n">
        <v>2.56455</v>
      </c>
      <c r="BR85" s="405" t="n">
        <v>-0.3401750794486362</v>
      </c>
      <c r="BS85" s="727" t="n"/>
      <c r="BT85" s="2835" t="n">
        <v>3.365599</v>
      </c>
      <c r="BU85" s="2901" t="n">
        <v>2.30450265538534</v>
      </c>
      <c r="BV85" s="2901" t="n">
        <v>1.56539264761662</v>
      </c>
      <c r="BW85" s="2901" t="n">
        <v>1.06109634461466</v>
      </c>
      <c r="BX85" s="2901" t="n">
        <v>1.80020635238338</v>
      </c>
      <c r="BY85" s="2901" t="n">
        <v>2.392184</v>
      </c>
      <c r="BZ85" s="405" t="n">
        <v>0.4069147690980293</v>
      </c>
      <c r="CA85" s="729" t="n"/>
      <c r="CB85" s="2835" t="n">
        <v>2.376387</v>
      </c>
      <c r="CC85" s="2901" t="n">
        <v>2.64328468341354</v>
      </c>
      <c r="CD85" s="2901" t="n">
        <v>1.79408672717304</v>
      </c>
      <c r="CE85" s="2901" t="n">
        <v>-0.2668976834135401</v>
      </c>
      <c r="CF85" s="2901" t="n">
        <v>0.5823002728269597</v>
      </c>
      <c r="CG85" s="2901" t="n">
        <v>2.930336</v>
      </c>
      <c r="CH85" s="405" t="n">
        <v>-0.1890394139102138</v>
      </c>
      <c r="CI85" s="729" t="n"/>
      <c r="CJ85" s="2835" t="n">
        <v>2.213133</v>
      </c>
      <c r="CK85" s="2901" t="n">
        <v>3.06692404037499</v>
      </c>
      <c r="CL85" s="2901" t="n">
        <v>2.07997459103579</v>
      </c>
      <c r="CM85" s="2901" t="n">
        <v>-0.8537910403749898</v>
      </c>
      <c r="CN85" s="2901" t="n">
        <v>0.1331584089642099</v>
      </c>
      <c r="CO85" s="2901" t="n">
        <v>2.473229</v>
      </c>
      <c r="CP85" s="405" t="n">
        <v>-0.1051645440030017</v>
      </c>
      <c r="CQ85" s="727" t="n"/>
      <c r="CR85" s="2901" t="n">
        <v>25.8084</v>
      </c>
      <c r="CS85" s="2901" t="n">
        <v>29.91520599492578</v>
      </c>
      <c r="CT85" s="2832" t="n">
        <v>23.16559665357422</v>
      </c>
      <c r="CU85" s="2901" t="n">
        <v>-4.106805994925782</v>
      </c>
      <c r="CV85" s="2901" t="n">
        <v>2.642803346425779</v>
      </c>
      <c r="CW85" s="2901" t="n">
        <v>32.323987</v>
      </c>
      <c r="CX85" s="730">
        <f>+CR85/CW85-1</f>
        <v/>
      </c>
      <c r="CY85" s="731" t="n"/>
      <c r="CZ85" s="3043" t="n">
        <v>29.9152059949258</v>
      </c>
      <c r="DA85" s="2901" t="n">
        <v>19.6288737434321</v>
      </c>
      <c r="DB85" s="2901" t="n">
        <v>23.8359553749481</v>
      </c>
      <c r="DC85" s="2901" t="n">
        <v>23.1655966535742</v>
      </c>
      <c r="DD85" s="2901" t="n">
        <v>32.323987</v>
      </c>
      <c r="DE85" s="405">
        <f>(CZ85-DD85)/DD85</f>
        <v/>
      </c>
      <c r="DF85" s="405">
        <f>(DA85-DD85)/DD85</f>
        <v/>
      </c>
      <c r="DG85" s="405">
        <f>(DB85-DD85)/DD85</f>
        <v/>
      </c>
      <c r="DH85" s="405">
        <f>(DC85-DD85)/DD85</f>
        <v/>
      </c>
      <c r="DI85" s="2729" t="n"/>
      <c r="DJ85" s="2618" t="n"/>
      <c r="DL85" s="2618" t="n"/>
      <c r="DM85" s="2811">
        <f>(CS85-CZ85)*10^6</f>
        <v/>
      </c>
      <c r="DN85" s="2811">
        <f>(CT85-DC85)*10^6</f>
        <v/>
      </c>
      <c r="DO85" s="2811">
        <f>(CW85-DD85)*10^6</f>
        <v/>
      </c>
    </row>
    <row customFormat="1" customHeight="1" hidden="1" ht="15" outlineLevel="1" r="86" s="408">
      <c r="A86" s="725" t="n"/>
      <c r="B86" s="726" t="inlineStr">
        <is>
          <t xml:space="preserve">    Sortant voix MTN</t>
        </is>
      </c>
      <c r="C86" s="643" t="inlineStr">
        <is>
          <t>CA79</t>
        </is>
      </c>
      <c r="D86" s="2901" t="n">
        <v>5.919833</v>
      </c>
      <c r="E86" s="2901" t="n">
        <v>4.96119824448541</v>
      </c>
      <c r="F86" s="2901" t="n">
        <v>0.9586347555145895</v>
      </c>
      <c r="G86" s="2901" t="n">
        <v>7.071411</v>
      </c>
      <c r="H86" s="2363" t="n">
        <v>-0.1628498187985398</v>
      </c>
      <c r="I86" s="727" t="n"/>
      <c r="J86" s="2901" t="n">
        <v>6.266803</v>
      </c>
      <c r="K86" s="2901" t="n">
        <v>4.24649596664939</v>
      </c>
      <c r="L86" s="2901" t="n">
        <v>2.02030703335061</v>
      </c>
      <c r="M86" s="2901" t="n">
        <v>5.122135</v>
      </c>
      <c r="N86" s="2363" t="n">
        <v>0.2234747815120062</v>
      </c>
      <c r="O86" s="3041" t="n"/>
      <c r="P86" s="2901" t="n">
        <v>3.136939</v>
      </c>
      <c r="Q86" s="2901" t="n">
        <v>4.45374723846781</v>
      </c>
      <c r="R86" s="2901" t="n">
        <v>-1.31680823846781</v>
      </c>
      <c r="S86" s="2901" t="n">
        <v>6.123173</v>
      </c>
      <c r="T86" s="2363" t="n">
        <v>-0.4876938802806976</v>
      </c>
      <c r="U86" s="727" t="n"/>
      <c r="V86" s="2321" t="n">
        <v>4.253316</v>
      </c>
      <c r="W86" s="3042" t="n">
        <v>4.43328191362437</v>
      </c>
      <c r="X86" s="3042" t="n">
        <v>2.63984778588596</v>
      </c>
      <c r="Y86" s="3042" t="n">
        <v>-0.1799659136243701</v>
      </c>
      <c r="Z86" s="3042" t="n">
        <v>1.61346821411404</v>
      </c>
      <c r="AA86" s="3042" t="n">
        <v>6.600579</v>
      </c>
      <c r="AB86" s="2363" t="n">
        <v>-0.3556147119820852</v>
      </c>
      <c r="AC86" s="727" t="n"/>
      <c r="AD86" s="2901" t="n">
        <v>3.46473299999976</v>
      </c>
      <c r="AE86" s="2901" t="n">
        <v>4.72510754127804</v>
      </c>
      <c r="AF86" s="2901" t="n">
        <v>2.82211036835733</v>
      </c>
      <c r="AG86" s="2901" t="n">
        <v>-1.26037454127828</v>
      </c>
      <c r="AH86" s="2835" t="n">
        <v>0.6426226316424302</v>
      </c>
      <c r="AI86" s="2901" t="n">
        <v>4.992635</v>
      </c>
      <c r="AJ86" s="405" t="n">
        <v>-0.3060311839339828</v>
      </c>
      <c r="AK86" s="727" t="n"/>
      <c r="AL86" s="2901" t="n">
        <v>3.44911399999976</v>
      </c>
      <c r="AM86" s="2901" t="n">
        <v>4.75136359583368</v>
      </c>
      <c r="AN86" s="2901" t="n">
        <v>2.84514177200365</v>
      </c>
      <c r="AO86" s="2901" t="n">
        <v>4.75258980113638</v>
      </c>
      <c r="AP86" s="2901" t="n">
        <v>-1.30224959583392</v>
      </c>
      <c r="AQ86" s="2835" t="n">
        <v>0.6039722279961097</v>
      </c>
      <c r="AR86" s="2901" t="n">
        <v>5.630909</v>
      </c>
      <c r="AS86" s="405" t="n">
        <v>-0.3874676362200561</v>
      </c>
      <c r="AT86" s="3041" t="n"/>
      <c r="AU86" s="2835" t="n">
        <v>6.220212000000481</v>
      </c>
      <c r="AV86" s="2901" t="n">
        <v>4.44649834462581</v>
      </c>
      <c r="AW86" s="2901" t="n">
        <v>4.44829201524558</v>
      </c>
      <c r="AX86" s="2901" t="n">
        <v>1.773713655374671</v>
      </c>
      <c r="AY86" s="2901" t="n">
        <v>1.7719199847549</v>
      </c>
      <c r="AZ86" s="2901" t="n">
        <v>4.774251</v>
      </c>
      <c r="BA86" s="405" t="n">
        <v>0.3028665648288038</v>
      </c>
      <c r="BB86" s="727" t="n"/>
      <c r="BC86" s="2835" t="n">
        <v>6.84055</v>
      </c>
      <c r="BD86" s="2901" t="n">
        <v>4.41865968497506</v>
      </c>
      <c r="BE86" s="2901" t="n">
        <v>4.4180798860615</v>
      </c>
      <c r="BF86" s="2901" t="n">
        <v>2.421890315024941</v>
      </c>
      <c r="BG86" s="2901" t="n">
        <v>2.4224701139385</v>
      </c>
      <c r="BH86" s="2901" t="n">
        <v>5.416143</v>
      </c>
      <c r="BI86" s="405" t="n">
        <v>0.2629928714954535</v>
      </c>
      <c r="BJ86" s="3041" t="n"/>
      <c r="BK86" s="2835" t="n">
        <v>4.7073</v>
      </c>
      <c r="BL86" s="2901" t="n">
        <v>4.36559983189434</v>
      </c>
      <c r="BM86" s="2901" t="n">
        <v>4.36622151143309</v>
      </c>
      <c r="BN86" s="2901" t="n">
        <v>4.37711716408836</v>
      </c>
      <c r="BO86" s="2901" t="n">
        <v>0.3417001681056604</v>
      </c>
      <c r="BP86" s="2901" t="n">
        <v>0.3301828359116401</v>
      </c>
      <c r="BQ86" s="2901" t="n">
        <v>4.895674</v>
      </c>
      <c r="BR86" s="405" t="n">
        <v>-0.0384776437319968</v>
      </c>
      <c r="BS86" s="727" t="n"/>
      <c r="BT86" s="2835" t="n">
        <v>3.334878</v>
      </c>
      <c r="BU86" s="2901" t="n">
        <v>4.36957922765143</v>
      </c>
      <c r="BV86" s="2901" t="n">
        <v>4.3855344193529</v>
      </c>
      <c r="BW86" s="2901" t="n">
        <v>-1.03470122765143</v>
      </c>
      <c r="BX86" s="2901" t="n">
        <v>-1.0506564193529</v>
      </c>
      <c r="BY86" s="2901" t="n">
        <v>4.588389</v>
      </c>
      <c r="BZ86" s="405" t="n">
        <v>-0.2731919634538398</v>
      </c>
      <c r="CA86" s="729" t="n"/>
      <c r="CB86" s="2835" t="n">
        <v>4.874892</v>
      </c>
      <c r="CC86" s="2901" t="n">
        <v>4.69448863354648</v>
      </c>
      <c r="CD86" s="2901" t="n">
        <v>4.70066980962867</v>
      </c>
      <c r="CE86" s="2901" t="n">
        <v>0.1804033664535201</v>
      </c>
      <c r="CF86" s="2901" t="n">
        <v>0.1742221903713297</v>
      </c>
      <c r="CG86" s="2901" t="n">
        <v>4.949535</v>
      </c>
      <c r="CH86" s="405" t="n">
        <v>-0.01508081062160382</v>
      </c>
      <c r="CI86" s="729" t="n"/>
      <c r="CJ86" s="2835" t="n">
        <v>4.997101</v>
      </c>
      <c r="CK86" s="2901" t="n">
        <v>5.56216807677758</v>
      </c>
      <c r="CL86" s="2901" t="n">
        <v>5.56780088905059</v>
      </c>
      <c r="CM86" s="2901" t="n">
        <v>-0.5650670767775798</v>
      </c>
      <c r="CN86" s="2901" t="n">
        <v>-0.5706998890505899</v>
      </c>
      <c r="CO86" s="2901" t="n">
        <v>4.25184</v>
      </c>
      <c r="CP86" s="405" t="n">
        <v>0.1752796436366373</v>
      </c>
      <c r="CQ86" s="727" t="n"/>
      <c r="CR86" s="2901" t="n">
        <v>57.46567100000001</v>
      </c>
      <c r="CS86" s="2901" t="n">
        <v>55.4281882998094</v>
      </c>
      <c r="CT86" s="2832" t="n">
        <v>58.58262228212052</v>
      </c>
      <c r="CU86" s="2901" t="n">
        <v>2.037482700190616</v>
      </c>
      <c r="CV86" s="2901" t="n">
        <v>-1.11695128212051</v>
      </c>
      <c r="CW86" s="2901" t="n">
        <v>64.416674</v>
      </c>
      <c r="CX86" s="730">
        <f>+CR86/CW86-1</f>
        <v/>
      </c>
      <c r="CY86" s="731" t="n"/>
      <c r="CZ86" s="3043" t="n">
        <v>55.4281882998094</v>
      </c>
      <c r="DA86" s="2901" t="n">
        <v>40.5811738590842</v>
      </c>
      <c r="DB86" s="2901" t="n">
        <v>55.6536853699928</v>
      </c>
      <c r="DC86" s="2901" t="n">
        <v>58.5826222821205</v>
      </c>
      <c r="DD86" s="2901" t="n">
        <v>64.416674</v>
      </c>
      <c r="DE86" s="405">
        <f>(CZ86-DD86)/DD86</f>
        <v/>
      </c>
      <c r="DF86" s="405">
        <f>(DA86-DD86)/DD86</f>
        <v/>
      </c>
      <c r="DG86" s="405">
        <f>(DB86-DD86)/DD86</f>
        <v/>
      </c>
      <c r="DH86" s="405">
        <f>(DC86-DD86)/DD86</f>
        <v/>
      </c>
      <c r="DI86" s="2729" t="n"/>
      <c r="DJ86" s="2618" t="n"/>
      <c r="DL86" s="2618" t="n"/>
      <c r="DM86" s="2811">
        <f>(CS86-CZ86)*10^6</f>
        <v/>
      </c>
      <c r="DN86" s="2811">
        <f>(CT86-DC86)*10^6</f>
        <v/>
      </c>
      <c r="DO86" s="2811">
        <f>(CW86-DD86)*10^6</f>
        <v/>
      </c>
    </row>
    <row customFormat="1" customHeight="1" hidden="1" ht="15" outlineLevel="1" r="87" s="408">
      <c r="A87" s="725" t="n"/>
      <c r="B87" s="726" t="inlineStr">
        <is>
          <t xml:space="preserve">    Sortant voix GLO</t>
        </is>
      </c>
      <c r="C87" s="643" t="inlineStr">
        <is>
          <t>CA80</t>
        </is>
      </c>
      <c r="D87" s="2901" t="n">
        <v>0</v>
      </c>
      <c r="E87" s="2901" t="n">
        <v>0</v>
      </c>
      <c r="F87" s="2901" t="n">
        <v>0</v>
      </c>
      <c r="G87" s="2901" t="n">
        <v>0</v>
      </c>
      <c r="H87" s="2363" t="n"/>
      <c r="I87" s="727" t="n"/>
      <c r="J87" s="2901" t="n">
        <v>0</v>
      </c>
      <c r="K87" s="2901" t="n">
        <v>0</v>
      </c>
      <c r="L87" s="2901" t="n">
        <v>0</v>
      </c>
      <c r="M87" s="2901" t="n">
        <v>0</v>
      </c>
      <c r="N87" s="2363" t="n"/>
      <c r="O87" s="3041" t="n"/>
      <c r="P87" s="2901" t="n">
        <v>0</v>
      </c>
      <c r="Q87" s="2901" t="n">
        <v>0</v>
      </c>
      <c r="R87" s="2901" t="n">
        <v>0</v>
      </c>
      <c r="S87" s="2901" t="n">
        <v>0</v>
      </c>
      <c r="T87" s="2363" t="n"/>
      <c r="U87" s="727" t="n"/>
      <c r="V87" s="2321" t="n">
        <v>0</v>
      </c>
      <c r="W87" s="3042" t="n">
        <v>0</v>
      </c>
      <c r="X87" s="3042" t="n">
        <v>0</v>
      </c>
      <c r="Y87" s="3042" t="n">
        <v>0</v>
      </c>
      <c r="Z87" s="3042" t="n">
        <v>0</v>
      </c>
      <c r="AA87" s="3042" t="n">
        <v>0</v>
      </c>
      <c r="AB87" s="2363" t="n"/>
      <c r="AC87" s="727" t="n"/>
      <c r="AD87" s="2901" t="n">
        <v>0</v>
      </c>
      <c r="AE87" s="2901" t="n">
        <v>0</v>
      </c>
      <c r="AF87" s="2901" t="n">
        <v>0</v>
      </c>
      <c r="AG87" s="2901" t="n">
        <v>0</v>
      </c>
      <c r="AH87" s="2835" t="n">
        <v>0</v>
      </c>
      <c r="AI87" s="2901" t="n">
        <v>0</v>
      </c>
      <c r="AJ87" s="405" t="n"/>
      <c r="AK87" s="727" t="n"/>
      <c r="AL87" s="2901" t="n">
        <v>0</v>
      </c>
      <c r="AM87" s="2901" t="n">
        <v>0</v>
      </c>
      <c r="AN87" s="2901" t="n">
        <v>0</v>
      </c>
      <c r="AO87" s="2901" t="n">
        <v>0</v>
      </c>
      <c r="AP87" s="2901" t="n">
        <v>0</v>
      </c>
      <c r="AQ87" s="2835" t="n">
        <v>0</v>
      </c>
      <c r="AR87" s="2901" t="n">
        <v>0</v>
      </c>
      <c r="AS87" s="405" t="n"/>
      <c r="AT87" s="3041" t="n"/>
      <c r="AU87" s="2835" t="n">
        <v>0</v>
      </c>
      <c r="AV87" s="2901" t="n">
        <v>0</v>
      </c>
      <c r="AW87" s="2901" t="n">
        <v>0</v>
      </c>
      <c r="AX87" s="2901" t="n">
        <v>0</v>
      </c>
      <c r="AY87" s="2901" t="n">
        <v>0</v>
      </c>
      <c r="AZ87" s="2901" t="n">
        <v>0</v>
      </c>
      <c r="BA87" s="405" t="n"/>
      <c r="BB87" s="727" t="n"/>
      <c r="BC87" s="2835" t="n"/>
      <c r="BD87" s="2901" t="n"/>
      <c r="BE87" s="2901" t="n"/>
      <c r="BF87" s="2901" t="n">
        <v>0</v>
      </c>
      <c r="BG87" s="2901" t="n">
        <v>0</v>
      </c>
      <c r="BH87" s="2901" t="n">
        <v>0</v>
      </c>
      <c r="BI87" s="405" t="n"/>
      <c r="BJ87" s="3041" t="n"/>
      <c r="BK87" s="2835" t="n"/>
      <c r="BL87" s="2901" t="n"/>
      <c r="BM87" s="2901" t="n"/>
      <c r="BN87" s="2901" t="n">
        <v>0</v>
      </c>
      <c r="BO87" s="2901" t="n">
        <v>0</v>
      </c>
      <c r="BP87" s="2901" t="n">
        <v>0</v>
      </c>
      <c r="BQ87" s="2901" t="n">
        <v>0</v>
      </c>
      <c r="BR87" s="405" t="n"/>
      <c r="BS87" s="727" t="n"/>
      <c r="BT87" s="2835" t="n"/>
      <c r="BU87" s="2901" t="n"/>
      <c r="BV87" s="2901" t="n">
        <v>0</v>
      </c>
      <c r="BW87" s="2901" t="n">
        <v>0</v>
      </c>
      <c r="BX87" s="2901" t="n">
        <v>0</v>
      </c>
      <c r="BY87" s="2901" t="n">
        <v>0</v>
      </c>
      <c r="BZ87" s="405" t="n"/>
      <c r="CA87" s="729" t="n"/>
      <c r="CB87" s="2835" t="n"/>
      <c r="CC87" s="2901" t="n"/>
      <c r="CD87" s="2901" t="n">
        <v>0</v>
      </c>
      <c r="CE87" s="2901" t="n">
        <v>0</v>
      </c>
      <c r="CF87" s="2901" t="n">
        <v>0</v>
      </c>
      <c r="CG87" s="2901" t="n">
        <v>0</v>
      </c>
      <c r="CH87" s="405" t="n"/>
      <c r="CI87" s="729" t="n"/>
      <c r="CJ87" s="2835" t="n"/>
      <c r="CK87" s="2901" t="n"/>
      <c r="CL87" s="2901" t="n">
        <v>0</v>
      </c>
      <c r="CM87" s="2901" t="n">
        <v>0</v>
      </c>
      <c r="CN87" s="2901" t="n">
        <v>0</v>
      </c>
      <c r="CO87" s="2901" t="n">
        <v>0</v>
      </c>
      <c r="CP87" s="405" t="n"/>
      <c r="CQ87" s="727" t="n"/>
      <c r="CR87" s="2901" t="n">
        <v>0</v>
      </c>
      <c r="CS87" s="2901" t="n">
        <v>0</v>
      </c>
      <c r="CT87" s="2832" t="n">
        <v>0</v>
      </c>
      <c r="CU87" s="2901" t="n">
        <v>0</v>
      </c>
      <c r="CV87" s="2901" t="n">
        <v>0</v>
      </c>
      <c r="CW87" s="2901" t="n">
        <v>0</v>
      </c>
      <c r="CX87" s="730" t="n"/>
      <c r="CY87" s="731" t="n"/>
      <c r="CZ87" s="3043" t="n">
        <v>0</v>
      </c>
      <c r="DA87" s="2901" t="n">
        <v>0</v>
      </c>
      <c r="DB87" s="2901" t="n">
        <v>0</v>
      </c>
      <c r="DC87" s="2901" t="n">
        <v>0</v>
      </c>
      <c r="DD87" s="2901" t="n">
        <v>0</v>
      </c>
      <c r="DE87" s="405" t="n"/>
      <c r="DF87" s="405" t="n"/>
      <c r="DG87" s="405" t="n"/>
      <c r="DH87" s="405" t="n"/>
      <c r="DI87" s="2729" t="n"/>
      <c r="DJ87" s="2618" t="n"/>
      <c r="DL87" s="2618" t="n"/>
      <c r="DM87" s="2811">
        <f>(CS87-CZ87)*10^6</f>
        <v/>
      </c>
      <c r="DN87" s="2811">
        <f>(CT87-DC87)*10^6</f>
        <v/>
      </c>
      <c r="DO87" s="2811">
        <f>(CW87-DD87)*10^6</f>
        <v/>
      </c>
    </row>
    <row customFormat="1" customHeight="1" hidden="1" ht="15" outlineLevel="1" r="88" s="408">
      <c r="A88" s="725" t="n"/>
      <c r="B88" s="726" t="inlineStr">
        <is>
          <t xml:space="preserve">    Sortant voix BBCOM</t>
        </is>
      </c>
      <c r="C88" s="643" t="inlineStr">
        <is>
          <t>CA81</t>
        </is>
      </c>
      <c r="D88" s="2901" t="n">
        <v>0</v>
      </c>
      <c r="E88" s="2901" t="n">
        <v>0</v>
      </c>
      <c r="F88" s="2901" t="n">
        <v>0</v>
      </c>
      <c r="G88" s="2901" t="n">
        <v>0</v>
      </c>
      <c r="H88" s="2363" t="n"/>
      <c r="I88" s="727" t="n"/>
      <c r="J88" s="2901" t="n">
        <v>0</v>
      </c>
      <c r="K88" s="2901" t="n">
        <v>0</v>
      </c>
      <c r="L88" s="2901" t="n">
        <v>0</v>
      </c>
      <c r="M88" s="2901" t="n">
        <v>0</v>
      </c>
      <c r="N88" s="2363" t="n"/>
      <c r="O88" s="3041" t="n"/>
      <c r="P88" s="2901" t="n">
        <v>0</v>
      </c>
      <c r="Q88" s="2901" t="n">
        <v>0</v>
      </c>
      <c r="R88" s="2901" t="n">
        <v>0</v>
      </c>
      <c r="S88" s="2901" t="n">
        <v>0</v>
      </c>
      <c r="T88" s="2363" t="n"/>
      <c r="U88" s="727" t="n"/>
      <c r="V88" s="2321" t="n">
        <v>0</v>
      </c>
      <c r="W88" s="3042" t="n">
        <v>0</v>
      </c>
      <c r="X88" s="3042" t="n">
        <v>0</v>
      </c>
      <c r="Y88" s="3042" t="n">
        <v>0</v>
      </c>
      <c r="Z88" s="3042" t="n">
        <v>0</v>
      </c>
      <c r="AA88" s="3042" t="n">
        <v>0</v>
      </c>
      <c r="AB88" s="2363" t="n"/>
      <c r="AC88" s="727" t="n"/>
      <c r="AD88" s="2901" t="n">
        <v>0</v>
      </c>
      <c r="AE88" s="2901" t="n">
        <v>0</v>
      </c>
      <c r="AF88" s="2901" t="n">
        <v>0</v>
      </c>
      <c r="AG88" s="2901" t="n">
        <v>0</v>
      </c>
      <c r="AH88" s="2835" t="n">
        <v>0</v>
      </c>
      <c r="AI88" s="2901" t="n">
        <v>0</v>
      </c>
      <c r="AJ88" s="405" t="n"/>
      <c r="AK88" s="727" t="n"/>
      <c r="AL88" s="2901" t="n">
        <v>0</v>
      </c>
      <c r="AM88" s="2901" t="n">
        <v>0</v>
      </c>
      <c r="AN88" s="2901" t="n">
        <v>0</v>
      </c>
      <c r="AO88" s="2901" t="n">
        <v>0</v>
      </c>
      <c r="AP88" s="2901" t="n">
        <v>0</v>
      </c>
      <c r="AQ88" s="2835" t="n">
        <v>0</v>
      </c>
      <c r="AR88" s="2901" t="n">
        <v>0</v>
      </c>
      <c r="AS88" s="405" t="n"/>
      <c r="AT88" s="3041" t="n"/>
      <c r="AU88" s="2835" t="n">
        <v>0</v>
      </c>
      <c r="AV88" s="2901" t="n">
        <v>0</v>
      </c>
      <c r="AW88" s="2901" t="n">
        <v>0</v>
      </c>
      <c r="AX88" s="2901" t="n">
        <v>0</v>
      </c>
      <c r="AY88" s="2901" t="n">
        <v>0</v>
      </c>
      <c r="AZ88" s="2901" t="n">
        <v>0</v>
      </c>
      <c r="BA88" s="405" t="n"/>
      <c r="BB88" s="727" t="n"/>
      <c r="BC88" s="2835" t="n"/>
      <c r="BD88" s="2901" t="n"/>
      <c r="BE88" s="2901" t="n"/>
      <c r="BF88" s="2901" t="n">
        <v>0</v>
      </c>
      <c r="BG88" s="2901" t="n">
        <v>0</v>
      </c>
      <c r="BH88" s="2901" t="n">
        <v>0</v>
      </c>
      <c r="BI88" s="405" t="n"/>
      <c r="BJ88" s="3041" t="n"/>
      <c r="BK88" s="2835" t="n"/>
      <c r="BL88" s="2901" t="n"/>
      <c r="BM88" s="2901" t="n"/>
      <c r="BN88" s="2901" t="n">
        <v>0</v>
      </c>
      <c r="BO88" s="2901" t="n">
        <v>0</v>
      </c>
      <c r="BP88" s="2901" t="n">
        <v>0</v>
      </c>
      <c r="BQ88" s="2901" t="n">
        <v>0</v>
      </c>
      <c r="BR88" s="405" t="n"/>
      <c r="BS88" s="727" t="n"/>
      <c r="BT88" s="2835" t="n"/>
      <c r="BU88" s="2901" t="n"/>
      <c r="BV88" s="2901" t="n">
        <v>0</v>
      </c>
      <c r="BW88" s="2901" t="n">
        <v>0</v>
      </c>
      <c r="BX88" s="2901" t="n">
        <v>0</v>
      </c>
      <c r="BY88" s="2901" t="n">
        <v>0</v>
      </c>
      <c r="BZ88" s="405" t="n"/>
      <c r="CA88" s="729" t="n"/>
      <c r="CB88" s="2835" t="n"/>
      <c r="CC88" s="2901" t="n"/>
      <c r="CD88" s="2901" t="n">
        <v>0</v>
      </c>
      <c r="CE88" s="2901" t="n">
        <v>0</v>
      </c>
      <c r="CF88" s="2901" t="n">
        <v>0</v>
      </c>
      <c r="CG88" s="2901" t="n">
        <v>0</v>
      </c>
      <c r="CH88" s="405" t="n"/>
      <c r="CI88" s="729" t="n"/>
      <c r="CJ88" s="2835" t="n"/>
      <c r="CK88" s="2901" t="n"/>
      <c r="CL88" s="2901" t="n">
        <v>0</v>
      </c>
      <c r="CM88" s="2901" t="n">
        <v>0</v>
      </c>
      <c r="CN88" s="2901" t="n">
        <v>0</v>
      </c>
      <c r="CO88" s="2901" t="n">
        <v>0</v>
      </c>
      <c r="CP88" s="405" t="n"/>
      <c r="CQ88" s="727" t="n"/>
      <c r="CR88" s="2901" t="n">
        <v>0</v>
      </c>
      <c r="CS88" s="2901" t="n">
        <v>0</v>
      </c>
      <c r="CT88" s="2832" t="n">
        <v>0</v>
      </c>
      <c r="CU88" s="2901" t="n">
        <v>0</v>
      </c>
      <c r="CV88" s="2901" t="n">
        <v>0</v>
      </c>
      <c r="CW88" s="2901" t="n">
        <v>0</v>
      </c>
      <c r="CX88" s="730" t="n"/>
      <c r="CY88" s="731" t="n"/>
      <c r="CZ88" s="3043" t="n">
        <v>0</v>
      </c>
      <c r="DA88" s="2901" t="n">
        <v>0</v>
      </c>
      <c r="DB88" s="2901" t="n">
        <v>0</v>
      </c>
      <c r="DC88" s="2901" t="n">
        <v>0</v>
      </c>
      <c r="DD88" s="2901" t="n">
        <v>0</v>
      </c>
      <c r="DE88" s="405" t="n"/>
      <c r="DF88" s="405" t="n"/>
      <c r="DG88" s="405" t="n"/>
      <c r="DH88" s="405" t="n"/>
      <c r="DI88" s="2729" t="n"/>
      <c r="DJ88" s="2618" t="n"/>
      <c r="DL88" s="2618" t="n"/>
      <c r="DM88" s="2811">
        <f>(CS88-CZ88)*10^6</f>
        <v/>
      </c>
      <c r="DN88" s="2811">
        <f>(CT88-DC88)*10^6</f>
        <v/>
      </c>
      <c r="DO88" s="2811">
        <f>(CW88-DD88)*10^6</f>
        <v/>
      </c>
    </row>
    <row customFormat="1" customHeight="1" hidden="1" ht="15" outlineLevel="1" r="89" s="408">
      <c r="A89" s="725" t="n"/>
      <c r="B89" s="726" t="inlineStr">
        <is>
          <t xml:space="preserve">    Sortant voix LIBERCOM</t>
        </is>
      </c>
      <c r="C89" s="643" t="inlineStr">
        <is>
          <t>CA82</t>
        </is>
      </c>
      <c r="D89" s="2901" t="n">
        <v>0</v>
      </c>
      <c r="E89" s="2901" t="n">
        <v>0</v>
      </c>
      <c r="F89" s="2901" t="n">
        <v>0</v>
      </c>
      <c r="G89" s="2901" t="n">
        <v>0</v>
      </c>
      <c r="H89" s="2363" t="n"/>
      <c r="I89" s="727" t="n"/>
      <c r="J89" s="2901" t="n">
        <v>0</v>
      </c>
      <c r="K89" s="2901" t="n">
        <v>0</v>
      </c>
      <c r="L89" s="2901" t="n">
        <v>0</v>
      </c>
      <c r="M89" s="2901" t="n">
        <v>0</v>
      </c>
      <c r="N89" s="2363" t="n"/>
      <c r="O89" s="3041" t="n"/>
      <c r="P89" s="2901" t="n">
        <v>0</v>
      </c>
      <c r="Q89" s="2901" t="n">
        <v>0</v>
      </c>
      <c r="R89" s="2901" t="n">
        <v>0</v>
      </c>
      <c r="S89" s="2901" t="n">
        <v>0</v>
      </c>
      <c r="T89" s="2363" t="n"/>
      <c r="U89" s="727" t="n"/>
      <c r="V89" s="2321" t="n">
        <v>0</v>
      </c>
      <c r="W89" s="3042" t="n">
        <v>0</v>
      </c>
      <c r="X89" s="3042" t="n">
        <v>0</v>
      </c>
      <c r="Y89" s="3042" t="n">
        <v>0</v>
      </c>
      <c r="Z89" s="3042" t="n">
        <v>0</v>
      </c>
      <c r="AA89" s="3042" t="n">
        <v>0</v>
      </c>
      <c r="AB89" s="2363" t="n"/>
      <c r="AC89" s="727" t="n"/>
      <c r="AD89" s="2901" t="n">
        <v>0</v>
      </c>
      <c r="AE89" s="2901" t="n">
        <v>0</v>
      </c>
      <c r="AF89" s="2901" t="n">
        <v>0</v>
      </c>
      <c r="AG89" s="2901" t="n">
        <v>0</v>
      </c>
      <c r="AH89" s="2835" t="n">
        <v>0</v>
      </c>
      <c r="AI89" s="2901" t="n">
        <v>0</v>
      </c>
      <c r="AJ89" s="405" t="n"/>
      <c r="AK89" s="727" t="n"/>
      <c r="AL89" s="2901" t="n">
        <v>0</v>
      </c>
      <c r="AM89" s="2901" t="n">
        <v>0</v>
      </c>
      <c r="AN89" s="2901" t="n">
        <v>0</v>
      </c>
      <c r="AO89" s="2901" t="n">
        <v>0</v>
      </c>
      <c r="AP89" s="2901" t="n">
        <v>0</v>
      </c>
      <c r="AQ89" s="2835" t="n">
        <v>0</v>
      </c>
      <c r="AR89" s="2901" t="n">
        <v>0</v>
      </c>
      <c r="AS89" s="405" t="n"/>
      <c r="AT89" s="3041" t="n"/>
      <c r="AU89" s="2835" t="n">
        <v>0</v>
      </c>
      <c r="AV89" s="2901" t="n">
        <v>0</v>
      </c>
      <c r="AW89" s="2901" t="n">
        <v>0</v>
      </c>
      <c r="AX89" s="2901" t="n">
        <v>0</v>
      </c>
      <c r="AY89" s="2901" t="n">
        <v>0</v>
      </c>
      <c r="AZ89" s="2901" t="n">
        <v>0</v>
      </c>
      <c r="BA89" s="405" t="n"/>
      <c r="BB89" s="727" t="n"/>
      <c r="BC89" s="2835" t="n"/>
      <c r="BD89" s="2901" t="n"/>
      <c r="BE89" s="2901" t="n"/>
      <c r="BF89" s="2901" t="n">
        <v>0</v>
      </c>
      <c r="BG89" s="2901" t="n">
        <v>0</v>
      </c>
      <c r="BH89" s="2901" t="n">
        <v>0</v>
      </c>
      <c r="BI89" s="405" t="n"/>
      <c r="BJ89" s="3041" t="n"/>
      <c r="BK89" s="2835" t="n"/>
      <c r="BL89" s="2901" t="n"/>
      <c r="BM89" s="2901" t="n"/>
      <c r="BN89" s="2901" t="n">
        <v>0</v>
      </c>
      <c r="BO89" s="2901" t="n">
        <v>0</v>
      </c>
      <c r="BP89" s="2901" t="n">
        <v>0</v>
      </c>
      <c r="BQ89" s="2901" t="n">
        <v>0</v>
      </c>
      <c r="BR89" s="405" t="n"/>
      <c r="BS89" s="727" t="n"/>
      <c r="BT89" s="2835" t="n"/>
      <c r="BU89" s="2901" t="n"/>
      <c r="BV89" s="2901" t="n">
        <v>0</v>
      </c>
      <c r="BW89" s="2901" t="n">
        <v>0</v>
      </c>
      <c r="BX89" s="2901" t="n">
        <v>0</v>
      </c>
      <c r="BY89" s="2901" t="n">
        <v>0</v>
      </c>
      <c r="BZ89" s="405" t="n"/>
      <c r="CA89" s="729" t="n"/>
      <c r="CB89" s="2835" t="n"/>
      <c r="CC89" s="2901" t="n"/>
      <c r="CD89" s="2901" t="n">
        <v>0</v>
      </c>
      <c r="CE89" s="2901" t="n">
        <v>0</v>
      </c>
      <c r="CF89" s="2901" t="n">
        <v>0</v>
      </c>
      <c r="CG89" s="2901" t="n">
        <v>0</v>
      </c>
      <c r="CH89" s="405" t="n"/>
      <c r="CI89" s="729" t="n"/>
      <c r="CJ89" s="2835" t="n"/>
      <c r="CK89" s="2901" t="n"/>
      <c r="CL89" s="2901" t="n">
        <v>0</v>
      </c>
      <c r="CM89" s="2901" t="n">
        <v>0</v>
      </c>
      <c r="CN89" s="2901" t="n">
        <v>0</v>
      </c>
      <c r="CO89" s="2901" t="n">
        <v>0</v>
      </c>
      <c r="CP89" s="405" t="n"/>
      <c r="CQ89" s="727" t="n"/>
      <c r="CR89" s="2901" t="n">
        <v>0</v>
      </c>
      <c r="CS89" s="2901" t="n">
        <v>0</v>
      </c>
      <c r="CT89" s="2832" t="n">
        <v>0</v>
      </c>
      <c r="CU89" s="2901" t="n">
        <v>0</v>
      </c>
      <c r="CV89" s="2901" t="n">
        <v>0</v>
      </c>
      <c r="CW89" s="2901" t="n">
        <v>0</v>
      </c>
      <c r="CX89" s="730" t="n"/>
      <c r="CY89" s="731" t="n"/>
      <c r="CZ89" s="3043" t="n">
        <v>0</v>
      </c>
      <c r="DA89" s="2901" t="n">
        <v>0</v>
      </c>
      <c r="DB89" s="2901" t="n">
        <v>0</v>
      </c>
      <c r="DC89" s="2901" t="n">
        <v>0</v>
      </c>
      <c r="DD89" s="2901" t="n">
        <v>0</v>
      </c>
      <c r="DE89" s="405" t="n"/>
      <c r="DF89" s="405" t="n"/>
      <c r="DG89" s="405" t="n"/>
      <c r="DH89" s="405" t="n"/>
      <c r="DI89" s="2729" t="n"/>
      <c r="DJ89" s="2618" t="n"/>
      <c r="DL89" s="2618" t="n"/>
      <c r="DM89" s="2811">
        <f>(CS89-CZ89)*10^6</f>
        <v/>
      </c>
      <c r="DN89" s="2811">
        <f>(CT89-DC89)*10^6</f>
        <v/>
      </c>
      <c r="DO89" s="2811">
        <f>(CW89-DD89)*10^6</f>
        <v/>
      </c>
    </row>
    <row customFormat="1" customHeight="1" hidden="1" ht="15" outlineLevel="1" r="90" s="408">
      <c r="A90" s="725" t="n"/>
      <c r="B90" s="726" t="inlineStr">
        <is>
          <t xml:space="preserve">    Sortant voix BTSA</t>
        </is>
      </c>
      <c r="C90" s="643" t="inlineStr">
        <is>
          <t>CA83</t>
        </is>
      </c>
      <c r="D90" s="2901" t="n">
        <v>0.022573</v>
      </c>
      <c r="E90" s="2901" t="n">
        <v>0.0324929960406032</v>
      </c>
      <c r="F90" s="2901" t="n">
        <v>-0.009919996040603198</v>
      </c>
      <c r="G90" s="2901" t="n">
        <v>0.032085</v>
      </c>
      <c r="H90" s="2363" t="n">
        <v>-0.2964625214274584</v>
      </c>
      <c r="I90" s="727" t="n"/>
      <c r="J90" s="2901" t="n">
        <v>0.014563</v>
      </c>
      <c r="K90" s="2901" t="n">
        <v>0.0278079515765494</v>
      </c>
      <c r="L90" s="2901" t="n">
        <v>-0.0132449515765494</v>
      </c>
      <c r="M90" s="2901" t="n">
        <v>0.018711</v>
      </c>
      <c r="N90" s="2363" t="n">
        <v>-0.2216877772433328</v>
      </c>
      <c r="O90" s="3041" t="n"/>
      <c r="P90" s="2901" t="n">
        <v>0.026045</v>
      </c>
      <c r="Q90" s="2901" t="n">
        <v>0.0292352681345375</v>
      </c>
      <c r="R90" s="2901" t="n">
        <v>-0.003190268134537502</v>
      </c>
      <c r="S90" s="2901" t="n">
        <v>0.043003</v>
      </c>
      <c r="T90" s="2363" t="n">
        <v>-0.3943445806106551</v>
      </c>
      <c r="U90" s="727" t="n"/>
      <c r="V90" s="2321" t="n">
        <v>0.026428</v>
      </c>
      <c r="W90" s="3042" t="n">
        <v>0.0290558410413707</v>
      </c>
      <c r="X90" s="3042" t="n">
        <v>0.0108844197884672</v>
      </c>
      <c r="Y90" s="3042" t="n">
        <v>-0.002627841041370701</v>
      </c>
      <c r="Z90" s="3042" t="n">
        <v>0.0155435802115328</v>
      </c>
      <c r="AA90" s="3042" t="n">
        <v>0.027975</v>
      </c>
      <c r="AB90" s="2363" t="n">
        <v>-0.0552993744414656</v>
      </c>
      <c r="AC90" s="727" t="n"/>
      <c r="AD90" s="2901" t="n">
        <v>0.031197</v>
      </c>
      <c r="AE90" s="2901" t="n">
        <v>0.0309756984828911</v>
      </c>
      <c r="AF90" s="2901" t="n">
        <v>0.0119928084361279</v>
      </c>
      <c r="AG90" s="2901" t="n">
        <v>0.0002213015171088975</v>
      </c>
      <c r="AH90" s="2835" t="n">
        <v>0.0192041915638721</v>
      </c>
      <c r="AI90" s="2901" t="n">
        <v>0.023225</v>
      </c>
      <c r="AJ90" s="405" t="n">
        <v>0.3432508073196987</v>
      </c>
      <c r="AK90" s="727" t="n"/>
      <c r="AL90" s="2901" t="n">
        <v>0.03107</v>
      </c>
      <c r="AM90" s="2901" t="n">
        <v>0.0311590898345692</v>
      </c>
      <c r="AN90" s="2901" t="n">
        <v>0.0147153676463028</v>
      </c>
      <c r="AO90" s="2901" t="n">
        <v>0.0366328538236145</v>
      </c>
      <c r="AP90" s="2901" t="n">
        <v>-8.9089834569199e-05</v>
      </c>
      <c r="AQ90" s="2835" t="n">
        <v>0.0163546323536972</v>
      </c>
      <c r="AR90" s="2901" t="n">
        <v>0.040528</v>
      </c>
      <c r="AS90" s="405" t="n">
        <v>-0.2333695223055665</v>
      </c>
      <c r="AT90" s="3041" t="n"/>
      <c r="AU90" s="2835" t="n">
        <v>-0.022451</v>
      </c>
      <c r="AV90" s="2901" t="n">
        <v>0.0291505107085682</v>
      </c>
      <c r="AW90" s="2901" t="n">
        <v>0.0335553102144823</v>
      </c>
      <c r="AX90" s="2901" t="n">
        <v>-0.0516015107085682</v>
      </c>
      <c r="AY90" s="2901" t="n">
        <v>-0.0560063102144823</v>
      </c>
      <c r="AZ90" s="2901" t="n">
        <v>0.032066</v>
      </c>
      <c r="BA90" s="405" t="n">
        <v>-1.700149691261773</v>
      </c>
      <c r="BB90" s="727" t="n"/>
      <c r="BC90" s="2835" t="n">
        <v>-0.02503</v>
      </c>
      <c r="BD90" s="2901" t="n">
        <v>0.0289706698261448</v>
      </c>
      <c r="BE90" s="2901" t="n">
        <v>0.0356282098611355</v>
      </c>
      <c r="BF90" s="2901" t="n">
        <v>-0.0540006698261448</v>
      </c>
      <c r="BG90" s="2901" t="n">
        <v>-0.0606582098611355</v>
      </c>
      <c r="BH90" s="2901" t="n">
        <v>0.009134</v>
      </c>
      <c r="BI90" s="405" t="n">
        <v>-3.740310926209766</v>
      </c>
      <c r="BJ90" s="3041" t="n"/>
      <c r="BK90" s="2835" t="n">
        <v>0</v>
      </c>
      <c r="BL90" s="2901" t="n">
        <v>0.0286240731465229</v>
      </c>
      <c r="BM90" s="2901" t="n">
        <v>0.0339193946019966</v>
      </c>
      <c r="BN90" s="2901" t="n">
        <v>0.0068211798949626</v>
      </c>
      <c r="BO90" s="2901" t="n">
        <v>-0.0286240731465229</v>
      </c>
      <c r="BP90" s="2901" t="n">
        <v>-0.0068211798949626</v>
      </c>
      <c r="BQ90" s="2901" t="n">
        <v>0.022894</v>
      </c>
      <c r="BR90" s="405" t="n">
        <v>-1</v>
      </c>
      <c r="BS90" s="727" t="n"/>
      <c r="BT90" s="2835" t="n">
        <v>-0.004373</v>
      </c>
      <c r="BU90" s="2901" t="n">
        <v>0.0286484278781789</v>
      </c>
      <c r="BV90" s="2901" t="n">
        <v>-0.000540131437684228</v>
      </c>
      <c r="BW90" s="2901" t="n">
        <v>-0.0330214278781789</v>
      </c>
      <c r="BX90" s="2901" t="n">
        <v>-0.003832868562315772</v>
      </c>
      <c r="BY90" s="2901" t="n">
        <v>0.031849</v>
      </c>
      <c r="BZ90" s="405" t="n">
        <v>-1.137304153976577</v>
      </c>
      <c r="CA90" s="729" t="n"/>
      <c r="CB90" s="2835" t="n">
        <v>0</v>
      </c>
      <c r="CC90" s="2901" t="n">
        <v>0.0307794258485554</v>
      </c>
      <c r="CD90" s="2901" t="n">
        <v>0.00662279235927524</v>
      </c>
      <c r="CE90" s="2901" t="n">
        <v>-0.0307794258485554</v>
      </c>
      <c r="CF90" s="2901" t="n">
        <v>-0.00662279235927524</v>
      </c>
      <c r="CG90" s="2901" t="n">
        <v>0.033303</v>
      </c>
      <c r="CH90" s="405" t="n">
        <v>-1</v>
      </c>
      <c r="CI90" s="729" t="n"/>
      <c r="CJ90" s="2835" t="n">
        <v>0</v>
      </c>
      <c r="CK90" s="2901" t="n">
        <v>0.0364684868709629</v>
      </c>
      <c r="CL90" s="2901" t="n">
        <v>0.00511561290176148</v>
      </c>
      <c r="CM90" s="2901" t="n">
        <v>-0.0364684868709629</v>
      </c>
      <c r="CN90" s="2901" t="n">
        <v>-0.00511561290176148</v>
      </c>
      <c r="CO90" s="2901" t="n">
        <v>0.016633</v>
      </c>
      <c r="CP90" s="405" t="n">
        <v>-1</v>
      </c>
      <c r="CQ90" s="727" t="n"/>
      <c r="CR90" s="2901" t="n">
        <v>0.100022</v>
      </c>
      <c r="CS90" s="2901" t="n">
        <v>0.3633684393894542</v>
      </c>
      <c r="CT90" s="2832" t="n">
        <v>0.1224144537183151</v>
      </c>
      <c r="CU90" s="2901" t="n">
        <v>-0.2633464393894542</v>
      </c>
      <c r="CV90" s="2901" t="n">
        <v>-0.02239245371831508</v>
      </c>
      <c r="CW90" s="2901" t="n">
        <v>0.331406</v>
      </c>
      <c r="CX90" s="730">
        <f>+CR90/CW90-1</f>
        <v/>
      </c>
      <c r="CY90" s="731" t="n"/>
      <c r="CZ90" s="3043" t="n">
        <v>0.363368439389454</v>
      </c>
      <c r="DA90" s="2901" t="n">
        <v>0.179346385517257</v>
      </c>
      <c r="DB90" s="2901" t="n">
        <v>0.374976419230449</v>
      </c>
      <c r="DC90" s="2901" t="n">
        <v>0.122414453718315</v>
      </c>
      <c r="DD90" s="2901" t="n">
        <v>0.331406</v>
      </c>
      <c r="DE90" s="405">
        <f>(CZ90-DD90)/DD90</f>
        <v/>
      </c>
      <c r="DF90" s="405">
        <f>(DA90-DD90)/DD90</f>
        <v/>
      </c>
      <c r="DG90" s="405">
        <f>(DB90-DD90)/DD90</f>
        <v/>
      </c>
      <c r="DH90" s="405">
        <f>(DC90-DD90)/DD90</f>
        <v/>
      </c>
      <c r="DI90" s="2729" t="n"/>
      <c r="DJ90" s="2618" t="n"/>
      <c r="DL90" s="2618" t="n"/>
      <c r="DM90" s="2811">
        <f>(CS90-CZ90)*10^6</f>
        <v/>
      </c>
      <c r="DN90" s="2811">
        <f>(CT90-DC90)*10^6</f>
        <v/>
      </c>
      <c r="DO90" s="2811">
        <f>(CW90-DD90)*10^6</f>
        <v/>
      </c>
    </row>
    <row customFormat="1" customHeight="1" hidden="1" ht="15" outlineLevel="1" r="91" s="408">
      <c r="A91" s="725" t="n"/>
      <c r="B91" s="726" t="inlineStr">
        <is>
          <t xml:space="preserve">    Sortant voix INTERNATIONAL</t>
        </is>
      </c>
      <c r="C91" s="643" t="inlineStr">
        <is>
          <t>CA84</t>
        </is>
      </c>
      <c r="D91" s="2901" t="n">
        <v>1.07568</v>
      </c>
      <c r="E91" s="2901" t="n">
        <v>1.25718117547599</v>
      </c>
      <c r="F91" s="2901" t="n">
        <v>-0.1815011754759901</v>
      </c>
      <c r="G91" s="2901" t="n">
        <v>1.401239</v>
      </c>
      <c r="H91" s="2363" t="n">
        <v>-0.232336525032489</v>
      </c>
      <c r="I91" s="727" t="n"/>
      <c r="J91" s="2901" t="n">
        <v>1.501554</v>
      </c>
      <c r="K91" s="2901" t="n">
        <v>1.11037218571147</v>
      </c>
      <c r="L91" s="2901" t="n">
        <v>0.3911818142885302</v>
      </c>
      <c r="M91" s="2901" t="n">
        <v>1.685151</v>
      </c>
      <c r="N91" s="2363" t="n">
        <v>-0.1089498804558168</v>
      </c>
      <c r="O91" s="3041" t="n"/>
      <c r="P91" s="2901" t="n">
        <v>1.077939</v>
      </c>
      <c r="Q91" s="2901" t="n">
        <v>1.16458239273457</v>
      </c>
      <c r="R91" s="2901" t="n">
        <v>-0.08664339273457</v>
      </c>
      <c r="S91" s="2901" t="n">
        <v>1.409207</v>
      </c>
      <c r="T91" s="2363" t="n">
        <v>-0.235074052286144</v>
      </c>
      <c r="U91" s="727" t="n"/>
      <c r="V91" s="2321" t="n">
        <v>1.365527</v>
      </c>
      <c r="W91" s="3042" t="n">
        <v>1.1223703855869</v>
      </c>
      <c r="X91" s="3042" t="n">
        <v>0.613512329511789</v>
      </c>
      <c r="Y91" s="3042" t="n">
        <v>0.2431566144130999</v>
      </c>
      <c r="Z91" s="3042" t="n">
        <v>0.7520146704882109</v>
      </c>
      <c r="AA91" s="3042" t="n">
        <v>1.62443</v>
      </c>
      <c r="AB91" s="2363" t="n">
        <v>-0.1593808289676995</v>
      </c>
      <c r="AC91" s="727" t="n"/>
      <c r="AD91" s="2901" t="n">
        <v>0.974704</v>
      </c>
      <c r="AE91" s="2901" t="n">
        <v>1.02342937845415</v>
      </c>
      <c r="AF91" s="2901" t="n">
        <v>0.561187216906211</v>
      </c>
      <c r="AG91" s="2901" t="n">
        <v>-0.04872537845414993</v>
      </c>
      <c r="AH91" s="2835" t="n">
        <v>0.413516783093789</v>
      </c>
      <c r="AI91" s="2901" t="n">
        <v>1.081674</v>
      </c>
      <c r="AJ91" s="405" t="n">
        <v>-0.09889301212749868</v>
      </c>
      <c r="AK91" s="727" t="n"/>
      <c r="AL91" s="2901" t="n">
        <v>0.969993</v>
      </c>
      <c r="AM91" s="2901" t="n">
        <v>1.02911870396161</v>
      </c>
      <c r="AN91" s="2901" t="n">
        <v>0.5662868176751911</v>
      </c>
      <c r="AO91" s="2901" t="n">
        <v>1.25238080755697</v>
      </c>
      <c r="AP91" s="2901" t="n">
        <v>-0.0591257039616101</v>
      </c>
      <c r="AQ91" s="2835" t="n">
        <v>0.4037061823248089</v>
      </c>
      <c r="AR91" s="2901" t="n">
        <v>1.304417</v>
      </c>
      <c r="AS91" s="405" t="n">
        <v>-0.2563781367461478</v>
      </c>
      <c r="AT91" s="3041" t="n"/>
      <c r="AU91" s="2835" t="n">
        <v>0.8426979999999999</v>
      </c>
      <c r="AV91" s="2901" t="n">
        <v>1.07428852596665</v>
      </c>
      <c r="AW91" s="2901" t="n">
        <v>1.30732911154005</v>
      </c>
      <c r="AX91" s="2901" t="n">
        <v>-0.2315905259666502</v>
      </c>
      <c r="AY91" s="2901" t="n">
        <v>-0.4646311115400501</v>
      </c>
      <c r="AZ91" s="2901" t="n">
        <v>1.447512</v>
      </c>
      <c r="BA91" s="405" t="n">
        <v>-0.4178300421689077</v>
      </c>
      <c r="BB91" s="727" t="n"/>
      <c r="BC91" s="2835" t="n">
        <v>1.372817</v>
      </c>
      <c r="BD91" s="2901" t="n">
        <v>1.2235056720183</v>
      </c>
      <c r="BE91" s="2901" t="n">
        <v>1.48888787512192</v>
      </c>
      <c r="BF91" s="2901" t="n">
        <v>0.1493113279817</v>
      </c>
      <c r="BG91" s="2901" t="n">
        <v>-0.1160708751219199</v>
      </c>
      <c r="BH91" s="2901" t="n">
        <v>1.495898</v>
      </c>
      <c r="BI91" s="405" t="n">
        <v>-0.08227900565412882</v>
      </c>
      <c r="BJ91" s="3041" t="n"/>
      <c r="BK91" s="2835" t="n">
        <v>0.91178</v>
      </c>
      <c r="BL91" s="2901" t="n">
        <v>1.20881400724594</v>
      </c>
      <c r="BM91" s="2901" t="n">
        <v>1.4709802040734</v>
      </c>
      <c r="BN91" s="2901" t="n">
        <v>1.46556363934459</v>
      </c>
      <c r="BO91" s="2901" t="n">
        <v>-0.2970340072459399</v>
      </c>
      <c r="BP91" s="2901" t="n">
        <v>-0.5537836393445901</v>
      </c>
      <c r="BQ91" s="2901" t="n">
        <v>1.677331</v>
      </c>
      <c r="BR91" s="405" t="n">
        <v>-0.4564102136072128</v>
      </c>
      <c r="BS91" s="727" t="n"/>
      <c r="BT91" s="2835" t="n">
        <v>1.27561</v>
      </c>
      <c r="BU91" s="2901" t="n">
        <v>1.20991540530323</v>
      </c>
      <c r="BV91" s="2901" t="n">
        <v>1.46591664454456</v>
      </c>
      <c r="BW91" s="2901" t="n">
        <v>0.06569459469676997</v>
      </c>
      <c r="BX91" s="2901" t="n">
        <v>-0.19030664454456</v>
      </c>
      <c r="BY91" s="2901" t="n">
        <v>2.353179</v>
      </c>
      <c r="BZ91" s="405" t="n">
        <v>-0.4579205406813507</v>
      </c>
      <c r="CA91" s="729" t="n"/>
      <c r="CB91" s="2835" t="n">
        <v>0.985679</v>
      </c>
      <c r="CC91" s="2901" t="n">
        <v>1.02223124007956</v>
      </c>
      <c r="CD91" s="2901" t="n">
        <v>1.23753313423048</v>
      </c>
      <c r="CE91" s="2901" t="n">
        <v>-0.03655224007955993</v>
      </c>
      <c r="CF91" s="2901" t="n">
        <v>-0.2518541342304801</v>
      </c>
      <c r="CG91" s="2901" t="n">
        <v>1.734659</v>
      </c>
      <c r="CH91" s="405" t="n">
        <v>-0.4317736223661249</v>
      </c>
      <c r="CI91" s="729" t="n"/>
      <c r="CJ91" s="2835" t="n">
        <v>0.765087</v>
      </c>
      <c r="CK91" s="2901" t="n">
        <v>1.27368583969543</v>
      </c>
      <c r="CL91" s="2901" t="n">
        <v>1.54072639645432</v>
      </c>
      <c r="CM91" s="2901" t="n">
        <v>-0.5085988396954301</v>
      </c>
      <c r="CN91" s="2901" t="n">
        <v>-0.7756393964543201</v>
      </c>
      <c r="CO91" s="2901" t="n">
        <v>1.272097</v>
      </c>
      <c r="CP91" s="405" t="n">
        <v>-0.3985623737812447</v>
      </c>
      <c r="CQ91" s="727" t="n"/>
      <c r="CR91" s="2901" t="n">
        <v>13.119068</v>
      </c>
      <c r="CS91" s="2901" t="n">
        <v>13.7194949122338</v>
      </c>
      <c r="CT91" s="2832" t="n">
        <v>14.89065181457395</v>
      </c>
      <c r="CU91" s="2901" t="n">
        <v>-0.6004269122338002</v>
      </c>
      <c r="CV91" s="2901" t="n">
        <v>-1.771583814573951</v>
      </c>
      <c r="CW91" s="2901" t="n">
        <v>18.486794</v>
      </c>
      <c r="CX91" s="730">
        <f>+CR91/CW91-1</f>
        <v/>
      </c>
      <c r="CY91" s="731" t="n"/>
      <c r="CZ91" s="3043" t="n">
        <v>13.7194949122338</v>
      </c>
      <c r="DA91" s="2901" t="n">
        <v>9.313493388355699</v>
      </c>
      <c r="DB91" s="2901" t="n">
        <v>15.7809749679173</v>
      </c>
      <c r="DC91" s="2901" t="n">
        <v>14.890651814574</v>
      </c>
      <c r="DD91" s="2901" t="n">
        <v>18.486794</v>
      </c>
      <c r="DE91" s="405">
        <f>(CZ91-DD91)/DD91</f>
        <v/>
      </c>
      <c r="DF91" s="405">
        <f>(DA91-DD91)/DD91</f>
        <v/>
      </c>
      <c r="DG91" s="405">
        <f>(DB91-DD91)/DD91</f>
        <v/>
      </c>
      <c r="DH91" s="405">
        <f>(DC91-DD91)/DD91</f>
        <v/>
      </c>
      <c r="DI91" s="2729" t="n"/>
      <c r="DJ91" s="2618" t="n"/>
      <c r="DL91" s="2618" t="n"/>
      <c r="DM91" s="2811">
        <f>(CS91-CZ91)*10^6</f>
        <v/>
      </c>
      <c r="DN91" s="2811">
        <f>(CT91-DC91)*10^6</f>
        <v/>
      </c>
      <c r="DO91" s="2811">
        <f>(CW91-DD91)*10^6</f>
        <v/>
      </c>
    </row>
    <row customFormat="1" customHeight="1" hidden="1" ht="15" outlineLevel="1" r="92" s="408">
      <c r="A92" s="725" t="n"/>
      <c r="B92" s="726" t="inlineStr">
        <is>
          <t xml:space="preserve">    Sortant voix roaming</t>
        </is>
      </c>
      <c r="C92" s="643" t="inlineStr">
        <is>
          <t>CA85</t>
        </is>
      </c>
      <c r="D92" s="2901" t="n">
        <v>1.821352</v>
      </c>
      <c r="E92" s="2901" t="n">
        <v>1.21827900813378</v>
      </c>
      <c r="F92" s="2901" t="n">
        <v>0.6030729918662201</v>
      </c>
      <c r="G92" s="2901" t="n">
        <v>-0.236035</v>
      </c>
      <c r="H92" s="2363" t="n">
        <v>-8.716448831741056</v>
      </c>
      <c r="I92" s="727" t="n"/>
      <c r="J92" s="2901" t="n">
        <v>2.178046</v>
      </c>
      <c r="K92" s="2901" t="n">
        <v>1.10216985490218</v>
      </c>
      <c r="L92" s="2901" t="n">
        <v>1.07587614509782</v>
      </c>
      <c r="M92" s="2901" t="n">
        <v>2.908919</v>
      </c>
      <c r="N92" s="2363" t="n">
        <v>-0.2512524411989471</v>
      </c>
      <c r="O92" s="3041" t="n"/>
      <c r="P92" s="3075" t="n">
        <v>8.986183999999881</v>
      </c>
      <c r="Q92" s="2901" t="n">
        <v>1.22223995629249</v>
      </c>
      <c r="R92" s="2901" t="n">
        <v>7.763944043707391</v>
      </c>
      <c r="S92" s="2901" t="n">
        <v>3.44154</v>
      </c>
      <c r="T92" s="2363" t="n">
        <v>1.611093870767122</v>
      </c>
      <c r="U92" s="727" t="n"/>
      <c r="V92" s="2342" t="n">
        <v>2.742113</v>
      </c>
      <c r="W92" s="3042" t="n">
        <v>1.1848891643985</v>
      </c>
      <c r="X92" s="3042" t="n">
        <v>8.763678611682391</v>
      </c>
      <c r="Y92" s="3042" t="n">
        <v>1.5572238356015</v>
      </c>
      <c r="Z92" s="3042" t="n">
        <v>-6.021565611682391</v>
      </c>
      <c r="AA92" s="3042" t="n">
        <v>0.7015899999998803</v>
      </c>
      <c r="AB92" s="2363" t="n">
        <v>2.908426573925609</v>
      </c>
      <c r="AC92" s="727" t="n"/>
      <c r="AD92" s="3075" t="n">
        <v>4.27452000000048</v>
      </c>
      <c r="AE92" s="2901" t="n">
        <v>1.22702610198426</v>
      </c>
      <c r="AF92" s="2901" t="n">
        <v>9.103854541526109</v>
      </c>
      <c r="AG92" s="2901" t="n">
        <v>3.04749389801622</v>
      </c>
      <c r="AH92" s="2835" t="n">
        <v>-4.829334541525629</v>
      </c>
      <c r="AI92" s="2901" t="n">
        <v>-0.3674860000001199</v>
      </c>
      <c r="AJ92" s="405" t="n">
        <v>-12.63179005458463</v>
      </c>
      <c r="AK92" s="727" t="n"/>
      <c r="AL92" s="3075" t="n">
        <v>4.585189</v>
      </c>
      <c r="AM92" s="2901" t="n">
        <v>1.19031949655157</v>
      </c>
      <c r="AN92" s="2901" t="n">
        <v>8.862497917415039</v>
      </c>
      <c r="AO92" s="2901" t="n">
        <v>4.14905388427688</v>
      </c>
      <c r="AP92" s="2901" t="n">
        <v>3.39486950344843</v>
      </c>
      <c r="AQ92" s="2835" t="n">
        <v>-4.27730891741504</v>
      </c>
      <c r="AR92" s="2901" t="n">
        <v>1.917794</v>
      </c>
      <c r="AS92" s="405" t="n">
        <v>1.390866276565679</v>
      </c>
      <c r="AT92" s="3041" t="n"/>
      <c r="AU92" s="2858" t="n">
        <v>-1.542411</v>
      </c>
      <c r="AV92" s="2901" t="n">
        <v>1.23313256372893</v>
      </c>
      <c r="AW92" s="2901" t="n">
        <v>4.298217195824741</v>
      </c>
      <c r="AX92" s="2901" t="n">
        <v>-2.77554356372893</v>
      </c>
      <c r="AY92" s="2901" t="n">
        <v>-5.84062819582474</v>
      </c>
      <c r="AZ92" s="2901" t="n">
        <v>1.206978</v>
      </c>
      <c r="BA92" s="405" t="n">
        <v>-2.277911444947629</v>
      </c>
      <c r="BB92" s="727" t="n"/>
      <c r="BC92" s="2858" t="n">
        <v>6.053544</v>
      </c>
      <c r="BD92" s="2901" t="n">
        <v>1.23676343287441</v>
      </c>
      <c r="BE92" s="2901" t="n">
        <v>4.31079368734666</v>
      </c>
      <c r="BF92" s="2901" t="n">
        <v>4.816780567125591</v>
      </c>
      <c r="BG92" s="2901" t="n">
        <v>1.742750312653341</v>
      </c>
      <c r="BH92" s="2901" t="n">
        <v>1.949706</v>
      </c>
      <c r="BI92" s="405" t="n">
        <v>2.104849654255565</v>
      </c>
      <c r="BJ92" s="3041" t="n"/>
      <c r="BK92" s="2858" t="n">
        <v>1.465286</v>
      </c>
      <c r="BL92" s="2901" t="n">
        <v>1.20070101390301</v>
      </c>
      <c r="BM92" s="2901" t="n">
        <v>4.1850130609158</v>
      </c>
      <c r="BN92" s="2901" t="n">
        <v>4.16960266037297</v>
      </c>
      <c r="BO92" s="2901" t="n">
        <v>0.26458498609699</v>
      </c>
      <c r="BP92" s="2901" t="n">
        <v>-2.70431666037297</v>
      </c>
      <c r="BQ92" s="2901" t="n">
        <v>0.20677</v>
      </c>
      <c r="BR92" s="405" t="n">
        <v>6.086550273250472</v>
      </c>
      <c r="BS92" s="727" t="n"/>
      <c r="BT92" s="2858" t="n">
        <v>16.540517</v>
      </c>
      <c r="BU92" s="2901" t="n">
        <v>1.24485036869843</v>
      </c>
      <c r="BV92" s="2901" t="n">
        <v>4.32002258982957</v>
      </c>
      <c r="BW92" s="2901" t="n">
        <v>15.29566663130157</v>
      </c>
      <c r="BX92" s="2901" t="n">
        <v>12.22049441017043</v>
      </c>
      <c r="BY92" s="2901" t="n">
        <v>0.552326</v>
      </c>
      <c r="BZ92" s="405" t="n">
        <v>28.94701860857537</v>
      </c>
      <c r="CA92" s="729" t="n"/>
      <c r="CB92" s="2858" t="n">
        <v>8.5750099999995</v>
      </c>
      <c r="CC92" s="2901" t="n">
        <v>1.20884651213261</v>
      </c>
      <c r="CD92" s="2901" t="n">
        <v>4.19173138445846</v>
      </c>
      <c r="CE92" s="2901" t="n">
        <v>7.36616348786689</v>
      </c>
      <c r="CF92" s="2901" t="n">
        <v>4.38327861554104</v>
      </c>
      <c r="CG92" s="2901" t="n">
        <v>-1.195622</v>
      </c>
      <c r="CH92" s="405" t="n">
        <v>-8.172007540844429</v>
      </c>
      <c r="CI92" s="729" t="n"/>
      <c r="CJ92" s="2858" t="n">
        <v>0.697028</v>
      </c>
      <c r="CK92" s="2901" t="n">
        <v>1.2534324230423</v>
      </c>
      <c r="CL92" s="2901" t="n">
        <v>4.34288893805124</v>
      </c>
      <c r="CM92" s="2901" t="n">
        <v>-0.5564044230423</v>
      </c>
      <c r="CN92" s="2901" t="n">
        <v>-3.64586093805124</v>
      </c>
      <c r="CO92" s="2901" t="n">
        <v>5.980796372881411</v>
      </c>
      <c r="CP92" s="405" t="n">
        <v>-0.8834556543070889</v>
      </c>
      <c r="CQ92" s="727" t="n"/>
      <c r="CR92" s="2901" t="n">
        <v>56.37637799999987</v>
      </c>
      <c r="CS92" s="2901" t="n">
        <v>14.52264989664247</v>
      </c>
      <c r="CT92" s="2832" t="n">
        <v>46.1227825727126</v>
      </c>
      <c r="CU92" s="2901" t="n">
        <v>41.8537281033574</v>
      </c>
      <c r="CV92" s="2901" t="n">
        <v>10.25359542728727</v>
      </c>
      <c r="CW92" s="2901" t="n">
        <v>17.06727637288117</v>
      </c>
      <c r="CX92" s="730">
        <f>+CR92/CW92-1</f>
        <v/>
      </c>
      <c r="CY92" s="731" t="n"/>
      <c r="CZ92" s="3043" t="n">
        <v>14.5226498966425</v>
      </c>
      <c r="DA92" s="2901" t="n">
        <v>95.47530734216129</v>
      </c>
      <c r="DB92" s="2901" t="n">
        <v>49.8658561930138</v>
      </c>
      <c r="DC92" s="2901" t="n">
        <v>46.1227625727126</v>
      </c>
      <c r="DD92" s="2901" t="n">
        <v>17.06727637288117</v>
      </c>
      <c r="DE92" s="405">
        <f>(CZ92-DD92)/DD92</f>
        <v/>
      </c>
      <c r="DF92" s="405">
        <f>(DA92-DD92)/DD92</f>
        <v/>
      </c>
      <c r="DG92" s="405">
        <f>(DB92-DD92)/DD92</f>
        <v/>
      </c>
      <c r="DH92" s="405">
        <f>(DC92-DD92)/DD92</f>
        <v/>
      </c>
      <c r="DI92" s="2729" t="n"/>
      <c r="DJ92" s="2618" t="n"/>
      <c r="DL92" s="2618" t="n"/>
      <c r="DM92" s="2811">
        <f>(CS92-CZ92)*10^6</f>
        <v/>
      </c>
      <c r="DN92" s="2811">
        <f>(CT92-DC92)*10^6</f>
        <v/>
      </c>
      <c r="DO92" s="2811">
        <f>(CW92-DD92)*10^6</f>
        <v/>
      </c>
    </row>
    <row customFormat="1" customHeight="1" hidden="1" ht="15" outlineLevel="1" r="93" s="724">
      <c r="A93" s="710" t="n"/>
      <c r="B93" s="711" t="inlineStr">
        <is>
          <t>Total VOIX Sortant</t>
        </is>
      </c>
      <c r="C93" s="643" t="inlineStr">
        <is>
          <t>CA86</t>
        </is>
      </c>
      <c r="D93" s="3034" t="n">
        <v>11.318772</v>
      </c>
      <c r="E93" s="3034" t="n">
        <v>10.0877399327455</v>
      </c>
      <c r="F93" s="3034" t="n">
        <v>1.2310320672545</v>
      </c>
      <c r="G93" s="3034" t="n">
        <v>11.449134</v>
      </c>
      <c r="H93" s="2362" t="n">
        <v>-0.01138618868466401</v>
      </c>
      <c r="I93" s="715" t="n"/>
      <c r="J93" s="3034" t="n">
        <v>12.909584</v>
      </c>
      <c r="K93" s="3034" t="n">
        <v>8.79249902497595</v>
      </c>
      <c r="L93" s="3034" t="n">
        <v>4.117084975024051</v>
      </c>
      <c r="M93" s="3034" t="n">
        <v>12.166205</v>
      </c>
      <c r="N93" s="2362" t="n">
        <v>0.06110196236213361</v>
      </c>
      <c r="O93" s="3035" t="n"/>
      <c r="P93" s="3034" t="n">
        <v>15.5710419999999</v>
      </c>
      <c r="Q93" s="3034" t="n">
        <v>9.288023718754459</v>
      </c>
      <c r="R93" s="3034" t="n">
        <v>6.283018281245441</v>
      </c>
      <c r="S93" s="3034" t="n">
        <v>14.021206</v>
      </c>
      <c r="T93" s="2362" t="n">
        <v>0.1105351422694951</v>
      </c>
      <c r="U93" s="715" t="n"/>
      <c r="V93" s="2319" t="n">
        <v>10.904119</v>
      </c>
      <c r="W93" s="3036" t="n">
        <v>9.164414073209389</v>
      </c>
      <c r="X93" s="3036" t="n">
        <v>13.2658972467143</v>
      </c>
      <c r="Y93" s="3036" t="n">
        <v>1.73970492679061</v>
      </c>
      <c r="Z93" s="3036" t="n">
        <v>-2.3617782467143</v>
      </c>
      <c r="AA93" s="3036" t="n">
        <v>11.99172899999988</v>
      </c>
      <c r="AB93" s="2362" t="n">
        <v>-0.0906966793529016</v>
      </c>
      <c r="AC93" s="715" t="n"/>
      <c r="AD93" s="3034" t="n">
        <v>10.2612530000002</v>
      </c>
      <c r="AE93" s="3034" t="n">
        <v>9.549573748150131</v>
      </c>
      <c r="AF93" s="3034" t="n">
        <v>13.8178704371217</v>
      </c>
      <c r="AG93" s="3034" t="n">
        <v>0.7116792518500699</v>
      </c>
      <c r="AH93" s="3033" t="n">
        <v>-3.556617437121499</v>
      </c>
      <c r="AI93" s="3034" t="n">
        <v>7.81570099999988</v>
      </c>
      <c r="AJ93" s="714" t="n">
        <v>0.3129024511045597</v>
      </c>
      <c r="AK93" s="715" t="n"/>
      <c r="AL93" s="3034" t="n">
        <v>10.5433439999998</v>
      </c>
      <c r="AM93" s="3034" t="n">
        <v>9.559132848595411</v>
      </c>
      <c r="AN93" s="3034" t="n">
        <v>13.6193508527042</v>
      </c>
      <c r="AO93" s="3034" t="n">
        <v>11.9353650291035</v>
      </c>
      <c r="AP93" s="3034" t="n">
        <v>0.9842111514043896</v>
      </c>
      <c r="AQ93" s="3033" t="n">
        <v>-3.076006852704397</v>
      </c>
      <c r="AR93" s="3034" t="n">
        <v>11.70411</v>
      </c>
      <c r="AS93" s="714" t="n">
        <v>-0.09917593050648021</v>
      </c>
      <c r="AT93" s="3035" t="n"/>
      <c r="AU93" s="3033" t="n">
        <v>7.28808400000048</v>
      </c>
      <c r="AV93" s="3034" t="n">
        <v>9.21328774473378</v>
      </c>
      <c r="AW93" s="3034" t="n">
        <v>11.7454565241805</v>
      </c>
      <c r="AX93" s="3034" t="n">
        <v>-1.9252037447333</v>
      </c>
      <c r="AY93" s="3034" t="n">
        <v>-4.457372524180021</v>
      </c>
      <c r="AZ93" s="3034" t="n">
        <v>10.020875</v>
      </c>
      <c r="BA93" s="714" t="n">
        <v>-0.2727098182543459</v>
      </c>
      <c r="BB93" s="715" t="n"/>
      <c r="BC93" s="3033" t="n">
        <v>15.300273</v>
      </c>
      <c r="BD93" s="3034" t="n">
        <v>9.23828723530751</v>
      </c>
      <c r="BE93" s="3034" t="n">
        <v>11.8433123470483</v>
      </c>
      <c r="BF93" s="3034" t="n">
        <v>6.061985764692491</v>
      </c>
      <c r="BG93" s="3034" t="n">
        <v>3.4569606529517</v>
      </c>
      <c r="BH93" s="3034" t="n">
        <v>11.725225</v>
      </c>
      <c r="BI93" s="714" t="n">
        <v>0.3049022939858299</v>
      </c>
      <c r="BJ93" s="3035" t="n"/>
      <c r="BK93" s="3033" t="n">
        <v>8.776520000000001</v>
      </c>
      <c r="BL93" s="3034" t="n">
        <v>9.106143769830201</v>
      </c>
      <c r="BM93" s="3034" t="n">
        <v>11.6269339875183</v>
      </c>
      <c r="BN93" s="3034" t="n">
        <v>11.5841203314497</v>
      </c>
      <c r="BO93" s="3034" t="n">
        <v>-0.3296237698301994</v>
      </c>
      <c r="BP93" s="3034" t="n">
        <v>-2.807600331449699</v>
      </c>
      <c r="BQ93" s="3034" t="n">
        <v>9.367219</v>
      </c>
      <c r="BR93" s="714" t="n">
        <v>-0.06306023164399155</v>
      </c>
      <c r="BS93" s="715" t="n"/>
      <c r="BT93" s="3033" t="n">
        <v>24.512231</v>
      </c>
      <c r="BU93" s="3034" t="n">
        <v>9.15749608491662</v>
      </c>
      <c r="BV93" s="3034" t="n">
        <v>11.736326169906</v>
      </c>
      <c r="BW93" s="3034" t="n">
        <v>15.35473491508338</v>
      </c>
      <c r="BX93" s="3034" t="n">
        <v>12.775904830094</v>
      </c>
      <c r="BY93" s="3034" t="n">
        <v>9.917927000000001</v>
      </c>
      <c r="BZ93" s="714" t="n">
        <v>1.471507503533752</v>
      </c>
      <c r="CA93" s="718" t="n"/>
      <c r="CB93" s="3033" t="n">
        <v>16.8119679999995</v>
      </c>
      <c r="CC93" s="3034" t="n">
        <v>9.599630495020749</v>
      </c>
      <c r="CD93" s="3034" t="n">
        <v>11.9306438478499</v>
      </c>
      <c r="CE93" s="3034" t="n">
        <v>7.21233750497875</v>
      </c>
      <c r="CF93" s="3034" t="n">
        <v>4.881324152149599</v>
      </c>
      <c r="CG93" s="3034" t="n">
        <v>8.452211</v>
      </c>
      <c r="CH93" s="714" t="n">
        <v>0.9890615603419626</v>
      </c>
      <c r="CI93" s="718" t="n"/>
      <c r="CJ93" s="3033" t="n">
        <v>8.672349000000001</v>
      </c>
      <c r="CK93" s="3034" t="n">
        <v>11.1926788667613</v>
      </c>
      <c r="CL93" s="3034" t="n">
        <v>13.5365064274937</v>
      </c>
      <c r="CM93" s="3034" t="n">
        <v>-2.520329866761299</v>
      </c>
      <c r="CN93" s="3034" t="n">
        <v>-4.8641574274937</v>
      </c>
      <c r="CO93" s="3034" t="n">
        <v>13.99459537288141</v>
      </c>
      <c r="CP93" s="714" t="n">
        <v>-0.3803072708479165</v>
      </c>
      <c r="CQ93" s="715" t="n"/>
      <c r="CR93" s="3034" t="n">
        <v>152.8695389999999</v>
      </c>
      <c r="CS93" s="3034" t="n">
        <v>113.948907543001</v>
      </c>
      <c r="CT93" s="3038" t="n">
        <v>142.8840677766997</v>
      </c>
      <c r="CU93" s="3034" t="n">
        <v>38.9206314569989</v>
      </c>
      <c r="CV93" s="3034" t="n">
        <v>9.985471223300209</v>
      </c>
      <c r="CW93" s="3034" t="n">
        <v>132.6261373728812</v>
      </c>
      <c r="CX93" s="720">
        <f>+CR93/CW93-1</f>
        <v/>
      </c>
      <c r="CY93" s="721" t="n"/>
      <c r="CZ93" s="3039" t="n">
        <v>113.948907543001</v>
      </c>
      <c r="DA93" s="3034" t="n">
        <v>165.178194718551</v>
      </c>
      <c r="DB93" s="3034" t="n">
        <v>145.511448325102</v>
      </c>
      <c r="DC93" s="3034" t="n">
        <v>142.8840477767</v>
      </c>
      <c r="DD93" s="3034" t="n">
        <v>132.6261373728812</v>
      </c>
      <c r="DE93" s="714">
        <f>(CZ93-DD93)/DD93</f>
        <v/>
      </c>
      <c r="DF93" s="714">
        <f>(DA93-DD93)/DD93</f>
        <v/>
      </c>
      <c r="DG93" s="714">
        <f>(DB93-DD93)/DD93</f>
        <v/>
      </c>
      <c r="DH93" s="714">
        <f>(DC93-DD93)/DD93</f>
        <v/>
      </c>
      <c r="DI93" s="2729" t="n"/>
      <c r="DJ93" s="2618" t="n"/>
      <c r="DL93" s="2618" t="n"/>
      <c r="DM93" s="2811">
        <f>(CS93-CZ93)*10^6</f>
        <v/>
      </c>
      <c r="DN93" s="2811">
        <f>(CT93-DC93)*10^6</f>
        <v/>
      </c>
      <c r="DO93" s="2811">
        <f>(CW93-DD93)*10^6</f>
        <v/>
      </c>
    </row>
    <row customFormat="1" customHeight="1" hidden="1" ht="15" outlineLevel="1" r="94" s="777">
      <c r="A94" s="774" t="n"/>
      <c r="B94" s="3065" t="n"/>
      <c r="C94" s="643" t="inlineStr">
        <is>
          <t>CA87</t>
        </is>
      </c>
      <c r="D94" s="2832" t="n"/>
      <c r="E94" s="2832" t="n"/>
      <c r="F94" s="2832" t="n"/>
      <c r="G94" s="2832" t="n"/>
      <c r="H94" s="2368" t="n"/>
      <c r="I94" s="402" t="n"/>
      <c r="J94" s="2832" t="n"/>
      <c r="K94" s="2832" t="n"/>
      <c r="L94" s="2832" t="n"/>
      <c r="M94" s="2832" t="n"/>
      <c r="N94" s="2368" t="n"/>
      <c r="O94" s="2826" t="n"/>
      <c r="P94" s="2832" t="n"/>
      <c r="Q94" s="2832" t="n"/>
      <c r="R94" s="2832" t="n"/>
      <c r="S94" s="2832" t="n"/>
      <c r="T94" s="2368" t="n"/>
      <c r="U94" s="402" t="n"/>
      <c r="V94" s="2336" t="n"/>
      <c r="W94" s="3066" t="n"/>
      <c r="X94" s="3066" t="n"/>
      <c r="Y94" s="3066" t="n"/>
      <c r="Z94" s="3066" t="n"/>
      <c r="AA94" s="3066" t="n"/>
      <c r="AB94" s="2368" t="n"/>
      <c r="AC94" s="402" t="n"/>
      <c r="AD94" s="2832" t="n"/>
      <c r="AE94" s="2832" t="n"/>
      <c r="AF94" s="2832" t="n"/>
      <c r="AG94" s="2832" t="n"/>
      <c r="AH94" s="2831" t="n"/>
      <c r="AI94" s="2832" t="n"/>
      <c r="AJ94" s="401" t="n"/>
      <c r="AK94" s="402" t="n"/>
      <c r="AL94" s="2832" t="n"/>
      <c r="AM94" s="2832" t="n"/>
      <c r="AN94" s="2832" t="n"/>
      <c r="AO94" s="2832" t="n"/>
      <c r="AP94" s="2832" t="n"/>
      <c r="AQ94" s="2831" t="n"/>
      <c r="AR94" s="2832" t="n"/>
      <c r="AS94" s="401" t="n"/>
      <c r="AT94" s="2826" t="n"/>
      <c r="AU94" s="2831" t="n"/>
      <c r="AV94" s="2832" t="n"/>
      <c r="AW94" s="2832" t="n"/>
      <c r="AX94" s="2832" t="n"/>
      <c r="AY94" s="2832" t="n"/>
      <c r="AZ94" s="2832" t="n"/>
      <c r="BA94" s="401" t="n"/>
      <c r="BB94" s="402" t="n"/>
      <c r="BC94" s="2831" t="n"/>
      <c r="BD94" s="2832" t="n"/>
      <c r="BE94" s="2832" t="n"/>
      <c r="BF94" s="2832" t="n"/>
      <c r="BG94" s="2832" t="n"/>
      <c r="BH94" s="2832" t="n"/>
      <c r="BI94" s="401" t="n"/>
      <c r="BJ94" s="2826" t="n"/>
      <c r="BK94" s="2831" t="n"/>
      <c r="BL94" s="2832" t="n"/>
      <c r="BM94" s="2832" t="n"/>
      <c r="BN94" s="2832" t="n"/>
      <c r="BO94" s="2832" t="n"/>
      <c r="BP94" s="2832" t="n"/>
      <c r="BQ94" s="2832" t="n"/>
      <c r="BR94" s="401" t="n"/>
      <c r="BS94" s="402" t="n"/>
      <c r="BT94" s="2831" t="n"/>
      <c r="BU94" s="2832" t="n"/>
      <c r="BV94" s="2832" t="n"/>
      <c r="BW94" s="2832" t="n"/>
      <c r="BX94" s="2832" t="n"/>
      <c r="BY94" s="2832" t="n"/>
      <c r="BZ94" s="401" t="n"/>
      <c r="CA94" s="389" t="n"/>
      <c r="CB94" s="2831" t="n"/>
      <c r="CC94" s="2832" t="n"/>
      <c r="CD94" s="2832" t="n"/>
      <c r="CE94" s="2832" t="n"/>
      <c r="CF94" s="2832" t="n"/>
      <c r="CG94" s="2832" t="n"/>
      <c r="CH94" s="401" t="n"/>
      <c r="CI94" s="389" t="n"/>
      <c r="CJ94" s="2831" t="n"/>
      <c r="CK94" s="2832" t="n"/>
      <c r="CL94" s="2832" t="n"/>
      <c r="CM94" s="2832" t="n"/>
      <c r="CN94" s="2832" t="n"/>
      <c r="CO94" s="2832" t="n"/>
      <c r="CP94" s="401" t="n"/>
      <c r="CQ94" s="402" t="n"/>
      <c r="CR94" s="2832" t="n"/>
      <c r="CS94" s="2832" t="n"/>
      <c r="CT94" s="2832" t="n"/>
      <c r="CU94" s="2832">
        <f>+CR94-CS94</f>
        <v/>
      </c>
      <c r="CV94" s="2832">
        <f>+CR94-CT94</f>
        <v/>
      </c>
      <c r="CW94" s="2832" t="n"/>
      <c r="CX94" s="752" t="n"/>
      <c r="CY94" s="32" t="n"/>
      <c r="CZ94" s="3067" t="n"/>
      <c r="DA94" s="2832" t="n"/>
      <c r="DB94" s="2832" t="n"/>
      <c r="DC94" s="2832" t="n"/>
      <c r="DD94" s="2832" t="n"/>
      <c r="DE94" s="401" t="n"/>
      <c r="DF94" s="401" t="n"/>
      <c r="DG94" s="401" t="n"/>
      <c r="DH94" s="401" t="n"/>
      <c r="DI94" s="2729" t="n"/>
      <c r="DJ94" s="2618" t="n"/>
      <c r="DL94" s="2618" t="n"/>
      <c r="DM94" s="2811">
        <f>(CS94-CZ94)*10^6</f>
        <v/>
      </c>
      <c r="DN94" s="2811">
        <f>(CT94-DC94)*10^6</f>
        <v/>
      </c>
      <c r="DO94" s="2811">
        <f>(CW94-DD94)*10^6</f>
        <v/>
      </c>
    </row>
    <row customFormat="1" customHeight="1" hidden="1" ht="15" outlineLevel="1" r="95" s="777">
      <c r="A95" s="774" t="n"/>
      <c r="B95" s="726" t="inlineStr">
        <is>
          <t xml:space="preserve">    Sortant sms on net</t>
        </is>
      </c>
      <c r="C95" s="643" t="inlineStr">
        <is>
          <t>CA88</t>
        </is>
      </c>
      <c r="D95" s="2832" t="n">
        <v>22.126457</v>
      </c>
      <c r="E95" s="2901" t="n">
        <v>20.7703096899314</v>
      </c>
      <c r="F95" s="2832" t="n">
        <v>1.3561473100686</v>
      </c>
      <c r="G95" s="2901" t="n">
        <v>18.338001</v>
      </c>
      <c r="H95" s="2368" t="n">
        <v>0.2065904566152004</v>
      </c>
      <c r="I95" s="402" t="n"/>
      <c r="J95" s="2832" t="n">
        <v>24.674096</v>
      </c>
      <c r="K95" s="2901" t="n">
        <v>20.804074582609</v>
      </c>
      <c r="L95" s="2832" t="n">
        <v>3.870021417390998</v>
      </c>
      <c r="M95" s="2901" t="n">
        <v>-1.168141</v>
      </c>
      <c r="N95" s="2368" t="n">
        <v>-22.12253229704291</v>
      </c>
      <c r="O95" s="2826" t="n"/>
      <c r="P95" s="2832" t="n">
        <v>5.678668</v>
      </c>
      <c r="Q95" s="2901" t="n">
        <v>20.8378394752866</v>
      </c>
      <c r="R95" s="2832" t="n">
        <v>-15.1591714752866</v>
      </c>
      <c r="S95" s="2901" t="n">
        <v>13.354556</v>
      </c>
      <c r="T95" s="2368" t="n">
        <v>-0.5747767278822299</v>
      </c>
      <c r="U95" s="402" t="n"/>
      <c r="V95" s="2343" t="n">
        <v>31.749443</v>
      </c>
      <c r="W95" s="3042" t="n">
        <v>20.8744181090207</v>
      </c>
      <c r="X95" s="3042" t="n">
        <v>5.72266144015384</v>
      </c>
      <c r="Y95" s="3066" t="n">
        <v>10.8750248909793</v>
      </c>
      <c r="Z95" s="3066" t="n">
        <v>26.02678155984616</v>
      </c>
      <c r="AA95" s="3042" t="n">
        <v>15.256004</v>
      </c>
      <c r="AB95" s="2368" t="n">
        <v>1.081111344753187</v>
      </c>
      <c r="AC95" s="402" t="n"/>
      <c r="AD95" s="2855" t="n">
        <v>20.96309</v>
      </c>
      <c r="AE95" s="2901" t="n">
        <v>20.9194379659242</v>
      </c>
      <c r="AF95" s="2901" t="n">
        <v>5.75302792170956</v>
      </c>
      <c r="AG95" s="2832" t="n">
        <v>0.04365203407580154</v>
      </c>
      <c r="AH95" s="2831" t="n">
        <v>15.21006207829044</v>
      </c>
      <c r="AI95" s="2901" t="n">
        <v>9.063024</v>
      </c>
      <c r="AJ95" s="401" t="n">
        <v>1.313034810456201</v>
      </c>
      <c r="AK95" s="402" t="n"/>
      <c r="AL95" s="2855" t="n">
        <v>17.942657</v>
      </c>
      <c r="AM95" s="2901" t="n">
        <v>20.9700853049407</v>
      </c>
      <c r="AN95" s="2901" t="n">
        <v>5.787190213459739</v>
      </c>
      <c r="AO95" s="2901" t="n">
        <v>21.0260387109275</v>
      </c>
      <c r="AP95" s="2832" t="n">
        <v>-3.027428304940699</v>
      </c>
      <c r="AQ95" s="2831" t="n">
        <v>12.15546678654026</v>
      </c>
      <c r="AR95" s="2901" t="n">
        <v>2.138726</v>
      </c>
      <c r="AS95" s="401" t="n">
        <v>7.389413604173699</v>
      </c>
      <c r="AT95" s="2826" t="n"/>
      <c r="AU95" s="2844" t="n">
        <v>31.96305</v>
      </c>
      <c r="AV95" s="2901" t="n">
        <v>21.0235463850136</v>
      </c>
      <c r="AW95" s="2901" t="n">
        <v>21.0793057268679</v>
      </c>
      <c r="AX95" s="2832" t="n">
        <v>10.9395036149864</v>
      </c>
      <c r="AY95" s="2832" t="n">
        <v>10.8837442731321</v>
      </c>
      <c r="AZ95" s="2901" t="n">
        <v>20.57764</v>
      </c>
      <c r="BA95" s="401" t="n">
        <v>0.5532903676028931</v>
      </c>
      <c r="BB95" s="402" t="n"/>
      <c r="BC95" s="2844" t="n">
        <v>-3.59987</v>
      </c>
      <c r="BD95" s="2901" t="n">
        <v>21.0854486882559</v>
      </c>
      <c r="BE95" s="2901" t="n">
        <v>21.1409833242726</v>
      </c>
      <c r="BF95" s="2832" t="n">
        <v>-24.6853186882559</v>
      </c>
      <c r="BG95" s="2832" t="n">
        <v>-24.7408533242726</v>
      </c>
      <c r="BH95" s="2901" t="n">
        <v>11.208973</v>
      </c>
      <c r="BI95" s="401" t="n">
        <v>-1.32115966378008</v>
      </c>
      <c r="BJ95" s="2826" t="n"/>
      <c r="BK95" s="2844" t="n">
        <v>10.303071</v>
      </c>
      <c r="BL95" s="2901" t="n">
        <v>21.1529784736112</v>
      </c>
      <c r="BM95" s="2901" t="n">
        <v>21.2082679759868</v>
      </c>
      <c r="BN95" s="2901" t="n">
        <v>21.1301731410191</v>
      </c>
      <c r="BO95" s="2832" t="n">
        <v>-10.8499074736112</v>
      </c>
      <c r="BP95" s="2832" t="n">
        <v>-10.8271021410191</v>
      </c>
      <c r="BQ95" s="2901" t="n">
        <v>14.746135</v>
      </c>
      <c r="BR95" s="401" t="n">
        <v>-0.3013036297307736</v>
      </c>
      <c r="BS95" s="402" t="n"/>
      <c r="BT95" s="2844" t="n">
        <v>17.401968</v>
      </c>
      <c r="BU95" s="2901" t="n">
        <v>21.2233220000229</v>
      </c>
      <c r="BV95" s="2901" t="n">
        <v>21.1862436841143</v>
      </c>
      <c r="BW95" s="2832" t="n">
        <v>-3.8213540000229</v>
      </c>
      <c r="BX95" s="2832" t="n">
        <v>-3.784275684114299</v>
      </c>
      <c r="BY95" s="2901" t="n">
        <v>19.097327</v>
      </c>
      <c r="BZ95" s="401" t="n">
        <v>-0.08877467511552795</v>
      </c>
      <c r="CA95" s="389" t="n"/>
      <c r="CB95" s="2844" t="n">
        <v>14.464038</v>
      </c>
      <c r="CC95" s="2901" t="n">
        <v>21.2964792674911</v>
      </c>
      <c r="CD95" s="2901" t="n">
        <v>21.2423142272094</v>
      </c>
      <c r="CE95" s="2832" t="n">
        <v>-6.832441267491101</v>
      </c>
      <c r="CF95" s="2832" t="n">
        <v>-6.778276227209398</v>
      </c>
      <c r="CG95" s="2901" t="n">
        <v>24.76718762711914</v>
      </c>
      <c r="CH95" s="401" t="n">
        <v>-0.415999982809416</v>
      </c>
      <c r="CI95" s="389" t="n"/>
      <c r="CJ95" s="2844" t="n">
        <v>7.806621</v>
      </c>
      <c r="CK95" s="2901" t="n">
        <v>21.3696365349593</v>
      </c>
      <c r="CL95" s="2901" t="n">
        <v>21.2983847703046</v>
      </c>
      <c r="CM95" s="2832" t="n">
        <v>-13.5630155349593</v>
      </c>
      <c r="CN95" s="2832" t="n">
        <v>-13.4917637703046</v>
      </c>
      <c r="CO95" s="2901" t="n">
        <v>14.153505</v>
      </c>
      <c r="CP95" s="401" t="n">
        <v>-0.4484319608464475</v>
      </c>
      <c r="CQ95" s="402" t="n"/>
      <c r="CR95" s="2837" t="n">
        <v>201.473289</v>
      </c>
      <c r="CS95" s="2832" t="n">
        <v>252.3275764770666</v>
      </c>
      <c r="CT95" s="2832" t="n">
        <v>236.3547068226474</v>
      </c>
      <c r="CU95" s="2832" t="n">
        <v>-50.85428747706661</v>
      </c>
      <c r="CV95" s="2832" t="n">
        <v>-34.88141782264742</v>
      </c>
      <c r="CW95" s="2832" t="n">
        <v>161.5329376271191</v>
      </c>
      <c r="CX95" s="752">
        <f>+CR95/CW95-1</f>
        <v/>
      </c>
      <c r="CY95" s="32" t="n"/>
      <c r="CZ95" s="3043" t="n">
        <v>252.327576477066</v>
      </c>
      <c r="DA95" s="2901" t="n">
        <v>105.362950967072</v>
      </c>
      <c r="DB95" s="2901" t="n">
        <v>253.700093320693</v>
      </c>
      <c r="DC95" s="2901" t="n">
        <v>236.354706822647</v>
      </c>
      <c r="DD95" s="2901" t="n">
        <v>161.5329376271191</v>
      </c>
      <c r="DE95" s="401">
        <f>(CZ95-DD95)/DD95</f>
        <v/>
      </c>
      <c r="DF95" s="401">
        <f>(DA95-DD95)/DD95</f>
        <v/>
      </c>
      <c r="DG95" s="401">
        <f>(DB95-DD95)/DD95</f>
        <v/>
      </c>
      <c r="DH95" s="401">
        <f>(DC95-DD95)/DD95</f>
        <v/>
      </c>
      <c r="DI95" s="2729" t="n"/>
      <c r="DJ95" s="2618" t="n"/>
      <c r="DL95" s="2618" t="n"/>
      <c r="DM95" s="2811">
        <f>(CS95-CZ95)*10^6</f>
        <v/>
      </c>
      <c r="DN95" s="2811">
        <f>(CT95-DC95)*10^6</f>
        <v/>
      </c>
      <c r="DO95" s="2811">
        <f>(CW95-DD95)*10^6</f>
        <v/>
      </c>
    </row>
    <row customFormat="1" customHeight="1" hidden="1" ht="15" outlineLevel="1" r="96" s="777">
      <c r="A96" s="774" t="n"/>
      <c r="B96" s="726" t="inlineStr">
        <is>
          <t xml:space="preserve">    Sortant sms MTN</t>
        </is>
      </c>
      <c r="C96" s="643" t="inlineStr">
        <is>
          <t>CA89</t>
        </is>
      </c>
      <c r="D96" s="2832" t="n">
        <v>0</v>
      </c>
      <c r="E96" s="2901" t="n">
        <v>0</v>
      </c>
      <c r="F96" s="2832" t="n">
        <v>0</v>
      </c>
      <c r="G96" s="2901" t="n">
        <v>0</v>
      </c>
      <c r="H96" s="2368" t="n"/>
      <c r="I96" s="402" t="n"/>
      <c r="J96" s="2832" t="n">
        <v>0</v>
      </c>
      <c r="K96" s="2901" t="n">
        <v>0</v>
      </c>
      <c r="L96" s="2832" t="n">
        <v>0</v>
      </c>
      <c r="M96" s="2901" t="n">
        <v>0</v>
      </c>
      <c r="N96" s="2368" t="n"/>
      <c r="O96" s="2826" t="n"/>
      <c r="P96" s="2832" t="n">
        <v>0</v>
      </c>
      <c r="Q96" s="2901" t="n">
        <v>0</v>
      </c>
      <c r="R96" s="2832" t="n">
        <v>0</v>
      </c>
      <c r="S96" s="2901" t="n">
        <v>0</v>
      </c>
      <c r="T96" s="2368" t="n"/>
      <c r="U96" s="402" t="n"/>
      <c r="V96" s="2336" t="n">
        <v>0</v>
      </c>
      <c r="W96" s="3042" t="n">
        <v>0</v>
      </c>
      <c r="X96" s="3042" t="n">
        <v>0</v>
      </c>
      <c r="Y96" s="3066" t="n">
        <v>0</v>
      </c>
      <c r="Z96" s="3066" t="n">
        <v>0</v>
      </c>
      <c r="AA96" s="3042" t="n">
        <v>0</v>
      </c>
      <c r="AB96" s="2368" t="n"/>
      <c r="AC96" s="402" t="n"/>
      <c r="AD96" s="2832" t="n">
        <v>0</v>
      </c>
      <c r="AE96" s="2901" t="n">
        <v>0</v>
      </c>
      <c r="AF96" s="2901" t="n">
        <v>0</v>
      </c>
      <c r="AG96" s="2832" t="n">
        <v>0</v>
      </c>
      <c r="AH96" s="2831" t="n">
        <v>0</v>
      </c>
      <c r="AI96" s="2901" t="n">
        <v>0</v>
      </c>
      <c r="AJ96" s="401" t="n"/>
      <c r="AK96" s="402" t="n"/>
      <c r="AL96" s="2832" t="n">
        <v>0</v>
      </c>
      <c r="AM96" s="2901" t="n">
        <v>0</v>
      </c>
      <c r="AN96" s="2901" t="n">
        <v>0</v>
      </c>
      <c r="AO96" s="2901" t="n">
        <v>0</v>
      </c>
      <c r="AP96" s="2832" t="n">
        <v>0</v>
      </c>
      <c r="AQ96" s="2831" t="n">
        <v>0</v>
      </c>
      <c r="AR96" s="2901" t="n">
        <v>0</v>
      </c>
      <c r="AS96" s="401" t="n"/>
      <c r="AT96" s="2826" t="n"/>
      <c r="AU96" s="2831" t="n">
        <v>0</v>
      </c>
      <c r="AV96" s="2901" t="n">
        <v>0</v>
      </c>
      <c r="AW96" s="2901" t="n">
        <v>0</v>
      </c>
      <c r="AX96" s="2832" t="n">
        <v>0</v>
      </c>
      <c r="AY96" s="2832" t="n">
        <v>0</v>
      </c>
      <c r="AZ96" s="2901" t="n">
        <v>0</v>
      </c>
      <c r="BA96" s="401" t="n"/>
      <c r="BB96" s="402" t="n"/>
      <c r="BC96" s="2831" t="n">
        <v>0</v>
      </c>
      <c r="BD96" s="2901" t="n">
        <v>0</v>
      </c>
      <c r="BE96" s="2901" t="n">
        <v>0</v>
      </c>
      <c r="BF96" s="2832" t="n">
        <v>0</v>
      </c>
      <c r="BG96" s="2832" t="n">
        <v>0</v>
      </c>
      <c r="BH96" s="2901" t="n">
        <v>0</v>
      </c>
      <c r="BI96" s="401" t="n"/>
      <c r="BJ96" s="2826" t="n"/>
      <c r="BK96" s="2831" t="n">
        <v>0</v>
      </c>
      <c r="BL96" s="2901" t="n">
        <v>0</v>
      </c>
      <c r="BM96" s="2901" t="n">
        <v>0</v>
      </c>
      <c r="BN96" s="2901" t="n">
        <v>0</v>
      </c>
      <c r="BO96" s="2832" t="n">
        <v>0</v>
      </c>
      <c r="BP96" s="2832" t="n">
        <v>0</v>
      </c>
      <c r="BQ96" s="2901" t="n">
        <v>0</v>
      </c>
      <c r="BR96" s="401" t="n"/>
      <c r="BS96" s="402" t="n"/>
      <c r="BT96" s="2831" t="n">
        <v>0</v>
      </c>
      <c r="BU96" s="2901" t="n">
        <v>0</v>
      </c>
      <c r="BV96" s="2901" t="n">
        <v>0</v>
      </c>
      <c r="BW96" s="2832" t="n">
        <v>0</v>
      </c>
      <c r="BX96" s="2832" t="n">
        <v>0</v>
      </c>
      <c r="BY96" s="2901" t="n">
        <v>0</v>
      </c>
      <c r="BZ96" s="401" t="n"/>
      <c r="CA96" s="389" t="n"/>
      <c r="CB96" s="2831" t="n">
        <v>0</v>
      </c>
      <c r="CC96" s="2901" t="n">
        <v>0</v>
      </c>
      <c r="CD96" s="2901" t="n">
        <v>0</v>
      </c>
      <c r="CE96" s="2832" t="n">
        <v>0</v>
      </c>
      <c r="CF96" s="2832" t="n">
        <v>0</v>
      </c>
      <c r="CG96" s="2901" t="n">
        <v>0</v>
      </c>
      <c r="CH96" s="401" t="n"/>
      <c r="CI96" s="389" t="n"/>
      <c r="CJ96" s="2831" t="n">
        <v>0</v>
      </c>
      <c r="CK96" s="2901" t="n">
        <v>0</v>
      </c>
      <c r="CL96" s="2901" t="n">
        <v>0</v>
      </c>
      <c r="CM96" s="2832" t="n">
        <v>0</v>
      </c>
      <c r="CN96" s="2832" t="n">
        <v>0</v>
      </c>
      <c r="CO96" s="2901" t="n">
        <v>0</v>
      </c>
      <c r="CP96" s="401" t="n"/>
      <c r="CQ96" s="402" t="n"/>
      <c r="CR96" s="2832" t="n">
        <v>0</v>
      </c>
      <c r="CS96" s="2832" t="n">
        <v>0</v>
      </c>
      <c r="CT96" s="2832" t="n">
        <v>0</v>
      </c>
      <c r="CU96" s="2832" t="n">
        <v>0</v>
      </c>
      <c r="CV96" s="2832" t="n">
        <v>0</v>
      </c>
      <c r="CW96" s="2832" t="n">
        <v>0</v>
      </c>
      <c r="CX96" s="752">
        <f>+CR96/CW96-1</f>
        <v/>
      </c>
      <c r="CY96" s="32" t="n"/>
      <c r="CZ96" s="3043" t="n">
        <v>0</v>
      </c>
      <c r="DA96" s="2901" t="n">
        <v>0</v>
      </c>
      <c r="DB96" s="2901" t="n">
        <v>0</v>
      </c>
      <c r="DC96" s="2901" t="n">
        <v>0</v>
      </c>
      <c r="DD96" s="2901" t="n">
        <v>0</v>
      </c>
      <c r="DE96" s="401">
        <f>(CZ96-DD96)/DD96</f>
        <v/>
      </c>
      <c r="DF96" s="401">
        <f>(DA96-DD96)/DD96</f>
        <v/>
      </c>
      <c r="DG96" s="401">
        <f>(DB96-DD96)/DD96</f>
        <v/>
      </c>
      <c r="DH96" s="401">
        <f>(DC96-DD96)/DD96</f>
        <v/>
      </c>
      <c r="DI96" s="2729" t="n"/>
      <c r="DJ96" s="2618" t="n"/>
      <c r="DL96" s="2618" t="n"/>
      <c r="DM96" s="2811">
        <f>(CS96-CZ96)*10^6</f>
        <v/>
      </c>
      <c r="DN96" s="2811">
        <f>(CT96-DC96)*10^6</f>
        <v/>
      </c>
      <c r="DO96" s="2811">
        <f>(CW96-DD96)*10^6</f>
        <v/>
      </c>
    </row>
    <row customFormat="1" customHeight="1" hidden="1" ht="15" outlineLevel="1" r="97" s="777">
      <c r="A97" s="774" t="n"/>
      <c r="B97" s="726" t="inlineStr">
        <is>
          <t xml:space="preserve">    Sortant sms GLO</t>
        </is>
      </c>
      <c r="C97" s="643" t="inlineStr">
        <is>
          <t>CA90</t>
        </is>
      </c>
      <c r="D97" s="2832" t="n">
        <v>0</v>
      </c>
      <c r="E97" s="2901" t="n">
        <v>0</v>
      </c>
      <c r="F97" s="2832" t="n">
        <v>0</v>
      </c>
      <c r="G97" s="2901" t="n">
        <v>0</v>
      </c>
      <c r="H97" s="2368" t="n"/>
      <c r="I97" s="402" t="n"/>
      <c r="J97" s="2832" t="n">
        <v>0</v>
      </c>
      <c r="K97" s="2901" t="n">
        <v>0</v>
      </c>
      <c r="L97" s="2832" t="n">
        <v>0</v>
      </c>
      <c r="M97" s="2901" t="n">
        <v>0</v>
      </c>
      <c r="N97" s="2368" t="n"/>
      <c r="O97" s="2826" t="n"/>
      <c r="P97" s="2832" t="n">
        <v>0</v>
      </c>
      <c r="Q97" s="2901" t="n">
        <v>0</v>
      </c>
      <c r="R97" s="2832" t="n">
        <v>0</v>
      </c>
      <c r="S97" s="2901" t="n">
        <v>0</v>
      </c>
      <c r="T97" s="2368" t="n"/>
      <c r="U97" s="402" t="n"/>
      <c r="V97" s="2336" t="n">
        <v>0</v>
      </c>
      <c r="W97" s="3042" t="n">
        <v>0</v>
      </c>
      <c r="X97" s="3042" t="n">
        <v>0</v>
      </c>
      <c r="Y97" s="3066" t="n">
        <v>0</v>
      </c>
      <c r="Z97" s="3066" t="n">
        <v>0</v>
      </c>
      <c r="AA97" s="3042" t="n">
        <v>0</v>
      </c>
      <c r="AB97" s="2368" t="n"/>
      <c r="AC97" s="402" t="n"/>
      <c r="AD97" s="2832" t="n">
        <v>0</v>
      </c>
      <c r="AE97" s="2901" t="n">
        <v>0</v>
      </c>
      <c r="AF97" s="2901" t="n">
        <v>0</v>
      </c>
      <c r="AG97" s="2832" t="n">
        <v>0</v>
      </c>
      <c r="AH97" s="2831" t="n">
        <v>0</v>
      </c>
      <c r="AI97" s="2901" t="n">
        <v>0</v>
      </c>
      <c r="AJ97" s="401" t="n"/>
      <c r="AK97" s="402" t="n"/>
      <c r="AL97" s="2832" t="n">
        <v>0</v>
      </c>
      <c r="AM97" s="2901" t="n">
        <v>0</v>
      </c>
      <c r="AN97" s="2901" t="n">
        <v>0</v>
      </c>
      <c r="AO97" s="2901" t="n">
        <v>0</v>
      </c>
      <c r="AP97" s="2832" t="n">
        <v>0</v>
      </c>
      <c r="AQ97" s="2831" t="n">
        <v>0</v>
      </c>
      <c r="AR97" s="2901" t="n">
        <v>0</v>
      </c>
      <c r="AS97" s="401" t="n"/>
      <c r="AT97" s="2826" t="n"/>
      <c r="AU97" s="2831" t="n">
        <v>0</v>
      </c>
      <c r="AV97" s="2901" t="n">
        <v>0</v>
      </c>
      <c r="AW97" s="2901" t="n">
        <v>0</v>
      </c>
      <c r="AX97" s="2832" t="n">
        <v>0</v>
      </c>
      <c r="AY97" s="2832" t="n">
        <v>0</v>
      </c>
      <c r="AZ97" s="2901" t="n">
        <v>0</v>
      </c>
      <c r="BA97" s="401" t="n"/>
      <c r="BB97" s="402" t="n"/>
      <c r="BC97" s="2831" t="n">
        <v>0</v>
      </c>
      <c r="BD97" s="2901" t="n"/>
      <c r="BE97" s="2901" t="n"/>
      <c r="BF97" s="2832" t="n">
        <v>0</v>
      </c>
      <c r="BG97" s="2832" t="n">
        <v>0</v>
      </c>
      <c r="BH97" s="2901" t="n">
        <v>0</v>
      </c>
      <c r="BI97" s="401" t="n"/>
      <c r="BJ97" s="2826" t="n"/>
      <c r="BK97" s="2831" t="n">
        <v>0</v>
      </c>
      <c r="BL97" s="2901" t="n"/>
      <c r="BM97" s="2901" t="n"/>
      <c r="BN97" s="2901" t="n">
        <v>0</v>
      </c>
      <c r="BO97" s="2832" t="n">
        <v>0</v>
      </c>
      <c r="BP97" s="2832" t="n">
        <v>0</v>
      </c>
      <c r="BQ97" s="2901" t="n">
        <v>0</v>
      </c>
      <c r="BR97" s="401" t="n"/>
      <c r="BS97" s="402" t="n"/>
      <c r="BT97" s="2831" t="n">
        <v>0</v>
      </c>
      <c r="BU97" s="2901" t="n"/>
      <c r="BV97" s="2901" t="n">
        <v>0</v>
      </c>
      <c r="BW97" s="2832" t="n">
        <v>0</v>
      </c>
      <c r="BX97" s="2832" t="n">
        <v>0</v>
      </c>
      <c r="BY97" s="2901" t="n">
        <v>0</v>
      </c>
      <c r="BZ97" s="401" t="n"/>
      <c r="CA97" s="389" t="n"/>
      <c r="CB97" s="2831" t="n">
        <v>0</v>
      </c>
      <c r="CC97" s="2901" t="n"/>
      <c r="CD97" s="2901" t="n">
        <v>0</v>
      </c>
      <c r="CE97" s="2832" t="n">
        <v>0</v>
      </c>
      <c r="CF97" s="2832" t="n">
        <v>0</v>
      </c>
      <c r="CG97" s="2901" t="n">
        <v>0</v>
      </c>
      <c r="CH97" s="401" t="n"/>
      <c r="CI97" s="389" t="n"/>
      <c r="CJ97" s="2831" t="n">
        <v>0</v>
      </c>
      <c r="CK97" s="2901" t="n"/>
      <c r="CL97" s="2901" t="n">
        <v>0</v>
      </c>
      <c r="CM97" s="2832" t="n">
        <v>0</v>
      </c>
      <c r="CN97" s="2832" t="n">
        <v>0</v>
      </c>
      <c r="CO97" s="2901" t="n">
        <v>0</v>
      </c>
      <c r="CP97" s="401" t="n"/>
      <c r="CQ97" s="402" t="n"/>
      <c r="CR97" s="2832" t="n">
        <v>0</v>
      </c>
      <c r="CS97" s="2832" t="n">
        <v>0</v>
      </c>
      <c r="CT97" s="2832" t="n">
        <v>0</v>
      </c>
      <c r="CU97" s="2832" t="n">
        <v>0</v>
      </c>
      <c r="CV97" s="2832" t="n">
        <v>0</v>
      </c>
      <c r="CW97" s="2832" t="n">
        <v>0</v>
      </c>
      <c r="CX97" s="752" t="n"/>
      <c r="CY97" s="32" t="n"/>
      <c r="CZ97" s="3043" t="n">
        <v>0</v>
      </c>
      <c r="DA97" s="2901" t="n">
        <v>0</v>
      </c>
      <c r="DB97" s="2901" t="n">
        <v>0</v>
      </c>
      <c r="DC97" s="2901" t="n">
        <v>0</v>
      </c>
      <c r="DD97" s="2901" t="n">
        <v>0</v>
      </c>
      <c r="DE97" s="401" t="n"/>
      <c r="DF97" s="401" t="n"/>
      <c r="DG97" s="401" t="n"/>
      <c r="DH97" s="401" t="n"/>
      <c r="DI97" s="2729" t="n"/>
      <c r="DJ97" s="2618" t="n"/>
      <c r="DL97" s="2618" t="n"/>
      <c r="DM97" s="2811">
        <f>(CS97-CZ97)*10^6</f>
        <v/>
      </c>
      <c r="DN97" s="2811">
        <f>(CT97-DC97)*10^6</f>
        <v/>
      </c>
      <c r="DO97" s="2811">
        <f>(CW97-DD97)*10^6</f>
        <v/>
      </c>
    </row>
    <row customFormat="1" customHeight="1" hidden="1" ht="15" outlineLevel="1" r="98" s="777">
      <c r="A98" s="774" t="n"/>
      <c r="B98" s="726" t="inlineStr">
        <is>
          <t xml:space="preserve">    Sortant sms BBCOM</t>
        </is>
      </c>
      <c r="C98" s="643" t="inlineStr">
        <is>
          <t>CA91</t>
        </is>
      </c>
      <c r="D98" s="2832" t="n">
        <v>0</v>
      </c>
      <c r="E98" s="2901" t="n">
        <v>0</v>
      </c>
      <c r="F98" s="2832" t="n">
        <v>0</v>
      </c>
      <c r="G98" s="2901" t="n">
        <v>0</v>
      </c>
      <c r="H98" s="2368" t="n"/>
      <c r="I98" s="402" t="n"/>
      <c r="J98" s="2832" t="n">
        <v>0</v>
      </c>
      <c r="K98" s="2901" t="n">
        <v>0</v>
      </c>
      <c r="L98" s="2832" t="n">
        <v>0</v>
      </c>
      <c r="M98" s="2901" t="n">
        <v>0</v>
      </c>
      <c r="N98" s="2368" t="n"/>
      <c r="O98" s="2826" t="n"/>
      <c r="P98" s="2832" t="n">
        <v>0</v>
      </c>
      <c r="Q98" s="2901" t="n">
        <v>0</v>
      </c>
      <c r="R98" s="2832" t="n">
        <v>0</v>
      </c>
      <c r="S98" s="2901" t="n">
        <v>0</v>
      </c>
      <c r="T98" s="2368" t="n"/>
      <c r="U98" s="402" t="n"/>
      <c r="V98" s="2336" t="n">
        <v>0</v>
      </c>
      <c r="W98" s="3042" t="n">
        <v>0</v>
      </c>
      <c r="X98" s="3042" t="n">
        <v>0</v>
      </c>
      <c r="Y98" s="3066" t="n">
        <v>0</v>
      </c>
      <c r="Z98" s="3066" t="n">
        <v>0</v>
      </c>
      <c r="AA98" s="3042" t="n">
        <v>0</v>
      </c>
      <c r="AB98" s="2368" t="n"/>
      <c r="AC98" s="402" t="n"/>
      <c r="AD98" s="2832" t="n">
        <v>0</v>
      </c>
      <c r="AE98" s="2901" t="n">
        <v>0</v>
      </c>
      <c r="AF98" s="2901" t="n">
        <v>0</v>
      </c>
      <c r="AG98" s="2832" t="n">
        <v>0</v>
      </c>
      <c r="AH98" s="2831" t="n">
        <v>0</v>
      </c>
      <c r="AI98" s="2901" t="n">
        <v>0</v>
      </c>
      <c r="AJ98" s="401" t="n"/>
      <c r="AK98" s="402" t="n"/>
      <c r="AL98" s="2832" t="n">
        <v>0</v>
      </c>
      <c r="AM98" s="2901" t="n">
        <v>0</v>
      </c>
      <c r="AN98" s="2901" t="n">
        <v>0</v>
      </c>
      <c r="AO98" s="2901" t="n">
        <v>0</v>
      </c>
      <c r="AP98" s="2832" t="n">
        <v>0</v>
      </c>
      <c r="AQ98" s="2831" t="n">
        <v>0</v>
      </c>
      <c r="AR98" s="2901" t="n">
        <v>0</v>
      </c>
      <c r="AS98" s="401" t="n"/>
      <c r="AT98" s="2826" t="n"/>
      <c r="AU98" s="2831" t="n">
        <v>0</v>
      </c>
      <c r="AV98" s="2901" t="n">
        <v>0</v>
      </c>
      <c r="AW98" s="2901" t="n">
        <v>0</v>
      </c>
      <c r="AX98" s="2832" t="n">
        <v>0</v>
      </c>
      <c r="AY98" s="2832" t="n">
        <v>0</v>
      </c>
      <c r="AZ98" s="2901" t="n">
        <v>0</v>
      </c>
      <c r="BA98" s="401" t="n"/>
      <c r="BB98" s="402" t="n"/>
      <c r="BC98" s="2831" t="n">
        <v>0</v>
      </c>
      <c r="BD98" s="2901" t="n"/>
      <c r="BE98" s="2901" t="n"/>
      <c r="BF98" s="2832" t="n">
        <v>0</v>
      </c>
      <c r="BG98" s="2832" t="n">
        <v>0</v>
      </c>
      <c r="BH98" s="2901" t="n">
        <v>0</v>
      </c>
      <c r="BI98" s="401" t="n"/>
      <c r="BJ98" s="2826" t="n"/>
      <c r="BK98" s="2831" t="n">
        <v>0</v>
      </c>
      <c r="BL98" s="2901" t="n"/>
      <c r="BM98" s="2901" t="n"/>
      <c r="BN98" s="2901" t="n">
        <v>0</v>
      </c>
      <c r="BO98" s="2832" t="n">
        <v>0</v>
      </c>
      <c r="BP98" s="2832" t="n">
        <v>0</v>
      </c>
      <c r="BQ98" s="2901" t="n">
        <v>0</v>
      </c>
      <c r="BR98" s="401" t="n"/>
      <c r="BS98" s="402" t="n"/>
      <c r="BT98" s="2831" t="n">
        <v>0</v>
      </c>
      <c r="BU98" s="2901" t="n"/>
      <c r="BV98" s="2901" t="n">
        <v>0</v>
      </c>
      <c r="BW98" s="2832" t="n">
        <v>0</v>
      </c>
      <c r="BX98" s="2832" t="n">
        <v>0</v>
      </c>
      <c r="BY98" s="2901" t="n">
        <v>0</v>
      </c>
      <c r="BZ98" s="401" t="n"/>
      <c r="CA98" s="389" t="n"/>
      <c r="CB98" s="2831" t="n">
        <v>0</v>
      </c>
      <c r="CC98" s="2901" t="n"/>
      <c r="CD98" s="2901" t="n">
        <v>0</v>
      </c>
      <c r="CE98" s="2832" t="n">
        <v>0</v>
      </c>
      <c r="CF98" s="2832" t="n">
        <v>0</v>
      </c>
      <c r="CG98" s="2901" t="n">
        <v>0</v>
      </c>
      <c r="CH98" s="401" t="n"/>
      <c r="CI98" s="389" t="n"/>
      <c r="CJ98" s="2831" t="n">
        <v>0</v>
      </c>
      <c r="CK98" s="2901" t="n"/>
      <c r="CL98" s="2901" t="n">
        <v>0</v>
      </c>
      <c r="CM98" s="2832" t="n">
        <v>0</v>
      </c>
      <c r="CN98" s="2832" t="n">
        <v>0</v>
      </c>
      <c r="CO98" s="2901" t="n">
        <v>0</v>
      </c>
      <c r="CP98" s="401" t="n"/>
      <c r="CQ98" s="402" t="n"/>
      <c r="CR98" s="2832" t="n">
        <v>0</v>
      </c>
      <c r="CS98" s="2832" t="n">
        <v>0</v>
      </c>
      <c r="CT98" s="2832" t="n">
        <v>0</v>
      </c>
      <c r="CU98" s="2832" t="n">
        <v>0</v>
      </c>
      <c r="CV98" s="2832" t="n">
        <v>0</v>
      </c>
      <c r="CW98" s="2832" t="n">
        <v>0</v>
      </c>
      <c r="CX98" s="752">
        <f>+CR98/CW98-1</f>
        <v/>
      </c>
      <c r="CY98" s="32" t="n"/>
      <c r="CZ98" s="3043" t="n">
        <v>0</v>
      </c>
      <c r="DA98" s="2901" t="n">
        <v>0</v>
      </c>
      <c r="DB98" s="2901" t="n">
        <v>0</v>
      </c>
      <c r="DC98" s="2901" t="n">
        <v>0</v>
      </c>
      <c r="DD98" s="2901" t="n">
        <v>0</v>
      </c>
      <c r="DE98" s="401">
        <f>(CZ98-DD98)/DD98</f>
        <v/>
      </c>
      <c r="DF98" s="401">
        <f>(DA98-DD98)/DD98</f>
        <v/>
      </c>
      <c r="DG98" s="401">
        <f>(DB98-DD98)/DD98</f>
        <v/>
      </c>
      <c r="DH98" s="401">
        <f>(DC98-DD98)/DD98</f>
        <v/>
      </c>
      <c r="DI98" s="2729" t="n"/>
      <c r="DJ98" s="2618" t="n"/>
      <c r="DL98" s="2618" t="n"/>
      <c r="DM98" s="2811">
        <f>(CS98-CZ98)*10^6</f>
        <v/>
      </c>
      <c r="DN98" s="2811">
        <f>(CT98-DC98)*10^6</f>
        <v/>
      </c>
      <c r="DO98" s="2811">
        <f>(CW98-DD98)*10^6</f>
        <v/>
      </c>
    </row>
    <row customFormat="1" customHeight="1" hidden="1" ht="15" outlineLevel="1" r="99" s="777">
      <c r="A99" s="774" t="n"/>
      <c r="B99" s="726" t="inlineStr">
        <is>
          <t xml:space="preserve">    Sortant sms LIBERCOM</t>
        </is>
      </c>
      <c r="C99" s="643" t="inlineStr">
        <is>
          <t>CA92</t>
        </is>
      </c>
      <c r="D99" s="2832" t="n">
        <v>0</v>
      </c>
      <c r="E99" s="2901" t="n">
        <v>0</v>
      </c>
      <c r="F99" s="2832" t="n">
        <v>0</v>
      </c>
      <c r="G99" s="2901" t="n">
        <v>0</v>
      </c>
      <c r="H99" s="2368" t="n"/>
      <c r="I99" s="402" t="n"/>
      <c r="J99" s="2832" t="n">
        <v>0</v>
      </c>
      <c r="K99" s="2901" t="n">
        <v>0</v>
      </c>
      <c r="L99" s="2832" t="n">
        <v>0</v>
      </c>
      <c r="M99" s="2901" t="n">
        <v>0</v>
      </c>
      <c r="N99" s="2368" t="n"/>
      <c r="O99" s="2826" t="n"/>
      <c r="P99" s="2832" t="n">
        <v>0</v>
      </c>
      <c r="Q99" s="2901" t="n">
        <v>0</v>
      </c>
      <c r="R99" s="2832" t="n">
        <v>0</v>
      </c>
      <c r="S99" s="2901" t="n">
        <v>0</v>
      </c>
      <c r="T99" s="2368" t="n"/>
      <c r="U99" s="402" t="n"/>
      <c r="V99" s="2336" t="n">
        <v>0</v>
      </c>
      <c r="W99" s="3042" t="n">
        <v>0</v>
      </c>
      <c r="X99" s="3042" t="n">
        <v>0</v>
      </c>
      <c r="Y99" s="3066" t="n">
        <v>0</v>
      </c>
      <c r="Z99" s="3066" t="n">
        <v>0</v>
      </c>
      <c r="AA99" s="3042" t="n">
        <v>0</v>
      </c>
      <c r="AB99" s="2368" t="n"/>
      <c r="AC99" s="402" t="n"/>
      <c r="AD99" s="2832" t="n">
        <v>0</v>
      </c>
      <c r="AE99" s="2901" t="n">
        <v>0</v>
      </c>
      <c r="AF99" s="2901" t="n">
        <v>0</v>
      </c>
      <c r="AG99" s="2832" t="n">
        <v>0</v>
      </c>
      <c r="AH99" s="2831" t="n">
        <v>0</v>
      </c>
      <c r="AI99" s="2901" t="n">
        <v>0</v>
      </c>
      <c r="AJ99" s="401" t="n"/>
      <c r="AK99" s="402" t="n"/>
      <c r="AL99" s="2832" t="n">
        <v>0</v>
      </c>
      <c r="AM99" s="2901" t="n">
        <v>0</v>
      </c>
      <c r="AN99" s="2901" t="n">
        <v>0</v>
      </c>
      <c r="AO99" s="2901" t="n">
        <v>0</v>
      </c>
      <c r="AP99" s="2832" t="n">
        <v>0</v>
      </c>
      <c r="AQ99" s="2831" t="n">
        <v>0</v>
      </c>
      <c r="AR99" s="2901" t="n">
        <v>0</v>
      </c>
      <c r="AS99" s="401" t="n"/>
      <c r="AT99" s="2826" t="n"/>
      <c r="AU99" s="2831" t="n">
        <v>0</v>
      </c>
      <c r="AV99" s="2901" t="n">
        <v>0</v>
      </c>
      <c r="AW99" s="2901" t="n">
        <v>0</v>
      </c>
      <c r="AX99" s="2832" t="n">
        <v>0</v>
      </c>
      <c r="AY99" s="2832" t="n">
        <v>0</v>
      </c>
      <c r="AZ99" s="2901" t="n">
        <v>0</v>
      </c>
      <c r="BA99" s="401" t="n"/>
      <c r="BB99" s="402" t="n"/>
      <c r="BC99" s="2831" t="n">
        <v>0</v>
      </c>
      <c r="BD99" s="2901" t="n"/>
      <c r="BE99" s="2901" t="n"/>
      <c r="BF99" s="2832" t="n">
        <v>0</v>
      </c>
      <c r="BG99" s="2832" t="n">
        <v>0</v>
      </c>
      <c r="BH99" s="2901" t="n">
        <v>0</v>
      </c>
      <c r="BI99" s="401" t="n"/>
      <c r="BJ99" s="2826" t="n"/>
      <c r="BK99" s="2831" t="n">
        <v>0</v>
      </c>
      <c r="BL99" s="2901" t="n"/>
      <c r="BM99" s="2901" t="n"/>
      <c r="BN99" s="2901" t="n">
        <v>0</v>
      </c>
      <c r="BO99" s="2832" t="n">
        <v>0</v>
      </c>
      <c r="BP99" s="2832" t="n">
        <v>0</v>
      </c>
      <c r="BQ99" s="2901" t="n">
        <v>0</v>
      </c>
      <c r="BR99" s="401" t="n"/>
      <c r="BS99" s="402" t="n"/>
      <c r="BT99" s="2831" t="n">
        <v>0</v>
      </c>
      <c r="BU99" s="2901" t="n"/>
      <c r="BV99" s="2901" t="n">
        <v>0</v>
      </c>
      <c r="BW99" s="2832" t="n">
        <v>0</v>
      </c>
      <c r="BX99" s="2832" t="n">
        <v>0</v>
      </c>
      <c r="BY99" s="2901" t="n">
        <v>0</v>
      </c>
      <c r="BZ99" s="401" t="n"/>
      <c r="CA99" s="389" t="n"/>
      <c r="CB99" s="2831" t="n">
        <v>0</v>
      </c>
      <c r="CC99" s="2901" t="n"/>
      <c r="CD99" s="2901" t="n">
        <v>0</v>
      </c>
      <c r="CE99" s="2832" t="n">
        <v>0</v>
      </c>
      <c r="CF99" s="2832" t="n">
        <v>0</v>
      </c>
      <c r="CG99" s="2901" t="n">
        <v>0</v>
      </c>
      <c r="CH99" s="401" t="n"/>
      <c r="CI99" s="389" t="n"/>
      <c r="CJ99" s="2831" t="n">
        <v>0</v>
      </c>
      <c r="CK99" s="2901" t="n"/>
      <c r="CL99" s="2901" t="n">
        <v>0</v>
      </c>
      <c r="CM99" s="2832" t="n">
        <v>0</v>
      </c>
      <c r="CN99" s="2832" t="n">
        <v>0</v>
      </c>
      <c r="CO99" s="2901" t="n">
        <v>0</v>
      </c>
      <c r="CP99" s="401" t="n"/>
      <c r="CQ99" s="402" t="n"/>
      <c r="CR99" s="2832" t="n">
        <v>0</v>
      </c>
      <c r="CS99" s="2832" t="n">
        <v>0</v>
      </c>
      <c r="CT99" s="2832" t="n">
        <v>0</v>
      </c>
      <c r="CU99" s="2832" t="n">
        <v>0</v>
      </c>
      <c r="CV99" s="2832" t="n">
        <v>0</v>
      </c>
      <c r="CW99" s="2832" t="n">
        <v>0</v>
      </c>
      <c r="CX99" s="752" t="n"/>
      <c r="CY99" s="32" t="n"/>
      <c r="CZ99" s="3043" t="n">
        <v>0</v>
      </c>
      <c r="DA99" s="2901" t="n">
        <v>0</v>
      </c>
      <c r="DB99" s="2901" t="n">
        <v>0</v>
      </c>
      <c r="DC99" s="2901" t="n">
        <v>0</v>
      </c>
      <c r="DD99" s="2901" t="n">
        <v>0</v>
      </c>
      <c r="DE99" s="401" t="n"/>
      <c r="DF99" s="401" t="n"/>
      <c r="DG99" s="401" t="n"/>
      <c r="DH99" s="401" t="n"/>
      <c r="DI99" s="2729" t="n"/>
      <c r="DJ99" s="2618" t="n"/>
      <c r="DL99" s="2618" t="n"/>
      <c r="DM99" s="2811">
        <f>(CS99-CZ99)*10^6</f>
        <v/>
      </c>
      <c r="DN99" s="2811">
        <f>(CT99-DC99)*10^6</f>
        <v/>
      </c>
      <c r="DO99" s="2811">
        <f>(CW99-DD99)*10^6</f>
        <v/>
      </c>
    </row>
    <row customFormat="1" customHeight="1" hidden="1" ht="15" outlineLevel="1" r="100" s="777">
      <c r="A100" s="774" t="n"/>
      <c r="B100" s="726" t="inlineStr">
        <is>
          <t xml:space="preserve">    Sortant sms INTERNATIONAL</t>
        </is>
      </c>
      <c r="C100" s="643" t="inlineStr">
        <is>
          <t>CA93</t>
        </is>
      </c>
      <c r="D100" s="2832" t="n">
        <v>0</v>
      </c>
      <c r="E100" s="2901" t="n">
        <v>0</v>
      </c>
      <c r="F100" s="2832" t="n">
        <v>0</v>
      </c>
      <c r="G100" s="2901" t="n">
        <v>0</v>
      </c>
      <c r="H100" s="2368" t="n"/>
      <c r="I100" s="402" t="n"/>
      <c r="J100" s="2832" t="n">
        <v>0</v>
      </c>
      <c r="K100" s="2901" t="n">
        <v>0</v>
      </c>
      <c r="L100" s="2832" t="n">
        <v>0</v>
      </c>
      <c r="M100" s="2901" t="n">
        <v>0</v>
      </c>
      <c r="N100" s="2368" t="n"/>
      <c r="O100" s="2826" t="n"/>
      <c r="P100" s="2832" t="n">
        <v>0</v>
      </c>
      <c r="Q100" s="2901" t="n">
        <v>0</v>
      </c>
      <c r="R100" s="2832" t="n">
        <v>0</v>
      </c>
      <c r="S100" s="2901" t="n">
        <v>0</v>
      </c>
      <c r="T100" s="2368" t="n"/>
      <c r="U100" s="402" t="n"/>
      <c r="V100" s="2336" t="n">
        <v>0</v>
      </c>
      <c r="W100" s="3042" t="n">
        <v>0</v>
      </c>
      <c r="X100" s="3042" t="n">
        <v>0</v>
      </c>
      <c r="Y100" s="3066" t="n">
        <v>0</v>
      </c>
      <c r="Z100" s="3066" t="n">
        <v>0</v>
      </c>
      <c r="AA100" s="3042" t="n">
        <v>0</v>
      </c>
      <c r="AB100" s="2368" t="n"/>
      <c r="AC100" s="402" t="n"/>
      <c r="AD100" s="2832" t="n">
        <v>0</v>
      </c>
      <c r="AE100" s="2901" t="n">
        <v>0</v>
      </c>
      <c r="AF100" s="2901" t="n">
        <v>0</v>
      </c>
      <c r="AG100" s="2832" t="n">
        <v>0</v>
      </c>
      <c r="AH100" s="2831" t="n">
        <v>0</v>
      </c>
      <c r="AI100" s="2901" t="n">
        <v>0</v>
      </c>
      <c r="AJ100" s="401" t="n"/>
      <c r="AK100" s="402" t="n"/>
      <c r="AL100" s="2832" t="n">
        <v>0</v>
      </c>
      <c r="AM100" s="2901" t="n">
        <v>0</v>
      </c>
      <c r="AN100" s="2901" t="n">
        <v>0</v>
      </c>
      <c r="AO100" s="2901" t="n">
        <v>0</v>
      </c>
      <c r="AP100" s="2832" t="n">
        <v>0</v>
      </c>
      <c r="AQ100" s="2831" t="n">
        <v>0</v>
      </c>
      <c r="AR100" s="2901" t="n">
        <v>0</v>
      </c>
      <c r="AS100" s="401" t="n"/>
      <c r="AT100" s="2826" t="n"/>
      <c r="AU100" s="2831" t="n">
        <v>0</v>
      </c>
      <c r="AV100" s="2901" t="n">
        <v>0</v>
      </c>
      <c r="AW100" s="2901" t="n">
        <v>0</v>
      </c>
      <c r="AX100" s="2832" t="n">
        <v>0</v>
      </c>
      <c r="AY100" s="2832" t="n">
        <v>0</v>
      </c>
      <c r="AZ100" s="2901" t="n">
        <v>0</v>
      </c>
      <c r="BA100" s="401" t="n"/>
      <c r="BB100" s="402" t="n"/>
      <c r="BC100" s="2831" t="n">
        <v>0</v>
      </c>
      <c r="BD100" s="2901" t="n">
        <v>0</v>
      </c>
      <c r="BE100" s="2901" t="n">
        <v>0</v>
      </c>
      <c r="BF100" s="2832" t="n">
        <v>0</v>
      </c>
      <c r="BG100" s="2832" t="n">
        <v>0</v>
      </c>
      <c r="BH100" s="2901" t="n">
        <v>0</v>
      </c>
      <c r="BI100" s="401" t="n"/>
      <c r="BJ100" s="2826" t="n"/>
      <c r="BK100" s="2831" t="n">
        <v>0</v>
      </c>
      <c r="BL100" s="2901" t="n">
        <v>0</v>
      </c>
      <c r="BM100" s="2901" t="n">
        <v>0</v>
      </c>
      <c r="BN100" s="2901" t="n">
        <v>0</v>
      </c>
      <c r="BO100" s="2832" t="n">
        <v>0</v>
      </c>
      <c r="BP100" s="2832" t="n">
        <v>0</v>
      </c>
      <c r="BQ100" s="2901" t="n">
        <v>0</v>
      </c>
      <c r="BR100" s="401" t="n"/>
      <c r="BS100" s="402" t="n"/>
      <c r="BT100" s="2831" t="n">
        <v>0</v>
      </c>
      <c r="BU100" s="2901" t="n">
        <v>0</v>
      </c>
      <c r="BV100" s="2901" t="n">
        <v>0</v>
      </c>
      <c r="BW100" s="2832" t="n">
        <v>0</v>
      </c>
      <c r="BX100" s="2832" t="n">
        <v>0</v>
      </c>
      <c r="BY100" s="2901" t="n">
        <v>0</v>
      </c>
      <c r="BZ100" s="401" t="n"/>
      <c r="CA100" s="389" t="n"/>
      <c r="CB100" s="2831" t="n">
        <v>0</v>
      </c>
      <c r="CC100" s="2901" t="n">
        <v>0</v>
      </c>
      <c r="CD100" s="2901" t="n">
        <v>0</v>
      </c>
      <c r="CE100" s="2832" t="n">
        <v>0</v>
      </c>
      <c r="CF100" s="2832" t="n">
        <v>0</v>
      </c>
      <c r="CG100" s="2901" t="n">
        <v>0</v>
      </c>
      <c r="CH100" s="401" t="n"/>
      <c r="CI100" s="389" t="n"/>
      <c r="CJ100" s="2831" t="n">
        <v>0</v>
      </c>
      <c r="CK100" s="2901" t="n">
        <v>0</v>
      </c>
      <c r="CL100" s="2901" t="n">
        <v>0</v>
      </c>
      <c r="CM100" s="2832" t="n">
        <v>0</v>
      </c>
      <c r="CN100" s="2832" t="n">
        <v>0</v>
      </c>
      <c r="CO100" s="2901" t="n">
        <v>0</v>
      </c>
      <c r="CP100" s="401" t="n"/>
      <c r="CQ100" s="402" t="n"/>
      <c r="CR100" s="2832" t="n">
        <v>0</v>
      </c>
      <c r="CS100" s="2832" t="n">
        <v>0</v>
      </c>
      <c r="CT100" s="2832" t="n">
        <v>0</v>
      </c>
      <c r="CU100" s="2832" t="n">
        <v>0</v>
      </c>
      <c r="CV100" s="2832" t="n">
        <v>0</v>
      </c>
      <c r="CW100" s="2832" t="n">
        <v>0</v>
      </c>
      <c r="CX100" s="752">
        <f>+CR100/CW100-1</f>
        <v/>
      </c>
      <c r="CY100" s="32" t="n"/>
      <c r="CZ100" s="3043" t="n">
        <v>0</v>
      </c>
      <c r="DA100" s="2901" t="n">
        <v>0</v>
      </c>
      <c r="DB100" s="2901" t="n">
        <v>0</v>
      </c>
      <c r="DC100" s="2901" t="n">
        <v>0</v>
      </c>
      <c r="DD100" s="2901" t="n">
        <v>0</v>
      </c>
      <c r="DE100" s="401">
        <f>(CZ100-DD100)/DD100</f>
        <v/>
      </c>
      <c r="DF100" s="401">
        <f>(DA100-DD100)/DD100</f>
        <v/>
      </c>
      <c r="DG100" s="401">
        <f>(DB100-DD100)/DD100</f>
        <v/>
      </c>
      <c r="DH100" s="401">
        <f>(DC100-DD100)/DD100</f>
        <v/>
      </c>
      <c r="DI100" s="2729" t="n"/>
      <c r="DJ100" s="2618" t="n"/>
      <c r="DL100" s="2618" t="n"/>
      <c r="DM100" s="2811">
        <f>(CS100-CZ100)*10^6</f>
        <v/>
      </c>
      <c r="DN100" s="2811">
        <f>(CT100-DC100)*10^6</f>
        <v/>
      </c>
      <c r="DO100" s="2811">
        <f>(CW100-DD100)*10^6</f>
        <v/>
      </c>
    </row>
    <row customFormat="1" customHeight="1" hidden="1" ht="15" outlineLevel="1" r="101" s="754">
      <c r="A101" s="747" t="n"/>
      <c r="B101" s="711" t="inlineStr">
        <is>
          <t>Total SMS Sortant</t>
        </is>
      </c>
      <c r="C101" s="643" t="inlineStr">
        <is>
          <t>CA94</t>
        </is>
      </c>
      <c r="D101" s="3038" t="n">
        <v>22.126457</v>
      </c>
      <c r="E101" s="3038" t="n">
        <v>20.7703096899314</v>
      </c>
      <c r="F101" s="3038" t="n">
        <v>1.3561473100686</v>
      </c>
      <c r="G101" s="3038" t="n">
        <v>18.338001</v>
      </c>
      <c r="H101" s="2365" t="n">
        <v>0.2065904566152004</v>
      </c>
      <c r="I101" s="750" t="n"/>
      <c r="J101" s="3038" t="n">
        <v>24.674096</v>
      </c>
      <c r="K101" s="3038" t="n">
        <v>20.804074582609</v>
      </c>
      <c r="L101" s="3038" t="n">
        <v>3.870021417390998</v>
      </c>
      <c r="M101" s="3038" t="n">
        <v>-1.168141</v>
      </c>
      <c r="N101" s="2365" t="n">
        <v>-22.12253229704291</v>
      </c>
      <c r="O101" s="3023" t="n"/>
      <c r="P101" s="3038" t="n">
        <v>5.678668</v>
      </c>
      <c r="Q101" s="3038" t="n">
        <v>20.8378394752866</v>
      </c>
      <c r="R101" s="3038" t="n">
        <v>-15.1591714752866</v>
      </c>
      <c r="S101" s="3038" t="n">
        <v>13.354556</v>
      </c>
      <c r="T101" s="2365" t="n">
        <v>-0.5747767278822299</v>
      </c>
      <c r="U101" s="750" t="n"/>
      <c r="V101" s="2327" t="n">
        <v>31.749443</v>
      </c>
      <c r="W101" s="3053" t="n">
        <v>20.8744181090207</v>
      </c>
      <c r="X101" s="3053" t="n">
        <v>5.72266144015384</v>
      </c>
      <c r="Y101" s="3053" t="n">
        <v>10.8750248909793</v>
      </c>
      <c r="Z101" s="3053" t="n">
        <v>26.02678155984616</v>
      </c>
      <c r="AA101" s="3053" t="n">
        <v>15.256004</v>
      </c>
      <c r="AB101" s="2365" t="n">
        <v>1.081111344753187</v>
      </c>
      <c r="AC101" s="750" t="n"/>
      <c r="AD101" s="3038" t="n">
        <v>20.96309</v>
      </c>
      <c r="AE101" s="3038" t="n">
        <v>20.9194379659242</v>
      </c>
      <c r="AF101" s="3038" t="n">
        <v>5.75302792170956</v>
      </c>
      <c r="AG101" s="3038" t="n">
        <v>0.04365203407580154</v>
      </c>
      <c r="AH101" s="3054" t="n">
        <v>15.21006207829044</v>
      </c>
      <c r="AI101" s="3038" t="n">
        <v>9.063024</v>
      </c>
      <c r="AJ101" s="749" t="n">
        <v>1.313034810456201</v>
      </c>
      <c r="AK101" s="750" t="n"/>
      <c r="AL101" s="3038" t="n">
        <v>17.942657</v>
      </c>
      <c r="AM101" s="3038" t="n">
        <v>20.9700853049407</v>
      </c>
      <c r="AN101" s="3038" t="n">
        <v>5.787190213459739</v>
      </c>
      <c r="AO101" s="3038" t="n">
        <v>21.0260387109275</v>
      </c>
      <c r="AP101" s="3038" t="n">
        <v>-3.027428304940699</v>
      </c>
      <c r="AQ101" s="3054" t="n">
        <v>12.15546678654026</v>
      </c>
      <c r="AR101" s="3038" t="n">
        <v>2.138726</v>
      </c>
      <c r="AS101" s="749" t="n">
        <v>7.389413604173699</v>
      </c>
      <c r="AT101" s="3023" t="n"/>
      <c r="AU101" s="3054" t="n">
        <v>31.96305</v>
      </c>
      <c r="AV101" s="3038" t="n">
        <v>21.0235463850136</v>
      </c>
      <c r="AW101" s="3038" t="n">
        <v>21.0793057268679</v>
      </c>
      <c r="AX101" s="3038" t="n">
        <v>10.9395036149864</v>
      </c>
      <c r="AY101" s="3038" t="n">
        <v>10.8837442731321</v>
      </c>
      <c r="AZ101" s="3038" t="n">
        <v>20.57764</v>
      </c>
      <c r="BA101" s="749" t="n">
        <v>0.5532903676028931</v>
      </c>
      <c r="BB101" s="750" t="n"/>
      <c r="BC101" s="3054" t="n">
        <v>-3.59987</v>
      </c>
      <c r="BD101" s="3038" t="n">
        <v>21.0854486882559</v>
      </c>
      <c r="BE101" s="3038" t="n">
        <v>21.1409833242726</v>
      </c>
      <c r="BF101" s="3038" t="n">
        <v>-24.6853186882559</v>
      </c>
      <c r="BG101" s="3038" t="n">
        <v>-24.7408533242726</v>
      </c>
      <c r="BH101" s="3038" t="n">
        <v>11.208973</v>
      </c>
      <c r="BI101" s="749" t="n">
        <v>-1.32115966378008</v>
      </c>
      <c r="BJ101" s="3023" t="n"/>
      <c r="BK101" s="3054" t="n">
        <v>10.303071</v>
      </c>
      <c r="BL101" s="3038" t="n">
        <v>21.1529784736112</v>
      </c>
      <c r="BM101" s="3038" t="n">
        <v>21.2082679759868</v>
      </c>
      <c r="BN101" s="3038" t="n">
        <v>21.1301731410191</v>
      </c>
      <c r="BO101" s="3038" t="n">
        <v>-10.8499074736112</v>
      </c>
      <c r="BP101" s="3038" t="n">
        <v>-10.8271021410191</v>
      </c>
      <c r="BQ101" s="3038" t="n">
        <v>14.746135</v>
      </c>
      <c r="BR101" s="749" t="n">
        <v>-0.3013036297307736</v>
      </c>
      <c r="BS101" s="750" t="n"/>
      <c r="BT101" s="3054" t="n">
        <v>17.401968</v>
      </c>
      <c r="BU101" s="3038" t="n">
        <v>21.2233220000229</v>
      </c>
      <c r="BV101" s="3038" t="n">
        <v>21.1862436841143</v>
      </c>
      <c r="BW101" s="3038" t="n">
        <v>-3.8213540000229</v>
      </c>
      <c r="BX101" s="3038" t="n">
        <v>-3.784275684114299</v>
      </c>
      <c r="BY101" s="3038" t="n">
        <v>19.097327</v>
      </c>
      <c r="BZ101" s="749" t="n">
        <v>-0.08877467511552795</v>
      </c>
      <c r="CA101" s="694" t="n"/>
      <c r="CB101" s="3054" t="n">
        <v>14.464038</v>
      </c>
      <c r="CC101" s="3038" t="n">
        <v>21.2964792674911</v>
      </c>
      <c r="CD101" s="3038" t="n">
        <v>21.2423142272094</v>
      </c>
      <c r="CE101" s="3038" t="n">
        <v>-6.832441267491101</v>
      </c>
      <c r="CF101" s="3038" t="n">
        <v>-6.778276227209398</v>
      </c>
      <c r="CG101" s="3038" t="n">
        <v>24.76718762711914</v>
      </c>
      <c r="CH101" s="749" t="n">
        <v>-0.415999982809416</v>
      </c>
      <c r="CI101" s="694" t="n"/>
      <c r="CJ101" s="3054" t="n">
        <v>7.806621</v>
      </c>
      <c r="CK101" s="3038" t="n">
        <v>21.3696365349593</v>
      </c>
      <c r="CL101" s="3038" t="n">
        <v>21.2983847703046</v>
      </c>
      <c r="CM101" s="3038" t="n">
        <v>-13.5630155349593</v>
      </c>
      <c r="CN101" s="3038" t="n">
        <v>-13.4917637703046</v>
      </c>
      <c r="CO101" s="3038" t="n">
        <v>14.153505</v>
      </c>
      <c r="CP101" s="749" t="n">
        <v>-0.4484319608464475</v>
      </c>
      <c r="CQ101" s="750" t="n"/>
      <c r="CR101" s="3038" t="n">
        <v>201.473289</v>
      </c>
      <c r="CS101" s="3038" t="n">
        <v>252.3275764770666</v>
      </c>
      <c r="CT101" s="3038" t="n">
        <v>236.3547068226474</v>
      </c>
      <c r="CU101" s="3038" t="n">
        <v>-50.85428747706661</v>
      </c>
      <c r="CV101" s="3038" t="n">
        <v>-34.88141782264742</v>
      </c>
      <c r="CW101" s="3038" t="n">
        <v>161.5329376271191</v>
      </c>
      <c r="CX101" s="778">
        <f>+CR101/CW101-1</f>
        <v/>
      </c>
      <c r="CY101" s="93" t="n"/>
      <c r="CZ101" s="3055" t="n">
        <v>252.327576477066</v>
      </c>
      <c r="DA101" s="3038" t="n">
        <v>105.362950967072</v>
      </c>
      <c r="DB101" s="3038" t="n">
        <v>253.700093320693</v>
      </c>
      <c r="DC101" s="3038" t="n">
        <v>236.354706822647</v>
      </c>
      <c r="DD101" s="3038" t="n">
        <v>161.5329376271191</v>
      </c>
      <c r="DE101" s="749">
        <f>(CZ101-DD101)/DD101</f>
        <v/>
      </c>
      <c r="DF101" s="749">
        <f>(DA101-DD101)/DD101</f>
        <v/>
      </c>
      <c r="DG101" s="749">
        <f>(DB101-DD101)/DD101</f>
        <v/>
      </c>
      <c r="DH101" s="749">
        <f>(DC101-DD101)/DD101</f>
        <v/>
      </c>
      <c r="DI101" s="2729" t="n"/>
      <c r="DJ101" s="2618" t="n"/>
      <c r="DL101" s="2618" t="n"/>
      <c r="DM101" s="2811">
        <f>(CS101-CZ101)*10^6</f>
        <v/>
      </c>
      <c r="DN101" s="2811">
        <f>(CT101-DC101)*10^6</f>
        <v/>
      </c>
      <c r="DO101" s="2811">
        <f>(CW101-DD101)*10^6</f>
        <v/>
      </c>
    </row>
    <row customFormat="1" customHeight="1" hidden="1" ht="15" outlineLevel="1" r="102" s="777">
      <c r="A102" s="774" t="n"/>
      <c r="B102" s="3065" t="n"/>
      <c r="C102" s="643" t="inlineStr">
        <is>
          <t>CA95</t>
        </is>
      </c>
      <c r="D102" s="2832" t="n"/>
      <c r="E102" s="2832" t="n"/>
      <c r="F102" s="2832" t="n"/>
      <c r="G102" s="2832" t="n"/>
      <c r="H102" s="2368" t="n"/>
      <c r="I102" s="402" t="n"/>
      <c r="J102" s="2832" t="n"/>
      <c r="K102" s="2832" t="n"/>
      <c r="L102" s="2832" t="n"/>
      <c r="M102" s="2832" t="n"/>
      <c r="N102" s="2368" t="n"/>
      <c r="O102" s="2826" t="n"/>
      <c r="P102" s="2832" t="n"/>
      <c r="Q102" s="2832" t="n"/>
      <c r="R102" s="2832" t="n"/>
      <c r="S102" s="2832" t="n"/>
      <c r="T102" s="2368" t="n"/>
      <c r="U102" s="402" t="n"/>
      <c r="V102" s="2336" t="n"/>
      <c r="W102" s="3066" t="n"/>
      <c r="X102" s="3066" t="n"/>
      <c r="Y102" s="3066" t="n"/>
      <c r="Z102" s="3066" t="n"/>
      <c r="AA102" s="3066" t="n"/>
      <c r="AB102" s="2368" t="n"/>
      <c r="AC102" s="402" t="n"/>
      <c r="AD102" s="2832" t="n"/>
      <c r="AE102" s="2832" t="n"/>
      <c r="AF102" s="2832" t="n"/>
      <c r="AG102" s="2832" t="n"/>
      <c r="AH102" s="2831" t="n"/>
      <c r="AI102" s="2832" t="n"/>
      <c r="AJ102" s="401" t="n"/>
      <c r="AK102" s="402" t="n"/>
      <c r="AL102" s="2832" t="n"/>
      <c r="AM102" s="2832" t="n"/>
      <c r="AN102" s="2832" t="n"/>
      <c r="AO102" s="2832" t="n"/>
      <c r="AP102" s="2832" t="n"/>
      <c r="AQ102" s="2831" t="n"/>
      <c r="AR102" s="2832" t="n"/>
      <c r="AS102" s="401" t="n"/>
      <c r="AT102" s="2826" t="n"/>
      <c r="AU102" s="2831" t="n"/>
      <c r="AV102" s="2832" t="n"/>
      <c r="AW102" s="2832" t="n"/>
      <c r="AX102" s="2832" t="n"/>
      <c r="AY102" s="2832" t="n"/>
      <c r="AZ102" s="2832" t="n"/>
      <c r="BA102" s="401" t="n"/>
      <c r="BB102" s="402" t="n"/>
      <c r="BC102" s="2831" t="n"/>
      <c r="BD102" s="2832" t="n"/>
      <c r="BE102" s="2832" t="n"/>
      <c r="BF102" s="2832" t="n"/>
      <c r="BG102" s="2832" t="n"/>
      <c r="BH102" s="2832" t="n"/>
      <c r="BI102" s="401" t="n"/>
      <c r="BJ102" s="2826" t="n"/>
      <c r="BK102" s="2831" t="n"/>
      <c r="BL102" s="2832" t="n"/>
      <c r="BM102" s="2832" t="n"/>
      <c r="BN102" s="2832" t="n"/>
      <c r="BO102" s="2832" t="n"/>
      <c r="BP102" s="2832" t="n"/>
      <c r="BQ102" s="2832" t="n"/>
      <c r="BR102" s="401" t="n"/>
      <c r="BS102" s="402" t="n"/>
      <c r="BT102" s="2831" t="n"/>
      <c r="BU102" s="2832" t="n"/>
      <c r="BV102" s="2832" t="n"/>
      <c r="BW102" s="2832" t="n"/>
      <c r="BX102" s="2832" t="n"/>
      <c r="BY102" s="2832" t="n"/>
      <c r="BZ102" s="401" t="n"/>
      <c r="CA102" s="389" t="n"/>
      <c r="CB102" s="2831" t="n"/>
      <c r="CC102" s="2832" t="n"/>
      <c r="CD102" s="2832" t="n"/>
      <c r="CE102" s="2832" t="n"/>
      <c r="CF102" s="2832" t="n"/>
      <c r="CG102" s="2832" t="n"/>
      <c r="CH102" s="401" t="n"/>
      <c r="CI102" s="389" t="n"/>
      <c r="CJ102" s="2831" t="n"/>
      <c r="CK102" s="2832" t="n"/>
      <c r="CL102" s="2832" t="n"/>
      <c r="CM102" s="2832" t="n"/>
      <c r="CN102" s="2832" t="n"/>
      <c r="CO102" s="2832" t="n"/>
      <c r="CP102" s="401" t="n"/>
      <c r="CQ102" s="402" t="n"/>
      <c r="CR102" s="2832" t="n"/>
      <c r="CS102" s="2832" t="n"/>
      <c r="CT102" s="2832" t="n"/>
      <c r="CU102" s="2832">
        <f>+CR102-CS102</f>
        <v/>
      </c>
      <c r="CV102" s="2832">
        <f>+CR102-CT102</f>
        <v/>
      </c>
      <c r="CW102" s="2832" t="n"/>
      <c r="CX102" s="752" t="n"/>
      <c r="CY102" s="32" t="n"/>
      <c r="CZ102" s="3067" t="n"/>
      <c r="DA102" s="2832" t="n"/>
      <c r="DB102" s="2832" t="n"/>
      <c r="DC102" s="2832" t="n"/>
      <c r="DD102" s="2832" t="n"/>
      <c r="DE102" s="401" t="n"/>
      <c r="DF102" s="401" t="n"/>
      <c r="DG102" s="401" t="n"/>
      <c r="DH102" s="401" t="n"/>
      <c r="DI102" s="2729" t="n"/>
      <c r="DJ102" s="2618" t="n"/>
      <c r="DL102" s="2618" t="n"/>
      <c r="DM102" s="2811">
        <f>(CS102-CZ102)*10^6</f>
        <v/>
      </c>
      <c r="DN102" s="2811">
        <f>(CT102-DC102)*10^6</f>
        <v/>
      </c>
      <c r="DO102" s="2811">
        <f>(CW102-DD102)*10^6</f>
        <v/>
      </c>
    </row>
    <row customFormat="1" customHeight="1" hidden="1" ht="15" outlineLevel="1" r="103" s="744">
      <c r="A103" s="779" t="n"/>
      <c r="B103" s="736" t="inlineStr">
        <is>
          <t xml:space="preserve">    Revenu Internet 3G</t>
        </is>
      </c>
      <c r="C103" s="643" t="inlineStr">
        <is>
          <t>CA96</t>
        </is>
      </c>
      <c r="D103" s="2889" t="n">
        <v>43.765311</v>
      </c>
      <c r="E103" s="2889" t="n">
        <v>30.9403437370315</v>
      </c>
      <c r="F103" s="2889" t="n">
        <v>12.8249672629685</v>
      </c>
      <c r="G103" s="3076" t="n">
        <v>9.392303999999999</v>
      </c>
      <c r="H103" s="2369" t="n">
        <v>3.659699153690085</v>
      </c>
      <c r="I103" s="781" t="n"/>
      <c r="J103" s="2889" t="n">
        <v>34.79274</v>
      </c>
      <c r="K103" s="2889" t="n">
        <v>28.2167915403161</v>
      </c>
      <c r="L103" s="2889" t="n">
        <v>6.575948459683904</v>
      </c>
      <c r="M103" s="3076" t="n">
        <v>26.431332</v>
      </c>
      <c r="N103" s="2369" t="n">
        <v>0.3163445565285927</v>
      </c>
      <c r="O103" s="2826" t="n"/>
      <c r="P103" s="2889" t="n">
        <v>38.581361</v>
      </c>
      <c r="Q103" s="2889" t="n">
        <v>31.6699862199887</v>
      </c>
      <c r="R103" s="2889" t="n">
        <v>6.9113747800113</v>
      </c>
      <c r="S103" s="3076" t="n">
        <v>30.024749</v>
      </c>
      <c r="T103" s="2369" t="n">
        <v>0.2849852966297903</v>
      </c>
      <c r="U103" s="781" t="n"/>
      <c r="V103" s="2344" t="n">
        <v>52.712526</v>
      </c>
      <c r="W103" s="3068" t="n">
        <v>31.1314203626837</v>
      </c>
      <c r="X103" s="3068" t="n">
        <v>35.8560609677627</v>
      </c>
      <c r="Y103" s="3068" t="n">
        <v>21.5811056373163</v>
      </c>
      <c r="Z103" s="3068" t="n">
        <v>16.8564650322373</v>
      </c>
      <c r="AA103" s="3077" t="n">
        <v>30.822782</v>
      </c>
      <c r="AB103" s="2369" t="n">
        <v>0.7101806709076421</v>
      </c>
      <c r="AC103" s="781" t="n"/>
      <c r="AD103" s="2855" t="n">
        <v>22.31498</v>
      </c>
      <c r="AE103" s="2889" t="n">
        <v>33.320637887703</v>
      </c>
      <c r="AF103" s="2889" t="n">
        <v>31.4010629391289</v>
      </c>
      <c r="AG103" s="2889" t="n">
        <v>-11.005657887703</v>
      </c>
      <c r="AH103" s="2836" t="n">
        <v>-9.0860829391289</v>
      </c>
      <c r="AI103" s="3076" t="n">
        <v>58.5952280000002</v>
      </c>
      <c r="AJ103" s="780" t="n">
        <v>-0.619167280994283</v>
      </c>
      <c r="AK103" s="781" t="n"/>
      <c r="AL103" s="2855" t="n">
        <v>26.844902</v>
      </c>
      <c r="AM103" s="2889" t="n">
        <v>32.5274318639837</v>
      </c>
      <c r="AN103" s="2889" t="n">
        <v>30.7447172479661</v>
      </c>
      <c r="AO103" s="2889" t="n">
        <v>35.8560609677627</v>
      </c>
      <c r="AP103" s="2889" t="n">
        <v>-5.682529863983699</v>
      </c>
      <c r="AQ103" s="2836" t="n">
        <v>-3.899815247966103</v>
      </c>
      <c r="AR103" s="3076" t="n">
        <v>31.950957</v>
      </c>
      <c r="AS103" s="780" t="n">
        <v>-0.1598091412410588</v>
      </c>
      <c r="AT103" s="2826" t="n"/>
      <c r="AU103" s="2844" t="n">
        <v>40.457879</v>
      </c>
      <c r="AV103" s="2889" t="n">
        <v>33.8124723221442</v>
      </c>
      <c r="AW103" s="2889" t="n">
        <v>37.5319622891687</v>
      </c>
      <c r="AX103" s="2889" t="n">
        <v>6.645406677855803</v>
      </c>
      <c r="AY103" s="2889" t="n">
        <v>2.925916710831295</v>
      </c>
      <c r="AZ103" s="3076" t="n">
        <v>32.318738</v>
      </c>
      <c r="BA103" s="780" t="n">
        <v>0.2518396912651724</v>
      </c>
      <c r="BB103" s="781" t="n"/>
      <c r="BC103" s="2854" t="n">
        <v>81.417609</v>
      </c>
      <c r="BD103" s="2889" t="n">
        <v>34.8527982869977</v>
      </c>
      <c r="BE103" s="2889" t="n">
        <v>38.9176808314625</v>
      </c>
      <c r="BF103" s="2889" t="n">
        <v>46.5648107130023</v>
      </c>
      <c r="BG103" s="2889" t="n">
        <v>42.4999281685375</v>
      </c>
      <c r="BH103" s="3076" t="n">
        <v>55.65490399999999</v>
      </c>
      <c r="BI103" s="780" t="n">
        <v>0.4629008972866075</v>
      </c>
      <c r="BJ103" s="2826" t="n"/>
      <c r="BK103" s="2854" t="n">
        <v>35.470544</v>
      </c>
      <c r="BL103" s="2889" t="n">
        <v>33.7080517383481</v>
      </c>
      <c r="BM103" s="2889" t="n">
        <v>37.4873374014178</v>
      </c>
      <c r="BN103" s="2889" t="n">
        <v>25.5060662879336</v>
      </c>
      <c r="BO103" s="2889" t="n">
        <v>1.7624922616519</v>
      </c>
      <c r="BP103" s="2889" t="n">
        <v>9.964477712066397</v>
      </c>
      <c r="BQ103" s="3076" t="n">
        <v>18.8109829999995</v>
      </c>
      <c r="BR103" s="780" t="n">
        <v>0.8856294750785187</v>
      </c>
      <c r="BS103" s="781" t="n"/>
      <c r="BT103" s="2854" t="n">
        <v>34.056113</v>
      </c>
      <c r="BU103" s="2889" t="n">
        <v>35.3734921033385</v>
      </c>
      <c r="BV103" s="2889" t="n">
        <v>26.9107342786051</v>
      </c>
      <c r="BW103" s="2889" t="n">
        <v>-1.317379103338496</v>
      </c>
      <c r="BX103" s="2889" t="n">
        <v>7.145378721394902</v>
      </c>
      <c r="BY103" s="3076" t="n">
        <v>28.671643</v>
      </c>
      <c r="BZ103" s="780" t="n">
        <v>0.187797748458294</v>
      </c>
      <c r="CA103" s="389" t="n"/>
      <c r="CB103" s="2854" t="n">
        <v>31.436164</v>
      </c>
      <c r="CC103" s="2889" t="n">
        <v>33.8966725062742</v>
      </c>
      <c r="CD103" s="2889" t="n">
        <v>26.1194910380761</v>
      </c>
      <c r="CE103" s="2889" t="n">
        <v>-2.460508506274202</v>
      </c>
      <c r="CF103" s="2889" t="n">
        <v>5.316672961923899</v>
      </c>
      <c r="CG103" s="3076" t="n">
        <v>57.542908</v>
      </c>
      <c r="CH103" s="780" t="n">
        <v>-0.4536917737977372</v>
      </c>
      <c r="CI103" s="389" t="n"/>
      <c r="CJ103" s="2854" t="n">
        <v>13.011844</v>
      </c>
      <c r="CK103" s="2889" t="n">
        <v>36.2974695741886</v>
      </c>
      <c r="CL103" s="2889" t="n">
        <v>27.969454260514</v>
      </c>
      <c r="CM103" s="2889" t="n">
        <v>-23.2856255741886</v>
      </c>
      <c r="CN103" s="2889" t="n">
        <v>-14.957610260514</v>
      </c>
      <c r="CO103" s="3076" t="n">
        <v>31.779593</v>
      </c>
      <c r="CP103" s="780" t="n">
        <v>-0.5905597658220483</v>
      </c>
      <c r="CQ103" s="781" t="n"/>
      <c r="CR103" s="3078" t="n">
        <v>454.861973</v>
      </c>
      <c r="CS103" s="2889" t="n">
        <v>395.747568142998</v>
      </c>
      <c r="CT103" s="2889" t="n">
        <v>447.3930538651288</v>
      </c>
      <c r="CU103" s="2889" t="n">
        <v>59.114404857002</v>
      </c>
      <c r="CV103" s="2889" t="n">
        <v>7.468919134871157</v>
      </c>
      <c r="CW103" s="2889" t="n">
        <v>411.9961209999997</v>
      </c>
      <c r="CX103" s="782">
        <f>+CR103/CW103-1</f>
        <v/>
      </c>
      <c r="CY103" s="32" t="n"/>
      <c r="CZ103" s="3069" t="n">
        <v>395.747568142998</v>
      </c>
      <c r="DA103" s="2889" t="n">
        <v>411.73284225963</v>
      </c>
      <c r="DB103" s="2889" t="n">
        <v>460.80482953514</v>
      </c>
      <c r="DC103" s="2889" t="n">
        <v>447.393053865129</v>
      </c>
      <c r="DD103" s="3076" t="n">
        <v>411.9961209999997</v>
      </c>
      <c r="DE103" s="780">
        <f>(CZ103-DD103)/DD103</f>
        <v/>
      </c>
      <c r="DF103" s="780">
        <f>(DA103-DD103)/DD103</f>
        <v/>
      </c>
      <c r="DG103" s="780">
        <f>(DB103-DD103)/DD103</f>
        <v/>
      </c>
      <c r="DH103" s="780">
        <f>(DC103-DD103)/DD103</f>
        <v/>
      </c>
      <c r="DI103" s="2729" t="n"/>
      <c r="DJ103" s="3051" t="n"/>
      <c r="DL103" s="3051" t="n"/>
      <c r="DM103" s="2811">
        <f>(CS103-CZ103)*10^6</f>
        <v/>
      </c>
      <c r="DN103" s="2811">
        <f>(CT103-DC103)*10^6</f>
        <v/>
      </c>
      <c r="DO103" s="2811">
        <f>(CW103-DD103)*10^6</f>
        <v/>
      </c>
    </row>
    <row customFormat="1" customHeight="1" hidden="1" ht="15" outlineLevel="1" r="104" s="777">
      <c r="A104" s="774" t="n"/>
      <c r="B104" s="726" t="inlineStr">
        <is>
          <t xml:space="preserve">    Transport and Automotive (Traking)</t>
        </is>
      </c>
      <c r="C104" s="643" t="inlineStr">
        <is>
          <t>CA97</t>
        </is>
      </c>
      <c r="D104" s="2832" t="n">
        <v>0</v>
      </c>
      <c r="E104" s="2901" t="n">
        <v>0</v>
      </c>
      <c r="F104" s="2832" t="n">
        <v>0</v>
      </c>
      <c r="G104" s="2901" t="n">
        <v>0</v>
      </c>
      <c r="H104" s="2368" t="n"/>
      <c r="I104" s="402" t="n"/>
      <c r="J104" s="2832" t="n">
        <v>0</v>
      </c>
      <c r="K104" s="2901" t="n">
        <v>0</v>
      </c>
      <c r="L104" s="2832" t="n">
        <v>0</v>
      </c>
      <c r="M104" s="2901" t="n">
        <v>0</v>
      </c>
      <c r="N104" s="2368" t="n"/>
      <c r="O104" s="2826" t="n"/>
      <c r="P104" s="2832" t="n">
        <v>0</v>
      </c>
      <c r="Q104" s="2901" t="n">
        <v>0</v>
      </c>
      <c r="R104" s="2832" t="n">
        <v>0</v>
      </c>
      <c r="S104" s="2901" t="n">
        <v>0</v>
      </c>
      <c r="T104" s="2368" t="n"/>
      <c r="U104" s="402" t="n"/>
      <c r="V104" s="2336" t="n">
        <v>0</v>
      </c>
      <c r="W104" s="3042" t="n">
        <v>0</v>
      </c>
      <c r="X104" s="3042" t="n">
        <v>0</v>
      </c>
      <c r="Y104" s="3066" t="n">
        <v>0</v>
      </c>
      <c r="Z104" s="3066" t="n">
        <v>0</v>
      </c>
      <c r="AA104" s="3042" t="n">
        <v>0</v>
      </c>
      <c r="AB104" s="2368" t="n"/>
      <c r="AC104" s="402" t="n"/>
      <c r="AD104" s="2832" t="n">
        <v>0</v>
      </c>
      <c r="AE104" s="2901" t="n">
        <v>0</v>
      </c>
      <c r="AF104" s="2901" t="n">
        <v>0</v>
      </c>
      <c r="AG104" s="2832" t="n">
        <v>0</v>
      </c>
      <c r="AH104" s="2831" t="n">
        <v>0</v>
      </c>
      <c r="AI104" s="2901" t="n">
        <v>0</v>
      </c>
      <c r="AJ104" s="401" t="n"/>
      <c r="AK104" s="402" t="n"/>
      <c r="AL104" s="2832" t="n">
        <v>0</v>
      </c>
      <c r="AM104" s="2901" t="n">
        <v>0</v>
      </c>
      <c r="AN104" s="2901" t="n">
        <v>0</v>
      </c>
      <c r="AO104" s="2901" t="n">
        <v>0</v>
      </c>
      <c r="AP104" s="2832" t="n">
        <v>0</v>
      </c>
      <c r="AQ104" s="2831" t="n">
        <v>0</v>
      </c>
      <c r="AR104" s="2901" t="n">
        <v>0</v>
      </c>
      <c r="AS104" s="401" t="n"/>
      <c r="AT104" s="2826" t="n"/>
      <c r="AU104" s="2831" t="n">
        <v>0</v>
      </c>
      <c r="AV104" s="2901" t="n">
        <v>0</v>
      </c>
      <c r="AW104" s="2901" t="n">
        <v>0</v>
      </c>
      <c r="AX104" s="2832" t="n">
        <v>0</v>
      </c>
      <c r="AY104" s="2832" t="n">
        <v>0</v>
      </c>
      <c r="AZ104" s="2901" t="n">
        <v>0</v>
      </c>
      <c r="BA104" s="401" t="n"/>
      <c r="BB104" s="402" t="n"/>
      <c r="BC104" s="2831" t="n">
        <v>0</v>
      </c>
      <c r="BD104" s="2901" t="n"/>
      <c r="BE104" s="2901" t="n"/>
      <c r="BF104" s="2832" t="n">
        <v>0</v>
      </c>
      <c r="BG104" s="2832" t="n">
        <v>0</v>
      </c>
      <c r="BH104" s="2901" t="n">
        <v>0</v>
      </c>
      <c r="BI104" s="401" t="n"/>
      <c r="BJ104" s="2826" t="n"/>
      <c r="BK104" s="2831" t="n">
        <v>0</v>
      </c>
      <c r="BL104" s="2901" t="n"/>
      <c r="BM104" s="2901" t="n"/>
      <c r="BN104" s="2901" t="n">
        <v>0</v>
      </c>
      <c r="BO104" s="2832" t="n">
        <v>0</v>
      </c>
      <c r="BP104" s="2832" t="n">
        <v>0</v>
      </c>
      <c r="BQ104" s="2901" t="n">
        <v>0</v>
      </c>
      <c r="BR104" s="401" t="n"/>
      <c r="BS104" s="402" t="n"/>
      <c r="BT104" s="2831" t="n">
        <v>0</v>
      </c>
      <c r="BU104" s="2901" t="n"/>
      <c r="BV104" s="2901" t="n">
        <v>0</v>
      </c>
      <c r="BW104" s="2832" t="n">
        <v>0</v>
      </c>
      <c r="BX104" s="2832" t="n">
        <v>0</v>
      </c>
      <c r="BY104" s="2901" t="n">
        <v>0</v>
      </c>
      <c r="BZ104" s="401" t="n"/>
      <c r="CA104" s="389" t="n"/>
      <c r="CB104" s="2831" t="n">
        <v>0</v>
      </c>
      <c r="CC104" s="2901" t="n"/>
      <c r="CD104" s="2901" t="n">
        <v>0</v>
      </c>
      <c r="CE104" s="2832" t="n">
        <v>0</v>
      </c>
      <c r="CF104" s="2832" t="n">
        <v>0</v>
      </c>
      <c r="CG104" s="2901" t="n">
        <v>0</v>
      </c>
      <c r="CH104" s="401" t="n"/>
      <c r="CI104" s="389" t="n"/>
      <c r="CJ104" s="2831" t="n">
        <v>0</v>
      </c>
      <c r="CK104" s="2901" t="n"/>
      <c r="CL104" s="2901" t="n">
        <v>0</v>
      </c>
      <c r="CM104" s="2832" t="n">
        <v>0</v>
      </c>
      <c r="CN104" s="2832" t="n">
        <v>0</v>
      </c>
      <c r="CO104" s="2901" t="n">
        <v>0</v>
      </c>
      <c r="CP104" s="401" t="n"/>
      <c r="CQ104" s="402" t="n"/>
      <c r="CR104" s="2832" t="n">
        <v>0</v>
      </c>
      <c r="CS104" s="2832" t="n">
        <v>0</v>
      </c>
      <c r="CT104" s="2832" t="n">
        <v>0</v>
      </c>
      <c r="CU104" s="2832" t="n">
        <v>0</v>
      </c>
      <c r="CV104" s="2832" t="n">
        <v>0</v>
      </c>
      <c r="CW104" s="2832" t="n">
        <v>0</v>
      </c>
      <c r="CX104" s="752" t="n"/>
      <c r="CY104" s="32" t="n"/>
      <c r="CZ104" s="3043" t="n">
        <v>0</v>
      </c>
      <c r="DA104" s="2901" t="n">
        <v>0</v>
      </c>
      <c r="DB104" s="2901" t="n">
        <v>0</v>
      </c>
      <c r="DC104" s="2901" t="n">
        <v>0</v>
      </c>
      <c r="DD104" s="2901" t="n">
        <v>0</v>
      </c>
      <c r="DE104" s="401" t="n"/>
      <c r="DF104" s="401" t="n"/>
      <c r="DG104" s="401" t="n"/>
      <c r="DH104" s="401" t="n"/>
      <c r="DI104" s="2729" t="n"/>
      <c r="DJ104" s="2618" t="n"/>
      <c r="DL104" s="2618" t="n"/>
      <c r="DM104" s="2811">
        <f>(CS104-CZ104)*10^6</f>
        <v/>
      </c>
      <c r="DN104" s="2811">
        <f>(CT104-DC104)*10^6</f>
        <v/>
      </c>
      <c r="DO104" s="2811">
        <f>(CW104-DD104)*10^6</f>
        <v/>
      </c>
    </row>
    <row customFormat="1" customHeight="1" hidden="1" ht="15" outlineLevel="1" r="105" s="777">
      <c r="A105" s="774" t="n"/>
      <c r="B105" s="726" t="inlineStr">
        <is>
          <t xml:space="preserve">    Banking</t>
        </is>
      </c>
      <c r="C105" s="643" t="inlineStr">
        <is>
          <t>CA98</t>
        </is>
      </c>
      <c r="D105" s="2832" t="n">
        <v>1.662363</v>
      </c>
      <c r="E105" s="2901" t="n">
        <v>0.7756110000000001</v>
      </c>
      <c r="F105" s="2832" t="n">
        <v>0.886752</v>
      </c>
      <c r="G105" s="2901" t="n">
        <v>0.809793</v>
      </c>
      <c r="H105" s="2368" t="n">
        <v>1.052824610733854</v>
      </c>
      <c r="I105" s="402" t="n"/>
      <c r="J105" s="2832" t="n">
        <v>0.810283</v>
      </c>
      <c r="K105" s="2901" t="n">
        <v>0.700551870967742</v>
      </c>
      <c r="L105" s="2832" t="n">
        <v>0.109731129032258</v>
      </c>
      <c r="M105" s="2901" t="n">
        <v>0.755332</v>
      </c>
      <c r="N105" s="2368" t="n">
        <v>0.07275079038091858</v>
      </c>
      <c r="O105" s="2826" t="n"/>
      <c r="P105" s="2832" t="n">
        <v>0.869754</v>
      </c>
      <c r="Q105" s="2901" t="n">
        <v>0.7756110000000001</v>
      </c>
      <c r="R105" s="2832" t="n">
        <v>0.09414299999999998</v>
      </c>
      <c r="S105" s="2901" t="n">
        <v>0.780703</v>
      </c>
      <c r="T105" s="2368" t="n">
        <v>0.1140651438511189</v>
      </c>
      <c r="U105" s="402" t="n"/>
      <c r="V105" s="2336" t="n">
        <v>0.752026</v>
      </c>
      <c r="W105" s="3042" t="n">
        <v>0.750591290322581</v>
      </c>
      <c r="X105" s="3042" t="n">
        <v>0.841697419354839</v>
      </c>
      <c r="Y105" s="3066" t="n">
        <v>0.001434709677418988</v>
      </c>
      <c r="Z105" s="3066" t="n">
        <v>-0.08967141935483902</v>
      </c>
      <c r="AA105" s="3042" t="n">
        <v>0.786315</v>
      </c>
      <c r="AB105" s="2368" t="n">
        <v>-0.04360720576359345</v>
      </c>
      <c r="AC105" s="402" t="n"/>
      <c r="AD105" s="2832" t="n">
        <v>0.803496</v>
      </c>
      <c r="AE105" s="2901" t="n">
        <v>0.7756110000000001</v>
      </c>
      <c r="AF105" s="2901" t="n">
        <v>0.869754</v>
      </c>
      <c r="AG105" s="2832" t="n">
        <v>0.02788499999999994</v>
      </c>
      <c r="AH105" s="2831" t="n">
        <v>-0.06625800000000004</v>
      </c>
      <c r="AI105" s="2901" t="n">
        <v>0.770723</v>
      </c>
      <c r="AJ105" s="401" t="n">
        <v>0.04252241077533681</v>
      </c>
      <c r="AK105" s="402" t="n"/>
      <c r="AL105" s="2832" t="n">
        <v>0.8357680000000001</v>
      </c>
      <c r="AM105" s="2901" t="n">
        <v>0.750591290322581</v>
      </c>
      <c r="AN105" s="2901" t="n">
        <v>0.8416974193548392</v>
      </c>
      <c r="AO105" s="2901" t="n">
        <v>0.777576774193548</v>
      </c>
      <c r="AP105" s="2832" t="n">
        <v>0.08517670967741908</v>
      </c>
      <c r="AQ105" s="2831" t="n">
        <v>-0.005929419354839149</v>
      </c>
      <c r="AR105" s="2901" t="n">
        <v>0.790046</v>
      </c>
      <c r="AS105" s="401" t="n">
        <v>0.0578725795713162</v>
      </c>
      <c r="AT105" s="2826" t="n"/>
      <c r="AU105" s="2831" t="n">
        <v>0.8697020000000001</v>
      </c>
      <c r="AV105" s="2901" t="n">
        <v>0.7756109999999999</v>
      </c>
      <c r="AW105" s="2901" t="n">
        <v>0.803496</v>
      </c>
      <c r="AX105" s="2832" t="n">
        <v>0.09409100000000015</v>
      </c>
      <c r="AY105" s="2832" t="n">
        <v>0.0662060000000001</v>
      </c>
      <c r="AZ105" s="2901" t="n">
        <v>0.7756110000000001</v>
      </c>
      <c r="BA105" s="401" t="n">
        <v>0.1213121010403411</v>
      </c>
      <c r="BB105" s="402" t="n"/>
      <c r="BC105" s="2831" t="n">
        <v>0.757765</v>
      </c>
      <c r="BD105" s="2901" t="n">
        <v>0.7756110000000001</v>
      </c>
      <c r="BE105" s="2901" t="n">
        <v>0.803496</v>
      </c>
      <c r="BF105" s="2832" t="n">
        <v>-0.01784600000000003</v>
      </c>
      <c r="BG105" s="2832" t="n">
        <v>-0.04573099999999997</v>
      </c>
      <c r="BH105" s="2901" t="n">
        <v>0.805415</v>
      </c>
      <c r="BI105" s="401" t="n">
        <v>-0.05916204689507887</v>
      </c>
      <c r="BJ105" s="2826" t="n"/>
      <c r="BK105" s="2831" t="n">
        <v>0.76666</v>
      </c>
      <c r="BL105" s="2901" t="n">
        <v>0.750591290322581</v>
      </c>
      <c r="BM105" s="2901" t="n">
        <v>0.777576774193548</v>
      </c>
      <c r="BN105" s="2901" t="n">
        <v>0.841647096774194</v>
      </c>
      <c r="BO105" s="2832" t="n">
        <v>0.01606870967741902</v>
      </c>
      <c r="BP105" s="2832" t="n">
        <v>-0.07498709677419402</v>
      </c>
      <c r="BQ105" s="2901" t="n">
        <v>0.767439</v>
      </c>
      <c r="BR105" s="401" t="n">
        <v>-0.001015064389482401</v>
      </c>
      <c r="BS105" s="402" t="n"/>
      <c r="BT105" s="2831" t="n">
        <v>-0.863516</v>
      </c>
      <c r="BU105" s="2901" t="n">
        <v>0.7756110000000001</v>
      </c>
      <c r="BV105" s="2901" t="n">
        <v>0.869702</v>
      </c>
      <c r="BW105" s="2832" t="n">
        <v>-1.639127</v>
      </c>
      <c r="BX105" s="2832" t="n">
        <v>-1.733218</v>
      </c>
      <c r="BY105" s="2901" t="n">
        <v>0.817151</v>
      </c>
      <c r="BZ105" s="401" t="n">
        <v>-2.056739819201102</v>
      </c>
      <c r="CA105" s="389" t="n"/>
      <c r="CB105" s="2831" t="n">
        <v>0.76609</v>
      </c>
      <c r="CC105" s="2901" t="n">
        <v>0.750591290322581</v>
      </c>
      <c r="CD105" s="2901" t="n">
        <v>0.841647096774194</v>
      </c>
      <c r="CE105" s="2832" t="n">
        <v>0.01549870967741906</v>
      </c>
      <c r="CF105" s="2832" t="n">
        <v>-0.07555709677419398</v>
      </c>
      <c r="CG105" s="2901" t="n">
        <v>0.76305</v>
      </c>
      <c r="CH105" s="401" t="n">
        <v>0.003984011532665033</v>
      </c>
      <c r="CI105" s="389" t="n"/>
      <c r="CJ105" s="2831" t="n">
        <v>0.763324</v>
      </c>
      <c r="CK105" s="2901" t="n">
        <v>0.7756110000000001</v>
      </c>
      <c r="CL105" s="2901" t="n">
        <v>0.869702</v>
      </c>
      <c r="CM105" s="2832" t="n">
        <v>-0.01228700000000005</v>
      </c>
      <c r="CN105" s="2832" t="n">
        <v>-0.106378</v>
      </c>
      <c r="CO105" s="2901" t="n">
        <v>0.770953</v>
      </c>
      <c r="CP105" s="401" t="n">
        <v>-0.009895544864602646</v>
      </c>
      <c r="CQ105" s="402" t="n"/>
      <c r="CR105" s="2832" t="n">
        <v>8.793715000000001</v>
      </c>
      <c r="CS105" s="2832" t="n">
        <v>9.132194032258065</v>
      </c>
      <c r="CT105" s="2832" t="n">
        <v>10.78385519354839</v>
      </c>
      <c r="CU105" s="2832" t="n">
        <v>-0.3384790322580642</v>
      </c>
      <c r="CV105" s="2832" t="n">
        <v>-1.990140193548386</v>
      </c>
      <c r="CW105" s="2832" t="n">
        <v>9.392531000000002</v>
      </c>
      <c r="CX105" s="752" t="n"/>
      <c r="CY105" s="32" t="n"/>
      <c r="CZ105" s="3043" t="n">
        <v>9.132194032258059</v>
      </c>
      <c r="DA105" s="2901" t="n">
        <v>11.0579596774194</v>
      </c>
      <c r="DB105" s="2901" t="n">
        <v>10.4446363225806</v>
      </c>
      <c r="DC105" s="2901" t="n">
        <v>10.7838551935484</v>
      </c>
      <c r="DD105" s="2901" t="n">
        <v>9.392531000000002</v>
      </c>
      <c r="DE105" s="401" t="n"/>
      <c r="DF105" s="401" t="n"/>
      <c r="DG105" s="401" t="n"/>
      <c r="DH105" s="401">
        <f>(DC105-DD105)/DD105</f>
        <v/>
      </c>
      <c r="DI105" s="2729" t="n"/>
      <c r="DJ105" s="2618" t="n"/>
      <c r="DL105" s="2618" t="n"/>
      <c r="DM105" s="2811">
        <f>(CS105-CZ105)*10^6</f>
        <v/>
      </c>
      <c r="DN105" s="2811">
        <f>(CT105-DC105)*10^6</f>
        <v/>
      </c>
      <c r="DO105" s="2811">
        <f>(CW105-DD105)*10^6</f>
        <v/>
      </c>
    </row>
    <row customFormat="1" customHeight="1" hidden="1" ht="15" outlineLevel="1" r="106" s="777">
      <c r="A106" s="774" t="n"/>
      <c r="B106" s="726" t="inlineStr">
        <is>
          <t xml:space="preserve">   TPE</t>
        </is>
      </c>
      <c r="C106" s="643" t="inlineStr">
        <is>
          <t>CA99</t>
        </is>
      </c>
      <c r="D106" s="2832" t="n">
        <v>0</v>
      </c>
      <c r="E106" s="2901" t="n">
        <v>0</v>
      </c>
      <c r="F106" s="2832" t="n">
        <v>0</v>
      </c>
      <c r="G106" s="2901" t="n">
        <v>0</v>
      </c>
      <c r="H106" s="2368" t="n"/>
      <c r="I106" s="402" t="n"/>
      <c r="J106" s="2832" t="n">
        <v>0</v>
      </c>
      <c r="K106" s="2901" t="n">
        <v>0</v>
      </c>
      <c r="L106" s="2832" t="n">
        <v>0</v>
      </c>
      <c r="M106" s="2901" t="n">
        <v>0</v>
      </c>
      <c r="N106" s="2368" t="n"/>
      <c r="O106" s="2826" t="n"/>
      <c r="P106" s="2832" t="n">
        <v>0</v>
      </c>
      <c r="Q106" s="2901" t="n">
        <v>0</v>
      </c>
      <c r="R106" s="2832" t="n">
        <v>0</v>
      </c>
      <c r="S106" s="2901" t="n">
        <v>0</v>
      </c>
      <c r="T106" s="2368" t="n"/>
      <c r="U106" s="402" t="n"/>
      <c r="V106" s="2336" t="n">
        <v>0</v>
      </c>
      <c r="W106" s="3042" t="n">
        <v>0</v>
      </c>
      <c r="X106" s="3042" t="n">
        <v>0</v>
      </c>
      <c r="Y106" s="3066" t="n">
        <v>0</v>
      </c>
      <c r="Z106" s="3066" t="n">
        <v>0</v>
      </c>
      <c r="AA106" s="3042" t="n">
        <v>0</v>
      </c>
      <c r="AB106" s="2368" t="n"/>
      <c r="AC106" s="402" t="n"/>
      <c r="AD106" s="2832" t="n">
        <v>0</v>
      </c>
      <c r="AE106" s="2901" t="n">
        <v>0</v>
      </c>
      <c r="AF106" s="2901" t="n">
        <v>0</v>
      </c>
      <c r="AG106" s="2832" t="n">
        <v>0</v>
      </c>
      <c r="AH106" s="2831" t="n">
        <v>0</v>
      </c>
      <c r="AI106" s="2901" t="n">
        <v>0</v>
      </c>
      <c r="AJ106" s="401" t="n"/>
      <c r="AK106" s="402" t="n"/>
      <c r="AL106" s="2832" t="n">
        <v>0</v>
      </c>
      <c r="AM106" s="2901" t="n">
        <v>0</v>
      </c>
      <c r="AN106" s="2901" t="n">
        <v>0</v>
      </c>
      <c r="AO106" s="2901" t="n">
        <v>0</v>
      </c>
      <c r="AP106" s="2832" t="n">
        <v>0</v>
      </c>
      <c r="AQ106" s="2831" t="n">
        <v>0</v>
      </c>
      <c r="AR106" s="2901" t="n">
        <v>0</v>
      </c>
      <c r="AS106" s="401" t="n"/>
      <c r="AT106" s="2826" t="n"/>
      <c r="AU106" s="2831" t="n">
        <v>0</v>
      </c>
      <c r="AV106" s="2901" t="n">
        <v>0</v>
      </c>
      <c r="AW106" s="2901" t="n">
        <v>0</v>
      </c>
      <c r="AX106" s="2832" t="n">
        <v>0</v>
      </c>
      <c r="AY106" s="2832" t="n">
        <v>0</v>
      </c>
      <c r="AZ106" s="2901" t="n">
        <v>0</v>
      </c>
      <c r="BA106" s="401" t="n"/>
      <c r="BB106" s="402" t="n"/>
      <c r="BC106" s="2831" t="n">
        <v>0</v>
      </c>
      <c r="BD106" s="2901" t="n"/>
      <c r="BE106" s="2901" t="n"/>
      <c r="BF106" s="2832" t="n">
        <v>0</v>
      </c>
      <c r="BG106" s="2832" t="n">
        <v>0</v>
      </c>
      <c r="BH106" s="2901" t="n">
        <v>0</v>
      </c>
      <c r="BI106" s="401" t="n"/>
      <c r="BJ106" s="2826" t="n"/>
      <c r="BK106" s="2831" t="n">
        <v>0</v>
      </c>
      <c r="BL106" s="2901" t="n"/>
      <c r="BM106" s="2901" t="n"/>
      <c r="BN106" s="2901" t="n">
        <v>0</v>
      </c>
      <c r="BO106" s="2832" t="n">
        <v>0</v>
      </c>
      <c r="BP106" s="2832" t="n">
        <v>0</v>
      </c>
      <c r="BQ106" s="2901" t="n">
        <v>0</v>
      </c>
      <c r="BR106" s="401" t="n"/>
      <c r="BS106" s="402" t="n"/>
      <c r="BT106" s="2831" t="n">
        <v>0</v>
      </c>
      <c r="BU106" s="2901" t="n"/>
      <c r="BV106" s="2901" t="n">
        <v>0</v>
      </c>
      <c r="BW106" s="2832" t="n">
        <v>0</v>
      </c>
      <c r="BX106" s="2832" t="n">
        <v>0</v>
      </c>
      <c r="BY106" s="2901" t="n">
        <v>0</v>
      </c>
      <c r="BZ106" s="401" t="n"/>
      <c r="CA106" s="389" t="n"/>
      <c r="CB106" s="2831" t="n">
        <v>0</v>
      </c>
      <c r="CC106" s="2901" t="n"/>
      <c r="CD106" s="2901" t="n">
        <v>0</v>
      </c>
      <c r="CE106" s="2832" t="n">
        <v>0</v>
      </c>
      <c r="CF106" s="2832" t="n">
        <v>0</v>
      </c>
      <c r="CG106" s="2901" t="n">
        <v>0</v>
      </c>
      <c r="CH106" s="401" t="n"/>
      <c r="CI106" s="389" t="n"/>
      <c r="CJ106" s="2831" t="n">
        <v>0</v>
      </c>
      <c r="CK106" s="2901" t="n"/>
      <c r="CL106" s="2901" t="n">
        <v>0</v>
      </c>
      <c r="CM106" s="2832" t="n">
        <v>0</v>
      </c>
      <c r="CN106" s="2832" t="n">
        <v>0</v>
      </c>
      <c r="CO106" s="2901" t="n">
        <v>0</v>
      </c>
      <c r="CP106" s="401" t="n"/>
      <c r="CQ106" s="402" t="n"/>
      <c r="CR106" s="2832" t="n">
        <v>0</v>
      </c>
      <c r="CS106" s="2832" t="n">
        <v>0</v>
      </c>
      <c r="CT106" s="2832" t="n">
        <v>0</v>
      </c>
      <c r="CU106" s="2832" t="n">
        <v>0</v>
      </c>
      <c r="CV106" s="2832" t="n">
        <v>0</v>
      </c>
      <c r="CW106" s="2832" t="n">
        <v>0</v>
      </c>
      <c r="CX106" s="752" t="n"/>
      <c r="CY106" s="32" t="n"/>
      <c r="CZ106" s="3043" t="n">
        <v>0</v>
      </c>
      <c r="DA106" s="2901" t="n">
        <v>0</v>
      </c>
      <c r="DB106" s="2901" t="n">
        <v>0</v>
      </c>
      <c r="DC106" s="2901" t="n">
        <v>0</v>
      </c>
      <c r="DD106" s="2901" t="n">
        <v>0</v>
      </c>
      <c r="DE106" s="401" t="n"/>
      <c r="DF106" s="401" t="n"/>
      <c r="DG106" s="401" t="n"/>
      <c r="DH106" s="401" t="n"/>
      <c r="DI106" s="2729" t="n"/>
      <c r="DJ106" s="2618" t="n"/>
      <c r="DL106" s="2618" t="n"/>
      <c r="DM106" s="2811">
        <f>(CS106-CZ106)*10^6</f>
        <v/>
      </c>
      <c r="DN106" s="2811">
        <f>(CT106-DC106)*10^6</f>
        <v/>
      </c>
      <c r="DO106" s="2811">
        <f>(CW106-DD106)*10^6</f>
        <v/>
      </c>
    </row>
    <row customFormat="1" customHeight="1" hidden="1" ht="15" outlineLevel="1" r="107" s="754">
      <c r="A107" s="747" t="n"/>
      <c r="B107" s="711" t="inlineStr">
        <is>
          <t>Total Data</t>
        </is>
      </c>
      <c r="C107" s="643" t="inlineStr">
        <is>
          <t>CA100</t>
        </is>
      </c>
      <c r="D107" s="3038" t="n">
        <v>1.662363</v>
      </c>
      <c r="E107" s="3038" t="n">
        <v>0.7756110000000001</v>
      </c>
      <c r="F107" s="3038" t="n">
        <v>0.886752</v>
      </c>
      <c r="G107" s="3038" t="n">
        <v>0.809793</v>
      </c>
      <c r="H107" s="2365" t="n">
        <v>1.052824610733854</v>
      </c>
      <c r="I107" s="750" t="n"/>
      <c r="J107" s="3038" t="n">
        <v>0.810283</v>
      </c>
      <c r="K107" s="3038" t="n">
        <v>0.700551870967742</v>
      </c>
      <c r="L107" s="3038" t="n">
        <v>0.109731129032258</v>
      </c>
      <c r="M107" s="3038" t="n">
        <v>0.755332</v>
      </c>
      <c r="N107" s="2365" t="n">
        <v>0.07275079038091858</v>
      </c>
      <c r="O107" s="3023" t="n"/>
      <c r="P107" s="3038" t="n">
        <v>0.869754</v>
      </c>
      <c r="Q107" s="3038" t="n">
        <v>0.7756110000000001</v>
      </c>
      <c r="R107" s="3038" t="n">
        <v>0.09414299999999998</v>
      </c>
      <c r="S107" s="3038" t="n">
        <v>0.780703</v>
      </c>
      <c r="T107" s="2365" t="n">
        <v>0.1140651438511189</v>
      </c>
      <c r="U107" s="750" t="n"/>
      <c r="V107" s="2327" t="n">
        <v>0.752026</v>
      </c>
      <c r="W107" s="3053" t="n">
        <v>0.750591290322581</v>
      </c>
      <c r="X107" s="3053" t="n">
        <v>0.841697419354839</v>
      </c>
      <c r="Y107" s="3053" t="n">
        <v>0.001434709677418988</v>
      </c>
      <c r="Z107" s="3053" t="n">
        <v>-0.08967141935483902</v>
      </c>
      <c r="AA107" s="3053" t="n">
        <v>0.786315</v>
      </c>
      <c r="AB107" s="2365" t="n">
        <v>-0.04360720576359345</v>
      </c>
      <c r="AC107" s="750" t="n"/>
      <c r="AD107" s="3038" t="n">
        <v>0.803496</v>
      </c>
      <c r="AE107" s="3038" t="n">
        <v>0.7756110000000001</v>
      </c>
      <c r="AF107" s="3038" t="n">
        <v>0.869754</v>
      </c>
      <c r="AG107" s="3038" t="n">
        <v>0.02788499999999994</v>
      </c>
      <c r="AH107" s="3054" t="n">
        <v>-0.06625800000000004</v>
      </c>
      <c r="AI107" s="3038" t="n">
        <v>0.770723</v>
      </c>
      <c r="AJ107" s="749" t="n">
        <v>0.04252241077533681</v>
      </c>
      <c r="AK107" s="750" t="n"/>
      <c r="AL107" s="3038" t="n">
        <v>0.8357680000000001</v>
      </c>
      <c r="AM107" s="3038" t="n">
        <v>0.750591290322581</v>
      </c>
      <c r="AN107" s="3038" t="n">
        <v>0.8416974193548392</v>
      </c>
      <c r="AO107" s="3038" t="n">
        <v>0.777576774193548</v>
      </c>
      <c r="AP107" s="3038" t="n">
        <v>0.08517670967741908</v>
      </c>
      <c r="AQ107" s="3054" t="n">
        <v>-0.005929419354839149</v>
      </c>
      <c r="AR107" s="3038" t="n">
        <v>0.790046</v>
      </c>
      <c r="AS107" s="749" t="n">
        <v>0.0578725795713162</v>
      </c>
      <c r="AT107" s="3023" t="n"/>
      <c r="AU107" s="3054" t="n">
        <v>0.8697020000000001</v>
      </c>
      <c r="AV107" s="3038" t="n">
        <v>0.7756109999999999</v>
      </c>
      <c r="AW107" s="3038" t="n">
        <v>0.803496</v>
      </c>
      <c r="AX107" s="3038" t="n">
        <v>0.09409100000000015</v>
      </c>
      <c r="AY107" s="3038" t="n">
        <v>0.0662060000000001</v>
      </c>
      <c r="AZ107" s="3038" t="n">
        <v>0.7756110000000001</v>
      </c>
      <c r="BA107" s="749" t="n">
        <v>0.1213121010403411</v>
      </c>
      <c r="BB107" s="750" t="n"/>
      <c r="BC107" s="3054" t="n">
        <v>0.757765</v>
      </c>
      <c r="BD107" s="3038" t="n">
        <v>0.7756110000000001</v>
      </c>
      <c r="BE107" s="3038" t="n">
        <v>0.803496</v>
      </c>
      <c r="BF107" s="3038" t="n">
        <v>-0.01784600000000003</v>
      </c>
      <c r="BG107" s="3038" t="n">
        <v>-0.04573099999999997</v>
      </c>
      <c r="BH107" s="3038" t="n">
        <v>0.805415</v>
      </c>
      <c r="BI107" s="749" t="n">
        <v>-0.05916204689507887</v>
      </c>
      <c r="BJ107" s="3023" t="n"/>
      <c r="BK107" s="3054" t="n">
        <v>0.76666</v>
      </c>
      <c r="BL107" s="3038" t="n">
        <v>0.750591290322581</v>
      </c>
      <c r="BM107" s="3038" t="n">
        <v>0.777576774193548</v>
      </c>
      <c r="BN107" s="3038" t="n">
        <v>0.841647096774194</v>
      </c>
      <c r="BO107" s="3038" t="n">
        <v>0.01606870967741902</v>
      </c>
      <c r="BP107" s="3038" t="n">
        <v>-0.07498709677419402</v>
      </c>
      <c r="BQ107" s="3038" t="n">
        <v>0.767439</v>
      </c>
      <c r="BR107" s="749" t="n">
        <v>-0.001015064389482401</v>
      </c>
      <c r="BS107" s="750" t="n"/>
      <c r="BT107" s="3054" t="n">
        <v>-0.863516</v>
      </c>
      <c r="BU107" s="3038" t="n">
        <v>0.7756110000000001</v>
      </c>
      <c r="BV107" s="3038" t="n">
        <v>0.869702</v>
      </c>
      <c r="BW107" s="3038" t="n">
        <v>-1.639127</v>
      </c>
      <c r="BX107" s="3038" t="n">
        <v>-1.733218</v>
      </c>
      <c r="BY107" s="3038" t="n">
        <v>0.817151</v>
      </c>
      <c r="BZ107" s="749" t="n">
        <v>-2.056739819201102</v>
      </c>
      <c r="CA107" s="694" t="n"/>
      <c r="CB107" s="3054" t="n">
        <v>0.76609</v>
      </c>
      <c r="CC107" s="3038" t="n">
        <v>0.750591290322581</v>
      </c>
      <c r="CD107" s="3038" t="n">
        <v>0.841647096774194</v>
      </c>
      <c r="CE107" s="3038" t="n">
        <v>0.01549870967741906</v>
      </c>
      <c r="CF107" s="3038" t="n">
        <v>-0.07555709677419398</v>
      </c>
      <c r="CG107" s="3038" t="n">
        <v>0.76305</v>
      </c>
      <c r="CH107" s="749" t="n">
        <v>0.003984011532665033</v>
      </c>
      <c r="CI107" s="694" t="n"/>
      <c r="CJ107" s="3054" t="n">
        <v>0.763324</v>
      </c>
      <c r="CK107" s="3038" t="n">
        <v>0.7756110000000001</v>
      </c>
      <c r="CL107" s="3038" t="n">
        <v>0.869702</v>
      </c>
      <c r="CM107" s="3038" t="n">
        <v>-0.01228700000000005</v>
      </c>
      <c r="CN107" s="3038" t="n">
        <v>-0.106378</v>
      </c>
      <c r="CO107" s="3038" t="n">
        <v>0.770953</v>
      </c>
      <c r="CP107" s="749" t="n">
        <v>-0.009895544864602646</v>
      </c>
      <c r="CQ107" s="750" t="n"/>
      <c r="CR107" s="3038" t="n">
        <v>8.793715000000001</v>
      </c>
      <c r="CS107" s="3038" t="n">
        <v>9.132194032258065</v>
      </c>
      <c r="CT107" s="3038" t="n">
        <v>10.78385519354839</v>
      </c>
      <c r="CU107" s="3038" t="n">
        <v>-0.3384790322580642</v>
      </c>
      <c r="CV107" s="3038" t="n">
        <v>-1.990140193548386</v>
      </c>
      <c r="CW107" s="3038" t="n">
        <v>9.392531000000002</v>
      </c>
      <c r="CX107" s="778" t="n"/>
      <c r="CY107" s="93" t="n"/>
      <c r="CZ107" s="3055" t="n">
        <v>9.132194032258059</v>
      </c>
      <c r="DA107" s="3038" t="n">
        <v>11.0579596774194</v>
      </c>
      <c r="DB107" s="3038" t="n">
        <v>10.4446363225806</v>
      </c>
      <c r="DC107" s="3038" t="n">
        <v>10.7838551935484</v>
      </c>
      <c r="DD107" s="3038" t="n">
        <v>9.392531000000002</v>
      </c>
      <c r="DE107" s="749" t="n"/>
      <c r="DF107" s="749" t="n"/>
      <c r="DG107" s="749" t="n"/>
      <c r="DH107" s="749">
        <f>(DC107-DD107)/DD107</f>
        <v/>
      </c>
      <c r="DI107" s="2729" t="n"/>
      <c r="DJ107" s="2618" t="n"/>
      <c r="DL107" s="2618" t="n"/>
      <c r="DM107" s="2811">
        <f>(CS107-CZ107)*10^6</f>
        <v/>
      </c>
      <c r="DN107" s="2811">
        <f>(CT107-DC107)*10^6</f>
        <v/>
      </c>
      <c r="DO107" s="2811">
        <f>(CW107-DD107)*10^6</f>
        <v/>
      </c>
    </row>
    <row customFormat="1" customHeight="1" hidden="1" ht="15" outlineLevel="1" r="108" s="792">
      <c r="A108" s="784" t="n"/>
      <c r="B108" s="796" t="n"/>
      <c r="C108" s="643" t="inlineStr">
        <is>
          <t>CA101</t>
        </is>
      </c>
      <c r="D108" s="3071" t="n"/>
      <c r="E108" s="3071" t="n"/>
      <c r="F108" s="3071" t="n"/>
      <c r="G108" s="3071" t="n"/>
      <c r="H108" s="2368" t="n"/>
      <c r="I108" s="402" t="n"/>
      <c r="J108" s="3071" t="n"/>
      <c r="K108" s="3071" t="n"/>
      <c r="L108" s="3071" t="n"/>
      <c r="M108" s="3071" t="n"/>
      <c r="N108" s="2368" t="n"/>
      <c r="O108" s="2826" t="n"/>
      <c r="P108" s="3071" t="n"/>
      <c r="Q108" s="3071" t="n"/>
      <c r="R108" s="3071" t="n"/>
      <c r="S108" s="3071" t="n"/>
      <c r="T108" s="2368" t="n"/>
      <c r="U108" s="402" t="n"/>
      <c r="V108" s="2340" t="n"/>
      <c r="W108" s="3072" t="n"/>
      <c r="X108" s="3072" t="n"/>
      <c r="Y108" s="3072" t="n"/>
      <c r="Z108" s="3072" t="n"/>
      <c r="AA108" s="3072" t="n"/>
      <c r="AB108" s="2368" t="n"/>
      <c r="AC108" s="402" t="n"/>
      <c r="AD108" s="3071" t="n"/>
      <c r="AE108" s="3071" t="n"/>
      <c r="AF108" s="3071" t="n"/>
      <c r="AG108" s="3071" t="n"/>
      <c r="AH108" s="2831" t="n"/>
      <c r="AI108" s="3071" t="n"/>
      <c r="AJ108" s="401" t="n"/>
      <c r="AK108" s="402" t="n"/>
      <c r="AL108" s="3071" t="n"/>
      <c r="AM108" s="3071" t="n"/>
      <c r="AN108" s="3071" t="n"/>
      <c r="AO108" s="3071" t="n"/>
      <c r="AP108" s="3071" t="n"/>
      <c r="AQ108" s="2831" t="n"/>
      <c r="AR108" s="3071" t="n"/>
      <c r="AS108" s="401" t="n"/>
      <c r="AT108" s="2826" t="n"/>
      <c r="AU108" s="3073" t="n"/>
      <c r="AV108" s="3071" t="n"/>
      <c r="AW108" s="3071" t="n"/>
      <c r="AX108" s="3071" t="n"/>
      <c r="AY108" s="3071" t="n"/>
      <c r="AZ108" s="3071" t="n"/>
      <c r="BA108" s="401" t="n"/>
      <c r="BB108" s="402" t="n"/>
      <c r="BC108" s="3073" t="n"/>
      <c r="BD108" s="3071" t="n"/>
      <c r="BE108" s="3071" t="n"/>
      <c r="BF108" s="3071" t="n"/>
      <c r="BG108" s="3071" t="n"/>
      <c r="BH108" s="3071" t="n"/>
      <c r="BI108" s="401" t="n"/>
      <c r="BJ108" s="2826" t="n"/>
      <c r="BK108" s="3073" t="n"/>
      <c r="BL108" s="3071" t="n"/>
      <c r="BM108" s="3071" t="n"/>
      <c r="BN108" s="3071" t="n"/>
      <c r="BO108" s="3071" t="n"/>
      <c r="BP108" s="3071" t="n"/>
      <c r="BQ108" s="3071" t="n"/>
      <c r="BR108" s="401" t="n"/>
      <c r="BS108" s="402" t="n"/>
      <c r="BT108" s="3073" t="n"/>
      <c r="BU108" s="3071" t="n"/>
      <c r="BV108" s="3071" t="n"/>
      <c r="BW108" s="3071" t="n"/>
      <c r="BX108" s="3071" t="n"/>
      <c r="BY108" s="3071" t="n"/>
      <c r="BZ108" s="401" t="n"/>
      <c r="CA108" s="389" t="n"/>
      <c r="CB108" s="3073" t="n"/>
      <c r="CC108" s="3071" t="n"/>
      <c r="CD108" s="3071" t="n"/>
      <c r="CE108" s="3071" t="n"/>
      <c r="CF108" s="3071" t="n"/>
      <c r="CG108" s="3071" t="n"/>
      <c r="CH108" s="401" t="n"/>
      <c r="CI108" s="389" t="n"/>
      <c r="CJ108" s="3073" t="n"/>
      <c r="CK108" s="3071" t="n"/>
      <c r="CL108" s="3071" t="n"/>
      <c r="CM108" s="3071" t="n"/>
      <c r="CN108" s="3071" t="n"/>
      <c r="CO108" s="3071" t="n"/>
      <c r="CP108" s="401" t="n"/>
      <c r="CQ108" s="402" t="n"/>
      <c r="CR108" s="3071" t="n"/>
      <c r="CS108" s="3071" t="n"/>
      <c r="CT108" s="3071" t="n"/>
      <c r="CU108" s="3071">
        <f>+CR108-CS108</f>
        <v/>
      </c>
      <c r="CV108" s="3071">
        <f>+CR108-CT108</f>
        <v/>
      </c>
      <c r="CW108" s="3071" t="n"/>
      <c r="CX108" s="788" t="n"/>
      <c r="CY108" s="789" t="n"/>
      <c r="CZ108" s="3074" t="n"/>
      <c r="DA108" s="3071" t="n"/>
      <c r="DB108" s="3071" t="n"/>
      <c r="DC108" s="3071" t="n"/>
      <c r="DD108" s="3071" t="n"/>
      <c r="DE108" s="791" t="n"/>
      <c r="DF108" s="791" t="n"/>
      <c r="DG108" s="791" t="n"/>
      <c r="DH108" s="791" t="n"/>
      <c r="DI108" s="2729" t="n"/>
      <c r="DJ108" s="2618" t="n"/>
      <c r="DL108" s="2618" t="n"/>
      <c r="DM108" s="2811">
        <f>(CS108-CZ108)*10^6</f>
        <v/>
      </c>
      <c r="DN108" s="2811">
        <f>(CT108-DC108)*10^6</f>
        <v/>
      </c>
      <c r="DO108" s="2811">
        <f>(CW108-DD108)*10^6</f>
        <v/>
      </c>
    </row>
    <row customFormat="1" customHeight="1" hidden="1" ht="15" outlineLevel="1" r="109" s="772">
      <c r="A109" s="2570" t="inlineStr">
        <is>
          <t>Business Prepaid</t>
        </is>
      </c>
      <c r="B109" s="3026" t="n"/>
      <c r="C109" s="643" t="inlineStr">
        <is>
          <t>CA102</t>
        </is>
      </c>
      <c r="D109" s="3031" t="n">
        <v>36.867669</v>
      </c>
      <c r="E109" s="3031" t="n">
        <v>42.8632462781639</v>
      </c>
      <c r="F109" s="3031" t="n">
        <v>-5.9955772781639</v>
      </c>
      <c r="G109" s="3031" t="n">
        <v>53.16682699999999</v>
      </c>
      <c r="H109" s="2367" t="n">
        <v>-0.3065663106056714</v>
      </c>
      <c r="I109" s="766" t="n"/>
      <c r="J109" s="3031" t="n">
        <v>32.276104</v>
      </c>
      <c r="K109" s="3031" t="n">
        <v>39.9635421649285</v>
      </c>
      <c r="L109" s="3031" t="n">
        <v>-7.687438164928501</v>
      </c>
      <c r="M109" s="3031" t="n">
        <v>50.65893699999999</v>
      </c>
      <c r="N109" s="2367" t="n">
        <v>-0.3628744322053185</v>
      </c>
      <c r="O109" s="3061" t="n"/>
      <c r="P109" s="3031" t="n">
        <v>40.791255</v>
      </c>
      <c r="Q109" s="3031" t="n">
        <v>45.0825834756257</v>
      </c>
      <c r="R109" s="3031" t="n">
        <v>-4.291328475625697</v>
      </c>
      <c r="S109" s="3031" t="n">
        <v>53.93005000000382</v>
      </c>
      <c r="T109" s="2367" t="n">
        <v>-0.2436266052043877</v>
      </c>
      <c r="U109" s="766" t="n"/>
      <c r="V109" s="2335" t="n">
        <v>30.31557</v>
      </c>
      <c r="W109" s="3062" t="n">
        <v>47.5860675544034</v>
      </c>
      <c r="X109" s="3062" t="n">
        <v>40.2808259713652</v>
      </c>
      <c r="Y109" s="3062" t="n">
        <v>-17.2704975544034</v>
      </c>
      <c r="Z109" s="3062" t="n">
        <v>-9.965255971365202</v>
      </c>
      <c r="AA109" s="3062" t="n">
        <v>45.85048400000001</v>
      </c>
      <c r="AB109" s="2367" t="n">
        <v>-0.3388167941695012</v>
      </c>
      <c r="AC109" s="766" t="n"/>
      <c r="AD109" s="3031" t="n">
        <v>35.4181243050847</v>
      </c>
      <c r="AE109" s="3031" t="n">
        <v>29.0195925894462</v>
      </c>
      <c r="AF109" s="3031" t="n">
        <v>39.480976148611</v>
      </c>
      <c r="AG109" s="3031" t="n">
        <v>6.398531715638502</v>
      </c>
      <c r="AH109" s="3063" t="n">
        <v>-4.062851843526296</v>
      </c>
      <c r="AI109" s="3031" t="n">
        <v>47.308756</v>
      </c>
      <c r="AJ109" s="765" t="n">
        <v>-0.2513410349431995</v>
      </c>
      <c r="AK109" s="766" t="n"/>
      <c r="AL109" s="3031" t="n">
        <v>29.040173</v>
      </c>
      <c r="AM109" s="3031" t="n">
        <v>41.2441932267712</v>
      </c>
      <c r="AN109" s="3031" t="n">
        <v>39.00589464988889</v>
      </c>
      <c r="AO109" s="3031" t="n">
        <v>35.3131070702196</v>
      </c>
      <c r="AP109" s="3031" t="n">
        <v>-12.2040202267712</v>
      </c>
      <c r="AQ109" s="3063" t="n">
        <v>-9.965721649888895</v>
      </c>
      <c r="AR109" s="3031" t="n">
        <v>36.954038</v>
      </c>
      <c r="AS109" s="765" t="n">
        <v>-0.2141542691491523</v>
      </c>
      <c r="AT109" s="3061" t="n"/>
      <c r="AU109" s="3063" t="n">
        <v>36.9379433983051</v>
      </c>
      <c r="AV109" s="3031" t="n">
        <v>39.396995641165</v>
      </c>
      <c r="AW109" s="3031" t="n">
        <v>34.1065170924713</v>
      </c>
      <c r="AX109" s="3031" t="n">
        <v>-2.459052242859897</v>
      </c>
      <c r="AY109" s="3031" t="n">
        <v>2.831426305833801</v>
      </c>
      <c r="AZ109" s="3031" t="n">
        <v>49.743453</v>
      </c>
      <c r="BA109" s="765" t="n">
        <v>-0.2574310553329481</v>
      </c>
      <c r="BB109" s="766" t="n"/>
      <c r="BC109" s="3063" t="n">
        <v>32.35730577966102</v>
      </c>
      <c r="BD109" s="3031" t="n">
        <v>37.423987616363</v>
      </c>
      <c r="BE109" s="3031" t="n">
        <v>32.6746443724582</v>
      </c>
      <c r="BF109" s="3031" t="n">
        <v>-5.066681836701981</v>
      </c>
      <c r="BG109" s="3031" t="n">
        <v>-0.3173385927971779</v>
      </c>
      <c r="BH109" s="3031" t="n">
        <v>39.805126</v>
      </c>
      <c r="BI109" s="765" t="n">
        <v>-0.1871070630536124</v>
      </c>
      <c r="BJ109" s="3061" t="n"/>
      <c r="BK109" s="3063" t="n">
        <v>34.85318122033898</v>
      </c>
      <c r="BL109" s="3031" t="n">
        <v>37.7102349454232</v>
      </c>
      <c r="BM109" s="3031" t="n">
        <v>32.8556087847431</v>
      </c>
      <c r="BN109" s="3031" t="n">
        <v>32.3461810316156</v>
      </c>
      <c r="BO109" s="3031" t="n">
        <v>-2.857053725084221</v>
      </c>
      <c r="BP109" s="3031" t="n">
        <v>2.507000188723381</v>
      </c>
      <c r="BQ109" s="3031" t="n">
        <v>44.642541</v>
      </c>
      <c r="BR109" s="765" t="n">
        <v>-0.2192832119404005</v>
      </c>
      <c r="BS109" s="766" t="n"/>
      <c r="BT109" s="3063" t="n">
        <v>20.18931113559326</v>
      </c>
      <c r="BU109" s="3031" t="n">
        <v>38.6701748466917</v>
      </c>
      <c r="BV109" s="3031" t="n">
        <v>32.8236863444641</v>
      </c>
      <c r="BW109" s="3031" t="n">
        <v>-18.48086371109844</v>
      </c>
      <c r="BX109" s="3031" t="n">
        <v>-12.63437520887084</v>
      </c>
      <c r="BY109" s="3031" t="n">
        <v>35.61905799999998</v>
      </c>
      <c r="BZ109" s="765" t="n">
        <v>-0.4331879541678708</v>
      </c>
      <c r="CA109" s="769" t="n"/>
      <c r="CB109" s="3063" t="n">
        <v>29.50846220338983</v>
      </c>
      <c r="CC109" s="3031" t="n">
        <v>37.5335232149977</v>
      </c>
      <c r="CD109" s="3031" t="n">
        <v>31.8090438500778</v>
      </c>
      <c r="CE109" s="3031" t="n">
        <v>-8.025061011607868</v>
      </c>
      <c r="CF109" s="3031" t="n">
        <v>-2.300581646687966</v>
      </c>
      <c r="CG109" s="3031" t="n">
        <v>37.425241</v>
      </c>
      <c r="CH109" s="765" t="n">
        <v>-0.2115358133995762</v>
      </c>
      <c r="CI109" s="769" t="n"/>
      <c r="CJ109" s="3063" t="n">
        <v>31.34186646610169</v>
      </c>
      <c r="CK109" s="3031" t="n">
        <v>33.0889899065803</v>
      </c>
      <c r="CL109" s="3031" t="n">
        <v>29.4161798292522</v>
      </c>
      <c r="CM109" s="3031" t="n">
        <v>-1.74712344047861</v>
      </c>
      <c r="CN109" s="3031" t="n">
        <v>1.925686636849491</v>
      </c>
      <c r="CO109" s="3031" t="n">
        <v>41.93192599999999</v>
      </c>
      <c r="CP109" s="765" t="n">
        <v>-0.2525536159225861</v>
      </c>
      <c r="CQ109" s="766" t="n"/>
      <c r="CR109" s="3031" t="n">
        <v>389.8969655084746</v>
      </c>
      <c r="CS109" s="3031" t="n">
        <v>469.5831314605598</v>
      </c>
      <c r="CT109" s="3031" t="n">
        <v>400.3992355384605</v>
      </c>
      <c r="CU109" s="3031" t="n">
        <v>-79.68616595208522</v>
      </c>
      <c r="CV109" s="3031" t="n">
        <v>-10.50227002998594</v>
      </c>
      <c r="CW109" s="3031" t="n">
        <v>537.0364370000037</v>
      </c>
      <c r="CX109" s="770">
        <f>+CR109/CW109-1</f>
        <v/>
      </c>
      <c r="CY109" s="771" t="n"/>
      <c r="CZ109" s="3064" t="n">
        <v>469.58313146056</v>
      </c>
      <c r="DA109" s="3031" t="n">
        <v>443.976759625827</v>
      </c>
      <c r="DB109" s="3031" t="n">
        <v>406.399605820125</v>
      </c>
      <c r="DC109" s="3031" t="n">
        <v>400.39923553846</v>
      </c>
      <c r="DD109" s="3031" t="n">
        <v>537.0364370000037</v>
      </c>
      <c r="DE109" s="765">
        <f>(CZ109-DD109)/DD109</f>
        <v/>
      </c>
      <c r="DF109" s="765">
        <f>(DA109-DD109)/DD109</f>
        <v/>
      </c>
      <c r="DG109" s="765">
        <f>(DB109-DD109)/DD109</f>
        <v/>
      </c>
      <c r="DH109" s="765">
        <f>(DC109-DD109)/DD109</f>
        <v/>
      </c>
      <c r="DI109" s="2729" t="n"/>
      <c r="DJ109" s="2618" t="n"/>
      <c r="DL109" s="2618" t="n"/>
      <c r="DM109" s="2811">
        <f>(CS109-CZ109)*10^6</f>
        <v/>
      </c>
      <c r="DN109" s="2811">
        <f>(CT109-DC109)*10^6</f>
        <v/>
      </c>
      <c r="DO109" s="2811">
        <f>(CW109-DD109)*10^6</f>
        <v/>
      </c>
    </row>
    <row customFormat="1" customHeight="1" hidden="1" ht="15" outlineLevel="1" r="110" s="408">
      <c r="A110" s="725" t="n"/>
      <c r="B110" s="726" t="inlineStr">
        <is>
          <t xml:space="preserve">    Sortant voix on net</t>
        </is>
      </c>
      <c r="C110" s="643" t="inlineStr">
        <is>
          <t>CA103</t>
        </is>
      </c>
      <c r="D110" s="2901" t="n">
        <v>8.29844655932191</v>
      </c>
      <c r="E110" s="2901" t="n">
        <v>15.4942121173005</v>
      </c>
      <c r="F110" s="2901" t="n">
        <v>-7.195765557978589</v>
      </c>
      <c r="G110" s="2901" t="n">
        <v>15.54572775423721</v>
      </c>
      <c r="H110" s="2363" t="n">
        <v>-0.4661911818788896</v>
      </c>
      <c r="I110" s="727" t="n"/>
      <c r="J110" s="2901" t="n">
        <v>6.99878630508479</v>
      </c>
      <c r="K110" s="2901" t="n">
        <v>14.6548120294455</v>
      </c>
      <c r="L110" s="2901" t="n">
        <v>-7.65602572436071</v>
      </c>
      <c r="M110" s="2901" t="n">
        <v>14.63846901694904</v>
      </c>
      <c r="N110" s="2363" t="n">
        <v>-0.5218908277237668</v>
      </c>
      <c r="O110" s="3041" t="n"/>
      <c r="P110" s="2901" t="n">
        <v>8.516021</v>
      </c>
      <c r="Q110" s="2901" t="n">
        <v>16.4261207748463</v>
      </c>
      <c r="R110" s="2901" t="n">
        <v>-7.9100997748463</v>
      </c>
      <c r="S110" s="2901" t="n">
        <v>15.280499</v>
      </c>
      <c r="T110" s="2363" t="n">
        <v>-0.4426869829316438</v>
      </c>
      <c r="U110" s="727" t="n"/>
      <c r="V110" s="2321" t="n">
        <v>-49.3817423813559</v>
      </c>
      <c r="W110" s="3042" t="n">
        <v>14.9200509148038</v>
      </c>
      <c r="X110" s="3042" t="n">
        <v>7.73248640126194</v>
      </c>
      <c r="Y110" s="3042" t="n">
        <v>-64.3017932961597</v>
      </c>
      <c r="Z110" s="3042" t="n">
        <v>-57.11422878261784</v>
      </c>
      <c r="AA110" s="3042" t="n">
        <v>12.32431868644056</v>
      </c>
      <c r="AB110" s="2363" t="n">
        <v>-5.006853736725147</v>
      </c>
      <c r="AC110" s="727" t="n"/>
      <c r="AD110" s="2901" t="n">
        <v>7.53113071186433</v>
      </c>
      <c r="AE110" s="2901" t="n">
        <v>15.5860251485991</v>
      </c>
      <c r="AF110" s="2901" t="n">
        <v>8.06077066198479</v>
      </c>
      <c r="AG110" s="2901" t="n">
        <v>-8.05489443673477</v>
      </c>
      <c r="AH110" s="2835" t="n">
        <v>-0.5296399501204601</v>
      </c>
      <c r="AI110" s="2901" t="n">
        <v>12.8632242457628</v>
      </c>
      <c r="AJ110" s="405" t="n">
        <v>-0.4145223182014326</v>
      </c>
      <c r="AK110" s="727" t="n"/>
      <c r="AL110" s="2901" t="n">
        <v>7.186125</v>
      </c>
      <c r="AM110" s="2901" t="n">
        <v>15.1288571076382</v>
      </c>
      <c r="AN110" s="2901" t="n">
        <v>7.80608052933359</v>
      </c>
      <c r="AO110" s="2901" t="n">
        <v>7.4010889706228</v>
      </c>
      <c r="AP110" s="2901" t="n">
        <v>-7.942732107638199</v>
      </c>
      <c r="AQ110" s="2835" t="n">
        <v>-0.6199555293335903</v>
      </c>
      <c r="AR110" s="2901" t="n">
        <v>11.815939</v>
      </c>
      <c r="AS110" s="405" t="n">
        <v>-0.3918278521918571</v>
      </c>
      <c r="AT110" s="3041" t="n"/>
      <c r="AU110" s="2835" t="n">
        <v>5.8958047372879</v>
      </c>
      <c r="AV110" s="2901" t="n">
        <v>14.0217331167071</v>
      </c>
      <c r="AW110" s="2901" t="n">
        <v>6.85818563064412</v>
      </c>
      <c r="AX110" s="2901" t="n">
        <v>-8.125928379419198</v>
      </c>
      <c r="AY110" s="2901" t="n">
        <v>-0.9623808933562197</v>
      </c>
      <c r="AZ110" s="2901" t="n">
        <v>13.09851200847447</v>
      </c>
      <c r="BA110" s="405" t="n">
        <v>-0.5498874426749059</v>
      </c>
      <c r="BB110" s="727" t="n"/>
      <c r="BC110" s="2835" t="n">
        <v>5.984617076271206</v>
      </c>
      <c r="BD110" s="2901" t="n">
        <v>13.0223052354679</v>
      </c>
      <c r="BE110" s="2901" t="n">
        <v>6.36797707869589</v>
      </c>
      <c r="BF110" s="2901" t="n">
        <v>-7.037688159196694</v>
      </c>
      <c r="BG110" s="2901" t="n">
        <v>-0.3833600024246833</v>
      </c>
      <c r="BH110" s="2901" t="n">
        <v>9.588756898305206</v>
      </c>
      <c r="BI110" s="405" t="n">
        <v>-0.3758714357093592</v>
      </c>
      <c r="BJ110" s="3041" t="n"/>
      <c r="BK110" s="2835" t="n">
        <v>6.029039</v>
      </c>
      <c r="BL110" s="2901" t="n">
        <v>13.0302584725989</v>
      </c>
      <c r="BM110" s="2901" t="n">
        <v>6.37038065922716</v>
      </c>
      <c r="BN110" s="2901" t="n">
        <v>6.34516288319827</v>
      </c>
      <c r="BO110" s="2901" t="n">
        <v>-7.0012194725989</v>
      </c>
      <c r="BP110" s="2901" t="n">
        <v>-0.3161238831982702</v>
      </c>
      <c r="BQ110" s="2901" t="n">
        <v>9.604908999999999</v>
      </c>
      <c r="BR110" s="405" t="n">
        <v>-0.3722960831799655</v>
      </c>
      <c r="BS110" s="727" t="n"/>
      <c r="BT110" s="2835" t="n">
        <v>4.893445466101753</v>
      </c>
      <c r="BU110" s="2901" t="n">
        <v>13.9925443869565</v>
      </c>
      <c r="BV110" s="2901" t="n">
        <v>6.80387115997684</v>
      </c>
      <c r="BW110" s="2901" t="n">
        <v>-9.099098920854747</v>
      </c>
      <c r="BX110" s="2901" t="n">
        <v>-1.910425693875087</v>
      </c>
      <c r="BY110" s="2901" t="n">
        <v>-43.45543470338988</v>
      </c>
      <c r="BZ110" s="405" t="n">
        <v>-1.112608365317308</v>
      </c>
      <c r="CA110" s="729" t="n"/>
      <c r="CB110" s="2835" t="n">
        <v>5.492476915254173</v>
      </c>
      <c r="CC110" s="2901" t="n">
        <v>13.7194361452468</v>
      </c>
      <c r="CD110" s="2901" t="n">
        <v>6.659814487665</v>
      </c>
      <c r="CE110" s="2901" t="n">
        <v>-8.226959229992627</v>
      </c>
      <c r="CF110" s="2901" t="n">
        <v>-1.167337572410827</v>
      </c>
      <c r="CG110" s="2901" t="n">
        <v>8.175069805084711</v>
      </c>
      <c r="CH110" s="405" t="n">
        <v>-0.3281431172810323</v>
      </c>
      <c r="CI110" s="729" t="n"/>
      <c r="CJ110" s="2835" t="n">
        <v>5.88625975423745</v>
      </c>
      <c r="CK110" s="2901" t="n">
        <v>9.934753566106171</v>
      </c>
      <c r="CL110" s="2901" t="n">
        <v>4.81457384621048</v>
      </c>
      <c r="CM110" s="2901" t="n">
        <v>-4.04849381186872</v>
      </c>
      <c r="CN110" s="2901" t="n">
        <v>1.071685908026971</v>
      </c>
      <c r="CO110" s="2901" t="n">
        <v>7.039727279661079</v>
      </c>
      <c r="CP110" s="405" t="n">
        <v>-0.1638511663308584</v>
      </c>
      <c r="CQ110" s="727" t="n"/>
      <c r="CR110" s="2901" t="n">
        <v>23.33041014406762</v>
      </c>
      <c r="CS110" s="2901" t="n">
        <v>169.9311090157167</v>
      </c>
      <c r="CT110" s="2832" t="n">
        <v>25.65261138552482</v>
      </c>
      <c r="CU110" s="2901" t="n">
        <v>-146.6006988716491</v>
      </c>
      <c r="CV110" s="2901" t="n">
        <v>-2.322201241457208</v>
      </c>
      <c r="CW110" s="2901" t="n">
        <v>86.51971799152518</v>
      </c>
      <c r="CX110" s="730">
        <f>+CR110/CW110-1</f>
        <v/>
      </c>
      <c r="CY110" s="731" t="n"/>
      <c r="CZ110" s="3043" t="n">
        <v>169.931109015717</v>
      </c>
      <c r="DA110" s="2901" t="n">
        <v>87.1302032571495</v>
      </c>
      <c r="DB110" s="2901" t="n">
        <v>27.356994233385</v>
      </c>
      <c r="DC110" s="2901" t="n">
        <v>25.6526113855248</v>
      </c>
      <c r="DD110" s="2901" t="n">
        <v>86.51971799152518</v>
      </c>
      <c r="DE110" s="405">
        <f>(CZ110-DD110)/DD110</f>
        <v/>
      </c>
      <c r="DF110" s="405">
        <f>(DA110-DD110)/DD110</f>
        <v/>
      </c>
      <c r="DG110" s="405">
        <f>(DB110-DD110)/DD110</f>
        <v/>
      </c>
      <c r="DH110" s="405">
        <f>(DC110-DD110)/DD110</f>
        <v/>
      </c>
      <c r="DI110" s="2729" t="n"/>
      <c r="DJ110" s="2618" t="n"/>
      <c r="DL110" s="2618" t="n"/>
      <c r="DM110" s="2811">
        <f>(CS110-CZ110)*10^6</f>
        <v/>
      </c>
      <c r="DN110" s="2811">
        <f>(CT110-DC110)*10^6</f>
        <v/>
      </c>
      <c r="DO110" s="2811">
        <f>(CW110-DD110)*10^6</f>
        <v/>
      </c>
    </row>
    <row customFormat="1" customHeight="1" hidden="1" ht="15" outlineLevel="1" r="111" s="408">
      <c r="A111" s="725" t="n"/>
      <c r="B111" s="726" t="inlineStr">
        <is>
          <t xml:space="preserve">    Sortant voix MTN</t>
        </is>
      </c>
      <c r="C111" s="643" t="inlineStr">
        <is>
          <t>CA104</t>
        </is>
      </c>
      <c r="D111" s="2901" t="n">
        <v>10.5489468305086</v>
      </c>
      <c r="E111" s="2901" t="n">
        <v>13.7775844006913</v>
      </c>
      <c r="F111" s="2901" t="n">
        <v>-3.2286375701827</v>
      </c>
      <c r="G111" s="2901" t="n">
        <v>20.47345938135599</v>
      </c>
      <c r="H111" s="2363" t="n">
        <v>-0.4847501521841042</v>
      </c>
      <c r="I111" s="727" t="n"/>
      <c r="J111" s="2901" t="n">
        <v>8.80913862711861</v>
      </c>
      <c r="K111" s="2901" t="n">
        <v>13.0667260951114</v>
      </c>
      <c r="L111" s="2901" t="n">
        <v>-4.25758746799279</v>
      </c>
      <c r="M111" s="2901" t="n">
        <v>19.168755042373</v>
      </c>
      <c r="N111" s="2363" t="n">
        <v>-0.5404428400464301</v>
      </c>
      <c r="O111" s="3041" t="n"/>
      <c r="P111" s="2901" t="n">
        <v>11.59688</v>
      </c>
      <c r="Q111" s="2901" t="n">
        <v>14.7439533076255</v>
      </c>
      <c r="R111" s="2901" t="n">
        <v>-3.147073307625499</v>
      </c>
      <c r="S111" s="2901" t="n">
        <v>20.309874</v>
      </c>
      <c r="T111" s="2363" t="n">
        <v>-0.4290028584126125</v>
      </c>
      <c r="U111" s="727" t="n"/>
      <c r="V111" s="2321" t="n">
        <v>64.7133358813559</v>
      </c>
      <c r="W111" s="3042" t="n">
        <v>13.2726355271283</v>
      </c>
      <c r="X111" s="3042" t="n">
        <v>12.3634722527919</v>
      </c>
      <c r="Y111" s="3042" t="n">
        <v>51.4407003542276</v>
      </c>
      <c r="Z111" s="3042" t="n">
        <v>52.349863628564</v>
      </c>
      <c r="AA111" s="3042" t="n">
        <v>16.8994861864408</v>
      </c>
      <c r="AB111" s="2363" t="n">
        <v>2.829307895365377</v>
      </c>
      <c r="AC111" s="727" t="n"/>
      <c r="AD111" s="2901" t="n">
        <v>10.4739441694916</v>
      </c>
      <c r="AE111" s="2901" t="n">
        <v>0.576528408884043</v>
      </c>
      <c r="AF111" s="2901" t="n">
        <v>11.8664394629084</v>
      </c>
      <c r="AG111" s="2901" t="n">
        <v>9.897415760607558</v>
      </c>
      <c r="AH111" s="2835" t="n">
        <v>-1.392495293416799</v>
      </c>
      <c r="AI111" s="2901" t="n">
        <v>18.0677533220338</v>
      </c>
      <c r="AJ111" s="405" t="n">
        <v>-0.4202962602595131</v>
      </c>
      <c r="AK111" s="727" t="n"/>
      <c r="AL111" s="3079" t="n">
        <v>8.680419000000001</v>
      </c>
      <c r="AM111" s="2901" t="n">
        <v>13.2784520406857</v>
      </c>
      <c r="AN111" s="2901" t="n">
        <v>12.0163349066059</v>
      </c>
      <c r="AO111" s="2901" t="n">
        <v>12.3460801883692</v>
      </c>
      <c r="AP111" s="2901" t="n">
        <v>-4.598033040685699</v>
      </c>
      <c r="AQ111" s="2835" t="n">
        <v>-3.3359159066059</v>
      </c>
      <c r="AR111" s="2901" t="n">
        <v>16.429705</v>
      </c>
      <c r="AS111" s="405" t="n">
        <v>-0.4716631248096055</v>
      </c>
      <c r="AT111" s="3041" t="n"/>
      <c r="AU111" s="2835" t="n">
        <v>9.9868629745765</v>
      </c>
      <c r="AV111" s="2901" t="n">
        <v>12.3677881183683</v>
      </c>
      <c r="AW111" s="2901" t="n">
        <v>11.6180903446458</v>
      </c>
      <c r="AX111" s="2901" t="n">
        <v>-2.380925143791801</v>
      </c>
      <c r="AY111" s="2901" t="n">
        <v>-1.631227370069301</v>
      </c>
      <c r="AZ111" s="2901" t="n">
        <v>13.76215714406791</v>
      </c>
      <c r="BA111" s="405" t="n">
        <v>-0.2743243032302337</v>
      </c>
      <c r="BB111" s="727" t="n"/>
      <c r="BC111" s="2835" t="n">
        <v>8.981378923728798</v>
      </c>
      <c r="BD111" s="2901" t="n">
        <v>11.4772301673676</v>
      </c>
      <c r="BE111" s="2901" t="n">
        <v>11.0350396484921</v>
      </c>
      <c r="BF111" s="2901" t="n">
        <v>-2.495851243638802</v>
      </c>
      <c r="BG111" s="2901" t="n">
        <v>-2.053660724763303</v>
      </c>
      <c r="BH111" s="2901" t="n">
        <v>14.6297497457626</v>
      </c>
      <c r="BI111" s="405" t="n">
        <v>-0.3860880001498189</v>
      </c>
      <c r="BJ111" s="3041" t="n"/>
      <c r="BK111" s="2835" t="n">
        <v>7.923673</v>
      </c>
      <c r="BL111" s="2901" t="n">
        <v>11.8865671843233</v>
      </c>
      <c r="BM111" s="2901" t="n">
        <v>11.0324922800021</v>
      </c>
      <c r="BN111" s="2901" t="n">
        <v>10.1967500699275</v>
      </c>
      <c r="BO111" s="2901" t="n">
        <v>-3.962894184323299</v>
      </c>
      <c r="BP111" s="2901" t="n">
        <v>-2.2730770699275</v>
      </c>
      <c r="BQ111" s="2901" t="n">
        <v>14.708739</v>
      </c>
      <c r="BR111" s="405" t="n">
        <v>-0.461294880546864</v>
      </c>
      <c r="BS111" s="727" t="n"/>
      <c r="BT111" s="2835" t="n">
        <v>9.054307737288106</v>
      </c>
      <c r="BU111" s="2901" t="n">
        <v>11.5784900423352</v>
      </c>
      <c r="BV111" s="2901" t="n">
        <v>10.0228292548035</v>
      </c>
      <c r="BW111" s="2901" t="n">
        <v>-2.524182305047095</v>
      </c>
      <c r="BX111" s="2901" t="n">
        <v>-0.9685215175153949</v>
      </c>
      <c r="BY111" s="2901" t="n">
        <v>65.44435701694918</v>
      </c>
      <c r="BZ111" s="405" t="n">
        <v>-0.8616487631631378</v>
      </c>
      <c r="CA111" s="729" t="n"/>
      <c r="CB111" s="2835" t="n">
        <v>8.613599381356003</v>
      </c>
      <c r="CC111" s="2901" t="n">
        <v>11.2098384490679</v>
      </c>
      <c r="CD111" s="2901" t="n">
        <v>10.0692763263993</v>
      </c>
      <c r="CE111" s="2901" t="n">
        <v>-2.596239067711897</v>
      </c>
      <c r="CF111" s="2901" t="n">
        <v>-1.455676945043297</v>
      </c>
      <c r="CG111" s="2901" t="n">
        <v>13.66089086440681</v>
      </c>
      <c r="CH111" s="405" t="n">
        <v>-0.3694701563132626</v>
      </c>
      <c r="CI111" s="729" t="n"/>
      <c r="CJ111" s="2835" t="n">
        <v>9.414432940677798</v>
      </c>
      <c r="CK111" s="2901" t="n">
        <v>10.6273692359768</v>
      </c>
      <c r="CL111" s="2901" t="n">
        <v>9.480111107390099</v>
      </c>
      <c r="CM111" s="2901" t="n">
        <v>-1.212936295299002</v>
      </c>
      <c r="CN111" s="2901" t="n">
        <v>-0.06567816671230098</v>
      </c>
      <c r="CO111" s="2901" t="n">
        <v>17.24874086440671</v>
      </c>
      <c r="CP111" s="405" t="n">
        <v>-0.4541959314778298</v>
      </c>
      <c r="CQ111" s="727" t="n"/>
      <c r="CR111" s="2901" t="n">
        <v>168.7969194661019</v>
      </c>
      <c r="CS111" s="2901" t="n">
        <v>137.8631629775653</v>
      </c>
      <c r="CT111" s="2832" t="n">
        <v>173.5598731653004</v>
      </c>
      <c r="CU111" s="2901" t="n">
        <v>30.9337564885366</v>
      </c>
      <c r="CV111" s="2901" t="n">
        <v>-4.762953699198476</v>
      </c>
      <c r="CW111" s="2901" t="n">
        <v>250.8036675677968</v>
      </c>
      <c r="CX111" s="730">
        <f>+CR111/CW111-1</f>
        <v/>
      </c>
      <c r="CY111" s="731" t="n"/>
      <c r="CZ111" s="3043" t="n">
        <v>137.863162977565</v>
      </c>
      <c r="DA111" s="2901" t="n">
        <v>129.528955565297</v>
      </c>
      <c r="DB111" s="2901" t="n">
        <v>183.665331379098</v>
      </c>
      <c r="DC111" s="2901" t="n">
        <v>173.5598731653</v>
      </c>
      <c r="DD111" s="2901" t="n">
        <v>250.8036675677968</v>
      </c>
      <c r="DE111" s="405">
        <f>(CZ111-DD111)/DD111</f>
        <v/>
      </c>
      <c r="DF111" s="405">
        <f>(DA111-DD111)/DD111</f>
        <v/>
      </c>
      <c r="DG111" s="405">
        <f>(DB111-DD111)/DD111</f>
        <v/>
      </c>
      <c r="DH111" s="405">
        <f>(DC111-DD111)/DD111</f>
        <v/>
      </c>
      <c r="DI111" s="2729" t="n"/>
      <c r="DJ111" s="2618" t="n"/>
      <c r="DL111" s="2618" t="n"/>
      <c r="DM111" s="2811">
        <f>(CS111-CZ111)*10^6</f>
        <v/>
      </c>
      <c r="DN111" s="2811">
        <f>(CT111-DC111)*10^6</f>
        <v/>
      </c>
      <c r="DO111" s="2811">
        <f>(CW111-DD111)*10^6</f>
        <v/>
      </c>
    </row>
    <row customFormat="1" customHeight="1" hidden="1" ht="15" outlineLevel="1" r="112" s="408">
      <c r="A112" s="725" t="n"/>
      <c r="B112" s="726" t="inlineStr">
        <is>
          <t xml:space="preserve">    Sortant voix GLO</t>
        </is>
      </c>
      <c r="C112" s="643" t="inlineStr">
        <is>
          <t>CA105</t>
        </is>
      </c>
      <c r="D112" s="2901" t="n">
        <v>0</v>
      </c>
      <c r="E112" s="2901" t="n">
        <v>0</v>
      </c>
      <c r="F112" s="2901" t="n">
        <v>0</v>
      </c>
      <c r="G112" s="2901" t="n">
        <v>0</v>
      </c>
      <c r="H112" s="2363" t="n"/>
      <c r="I112" s="727" t="n"/>
      <c r="J112" s="2901" t="n">
        <v>0</v>
      </c>
      <c r="K112" s="2901" t="n">
        <v>0</v>
      </c>
      <c r="L112" s="2901" t="n">
        <v>0</v>
      </c>
      <c r="M112" s="2901" t="n">
        <v>0</v>
      </c>
      <c r="N112" s="2363" t="n"/>
      <c r="O112" s="3041" t="n"/>
      <c r="P112" s="2901" t="n">
        <v>0</v>
      </c>
      <c r="Q112" s="2901" t="n">
        <v>0</v>
      </c>
      <c r="R112" s="2901" t="n">
        <v>0</v>
      </c>
      <c r="S112" s="2901" t="n">
        <v>0</v>
      </c>
      <c r="T112" s="2363" t="n"/>
      <c r="U112" s="727" t="n"/>
      <c r="V112" s="2321" t="n">
        <v>0</v>
      </c>
      <c r="W112" s="3042" t="n">
        <v>0</v>
      </c>
      <c r="X112" s="3042" t="n">
        <v>0</v>
      </c>
      <c r="Y112" s="3042" t="n">
        <v>0</v>
      </c>
      <c r="Z112" s="3042" t="n">
        <v>0</v>
      </c>
      <c r="AA112" s="3042" t="n">
        <v>0</v>
      </c>
      <c r="AB112" s="2363" t="n"/>
      <c r="AC112" s="727" t="n"/>
      <c r="AD112" s="2901" t="n">
        <v>0</v>
      </c>
      <c r="AE112" s="2901" t="n">
        <v>0</v>
      </c>
      <c r="AF112" s="2901" t="n">
        <v>0</v>
      </c>
      <c r="AG112" s="2901" t="n">
        <v>0</v>
      </c>
      <c r="AH112" s="2835" t="n">
        <v>0</v>
      </c>
      <c r="AI112" s="2901" t="n">
        <v>0</v>
      </c>
      <c r="AJ112" s="405" t="n"/>
      <c r="AK112" s="727" t="n"/>
      <c r="AL112" s="2901" t="n">
        <v>0</v>
      </c>
      <c r="AM112" s="2901" t="n">
        <v>0</v>
      </c>
      <c r="AN112" s="2901" t="n">
        <v>0</v>
      </c>
      <c r="AO112" s="2901" t="n">
        <v>0</v>
      </c>
      <c r="AP112" s="2901" t="n">
        <v>0</v>
      </c>
      <c r="AQ112" s="2835" t="n">
        <v>0</v>
      </c>
      <c r="AR112" s="2901" t="n">
        <v>0</v>
      </c>
      <c r="AS112" s="405" t="n"/>
      <c r="AT112" s="3041" t="n"/>
      <c r="AU112" s="2835" t="n">
        <v>0</v>
      </c>
      <c r="AV112" s="2901" t="n">
        <v>0</v>
      </c>
      <c r="AW112" s="2901" t="n">
        <v>0</v>
      </c>
      <c r="AX112" s="2901" t="n">
        <v>0</v>
      </c>
      <c r="AY112" s="2901" t="n">
        <v>0</v>
      </c>
      <c r="AZ112" s="2901" t="n">
        <v>0</v>
      </c>
      <c r="BA112" s="405" t="n"/>
      <c r="BB112" s="727" t="n"/>
      <c r="BC112" s="2835" t="n"/>
      <c r="BD112" s="2901" t="n"/>
      <c r="BE112" s="2901" t="n"/>
      <c r="BF112" s="2901" t="n">
        <v>0</v>
      </c>
      <c r="BG112" s="2901" t="n">
        <v>0</v>
      </c>
      <c r="BH112" s="2901" t="n">
        <v>0</v>
      </c>
      <c r="BI112" s="405" t="n"/>
      <c r="BJ112" s="3041" t="n"/>
      <c r="BK112" s="2835" t="n"/>
      <c r="BL112" s="2901" t="n"/>
      <c r="BM112" s="2901" t="n"/>
      <c r="BN112" s="2901" t="n">
        <v>0</v>
      </c>
      <c r="BO112" s="2901" t="n">
        <v>0</v>
      </c>
      <c r="BP112" s="2901" t="n">
        <v>0</v>
      </c>
      <c r="BQ112" s="2901" t="n">
        <v>0</v>
      </c>
      <c r="BR112" s="405" t="n"/>
      <c r="BS112" s="727" t="n"/>
      <c r="BT112" s="2835" t="n"/>
      <c r="BU112" s="2901" t="n"/>
      <c r="BV112" s="2901" t="n">
        <v>0</v>
      </c>
      <c r="BW112" s="2901" t="n">
        <v>0</v>
      </c>
      <c r="BX112" s="2901" t="n">
        <v>0</v>
      </c>
      <c r="BY112" s="2901" t="n">
        <v>0</v>
      </c>
      <c r="BZ112" s="405" t="n"/>
      <c r="CA112" s="729" t="n"/>
      <c r="CB112" s="2835" t="n"/>
      <c r="CC112" s="2901" t="n"/>
      <c r="CD112" s="2901" t="n">
        <v>0</v>
      </c>
      <c r="CE112" s="2901" t="n">
        <v>0</v>
      </c>
      <c r="CF112" s="2901" t="n">
        <v>0</v>
      </c>
      <c r="CG112" s="2901" t="n">
        <v>0</v>
      </c>
      <c r="CH112" s="405" t="n"/>
      <c r="CI112" s="729" t="n"/>
      <c r="CJ112" s="2835" t="n"/>
      <c r="CK112" s="2901" t="n"/>
      <c r="CL112" s="2901" t="n">
        <v>0</v>
      </c>
      <c r="CM112" s="2901" t="n">
        <v>0</v>
      </c>
      <c r="CN112" s="2901" t="n">
        <v>0</v>
      </c>
      <c r="CO112" s="2901" t="n">
        <v>0</v>
      </c>
      <c r="CP112" s="405" t="n"/>
      <c r="CQ112" s="727" t="n"/>
      <c r="CR112" s="2901" t="n">
        <v>0</v>
      </c>
      <c r="CS112" s="2901" t="n">
        <v>0</v>
      </c>
      <c r="CT112" s="2832" t="n">
        <v>0</v>
      </c>
      <c r="CU112" s="2901" t="n">
        <v>0</v>
      </c>
      <c r="CV112" s="2901" t="n">
        <v>0</v>
      </c>
      <c r="CW112" s="2901" t="n">
        <v>0</v>
      </c>
      <c r="CX112" s="730" t="n"/>
      <c r="CY112" s="731" t="n"/>
      <c r="CZ112" s="3043" t="n">
        <v>0</v>
      </c>
      <c r="DA112" s="2901" t="n">
        <v>0</v>
      </c>
      <c r="DB112" s="2901" t="n">
        <v>0</v>
      </c>
      <c r="DC112" s="2901" t="n">
        <v>0</v>
      </c>
      <c r="DD112" s="2901" t="n">
        <v>0</v>
      </c>
      <c r="DE112" s="405" t="n"/>
      <c r="DF112" s="405" t="n"/>
      <c r="DG112" s="405" t="n"/>
      <c r="DH112" s="405" t="n"/>
      <c r="DI112" s="2729" t="n"/>
      <c r="DJ112" s="2618" t="n"/>
      <c r="DL112" s="2618" t="n"/>
      <c r="DM112" s="2811">
        <f>(CS112-CZ112)*10^6</f>
        <v/>
      </c>
      <c r="DN112" s="2811">
        <f>(CT112-DC112)*10^6</f>
        <v/>
      </c>
      <c r="DO112" s="2811">
        <f>(CW112-DD112)*10^6</f>
        <v/>
      </c>
    </row>
    <row customFormat="1" customHeight="1" hidden="1" ht="15" outlineLevel="1" r="113" s="408">
      <c r="A113" s="725" t="n"/>
      <c r="B113" s="726" t="inlineStr">
        <is>
          <t xml:space="preserve">    Sortant voix BBCOM</t>
        </is>
      </c>
      <c r="C113" s="643" t="inlineStr">
        <is>
          <t>CA106</t>
        </is>
      </c>
      <c r="D113" s="2901" t="n">
        <v>0</v>
      </c>
      <c r="E113" s="2901" t="n">
        <v>0</v>
      </c>
      <c r="F113" s="2901" t="n">
        <v>0</v>
      </c>
      <c r="G113" s="2901" t="n">
        <v>0</v>
      </c>
      <c r="H113" s="2363" t="n"/>
      <c r="I113" s="727" t="n"/>
      <c r="J113" s="2901" t="n">
        <v>0</v>
      </c>
      <c r="K113" s="2901" t="n">
        <v>0</v>
      </c>
      <c r="L113" s="2901" t="n">
        <v>0</v>
      </c>
      <c r="M113" s="2901" t="n">
        <v>0</v>
      </c>
      <c r="N113" s="2363" t="n"/>
      <c r="O113" s="3041" t="n"/>
      <c r="P113" s="2901" t="n">
        <v>0</v>
      </c>
      <c r="Q113" s="2901" t="n">
        <v>0</v>
      </c>
      <c r="R113" s="2901" t="n">
        <v>0</v>
      </c>
      <c r="S113" s="2901" t="n">
        <v>0</v>
      </c>
      <c r="T113" s="2363" t="n"/>
      <c r="U113" s="727" t="n"/>
      <c r="V113" s="2321" t="n">
        <v>0</v>
      </c>
      <c r="W113" s="3042" t="n">
        <v>0</v>
      </c>
      <c r="X113" s="3042" t="n">
        <v>0</v>
      </c>
      <c r="Y113" s="3042" t="n">
        <v>0</v>
      </c>
      <c r="Z113" s="3042" t="n">
        <v>0</v>
      </c>
      <c r="AA113" s="3042" t="n">
        <v>0</v>
      </c>
      <c r="AB113" s="2363" t="n"/>
      <c r="AC113" s="727" t="n"/>
      <c r="AD113" s="2901" t="n">
        <v>0</v>
      </c>
      <c r="AE113" s="2901" t="n">
        <v>0</v>
      </c>
      <c r="AF113" s="2901" t="n">
        <v>0</v>
      </c>
      <c r="AG113" s="2901" t="n">
        <v>0</v>
      </c>
      <c r="AH113" s="2835" t="n">
        <v>0</v>
      </c>
      <c r="AI113" s="2901" t="n">
        <v>0</v>
      </c>
      <c r="AJ113" s="405" t="n"/>
      <c r="AK113" s="727" t="n"/>
      <c r="AL113" s="2901" t="n">
        <v>0</v>
      </c>
      <c r="AM113" s="2901" t="n">
        <v>0</v>
      </c>
      <c r="AN113" s="2901" t="n">
        <v>0</v>
      </c>
      <c r="AO113" s="2901" t="n">
        <v>0</v>
      </c>
      <c r="AP113" s="2901" t="n">
        <v>0</v>
      </c>
      <c r="AQ113" s="2835" t="n">
        <v>0</v>
      </c>
      <c r="AR113" s="2901" t="n">
        <v>0</v>
      </c>
      <c r="AS113" s="405" t="n"/>
      <c r="AT113" s="3041" t="n"/>
      <c r="AU113" s="2835" t="n">
        <v>0</v>
      </c>
      <c r="AV113" s="2901" t="n">
        <v>0</v>
      </c>
      <c r="AW113" s="2901" t="n">
        <v>0</v>
      </c>
      <c r="AX113" s="2901" t="n">
        <v>0</v>
      </c>
      <c r="AY113" s="2901" t="n">
        <v>0</v>
      </c>
      <c r="AZ113" s="2901" t="n">
        <v>0</v>
      </c>
      <c r="BA113" s="405" t="n"/>
      <c r="BB113" s="727" t="n"/>
      <c r="BC113" s="2835" t="n"/>
      <c r="BD113" s="2901" t="n"/>
      <c r="BE113" s="2901" t="n"/>
      <c r="BF113" s="2901" t="n">
        <v>0</v>
      </c>
      <c r="BG113" s="2901" t="n">
        <v>0</v>
      </c>
      <c r="BH113" s="2901" t="n">
        <v>0</v>
      </c>
      <c r="BI113" s="405" t="n"/>
      <c r="BJ113" s="3041" t="n"/>
      <c r="BK113" s="2835" t="n"/>
      <c r="BL113" s="2901" t="n"/>
      <c r="BM113" s="2901" t="n"/>
      <c r="BN113" s="2901" t="n">
        <v>0</v>
      </c>
      <c r="BO113" s="2901" t="n">
        <v>0</v>
      </c>
      <c r="BP113" s="2901" t="n">
        <v>0</v>
      </c>
      <c r="BQ113" s="2901" t="n">
        <v>0</v>
      </c>
      <c r="BR113" s="405" t="n"/>
      <c r="BS113" s="727" t="n"/>
      <c r="BT113" s="2835" t="n"/>
      <c r="BU113" s="2901" t="n"/>
      <c r="BV113" s="2901" t="n">
        <v>0</v>
      </c>
      <c r="BW113" s="2901" t="n">
        <v>0</v>
      </c>
      <c r="BX113" s="2901" t="n">
        <v>0</v>
      </c>
      <c r="BY113" s="2901" t="n">
        <v>0</v>
      </c>
      <c r="BZ113" s="405" t="n"/>
      <c r="CA113" s="729" t="n"/>
      <c r="CB113" s="2835" t="n"/>
      <c r="CC113" s="2901" t="n"/>
      <c r="CD113" s="2901" t="n">
        <v>0</v>
      </c>
      <c r="CE113" s="2901" t="n">
        <v>0</v>
      </c>
      <c r="CF113" s="2901" t="n">
        <v>0</v>
      </c>
      <c r="CG113" s="2901" t="n">
        <v>0</v>
      </c>
      <c r="CH113" s="405" t="n"/>
      <c r="CI113" s="729" t="n"/>
      <c r="CJ113" s="2835" t="n"/>
      <c r="CK113" s="2901" t="n"/>
      <c r="CL113" s="2901" t="n">
        <v>0</v>
      </c>
      <c r="CM113" s="2901" t="n">
        <v>0</v>
      </c>
      <c r="CN113" s="2901" t="n">
        <v>0</v>
      </c>
      <c r="CO113" s="2901" t="n">
        <v>0</v>
      </c>
      <c r="CP113" s="405" t="n"/>
      <c r="CQ113" s="727" t="n"/>
      <c r="CR113" s="2901" t="n">
        <v>0</v>
      </c>
      <c r="CS113" s="2901" t="n">
        <v>0</v>
      </c>
      <c r="CT113" s="2832" t="n">
        <v>0</v>
      </c>
      <c r="CU113" s="2901" t="n">
        <v>0</v>
      </c>
      <c r="CV113" s="2901" t="n">
        <v>0</v>
      </c>
      <c r="CW113" s="2901" t="n">
        <v>0</v>
      </c>
      <c r="CX113" s="730" t="n"/>
      <c r="CY113" s="731" t="n"/>
      <c r="CZ113" s="3043" t="n">
        <v>0</v>
      </c>
      <c r="DA113" s="2901" t="n">
        <v>0</v>
      </c>
      <c r="DB113" s="2901" t="n">
        <v>0</v>
      </c>
      <c r="DC113" s="2901" t="n">
        <v>0</v>
      </c>
      <c r="DD113" s="2901" t="n">
        <v>0</v>
      </c>
      <c r="DE113" s="405" t="n"/>
      <c r="DF113" s="405" t="n"/>
      <c r="DG113" s="405" t="n"/>
      <c r="DH113" s="405" t="n"/>
      <c r="DI113" s="2729" t="n"/>
      <c r="DJ113" s="2618" t="n"/>
      <c r="DL113" s="2618" t="n"/>
      <c r="DM113" s="2811">
        <f>(CS113-CZ113)*10^6</f>
        <v/>
      </c>
      <c r="DN113" s="2811">
        <f>(CT113-DC113)*10^6</f>
        <v/>
      </c>
      <c r="DO113" s="2811">
        <f>(CW113-DD113)*10^6</f>
        <v/>
      </c>
    </row>
    <row customFormat="1" customHeight="1" hidden="1" ht="15" outlineLevel="1" r="114" s="408">
      <c r="A114" s="725" t="n"/>
      <c r="B114" s="726" t="inlineStr">
        <is>
          <t xml:space="preserve">    Sortant voix LIBERCOM</t>
        </is>
      </c>
      <c r="C114" s="643" t="inlineStr">
        <is>
          <t>CA107</t>
        </is>
      </c>
      <c r="D114" s="2901" t="n">
        <v>0</v>
      </c>
      <c r="E114" s="2901" t="n">
        <v>0</v>
      </c>
      <c r="F114" s="2901" t="n">
        <v>0</v>
      </c>
      <c r="G114" s="2901" t="n">
        <v>0</v>
      </c>
      <c r="H114" s="2363" t="n"/>
      <c r="I114" s="727" t="n"/>
      <c r="J114" s="2901" t="n">
        <v>0</v>
      </c>
      <c r="K114" s="2901" t="n">
        <v>0</v>
      </c>
      <c r="L114" s="2901" t="n">
        <v>0</v>
      </c>
      <c r="M114" s="2901" t="n">
        <v>0</v>
      </c>
      <c r="N114" s="2363" t="n"/>
      <c r="O114" s="3041" t="n"/>
      <c r="P114" s="2901" t="n">
        <v>0</v>
      </c>
      <c r="Q114" s="2901" t="n">
        <v>0</v>
      </c>
      <c r="R114" s="2901" t="n">
        <v>0</v>
      </c>
      <c r="S114" s="2901" t="n">
        <v>0</v>
      </c>
      <c r="T114" s="2363" t="n"/>
      <c r="U114" s="727" t="n"/>
      <c r="V114" s="2321" t="n">
        <v>0</v>
      </c>
      <c r="W114" s="3042" t="n">
        <v>0</v>
      </c>
      <c r="X114" s="3042" t="n">
        <v>0</v>
      </c>
      <c r="Y114" s="3042" t="n">
        <v>0</v>
      </c>
      <c r="Z114" s="3042" t="n">
        <v>0</v>
      </c>
      <c r="AA114" s="3042" t="n">
        <v>0</v>
      </c>
      <c r="AB114" s="2363" t="n"/>
      <c r="AC114" s="727" t="n"/>
      <c r="AD114" s="2901" t="n">
        <v>0</v>
      </c>
      <c r="AE114" s="2901" t="n">
        <v>0</v>
      </c>
      <c r="AF114" s="2901" t="n">
        <v>0</v>
      </c>
      <c r="AG114" s="2901" t="n">
        <v>0</v>
      </c>
      <c r="AH114" s="2835" t="n">
        <v>0</v>
      </c>
      <c r="AI114" s="2901" t="n">
        <v>0</v>
      </c>
      <c r="AJ114" s="405" t="n"/>
      <c r="AK114" s="727" t="n"/>
      <c r="AL114" s="2901" t="n">
        <v>0</v>
      </c>
      <c r="AM114" s="2901" t="n">
        <v>0</v>
      </c>
      <c r="AN114" s="2901" t="n">
        <v>0</v>
      </c>
      <c r="AO114" s="2901" t="n">
        <v>0</v>
      </c>
      <c r="AP114" s="2901" t="n">
        <v>0</v>
      </c>
      <c r="AQ114" s="2835" t="n">
        <v>0</v>
      </c>
      <c r="AR114" s="2901" t="n">
        <v>0</v>
      </c>
      <c r="AS114" s="405" t="n"/>
      <c r="AT114" s="3041" t="n"/>
      <c r="AU114" s="2835" t="n">
        <v>0</v>
      </c>
      <c r="AV114" s="2901" t="n">
        <v>0</v>
      </c>
      <c r="AW114" s="2901" t="n">
        <v>0</v>
      </c>
      <c r="AX114" s="2901" t="n">
        <v>0</v>
      </c>
      <c r="AY114" s="2901" t="n">
        <v>0</v>
      </c>
      <c r="AZ114" s="2901" t="n">
        <v>0</v>
      </c>
      <c r="BA114" s="405" t="n"/>
      <c r="BB114" s="727" t="n"/>
      <c r="BC114" s="2835" t="n"/>
      <c r="BD114" s="2901" t="n"/>
      <c r="BE114" s="2901" t="n"/>
      <c r="BF114" s="2901" t="n">
        <v>0</v>
      </c>
      <c r="BG114" s="2901" t="n">
        <v>0</v>
      </c>
      <c r="BH114" s="2901" t="n">
        <v>0</v>
      </c>
      <c r="BI114" s="405" t="n"/>
      <c r="BJ114" s="3041" t="n"/>
      <c r="BK114" s="2835" t="n"/>
      <c r="BL114" s="2901" t="n"/>
      <c r="BM114" s="2901" t="n"/>
      <c r="BN114" s="2901" t="n">
        <v>0</v>
      </c>
      <c r="BO114" s="2901" t="n">
        <v>0</v>
      </c>
      <c r="BP114" s="2901" t="n">
        <v>0</v>
      </c>
      <c r="BQ114" s="2901" t="n">
        <v>0</v>
      </c>
      <c r="BR114" s="405" t="n"/>
      <c r="BS114" s="727" t="n"/>
      <c r="BT114" s="2835" t="n"/>
      <c r="BU114" s="2901" t="n"/>
      <c r="BV114" s="2901" t="n">
        <v>0</v>
      </c>
      <c r="BW114" s="2901" t="n">
        <v>0</v>
      </c>
      <c r="BX114" s="2901" t="n">
        <v>0</v>
      </c>
      <c r="BY114" s="2901" t="n">
        <v>0</v>
      </c>
      <c r="BZ114" s="405" t="n"/>
      <c r="CA114" s="729" t="n"/>
      <c r="CB114" s="2835" t="n"/>
      <c r="CC114" s="2901" t="n"/>
      <c r="CD114" s="2901" t="n">
        <v>0</v>
      </c>
      <c r="CE114" s="2901" t="n">
        <v>0</v>
      </c>
      <c r="CF114" s="2901" t="n">
        <v>0</v>
      </c>
      <c r="CG114" s="2901" t="n">
        <v>0</v>
      </c>
      <c r="CH114" s="405" t="n"/>
      <c r="CI114" s="729" t="n"/>
      <c r="CJ114" s="2835" t="n"/>
      <c r="CK114" s="2901" t="n"/>
      <c r="CL114" s="2901" t="n">
        <v>0</v>
      </c>
      <c r="CM114" s="2901" t="n">
        <v>0</v>
      </c>
      <c r="CN114" s="2901" t="n">
        <v>0</v>
      </c>
      <c r="CO114" s="2901" t="n">
        <v>0</v>
      </c>
      <c r="CP114" s="405" t="n"/>
      <c r="CQ114" s="727" t="n"/>
      <c r="CR114" s="2901" t="n">
        <v>0</v>
      </c>
      <c r="CS114" s="2901" t="n">
        <v>0</v>
      </c>
      <c r="CT114" s="2832" t="n">
        <v>0</v>
      </c>
      <c r="CU114" s="2901" t="n">
        <v>0</v>
      </c>
      <c r="CV114" s="2901" t="n">
        <v>0</v>
      </c>
      <c r="CW114" s="2901" t="n">
        <v>0</v>
      </c>
      <c r="CX114" s="730" t="n"/>
      <c r="CY114" s="731" t="n"/>
      <c r="CZ114" s="3043" t="n">
        <v>0</v>
      </c>
      <c r="DA114" s="2901" t="n">
        <v>0</v>
      </c>
      <c r="DB114" s="2901" t="n">
        <v>0</v>
      </c>
      <c r="DC114" s="2901" t="n">
        <v>0</v>
      </c>
      <c r="DD114" s="2901" t="n">
        <v>0</v>
      </c>
      <c r="DE114" s="405" t="n"/>
      <c r="DF114" s="405" t="n"/>
      <c r="DG114" s="405" t="n"/>
      <c r="DH114" s="405" t="n"/>
      <c r="DI114" s="2729" t="n"/>
      <c r="DJ114" s="2618" t="n"/>
      <c r="DL114" s="2618" t="n"/>
      <c r="DM114" s="2811">
        <f>(CS114-CZ114)*10^6</f>
        <v/>
      </c>
      <c r="DN114" s="2811">
        <f>(CT114-DC114)*10^6</f>
        <v/>
      </c>
      <c r="DO114" s="2811">
        <f>(CW114-DD114)*10^6</f>
        <v/>
      </c>
    </row>
    <row customFormat="1" customHeight="1" hidden="1" ht="15" outlineLevel="1" r="115" s="408">
      <c r="A115" s="725" t="n"/>
      <c r="B115" s="726" t="inlineStr">
        <is>
          <t xml:space="preserve">    Sortant voix BTSA</t>
        </is>
      </c>
      <c r="C115" s="643" t="inlineStr">
        <is>
          <t>CA108</t>
        </is>
      </c>
      <c r="D115" s="2901" t="n">
        <v>2.37918716949153</v>
      </c>
      <c r="E115" s="2901" t="n">
        <v>0.485263005738067</v>
      </c>
      <c r="F115" s="2901" t="n">
        <v>1.893924163753463</v>
      </c>
      <c r="G115" s="2901" t="n">
        <v>0.4871785169491525</v>
      </c>
      <c r="H115" s="2363" t="n">
        <v>3.883604442147126</v>
      </c>
      <c r="I115" s="727" t="n"/>
      <c r="J115" s="2901" t="n">
        <v>2.22937256779661</v>
      </c>
      <c r="K115" s="2901" t="n">
        <v>0.467913424677451</v>
      </c>
      <c r="L115" s="2901" t="n">
        <v>1.761459143119159</v>
      </c>
      <c r="M115" s="2901" t="n">
        <v>0.4949384491525424</v>
      </c>
      <c r="N115" s="2363" t="n">
        <v>3.50434305844262</v>
      </c>
      <c r="O115" s="3041" t="n"/>
      <c r="P115" s="2901" t="n">
        <v>4.368564</v>
      </c>
      <c r="Q115" s="2901" t="n">
        <v>0.538972541913434</v>
      </c>
      <c r="R115" s="2901" t="n">
        <v>3.829591458086566</v>
      </c>
      <c r="S115" s="2901" t="n">
        <v>0.847077</v>
      </c>
      <c r="T115" s="2363" t="n">
        <v>4.157221834614799</v>
      </c>
      <c r="U115" s="727" t="n"/>
      <c r="V115" s="2342" t="n">
        <v>1.02232551694915</v>
      </c>
      <c r="W115" s="3042" t="n">
        <v>0.469847855339723</v>
      </c>
      <c r="X115" s="3042" t="n">
        <v>2.51282255285669</v>
      </c>
      <c r="Y115" s="3042" t="n">
        <v>0.5524776616094271</v>
      </c>
      <c r="Z115" s="3042" t="n">
        <v>-1.49049703590754</v>
      </c>
      <c r="AA115" s="3042" t="n">
        <v>0.2696967966101694</v>
      </c>
      <c r="AB115" s="2363" t="n">
        <v>2.79064760797608</v>
      </c>
      <c r="AC115" s="727" t="n"/>
      <c r="AD115" s="2901" t="n">
        <v>2.7401096779661</v>
      </c>
      <c r="AE115" s="2901" t="n">
        <v>0.0206082936123343</v>
      </c>
      <c r="AF115" s="2901" t="n">
        <v>3.15284597384213</v>
      </c>
      <c r="AG115" s="2901" t="n">
        <v>2.719501384353766</v>
      </c>
      <c r="AH115" s="2835" t="n">
        <v>-0.4127362958760301</v>
      </c>
      <c r="AI115" s="2901" t="n">
        <v>0.602296313559322</v>
      </c>
      <c r="AJ115" s="405" t="n">
        <v>3.549437903368834</v>
      </c>
      <c r="AK115" s="727" t="n"/>
      <c r="AL115" s="2901" t="n">
        <v>4.30354</v>
      </c>
      <c r="AM115" s="2901" t="n">
        <v>0.476391613802909</v>
      </c>
      <c r="AN115" s="2901" t="n">
        <v>3.31047858041242</v>
      </c>
      <c r="AO115" s="2901" t="n">
        <v>1.33806430296603</v>
      </c>
      <c r="AP115" s="2901" t="n">
        <v>3.827148386197091</v>
      </c>
      <c r="AQ115" s="2835" t="n">
        <v>0.9930614195875798</v>
      </c>
      <c r="AR115" s="2901" t="n">
        <v>0.016279</v>
      </c>
      <c r="AS115" s="405" t="n">
        <v>263.3614472633454</v>
      </c>
      <c r="AT115" s="3041" t="n"/>
      <c r="AU115" s="2835" t="n">
        <v>0.9894784576271189</v>
      </c>
      <c r="AV115" s="2901" t="n">
        <v>0.443927891802101</v>
      </c>
      <c r="AW115" s="2901" t="n">
        <v>1.12536881819481</v>
      </c>
      <c r="AX115" s="2901" t="n">
        <v>0.5455505658250179</v>
      </c>
      <c r="AY115" s="2901" t="n">
        <v>-0.1358903605676911</v>
      </c>
      <c r="AZ115" s="2901" t="n">
        <v>1.02808363559322</v>
      </c>
      <c r="BA115" s="405" t="n">
        <v>-0.03755062003669152</v>
      </c>
      <c r="BB115" s="727" t="n"/>
      <c r="BC115" s="2835" t="n">
        <v>2.656868389830508</v>
      </c>
      <c r="BD115" s="2901" t="n">
        <v>0.410068241621017</v>
      </c>
      <c r="BE115" s="2901" t="n">
        <v>0.786370202601237</v>
      </c>
      <c r="BF115" s="2901" t="n">
        <v>2.246800148209491</v>
      </c>
      <c r="BG115" s="2901" t="n">
        <v>1.870498187229271</v>
      </c>
      <c r="BH115" s="2901" t="n">
        <v>0.6926245677966102</v>
      </c>
      <c r="BI115" s="405" t="n">
        <v>2.83594303950636</v>
      </c>
      <c r="BJ115" s="3041" t="n"/>
      <c r="BK115" s="2835" t="n">
        <v>5.360065220338978</v>
      </c>
      <c r="BL115" s="2901" t="n">
        <v>0.425673377390088</v>
      </c>
      <c r="BM115" s="2901" t="n">
        <v>1.20864969015834</v>
      </c>
      <c r="BN115" s="2901" t="n">
        <v>1.99593414031964</v>
      </c>
      <c r="BO115" s="2901" t="n">
        <v>4.93439184294889</v>
      </c>
      <c r="BP115" s="2901" t="n">
        <v>3.364131080019338</v>
      </c>
      <c r="BQ115" s="2901" t="n">
        <v>1.317487</v>
      </c>
      <c r="BR115" s="405" t="n">
        <v>3.068400842163132</v>
      </c>
      <c r="BS115" s="727" t="n"/>
      <c r="BT115" s="2835" t="n">
        <v>-1.215171805084743</v>
      </c>
      <c r="BU115" s="2901" t="n">
        <v>0.41483124672903</v>
      </c>
      <c r="BV115" s="2901" t="n">
        <v>1.83680634098633</v>
      </c>
      <c r="BW115" s="2901" t="n">
        <v>-1.630003051813773</v>
      </c>
      <c r="BX115" s="2901" t="n">
        <v>-3.051978146071073</v>
      </c>
      <c r="BY115" s="2901" t="n">
        <v>0.3232360593220342</v>
      </c>
      <c r="BZ115" s="405" t="n">
        <v>-4.759394318918142</v>
      </c>
      <c r="CA115" s="729" t="n"/>
      <c r="CB115" s="2835" t="n">
        <v>2.494615144067796</v>
      </c>
      <c r="CC115" s="2901" t="n">
        <v>0.401485229921874</v>
      </c>
      <c r="CD115" s="2901" t="n">
        <v>1.39324323373583</v>
      </c>
      <c r="CE115" s="2901" t="n">
        <v>2.093129914145922</v>
      </c>
      <c r="CF115" s="2901" t="n">
        <v>1.101371910331966</v>
      </c>
      <c r="CG115" s="2901" t="n">
        <v>0.7782227627118644</v>
      </c>
      <c r="CH115" s="405" t="n">
        <v>2.20552837001945</v>
      </c>
      <c r="CI115" s="729" t="n"/>
      <c r="CJ115" s="2835" t="n">
        <v>2.925094245762712</v>
      </c>
      <c r="CK115" s="2901" t="n">
        <v>0.380415458768089</v>
      </c>
      <c r="CL115" s="2901" t="n">
        <v>1.36847571120049</v>
      </c>
      <c r="CM115" s="2901" t="n">
        <v>2.544678786994623</v>
      </c>
      <c r="CN115" s="2901" t="n">
        <v>1.556618534562222</v>
      </c>
      <c r="CO115" s="2901" t="n">
        <v>0.8200722203389831</v>
      </c>
      <c r="CP115" s="405" t="n">
        <v>2.566873957215136</v>
      </c>
      <c r="CQ115" s="727" t="n"/>
      <c r="CR115" s="2901" t="n">
        <v>30.25404858474576</v>
      </c>
      <c r="CS115" s="2901" t="n">
        <v>4.935398181316117</v>
      </c>
      <c r="CT115" s="2832" t="n">
        <v>27.2839052059033</v>
      </c>
      <c r="CU115" s="2901" t="n">
        <v>25.31865040342964</v>
      </c>
      <c r="CV115" s="2901" t="n">
        <v>2.970143378842454</v>
      </c>
      <c r="CW115" s="2901" t="n">
        <v>7.677192322033899</v>
      </c>
      <c r="CX115" s="730">
        <f>+CR115/CW115-1</f>
        <v/>
      </c>
      <c r="CY115" s="731" t="n"/>
      <c r="CZ115" s="3043" t="n">
        <v>4.93539818131612</v>
      </c>
      <c r="DA115" s="2901" t="n">
        <v>34.6596017625085</v>
      </c>
      <c r="DB115" s="2901" t="n">
        <v>20.1027322645631</v>
      </c>
      <c r="DC115" s="2901" t="n">
        <v>27.2839052059033</v>
      </c>
      <c r="DD115" s="2901" t="n">
        <v>7.677192322033899</v>
      </c>
      <c r="DE115" s="405">
        <f>(CZ115-DD115)/DD115</f>
        <v/>
      </c>
      <c r="DF115" s="405">
        <f>(DA115-DD115)/DD115</f>
        <v/>
      </c>
      <c r="DG115" s="405">
        <f>(DB115-DD115)/DD115</f>
        <v/>
      </c>
      <c r="DH115" s="405">
        <f>(DC115-DD115)/DD115</f>
        <v/>
      </c>
      <c r="DI115" s="2729" t="n"/>
      <c r="DJ115" s="2618" t="n"/>
      <c r="DL115" s="2618" t="n"/>
      <c r="DM115" s="2811">
        <f>(CS115-CZ115)*10^6</f>
        <v/>
      </c>
      <c r="DN115" s="2811">
        <f>(CT115-DC115)*10^6</f>
        <v/>
      </c>
      <c r="DO115" s="2811">
        <f>(CW115-DD115)*10^6</f>
        <v/>
      </c>
    </row>
    <row customFormat="1" customHeight="1" hidden="1" ht="15" outlineLevel="1" r="116" s="408">
      <c r="A116" s="725" t="n"/>
      <c r="B116" s="726" t="inlineStr">
        <is>
          <t xml:space="preserve">    Sortant voix INTERNATIONAL</t>
        </is>
      </c>
      <c r="C116" s="643" t="inlineStr">
        <is>
          <t>CA109</t>
        </is>
      </c>
      <c r="D116" s="2901" t="n">
        <v>1.59927744067797</v>
      </c>
      <c r="E116" s="2901" t="n">
        <v>2.17550975493785</v>
      </c>
      <c r="F116" s="2901" t="n">
        <v>-0.57623231425988</v>
      </c>
      <c r="G116" s="2901" t="n">
        <v>2.23994834745763</v>
      </c>
      <c r="H116" s="2363" t="n">
        <v>-0.2860203930625586</v>
      </c>
      <c r="I116" s="727" t="n"/>
      <c r="J116" s="2901" t="n">
        <v>1.2917445</v>
      </c>
      <c r="K116" s="2901" t="n">
        <v>2.02804692945332</v>
      </c>
      <c r="L116" s="2901" t="n">
        <v>-0.7363024294533198</v>
      </c>
      <c r="M116" s="2901" t="n">
        <v>2.085191491525419</v>
      </c>
      <c r="N116" s="2363" t="n">
        <v>-0.380515168391069</v>
      </c>
      <c r="O116" s="3041" t="n"/>
      <c r="P116" s="2901" t="n">
        <v>1.359452</v>
      </c>
      <c r="Q116" s="2901" t="n">
        <v>2.42249801162651</v>
      </c>
      <c r="R116" s="2901" t="n">
        <v>-1.06304601162651</v>
      </c>
      <c r="S116" s="2901" t="n">
        <v>2.277933</v>
      </c>
      <c r="T116" s="2363" t="n">
        <v>-0.403208083819849</v>
      </c>
      <c r="U116" s="727" t="n"/>
      <c r="V116" s="2321" t="n">
        <v>3.05807898305085</v>
      </c>
      <c r="W116" s="3042" t="n">
        <v>2.00897919887003</v>
      </c>
      <c r="X116" s="3042" t="n">
        <v>1.1269977175431</v>
      </c>
      <c r="Y116" s="3042" t="n">
        <v>1.04909978418082</v>
      </c>
      <c r="Z116" s="3042" t="n">
        <v>1.93108126550775</v>
      </c>
      <c r="AA116" s="3042" t="n">
        <v>2.05466233050848</v>
      </c>
      <c r="AB116" s="2363" t="n">
        <v>0.4883608550384282</v>
      </c>
      <c r="AC116" s="727" t="n"/>
      <c r="AD116" s="2901" t="n">
        <v>1.44852874576271</v>
      </c>
      <c r="AE116" s="2901" t="n">
        <v>1.94445284553181</v>
      </c>
      <c r="AF116" s="2901" t="n">
        <v>1.08852233563022</v>
      </c>
      <c r="AG116" s="2901" t="n">
        <v>-0.4959240997690999</v>
      </c>
      <c r="AH116" s="2835" t="n">
        <v>0.36000641013249</v>
      </c>
      <c r="AI116" s="2901" t="n">
        <v>1.99786111864407</v>
      </c>
      <c r="AJ116" s="405" t="n">
        <v>-0.2749602401062727</v>
      </c>
      <c r="AK116" s="727" t="n"/>
      <c r="AL116" s="2901" t="n">
        <v>1.442387</v>
      </c>
      <c r="AM116" s="2901" t="n">
        <v>1.88643407052743</v>
      </c>
      <c r="AN116" s="2901" t="n">
        <v>1.0535794096366</v>
      </c>
      <c r="AO116" s="2901" t="n">
        <v>1.42277434434743</v>
      </c>
      <c r="AP116" s="2901" t="n">
        <v>-0.4440470705274298</v>
      </c>
      <c r="AQ116" s="2835" t="n">
        <v>0.3888075903634001</v>
      </c>
      <c r="AR116" s="2901" t="n">
        <v>1.734693</v>
      </c>
      <c r="AS116" s="405" t="n">
        <v>-0.1685058970088655</v>
      </c>
      <c r="AT116" s="3041" t="n"/>
      <c r="AU116" s="2835" t="n">
        <v>1.40524322881356</v>
      </c>
      <c r="AV116" s="2901" t="n">
        <v>1.65962075928914</v>
      </c>
      <c r="AW116" s="2901" t="n">
        <v>1.25147243312031</v>
      </c>
      <c r="AX116" s="2901" t="n">
        <v>-0.2543775304755798</v>
      </c>
      <c r="AY116" s="2901" t="n">
        <v>0.1537707956932501</v>
      </c>
      <c r="AZ116" s="2901" t="n">
        <v>2.1641802118644</v>
      </c>
      <c r="BA116" s="405" t="n">
        <v>-0.3506810472114196</v>
      </c>
      <c r="BB116" s="727" t="n"/>
      <c r="BC116" s="2835" t="n">
        <v>1.11812938983051</v>
      </c>
      <c r="BD116" s="2901" t="n">
        <v>1.64669168991829</v>
      </c>
      <c r="BE116" s="2901" t="n">
        <v>1.24145449226018</v>
      </c>
      <c r="BF116" s="2901" t="n">
        <v>-0.5285623000877799</v>
      </c>
      <c r="BG116" s="2901" t="n">
        <v>-0.12332510242967</v>
      </c>
      <c r="BH116" s="2901" t="n">
        <v>1.83458678813559</v>
      </c>
      <c r="BI116" s="405" t="n">
        <v>-0.3905279395548161</v>
      </c>
      <c r="BJ116" s="3041" t="n"/>
      <c r="BK116" s="2835" t="n">
        <v>1.112836</v>
      </c>
      <c r="BL116" s="2901" t="n">
        <v>1.87219274995764</v>
      </c>
      <c r="BM116" s="2901" t="n">
        <v>1.41113252651819</v>
      </c>
      <c r="BN116" s="2901" t="n">
        <v>1.40554642014489</v>
      </c>
      <c r="BO116" s="2901" t="n">
        <v>-0.7593567499576401</v>
      </c>
      <c r="BP116" s="2901" t="n">
        <v>-0.29271042014489</v>
      </c>
      <c r="BQ116" s="2901" t="n">
        <v>1.818043</v>
      </c>
      <c r="BR116" s="405" t="n">
        <v>-0.3878934656661037</v>
      </c>
      <c r="BS116" s="727" t="n"/>
      <c r="BT116" s="2835" t="n">
        <v>1.05879273728814</v>
      </c>
      <c r="BU116" s="2901" t="n">
        <v>1.79380599920625</v>
      </c>
      <c r="BV116" s="2901" t="n">
        <v>1.34474441654873</v>
      </c>
      <c r="BW116" s="2901" t="n">
        <v>-0.7350132619181098</v>
      </c>
      <c r="BX116" s="2901" t="n">
        <v>-0.2859516792605896</v>
      </c>
      <c r="BY116" s="2901" t="n">
        <v>3.387586627118644</v>
      </c>
      <c r="BZ116" s="405" t="n">
        <v>-0.6874492510945144</v>
      </c>
      <c r="CA116" s="729" t="n"/>
      <c r="CB116" s="2835" t="n">
        <v>1.19124776271186</v>
      </c>
      <c r="CC116" s="2901" t="n">
        <v>1.72038965092353</v>
      </c>
      <c r="CD116" s="2901" t="n">
        <v>1.28753066179206</v>
      </c>
      <c r="CE116" s="2901" t="n">
        <v>-0.5291418882116701</v>
      </c>
      <c r="CF116" s="2901" t="n">
        <v>-0.09628289908020027</v>
      </c>
      <c r="CG116" s="2901" t="n">
        <v>1.64409856779661</v>
      </c>
      <c r="CH116" s="405" t="n">
        <v>-0.275440179776844</v>
      </c>
      <c r="CI116" s="729" t="n"/>
      <c r="CJ116" s="2835" t="n">
        <v>1.24528152542373</v>
      </c>
      <c r="CK116" s="2901" t="n">
        <v>1.25510606402818</v>
      </c>
      <c r="CL116" s="2901" t="n">
        <v>0.937747837139178</v>
      </c>
      <c r="CM116" s="2901" t="n">
        <v>-0.009824538604449762</v>
      </c>
      <c r="CN116" s="2901" t="n">
        <v>0.3075336882845522</v>
      </c>
      <c r="CO116" s="2901" t="n">
        <v>1.93984863559322</v>
      </c>
      <c r="CP116" s="405" t="n">
        <v>-0.3580522198615183</v>
      </c>
      <c r="CQ116" s="727" t="n"/>
      <c r="CR116" s="2901" t="n">
        <v>17.33099931355933</v>
      </c>
      <c r="CS116" s="2901" t="n">
        <v>22.41372772426998</v>
      </c>
      <c r="CT116" s="2832" t="n">
        <v>17.69841062376046</v>
      </c>
      <c r="CU116" s="2901" t="n">
        <v>-5.082728410710647</v>
      </c>
      <c r="CV116" s="2901" t="n">
        <v>-0.3674113102011276</v>
      </c>
      <c r="CW116" s="2901" t="n">
        <v>25.17863311864406</v>
      </c>
      <c r="CX116" s="730">
        <f>+CR116/CW116-1</f>
        <v/>
      </c>
      <c r="CY116" s="731" t="n"/>
      <c r="CZ116" s="3043" t="n">
        <v>22.41372772427</v>
      </c>
      <c r="DA116" s="2901" t="n">
        <v>13.0219420496242</v>
      </c>
      <c r="DB116" s="2901" t="n">
        <v>17.677048719702</v>
      </c>
      <c r="DC116" s="2901" t="n">
        <v>17.6984106237605</v>
      </c>
      <c r="DD116" s="2901" t="n">
        <v>25.17863311864406</v>
      </c>
      <c r="DE116" s="405">
        <f>(CZ116-DD116)/DD116</f>
        <v/>
      </c>
      <c r="DF116" s="405">
        <f>(DA116-DD116)/DD116</f>
        <v/>
      </c>
      <c r="DG116" s="405">
        <f>(DB116-DD116)/DD116</f>
        <v/>
      </c>
      <c r="DH116" s="405">
        <f>(DC116-DD116)/DD116</f>
        <v/>
      </c>
      <c r="DI116" s="2729" t="n"/>
      <c r="DJ116" s="2618" t="n"/>
      <c r="DL116" s="2618" t="n"/>
      <c r="DM116" s="2811">
        <f>(CS116-CZ116)*10^6</f>
        <v/>
      </c>
      <c r="DN116" s="2811">
        <f>(CT116-DC116)*10^6</f>
        <v/>
      </c>
      <c r="DO116" s="2811">
        <f>(CW116-DD116)*10^6</f>
        <v/>
      </c>
    </row>
    <row customFormat="1" customHeight="1" hidden="1" ht="15" outlineLevel="1" r="117" s="408">
      <c r="A117" s="725" t="n"/>
      <c r="B117" s="726" t="inlineStr">
        <is>
          <t xml:space="preserve">    Sortant voix roaming</t>
        </is>
      </c>
      <c r="C117" s="643" t="inlineStr">
        <is>
          <t>CA110</t>
        </is>
      </c>
      <c r="D117" s="2901" t="n">
        <v>0.515021</v>
      </c>
      <c r="E117" s="2901" t="n">
        <v>0.0812511355631233</v>
      </c>
      <c r="F117" s="2901" t="n">
        <v>0.4337698644368767</v>
      </c>
      <c r="G117" s="2901" t="n">
        <v>0.767775</v>
      </c>
      <c r="H117" s="2363" t="n">
        <v>-0.3292032170883398</v>
      </c>
      <c r="I117" s="727" t="n"/>
      <c r="J117" s="2901" t="n">
        <v>0.715157</v>
      </c>
      <c r="K117" s="2901" t="n">
        <v>0.07362283361085289</v>
      </c>
      <c r="L117" s="2901" t="n">
        <v>0.6415341663891472</v>
      </c>
      <c r="M117" s="2901" t="n">
        <v>0.92865</v>
      </c>
      <c r="N117" s="2363" t="n">
        <v>-0.229896085715824</v>
      </c>
      <c r="O117" s="3041" t="n"/>
      <c r="P117" s="2901" t="n">
        <v>2.441761</v>
      </c>
      <c r="Q117" s="2901" t="n">
        <v>0.0817708531466224</v>
      </c>
      <c r="R117" s="2901" t="n">
        <v>2.359990146853378</v>
      </c>
      <c r="S117" s="2901" t="n">
        <v>2.244028</v>
      </c>
      <c r="T117" s="2363" t="n">
        <v>0.08811521068364558</v>
      </c>
      <c r="U117" s="727" t="n"/>
      <c r="V117" s="2326" t="n">
        <v>-0.617345</v>
      </c>
      <c r="W117" s="3042" t="n">
        <v>0.0794055162945333</v>
      </c>
      <c r="X117" s="3042" t="n">
        <v>2.3702952463091</v>
      </c>
      <c r="Y117" s="3042" t="n">
        <v>-0.6967505162945333</v>
      </c>
      <c r="Z117" s="3042" t="n">
        <v>-2.9876402463091</v>
      </c>
      <c r="AA117" s="3042" t="n">
        <v>-0.179823</v>
      </c>
      <c r="AB117" s="2363" t="n">
        <v>2.433070296903066</v>
      </c>
      <c r="AC117" s="727" t="n"/>
      <c r="AD117" s="3045" t="n">
        <v>1.109398</v>
      </c>
      <c r="AE117" s="2901" t="n">
        <v>0.0823988452266838</v>
      </c>
      <c r="AF117" s="2901" t="n">
        <v>2.45451239612037</v>
      </c>
      <c r="AG117" s="2901" t="n">
        <v>1.026999154773316</v>
      </c>
      <c r="AH117" s="2835" t="n">
        <v>-1.34511439612037</v>
      </c>
      <c r="AI117" s="2901" t="n">
        <v>1.151825</v>
      </c>
      <c r="AJ117" s="405" t="n">
        <v>-0.03683458858767608</v>
      </c>
      <c r="AK117" s="727" t="n"/>
      <c r="AL117" s="3045" t="n">
        <v>2.178477</v>
      </c>
      <c r="AM117" s="2901" t="n">
        <v>0.08011803233642729</v>
      </c>
      <c r="AN117" s="2901" t="n">
        <v>2.38100382379496</v>
      </c>
      <c r="AO117" s="2901" t="n">
        <v>1.09209701296962</v>
      </c>
      <c r="AP117" s="2901" t="n">
        <v>2.098358967663573</v>
      </c>
      <c r="AQ117" s="2835" t="n">
        <v>-0.20252682379496</v>
      </c>
      <c r="AR117" s="2901" t="n">
        <v>1.919997</v>
      </c>
      <c r="AS117" s="405" t="n">
        <v>0.1346252103518912</v>
      </c>
      <c r="AT117" s="3041" t="n"/>
      <c r="AU117" s="2853" t="n">
        <v>-0.355737</v>
      </c>
      <c r="AV117" s="2901" t="n">
        <v>0.083200076501245</v>
      </c>
      <c r="AW117" s="2901" t="n">
        <v>1.13389464810347</v>
      </c>
      <c r="AX117" s="2901" t="n">
        <v>-0.438937076501245</v>
      </c>
      <c r="AY117" s="2901" t="n">
        <v>-1.48963164810347</v>
      </c>
      <c r="AZ117" s="2901" t="n">
        <v>0.069117</v>
      </c>
      <c r="BA117" s="405" t="n">
        <v>-6.146881375059682</v>
      </c>
      <c r="BB117" s="727" t="n"/>
      <c r="BC117" s="2853" t="n">
        <v>1.37989</v>
      </c>
      <c r="BD117" s="2901" t="n">
        <v>0.08367648428611919</v>
      </c>
      <c r="BE117" s="2901" t="n">
        <v>1.14014079705612</v>
      </c>
      <c r="BF117" s="2901" t="n">
        <v>1.296213515713881</v>
      </c>
      <c r="BG117" s="2901" t="n">
        <v>0.2397492029438801</v>
      </c>
      <c r="BH117" s="2901" t="n">
        <v>1.001747</v>
      </c>
      <c r="BI117" s="405" t="n">
        <v>0.3774835362621503</v>
      </c>
      <c r="BJ117" s="3041" t="n"/>
      <c r="BK117" s="2853" t="n">
        <v>1.222097</v>
      </c>
      <c r="BL117" s="2901" t="n">
        <v>0.0814801953576952</v>
      </c>
      <c r="BM117" s="2901" t="n">
        <v>1.10995623651458</v>
      </c>
      <c r="BN117" s="2901" t="n">
        <v>0.600872077040294</v>
      </c>
      <c r="BO117" s="2901" t="n">
        <v>1.140616804642305</v>
      </c>
      <c r="BP117" s="2901" t="n">
        <v>0.621224922959706</v>
      </c>
      <c r="BQ117" s="2901" t="n">
        <v>1.861706</v>
      </c>
      <c r="BR117" s="405" t="n">
        <v>-0.3435606911080482</v>
      </c>
      <c r="BS117" s="727" t="n"/>
      <c r="BT117" s="2853" t="n">
        <v>0.14058</v>
      </c>
      <c r="BU117" s="2901" t="n">
        <v>0.0847375743524299</v>
      </c>
      <c r="BV117" s="2901" t="n">
        <v>0.623987129968248</v>
      </c>
      <c r="BW117" s="2901" t="n">
        <v>0.05584242564757011</v>
      </c>
      <c r="BX117" s="2901" t="n">
        <v>-0.483407129968248</v>
      </c>
      <c r="BY117" s="2901" t="n">
        <v>0.700137</v>
      </c>
      <c r="BZ117" s="405" t="n">
        <v>-0.799210725900788</v>
      </c>
      <c r="CA117" s="729" t="n"/>
      <c r="CB117" s="2853" t="n">
        <v>0.7185550000000001</v>
      </c>
      <c r="CC117" s="2901" t="n">
        <v>0.08254896942053611</v>
      </c>
      <c r="CD117" s="2901" t="n">
        <v>0.606844948704702</v>
      </c>
      <c r="CE117" s="2901" t="n">
        <v>0.6360060305794639</v>
      </c>
      <c r="CF117" s="2901" t="n">
        <v>0.1117100512952981</v>
      </c>
      <c r="CG117" s="2901" t="n">
        <v>0.809277</v>
      </c>
      <c r="CH117" s="405" t="n">
        <v>-0.1121025310246059</v>
      </c>
      <c r="CI117" s="729" t="n"/>
      <c r="CJ117" s="2853" t="n">
        <v>0.7041269999999999</v>
      </c>
      <c r="CK117" s="2901" t="n">
        <v>0.08586362911667809</v>
      </c>
      <c r="CL117" s="2901" t="n">
        <v>0.630159097354803</v>
      </c>
      <c r="CM117" s="2901" t="n">
        <v>0.6182633708833218</v>
      </c>
      <c r="CN117" s="2901" t="n">
        <v>0.07396790264519693</v>
      </c>
      <c r="CO117" s="2901" t="n">
        <v>1.283319</v>
      </c>
      <c r="CP117" s="405" t="n">
        <v>-0.4513234823142181</v>
      </c>
      <c r="CQ117" s="727" t="n"/>
      <c r="CR117" s="2901" t="n">
        <v>10.151981</v>
      </c>
      <c r="CS117" s="2901" t="n">
        <v>0.9800741452129464</v>
      </c>
      <c r="CT117" s="2832" t="n">
        <v>9.828485253068047</v>
      </c>
      <c r="CU117" s="2901" t="n">
        <v>9.171906854787053</v>
      </c>
      <c r="CV117" s="2901" t="n">
        <v>0.3234957469319522</v>
      </c>
      <c r="CW117" s="2901" t="n">
        <v>12.557755</v>
      </c>
      <c r="CX117" s="730">
        <f>+CR117/CW117-1</f>
        <v/>
      </c>
      <c r="CY117" s="731" t="n"/>
      <c r="CZ117" s="3043" t="n">
        <v>0.980074145212946</v>
      </c>
      <c r="DA117" s="2901" t="n">
        <v>25.6332813885887</v>
      </c>
      <c r="DB117" s="2901" t="n">
        <v>12.0869185260439</v>
      </c>
      <c r="DC117" s="2901" t="n">
        <v>9.828485253068051</v>
      </c>
      <c r="DD117" s="2901" t="n">
        <v>12.557755</v>
      </c>
      <c r="DE117" s="405">
        <f>(CZ117-DD117)/DD117</f>
        <v/>
      </c>
      <c r="DF117" s="405">
        <f>(DA117-DD117)/DD117</f>
        <v/>
      </c>
      <c r="DG117" s="405">
        <f>(DB117-DD117)/DD117</f>
        <v/>
      </c>
      <c r="DH117" s="405">
        <f>(DC117-DD117)/DD117</f>
        <v/>
      </c>
      <c r="DI117" s="2729" t="n"/>
      <c r="DJ117" s="2618" t="n"/>
      <c r="DL117" s="2618" t="n"/>
      <c r="DM117" s="2811">
        <f>(CS117-CZ117)*10^6</f>
        <v/>
      </c>
      <c r="DN117" s="2811">
        <f>(CT117-DC117)*10^6</f>
        <v/>
      </c>
      <c r="DO117" s="2811">
        <f>(CW117-DD117)*10^6</f>
        <v/>
      </c>
    </row>
    <row customFormat="1" customHeight="1" hidden="1" ht="15" outlineLevel="1" r="118" s="724">
      <c r="A118" s="710" t="n"/>
      <c r="B118" s="711" t="inlineStr">
        <is>
          <t>Total VOIX Sortant</t>
        </is>
      </c>
      <c r="C118" s="643" t="inlineStr">
        <is>
          <t>CA111</t>
        </is>
      </c>
      <c r="D118" s="3034" t="n">
        <v>23.340879</v>
      </c>
      <c r="E118" s="3034" t="n">
        <v>32.0138204142308</v>
      </c>
      <c r="F118" s="3034" t="n">
        <v>-8.672941414230799</v>
      </c>
      <c r="G118" s="3034" t="n">
        <v>39.51408899999998</v>
      </c>
      <c r="H118" s="2362" t="n">
        <v>-0.4093023630128482</v>
      </c>
      <c r="I118" s="715" t="n"/>
      <c r="J118" s="3034" t="n">
        <v>20.044199</v>
      </c>
      <c r="K118" s="3034" t="n">
        <v>30.2911213122985</v>
      </c>
      <c r="L118" s="3034" t="n">
        <v>-10.2469223122985</v>
      </c>
      <c r="M118" s="3034" t="n">
        <v>37.316004</v>
      </c>
      <c r="N118" s="2362" t="n">
        <v>-0.4628524801315811</v>
      </c>
      <c r="O118" s="3035" t="n"/>
      <c r="P118" s="3034" t="n">
        <v>28.282678</v>
      </c>
      <c r="Q118" s="3034" t="n">
        <v>34.2133154891584</v>
      </c>
      <c r="R118" s="3034" t="n">
        <v>-5.930637489158396</v>
      </c>
      <c r="S118" s="3034" t="n">
        <v>40.959411</v>
      </c>
      <c r="T118" s="2362" t="n">
        <v>-0.309495002259676</v>
      </c>
      <c r="U118" s="715" t="n"/>
      <c r="V118" s="2319" t="n">
        <v>18.794653</v>
      </c>
      <c r="W118" s="3036" t="n">
        <v>30.7509190124364</v>
      </c>
      <c r="X118" s="3036" t="n">
        <v>26.1060741707627</v>
      </c>
      <c r="Y118" s="3036" t="n">
        <v>-11.9562660124364</v>
      </c>
      <c r="Z118" s="3036" t="n">
        <v>-7.311421170762699</v>
      </c>
      <c r="AA118" s="3036" t="n">
        <v>31.36834100000001</v>
      </c>
      <c r="AB118" s="2362" t="n">
        <v>-0.4008400699291048</v>
      </c>
      <c r="AC118" s="715" t="n"/>
      <c r="AD118" s="3034" t="n">
        <v>23.3031113050847</v>
      </c>
      <c r="AE118" s="3034" t="n">
        <v>18.2100135418539</v>
      </c>
      <c r="AF118" s="3034" t="n">
        <v>26.6230908304859</v>
      </c>
      <c r="AG118" s="3034" t="n">
        <v>5.093097763230798</v>
      </c>
      <c r="AH118" s="3033" t="n">
        <v>-3.319979525401202</v>
      </c>
      <c r="AI118" s="3034" t="n">
        <v>34.68295999999999</v>
      </c>
      <c r="AJ118" s="714" t="n">
        <v>-0.3281106541920095</v>
      </c>
      <c r="AK118" s="715" t="n"/>
      <c r="AL118" s="3034" t="n">
        <v>23.790948</v>
      </c>
      <c r="AM118" s="3034" t="n">
        <v>30.8502528649907</v>
      </c>
      <c r="AN118" s="3034" t="n">
        <v>26.5674772497834</v>
      </c>
      <c r="AO118" s="3034" t="n">
        <v>23.600104819275</v>
      </c>
      <c r="AP118" s="3034" t="n">
        <v>-7.059304864990697</v>
      </c>
      <c r="AQ118" s="3033" t="n">
        <v>-2.776529249783398</v>
      </c>
      <c r="AR118" s="3034" t="n">
        <v>31.916613</v>
      </c>
      <c r="AS118" s="714" t="n">
        <v>-0.2545904541938707</v>
      </c>
      <c r="AT118" s="3035" t="n"/>
      <c r="AU118" s="3033" t="n">
        <v>17.9216523983051</v>
      </c>
      <c r="AV118" s="3034" t="n">
        <v>28.5762699626678</v>
      </c>
      <c r="AW118" s="3034" t="n">
        <v>21.9870118747085</v>
      </c>
      <c r="AX118" s="3034" t="n">
        <v>-10.6546175643627</v>
      </c>
      <c r="AY118" s="3034" t="n">
        <v>-4.065359476403398</v>
      </c>
      <c r="AZ118" s="3034" t="n">
        <v>30.12205</v>
      </c>
      <c r="BA118" s="714" t="n">
        <v>-0.4050321144043947</v>
      </c>
      <c r="BB118" s="715" t="n"/>
      <c r="BC118" s="3033" t="n">
        <v>20.12088377966102</v>
      </c>
      <c r="BD118" s="3034" t="n">
        <v>26.639971818661</v>
      </c>
      <c r="BE118" s="3034" t="n">
        <v>20.5709822191055</v>
      </c>
      <c r="BF118" s="3034" t="n">
        <v>-6.519088038999978</v>
      </c>
      <c r="BG118" s="3034" t="n">
        <v>-0.4500984394444778</v>
      </c>
      <c r="BH118" s="3034" t="n">
        <v>27.74746500000001</v>
      </c>
      <c r="BI118" s="714" t="n">
        <v>-0.2748568642338672</v>
      </c>
      <c r="BJ118" s="3035" t="n"/>
      <c r="BK118" s="3033" t="n">
        <v>21.64771022033898</v>
      </c>
      <c r="BL118" s="3034" t="n">
        <v>27.2961719796276</v>
      </c>
      <c r="BM118" s="3034" t="n">
        <v>21.1326113924204</v>
      </c>
      <c r="BN118" s="3034" t="n">
        <v>20.5442655906306</v>
      </c>
      <c r="BO118" s="3034" t="n">
        <v>-5.648461759288619</v>
      </c>
      <c r="BP118" s="3034" t="n">
        <v>1.103444629708381</v>
      </c>
      <c r="BQ118" s="3034" t="n">
        <v>29.310884</v>
      </c>
      <c r="BR118" s="714" t="n">
        <v>-0.2614446490136912</v>
      </c>
      <c r="BS118" s="715" t="n"/>
      <c r="BT118" s="3033" t="n">
        <v>13.93195413559326</v>
      </c>
      <c r="BU118" s="3034" t="n">
        <v>27.8644092495794</v>
      </c>
      <c r="BV118" s="3034" t="n">
        <v>20.6322383022836</v>
      </c>
      <c r="BW118" s="3034" t="n">
        <v>-13.93245511398614</v>
      </c>
      <c r="BX118" s="3034" t="n">
        <v>-6.700284166690345</v>
      </c>
      <c r="BY118" s="3034" t="n">
        <v>26.39988199999998</v>
      </c>
      <c r="BZ118" s="714" t="n">
        <v>-0.4722721057770916</v>
      </c>
      <c r="CA118" s="718" t="n"/>
      <c r="CB118" s="3033" t="n">
        <v>18.51049420338983</v>
      </c>
      <c r="CC118" s="3034" t="n">
        <v>27.1336984445807</v>
      </c>
      <c r="CD118" s="3034" t="n">
        <v>20.0167096582969</v>
      </c>
      <c r="CE118" s="3034" t="n">
        <v>-8.623204241190866</v>
      </c>
      <c r="CF118" s="3034" t="n">
        <v>-1.506215454907068</v>
      </c>
      <c r="CG118" s="3034" t="n">
        <v>25.067559</v>
      </c>
      <c r="CH118" s="714" t="n">
        <v>-0.2615757201014333</v>
      </c>
      <c r="CI118" s="718" t="n"/>
      <c r="CJ118" s="3033" t="n">
        <v>20.17519546610169</v>
      </c>
      <c r="CK118" s="3034" t="n">
        <v>22.2835079539959</v>
      </c>
      <c r="CL118" s="3034" t="n">
        <v>17.231067599295</v>
      </c>
      <c r="CM118" s="3034" t="n">
        <v>-2.10831248789421</v>
      </c>
      <c r="CN118" s="3034" t="n">
        <v>2.944127866806692</v>
      </c>
      <c r="CO118" s="3034" t="n">
        <v>28.33170799999999</v>
      </c>
      <c r="CP118" s="714" t="n">
        <v>-0.2878934278829326</v>
      </c>
      <c r="CQ118" s="715" t="n"/>
      <c r="CR118" s="3034" t="n">
        <v>249.8643585084746</v>
      </c>
      <c r="CS118" s="3034" t="n">
        <v>336.1234720440812</v>
      </c>
      <c r="CT118" s="3038" t="n">
        <v>254.0232856335569</v>
      </c>
      <c r="CU118" s="3034" t="n">
        <v>-86.25911353560656</v>
      </c>
      <c r="CV118" s="3034" t="n">
        <v>-4.1589271250823</v>
      </c>
      <c r="CW118" s="3034" t="n">
        <v>382.736966</v>
      </c>
      <c r="CX118" s="720">
        <f>+CR118/CW118-1</f>
        <v/>
      </c>
      <c r="CY118" s="721" t="n"/>
      <c r="CZ118" s="3039" t="n">
        <v>336.123472044081</v>
      </c>
      <c r="DA118" s="3034" t="n">
        <v>289.973984023168</v>
      </c>
      <c r="DB118" s="3034" t="n">
        <v>260.889025122792</v>
      </c>
      <c r="DC118" s="3034" t="n">
        <v>254.023285633557</v>
      </c>
      <c r="DD118" s="3034" t="n">
        <v>382.736966</v>
      </c>
      <c r="DE118" s="714">
        <f>(CZ118-DD118)/DD118</f>
        <v/>
      </c>
      <c r="DF118" s="714">
        <f>(DA118-DD118)/DD118</f>
        <v/>
      </c>
      <c r="DG118" s="714">
        <f>(DB118-DD118)/DD118</f>
        <v/>
      </c>
      <c r="DH118" s="714">
        <f>(DC118-DD118)/DD118</f>
        <v/>
      </c>
      <c r="DI118" s="2729" t="n"/>
      <c r="DJ118" s="2618" t="n"/>
      <c r="DL118" s="2618" t="n"/>
      <c r="DM118" s="2811">
        <f>(CS118-CZ118)*10^6</f>
        <v/>
      </c>
      <c r="DN118" s="2811">
        <f>(CT118-DC118)*10^6</f>
        <v/>
      </c>
      <c r="DO118" s="2811">
        <f>(CW118-DD118)*10^6</f>
        <v/>
      </c>
    </row>
    <row customFormat="1" customHeight="1" hidden="1" ht="15" outlineLevel="1" r="119" s="777">
      <c r="A119" s="774" t="n"/>
      <c r="B119" s="3065" t="n"/>
      <c r="C119" s="643" t="inlineStr">
        <is>
          <t>CA112</t>
        </is>
      </c>
      <c r="D119" s="2832" t="n"/>
      <c r="E119" s="2832" t="n"/>
      <c r="F119" s="2832" t="n"/>
      <c r="G119" s="2832" t="n"/>
      <c r="H119" s="2368" t="n"/>
      <c r="I119" s="402" t="n"/>
      <c r="J119" s="2832" t="n"/>
      <c r="K119" s="2832" t="n"/>
      <c r="L119" s="2832" t="n"/>
      <c r="M119" s="2832" t="n"/>
      <c r="N119" s="2368" t="n"/>
      <c r="O119" s="2826" t="n"/>
      <c r="P119" s="2832" t="n"/>
      <c r="Q119" s="2832" t="n"/>
      <c r="R119" s="2832" t="n"/>
      <c r="S119" s="2832" t="n"/>
      <c r="T119" s="2368" t="n"/>
      <c r="U119" s="402" t="n"/>
      <c r="V119" s="2336" t="n"/>
      <c r="W119" s="3066" t="n"/>
      <c r="X119" s="3066" t="n"/>
      <c r="Y119" s="3066" t="n"/>
      <c r="Z119" s="3066" t="n"/>
      <c r="AA119" s="3066" t="n"/>
      <c r="AB119" s="2368" t="n"/>
      <c r="AC119" s="402" t="n"/>
      <c r="AD119" s="2832" t="n"/>
      <c r="AE119" s="2832" t="n"/>
      <c r="AF119" s="2832" t="n"/>
      <c r="AG119" s="2832" t="n"/>
      <c r="AH119" s="2831" t="n"/>
      <c r="AI119" s="2832" t="n"/>
      <c r="AJ119" s="401" t="n"/>
      <c r="AK119" s="402" t="n"/>
      <c r="AL119" s="2832" t="n"/>
      <c r="AM119" s="2832" t="n"/>
      <c r="AN119" s="2832" t="n"/>
      <c r="AO119" s="2832" t="n"/>
      <c r="AP119" s="2832" t="n"/>
      <c r="AQ119" s="2831" t="n"/>
      <c r="AR119" s="2832" t="n"/>
      <c r="AS119" s="401" t="n"/>
      <c r="AT119" s="2826" t="n"/>
      <c r="AU119" s="2831" t="n"/>
      <c r="AV119" s="2832" t="n"/>
      <c r="AW119" s="2832" t="n"/>
      <c r="AX119" s="2832" t="n"/>
      <c r="AY119" s="2832" t="n"/>
      <c r="AZ119" s="2832" t="n"/>
      <c r="BA119" s="401" t="n"/>
      <c r="BB119" s="402" t="n"/>
      <c r="BC119" s="2831" t="n"/>
      <c r="BD119" s="2832" t="n"/>
      <c r="BE119" s="2832" t="n"/>
      <c r="BF119" s="2832" t="n"/>
      <c r="BG119" s="2832" t="n"/>
      <c r="BH119" s="2832" t="n"/>
      <c r="BI119" s="401" t="n"/>
      <c r="BJ119" s="2826" t="n"/>
      <c r="BK119" s="2831" t="n"/>
      <c r="BL119" s="2832" t="n"/>
      <c r="BM119" s="2832" t="n"/>
      <c r="BN119" s="2832" t="n"/>
      <c r="BO119" s="2832" t="n"/>
      <c r="BP119" s="2832" t="n"/>
      <c r="BQ119" s="2832" t="n"/>
      <c r="BR119" s="401" t="n"/>
      <c r="BS119" s="402" t="n"/>
      <c r="BT119" s="2831" t="n"/>
      <c r="BU119" s="2832" t="n"/>
      <c r="BV119" s="2832" t="n"/>
      <c r="BW119" s="2832" t="n"/>
      <c r="BX119" s="2832" t="n"/>
      <c r="BY119" s="2832" t="n"/>
      <c r="BZ119" s="401" t="n"/>
      <c r="CA119" s="389" t="n"/>
      <c r="CB119" s="2831" t="n"/>
      <c r="CC119" s="2832" t="n"/>
      <c r="CD119" s="2832" t="n"/>
      <c r="CE119" s="2832" t="n"/>
      <c r="CF119" s="2832" t="n"/>
      <c r="CG119" s="2832" t="n"/>
      <c r="CH119" s="401" t="n"/>
      <c r="CI119" s="389" t="n"/>
      <c r="CJ119" s="2831" t="n"/>
      <c r="CK119" s="2832" t="n"/>
      <c r="CL119" s="2832" t="n"/>
      <c r="CM119" s="2832" t="n"/>
      <c r="CN119" s="2832" t="n"/>
      <c r="CO119" s="2832" t="n"/>
      <c r="CP119" s="401" t="n"/>
      <c r="CQ119" s="402" t="n"/>
      <c r="CR119" s="2832" t="n"/>
      <c r="CS119" s="2832" t="n"/>
      <c r="CT119" s="2832" t="n"/>
      <c r="CU119" s="2832">
        <f>+CR119-CS119</f>
        <v/>
      </c>
      <c r="CV119" s="2832">
        <f>+CR119-CT119</f>
        <v/>
      </c>
      <c r="CW119" s="2832" t="n"/>
      <c r="CX119" s="752" t="n"/>
      <c r="CY119" s="32" t="n"/>
      <c r="CZ119" s="3067" t="n"/>
      <c r="DA119" s="2832" t="n"/>
      <c r="DB119" s="2832" t="n"/>
      <c r="DC119" s="2832" t="n"/>
      <c r="DD119" s="2832" t="n"/>
      <c r="DE119" s="401" t="n"/>
      <c r="DF119" s="401" t="n"/>
      <c r="DG119" s="401" t="n"/>
      <c r="DH119" s="401" t="n"/>
      <c r="DI119" s="2729" t="n"/>
      <c r="DJ119" s="2618" t="n"/>
      <c r="DL119" s="2618" t="n"/>
      <c r="DM119" s="2811">
        <f>(CS119-CZ119)*10^6</f>
        <v/>
      </c>
      <c r="DN119" s="2811">
        <f>(CT119-DC119)*10^6</f>
        <v/>
      </c>
      <c r="DO119" s="2811">
        <f>(CW119-DD119)*10^6</f>
        <v/>
      </c>
    </row>
    <row customFormat="1" customHeight="1" hidden="1" ht="15" outlineLevel="1" r="120" s="777">
      <c r="A120" s="774" t="n"/>
      <c r="B120" s="726" t="inlineStr">
        <is>
          <t xml:space="preserve">    Sortant sms on net</t>
        </is>
      </c>
      <c r="C120" s="643" t="inlineStr">
        <is>
          <t>CA113</t>
        </is>
      </c>
      <c r="D120" s="2831" t="n">
        <v>-0.169497</v>
      </c>
      <c r="E120" s="2901" t="n">
        <v>-0.351991270687353</v>
      </c>
      <c r="F120" s="2832" t="n">
        <v>0.182494270687353</v>
      </c>
      <c r="G120" s="2901" t="n">
        <v>-0.127571</v>
      </c>
      <c r="H120" s="2368" t="n">
        <v>0.3286483605208081</v>
      </c>
      <c r="I120" s="402" t="n"/>
      <c r="J120" s="2831" t="n">
        <v>-0.142232</v>
      </c>
      <c r="K120" s="2901" t="n">
        <v>-0.328272187850311</v>
      </c>
      <c r="L120" s="2832" t="n">
        <v>0.186040187850311</v>
      </c>
      <c r="M120" s="2901" t="n">
        <v>-0.123207</v>
      </c>
      <c r="N120" s="2368" t="n">
        <v>0.1544149277232625</v>
      </c>
      <c r="O120" s="2826" t="n"/>
      <c r="P120" s="2831" t="n">
        <v>0.017384</v>
      </c>
      <c r="Q120" s="2901" t="n">
        <v>-0.345896889132849</v>
      </c>
      <c r="R120" s="2832" t="n">
        <v>0.363280889132849</v>
      </c>
      <c r="S120" s="2901" t="n">
        <v>0.019379</v>
      </c>
      <c r="T120" s="2368" t="n">
        <v>-0.1029464884668971</v>
      </c>
      <c r="U120" s="402" t="n"/>
      <c r="V120" s="2336" t="n">
        <v>-0.308803</v>
      </c>
      <c r="W120" s="3042" t="n">
        <v>-0.0267556384375858</v>
      </c>
      <c r="X120" s="3042" t="n">
        <v>0.0013442050521911</v>
      </c>
      <c r="Y120" s="3066" t="n">
        <v>-0.2820473615624142</v>
      </c>
      <c r="Z120" s="3066" t="n">
        <v>-0.3101472050521911</v>
      </c>
      <c r="AA120" s="3042" t="n">
        <v>-0.193823</v>
      </c>
      <c r="AB120" s="2368" t="n">
        <v>0.5932216506812917</v>
      </c>
      <c r="AC120" s="402" t="n"/>
      <c r="AD120" s="2831" t="n">
        <v>-0.13348</v>
      </c>
      <c r="AE120" s="2901" t="n">
        <v>-0.325561160130847</v>
      </c>
      <c r="AF120" s="2901" t="n">
        <v>0.0163220658283124</v>
      </c>
      <c r="AG120" s="2832" t="n">
        <v>0.192081160130847</v>
      </c>
      <c r="AH120" s="2831" t="n">
        <v>-0.1498020658283124</v>
      </c>
      <c r="AI120" s="2901" t="n">
        <v>-0.157901</v>
      </c>
      <c r="AJ120" s="401" t="n">
        <v>-0.1546601984787939</v>
      </c>
      <c r="AK120" s="402" t="n"/>
      <c r="AL120" s="2831" t="n">
        <v>0.011166</v>
      </c>
      <c r="AM120" s="2901" t="n">
        <v>-0.319765005763813</v>
      </c>
      <c r="AN120" s="2901" t="n">
        <v>0.0159940771065511</v>
      </c>
      <c r="AO120" s="2901" t="n">
        <v>-0.132733099494373</v>
      </c>
      <c r="AP120" s="2832" t="n">
        <v>0.330931005763813</v>
      </c>
      <c r="AQ120" s="2831" t="n">
        <v>-0.004828077106551101</v>
      </c>
      <c r="AR120" s="2901" t="n">
        <v>0.013882</v>
      </c>
      <c r="AS120" s="401" t="n">
        <v>-0.1956490419247948</v>
      </c>
      <c r="AT120" s="2826" t="n"/>
      <c r="AU120" s="2831" t="n">
        <v>-0.157357</v>
      </c>
      <c r="AV120" s="2901" t="n">
        <v>-0.309668842867341</v>
      </c>
      <c r="AW120" s="2901" t="n">
        <v>-0.128517967453813</v>
      </c>
      <c r="AX120" s="2832" t="n">
        <v>0.152311842867341</v>
      </c>
      <c r="AY120" s="2832" t="n">
        <v>-0.02883903254618697</v>
      </c>
      <c r="AZ120" s="2901" t="n">
        <v>-0.317545</v>
      </c>
      <c r="BA120" s="401" t="n">
        <v>-0.5044576359256169</v>
      </c>
      <c r="BB120" s="402" t="n"/>
      <c r="BC120" s="2831" t="n">
        <v>0.119643</v>
      </c>
      <c r="BD120" s="2901" t="n">
        <v>-0.302255245416599</v>
      </c>
      <c r="BE120" s="2901" t="n">
        <v>-0.125414070880988</v>
      </c>
      <c r="BF120" s="2832" t="n">
        <v>0.421898245416599</v>
      </c>
      <c r="BG120" s="2832" t="n">
        <v>0.245057070880988</v>
      </c>
      <c r="BH120" s="2901" t="n">
        <v>-0.132435</v>
      </c>
      <c r="BI120" s="401" t="n">
        <v>-1.903409219617171</v>
      </c>
      <c r="BJ120" s="2826" t="n"/>
      <c r="BK120" s="2831" t="n">
        <v>0.005595</v>
      </c>
      <c r="BL120" s="2901" t="n">
        <v>-0.293828956544091</v>
      </c>
      <c r="BM120" s="2901" t="n">
        <v>-0.121889345278837</v>
      </c>
      <c r="BN120" s="2901" t="n">
        <v>0.0117266703353183</v>
      </c>
      <c r="BO120" s="2832" t="n">
        <v>0.299423956544091</v>
      </c>
      <c r="BP120" s="2832" t="n">
        <v>-0.006131670335318301</v>
      </c>
      <c r="BQ120" s="2901" t="n">
        <v>0.016768</v>
      </c>
      <c r="BR120" s="401" t="n">
        <v>-0.6663287213740459</v>
      </c>
      <c r="BS120" s="402" t="n"/>
      <c r="BT120" s="2831" t="n">
        <v>0.038513</v>
      </c>
      <c r="BU120" s="2901" t="n">
        <v>-0.289755833017984</v>
      </c>
      <c r="BV120" s="2901" t="n">
        <v>0.0115473400219856</v>
      </c>
      <c r="BW120" s="2832" t="n">
        <v>0.328268833017984</v>
      </c>
      <c r="BX120" s="2832" t="n">
        <v>0.0269656599780144</v>
      </c>
      <c r="BY120" s="2901" t="n">
        <v>-0.276667</v>
      </c>
      <c r="BZ120" s="401" t="n">
        <v>-1.139203446742835</v>
      </c>
      <c r="CA120" s="389" t="n"/>
      <c r="CB120" s="2831" t="n">
        <v>-0.056561</v>
      </c>
      <c r="CC120" s="2901" t="n">
        <v>-0.285100592189286</v>
      </c>
      <c r="CD120" s="2901" t="n">
        <v>0.0113426457227379</v>
      </c>
      <c r="CE120" s="2832" t="n">
        <v>0.228539592189286</v>
      </c>
      <c r="CF120" s="2832" t="n">
        <v>-0.0679036457227379</v>
      </c>
      <c r="CG120" s="2901" t="n">
        <v>-0.138803</v>
      </c>
      <c r="CH120" s="401" t="n">
        <v>-0.592508807446525</v>
      </c>
      <c r="CI120" s="389" t="n"/>
      <c r="CJ120" s="2831" t="n">
        <v>-0.127687</v>
      </c>
      <c r="CK120" s="2901" t="n">
        <v>-0.282846289864267</v>
      </c>
      <c r="CL120" s="2901" t="n">
        <v>0.0112341862281381</v>
      </c>
      <c r="CM120" s="2832" t="n">
        <v>0.155159289864267</v>
      </c>
      <c r="CN120" s="2832" t="n">
        <v>-0.1389211862281381</v>
      </c>
      <c r="CO120" s="2901" t="n">
        <v>-0.120059</v>
      </c>
      <c r="CP120" s="401" t="n">
        <v>0.06353542841436299</v>
      </c>
      <c r="CQ120" s="402" t="n"/>
      <c r="CR120" s="2832" t="n">
        <v>-0.903316</v>
      </c>
      <c r="CS120" s="2832" t="n">
        <v>-3.461697911902327</v>
      </c>
      <c r="CT120" s="2832" t="n">
        <v>-0.7173251576918201</v>
      </c>
      <c r="CU120" s="2832" t="n">
        <v>2.558381911902327</v>
      </c>
      <c r="CV120" s="2832" t="n">
        <v>-0.1859908423081799</v>
      </c>
      <c r="CW120" s="2832" t="n">
        <v>-1.537982</v>
      </c>
      <c r="CX120" s="752">
        <f>+CR120/CW120-1</f>
        <v/>
      </c>
      <c r="CY120" s="32" t="n"/>
      <c r="CZ120" s="3043" t="n">
        <v>-3.46169791190233</v>
      </c>
      <c r="DA120" s="2901" t="n">
        <v>-0.173341088524806</v>
      </c>
      <c r="DB120" s="2901" t="n">
        <v>-1.60081223719995</v>
      </c>
      <c r="DC120" s="2901" t="n">
        <v>-0.71732515769182</v>
      </c>
      <c r="DD120" s="2901" t="n">
        <v>-1.537982</v>
      </c>
      <c r="DE120" s="401">
        <f>(CZ120-DD120)/DD120</f>
        <v/>
      </c>
      <c r="DF120" s="401">
        <f>(DA120-DD120)/DD120</f>
        <v/>
      </c>
      <c r="DG120" s="401">
        <f>(DB120-DD120)/DD120</f>
        <v/>
      </c>
      <c r="DH120" s="401">
        <f>(DC120-DD120)/DD120</f>
        <v/>
      </c>
      <c r="DI120" s="2729" t="n"/>
      <c r="DJ120" s="2618" t="n"/>
      <c r="DL120" s="2618" t="n"/>
      <c r="DM120" s="2811">
        <f>(CS120-CZ120)*10^6</f>
        <v/>
      </c>
      <c r="DN120" s="2811">
        <f>(CT120-DC120)*10^6</f>
        <v/>
      </c>
      <c r="DO120" s="2811">
        <f>(CW120-DD120)*10^6</f>
        <v/>
      </c>
    </row>
    <row customFormat="1" customHeight="1" hidden="1" ht="15" outlineLevel="1" r="121" s="777">
      <c r="A121" s="774" t="n"/>
      <c r="B121" s="726" t="inlineStr">
        <is>
          <t xml:space="preserve">    Sortant sms MTN</t>
        </is>
      </c>
      <c r="C121" s="643" t="inlineStr">
        <is>
          <t>CA114</t>
        </is>
      </c>
      <c r="D121" s="2832" t="n">
        <v>0.132518</v>
      </c>
      <c r="E121" s="2901" t="n">
        <v>0.356724237824545</v>
      </c>
      <c r="F121" s="2832" t="n">
        <v>-0.224206237824545</v>
      </c>
      <c r="G121" s="2901" t="n">
        <v>0.152766</v>
      </c>
      <c r="H121" s="2368" t="n">
        <v>-0.1325425814644621</v>
      </c>
      <c r="I121" s="402" t="n"/>
      <c r="J121" s="2832" t="n">
        <v>0.106249</v>
      </c>
      <c r="K121" s="2901" t="n">
        <v>0.321837488465713</v>
      </c>
      <c r="L121" s="2832" t="n">
        <v>-0.215588488465713</v>
      </c>
      <c r="M121" s="2901" t="n">
        <v>0.130724</v>
      </c>
      <c r="N121" s="2368" t="n">
        <v>-0.1872265230562101</v>
      </c>
      <c r="O121" s="2826" t="n"/>
      <c r="P121" s="2832" t="n">
        <v>0.027949</v>
      </c>
      <c r="Q121" s="2901" t="n">
        <v>0.342696249835766</v>
      </c>
      <c r="R121" s="2832" t="n">
        <v>-0.314747249835766</v>
      </c>
      <c r="S121" s="2901" t="n">
        <v>0.026522</v>
      </c>
      <c r="T121" s="2368" t="n">
        <v>0.0538043888092905</v>
      </c>
      <c r="U121" s="402" t="n"/>
      <c r="V121" s="2336" t="n">
        <v>0.235438</v>
      </c>
      <c r="W121" s="3042" t="n">
        <v>0.0905872624344085</v>
      </c>
      <c r="X121" s="3042" t="n">
        <v>0.0054016829317073</v>
      </c>
      <c r="Y121" s="3066" t="n">
        <v>0.1448507375655915</v>
      </c>
      <c r="Z121" s="3066" t="n">
        <v>0.2300363170682927</v>
      </c>
      <c r="AA121" s="3042" t="n">
        <v>0.244152</v>
      </c>
      <c r="AB121" s="2368" t="n">
        <v>-0.03569088109046825</v>
      </c>
      <c r="AC121" s="402" t="n"/>
      <c r="AD121" s="2832" t="n">
        <v>0.094073</v>
      </c>
      <c r="AE121" s="2901" t="n">
        <v>0.322537492065722</v>
      </c>
      <c r="AF121" s="2901" t="n">
        <v>0.019192629978025</v>
      </c>
      <c r="AG121" s="2832" t="n">
        <v>-0.228464492065722</v>
      </c>
      <c r="AH121" s="2831" t="n">
        <v>0.07488037002197501</v>
      </c>
      <c r="AI121" s="2901" t="n">
        <v>0.137445</v>
      </c>
      <c r="AJ121" s="401" t="n">
        <v>-0.3155589508530685</v>
      </c>
      <c r="AK121" s="402" t="n"/>
      <c r="AL121" s="2832" t="n">
        <v>0.020903</v>
      </c>
      <c r="AM121" s="2901" t="n">
        <v>0.3083086640836289</v>
      </c>
      <c r="AN121" s="2901" t="n">
        <v>0.0183031453657237</v>
      </c>
      <c r="AO121" s="2901" t="n">
        <v>0.09104062069750669</v>
      </c>
      <c r="AP121" s="2832" t="n">
        <v>-0.2874056640836289</v>
      </c>
      <c r="AQ121" s="2831" t="n">
        <v>0.0025998546342763</v>
      </c>
      <c r="AR121" s="2901" t="n">
        <v>0.023997</v>
      </c>
      <c r="AS121" s="401" t="n">
        <v>-0.1289327832645747</v>
      </c>
      <c r="AT121" s="2826" t="n"/>
      <c r="AU121" s="2831" t="n">
        <v>0.20714</v>
      </c>
      <c r="AV121" s="2901" t="n">
        <v>0.323323285147831</v>
      </c>
      <c r="AW121" s="2901" t="n">
        <v>0.09545627847539891</v>
      </c>
      <c r="AX121" s="2832" t="n">
        <v>-0.116183285147831</v>
      </c>
      <c r="AY121" s="2832" t="n">
        <v>0.1116837215246011</v>
      </c>
      <c r="AZ121" s="2901" t="n">
        <v>0.286102</v>
      </c>
      <c r="BA121" s="401" t="n">
        <v>-0.275992478207073</v>
      </c>
      <c r="BB121" s="402" t="n"/>
      <c r="BC121" s="2831" t="n">
        <v>0.119792</v>
      </c>
      <c r="BD121" s="2901" t="n">
        <v>0.312782646450441</v>
      </c>
      <c r="BE121" s="2901" t="n">
        <v>0.0923243475424355</v>
      </c>
      <c r="BF121" s="2832" t="n">
        <v>-0.192990646450441</v>
      </c>
      <c r="BG121" s="2832" t="n">
        <v>0.0274676524575645</v>
      </c>
      <c r="BH121" s="2901" t="n">
        <v>0.140863</v>
      </c>
      <c r="BI121" s="401" t="n">
        <v>-0.1495850578221392</v>
      </c>
      <c r="BJ121" s="2826" t="n"/>
      <c r="BK121" s="2831" t="n">
        <v>0.014243</v>
      </c>
      <c r="BL121" s="2901" t="n">
        <v>0.302949662125844</v>
      </c>
      <c r="BM121" s="2901" t="n">
        <v>0.08940108767688509</v>
      </c>
      <c r="BN121" s="2901" t="n">
        <v>0.0773757194722814</v>
      </c>
      <c r="BO121" s="2832" t="n">
        <v>-0.288706662125844</v>
      </c>
      <c r="BP121" s="2832" t="n">
        <v>-0.0631327194722814</v>
      </c>
      <c r="BQ121" s="2901" t="n">
        <v>0.017539</v>
      </c>
      <c r="BR121" s="401" t="n">
        <v>-0.1879240549632247</v>
      </c>
      <c r="BS121" s="402" t="n"/>
      <c r="BT121" s="2831" t="n">
        <v>0.185847</v>
      </c>
      <c r="BU121" s="2901" t="n">
        <v>0.306682108994875</v>
      </c>
      <c r="BV121" s="2901" t="n">
        <v>0.07821540750535309</v>
      </c>
      <c r="BW121" s="2832" t="n">
        <v>-0.120835108994875</v>
      </c>
      <c r="BX121" s="2832" t="n">
        <v>0.1076315924946469</v>
      </c>
      <c r="BY121" s="2901" t="n">
        <v>0.26206</v>
      </c>
      <c r="BZ121" s="401" t="n">
        <v>-0.290822712355949</v>
      </c>
      <c r="CA121" s="389" t="n"/>
      <c r="CB121" s="2831" t="n">
        <v>0.078541</v>
      </c>
      <c r="CC121" s="2901" t="n">
        <v>0.294869994768129</v>
      </c>
      <c r="CD121" s="2901" t="n">
        <v>0.075075966973042</v>
      </c>
      <c r="CE121" s="2832" t="n">
        <v>-0.216328994768129</v>
      </c>
      <c r="CF121" s="2832" t="n">
        <v>0.003465033026957998</v>
      </c>
      <c r="CG121" s="2901" t="n">
        <v>0.145362</v>
      </c>
      <c r="CH121" s="401" t="n">
        <v>-0.4596868507587952</v>
      </c>
      <c r="CI121" s="389" t="n"/>
      <c r="CJ121" s="2831" t="n">
        <v>0.073016</v>
      </c>
      <c r="CK121" s="2901" t="n">
        <v>0.310316088918323</v>
      </c>
      <c r="CL121" s="2901" t="n">
        <v>0.0788768448045073</v>
      </c>
      <c r="CM121" s="2832" t="n">
        <v>-0.237300088918323</v>
      </c>
      <c r="CN121" s="2832" t="n">
        <v>-0.005860844804507298</v>
      </c>
      <c r="CO121" s="2901" t="n">
        <v>0.162405</v>
      </c>
      <c r="CP121" s="401" t="n">
        <v>-0.5504079307903083</v>
      </c>
      <c r="CQ121" s="402" t="n"/>
      <c r="CR121" s="2832" t="n">
        <v>1.295709</v>
      </c>
      <c r="CS121" s="2832" t="n">
        <v>3.593615181115227</v>
      </c>
      <c r="CT121" s="2832" t="n">
        <v>1.253605938755184</v>
      </c>
      <c r="CU121" s="2832" t="n">
        <v>-2.297906181115227</v>
      </c>
      <c r="CV121" s="2832" t="n">
        <v>0.04210306124481611</v>
      </c>
      <c r="CW121" s="2832" t="n">
        <v>1.729937</v>
      </c>
      <c r="CX121" s="752">
        <f>+CR121/CW121-1</f>
        <v/>
      </c>
      <c r="CY121" s="32" t="n"/>
      <c r="CZ121" s="3043" t="n">
        <v>3.59361518111523</v>
      </c>
      <c r="DA121" s="2901" t="n">
        <v>0.418415152272744</v>
      </c>
      <c r="DB121" s="2901" t="n">
        <v>1.23341279061763</v>
      </c>
      <c r="DC121" s="2901" t="n">
        <v>1.25360593875518</v>
      </c>
      <c r="DD121" s="2901" t="n">
        <v>1.729937</v>
      </c>
      <c r="DE121" s="401">
        <f>(CZ121-DD121)/DD121</f>
        <v/>
      </c>
      <c r="DF121" s="401">
        <f>(DA121-DD121)/DD121</f>
        <v/>
      </c>
      <c r="DG121" s="401">
        <f>(DB121-DD121)/DD121</f>
        <v/>
      </c>
      <c r="DH121" s="401">
        <f>(DC121-DD121)/DD121</f>
        <v/>
      </c>
      <c r="DI121" s="2729" t="n"/>
      <c r="DJ121" s="2618" t="n"/>
      <c r="DL121" s="2618" t="n"/>
      <c r="DM121" s="2811">
        <f>(CS121-CZ121)*10^6</f>
        <v/>
      </c>
      <c r="DN121" s="2811">
        <f>(CT121-DC121)*10^6</f>
        <v/>
      </c>
      <c r="DO121" s="2811">
        <f>(CW121-DD121)*10^6</f>
        <v/>
      </c>
    </row>
    <row customFormat="1" customHeight="1" hidden="1" ht="15" outlineLevel="1" r="122" s="777">
      <c r="A122" s="774" t="n"/>
      <c r="B122" s="726" t="inlineStr">
        <is>
          <t xml:space="preserve">    Sortant sms GLO</t>
        </is>
      </c>
      <c r="C122" s="643" t="inlineStr">
        <is>
          <t>CA115</t>
        </is>
      </c>
      <c r="D122" s="2832" t="n">
        <v>0</v>
      </c>
      <c r="E122" s="2901" t="n">
        <v>0</v>
      </c>
      <c r="F122" s="2832" t="n">
        <v>0</v>
      </c>
      <c r="G122" s="2901" t="n">
        <v>0</v>
      </c>
      <c r="H122" s="2368" t="n"/>
      <c r="I122" s="402" t="n"/>
      <c r="J122" s="2832" t="n">
        <v>0</v>
      </c>
      <c r="K122" s="2901" t="n">
        <v>0</v>
      </c>
      <c r="L122" s="2832" t="n">
        <v>0</v>
      </c>
      <c r="M122" s="2901" t="n">
        <v>0</v>
      </c>
      <c r="N122" s="2368" t="n"/>
      <c r="O122" s="2826" t="n"/>
      <c r="P122" s="2832" t="n">
        <v>0</v>
      </c>
      <c r="Q122" s="2901" t="n">
        <v>0</v>
      </c>
      <c r="R122" s="2832" t="n">
        <v>0</v>
      </c>
      <c r="S122" s="2901" t="n">
        <v>0</v>
      </c>
      <c r="T122" s="2368" t="n"/>
      <c r="U122" s="402" t="n"/>
      <c r="V122" s="2336" t="n">
        <v>0</v>
      </c>
      <c r="W122" s="3042" t="n">
        <v>0</v>
      </c>
      <c r="X122" s="3042" t="n">
        <v>0</v>
      </c>
      <c r="Y122" s="3066" t="n">
        <v>0</v>
      </c>
      <c r="Z122" s="3066" t="n">
        <v>0</v>
      </c>
      <c r="AA122" s="3042" t="n">
        <v>0</v>
      </c>
      <c r="AB122" s="2368" t="n"/>
      <c r="AC122" s="402" t="n"/>
      <c r="AD122" s="2832" t="n">
        <v>0</v>
      </c>
      <c r="AE122" s="2901" t="n">
        <v>0</v>
      </c>
      <c r="AF122" s="2901" t="n">
        <v>0</v>
      </c>
      <c r="AG122" s="2832" t="n">
        <v>0</v>
      </c>
      <c r="AH122" s="2831" t="n">
        <v>0</v>
      </c>
      <c r="AI122" s="2901" t="n">
        <v>0</v>
      </c>
      <c r="AJ122" s="401" t="n"/>
      <c r="AK122" s="402" t="n"/>
      <c r="AL122" s="2832" t="n">
        <v>0</v>
      </c>
      <c r="AM122" s="2901" t="n">
        <v>0</v>
      </c>
      <c r="AN122" s="2901" t="n">
        <v>0</v>
      </c>
      <c r="AO122" s="2901" t="n">
        <v>0</v>
      </c>
      <c r="AP122" s="2832" t="n">
        <v>0</v>
      </c>
      <c r="AQ122" s="2831" t="n">
        <v>0</v>
      </c>
      <c r="AR122" s="2901" t="n">
        <v>0</v>
      </c>
      <c r="AS122" s="401" t="n"/>
      <c r="AT122" s="2826" t="n"/>
      <c r="AU122" s="2831" t="n">
        <v>0</v>
      </c>
      <c r="AV122" s="2901" t="n">
        <v>0</v>
      </c>
      <c r="AW122" s="2901" t="n">
        <v>0</v>
      </c>
      <c r="AX122" s="2832" t="n">
        <v>0</v>
      </c>
      <c r="AY122" s="2832" t="n">
        <v>0</v>
      </c>
      <c r="AZ122" s="2901" t="n">
        <v>0</v>
      </c>
      <c r="BA122" s="401" t="n"/>
      <c r="BB122" s="402" t="n"/>
      <c r="BC122" s="2831" t="n">
        <v>0</v>
      </c>
      <c r="BD122" s="2901" t="n"/>
      <c r="BE122" s="2901" t="n"/>
      <c r="BF122" s="2832" t="n">
        <v>0</v>
      </c>
      <c r="BG122" s="2832" t="n">
        <v>0</v>
      </c>
      <c r="BH122" s="2901" t="n">
        <v>0</v>
      </c>
      <c r="BI122" s="401" t="n"/>
      <c r="BJ122" s="2826" t="n"/>
      <c r="BK122" s="2831" t="n">
        <v>0</v>
      </c>
      <c r="BL122" s="2901" t="n"/>
      <c r="BM122" s="2901" t="n"/>
      <c r="BN122" s="2901" t="n">
        <v>0</v>
      </c>
      <c r="BO122" s="2832" t="n">
        <v>0</v>
      </c>
      <c r="BP122" s="2832" t="n">
        <v>0</v>
      </c>
      <c r="BQ122" s="2901" t="n">
        <v>0</v>
      </c>
      <c r="BR122" s="401" t="n"/>
      <c r="BS122" s="402" t="n"/>
      <c r="BT122" s="2831" t="n">
        <v>0</v>
      </c>
      <c r="BU122" s="2901" t="n"/>
      <c r="BV122" s="2901" t="n">
        <v>0</v>
      </c>
      <c r="BW122" s="2832" t="n">
        <v>0</v>
      </c>
      <c r="BX122" s="2832" t="n">
        <v>0</v>
      </c>
      <c r="BY122" s="2901" t="n">
        <v>0</v>
      </c>
      <c r="BZ122" s="401" t="n"/>
      <c r="CA122" s="389" t="n"/>
      <c r="CB122" s="2831" t="n">
        <v>0</v>
      </c>
      <c r="CC122" s="2901" t="n"/>
      <c r="CD122" s="2901" t="n">
        <v>0</v>
      </c>
      <c r="CE122" s="2832" t="n">
        <v>0</v>
      </c>
      <c r="CF122" s="2832" t="n">
        <v>0</v>
      </c>
      <c r="CG122" s="2901" t="n">
        <v>0</v>
      </c>
      <c r="CH122" s="401" t="n"/>
      <c r="CI122" s="389" t="n"/>
      <c r="CJ122" s="2831" t="n">
        <v>0</v>
      </c>
      <c r="CK122" s="2901" t="n"/>
      <c r="CL122" s="2901" t="n">
        <v>0</v>
      </c>
      <c r="CM122" s="2832" t="n">
        <v>0</v>
      </c>
      <c r="CN122" s="2832" t="n">
        <v>0</v>
      </c>
      <c r="CO122" s="2901" t="n">
        <v>0</v>
      </c>
      <c r="CP122" s="401" t="n"/>
      <c r="CQ122" s="402" t="n"/>
      <c r="CR122" s="2832" t="n">
        <v>0</v>
      </c>
      <c r="CS122" s="2832" t="n">
        <v>0</v>
      </c>
      <c r="CT122" s="2832" t="n">
        <v>0</v>
      </c>
      <c r="CU122" s="2832" t="n">
        <v>0</v>
      </c>
      <c r="CV122" s="2832" t="n">
        <v>0</v>
      </c>
      <c r="CW122" s="2832" t="n">
        <v>0</v>
      </c>
      <c r="CX122" s="752" t="n"/>
      <c r="CY122" s="32" t="n"/>
      <c r="CZ122" s="3043" t="n">
        <v>0</v>
      </c>
      <c r="DA122" s="2901" t="n">
        <v>0</v>
      </c>
      <c r="DB122" s="2901" t="n">
        <v>0</v>
      </c>
      <c r="DC122" s="2901" t="n">
        <v>0</v>
      </c>
      <c r="DD122" s="2901" t="n">
        <v>0</v>
      </c>
      <c r="DE122" s="401" t="n"/>
      <c r="DF122" s="401" t="n"/>
      <c r="DG122" s="401" t="n"/>
      <c r="DH122" s="401" t="n"/>
      <c r="DI122" s="2729" t="n"/>
      <c r="DJ122" s="2618" t="n"/>
      <c r="DL122" s="2618" t="n"/>
      <c r="DM122" s="2811">
        <f>(CS122-CZ122)*10^6</f>
        <v/>
      </c>
      <c r="DN122" s="2811">
        <f>(CT122-DC122)*10^6</f>
        <v/>
      </c>
      <c r="DO122" s="2811">
        <f>(CW122-DD122)*10^6</f>
        <v/>
      </c>
    </row>
    <row customFormat="1" customHeight="1" hidden="1" ht="15" outlineLevel="1" r="123" s="777">
      <c r="A123" s="774" t="n"/>
      <c r="B123" s="726" t="inlineStr">
        <is>
          <t xml:space="preserve">    Sortant sms BBCOM</t>
        </is>
      </c>
      <c r="C123" s="643" t="inlineStr">
        <is>
          <t>CA116</t>
        </is>
      </c>
      <c r="D123" s="2832" t="n">
        <v>4.5e-05</v>
      </c>
      <c r="E123" s="2901" t="n">
        <v>0.0002256785588574</v>
      </c>
      <c r="F123" s="2832" t="n">
        <v>-0.0001806785588574</v>
      </c>
      <c r="G123" s="2901" t="n">
        <v>1.3e-05</v>
      </c>
      <c r="H123" s="2368" t="n">
        <v>2.461538461538462</v>
      </c>
      <c r="I123" s="402" t="n"/>
      <c r="J123" s="2832" t="n">
        <v>2e-05</v>
      </c>
      <c r="K123" s="2901" t="n">
        <v>0.0002036077532219</v>
      </c>
      <c r="L123" s="2832" t="n">
        <v>-0.0001836077532219</v>
      </c>
      <c r="M123" s="2901" t="n">
        <v>4.2e-05</v>
      </c>
      <c r="N123" s="2368" t="n">
        <v>-0.5238095238095237</v>
      </c>
      <c r="O123" s="2826" t="n"/>
      <c r="P123" s="2832" t="n">
        <v>0</v>
      </c>
      <c r="Q123" s="2901" t="n">
        <v>0.0002168038714174</v>
      </c>
      <c r="R123" s="2832" t="n">
        <v>-0.0002168038714174</v>
      </c>
      <c r="S123" s="2901" t="n">
        <v>2.5e-05</v>
      </c>
      <c r="T123" s="2368" t="n">
        <v>-1</v>
      </c>
      <c r="U123" s="402" t="n"/>
      <c r="V123" s="2336" t="n">
        <v>0.000119</v>
      </c>
      <c r="W123" s="3042" t="n">
        <v>5.73092620835504e-05</v>
      </c>
      <c r="X123" s="3042" t="n">
        <v>1.01679694523381e-06</v>
      </c>
      <c r="Y123" s="3066" t="n">
        <v>6.169073791644961e-05</v>
      </c>
      <c r="Z123" s="3066" t="n">
        <v>0.0001179832030547662</v>
      </c>
      <c r="AA123" s="3042" t="n">
        <v>0.000121</v>
      </c>
      <c r="AB123" s="2368" t="n">
        <v>-0.01652892561983466</v>
      </c>
      <c r="AC123" s="402" t="n"/>
      <c r="AD123" s="2832" t="n">
        <v>3.3e-05</v>
      </c>
      <c r="AE123" s="2901" t="n">
        <v>0.0002040506045532</v>
      </c>
      <c r="AF123" s="2901" t="n">
        <v>3.61276435129272e-06</v>
      </c>
      <c r="AG123" s="2832" t="n">
        <v>-0.0001710506045532</v>
      </c>
      <c r="AH123" s="2831" t="n">
        <v>2.938723564870728e-05</v>
      </c>
      <c r="AI123" s="2901" t="n">
        <v>2.5e-05</v>
      </c>
      <c r="AJ123" s="401" t="n">
        <v>0.3200000000000001</v>
      </c>
      <c r="AK123" s="402" t="n"/>
      <c r="AL123" s="2832" t="n">
        <v>2.5e-05</v>
      </c>
      <c r="AM123" s="2901" t="n">
        <v>0.00019504885739749</v>
      </c>
      <c r="AN123" s="2901" t="n">
        <v>3.445330377833911e-06</v>
      </c>
      <c r="AO123" s="2901" t="n">
        <v>3.19362673989106e-05</v>
      </c>
      <c r="AP123" s="2832" t="n">
        <v>-0.00017004885739749</v>
      </c>
      <c r="AQ123" s="2831" t="n">
        <v>2.155466962216609e-05</v>
      </c>
      <c r="AR123" s="2901" t="n">
        <v>2.5e-05</v>
      </c>
      <c r="AS123" s="401" t="n">
        <v>0</v>
      </c>
      <c r="AT123" s="2826" t="n"/>
      <c r="AU123" s="2831" t="n">
        <v>0.004976</v>
      </c>
      <c r="AV123" s="2901" t="n">
        <v>0.000204547729871715</v>
      </c>
      <c r="AW123" s="2901" t="n">
        <v>3.34852422022064e-05</v>
      </c>
      <c r="AX123" s="2832" t="n">
        <v>0.004771452270128284</v>
      </c>
      <c r="AY123" s="2832" t="n">
        <v>0.004942514757797794</v>
      </c>
      <c r="AZ123" s="2901" t="n">
        <v>0.000181</v>
      </c>
      <c r="BA123" s="401" t="n">
        <v>26.49171270718232</v>
      </c>
      <c r="BB123" s="402" t="n"/>
      <c r="BC123" s="2831" t="n">
        <v>0.005327</v>
      </c>
      <c r="BD123" s="2901" t="n">
        <v>0.000197879284337508</v>
      </c>
      <c r="BE123" s="2901" t="n">
        <v>3.23865877446278e-05</v>
      </c>
      <c r="BF123" s="2832" t="n">
        <v>0.005129120715662492</v>
      </c>
      <c r="BG123" s="2832" t="n">
        <v>0.005294613412255372</v>
      </c>
      <c r="BH123" s="2901" t="n">
        <v>6.9e-05</v>
      </c>
      <c r="BI123" s="401" t="n">
        <v>76.20289855072464</v>
      </c>
      <c r="BJ123" s="2826" t="n"/>
      <c r="BK123" s="2831" t="n">
        <v>2.5e-05</v>
      </c>
      <c r="BL123" s="2901" t="n">
        <v>0.000191658530331063</v>
      </c>
      <c r="BM123" s="2901" t="n">
        <v>3.13611333043191e-05</v>
      </c>
      <c r="BN123" s="2901" t="n">
        <v>0.00185875050735769</v>
      </c>
      <c r="BO123" s="2832" t="n">
        <v>-0.000166658530331063</v>
      </c>
      <c r="BP123" s="2832" t="n">
        <v>-0.00183375050735769</v>
      </c>
      <c r="BQ123" s="2901" t="n">
        <v>2.5e-05</v>
      </c>
      <c r="BR123" s="401" t="n">
        <v>0</v>
      </c>
      <c r="BS123" s="402" t="n"/>
      <c r="BT123" s="2831" t="n">
        <v>0.016296</v>
      </c>
      <c r="BU123" s="2901" t="n">
        <v>0.0001940198311374</v>
      </c>
      <c r="BV123" s="2901" t="n">
        <v>0.00187892182942279</v>
      </c>
      <c r="BW123" s="2832" t="n">
        <v>0.0161019801688626</v>
      </c>
      <c r="BX123" s="2832" t="n">
        <v>0.01441707817057721</v>
      </c>
      <c r="BY123" s="2901" t="n">
        <v>2.5e-05</v>
      </c>
      <c r="BZ123" s="401" t="n">
        <v>650.84</v>
      </c>
      <c r="CA123" s="389" t="n"/>
      <c r="CB123" s="2831" t="n">
        <v>0.009214</v>
      </c>
      <c r="CC123" s="2901" t="n">
        <v>0.000186546997410124</v>
      </c>
      <c r="CD123" s="2901" t="n">
        <v>0.00180350493220941</v>
      </c>
      <c r="CE123" s="2832" t="n">
        <v>0.009027453002589876</v>
      </c>
      <c r="CF123" s="2832" t="n">
        <v>0.00741049506779059</v>
      </c>
      <c r="CG123" s="2901" t="n">
        <v>2.5e-05</v>
      </c>
      <c r="CH123" s="401" t="n">
        <v>367.56</v>
      </c>
      <c r="CI123" s="389" t="n"/>
      <c r="CJ123" s="2831" t="n">
        <v>0.007827000000000001</v>
      </c>
      <c r="CK123" s="2901" t="n">
        <v>0.000196318837667043</v>
      </c>
      <c r="CL123" s="2901" t="n">
        <v>0.00189481114100236</v>
      </c>
      <c r="CM123" s="2832" t="n">
        <v>0.007630681162332957</v>
      </c>
      <c r="CN123" s="2832" t="n">
        <v>0.005932188858997641</v>
      </c>
      <c r="CO123" s="2901" t="n">
        <v>2e-05</v>
      </c>
      <c r="CP123" s="401" t="n">
        <v>390.35</v>
      </c>
      <c r="CQ123" s="402" t="n"/>
      <c r="CR123" s="2832" t="n">
        <v>0.043907</v>
      </c>
      <c r="CS123" s="2832" t="n">
        <v>0.002273470118285794</v>
      </c>
      <c r="CT123" s="2832" t="n">
        <v>0.01798098840999225</v>
      </c>
      <c r="CU123" s="2832" t="n">
        <v>0.04163352988171421</v>
      </c>
      <c r="CV123" s="2832" t="n">
        <v>0.02592601159000775</v>
      </c>
      <c r="CW123" s="2832" t="n">
        <v>0.000596</v>
      </c>
      <c r="CX123" s="752">
        <f>+CR123/CW123-1</f>
        <v/>
      </c>
      <c r="CY123" s="32" t="n"/>
      <c r="CZ123" s="3043" t="n">
        <v>0.00227347011828598</v>
      </c>
      <c r="DA123" s="2901" t="n">
        <v>9.355540330219471e-05</v>
      </c>
      <c r="DB123" s="2901" t="n">
        <v>0.000440519299803149</v>
      </c>
      <c r="DC123" s="2901" t="n">
        <v>0.0179809884099923</v>
      </c>
      <c r="DD123" s="2901" t="n">
        <v>0.000596</v>
      </c>
      <c r="DE123" s="401">
        <f>(CZ123-DD123)/DD123</f>
        <v/>
      </c>
      <c r="DF123" s="401">
        <f>(DA123-DD123)/DD123</f>
        <v/>
      </c>
      <c r="DG123" s="401">
        <f>(DB123-DD123)/DD123</f>
        <v/>
      </c>
      <c r="DH123" s="401">
        <f>(DC123-DD123)/DD123</f>
        <v/>
      </c>
      <c r="DI123" s="2729" t="n"/>
      <c r="DJ123" s="2618" t="n"/>
      <c r="DL123" s="2618" t="n"/>
      <c r="DM123" s="2811">
        <f>(CS123-CZ123)*10^6</f>
        <v/>
      </c>
      <c r="DN123" s="2811">
        <f>(CT123-DC123)*10^6</f>
        <v/>
      </c>
      <c r="DO123" s="2811">
        <f>(CW123-DD123)*10^6</f>
        <v/>
      </c>
    </row>
    <row customFormat="1" customHeight="1" hidden="1" ht="15" outlineLevel="1" r="124" s="777">
      <c r="A124" s="774" t="n"/>
      <c r="B124" s="726" t="inlineStr">
        <is>
          <t xml:space="preserve">    Sortant sms LIBERCOM</t>
        </is>
      </c>
      <c r="C124" s="643" t="inlineStr">
        <is>
          <t>CA117</t>
        </is>
      </c>
      <c r="D124" s="2832" t="n">
        <v>0.026471</v>
      </c>
      <c r="E124" s="2901" t="n">
        <v>0.1703312040084</v>
      </c>
      <c r="F124" s="2832" t="n">
        <v>-0.1438602040084</v>
      </c>
      <c r="G124" s="2901" t="n">
        <v>0.031857</v>
      </c>
      <c r="H124" s="2368" t="n">
        <v>-0.1690680227265594</v>
      </c>
      <c r="I124" s="402" t="n"/>
      <c r="J124" s="2832" t="n">
        <v>0.038998</v>
      </c>
      <c r="K124" s="2901" t="n">
        <v>0.153673232970413</v>
      </c>
      <c r="L124" s="2832" t="n">
        <v>-0.114675232970413</v>
      </c>
      <c r="M124" s="2901" t="n">
        <v>0.039159</v>
      </c>
      <c r="N124" s="2368" t="n">
        <v>-0.004111443090988098</v>
      </c>
      <c r="O124" s="2826" t="n"/>
      <c r="P124" s="2832" t="n">
        <v>0</v>
      </c>
      <c r="Q124" s="2901" t="n">
        <v>0.163633021405177</v>
      </c>
      <c r="R124" s="2832" t="n">
        <v>-0.163633021405177</v>
      </c>
      <c r="S124" s="2901" t="n">
        <v>0.001486</v>
      </c>
      <c r="T124" s="2368" t="n">
        <v>-1</v>
      </c>
      <c r="U124" s="402" t="n"/>
      <c r="V124" s="2336" t="n">
        <v>0.065788</v>
      </c>
      <c r="W124" s="3042" t="n">
        <v>0.043254244713999</v>
      </c>
      <c r="X124" s="3042" t="n">
        <v>0.0019826523635114</v>
      </c>
      <c r="Y124" s="3066" t="n">
        <v>0.022533755286001</v>
      </c>
      <c r="Z124" s="3066" t="n">
        <v>0.0638053476364886</v>
      </c>
      <c r="AA124" s="3042" t="n">
        <v>0.10394</v>
      </c>
      <c r="AB124" s="2368" t="n">
        <v>-0.3670579180296325</v>
      </c>
      <c r="AC124" s="402" t="n"/>
      <c r="AD124" s="2832" t="n">
        <v>0.016392</v>
      </c>
      <c r="AE124" s="2901" t="n">
        <v>0.154007475624422</v>
      </c>
      <c r="AF124" s="2901" t="n">
        <v>0.0070445292085856</v>
      </c>
      <c r="AG124" s="2832" t="n">
        <v>-0.137615475624422</v>
      </c>
      <c r="AH124" s="2831" t="n">
        <v>0.009347470791414399</v>
      </c>
      <c r="AI124" s="2901" t="n">
        <v>0.102437</v>
      </c>
      <c r="AJ124" s="401" t="n">
        <v>-0.8399796948368266</v>
      </c>
      <c r="AK124" s="402" t="n"/>
      <c r="AL124" s="2832" t="n">
        <v>0.007726</v>
      </c>
      <c r="AM124" s="2901" t="n">
        <v>0.147213394525255</v>
      </c>
      <c r="AN124" s="2901" t="n">
        <v>0.00671804970373833</v>
      </c>
      <c r="AO124" s="2901" t="n">
        <v>0.0158636150061498</v>
      </c>
      <c r="AP124" s="2832" t="n">
        <v>-0.139487394525255</v>
      </c>
      <c r="AQ124" s="2831" t="n">
        <v>0.00100795029626167</v>
      </c>
      <c r="AR124" s="2901" t="n">
        <v>0.001272</v>
      </c>
      <c r="AS124" s="401" t="n">
        <v>5.073899371069183</v>
      </c>
      <c r="AT124" s="2826" t="n"/>
      <c r="AU124" s="2831" t="n">
        <v>0.06789099999999999</v>
      </c>
      <c r="AV124" s="2901" t="n">
        <v>0.154382681645166</v>
      </c>
      <c r="AW124" s="2901" t="n">
        <v>0.0166330330357142</v>
      </c>
      <c r="AX124" s="2832" t="n">
        <v>-0.08649168164516598</v>
      </c>
      <c r="AY124" s="2832" t="n">
        <v>0.05125796696428579</v>
      </c>
      <c r="AZ124" s="2901" t="n">
        <v>0.13661</v>
      </c>
      <c r="BA124" s="401" t="n">
        <v>-0.5030305248517679</v>
      </c>
      <c r="BB124" s="402" t="n"/>
      <c r="BC124" s="2831" t="n">
        <v>0.064384</v>
      </c>
      <c r="BD124" s="2901" t="n">
        <v>0.149349663167663</v>
      </c>
      <c r="BE124" s="2901" t="n">
        <v>0.0160873014033315</v>
      </c>
      <c r="BF124" s="2832" t="n">
        <v>-0.08496566316766299</v>
      </c>
      <c r="BG124" s="2832" t="n">
        <v>0.0482966985966685</v>
      </c>
      <c r="BH124" s="2901" t="n">
        <v>0.08368100000000001</v>
      </c>
      <c r="BI124" s="401" t="n">
        <v>-0.2306019287532416</v>
      </c>
      <c r="BJ124" s="2826" t="n"/>
      <c r="BK124" s="2831" t="n">
        <v>0.009686999999999999</v>
      </c>
      <c r="BL124" s="2901" t="n">
        <v>0.144654540489097</v>
      </c>
      <c r="BM124" s="2901" t="n">
        <v>0.0155779302158909</v>
      </c>
      <c r="BN124" s="2901" t="n">
        <v>0.025360215171829</v>
      </c>
      <c r="BO124" s="2832" t="n">
        <v>-0.134967540489097</v>
      </c>
      <c r="BP124" s="2832" t="n">
        <v>-0.015673215171829</v>
      </c>
      <c r="BQ124" s="2901" t="n">
        <v>0.001364</v>
      </c>
      <c r="BR124" s="401" t="n">
        <v>6.101906158357771</v>
      </c>
      <c r="BS124" s="402" t="n"/>
      <c r="BT124" s="2831" t="n">
        <v>0.082042</v>
      </c>
      <c r="BU124" s="2901" t="n">
        <v>0.146436735534145</v>
      </c>
      <c r="BV124" s="2901" t="n">
        <v>0.025635426431138</v>
      </c>
      <c r="BW124" s="2832" t="n">
        <v>-0.06439473553414499</v>
      </c>
      <c r="BX124" s="2832" t="n">
        <v>0.056406573568862</v>
      </c>
      <c r="BY124" s="2901" t="n">
        <v>0.135828</v>
      </c>
      <c r="BZ124" s="401" t="n">
        <v>-0.3959861000677327</v>
      </c>
      <c r="CA124" s="389" t="n"/>
      <c r="CB124" s="2831" t="n">
        <v>0.018592</v>
      </c>
      <c r="CC124" s="2901" t="n">
        <v>0.14079660395689</v>
      </c>
      <c r="CD124" s="2901" t="n">
        <v>0.0246064616866216</v>
      </c>
      <c r="CE124" s="2832" t="n">
        <v>-0.12220460395689</v>
      </c>
      <c r="CF124" s="2832" t="n">
        <v>-0.006014461686621599</v>
      </c>
      <c r="CG124" s="2901" t="n">
        <v>0.061431</v>
      </c>
      <c r="CH124" s="401" t="n">
        <v>-0.6973515000569745</v>
      </c>
      <c r="CI124" s="389" t="n"/>
      <c r="CJ124" s="2831" t="n">
        <v>0.014094</v>
      </c>
      <c r="CK124" s="2901" t="n">
        <v>0.148171913887816</v>
      </c>
      <c r="CL124" s="2901" t="n">
        <v>0.0258522152680448</v>
      </c>
      <c r="CM124" s="2832" t="n">
        <v>-0.134077913887816</v>
      </c>
      <c r="CN124" s="2832" t="n">
        <v>-0.0117582152680448</v>
      </c>
      <c r="CO124" s="2901" t="n">
        <v>0.042036</v>
      </c>
      <c r="CP124" s="401" t="n">
        <v>-0.6647159577504995</v>
      </c>
      <c r="CQ124" s="402" t="n"/>
      <c r="CR124" s="2832" t="n">
        <v>0.412065</v>
      </c>
      <c r="CS124" s="2832" t="n">
        <v>1.715904711928443</v>
      </c>
      <c r="CT124" s="2832" t="n">
        <v>0.3891043185576334</v>
      </c>
      <c r="CU124" s="2832" t="n">
        <v>-1.303839711928443</v>
      </c>
      <c r="CV124" s="2832" t="n">
        <v>0.02296068144236663</v>
      </c>
      <c r="CW124" s="2832" t="n">
        <v>0.741101</v>
      </c>
      <c r="CX124" s="752">
        <f>+CR124/CW124-1</f>
        <v/>
      </c>
      <c r="CY124" s="32" t="n"/>
      <c r="CZ124" s="3043" t="n">
        <v>1.71590471192844</v>
      </c>
      <c r="DA124" s="2901" t="n">
        <v>0.121149180898949</v>
      </c>
      <c r="DB124" s="2901" t="n">
        <v>0.258677132193128</v>
      </c>
      <c r="DC124" s="2901" t="n">
        <v>0.389104318557633</v>
      </c>
      <c r="DD124" s="2901" t="n">
        <v>0.741101</v>
      </c>
      <c r="DE124" s="401">
        <f>(CZ124-DD124)/DD124</f>
        <v/>
      </c>
      <c r="DF124" s="401">
        <f>(DA124-DD124)/DD124</f>
        <v/>
      </c>
      <c r="DG124" s="401">
        <f>(DB124-DD124)/DD124</f>
        <v/>
      </c>
      <c r="DH124" s="401">
        <f>(DC124-DD124)/DD124</f>
        <v/>
      </c>
      <c r="DI124" s="2729" t="n"/>
      <c r="DJ124" s="2618" t="n"/>
      <c r="DL124" s="2618" t="n"/>
      <c r="DM124" s="2811">
        <f>(CS124-CZ124)*10^6</f>
        <v/>
      </c>
      <c r="DN124" s="2811">
        <f>(CT124-DC124)*10^6</f>
        <v/>
      </c>
      <c r="DO124" s="2811">
        <f>(CW124-DD124)*10^6</f>
        <v/>
      </c>
    </row>
    <row customFormat="1" customHeight="1" hidden="1" ht="15" outlineLevel="1" r="125" s="777">
      <c r="A125" s="774" t="n"/>
      <c r="B125" s="726" t="inlineStr">
        <is>
          <t xml:space="preserve">    Sortant sms INTERNATIONAL</t>
        </is>
      </c>
      <c r="C125" s="643" t="inlineStr">
        <is>
          <t>CA118</t>
        </is>
      </c>
      <c r="D125" s="2832" t="n">
        <v>0.10589</v>
      </c>
      <c r="E125" s="2901" t="n">
        <v>0.180138014228663</v>
      </c>
      <c r="F125" s="2832" t="n">
        <v>-0.07424801422866299</v>
      </c>
      <c r="G125" s="2901" t="n">
        <v>0.111347</v>
      </c>
      <c r="H125" s="2368" t="n">
        <v>-0.04900895399067784</v>
      </c>
      <c r="I125" s="402" t="n"/>
      <c r="J125" s="2832" t="n">
        <v>0.09764399999999999</v>
      </c>
      <c r="K125" s="2901" t="n">
        <v>0.167496646774787</v>
      </c>
      <c r="L125" s="2832" t="n">
        <v>-0.06985264677478702</v>
      </c>
      <c r="M125" s="2901" t="n">
        <v>0.104585</v>
      </c>
      <c r="N125" s="2368" t="n">
        <v>-0.06636706984749252</v>
      </c>
      <c r="O125" s="2826" t="n"/>
      <c r="P125" s="2832" t="n">
        <v>0.058683</v>
      </c>
      <c r="Q125" s="2901" t="n">
        <v>0.214620800487827</v>
      </c>
      <c r="R125" s="2832" t="n">
        <v>-0.155937800487827</v>
      </c>
      <c r="S125" s="2901" t="n">
        <v>0.076101</v>
      </c>
      <c r="T125" s="2368" t="n">
        <v>-0.2288800409981472</v>
      </c>
      <c r="U125" s="402" t="n"/>
      <c r="V125" s="2336" t="n">
        <v>0.139808</v>
      </c>
      <c r="W125" s="3042" t="n">
        <v>6.61284600915542</v>
      </c>
      <c r="X125" s="3042" t="n">
        <v>1.80749063055492</v>
      </c>
      <c r="Y125" s="3066" t="n">
        <v>-6.473038009155419</v>
      </c>
      <c r="Z125" s="3066" t="n">
        <v>-1.66768263055492</v>
      </c>
      <c r="AA125" s="3042" t="n">
        <v>0.241331</v>
      </c>
      <c r="AB125" s="2368" t="n">
        <v>-0.4206794817076961</v>
      </c>
      <c r="AC125" s="402" t="n"/>
      <c r="AD125" s="2832" t="n">
        <v>0.086788</v>
      </c>
      <c r="AE125" s="2901" t="n">
        <v>0.164393189428417</v>
      </c>
      <c r="AF125" s="2901" t="n">
        <v>0.0448398136791906</v>
      </c>
      <c r="AG125" s="2832" t="n">
        <v>-0.07760518942841699</v>
      </c>
      <c r="AH125" s="2831" t="n">
        <v>0.04194818632080941</v>
      </c>
      <c r="AI125" s="2901" t="n">
        <v>0.206619</v>
      </c>
      <c r="AJ125" s="401" t="n">
        <v>-0.5799611845958019</v>
      </c>
      <c r="AK125" s="402" t="n"/>
      <c r="AL125" s="2832" t="n">
        <v>0.048983</v>
      </c>
      <c r="AM125" s="2901" t="n">
        <v>0.142828905239345</v>
      </c>
      <c r="AN125" s="2901" t="n">
        <v>0.0388670696958992</v>
      </c>
      <c r="AO125" s="2901" t="n">
        <v>0.0763407913711308</v>
      </c>
      <c r="AP125" s="2832" t="n">
        <v>-0.093845905239345</v>
      </c>
      <c r="AQ125" s="2831" t="n">
        <v>0.0101159303041008</v>
      </c>
      <c r="AR125" s="2901" t="n">
        <v>0.07173599999999999</v>
      </c>
      <c r="AS125" s="401" t="n">
        <v>-0.3171768707482993</v>
      </c>
      <c r="AT125" s="2826" t="n"/>
      <c r="AU125" s="2831" t="n">
        <v>0.120856</v>
      </c>
      <c r="AV125" s="2901" t="n">
        <v>0.158486006841626</v>
      </c>
      <c r="AW125" s="2901" t="n">
        <v>0.08469338846336549</v>
      </c>
      <c r="AX125" s="2832" t="n">
        <v>-0.03763000684162601</v>
      </c>
      <c r="AY125" s="2832" t="n">
        <v>0.0361626115366345</v>
      </c>
      <c r="AZ125" s="2901" t="n">
        <v>0.188392</v>
      </c>
      <c r="BA125" s="401" t="n">
        <v>-0.3584865599388509</v>
      </c>
      <c r="BB125" s="402" t="n"/>
      <c r="BC125" s="2831" t="n">
        <v>0.08038099999999999</v>
      </c>
      <c r="BD125" s="2901" t="n">
        <v>0.12994285421621</v>
      </c>
      <c r="BE125" s="2901" t="n">
        <v>0.069425188700111</v>
      </c>
      <c r="BF125" s="2832" t="n">
        <v>-0.04956185421621</v>
      </c>
      <c r="BG125" s="2832" t="n">
        <v>0.010955811299889</v>
      </c>
      <c r="BH125" s="2901" t="n">
        <v>0.111229</v>
      </c>
      <c r="BI125" s="401" t="n">
        <v>-0.2773377446529233</v>
      </c>
      <c r="BJ125" s="2826" t="n"/>
      <c r="BK125" s="2831" t="n">
        <v>0.047881</v>
      </c>
      <c r="BL125" s="2901" t="n">
        <v>0.144936706355635</v>
      </c>
      <c r="BM125" s="2901" t="n">
        <v>0.0774179714787739</v>
      </c>
      <c r="BN125" s="2901" t="n">
        <v>0.07711150485302611</v>
      </c>
      <c r="BO125" s="2832" t="n">
        <v>-0.09705570635563499</v>
      </c>
      <c r="BP125" s="2832" t="n">
        <v>-0.02923050485302611</v>
      </c>
      <c r="BQ125" s="2901" t="n">
        <v>0.07902000000000001</v>
      </c>
      <c r="BR125" s="401" t="n">
        <v>-0.3940647937231081</v>
      </c>
      <c r="BS125" s="402" t="n"/>
      <c r="BT125" s="2831" t="n">
        <v>0.13139</v>
      </c>
      <c r="BU125" s="2901" t="n">
        <v>0.148210565770112</v>
      </c>
      <c r="BV125" s="2901" t="n">
        <v>0.0787389463925556</v>
      </c>
      <c r="BW125" s="2832" t="n">
        <v>-0.01682056577011198</v>
      </c>
      <c r="BX125" s="2832" t="n">
        <v>0.0526510536074444</v>
      </c>
      <c r="BY125" s="2901" t="n">
        <v>0.143022</v>
      </c>
      <c r="BZ125" s="401" t="n">
        <v>-0.08133014501265545</v>
      </c>
      <c r="CA125" s="389" t="n"/>
      <c r="CB125" s="2831" t="n">
        <v>0.092958</v>
      </c>
      <c r="CC125" s="2901" t="n">
        <v>0.133912862045172</v>
      </c>
      <c r="CD125" s="2901" t="n">
        <v>0.0710230318210858</v>
      </c>
      <c r="CE125" s="2832" t="n">
        <v>-0.040954862045172</v>
      </c>
      <c r="CF125" s="2832" t="n">
        <v>0.0219349681789142</v>
      </c>
      <c r="CG125" s="2901" t="n">
        <v>0.08702500000000001</v>
      </c>
      <c r="CH125" s="401" t="n">
        <v>0.06817581154840546</v>
      </c>
      <c r="CI125" s="389" t="n"/>
      <c r="CJ125" s="2831" t="n">
        <v>0.09189</v>
      </c>
      <c r="CK125" s="2901" t="n">
        <v>0.135645920804851</v>
      </c>
      <c r="CL125" s="2901" t="n">
        <v>0.0718221725154719</v>
      </c>
      <c r="CM125" s="2832" t="n">
        <v>-0.043755920804851</v>
      </c>
      <c r="CN125" s="2832" t="n">
        <v>0.02006782748452809</v>
      </c>
      <c r="CO125" s="2901" t="n">
        <v>0.09527099999999999</v>
      </c>
      <c r="CP125" s="401" t="n">
        <v>-0.03548823881348984</v>
      </c>
      <c r="CQ125" s="402" t="n"/>
      <c r="CR125" s="2832" t="n">
        <v>1.103152</v>
      </c>
      <c r="CS125" s="2832" t="n">
        <v>8.333458481348066</v>
      </c>
      <c r="CT125" s="2832" t="n">
        <v>1.037728655582139</v>
      </c>
      <c r="CU125" s="2832" t="n">
        <v>-7.230306481348066</v>
      </c>
      <c r="CV125" s="2832" t="n">
        <v>0.06542334441786068</v>
      </c>
      <c r="CW125" s="2832" t="n">
        <v>1.515678</v>
      </c>
      <c r="CX125" s="752">
        <f>+CR125/CW125-1</f>
        <v/>
      </c>
      <c r="CY125" s="32" t="n"/>
      <c r="CZ125" s="3043" t="n">
        <v>8.333458481348069</v>
      </c>
      <c r="DA125" s="2901" t="n">
        <v>2.38276901766222</v>
      </c>
      <c r="DB125" s="2901" t="n">
        <v>1.01973533113199</v>
      </c>
      <c r="DC125" s="2901" t="n">
        <v>1.03772865558214</v>
      </c>
      <c r="DD125" s="2901" t="n">
        <v>1.515678</v>
      </c>
      <c r="DE125" s="401">
        <f>(CZ125-DD125)/DD125</f>
        <v/>
      </c>
      <c r="DF125" s="401">
        <f>(DA125-DD125)/DD125</f>
        <v/>
      </c>
      <c r="DG125" s="401">
        <f>(DB125-DD125)/DD125</f>
        <v/>
      </c>
      <c r="DH125" s="401">
        <f>(DC125-DD125)/DD125</f>
        <v/>
      </c>
      <c r="DI125" s="2729" t="n"/>
      <c r="DJ125" s="2618" t="n"/>
      <c r="DL125" s="2618" t="n"/>
      <c r="DM125" s="2811">
        <f>(CS125-CZ125)*10^6</f>
        <v/>
      </c>
      <c r="DN125" s="2811">
        <f>(CT125-DC125)*10^6</f>
        <v/>
      </c>
      <c r="DO125" s="2811">
        <f>(CW125-DD125)*10^6</f>
        <v/>
      </c>
    </row>
    <row customFormat="1" customHeight="1" hidden="1" ht="15" outlineLevel="1" r="126" s="754">
      <c r="A126" s="747" t="n"/>
      <c r="B126" s="711" t="inlineStr">
        <is>
          <t>Total SMS Sortant</t>
        </is>
      </c>
      <c r="C126" s="643" t="inlineStr">
        <is>
          <t>CA119</t>
        </is>
      </c>
      <c r="D126" s="3038" t="n">
        <v>0.095427</v>
      </c>
      <c r="E126" s="3038" t="n">
        <v>0.355427863933113</v>
      </c>
      <c r="F126" s="3038" t="n">
        <v>-0.260000863933113</v>
      </c>
      <c r="G126" s="3038" t="n">
        <v>0.168412</v>
      </c>
      <c r="H126" s="2365" t="n">
        <v>-0.4333717312305537</v>
      </c>
      <c r="I126" s="750" t="n"/>
      <c r="J126" s="3038" t="n">
        <v>0.100679</v>
      </c>
      <c r="K126" s="3038" t="n">
        <v>0.314938788113824</v>
      </c>
      <c r="L126" s="3038" t="n">
        <v>-0.214259788113824</v>
      </c>
      <c r="M126" s="3038" t="n">
        <v>0.151303</v>
      </c>
      <c r="N126" s="2365" t="n">
        <v>-0.3345868885613636</v>
      </c>
      <c r="O126" s="3023" t="n"/>
      <c r="P126" s="3038" t="n">
        <v>0.104016</v>
      </c>
      <c r="Q126" s="3038" t="n">
        <v>0.375269986467339</v>
      </c>
      <c r="R126" s="3038" t="n">
        <v>-0.271253986467339</v>
      </c>
      <c r="S126" s="3038" t="n">
        <v>0.123513</v>
      </c>
      <c r="T126" s="2365" t="n">
        <v>-0.1578538291515873</v>
      </c>
      <c r="U126" s="750" t="n"/>
      <c r="V126" s="2327" t="n">
        <v>0.13235</v>
      </c>
      <c r="W126" s="3053" t="n">
        <v>6.71998918712833</v>
      </c>
      <c r="X126" s="3053" t="n">
        <v>1.81622018769928</v>
      </c>
      <c r="Y126" s="3053" t="n">
        <v>-6.58763918712833</v>
      </c>
      <c r="Z126" s="3053" t="n">
        <v>-1.68387018769928</v>
      </c>
      <c r="AA126" s="3053" t="n">
        <v>0.395721</v>
      </c>
      <c r="AB126" s="2365" t="n">
        <v>-0.6655471910765414</v>
      </c>
      <c r="AC126" s="750" t="n"/>
      <c r="AD126" s="3038" t="n">
        <v>0.063806</v>
      </c>
      <c r="AE126" s="3038" t="n">
        <v>0.315581047592267</v>
      </c>
      <c r="AF126" s="3038" t="n">
        <v>0.087402651458465</v>
      </c>
      <c r="AG126" s="3038" t="n">
        <v>-0.251775047592267</v>
      </c>
      <c r="AH126" s="3054" t="n">
        <v>-0.023596651458465</v>
      </c>
      <c r="AI126" s="3038" t="n">
        <v>0.288625</v>
      </c>
      <c r="AJ126" s="749" t="n">
        <v>-0.7789311390212214</v>
      </c>
      <c r="AK126" s="750" t="n"/>
      <c r="AL126" s="3038" t="n">
        <v>0.08880299999999999</v>
      </c>
      <c r="AM126" s="3038" t="n">
        <v>0.278781006941814</v>
      </c>
      <c r="AN126" s="3038" t="n">
        <v>0.0798857872022903</v>
      </c>
      <c r="AO126" s="3038" t="n">
        <v>0.0505438638478129</v>
      </c>
      <c r="AP126" s="3038" t="n">
        <v>-0.189978006941814</v>
      </c>
      <c r="AQ126" s="3054" t="n">
        <v>0.008917212797709698</v>
      </c>
      <c r="AR126" s="3038" t="n">
        <v>0.110912</v>
      </c>
      <c r="AS126" s="749" t="n">
        <v>-0.1993382140796307</v>
      </c>
      <c r="AT126" s="3023" t="n"/>
      <c r="AU126" s="3054" t="n">
        <v>0.243506</v>
      </c>
      <c r="AV126" s="3038" t="n">
        <v>0.326727678497154</v>
      </c>
      <c r="AW126" s="3038" t="n">
        <v>0.0682982177628683</v>
      </c>
      <c r="AX126" s="3038" t="n">
        <v>-0.08322167849715401</v>
      </c>
      <c r="AY126" s="3038" t="n">
        <v>0.1752077822371317</v>
      </c>
      <c r="AZ126" s="3038" t="n">
        <v>0.29374</v>
      </c>
      <c r="BA126" s="749" t="n">
        <v>-0.1710151834956084</v>
      </c>
      <c r="BB126" s="750" t="n"/>
      <c r="BC126" s="3054" t="n">
        <v>0.389527</v>
      </c>
      <c r="BD126" s="3038" t="n">
        <v>0.290017797702052</v>
      </c>
      <c r="BE126" s="3038" t="n">
        <v>0.0524551533526346</v>
      </c>
      <c r="BF126" s="3038" t="n">
        <v>0.09950920229794802</v>
      </c>
      <c r="BG126" s="3038" t="n">
        <v>0.3370718466473654</v>
      </c>
      <c r="BH126" s="3038" t="n">
        <v>0.203407</v>
      </c>
      <c r="BI126" s="749" t="n">
        <v>0.9150127576730398</v>
      </c>
      <c r="BJ126" s="3023" t="n"/>
      <c r="BK126" s="3054" t="n">
        <v>0.077431</v>
      </c>
      <c r="BL126" s="3038" t="n">
        <v>0.298903610956816</v>
      </c>
      <c r="BM126" s="3038" t="n">
        <v>0.0605390052260172</v>
      </c>
      <c r="BN126" s="3038" t="n">
        <v>0.193432860339812</v>
      </c>
      <c r="BO126" s="3038" t="n">
        <v>-0.221472610956816</v>
      </c>
      <c r="BP126" s="3038" t="n">
        <v>-0.116001860339812</v>
      </c>
      <c r="BQ126" s="3038" t="n">
        <v>0.114716</v>
      </c>
      <c r="BR126" s="749" t="n">
        <v>-0.3250200495135814</v>
      </c>
      <c r="BS126" s="750" t="n"/>
      <c r="BT126" s="3054" t="n">
        <v>0.454088</v>
      </c>
      <c r="BU126" s="3038" t="n">
        <v>0.311767597112285</v>
      </c>
      <c r="BV126" s="3038" t="n">
        <v>0.196016042180455</v>
      </c>
      <c r="BW126" s="3038" t="n">
        <v>0.142320402887715</v>
      </c>
      <c r="BX126" s="3038" t="n">
        <v>0.2580719578195451</v>
      </c>
      <c r="BY126" s="3038" t="n">
        <v>0.2642680000000001</v>
      </c>
      <c r="BZ126" s="749" t="n">
        <v>0.718285982411794</v>
      </c>
      <c r="CA126" s="694" t="n"/>
      <c r="CB126" s="3054" t="n">
        <v>0.142744</v>
      </c>
      <c r="CC126" s="3038" t="n">
        <v>0.284665415578315</v>
      </c>
      <c r="CD126" s="3038" t="n">
        <v>0.183851611135697</v>
      </c>
      <c r="CE126" s="3038" t="n">
        <v>-0.141921415578315</v>
      </c>
      <c r="CF126" s="3038" t="n">
        <v>-0.04110761113569703</v>
      </c>
      <c r="CG126" s="3038" t="n">
        <v>0.15504</v>
      </c>
      <c r="CH126" s="749" t="n">
        <v>-0.07930856553147581</v>
      </c>
      <c r="CI126" s="694" t="n"/>
      <c r="CJ126" s="3054" t="n">
        <v>0.05914000000000001</v>
      </c>
      <c r="CK126" s="3038" t="n">
        <v>0.31148395258439</v>
      </c>
      <c r="CL126" s="3038" t="n">
        <v>0.189680229957165</v>
      </c>
      <c r="CM126" s="3038" t="n">
        <v>-0.25234395258439</v>
      </c>
      <c r="CN126" s="3038" t="n">
        <v>-0.130540229957165</v>
      </c>
      <c r="CO126" s="3038" t="n">
        <v>0.179673</v>
      </c>
      <c r="CP126" s="749" t="n">
        <v>-0.6708464822204783</v>
      </c>
      <c r="CQ126" s="750" t="n"/>
      <c r="CR126" s="3038" t="n">
        <v>1.951517</v>
      </c>
      <c r="CS126" s="3038" t="n">
        <v>10.1835539326077</v>
      </c>
      <c r="CT126" s="3038" t="n">
        <v>1.981094743613129</v>
      </c>
      <c r="CU126" s="3038" t="n">
        <v>-8.232036932607702</v>
      </c>
      <c r="CV126" s="3038" t="n">
        <v>-0.02957774361312904</v>
      </c>
      <c r="CW126" s="3038" t="n">
        <v>2.44933</v>
      </c>
      <c r="CX126" s="778">
        <f>+CR126/CW126-1</f>
        <v/>
      </c>
      <c r="CY126" s="93" t="n"/>
      <c r="CZ126" s="3055" t="n">
        <v>10.1835539326077</v>
      </c>
      <c r="DA126" s="3038" t="n">
        <v>2.74908581771241</v>
      </c>
      <c r="DB126" s="3038" t="n">
        <v>0.9114535360426</v>
      </c>
      <c r="DC126" s="3038" t="n">
        <v>1.98109474361313</v>
      </c>
      <c r="DD126" s="3038" t="n">
        <v>2.44933</v>
      </c>
      <c r="DE126" s="749">
        <f>(CZ126-DD126)/DD126</f>
        <v/>
      </c>
      <c r="DF126" s="749">
        <f>(DA126-DD126)/DD126</f>
        <v/>
      </c>
      <c r="DG126" s="749">
        <f>(DB126-DD126)/DD126</f>
        <v/>
      </c>
      <c r="DH126" s="749">
        <f>(DC126-DD126)/DD126</f>
        <v/>
      </c>
      <c r="DI126" s="2729" t="n"/>
      <c r="DJ126" s="2618" t="n"/>
      <c r="DL126" s="2618" t="n"/>
      <c r="DM126" s="2811">
        <f>(CS126-CZ126)*10^6</f>
        <v/>
      </c>
      <c r="DN126" s="2811">
        <f>(CT126-DC126)*10^6</f>
        <v/>
      </c>
      <c r="DO126" s="2811">
        <f>(CW126-DD126)*10^6</f>
        <v/>
      </c>
    </row>
    <row customFormat="1" customHeight="1" hidden="1" ht="15" outlineLevel="1" r="127" s="777">
      <c r="A127" s="774" t="n"/>
      <c r="B127" s="3065" t="n"/>
      <c r="C127" s="643" t="inlineStr">
        <is>
          <t>CA120</t>
        </is>
      </c>
      <c r="D127" s="2832" t="n"/>
      <c r="E127" s="2832" t="n"/>
      <c r="F127" s="2832" t="n"/>
      <c r="G127" s="2832" t="n"/>
      <c r="H127" s="2368" t="n"/>
      <c r="I127" s="402" t="n"/>
      <c r="J127" s="2832" t="n"/>
      <c r="K127" s="2832" t="n"/>
      <c r="L127" s="2832" t="n"/>
      <c r="M127" s="2832" t="n"/>
      <c r="N127" s="2368" t="n"/>
      <c r="O127" s="2826" t="n"/>
      <c r="P127" s="2832" t="n"/>
      <c r="Q127" s="2832" t="n"/>
      <c r="R127" s="2832" t="n"/>
      <c r="S127" s="2832" t="n"/>
      <c r="T127" s="2368" t="n"/>
      <c r="U127" s="402" t="n"/>
      <c r="V127" s="2336" t="n"/>
      <c r="W127" s="3066" t="n"/>
      <c r="X127" s="3066" t="n"/>
      <c r="Y127" s="3066" t="n"/>
      <c r="Z127" s="3066" t="n"/>
      <c r="AA127" s="3066" t="n"/>
      <c r="AB127" s="2368" t="n"/>
      <c r="AC127" s="402" t="n"/>
      <c r="AD127" s="2832" t="n"/>
      <c r="AE127" s="2832" t="n"/>
      <c r="AF127" s="2832" t="n"/>
      <c r="AG127" s="2832" t="n"/>
      <c r="AH127" s="2831" t="n"/>
      <c r="AI127" s="2832" t="n"/>
      <c r="AJ127" s="401" t="n"/>
      <c r="AK127" s="402" t="n"/>
      <c r="AL127" s="2832" t="n"/>
      <c r="AM127" s="2832" t="n"/>
      <c r="AN127" s="2832" t="n"/>
      <c r="AO127" s="2832" t="n"/>
      <c r="AP127" s="2832" t="n"/>
      <c r="AQ127" s="2831" t="n"/>
      <c r="AR127" s="2832" t="n"/>
      <c r="AS127" s="401" t="n"/>
      <c r="AT127" s="2826" t="n"/>
      <c r="AU127" s="2831" t="n"/>
      <c r="AV127" s="2832" t="n"/>
      <c r="AW127" s="2832" t="n"/>
      <c r="AX127" s="2832" t="n"/>
      <c r="AY127" s="2832" t="n"/>
      <c r="AZ127" s="2832" t="n"/>
      <c r="BA127" s="401" t="n"/>
      <c r="BB127" s="402" t="n"/>
      <c r="BC127" s="2831" t="n"/>
      <c r="BD127" s="2832" t="n"/>
      <c r="BE127" s="2832" t="n"/>
      <c r="BF127" s="2832" t="n"/>
      <c r="BG127" s="2832" t="n"/>
      <c r="BH127" s="2832" t="n"/>
      <c r="BI127" s="401" t="n"/>
      <c r="BJ127" s="2826" t="n"/>
      <c r="BK127" s="2831" t="n"/>
      <c r="BL127" s="2832" t="n"/>
      <c r="BM127" s="2832" t="n"/>
      <c r="BN127" s="2832" t="n"/>
      <c r="BO127" s="2832" t="n"/>
      <c r="BP127" s="2832" t="n"/>
      <c r="BQ127" s="2832" t="n"/>
      <c r="BR127" s="401" t="n"/>
      <c r="BS127" s="402" t="n"/>
      <c r="BT127" s="2831" t="n"/>
      <c r="BU127" s="2832" t="n"/>
      <c r="BV127" s="2832" t="n"/>
      <c r="BW127" s="2832" t="n"/>
      <c r="BX127" s="2832" t="n"/>
      <c r="BY127" s="2832" t="n"/>
      <c r="BZ127" s="401" t="n"/>
      <c r="CA127" s="389" t="n"/>
      <c r="CB127" s="2831" t="n"/>
      <c r="CC127" s="2832" t="n"/>
      <c r="CD127" s="2832" t="n"/>
      <c r="CE127" s="2832" t="n"/>
      <c r="CF127" s="2832" t="n"/>
      <c r="CG127" s="2832" t="n"/>
      <c r="CH127" s="401" t="n"/>
      <c r="CI127" s="389" t="n"/>
      <c r="CJ127" s="2831" t="n"/>
      <c r="CK127" s="2832" t="n"/>
      <c r="CL127" s="2832" t="n"/>
      <c r="CM127" s="2832" t="n"/>
      <c r="CN127" s="2832" t="n"/>
      <c r="CO127" s="2832" t="n"/>
      <c r="CP127" s="401" t="n"/>
      <c r="CQ127" s="402" t="n"/>
      <c r="CR127" s="2832" t="n"/>
      <c r="CS127" s="2832" t="n"/>
      <c r="CT127" s="2832" t="n"/>
      <c r="CU127" s="2832">
        <f>+CR127-CS127</f>
        <v/>
      </c>
      <c r="CV127" s="2832">
        <f>+CR127-CT127</f>
        <v/>
      </c>
      <c r="CW127" s="2832" t="n"/>
      <c r="CX127" s="752" t="n"/>
      <c r="CY127" s="32" t="n"/>
      <c r="CZ127" s="3067" t="n"/>
      <c r="DA127" s="2832" t="n"/>
      <c r="DB127" s="2832" t="n"/>
      <c r="DC127" s="2832" t="n"/>
      <c r="DD127" s="2832" t="n"/>
      <c r="DE127" s="401" t="n"/>
      <c r="DF127" s="401" t="n"/>
      <c r="DG127" s="401" t="n"/>
      <c r="DH127" s="401" t="n"/>
      <c r="DI127" s="2729" t="n"/>
      <c r="DJ127" s="2618" t="n"/>
      <c r="DL127" s="2618" t="n"/>
      <c r="DM127" s="2811">
        <f>(CS127-CZ127)*10^6</f>
        <v/>
      </c>
      <c r="DN127" s="2811">
        <f>(CT127-DC127)*10^6</f>
        <v/>
      </c>
      <c r="DO127" s="2811">
        <f>(CW127-DD127)*10^6</f>
        <v/>
      </c>
    </row>
    <row customFormat="1" customHeight="1" hidden="1" ht="15" outlineLevel="1" r="128" s="744">
      <c r="A128" s="779" t="n"/>
      <c r="B128" s="736" t="inlineStr">
        <is>
          <t xml:space="preserve">    Revenu Internet 3G</t>
        </is>
      </c>
      <c r="C128" s="643" t="inlineStr">
        <is>
          <t>CA121</t>
        </is>
      </c>
      <c r="D128" s="2889" t="n">
        <v>98.567353</v>
      </c>
      <c r="E128" s="2889" t="n">
        <v>107.970368026374</v>
      </c>
      <c r="F128" s="2889" t="n">
        <v>-9.403015026374007</v>
      </c>
      <c r="G128" s="2889" t="n">
        <v>101.751932</v>
      </c>
      <c r="H128" s="2369" t="n">
        <v>-0.0312974794424542</v>
      </c>
      <c r="I128" s="781" t="n"/>
      <c r="J128" s="2889" t="n">
        <v>92.022794</v>
      </c>
      <c r="K128" s="2889" t="n">
        <v>98.4661771383314</v>
      </c>
      <c r="L128" s="2889" t="n">
        <v>-6.443383138331399</v>
      </c>
      <c r="M128" s="2889" t="n">
        <v>100.287131</v>
      </c>
      <c r="N128" s="2369" t="n">
        <v>-0.08240675466127356</v>
      </c>
      <c r="O128" s="2826" t="n"/>
      <c r="P128" s="2889" t="n">
        <v>155.812346</v>
      </c>
      <c r="Q128" s="2889" t="n">
        <v>110.516550708833</v>
      </c>
      <c r="R128" s="2889" t="n">
        <v>45.295795291167</v>
      </c>
      <c r="S128" s="2889" t="n">
        <v>95.36509599999999</v>
      </c>
      <c r="T128" s="2369" t="n">
        <v>0.633850879781005</v>
      </c>
      <c r="U128" s="781" t="n"/>
      <c r="V128" s="2338" t="n">
        <v>72.480307</v>
      </c>
      <c r="W128" s="3068" t="n">
        <v>108.637154852282</v>
      </c>
      <c r="X128" s="3068" t="n">
        <v>128.835739954417</v>
      </c>
      <c r="Y128" s="3068" t="n">
        <v>-36.156847852282</v>
      </c>
      <c r="Z128" s="3068" t="n">
        <v>-56.355432954417</v>
      </c>
      <c r="AA128" s="3068" t="n">
        <v>107.560121</v>
      </c>
      <c r="AB128" s="2369" t="n">
        <v>-0.3261414516259237</v>
      </c>
      <c r="AC128" s="781" t="n"/>
      <c r="AD128" s="2889" t="n">
        <v>133.818619</v>
      </c>
      <c r="AE128" s="2889" t="n">
        <v>116.27671515824</v>
      </c>
      <c r="AF128" s="2889" t="n">
        <v>112.828321626159</v>
      </c>
      <c r="AG128" s="2889" t="n">
        <v>17.54190384176002</v>
      </c>
      <c r="AH128" s="2836" t="n">
        <v>20.99029737384102</v>
      </c>
      <c r="AI128" s="2889" t="n">
        <v>105.527106</v>
      </c>
      <c r="AJ128" s="780" t="n">
        <v>0.2680971180996854</v>
      </c>
      <c r="AK128" s="781" t="n"/>
      <c r="AL128" s="2889" t="n">
        <v>87.451071</v>
      </c>
      <c r="AM128" s="2889" t="n">
        <v>113.508719203521</v>
      </c>
      <c r="AN128" s="2889" t="n">
        <v>110.469981627159</v>
      </c>
      <c r="AO128" s="2889" t="n">
        <v>128.835739954417</v>
      </c>
      <c r="AP128" s="2889" t="n">
        <v>-26.057648203521</v>
      </c>
      <c r="AQ128" s="2836" t="n">
        <v>-23.018910627159</v>
      </c>
      <c r="AR128" s="2889" t="n">
        <v>87.33919299999999</v>
      </c>
      <c r="AS128" s="780" t="n">
        <v>0.00128095985498744</v>
      </c>
      <c r="AT128" s="2826" t="n"/>
      <c r="AU128" s="2836" t="n">
        <v>79.22700999999999</v>
      </c>
      <c r="AV128" s="2889" t="n">
        <v>117.993035614987</v>
      </c>
      <c r="AW128" s="2889" t="n">
        <v>134.857483029544</v>
      </c>
      <c r="AX128" s="2889" t="n">
        <v>-38.766025614987</v>
      </c>
      <c r="AY128" s="2889" t="n">
        <v>-55.63047302954401</v>
      </c>
      <c r="AZ128" s="2889" t="n">
        <v>107.842125</v>
      </c>
      <c r="BA128" s="780" t="n">
        <v>-0.2653426478753085</v>
      </c>
      <c r="BB128" s="781" t="n"/>
      <c r="BC128" s="2836" t="n">
        <v>87.116407</v>
      </c>
      <c r="BD128" s="2889" t="n">
        <v>121.623388860164</v>
      </c>
      <c r="BE128" s="2889" t="n">
        <v>139.836559619286</v>
      </c>
      <c r="BF128" s="2889" t="n">
        <v>-34.506981860164</v>
      </c>
      <c r="BG128" s="2889" t="n">
        <v>-52.720152619286</v>
      </c>
      <c r="BH128" s="2889" t="n">
        <v>101.087228</v>
      </c>
      <c r="BI128" s="780" t="n">
        <v>-0.1382056000190252</v>
      </c>
      <c r="BJ128" s="2826" t="n"/>
      <c r="BK128" s="2836" t="n">
        <v>89.213612</v>
      </c>
      <c r="BL128" s="2889" t="n">
        <v>117.628646358106</v>
      </c>
      <c r="BM128" s="2889" t="n">
        <v>134.697139693477</v>
      </c>
      <c r="BN128" s="2889" t="n">
        <v>83.089624014153</v>
      </c>
      <c r="BO128" s="2889" t="n">
        <v>-28.415034358106</v>
      </c>
      <c r="BP128" s="2889" t="n">
        <v>6.123987985846995</v>
      </c>
      <c r="BQ128" s="2889" t="n">
        <v>103.764565</v>
      </c>
      <c r="BR128" s="780" t="n">
        <v>-0.140230463068004</v>
      </c>
      <c r="BS128" s="781" t="n"/>
      <c r="BT128" s="2836" t="n">
        <v>109.806794</v>
      </c>
      <c r="BU128" s="2889" t="n">
        <v>123.440417896984</v>
      </c>
      <c r="BV128" s="2889" t="n">
        <v>87.6655289730774</v>
      </c>
      <c r="BW128" s="2889" t="n">
        <v>-13.63362389698401</v>
      </c>
      <c r="BX128" s="2889" t="n">
        <v>22.1412650269226</v>
      </c>
      <c r="BY128" s="2889" t="n">
        <v>127.200377</v>
      </c>
      <c r="BZ128" s="780" t="n">
        <v>-0.1367415994372407</v>
      </c>
      <c r="CA128" s="389" t="n"/>
      <c r="CB128" s="2836" t="n">
        <v>92.598815</v>
      </c>
      <c r="CC128" s="2889" t="n">
        <v>118.286863147922</v>
      </c>
      <c r="CD128" s="2889" t="n">
        <v>85.0879420328917</v>
      </c>
      <c r="CE128" s="2889" t="n">
        <v>-25.688048147922</v>
      </c>
      <c r="CF128" s="2889" t="n">
        <v>7.510872967108298</v>
      </c>
      <c r="CG128" s="2889" t="n">
        <v>102.732522</v>
      </c>
      <c r="CH128" s="780" t="n">
        <v>-0.09864166480795633</v>
      </c>
      <c r="CI128" s="389" t="n"/>
      <c r="CJ128" s="2836" t="n">
        <v>110.553718</v>
      </c>
      <c r="CK128" s="2889" t="n">
        <v>126.664757885694</v>
      </c>
      <c r="CL128" s="2889" t="n">
        <v>91.11445928792961</v>
      </c>
      <c r="CM128" s="2889" t="n">
        <v>-16.111039885694</v>
      </c>
      <c r="CN128" s="2889" t="n">
        <v>19.4392587120704</v>
      </c>
      <c r="CO128" s="2889" t="n">
        <v>114.188432</v>
      </c>
      <c r="CP128" s="780" t="n">
        <v>-0.03183084254979529</v>
      </c>
      <c r="CQ128" s="781" t="n"/>
      <c r="CR128" s="2889" t="n">
        <v>1208.668846</v>
      </c>
      <c r="CS128" s="2889" t="n">
        <v>1381.012794851438</v>
      </c>
      <c r="CT128" s="2889" t="n">
        <v>1153.453461308052</v>
      </c>
      <c r="CU128" s="2889" t="n">
        <v>-172.3439488514384</v>
      </c>
      <c r="CV128" s="2889" t="n">
        <v>55.2153846919482</v>
      </c>
      <c r="CW128" s="2889" t="n">
        <v>1254.645828</v>
      </c>
      <c r="CX128" s="782">
        <f>+CR128/CW128-1</f>
        <v/>
      </c>
      <c r="CY128" s="32" t="n"/>
      <c r="CZ128" s="3069" t="n">
        <v>1381.01279485144</v>
      </c>
      <c r="DA128" s="2889" t="n">
        <v>1404.91705229119</v>
      </c>
      <c r="DB128" s="2889" t="n">
        <v>1517.95424316148</v>
      </c>
      <c r="DC128" s="2889" t="n">
        <v>1153.45346130805</v>
      </c>
      <c r="DD128" s="2889" t="n">
        <v>1254.645828</v>
      </c>
      <c r="DE128" s="780">
        <f>(CZ128-DD128)/DD128</f>
        <v/>
      </c>
      <c r="DF128" s="780">
        <f>(DA128-DD128)/DD128</f>
        <v/>
      </c>
      <c r="DG128" s="780">
        <f>(DB128-DD128)/DD128</f>
        <v/>
      </c>
      <c r="DH128" s="780">
        <f>(DC128-DD128)/DD128</f>
        <v/>
      </c>
      <c r="DI128" s="2729" t="n"/>
      <c r="DJ128" s="3051" t="n"/>
      <c r="DL128" s="3051" t="n"/>
      <c r="DM128" s="2811">
        <f>(CS128-CZ128)*10^6</f>
        <v/>
      </c>
      <c r="DN128" s="2811">
        <f>(CT128-DC128)*10^6</f>
        <v/>
      </c>
      <c r="DO128" s="2811">
        <f>(CW128-DD128)*10^6</f>
        <v/>
      </c>
    </row>
    <row customFormat="1" customHeight="1" hidden="1" ht="15" outlineLevel="1" r="129" s="777">
      <c r="A129" s="774" t="n"/>
      <c r="B129" s="726" t="inlineStr">
        <is>
          <t xml:space="preserve">    Transport and Automotive (Traking)</t>
        </is>
      </c>
      <c r="C129" s="643" t="inlineStr">
        <is>
          <t>CA122</t>
        </is>
      </c>
      <c r="D129" s="2832" t="n">
        <v>0</v>
      </c>
      <c r="E129" s="2832" t="n">
        <v>0</v>
      </c>
      <c r="F129" s="2832" t="n">
        <v>0</v>
      </c>
      <c r="G129" s="2901" t="n">
        <v>0</v>
      </c>
      <c r="H129" s="2368" t="n"/>
      <c r="I129" s="402" t="n"/>
      <c r="J129" s="2832" t="n">
        <v>0</v>
      </c>
      <c r="K129" s="2832" t="n">
        <v>0</v>
      </c>
      <c r="L129" s="2832" t="n">
        <v>0</v>
      </c>
      <c r="M129" s="2901" t="n">
        <v>0</v>
      </c>
      <c r="N129" s="2368" t="n"/>
      <c r="O129" s="2826" t="n"/>
      <c r="P129" s="2832" t="n">
        <v>0</v>
      </c>
      <c r="Q129" s="2832" t="n">
        <v>0</v>
      </c>
      <c r="R129" s="2832" t="n">
        <v>0</v>
      </c>
      <c r="S129" s="2901" t="n">
        <v>0</v>
      </c>
      <c r="T129" s="2368" t="n"/>
      <c r="U129" s="402" t="n"/>
      <c r="V129" s="2336" t="n">
        <v>0</v>
      </c>
      <c r="W129" s="3066" t="n">
        <v>0</v>
      </c>
      <c r="X129" s="3066" t="n">
        <v>0</v>
      </c>
      <c r="Y129" s="3066" t="n">
        <v>0</v>
      </c>
      <c r="Z129" s="3066" t="n">
        <v>0</v>
      </c>
      <c r="AA129" s="3042" t="n">
        <v>0</v>
      </c>
      <c r="AB129" s="2368" t="n"/>
      <c r="AC129" s="402" t="n"/>
      <c r="AD129" s="2832" t="n">
        <v>0</v>
      </c>
      <c r="AE129" s="2832" t="n">
        <v>0</v>
      </c>
      <c r="AF129" s="2832" t="n">
        <v>0</v>
      </c>
      <c r="AG129" s="2832" t="n">
        <v>0</v>
      </c>
      <c r="AH129" s="2831" t="n">
        <v>0</v>
      </c>
      <c r="AI129" s="2901" t="n">
        <v>0</v>
      </c>
      <c r="AJ129" s="401" t="n"/>
      <c r="AK129" s="402" t="n"/>
      <c r="AL129" s="2832" t="n">
        <v>0</v>
      </c>
      <c r="AM129" s="2832" t="n">
        <v>0</v>
      </c>
      <c r="AN129" s="2832" t="n">
        <v>0</v>
      </c>
      <c r="AO129" s="2832" t="n">
        <v>0</v>
      </c>
      <c r="AP129" s="2832" t="n">
        <v>0</v>
      </c>
      <c r="AQ129" s="2831" t="n">
        <v>0</v>
      </c>
      <c r="AR129" s="2901" t="n">
        <v>0</v>
      </c>
      <c r="AS129" s="401" t="n"/>
      <c r="AT129" s="2826" t="n"/>
      <c r="AU129" s="2831" t="n">
        <v>0</v>
      </c>
      <c r="AV129" s="2832" t="n">
        <v>0</v>
      </c>
      <c r="AW129" s="2832" t="n">
        <v>0</v>
      </c>
      <c r="AX129" s="2832" t="n">
        <v>0</v>
      </c>
      <c r="AY129" s="2832" t="n">
        <v>0</v>
      </c>
      <c r="AZ129" s="2901" t="n">
        <v>0</v>
      </c>
      <c r="BA129" s="401" t="n"/>
      <c r="BB129" s="402" t="n"/>
      <c r="BC129" s="2831" t="n">
        <v>0</v>
      </c>
      <c r="BD129" s="2832" t="n">
        <v>0</v>
      </c>
      <c r="BE129" s="2832" t="n">
        <v>0</v>
      </c>
      <c r="BF129" s="2832" t="n">
        <v>0</v>
      </c>
      <c r="BG129" s="2832" t="n">
        <v>0</v>
      </c>
      <c r="BH129" s="2901" t="n">
        <v>0</v>
      </c>
      <c r="BI129" s="401" t="n"/>
      <c r="BJ129" s="2826" t="n"/>
      <c r="BK129" s="2831" t="n">
        <v>0</v>
      </c>
      <c r="BL129" s="2832" t="n">
        <v>0</v>
      </c>
      <c r="BM129" s="2832" t="n">
        <v>0</v>
      </c>
      <c r="BN129" s="2832" t="n">
        <v>0</v>
      </c>
      <c r="BO129" s="2832" t="n">
        <v>0</v>
      </c>
      <c r="BP129" s="2832" t="n">
        <v>0</v>
      </c>
      <c r="BQ129" s="2901" t="n">
        <v>0</v>
      </c>
      <c r="BR129" s="401" t="n"/>
      <c r="BS129" s="402" t="n"/>
      <c r="BT129" s="2831" t="n">
        <v>0</v>
      </c>
      <c r="BU129" s="2832" t="n">
        <v>0</v>
      </c>
      <c r="BV129" s="2832" t="n">
        <v>0</v>
      </c>
      <c r="BW129" s="2832" t="n">
        <v>0</v>
      </c>
      <c r="BX129" s="2832" t="n">
        <v>0</v>
      </c>
      <c r="BY129" s="2901" t="n">
        <v>0</v>
      </c>
      <c r="BZ129" s="401" t="n"/>
      <c r="CA129" s="389" t="n"/>
      <c r="CB129" s="2831" t="n">
        <v>0</v>
      </c>
      <c r="CC129" s="2832" t="n">
        <v>0</v>
      </c>
      <c r="CD129" s="2832" t="n">
        <v>0</v>
      </c>
      <c r="CE129" s="2832" t="n">
        <v>0</v>
      </c>
      <c r="CF129" s="2832" t="n">
        <v>0</v>
      </c>
      <c r="CG129" s="2901" t="n">
        <v>0</v>
      </c>
      <c r="CH129" s="401" t="n"/>
      <c r="CI129" s="389" t="n"/>
      <c r="CJ129" s="2831" t="n">
        <v>0</v>
      </c>
      <c r="CK129" s="2832" t="n">
        <v>0</v>
      </c>
      <c r="CL129" s="2832" t="n">
        <v>0</v>
      </c>
      <c r="CM129" s="2832" t="n">
        <v>0</v>
      </c>
      <c r="CN129" s="2832" t="n">
        <v>0</v>
      </c>
      <c r="CO129" s="2901" t="n">
        <v>0</v>
      </c>
      <c r="CP129" s="401" t="n"/>
      <c r="CQ129" s="402" t="n"/>
      <c r="CR129" s="2832" t="n">
        <v>0</v>
      </c>
      <c r="CS129" s="2832" t="n">
        <v>0</v>
      </c>
      <c r="CT129" s="2832" t="n">
        <v>0</v>
      </c>
      <c r="CU129" s="2832" t="n">
        <v>0</v>
      </c>
      <c r="CV129" s="2832" t="n">
        <v>0</v>
      </c>
      <c r="CW129" s="2832" t="n">
        <v>0</v>
      </c>
      <c r="CX129" s="752" t="n"/>
      <c r="CY129" s="32" t="n"/>
      <c r="CZ129" s="3067" t="n">
        <v>0</v>
      </c>
      <c r="DA129" s="2832" t="n">
        <v>0</v>
      </c>
      <c r="DB129" s="2832" t="n">
        <v>0</v>
      </c>
      <c r="DC129" s="2832" t="n">
        <v>0</v>
      </c>
      <c r="DD129" s="2901" t="n">
        <v>0</v>
      </c>
      <c r="DE129" s="401" t="n"/>
      <c r="DF129" s="401" t="n"/>
      <c r="DG129" s="401" t="n"/>
      <c r="DH129" s="401">
        <f>(DC129-DD129)/DD129</f>
        <v/>
      </c>
      <c r="DI129" s="2729" t="n"/>
      <c r="DJ129" s="2618" t="n"/>
      <c r="DL129" s="2618" t="n"/>
      <c r="DM129" s="2811">
        <f>(CS129-CZ129)*10^6</f>
        <v/>
      </c>
      <c r="DN129" s="2811">
        <f>(CT129-DC129)*10^6</f>
        <v/>
      </c>
      <c r="DO129" s="2811">
        <f>(CW129-DD129)*10^6</f>
        <v/>
      </c>
    </row>
    <row customFormat="1" customHeight="1" hidden="1" ht="15" outlineLevel="1" r="130" s="777">
      <c r="A130" s="774" t="n"/>
      <c r="B130" s="726" t="inlineStr">
        <is>
          <t xml:space="preserve">    Banking</t>
        </is>
      </c>
      <c r="C130" s="643" t="inlineStr">
        <is>
          <t>CA123</t>
        </is>
      </c>
      <c r="D130" s="2832" t="n">
        <v>1.519495</v>
      </c>
      <c r="E130" s="2832" t="n">
        <v>1.262714</v>
      </c>
      <c r="F130" s="2832" t="n">
        <v>0.2567810000000001</v>
      </c>
      <c r="G130" s="2901" t="n">
        <v>1.186444</v>
      </c>
      <c r="H130" s="2368" t="n">
        <v>0.2807136282875551</v>
      </c>
      <c r="I130" s="402" t="n"/>
      <c r="J130" s="2832" t="n">
        <v>1.490256</v>
      </c>
      <c r="K130" s="2832" t="n">
        <v>1.14051587096774</v>
      </c>
      <c r="L130" s="2832" t="n">
        <v>0.3497401290322599</v>
      </c>
      <c r="M130" s="2901" t="n">
        <v>1.209325</v>
      </c>
      <c r="N130" s="2368" t="n">
        <v>0.2323039712236166</v>
      </c>
      <c r="O130" s="2826" t="n"/>
      <c r="P130" s="2832" t="n">
        <v>1.403816</v>
      </c>
      <c r="Q130" s="2832" t="n">
        <v>1.262714</v>
      </c>
      <c r="R130" s="2832" t="n">
        <v>0.1411020000000001</v>
      </c>
      <c r="S130" s="2901" t="n">
        <v>1.222884</v>
      </c>
      <c r="T130" s="2368" t="n">
        <v>0.1479551617324291</v>
      </c>
      <c r="U130" s="402" t="n"/>
      <c r="V130" s="2336" t="n">
        <v>1.438562</v>
      </c>
      <c r="W130" s="3066" t="n">
        <v>1.22198129032258</v>
      </c>
      <c r="X130" s="3066" t="n">
        <v>1.35853161290323</v>
      </c>
      <c r="Y130" s="3066" t="n">
        <v>0.2165807096774199</v>
      </c>
      <c r="Z130" s="3066" t="n">
        <v>0.0800303870967698</v>
      </c>
      <c r="AA130" s="3042" t="n">
        <v>1.198307</v>
      </c>
      <c r="AB130" s="2368" t="n">
        <v>0.2004953655448896</v>
      </c>
      <c r="AC130" s="402" t="n"/>
      <c r="AD130" s="2832" t="n">
        <v>1.451275</v>
      </c>
      <c r="AE130" s="2832" t="n">
        <v>1.262714</v>
      </c>
      <c r="AF130" s="2832" t="n">
        <v>1.403816</v>
      </c>
      <c r="AG130" s="2832" t="n">
        <v>0.1885610000000002</v>
      </c>
      <c r="AH130" s="2831" t="n">
        <v>0.04745900000000014</v>
      </c>
      <c r="AI130" s="2901" t="n">
        <v>1.205087</v>
      </c>
      <c r="AJ130" s="401" t="n">
        <v>0.2042906445758688</v>
      </c>
      <c r="AK130" s="402" t="n"/>
      <c r="AL130" s="2832" t="n">
        <v>1.510432</v>
      </c>
      <c r="AM130" s="2832" t="n">
        <v>1.22198129032258</v>
      </c>
      <c r="AN130" s="2832" t="n">
        <v>1.35853161290323</v>
      </c>
      <c r="AO130" s="2832" t="n">
        <v>1.40445967741935</v>
      </c>
      <c r="AP130" s="2832" t="n">
        <v>0.28845070967742</v>
      </c>
      <c r="AQ130" s="2831" t="n">
        <v>0.1519003870967701</v>
      </c>
      <c r="AR130" s="2901" t="n">
        <v>1.310172</v>
      </c>
      <c r="AS130" s="401" t="n">
        <v>0.152850160131647</v>
      </c>
      <c r="AT130" s="2826" t="n"/>
      <c r="AU130" s="2831" t="n">
        <v>1.3955</v>
      </c>
      <c r="AV130" s="2832" t="n">
        <v>1.262714</v>
      </c>
      <c r="AW130" s="2832" t="n">
        <v>1.451275</v>
      </c>
      <c r="AX130" s="2832" t="n">
        <v>0.1327860000000001</v>
      </c>
      <c r="AY130" s="2832" t="n">
        <v>-0.05577500000000013</v>
      </c>
      <c r="AZ130" s="2901" t="n">
        <v>1.262714</v>
      </c>
      <c r="BA130" s="401" t="n">
        <v>0.1051592046971841</v>
      </c>
      <c r="BB130" s="402" t="n"/>
      <c r="BC130" s="2831" t="n">
        <v>1.55381</v>
      </c>
      <c r="BD130" s="2832" t="n">
        <v>1.262714</v>
      </c>
      <c r="BE130" s="2832" t="n">
        <v>1.451275</v>
      </c>
      <c r="BF130" s="2832" t="n">
        <v>0.291096</v>
      </c>
      <c r="BG130" s="2832" t="n">
        <v>0.1025349999999998</v>
      </c>
      <c r="BH130" s="2901" t="n">
        <v>1.358478</v>
      </c>
      <c r="BI130" s="401" t="n">
        <v>0.1437873855888721</v>
      </c>
      <c r="BJ130" s="2826" t="n"/>
      <c r="BK130" s="2831" t="n">
        <v>1.47805</v>
      </c>
      <c r="BL130" s="2832" t="n">
        <v>1.22198129032258</v>
      </c>
      <c r="BM130" s="2832" t="n">
        <v>1.40445967741935</v>
      </c>
      <c r="BN130" s="2832" t="n">
        <v>1.35048387096774</v>
      </c>
      <c r="BO130" s="2832" t="n">
        <v>0.2560687096774201</v>
      </c>
      <c r="BP130" s="2832" t="n">
        <v>0.1275661290322601</v>
      </c>
      <c r="BQ130" s="2901" t="n">
        <v>1.566951</v>
      </c>
      <c r="BR130" s="401" t="n">
        <v>-0.05673502234594441</v>
      </c>
      <c r="BS130" s="402" t="n"/>
      <c r="BT130" s="2831" t="n">
        <v>-1.423639</v>
      </c>
      <c r="BU130" s="2832" t="n">
        <v>1.262714</v>
      </c>
      <c r="BV130" s="2832" t="n">
        <v>1.3955</v>
      </c>
      <c r="BW130" s="2832" t="n">
        <v>-2.686353</v>
      </c>
      <c r="BX130" s="2832" t="n">
        <v>-2.819139</v>
      </c>
      <c r="BY130" s="2901" t="n">
        <v>1.429664</v>
      </c>
      <c r="BZ130" s="401" t="n">
        <v>-1.995785723078989</v>
      </c>
      <c r="CA130" s="389" t="n"/>
      <c r="CB130" s="2831" t="n">
        <v>1.57398</v>
      </c>
      <c r="CC130" s="2832" t="n">
        <v>1.22198129032258</v>
      </c>
      <c r="CD130" s="2832" t="n">
        <v>1.35048387096774</v>
      </c>
      <c r="CE130" s="2832" t="n">
        <v>0.35199870967742</v>
      </c>
      <c r="CF130" s="2832" t="n">
        <v>0.2234961290322599</v>
      </c>
      <c r="CG130" s="2901" t="n">
        <v>1.440681</v>
      </c>
      <c r="CH130" s="401" t="n">
        <v>0.09252499338854325</v>
      </c>
      <c r="CI130" s="389" t="n"/>
      <c r="CJ130" s="2831" t="n">
        <v>1.556703</v>
      </c>
      <c r="CK130" s="2832" t="n">
        <v>1.262714</v>
      </c>
      <c r="CL130" s="2832" t="n">
        <v>1.3955</v>
      </c>
      <c r="CM130" s="2832" t="n">
        <v>0.2939890000000001</v>
      </c>
      <c r="CN130" s="2832" t="n">
        <v>0.161203</v>
      </c>
      <c r="CO130" s="2901" t="n">
        <v>1.593223</v>
      </c>
      <c r="CP130" s="401" t="n">
        <v>-0.02292208937480822</v>
      </c>
      <c r="CQ130" s="402" t="n"/>
      <c r="CR130" s="2832" t="n">
        <v>14.94824</v>
      </c>
      <c r="CS130" s="2832" t="n">
        <v>14.86743903225806</v>
      </c>
      <c r="CT130" s="2832" t="n">
        <v>17.25511374193548</v>
      </c>
      <c r="CU130" s="2832" t="n">
        <v>0.08080096774194345</v>
      </c>
      <c r="CV130" s="2832" t="n">
        <v>-2.30687374193548</v>
      </c>
      <c r="CW130" s="2832" t="n">
        <v>15.98393</v>
      </c>
      <c r="CX130" s="752" t="n"/>
      <c r="CY130" s="32" t="n"/>
      <c r="CZ130" s="3067" t="n">
        <v>14.8674390322581</v>
      </c>
      <c r="DA130" s="2832" t="n">
        <v>16.8667734516129</v>
      </c>
      <c r="DB130" s="2832" t="n">
        <v>17.3218830322581</v>
      </c>
      <c r="DC130" s="2832" t="n">
        <v>17.2551137419355</v>
      </c>
      <c r="DD130" s="2901" t="n">
        <v>15.98393</v>
      </c>
      <c r="DE130" s="401" t="n"/>
      <c r="DF130" s="401" t="n"/>
      <c r="DG130" s="401" t="n"/>
      <c r="DH130" s="401">
        <f>(DC130-DD130)/DD130</f>
        <v/>
      </c>
      <c r="DI130" s="2729" t="n"/>
      <c r="DJ130" s="2618" t="n"/>
      <c r="DL130" s="2618" t="n"/>
      <c r="DM130" s="2811">
        <f>(CS130-CZ130)*10^6</f>
        <v/>
      </c>
      <c r="DN130" s="2811">
        <f>(CT130-DC130)*10^6</f>
        <v/>
      </c>
      <c r="DO130" s="2811">
        <f>(CW130-DD130)*10^6</f>
        <v/>
      </c>
    </row>
    <row customFormat="1" customHeight="1" hidden="1" ht="25.5" outlineLevel="1" r="131" s="777">
      <c r="A131" s="774" t="n"/>
      <c r="B131" s="798" t="inlineStr">
        <is>
          <t xml:space="preserve">    Revenu SAV agences (Call Hystory, Sim swap, Sauvegarde répertoire)</t>
        </is>
      </c>
      <c r="C131" s="643" t="inlineStr">
        <is>
          <t>CA124</t>
        </is>
      </c>
      <c r="D131" s="2832" t="n">
        <v>11.905025</v>
      </c>
      <c r="E131" s="2832" t="n">
        <v>9.231284</v>
      </c>
      <c r="F131" s="2832" t="n">
        <v>2.673741</v>
      </c>
      <c r="G131" s="2901" t="n">
        <v>12.280551</v>
      </c>
      <c r="H131" s="2368" t="n">
        <v>-0.03057892109238425</v>
      </c>
      <c r="I131" s="402" t="n"/>
      <c r="J131" s="2832" t="n">
        <v>10.633894</v>
      </c>
      <c r="K131" s="2832" t="n">
        <v>8.216966193548391</v>
      </c>
      <c r="L131" s="2832" t="n">
        <v>2.416927806451609</v>
      </c>
      <c r="M131" s="2901" t="n">
        <v>11.963788</v>
      </c>
      <c r="N131" s="2368" t="n">
        <v>-0.1111599436566412</v>
      </c>
      <c r="O131" s="2826" t="n"/>
      <c r="P131" s="2832" t="n">
        <v>11</v>
      </c>
      <c r="Q131" s="2832" t="n">
        <v>9.231284</v>
      </c>
      <c r="R131" s="2832" t="n">
        <v>1.768716</v>
      </c>
      <c r="S131" s="2901" t="n">
        <v>11.41794800000381</v>
      </c>
      <c r="T131" s="2368" t="n">
        <v>-0.03660447569069991</v>
      </c>
      <c r="U131" s="402" t="n"/>
      <c r="V131" s="3080" t="n">
        <v>9.939351</v>
      </c>
      <c r="W131" s="3066" t="n">
        <v>8.89317806451613</v>
      </c>
      <c r="X131" s="3066" t="n">
        <v>11</v>
      </c>
      <c r="Y131" s="3066" t="n">
        <v>1.04617293548387</v>
      </c>
      <c r="Z131" s="3066" t="n">
        <v>-1.060649</v>
      </c>
      <c r="AA131" s="3042" t="n">
        <v>13.065172</v>
      </c>
      <c r="AB131" s="2368" t="n">
        <v>-0.2392483619809981</v>
      </c>
      <c r="AC131" s="402" t="n"/>
      <c r="AD131" s="2832" t="n">
        <v>10.599932</v>
      </c>
      <c r="AE131" s="2832" t="n">
        <v>9.231284</v>
      </c>
      <c r="AF131" s="2832" t="n">
        <v>11.3666666666667</v>
      </c>
      <c r="AG131" s="2832" t="n">
        <v>1.368648</v>
      </c>
      <c r="AH131" s="2831" t="n">
        <v>-0.7667346666666983</v>
      </c>
      <c r="AI131" s="2901" t="n">
        <v>11.114076</v>
      </c>
      <c r="AJ131" s="401" t="n">
        <v>-0.04626061581727536</v>
      </c>
      <c r="AK131" s="402" t="n"/>
      <c r="AL131" s="2832" t="n">
        <v>3.443696</v>
      </c>
      <c r="AM131" s="2832" t="n">
        <v>8.89317806451613</v>
      </c>
      <c r="AN131" s="2832" t="n">
        <v>11</v>
      </c>
      <c r="AO131" s="2832" t="n">
        <v>10.2579987096774</v>
      </c>
      <c r="AP131" s="2832" t="n">
        <v>-5.44948206451613</v>
      </c>
      <c r="AQ131" s="2831" t="n">
        <v>-7.556304</v>
      </c>
      <c r="AR131" s="2901" t="n">
        <v>3.410047</v>
      </c>
      <c r="AS131" s="401" t="n">
        <v>0.009867605930358181</v>
      </c>
      <c r="AT131" s="2826" t="n"/>
      <c r="AU131" s="2831" t="n">
        <v>17.583579</v>
      </c>
      <c r="AV131" s="2832" t="n">
        <v>9.231284</v>
      </c>
      <c r="AW131" s="2832" t="n">
        <v>10.599932</v>
      </c>
      <c r="AX131" s="2832" t="n">
        <v>8.352295</v>
      </c>
      <c r="AY131" s="2832" t="n">
        <v>6.983646999999999</v>
      </c>
      <c r="AZ131" s="2901" t="n">
        <v>18.24601</v>
      </c>
      <c r="BA131" s="401" t="n">
        <v>-0.03630552652333296</v>
      </c>
      <c r="BB131" s="402" t="n"/>
      <c r="BC131" s="2831" t="n">
        <v>10.293085</v>
      </c>
      <c r="BD131" s="2832" t="n">
        <v>9.231284</v>
      </c>
      <c r="BE131" s="2832" t="n">
        <v>10.599932</v>
      </c>
      <c r="BF131" s="2832" t="n">
        <v>1.061800999999999</v>
      </c>
      <c r="BG131" s="2832" t="n">
        <v>-0.3068470000000012</v>
      </c>
      <c r="BH131" s="2901" t="n">
        <v>10.481284</v>
      </c>
      <c r="BI131" s="401" t="n">
        <v>-0.0179557199289706</v>
      </c>
      <c r="BJ131" s="2826" t="n"/>
      <c r="BK131" s="2831" t="n">
        <v>11.443696</v>
      </c>
      <c r="BL131" s="2832" t="n">
        <v>8.89317806451613</v>
      </c>
      <c r="BM131" s="2832" t="n">
        <v>10.2579987096774</v>
      </c>
      <c r="BN131" s="2832" t="n">
        <v>10.2579987096774</v>
      </c>
      <c r="BO131" s="2832" t="n">
        <v>2.550517935483869</v>
      </c>
      <c r="BP131" s="2832" t="n">
        <v>1.185697290322599</v>
      </c>
      <c r="BQ131" s="2901" t="n">
        <v>13.443696</v>
      </c>
      <c r="BR131" s="401" t="n">
        <v>-0.1487686124411025</v>
      </c>
      <c r="BS131" s="402" t="n"/>
      <c r="BT131" s="2831" t="n">
        <v>7.433202</v>
      </c>
      <c r="BU131" s="2832" t="n">
        <v>9.231284</v>
      </c>
      <c r="BV131" s="2832" t="n">
        <v>10.599932</v>
      </c>
      <c r="BW131" s="2832" t="n">
        <v>-1.798082000000001</v>
      </c>
      <c r="BX131" s="2832" t="n">
        <v>-3.166730000000001</v>
      </c>
      <c r="BY131" s="2901" t="n">
        <v>7.70641</v>
      </c>
      <c r="BZ131" s="401" t="n">
        <v>-0.03545204576450001</v>
      </c>
      <c r="CA131" s="389" t="n"/>
      <c r="CB131" s="2831" t="n">
        <v>9.281243999999999</v>
      </c>
      <c r="CC131" s="2832" t="n">
        <v>8.89317806451613</v>
      </c>
      <c r="CD131" s="2832" t="n">
        <v>10.2579987096774</v>
      </c>
      <c r="CE131" s="2832" t="n">
        <v>0.3880659354838691</v>
      </c>
      <c r="CF131" s="2832" t="n">
        <v>-0.976754709677401</v>
      </c>
      <c r="CG131" s="2901" t="n">
        <v>10.752703</v>
      </c>
      <c r="CH131" s="401" t="n">
        <v>-0.136845498290058</v>
      </c>
      <c r="CI131" s="389" t="n"/>
      <c r="CJ131" s="2831" t="n">
        <v>9.550827999999999</v>
      </c>
      <c r="CK131" s="2832" t="n">
        <v>9.231284</v>
      </c>
      <c r="CL131" s="2832" t="n">
        <v>10.599932</v>
      </c>
      <c r="CM131" s="2832" t="n">
        <v>0.3195439999999987</v>
      </c>
      <c r="CN131" s="2832" t="n">
        <v>-1.049104000000002</v>
      </c>
      <c r="CO131" s="2901" t="n">
        <v>11.819568</v>
      </c>
      <c r="CP131" s="401" t="n">
        <v>-0.1919477936926292</v>
      </c>
      <c r="CQ131" s="402" t="n"/>
      <c r="CR131" s="2832" t="n">
        <v>123.107532</v>
      </c>
      <c r="CS131" s="2832" t="n">
        <v>108.4086664516129</v>
      </c>
      <c r="CT131" s="2832" t="n">
        <v>127.1144234193548</v>
      </c>
      <c r="CU131" s="2832" t="n">
        <v>14.69886554838708</v>
      </c>
      <c r="CV131" s="2832" t="n">
        <v>-4.006891419354801</v>
      </c>
      <c r="CW131" s="2832" t="n">
        <v>135.7012530000038</v>
      </c>
      <c r="CX131" s="752" t="n"/>
      <c r="CY131" s="32" t="n"/>
      <c r="CZ131" s="3067" t="n">
        <v>108.408666451613</v>
      </c>
      <c r="DA131" s="2832" t="n">
        <v>134.372252333333</v>
      </c>
      <c r="DB131" s="2832" t="n">
        <v>127.251926129032</v>
      </c>
      <c r="DC131" s="2832" t="n">
        <v>127.114423419355</v>
      </c>
      <c r="DD131" s="2901" t="n">
        <v>135.7012530000038</v>
      </c>
      <c r="DE131" s="401" t="n"/>
      <c r="DF131" s="401" t="n"/>
      <c r="DG131" s="401" t="n"/>
      <c r="DH131" s="401">
        <f>(DC131-DD131)/DD131</f>
        <v/>
      </c>
      <c r="DI131" s="2729" t="n"/>
      <c r="DJ131" s="2618" t="n"/>
      <c r="DL131" s="2618" t="n"/>
      <c r="DM131" s="2811">
        <f>(CS131-CZ131)*10^6</f>
        <v/>
      </c>
      <c r="DN131" s="2811">
        <f>(CT131-DC131)*10^6</f>
        <v/>
      </c>
      <c r="DO131" s="2811">
        <f>(CW131-DD131)*10^6</f>
        <v/>
      </c>
    </row>
    <row customFormat="1" customHeight="1" hidden="1" ht="24.75" outlineLevel="1" r="132" s="777">
      <c r="A132" s="774" t="n"/>
      <c r="B132" s="798" t="inlineStr">
        <is>
          <t xml:space="preserve">   Autres vas: Service foot, M2u, Moov job, immatriculation, voice alert, parrainage epiq, migration, moov fun.</t>
        </is>
      </c>
      <c r="C132" s="643" t="inlineStr">
        <is>
          <t>CA125</t>
        </is>
      </c>
      <c r="D132" s="2832" t="n">
        <v>0</v>
      </c>
      <c r="E132" s="2832" t="n">
        <v>0</v>
      </c>
      <c r="F132" s="2832" t="n">
        <v>0</v>
      </c>
      <c r="G132" s="2901" t="n">
        <v>0</v>
      </c>
      <c r="H132" s="2368" t="n"/>
      <c r="I132" s="402" t="n"/>
      <c r="J132" s="2832" t="n">
        <v>0</v>
      </c>
      <c r="K132" s="2832" t="n">
        <v>0</v>
      </c>
      <c r="L132" s="2832" t="n">
        <v>0</v>
      </c>
      <c r="M132" s="2901" t="n">
        <v>0</v>
      </c>
      <c r="N132" s="2368" t="n"/>
      <c r="O132" s="2826" t="n"/>
      <c r="P132" s="2832" t="n">
        <v>0</v>
      </c>
      <c r="Q132" s="2832" t="n">
        <v>0</v>
      </c>
      <c r="R132" s="2832" t="n">
        <v>0</v>
      </c>
      <c r="S132" s="2901" t="n">
        <v>0</v>
      </c>
      <c r="T132" s="2368" t="n"/>
      <c r="U132" s="402" t="n"/>
      <c r="V132" s="2336" t="n">
        <v>0</v>
      </c>
      <c r="W132" s="3066" t="n">
        <v>0</v>
      </c>
      <c r="X132" s="3066" t="n">
        <v>0</v>
      </c>
      <c r="Y132" s="3066" t="n">
        <v>0</v>
      </c>
      <c r="Z132" s="3066" t="n">
        <v>0</v>
      </c>
      <c r="AA132" s="3042" t="n">
        <v>0</v>
      </c>
      <c r="AB132" s="2368" t="n"/>
      <c r="AC132" s="402" t="n"/>
      <c r="AD132" s="2832" t="n">
        <v>0</v>
      </c>
      <c r="AE132" s="2832" t="n">
        <v>0</v>
      </c>
      <c r="AF132" s="2832" t="n">
        <v>0</v>
      </c>
      <c r="AG132" s="2832" t="n">
        <v>0</v>
      </c>
      <c r="AH132" s="2831" t="n">
        <v>0</v>
      </c>
      <c r="AI132" s="2901" t="n">
        <v>0</v>
      </c>
      <c r="AJ132" s="401" t="n"/>
      <c r="AK132" s="402" t="n"/>
      <c r="AL132" s="2832" t="n">
        <v>0</v>
      </c>
      <c r="AM132" s="2832" t="n">
        <v>0</v>
      </c>
      <c r="AN132" s="2832" t="n">
        <v>0</v>
      </c>
      <c r="AO132" s="2832" t="n">
        <v>0</v>
      </c>
      <c r="AP132" s="2832" t="n">
        <v>0</v>
      </c>
      <c r="AQ132" s="2831" t="n">
        <v>0</v>
      </c>
      <c r="AR132" s="2901" t="n">
        <v>0</v>
      </c>
      <c r="AS132" s="401" t="n"/>
      <c r="AT132" s="2826" t="n"/>
      <c r="AU132" s="2831" t="n">
        <v>0</v>
      </c>
      <c r="AV132" s="2832" t="n">
        <v>0</v>
      </c>
      <c r="AW132" s="2832" t="n">
        <v>0</v>
      </c>
      <c r="AX132" s="2832" t="n">
        <v>0</v>
      </c>
      <c r="AY132" s="2832" t="n">
        <v>0</v>
      </c>
      <c r="AZ132" s="2901" t="n">
        <v>0</v>
      </c>
      <c r="BA132" s="401" t="n"/>
      <c r="BB132" s="402" t="n"/>
      <c r="BC132" s="2831" t="n">
        <v>0</v>
      </c>
      <c r="BD132" s="2832" t="n"/>
      <c r="BE132" s="2832" t="n"/>
      <c r="BF132" s="2832" t="n">
        <v>0</v>
      </c>
      <c r="BG132" s="2832" t="n">
        <v>0</v>
      </c>
      <c r="BH132" s="2901" t="n">
        <v>0</v>
      </c>
      <c r="BI132" s="401" t="n"/>
      <c r="BJ132" s="2826" t="n"/>
      <c r="BK132" s="2831" t="n">
        <v>0</v>
      </c>
      <c r="BL132" s="2832" t="n"/>
      <c r="BM132" s="2832" t="n"/>
      <c r="BN132" s="2832" t="n">
        <v>0</v>
      </c>
      <c r="BO132" s="2832" t="n">
        <v>0</v>
      </c>
      <c r="BP132" s="2832" t="n">
        <v>0</v>
      </c>
      <c r="BQ132" s="2901" t="n">
        <v>0</v>
      </c>
      <c r="BR132" s="401" t="n"/>
      <c r="BS132" s="402" t="n"/>
      <c r="BT132" s="2831" t="n">
        <v>0</v>
      </c>
      <c r="BU132" s="2832" t="n"/>
      <c r="BV132" s="2832" t="n">
        <v>0</v>
      </c>
      <c r="BW132" s="2832" t="n">
        <v>0</v>
      </c>
      <c r="BX132" s="2832" t="n">
        <v>0</v>
      </c>
      <c r="BY132" s="2901" t="n">
        <v>0</v>
      </c>
      <c r="BZ132" s="401" t="n"/>
      <c r="CA132" s="389" t="n"/>
      <c r="CB132" s="2831" t="n">
        <v>0</v>
      </c>
      <c r="CC132" s="2832" t="n"/>
      <c r="CD132" s="2832" t="n">
        <v>0</v>
      </c>
      <c r="CE132" s="2832" t="n">
        <v>0</v>
      </c>
      <c r="CF132" s="2832" t="n">
        <v>0</v>
      </c>
      <c r="CG132" s="2901" t="n">
        <v>0</v>
      </c>
      <c r="CH132" s="401" t="n"/>
      <c r="CI132" s="389" t="n"/>
      <c r="CJ132" s="2831" t="n">
        <v>0</v>
      </c>
      <c r="CK132" s="2832" t="n"/>
      <c r="CL132" s="2832" t="n">
        <v>0</v>
      </c>
      <c r="CM132" s="2832" t="n">
        <v>0</v>
      </c>
      <c r="CN132" s="2832" t="n">
        <v>0</v>
      </c>
      <c r="CO132" s="2901" t="n">
        <v>0</v>
      </c>
      <c r="CP132" s="401" t="n"/>
      <c r="CQ132" s="402" t="n"/>
      <c r="CR132" s="2832" t="n">
        <v>0</v>
      </c>
      <c r="CS132" s="2832" t="n">
        <v>0</v>
      </c>
      <c r="CT132" s="2832" t="n">
        <v>0</v>
      </c>
      <c r="CU132" s="2832" t="n">
        <v>0</v>
      </c>
      <c r="CV132" s="2832" t="n">
        <v>0</v>
      </c>
      <c r="CW132" s="2832" t="n">
        <v>0</v>
      </c>
      <c r="CX132" s="752">
        <f>+CR132/CW132-1</f>
        <v/>
      </c>
      <c r="CY132" s="32" t="n"/>
      <c r="CZ132" s="3067" t="n">
        <v>0</v>
      </c>
      <c r="DA132" s="2832" t="n">
        <v>0</v>
      </c>
      <c r="DB132" s="2832" t="n">
        <v>0</v>
      </c>
      <c r="DC132" s="2832" t="n">
        <v>0</v>
      </c>
      <c r="DD132" s="2901" t="n">
        <v>0</v>
      </c>
      <c r="DE132" s="401">
        <f>(CZ132-DD132)/DD132</f>
        <v/>
      </c>
      <c r="DF132" s="401">
        <f>(DA132-DD132)/DD132</f>
        <v/>
      </c>
      <c r="DG132" s="401">
        <f>(DB132-DD132)/DD132</f>
        <v/>
      </c>
      <c r="DH132" s="401">
        <f>(DC132-DD132)/DD132</f>
        <v/>
      </c>
      <c r="DI132" s="2729" t="n"/>
      <c r="DJ132" s="2618" t="n"/>
      <c r="DL132" s="2618" t="n"/>
      <c r="DM132" s="2811">
        <f>(CS132-CZ132)*10^6</f>
        <v/>
      </c>
      <c r="DN132" s="2811">
        <f>(CT132-DC132)*10^6</f>
        <v/>
      </c>
      <c r="DO132" s="2811">
        <f>(CW132-DD132)*10^6</f>
        <v/>
      </c>
    </row>
    <row customFormat="1" customHeight="1" hidden="1" ht="15" outlineLevel="1" r="133" s="777">
      <c r="A133" s="774" t="n"/>
      <c r="B133" s="726" t="inlineStr">
        <is>
          <t xml:space="preserve">    CRBT</t>
        </is>
      </c>
      <c r="C133" s="643" t="inlineStr">
        <is>
          <t>CA126</t>
        </is>
      </c>
      <c r="D133" s="2832" t="n">
        <v>0.006843</v>
      </c>
      <c r="E133" s="2832" t="n">
        <v>0</v>
      </c>
      <c r="F133" s="2832" t="n">
        <v>0.006843</v>
      </c>
      <c r="G133" s="2901" t="n">
        <v>0.017331</v>
      </c>
      <c r="H133" s="2368" t="n">
        <v>-0.6051583867059027</v>
      </c>
      <c r="I133" s="402" t="n"/>
      <c r="J133" s="2832" t="n">
        <v>0.007076</v>
      </c>
      <c r="K133" s="2832" t="n">
        <v>0</v>
      </c>
      <c r="L133" s="2832" t="n">
        <v>0.007076</v>
      </c>
      <c r="M133" s="2901" t="n">
        <v>0.018517</v>
      </c>
      <c r="N133" s="2368" t="n">
        <v>-0.617864664902522</v>
      </c>
      <c r="O133" s="2826" t="n"/>
      <c r="P133" s="2832" t="n">
        <v>0.000745</v>
      </c>
      <c r="Q133" s="2832" t="n">
        <v>0</v>
      </c>
      <c r="R133" s="2832" t="n">
        <v>0.000745</v>
      </c>
      <c r="S133" s="2901" t="n">
        <v>0.206294</v>
      </c>
      <c r="T133" s="2368" t="n">
        <v>-0.9963886492093808</v>
      </c>
      <c r="U133" s="402" t="n"/>
      <c r="V133" s="2336" t="n">
        <v>0.010654</v>
      </c>
      <c r="W133" s="3066" t="n">
        <v>0</v>
      </c>
      <c r="X133" s="3066" t="n">
        <v>0</v>
      </c>
      <c r="Y133" s="3066" t="n">
        <v>0.010654</v>
      </c>
      <c r="Z133" s="3066" t="n">
        <v>0.010654</v>
      </c>
      <c r="AA133" s="3042" t="n">
        <v>-0.177057</v>
      </c>
      <c r="AB133" s="2368" t="n">
        <v>-1.060172712742224</v>
      </c>
      <c r="AC133" s="402" t="n"/>
      <c r="AD133" s="2832" t="n">
        <v>0</v>
      </c>
      <c r="AE133" s="2832" t="n">
        <v>0</v>
      </c>
      <c r="AF133" s="2832" t="n">
        <v>0</v>
      </c>
      <c r="AG133" s="2832" t="n">
        <v>0</v>
      </c>
      <c r="AH133" s="2831" t="n">
        <v>0</v>
      </c>
      <c r="AI133" s="2901" t="n">
        <v>0.018008</v>
      </c>
      <c r="AJ133" s="401" t="n">
        <v>-1</v>
      </c>
      <c r="AK133" s="402" t="n"/>
      <c r="AL133" s="2832" t="n">
        <v>0.206294</v>
      </c>
      <c r="AM133" s="2832" t="n">
        <v>0</v>
      </c>
      <c r="AN133" s="2832" t="n">
        <v>0</v>
      </c>
      <c r="AO133" s="2832" t="n">
        <v>0</v>
      </c>
      <c r="AP133" s="2832" t="n">
        <v>0.206294</v>
      </c>
      <c r="AQ133" s="2831" t="n">
        <v>0.206294</v>
      </c>
      <c r="AR133" s="2901" t="n">
        <v>0.206294</v>
      </c>
      <c r="AS133" s="401" t="n">
        <v>0</v>
      </c>
      <c r="AT133" s="2826" t="n"/>
      <c r="AU133" s="2831" t="n">
        <v>-0.206294</v>
      </c>
      <c r="AV133" s="2832" t="n">
        <v>0</v>
      </c>
      <c r="AW133" s="2832" t="n">
        <v>0</v>
      </c>
      <c r="AX133" s="2832" t="n">
        <v>-0.206294</v>
      </c>
      <c r="AY133" s="2832" t="n">
        <v>-0.206294</v>
      </c>
      <c r="AZ133" s="2901" t="n">
        <v>-0.181061</v>
      </c>
      <c r="BA133" s="401" t="n">
        <v>0.1393618725181016</v>
      </c>
      <c r="BB133" s="402" t="n"/>
      <c r="BC133" s="2831" t="n">
        <v>0</v>
      </c>
      <c r="BD133" s="2832" t="n">
        <v>0</v>
      </c>
      <c r="BE133" s="2832" t="n">
        <v>0</v>
      </c>
      <c r="BF133" s="2832" t="n">
        <v>0</v>
      </c>
      <c r="BG133" s="2832" t="n">
        <v>0</v>
      </c>
      <c r="BH133" s="2901" t="n">
        <v>0.014492</v>
      </c>
      <c r="BI133" s="401" t="n">
        <v>-1</v>
      </c>
      <c r="BJ133" s="2826" t="n"/>
      <c r="BK133" s="2831" t="n">
        <v>0.206294</v>
      </c>
      <c r="BL133" s="2832" t="n">
        <v>0</v>
      </c>
      <c r="BM133" s="2832" t="n">
        <v>0</v>
      </c>
      <c r="BN133" s="2832" t="n">
        <v>0</v>
      </c>
      <c r="BO133" s="2832" t="n">
        <v>0.206294</v>
      </c>
      <c r="BP133" s="2832" t="n">
        <v>0.206294</v>
      </c>
      <c r="BQ133" s="2901" t="n">
        <v>0.206294</v>
      </c>
      <c r="BR133" s="401" t="n">
        <v>0</v>
      </c>
      <c r="BS133" s="402" t="n"/>
      <c r="BT133" s="2831" t="n">
        <v>-0.206294</v>
      </c>
      <c r="BU133" s="2832" t="n">
        <v>0</v>
      </c>
      <c r="BV133" s="2832" t="n">
        <v>0</v>
      </c>
      <c r="BW133" s="2832" t="n">
        <v>-0.206294</v>
      </c>
      <c r="BX133" s="2832" t="n">
        <v>-0.206294</v>
      </c>
      <c r="BY133" s="2901" t="n">
        <v>-0.181166</v>
      </c>
      <c r="BZ133" s="401" t="n">
        <v>0.138701522360708</v>
      </c>
      <c r="CA133" s="389" t="n"/>
      <c r="CB133" s="2831" t="n">
        <v>0</v>
      </c>
      <c r="CC133" s="2832" t="n">
        <v>0</v>
      </c>
      <c r="CD133" s="2832" t="n">
        <v>0</v>
      </c>
      <c r="CE133" s="2832" t="n">
        <v>0</v>
      </c>
      <c r="CF133" s="2832" t="n">
        <v>0</v>
      </c>
      <c r="CG133" s="2901" t="n">
        <v>0.009258000000000001</v>
      </c>
      <c r="CH133" s="401" t="n">
        <v>-1</v>
      </c>
      <c r="CI133" s="389" t="n"/>
      <c r="CJ133" s="2831" t="n">
        <v>0</v>
      </c>
      <c r="CK133" s="2832" t="n">
        <v>0</v>
      </c>
      <c r="CL133" s="2832" t="n">
        <v>0</v>
      </c>
      <c r="CM133" s="2832" t="n">
        <v>0</v>
      </c>
      <c r="CN133" s="2832" t="n">
        <v>0</v>
      </c>
      <c r="CO133" s="2901" t="n">
        <v>0.007754</v>
      </c>
      <c r="CP133" s="401" t="n">
        <v>-1</v>
      </c>
      <c r="CQ133" s="402" t="n"/>
      <c r="CR133" s="2832" t="n">
        <v>0.02531800000000001</v>
      </c>
      <c r="CS133" s="2832" t="n">
        <v>0</v>
      </c>
      <c r="CT133" s="2832" t="n">
        <v>0.025318</v>
      </c>
      <c r="CU133" s="2832" t="n">
        <v>0.02531800000000001</v>
      </c>
      <c r="CV133" s="2832" t="n">
        <v>6.938893903907228e-18</v>
      </c>
      <c r="CW133" s="2832" t="n">
        <v>0.164958</v>
      </c>
      <c r="CX133" s="752">
        <f>+CR133/CW133-1</f>
        <v/>
      </c>
      <c r="CY133" s="32" t="n"/>
      <c r="CZ133" s="3067" t="n">
        <v>0</v>
      </c>
      <c r="DA133" s="2832" t="n">
        <v>0.014664</v>
      </c>
      <c r="DB133" s="2832" t="n">
        <v>0.025318</v>
      </c>
      <c r="DC133" s="2832" t="n">
        <v>0.025318</v>
      </c>
      <c r="DD133" s="2901" t="n">
        <v>0.164958</v>
      </c>
      <c r="DE133" s="401">
        <f>(CZ133-DD133)/DD133</f>
        <v/>
      </c>
      <c r="DF133" s="401">
        <f>(DA133-DD133)/DD133</f>
        <v/>
      </c>
      <c r="DG133" s="401">
        <f>(DB133-DD133)/DD133</f>
        <v/>
      </c>
      <c r="DH133" s="401">
        <f>(DC133-DD133)/DD133</f>
        <v/>
      </c>
      <c r="DI133" s="2729" t="n"/>
      <c r="DJ133" s="2618" t="n"/>
      <c r="DL133" s="2618" t="n"/>
      <c r="DM133" s="2811">
        <f>(CS133-CZ133)*10^6</f>
        <v/>
      </c>
      <c r="DN133" s="2811">
        <f>(CT133-DC133)*10^6</f>
        <v/>
      </c>
      <c r="DO133" s="2811">
        <f>(CW133-DD133)*10^6</f>
        <v/>
      </c>
    </row>
    <row customFormat="1" customHeight="1" hidden="1" ht="15" outlineLevel="1" r="134" s="777">
      <c r="A134" s="774" t="n"/>
      <c r="B134" s="726" t="inlineStr">
        <is>
          <t xml:space="preserve">    Story Box</t>
        </is>
      </c>
      <c r="C134" s="643" t="inlineStr">
        <is>
          <t>CA127</t>
        </is>
      </c>
      <c r="D134" s="2832" t="n">
        <v>0</v>
      </c>
      <c r="E134" s="2832" t="n">
        <v>0</v>
      </c>
      <c r="F134" s="2832" t="n">
        <v>0</v>
      </c>
      <c r="G134" s="2901" t="n">
        <v>0</v>
      </c>
      <c r="H134" s="2368" t="n"/>
      <c r="I134" s="402" t="n"/>
      <c r="J134" s="2832" t="n">
        <v>0</v>
      </c>
      <c r="K134" s="2832" t="n">
        <v>0</v>
      </c>
      <c r="L134" s="2832" t="n">
        <v>0</v>
      </c>
      <c r="M134" s="2901" t="n">
        <v>0</v>
      </c>
      <c r="N134" s="2368" t="n"/>
      <c r="O134" s="2826" t="n"/>
      <c r="P134" s="2832" t="n">
        <v>0</v>
      </c>
      <c r="Q134" s="2832" t="n">
        <v>0</v>
      </c>
      <c r="R134" s="2832" t="n">
        <v>0</v>
      </c>
      <c r="S134" s="2901" t="n">
        <v>0</v>
      </c>
      <c r="T134" s="2368" t="n"/>
      <c r="U134" s="402" t="n"/>
      <c r="V134" s="2336" t="n">
        <v>0</v>
      </c>
      <c r="W134" s="3066" t="n">
        <v>0</v>
      </c>
      <c r="X134" s="3066" t="n">
        <v>0</v>
      </c>
      <c r="Y134" s="3066" t="n">
        <v>0</v>
      </c>
      <c r="Z134" s="3066" t="n">
        <v>0</v>
      </c>
      <c r="AA134" s="3042" t="n">
        <v>0</v>
      </c>
      <c r="AB134" s="2368" t="n"/>
      <c r="AC134" s="402" t="n"/>
      <c r="AD134" s="2832" t="n">
        <v>0</v>
      </c>
      <c r="AE134" s="2832" t="n">
        <v>0</v>
      </c>
      <c r="AF134" s="2832" t="n">
        <v>0</v>
      </c>
      <c r="AG134" s="2832" t="n">
        <v>0</v>
      </c>
      <c r="AH134" s="2831" t="n">
        <v>0</v>
      </c>
      <c r="AI134" s="2901" t="n">
        <v>0</v>
      </c>
      <c r="AJ134" s="401" t="n"/>
      <c r="AK134" s="402" t="n"/>
      <c r="AL134" s="2832" t="n">
        <v>0</v>
      </c>
      <c r="AM134" s="2832" t="n">
        <v>0</v>
      </c>
      <c r="AN134" s="2832" t="n">
        <v>0</v>
      </c>
      <c r="AO134" s="2832" t="n">
        <v>0</v>
      </c>
      <c r="AP134" s="2832" t="n">
        <v>0</v>
      </c>
      <c r="AQ134" s="2831" t="n">
        <v>0</v>
      </c>
      <c r="AR134" s="2901" t="n">
        <v>0</v>
      </c>
      <c r="AS134" s="401" t="n"/>
      <c r="AT134" s="2826" t="n"/>
      <c r="AU134" s="2831" t="n">
        <v>0</v>
      </c>
      <c r="AV134" s="2832" t="n">
        <v>0</v>
      </c>
      <c r="AW134" s="2832" t="n">
        <v>0</v>
      </c>
      <c r="AX134" s="2832" t="n">
        <v>0</v>
      </c>
      <c r="AY134" s="2832" t="n">
        <v>0</v>
      </c>
      <c r="AZ134" s="2901" t="n">
        <v>0</v>
      </c>
      <c r="BA134" s="401" t="n"/>
      <c r="BB134" s="402" t="n"/>
      <c r="BC134" s="2831" t="n">
        <v>0</v>
      </c>
      <c r="BD134" s="2832" t="n"/>
      <c r="BE134" s="2832" t="n"/>
      <c r="BF134" s="2832" t="n">
        <v>0</v>
      </c>
      <c r="BG134" s="2832" t="n">
        <v>0</v>
      </c>
      <c r="BH134" s="2901" t="n">
        <v>0</v>
      </c>
      <c r="BI134" s="401" t="n"/>
      <c r="BJ134" s="2826" t="n"/>
      <c r="BK134" s="2831" t="n">
        <v>0</v>
      </c>
      <c r="BL134" s="2832" t="n"/>
      <c r="BM134" s="2832" t="n"/>
      <c r="BN134" s="2832" t="n">
        <v>0</v>
      </c>
      <c r="BO134" s="2832" t="n">
        <v>0</v>
      </c>
      <c r="BP134" s="2832" t="n">
        <v>0</v>
      </c>
      <c r="BQ134" s="2901" t="n">
        <v>0</v>
      </c>
      <c r="BR134" s="401" t="n"/>
      <c r="BS134" s="402" t="n"/>
      <c r="BT134" s="2831" t="n">
        <v>0</v>
      </c>
      <c r="BU134" s="2832" t="n"/>
      <c r="BV134" s="2832" t="n">
        <v>0</v>
      </c>
      <c r="BW134" s="2832" t="n">
        <v>0</v>
      </c>
      <c r="BX134" s="2832" t="n">
        <v>0</v>
      </c>
      <c r="BY134" s="2901" t="n">
        <v>0</v>
      </c>
      <c r="BZ134" s="401" t="n"/>
      <c r="CA134" s="389" t="n"/>
      <c r="CB134" s="2831" t="n">
        <v>0</v>
      </c>
      <c r="CC134" s="2832" t="n"/>
      <c r="CD134" s="2832" t="n">
        <v>0</v>
      </c>
      <c r="CE134" s="2832" t="n">
        <v>0</v>
      </c>
      <c r="CF134" s="2832" t="n">
        <v>0</v>
      </c>
      <c r="CG134" s="2901" t="n">
        <v>0</v>
      </c>
      <c r="CH134" s="401" t="n"/>
      <c r="CI134" s="389" t="n"/>
      <c r="CJ134" s="2831" t="n">
        <v>0</v>
      </c>
      <c r="CK134" s="2832" t="n"/>
      <c r="CL134" s="2832" t="n">
        <v>0</v>
      </c>
      <c r="CM134" s="2832" t="n">
        <v>0</v>
      </c>
      <c r="CN134" s="2832" t="n">
        <v>0</v>
      </c>
      <c r="CO134" s="2901" t="n">
        <v>0</v>
      </c>
      <c r="CP134" s="401" t="n"/>
      <c r="CQ134" s="402" t="n"/>
      <c r="CR134" s="2832" t="n">
        <v>0</v>
      </c>
      <c r="CS134" s="2832" t="n">
        <v>0</v>
      </c>
      <c r="CT134" s="2832" t="n">
        <v>0</v>
      </c>
      <c r="CU134" s="2832" t="n">
        <v>0</v>
      </c>
      <c r="CV134" s="2832" t="n">
        <v>0</v>
      </c>
      <c r="CW134" s="2832" t="n">
        <v>0</v>
      </c>
      <c r="CX134" s="752" t="n"/>
      <c r="CY134" s="32" t="n"/>
      <c r="CZ134" s="3067" t="n">
        <v>0</v>
      </c>
      <c r="DA134" s="2832" t="n">
        <v>0</v>
      </c>
      <c r="DB134" s="2832" t="n">
        <v>0</v>
      </c>
      <c r="DC134" s="2832" t="n">
        <v>0</v>
      </c>
      <c r="DD134" s="2901" t="n">
        <v>0</v>
      </c>
      <c r="DE134" s="401" t="n"/>
      <c r="DF134" s="401" t="n"/>
      <c r="DG134" s="401" t="n"/>
      <c r="DH134" s="401" t="n"/>
      <c r="DI134" s="2729" t="n"/>
      <c r="DJ134" s="2618" t="n"/>
      <c r="DL134" s="2618" t="n"/>
      <c r="DM134" s="2811">
        <f>(CS134-CZ134)*10^6</f>
        <v/>
      </c>
      <c r="DN134" s="2811">
        <f>(CT134-DC134)*10^6</f>
        <v/>
      </c>
      <c r="DO134" s="2811">
        <f>(CW134-DD134)*10^6</f>
        <v/>
      </c>
    </row>
    <row customFormat="1" customHeight="1" hidden="1" ht="15" outlineLevel="1" r="135" s="777">
      <c r="A135" s="774" t="n"/>
      <c r="B135" s="726" t="inlineStr">
        <is>
          <t xml:space="preserve">    Phonebook STK</t>
        </is>
      </c>
      <c r="C135" s="643" t="inlineStr">
        <is>
          <t>CA128</t>
        </is>
      </c>
      <c r="D135" s="2832" t="n">
        <v>0</v>
      </c>
      <c r="E135" s="2832" t="n">
        <v>0</v>
      </c>
      <c r="F135" s="2832" t="n">
        <v>0</v>
      </c>
      <c r="G135" s="2901" t="n">
        <v>0</v>
      </c>
      <c r="H135" s="2368" t="n"/>
      <c r="I135" s="402" t="n"/>
      <c r="J135" s="2832" t="n">
        <v>0</v>
      </c>
      <c r="K135" s="2832" t="n">
        <v>0</v>
      </c>
      <c r="L135" s="2832" t="n">
        <v>0</v>
      </c>
      <c r="M135" s="2901" t="n">
        <v>0</v>
      </c>
      <c r="N135" s="2368" t="n"/>
      <c r="O135" s="2826" t="n"/>
      <c r="P135" s="2832" t="n">
        <v>0</v>
      </c>
      <c r="Q135" s="2832" t="n">
        <v>0</v>
      </c>
      <c r="R135" s="2832" t="n">
        <v>0</v>
      </c>
      <c r="S135" s="2901" t="n">
        <v>0</v>
      </c>
      <c r="T135" s="2368" t="n"/>
      <c r="U135" s="402" t="n"/>
      <c r="V135" s="2336" t="n">
        <v>0</v>
      </c>
      <c r="W135" s="3066" t="n">
        <v>0</v>
      </c>
      <c r="X135" s="3066" t="n">
        <v>0</v>
      </c>
      <c r="Y135" s="3066" t="n">
        <v>0</v>
      </c>
      <c r="Z135" s="3066" t="n">
        <v>0</v>
      </c>
      <c r="AA135" s="3042" t="n">
        <v>0</v>
      </c>
      <c r="AB135" s="2368" t="n"/>
      <c r="AC135" s="402" t="n"/>
      <c r="AD135" s="2832" t="n">
        <v>0</v>
      </c>
      <c r="AE135" s="2832" t="n">
        <v>0</v>
      </c>
      <c r="AF135" s="2832" t="n">
        <v>0</v>
      </c>
      <c r="AG135" s="2832" t="n">
        <v>0</v>
      </c>
      <c r="AH135" s="2831" t="n">
        <v>0</v>
      </c>
      <c r="AI135" s="2901" t="n">
        <v>0</v>
      </c>
      <c r="AJ135" s="401" t="n"/>
      <c r="AK135" s="402" t="n"/>
      <c r="AL135" s="2832" t="n">
        <v>0</v>
      </c>
      <c r="AM135" s="2832" t="n">
        <v>0</v>
      </c>
      <c r="AN135" s="2832" t="n">
        <v>0</v>
      </c>
      <c r="AO135" s="2832" t="n">
        <v>0</v>
      </c>
      <c r="AP135" s="2832" t="n">
        <v>0</v>
      </c>
      <c r="AQ135" s="2831" t="n">
        <v>0</v>
      </c>
      <c r="AR135" s="2901" t="n">
        <v>0</v>
      </c>
      <c r="AS135" s="401" t="n"/>
      <c r="AT135" s="2826" t="n"/>
      <c r="AU135" s="2831" t="n">
        <v>0</v>
      </c>
      <c r="AV135" s="2832" t="n">
        <v>0</v>
      </c>
      <c r="AW135" s="2832" t="n">
        <v>0</v>
      </c>
      <c r="AX135" s="2832" t="n">
        <v>0</v>
      </c>
      <c r="AY135" s="2832" t="n">
        <v>0</v>
      </c>
      <c r="AZ135" s="2901" t="n">
        <v>0</v>
      </c>
      <c r="BA135" s="401" t="n"/>
      <c r="BB135" s="402" t="n"/>
      <c r="BC135" s="2831" t="n">
        <v>0</v>
      </c>
      <c r="BD135" s="2832" t="n"/>
      <c r="BE135" s="2832" t="n"/>
      <c r="BF135" s="2832" t="n">
        <v>0</v>
      </c>
      <c r="BG135" s="2832" t="n">
        <v>0</v>
      </c>
      <c r="BH135" s="2901" t="n">
        <v>0</v>
      </c>
      <c r="BI135" s="401" t="n"/>
      <c r="BJ135" s="2826" t="n"/>
      <c r="BK135" s="2831" t="n">
        <v>0</v>
      </c>
      <c r="BL135" s="2832" t="n"/>
      <c r="BM135" s="2832" t="n"/>
      <c r="BN135" s="2832" t="n">
        <v>0</v>
      </c>
      <c r="BO135" s="2832" t="n">
        <v>0</v>
      </c>
      <c r="BP135" s="2832" t="n">
        <v>0</v>
      </c>
      <c r="BQ135" s="2901" t="n">
        <v>0</v>
      </c>
      <c r="BR135" s="401" t="n"/>
      <c r="BS135" s="402" t="n"/>
      <c r="BT135" s="2831" t="n">
        <v>0</v>
      </c>
      <c r="BU135" s="2832" t="n"/>
      <c r="BV135" s="2832" t="n">
        <v>0</v>
      </c>
      <c r="BW135" s="2832" t="n">
        <v>0</v>
      </c>
      <c r="BX135" s="2832" t="n">
        <v>0</v>
      </c>
      <c r="BY135" s="2901" t="n">
        <v>0</v>
      </c>
      <c r="BZ135" s="401" t="n"/>
      <c r="CA135" s="389" t="n"/>
      <c r="CB135" s="2831" t="n">
        <v>0</v>
      </c>
      <c r="CC135" s="2832" t="n"/>
      <c r="CD135" s="2832" t="n">
        <v>0</v>
      </c>
      <c r="CE135" s="2832" t="n">
        <v>0</v>
      </c>
      <c r="CF135" s="2832" t="n">
        <v>0</v>
      </c>
      <c r="CG135" s="2901" t="n">
        <v>0</v>
      </c>
      <c r="CH135" s="401" t="n"/>
      <c r="CI135" s="389" t="n"/>
      <c r="CJ135" s="2831" t="n">
        <v>0</v>
      </c>
      <c r="CK135" s="2832" t="n"/>
      <c r="CL135" s="2832" t="n">
        <v>0</v>
      </c>
      <c r="CM135" s="2832" t="n">
        <v>0</v>
      </c>
      <c r="CN135" s="2832" t="n">
        <v>0</v>
      </c>
      <c r="CO135" s="2901" t="n">
        <v>0</v>
      </c>
      <c r="CP135" s="401" t="n"/>
      <c r="CQ135" s="402" t="n"/>
      <c r="CR135" s="2832" t="n">
        <v>0</v>
      </c>
      <c r="CS135" s="2832" t="n">
        <v>0</v>
      </c>
      <c r="CT135" s="2832" t="n">
        <v>0</v>
      </c>
      <c r="CU135" s="2832" t="n">
        <v>0</v>
      </c>
      <c r="CV135" s="2832" t="n">
        <v>0</v>
      </c>
      <c r="CW135" s="2832" t="n">
        <v>0</v>
      </c>
      <c r="CX135" s="752" t="n"/>
      <c r="CY135" s="32" t="n"/>
      <c r="CZ135" s="3067" t="n">
        <v>0</v>
      </c>
      <c r="DA135" s="2832" t="n">
        <v>0</v>
      </c>
      <c r="DB135" s="2832" t="n">
        <v>0</v>
      </c>
      <c r="DC135" s="2832" t="n">
        <v>0</v>
      </c>
      <c r="DD135" s="2901" t="n">
        <v>0</v>
      </c>
      <c r="DE135" s="401" t="n"/>
      <c r="DF135" s="401" t="n"/>
      <c r="DG135" s="401" t="n"/>
      <c r="DH135" s="401" t="n"/>
      <c r="DI135" s="2729" t="n"/>
      <c r="DJ135" s="2618" t="n"/>
      <c r="DL135" s="2618" t="n"/>
      <c r="DM135" s="2811">
        <f>(CS135-CZ135)*10^6</f>
        <v/>
      </c>
      <c r="DN135" s="2811">
        <f>(CT135-DC135)*10^6</f>
        <v/>
      </c>
      <c r="DO135" s="2811">
        <f>(CW135-DD135)*10^6</f>
        <v/>
      </c>
    </row>
    <row customFormat="1" customHeight="1" hidden="1" ht="15" outlineLevel="1" r="136" s="777">
      <c r="A136" s="774" t="n"/>
      <c r="B136" s="726" t="inlineStr">
        <is>
          <t xml:space="preserve">    Gaming</t>
        </is>
      </c>
      <c r="C136" s="643" t="inlineStr">
        <is>
          <t>CA129</t>
        </is>
      </c>
      <c r="D136" s="2832" t="n">
        <v>0</v>
      </c>
      <c r="E136" s="2832" t="n">
        <v>0</v>
      </c>
      <c r="F136" s="2832" t="n">
        <v>0</v>
      </c>
      <c r="G136" s="2901" t="n">
        <v>0</v>
      </c>
      <c r="H136" s="2368" t="n"/>
      <c r="I136" s="402" t="n"/>
      <c r="J136" s="2832" t="n">
        <v>0</v>
      </c>
      <c r="K136" s="2832" t="n">
        <v>0</v>
      </c>
      <c r="L136" s="2832" t="n">
        <v>0</v>
      </c>
      <c r="M136" s="2901" t="n">
        <v>0</v>
      </c>
      <c r="N136" s="2368" t="n"/>
      <c r="O136" s="2826" t="n"/>
      <c r="P136" s="2832" t="n">
        <v>0</v>
      </c>
      <c r="Q136" s="2832" t="n">
        <v>0</v>
      </c>
      <c r="R136" s="2832" t="n">
        <v>0</v>
      </c>
      <c r="S136" s="2901" t="n">
        <v>0</v>
      </c>
      <c r="T136" s="2368" t="n"/>
      <c r="U136" s="402" t="n"/>
      <c r="V136" s="2336" t="n">
        <v>0</v>
      </c>
      <c r="W136" s="3066" t="n">
        <v>0</v>
      </c>
      <c r="X136" s="3066" t="n">
        <v>0</v>
      </c>
      <c r="Y136" s="3066" t="n">
        <v>0</v>
      </c>
      <c r="Z136" s="3066" t="n">
        <v>0</v>
      </c>
      <c r="AA136" s="3042" t="n">
        <v>0</v>
      </c>
      <c r="AB136" s="2368" t="n"/>
      <c r="AC136" s="402" t="n"/>
      <c r="AD136" s="2832" t="n">
        <v>0</v>
      </c>
      <c r="AE136" s="2832" t="n">
        <v>0</v>
      </c>
      <c r="AF136" s="2832" t="n">
        <v>0</v>
      </c>
      <c r="AG136" s="2832" t="n">
        <v>0</v>
      </c>
      <c r="AH136" s="2831" t="n">
        <v>0</v>
      </c>
      <c r="AI136" s="2901" t="n">
        <v>0</v>
      </c>
      <c r="AJ136" s="401" t="n"/>
      <c r="AK136" s="402" t="n"/>
      <c r="AL136" s="2832" t="n">
        <v>0</v>
      </c>
      <c r="AM136" s="2832" t="n">
        <v>0</v>
      </c>
      <c r="AN136" s="2832" t="n">
        <v>0</v>
      </c>
      <c r="AO136" s="2832" t="n">
        <v>0</v>
      </c>
      <c r="AP136" s="2832" t="n">
        <v>0</v>
      </c>
      <c r="AQ136" s="2831" t="n">
        <v>0</v>
      </c>
      <c r="AR136" s="2901" t="n">
        <v>0</v>
      </c>
      <c r="AS136" s="401" t="n"/>
      <c r="AT136" s="2826" t="n"/>
      <c r="AU136" s="2831" t="n">
        <v>0</v>
      </c>
      <c r="AV136" s="2832" t="n">
        <v>0</v>
      </c>
      <c r="AW136" s="2832" t="n">
        <v>0</v>
      </c>
      <c r="AX136" s="2832" t="n">
        <v>0</v>
      </c>
      <c r="AY136" s="2832" t="n">
        <v>0</v>
      </c>
      <c r="AZ136" s="2901" t="n">
        <v>0</v>
      </c>
      <c r="BA136" s="401" t="n"/>
      <c r="BB136" s="402" t="n"/>
      <c r="BC136" s="2831" t="n">
        <v>0</v>
      </c>
      <c r="BD136" s="2832" t="n">
        <v>0</v>
      </c>
      <c r="BE136" s="2832" t="n">
        <v>0</v>
      </c>
      <c r="BF136" s="2832" t="n">
        <v>0</v>
      </c>
      <c r="BG136" s="2832" t="n">
        <v>0</v>
      </c>
      <c r="BH136" s="2901" t="n">
        <v>0</v>
      </c>
      <c r="BI136" s="401" t="n"/>
      <c r="BJ136" s="2826" t="n"/>
      <c r="BK136" s="2831" t="n">
        <v>0</v>
      </c>
      <c r="BL136" s="2832" t="n">
        <v>0</v>
      </c>
      <c r="BM136" s="2832" t="n">
        <v>0</v>
      </c>
      <c r="BN136" s="2832" t="n">
        <v>0</v>
      </c>
      <c r="BO136" s="2832" t="n">
        <v>0</v>
      </c>
      <c r="BP136" s="2832" t="n">
        <v>0</v>
      </c>
      <c r="BQ136" s="2901" t="n">
        <v>0</v>
      </c>
      <c r="BR136" s="401" t="n"/>
      <c r="BS136" s="402" t="n"/>
      <c r="BT136" s="2831" t="n">
        <v>0</v>
      </c>
      <c r="BU136" s="2832" t="n">
        <v>0</v>
      </c>
      <c r="BV136" s="2832" t="n">
        <v>0</v>
      </c>
      <c r="BW136" s="2832" t="n">
        <v>0</v>
      </c>
      <c r="BX136" s="2832" t="n">
        <v>0</v>
      </c>
      <c r="BY136" s="2901" t="n">
        <v>0</v>
      </c>
      <c r="BZ136" s="401" t="n"/>
      <c r="CA136" s="389" t="n"/>
      <c r="CB136" s="2831" t="n">
        <v>0</v>
      </c>
      <c r="CC136" s="2832" t="n">
        <v>0</v>
      </c>
      <c r="CD136" s="2832" t="n">
        <v>0</v>
      </c>
      <c r="CE136" s="2832" t="n">
        <v>0</v>
      </c>
      <c r="CF136" s="2832" t="n">
        <v>0</v>
      </c>
      <c r="CG136" s="2901" t="n">
        <v>0</v>
      </c>
      <c r="CH136" s="401" t="n"/>
      <c r="CI136" s="389" t="n"/>
      <c r="CJ136" s="2831" t="n">
        <v>0</v>
      </c>
      <c r="CK136" s="2832" t="n">
        <v>0</v>
      </c>
      <c r="CL136" s="2832" t="n">
        <v>0</v>
      </c>
      <c r="CM136" s="2832" t="n">
        <v>0</v>
      </c>
      <c r="CN136" s="2832" t="n">
        <v>0</v>
      </c>
      <c r="CO136" s="2901" t="n">
        <v>0</v>
      </c>
      <c r="CP136" s="401" t="n"/>
      <c r="CQ136" s="402" t="n"/>
      <c r="CR136" s="2832" t="n">
        <v>0</v>
      </c>
      <c r="CS136" s="2832" t="n">
        <v>0</v>
      </c>
      <c r="CT136" s="2832" t="n">
        <v>0</v>
      </c>
      <c r="CU136" s="2832" t="n">
        <v>0</v>
      </c>
      <c r="CV136" s="2832" t="n">
        <v>0</v>
      </c>
      <c r="CW136" s="2832" t="n">
        <v>0</v>
      </c>
      <c r="CX136" s="752" t="n"/>
      <c r="CY136" s="32" t="n"/>
      <c r="CZ136" s="3067" t="n">
        <v>0</v>
      </c>
      <c r="DA136" s="2832" t="n">
        <v>0</v>
      </c>
      <c r="DB136" s="2832" t="n">
        <v>0</v>
      </c>
      <c r="DC136" s="2832" t="n">
        <v>0</v>
      </c>
      <c r="DD136" s="2901" t="n">
        <v>0</v>
      </c>
      <c r="DE136" s="401" t="n"/>
      <c r="DF136" s="401" t="n"/>
      <c r="DG136" s="401" t="n"/>
      <c r="DH136" s="401" t="n"/>
      <c r="DI136" s="2729" t="n"/>
      <c r="DJ136" s="2618" t="n"/>
      <c r="DL136" s="2618" t="n"/>
      <c r="DM136" s="2811">
        <f>(CS136-CZ136)*10^6</f>
        <v/>
      </c>
      <c r="DN136" s="2811">
        <f>(CT136-DC136)*10^6</f>
        <v/>
      </c>
      <c r="DO136" s="2811">
        <f>(CW136-DD136)*10^6</f>
        <v/>
      </c>
    </row>
    <row customFormat="1" customHeight="1" hidden="1" ht="15" outlineLevel="1" r="137" s="754">
      <c r="A137" s="747" t="n"/>
      <c r="B137" s="711" t="inlineStr">
        <is>
          <t>Total Data</t>
        </is>
      </c>
      <c r="C137" s="643" t="inlineStr">
        <is>
          <t>CA130</t>
        </is>
      </c>
      <c r="D137" s="3038" t="n">
        <v>13.431363</v>
      </c>
      <c r="E137" s="3038" t="n">
        <v>10.493998</v>
      </c>
      <c r="F137" s="3038" t="n">
        <v>2.937365</v>
      </c>
      <c r="G137" s="3038" t="n">
        <v>13.484326</v>
      </c>
      <c r="H137" s="2365" t="n">
        <v>-0.003927745443116804</v>
      </c>
      <c r="I137" s="750" t="n"/>
      <c r="J137" s="3038" t="n">
        <v>12.131226</v>
      </c>
      <c r="K137" s="3038" t="n">
        <v>9.35748206451613</v>
      </c>
      <c r="L137" s="3038" t="n">
        <v>2.77374393548387</v>
      </c>
      <c r="M137" s="3038" t="n">
        <v>13.19163</v>
      </c>
      <c r="N137" s="2365" t="n">
        <v>-0.08038460751249077</v>
      </c>
      <c r="O137" s="3023" t="n"/>
      <c r="P137" s="3038" t="n">
        <v>12.404561</v>
      </c>
      <c r="Q137" s="3038" t="n">
        <v>10.493998</v>
      </c>
      <c r="R137" s="3038" t="n">
        <v>1.910563</v>
      </c>
      <c r="S137" s="3038" t="n">
        <v>12.84712600000381</v>
      </c>
      <c r="T137" s="2365" t="n">
        <v>-0.03444856071339886</v>
      </c>
      <c r="U137" s="750" t="n"/>
      <c r="V137" s="2327" t="n">
        <v>11.388567</v>
      </c>
      <c r="W137" s="3053" t="n">
        <v>10.1151593548387</v>
      </c>
      <c r="X137" s="3053" t="n">
        <v>12.3585316129032</v>
      </c>
      <c r="Y137" s="3053" t="n">
        <v>1.273407645161299</v>
      </c>
      <c r="Z137" s="3053" t="n">
        <v>-0.9699646129031994</v>
      </c>
      <c r="AA137" s="3053" t="n">
        <v>14.086422</v>
      </c>
      <c r="AB137" s="2365" t="n">
        <v>-0.1915216653313383</v>
      </c>
      <c r="AC137" s="750" t="n"/>
      <c r="AD137" s="3038" t="n">
        <v>12.051207</v>
      </c>
      <c r="AE137" s="3038" t="n">
        <v>10.493998</v>
      </c>
      <c r="AF137" s="3038" t="n">
        <v>12.7704826666667</v>
      </c>
      <c r="AG137" s="3038" t="n">
        <v>1.557209</v>
      </c>
      <c r="AH137" s="3054" t="n">
        <v>-0.7192756666667002</v>
      </c>
      <c r="AI137" s="3038" t="n">
        <v>12.337171</v>
      </c>
      <c r="AJ137" s="749" t="n">
        <v>-0.02317905782452079</v>
      </c>
      <c r="AK137" s="750" t="n"/>
      <c r="AL137" s="3038" t="n">
        <v>5.160422000000001</v>
      </c>
      <c r="AM137" s="3038" t="n">
        <v>10.1151593548387</v>
      </c>
      <c r="AN137" s="3038" t="n">
        <v>12.3585316129032</v>
      </c>
      <c r="AO137" s="3038" t="n">
        <v>11.6624583870968</v>
      </c>
      <c r="AP137" s="3038" t="n">
        <v>-4.954737354838699</v>
      </c>
      <c r="AQ137" s="3054" t="n">
        <v>-7.198109612903199</v>
      </c>
      <c r="AR137" s="3038" t="n">
        <v>4.926513</v>
      </c>
      <c r="AS137" s="749" t="n">
        <v>0.04747962707091213</v>
      </c>
      <c r="AT137" s="3023" t="n"/>
      <c r="AU137" s="3054" t="n">
        <v>18.772785</v>
      </c>
      <c r="AV137" s="3038" t="n">
        <v>10.493998</v>
      </c>
      <c r="AW137" s="3038" t="n">
        <v>12.051207</v>
      </c>
      <c r="AX137" s="3038" t="n">
        <v>8.278786999999999</v>
      </c>
      <c r="AY137" s="3038" t="n">
        <v>6.721577999999997</v>
      </c>
      <c r="AZ137" s="3038" t="n">
        <v>19.327663</v>
      </c>
      <c r="BA137" s="749" t="n">
        <v>-0.02870900636046891</v>
      </c>
      <c r="BB137" s="750" t="n"/>
      <c r="BC137" s="3054" t="n">
        <v>11.846895</v>
      </c>
      <c r="BD137" s="3038" t="n">
        <v>10.493998</v>
      </c>
      <c r="BE137" s="3038" t="n">
        <v>12.051207</v>
      </c>
      <c r="BF137" s="3038" t="n">
        <v>1.352897</v>
      </c>
      <c r="BG137" s="3038" t="n">
        <v>-0.2043119999999998</v>
      </c>
      <c r="BH137" s="3038" t="n">
        <v>11.854254</v>
      </c>
      <c r="BI137" s="749" t="n">
        <v>-0.0006207898025468728</v>
      </c>
      <c r="BJ137" s="3023" t="n"/>
      <c r="BK137" s="3054" t="n">
        <v>13.12804</v>
      </c>
      <c r="BL137" s="3038" t="n">
        <v>10.1151593548387</v>
      </c>
      <c r="BM137" s="3038" t="n">
        <v>11.6624583870968</v>
      </c>
      <c r="BN137" s="3038" t="n">
        <v>11.6084825806452</v>
      </c>
      <c r="BO137" s="3038" t="n">
        <v>3.012880645161298</v>
      </c>
      <c r="BP137" s="3038" t="n">
        <v>1.519557419354799</v>
      </c>
      <c r="BQ137" s="3038" t="n">
        <v>15.216941</v>
      </c>
      <c r="BR137" s="749" t="n">
        <v>-0.1372746992973161</v>
      </c>
      <c r="BS137" s="750" t="n"/>
      <c r="BT137" s="3054" t="n">
        <v>5.803269</v>
      </c>
      <c r="BU137" s="3038" t="n">
        <v>10.493998</v>
      </c>
      <c r="BV137" s="3038" t="n">
        <v>11.995432</v>
      </c>
      <c r="BW137" s="3038" t="n">
        <v>-4.690728999999999</v>
      </c>
      <c r="BX137" s="3038" t="n">
        <v>-6.192162999999999</v>
      </c>
      <c r="BY137" s="3038" t="n">
        <v>8.954908000000001</v>
      </c>
      <c r="BZ137" s="749" t="n">
        <v>-0.3519454359553443</v>
      </c>
      <c r="CA137" s="694" t="n"/>
      <c r="CB137" s="3054" t="n">
        <v>10.855224</v>
      </c>
      <c r="CC137" s="3038" t="n">
        <v>10.1151593548387</v>
      </c>
      <c r="CD137" s="3038" t="n">
        <v>11.6084825806452</v>
      </c>
      <c r="CE137" s="3038" t="n">
        <v>0.7400646451612989</v>
      </c>
      <c r="CF137" s="3038" t="n">
        <v>-0.7532585806452001</v>
      </c>
      <c r="CG137" s="3038" t="n">
        <v>12.202642</v>
      </c>
      <c r="CH137" s="749" t="n">
        <v>-0.1104201860547905</v>
      </c>
      <c r="CI137" s="694" t="n"/>
      <c r="CJ137" s="3054" t="n">
        <v>11.107531</v>
      </c>
      <c r="CK137" s="3038" t="n">
        <v>10.493998</v>
      </c>
      <c r="CL137" s="3038" t="n">
        <v>11.995432</v>
      </c>
      <c r="CM137" s="3038" t="n">
        <v>0.6135330000000003</v>
      </c>
      <c r="CN137" s="3038" t="n">
        <v>-0.8879009999999994</v>
      </c>
      <c r="CO137" s="3038" t="n">
        <v>13.420545</v>
      </c>
      <c r="CP137" s="749" t="n">
        <v>-0.1723487384454209</v>
      </c>
      <c r="CQ137" s="750" t="n"/>
      <c r="CR137" s="3038" t="n">
        <v>138.08109</v>
      </c>
      <c r="CS137" s="3038" t="n">
        <v>123.2761054838709</v>
      </c>
      <c r="CT137" s="3038" t="n">
        <v>144.3948551612904</v>
      </c>
      <c r="CU137" s="3038" t="n">
        <v>14.80498451612905</v>
      </c>
      <c r="CV137" s="3038" t="n">
        <v>-6.313765161290405</v>
      </c>
      <c r="CW137" s="3038" t="n">
        <v>151.8501410000038</v>
      </c>
      <c r="CX137" s="778">
        <f>+CR137/CW137-1</f>
        <v/>
      </c>
      <c r="CY137" s="93" t="n"/>
      <c r="CZ137" s="3055" t="n">
        <v>123.276105483871</v>
      </c>
      <c r="DA137" s="3038" t="n">
        <v>151.253689784946</v>
      </c>
      <c r="DB137" s="3038" t="n">
        <v>144.59912716129</v>
      </c>
      <c r="DC137" s="3038" t="n">
        <v>144.39485516129</v>
      </c>
      <c r="DD137" s="3038" t="n">
        <v>151.8501410000038</v>
      </c>
      <c r="DE137" s="749">
        <f>(CZ137-DD137)/DD137</f>
        <v/>
      </c>
      <c r="DF137" s="749">
        <f>(DA137-DD137)/DD137</f>
        <v/>
      </c>
      <c r="DG137" s="749">
        <f>(DB137-DD137)/DD137</f>
        <v/>
      </c>
      <c r="DH137" s="749">
        <f>(DC137-DD137)/DD137</f>
        <v/>
      </c>
      <c r="DI137" s="2729" t="n"/>
      <c r="DJ137" s="2618" t="n"/>
      <c r="DL137" s="2618" t="n"/>
      <c r="DM137" s="2811">
        <f>(CS137-CZ137)*10^6</f>
        <v/>
      </c>
      <c r="DN137" s="2811">
        <f>(CT137-DC137)*10^6</f>
        <v/>
      </c>
      <c r="DO137" s="2811">
        <f>(CW137-DD137)*10^6</f>
        <v/>
      </c>
    </row>
    <row customFormat="1" customHeight="1" hidden="1" ht="12.75" outlineLevel="1" r="138" s="761">
      <c r="A138" s="755" t="n"/>
      <c r="B138" s="756" t="n"/>
      <c r="C138" s="643" t="inlineStr">
        <is>
          <t>CA131</t>
        </is>
      </c>
      <c r="D138" s="2848" t="n"/>
      <c r="E138" s="2848" t="n"/>
      <c r="F138" s="2848" t="n"/>
      <c r="G138" s="2848" t="n"/>
      <c r="H138" s="2366" t="n"/>
      <c r="I138" s="757" t="n"/>
      <c r="J138" s="2848" t="n"/>
      <c r="K138" s="2848" t="n"/>
      <c r="L138" s="2848" t="n"/>
      <c r="M138" s="2848" t="n"/>
      <c r="N138" s="2366" t="n"/>
      <c r="O138" s="3056" t="n"/>
      <c r="P138" s="2848" t="n"/>
      <c r="Q138" s="2848" t="n"/>
      <c r="R138" s="2848" t="n"/>
      <c r="S138" s="2848" t="n"/>
      <c r="T138" s="2366" t="n"/>
      <c r="U138" s="757" t="n"/>
      <c r="V138" s="2330" t="n"/>
      <c r="W138" s="3057" t="n"/>
      <c r="X138" s="3057" t="n"/>
      <c r="Y138" s="3057" t="n"/>
      <c r="Z138" s="3057" t="n"/>
      <c r="AA138" s="3057" t="n"/>
      <c r="AB138" s="2366" t="n"/>
      <c r="AC138" s="757" t="n"/>
      <c r="AD138" s="2848" t="n"/>
      <c r="AE138" s="2848" t="n"/>
      <c r="AF138" s="2848" t="n"/>
      <c r="AG138" s="2848" t="n"/>
      <c r="AH138" s="2849" t="n"/>
      <c r="AI138" s="2848" t="n"/>
      <c r="AJ138" s="429" t="n"/>
      <c r="AK138" s="757" t="n"/>
      <c r="AL138" s="2848" t="n"/>
      <c r="AM138" s="2848" t="n"/>
      <c r="AN138" s="2848" t="n"/>
      <c r="AO138" s="2848" t="n"/>
      <c r="AP138" s="2848" t="n"/>
      <c r="AQ138" s="2849" t="n"/>
      <c r="AR138" s="2848" t="n"/>
      <c r="AS138" s="429" t="n"/>
      <c r="AT138" s="3056" t="n"/>
      <c r="AU138" s="2849" t="n"/>
      <c r="AV138" s="2848" t="n"/>
      <c r="AW138" s="2848" t="n"/>
      <c r="AX138" s="2848" t="n"/>
      <c r="AY138" s="2848" t="n"/>
      <c r="AZ138" s="2848" t="n"/>
      <c r="BA138" s="429" t="n"/>
      <c r="BB138" s="757" t="n"/>
      <c r="BC138" s="2849" t="n"/>
      <c r="BD138" s="2848" t="n"/>
      <c r="BE138" s="2848" t="n"/>
      <c r="BF138" s="2848" t="n"/>
      <c r="BG138" s="2848" t="n"/>
      <c r="BH138" s="2848" t="n"/>
      <c r="BI138" s="429" t="n"/>
      <c r="BJ138" s="3056" t="n"/>
      <c r="BK138" s="2849" t="n"/>
      <c r="BL138" s="2848" t="n"/>
      <c r="BM138" s="2848" t="n"/>
      <c r="BN138" s="2848" t="n"/>
      <c r="BO138" s="2848" t="n"/>
      <c r="BP138" s="2848" t="n"/>
      <c r="BQ138" s="2848" t="n"/>
      <c r="BR138" s="429" t="n"/>
      <c r="BS138" s="757" t="n"/>
      <c r="BT138" s="2849" t="n"/>
      <c r="BU138" s="2848" t="n"/>
      <c r="BV138" s="2848" t="n"/>
      <c r="BW138" s="2848" t="n"/>
      <c r="BX138" s="2848" t="n"/>
      <c r="BY138" s="2848" t="n"/>
      <c r="BZ138" s="429" t="n"/>
      <c r="CA138" s="759" t="n"/>
      <c r="CB138" s="2849" t="n"/>
      <c r="CC138" s="2848" t="n"/>
      <c r="CD138" s="2848" t="n"/>
      <c r="CE138" s="2848" t="n"/>
      <c r="CF138" s="2848" t="n"/>
      <c r="CG138" s="2848" t="n"/>
      <c r="CH138" s="429" t="n"/>
      <c r="CI138" s="759" t="n"/>
      <c r="CJ138" s="2849" t="n"/>
      <c r="CK138" s="2848" t="n"/>
      <c r="CL138" s="2848" t="n"/>
      <c r="CM138" s="2848" t="n"/>
      <c r="CN138" s="2848" t="n"/>
      <c r="CO138" s="2848" t="n"/>
      <c r="CP138" s="429" t="n"/>
      <c r="CQ138" s="757" t="n"/>
      <c r="CR138" s="2848" t="n"/>
      <c r="CS138" s="2848" t="n"/>
      <c r="CT138" s="2848" t="n"/>
      <c r="CU138" s="2848">
        <f>+CR138-CS138</f>
        <v/>
      </c>
      <c r="CV138" s="2848">
        <f>+CR138-CT138</f>
        <v/>
      </c>
      <c r="CW138" s="2848" t="n"/>
      <c r="CX138" s="760" t="n"/>
      <c r="CY138" s="236" t="n"/>
      <c r="CZ138" s="3058" t="n"/>
      <c r="DA138" s="2848" t="n"/>
      <c r="DB138" s="2848" t="n"/>
      <c r="DC138" s="2848" t="n"/>
      <c r="DD138" s="2848" t="n"/>
      <c r="DE138" s="429" t="n"/>
      <c r="DF138" s="429" t="n"/>
      <c r="DG138" s="429" t="n"/>
      <c r="DH138" s="429" t="n"/>
      <c r="DI138" s="2729" t="n"/>
      <c r="DJ138" s="2729" t="n"/>
      <c r="DK138" s="12" t="n"/>
      <c r="DL138" s="2729" t="n"/>
      <c r="DM138" s="2811">
        <f>(CS138-CZ138)*10^6</f>
        <v/>
      </c>
      <c r="DN138" s="2811">
        <f>(CT138-DC138)*10^6</f>
        <v/>
      </c>
      <c r="DO138" s="2811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idden="1" ht="12.75" outlineLevel="1" r="139" s="761">
      <c r="A139" s="755" t="n"/>
      <c r="B139" s="756" t="inlineStr">
        <is>
          <t>dont CA voix</t>
        </is>
      </c>
      <c r="C139" s="643" t="inlineStr">
        <is>
          <t>CA132</t>
        </is>
      </c>
      <c r="D139" s="2848" t="n"/>
      <c r="E139" s="2848" t="n">
        <v>0</v>
      </c>
      <c r="F139" s="2848" t="n">
        <v>0</v>
      </c>
      <c r="G139" s="2848" t="n"/>
      <c r="H139" s="2366" t="n"/>
      <c r="I139" s="757" t="n"/>
      <c r="J139" s="2848" t="n"/>
      <c r="K139" s="2848" t="n">
        <v>0</v>
      </c>
      <c r="L139" s="2848" t="n">
        <v>0</v>
      </c>
      <c r="M139" s="2848" t="n"/>
      <c r="N139" s="2366" t="n"/>
      <c r="O139" s="3056" t="n"/>
      <c r="P139" s="2848" t="n"/>
      <c r="Q139" s="2848" t="n">
        <v>0</v>
      </c>
      <c r="R139" s="2848" t="n">
        <v>0</v>
      </c>
      <c r="S139" s="2848" t="n"/>
      <c r="T139" s="2366" t="n"/>
      <c r="U139" s="757" t="n"/>
      <c r="V139" s="2330" t="n"/>
      <c r="W139" s="3057" t="n">
        <v>0</v>
      </c>
      <c r="X139" s="3057" t="n">
        <v>0</v>
      </c>
      <c r="Y139" s="3057" t="n">
        <v>0</v>
      </c>
      <c r="Z139" s="3057" t="n">
        <v>0</v>
      </c>
      <c r="AA139" s="3057" t="n"/>
      <c r="AB139" s="2366" t="n"/>
      <c r="AC139" s="757" t="n"/>
      <c r="AD139" s="2848" t="n"/>
      <c r="AE139" s="2848" t="n">
        <v>0</v>
      </c>
      <c r="AF139" s="2848" t="n">
        <v>0</v>
      </c>
      <c r="AG139" s="2848" t="n">
        <v>0</v>
      </c>
      <c r="AH139" s="2849" t="n">
        <v>0</v>
      </c>
      <c r="AI139" s="2848" t="n"/>
      <c r="AJ139" s="429" t="n"/>
      <c r="AK139" s="757" t="n"/>
      <c r="AL139" s="2848" t="n"/>
      <c r="AM139" s="2848" t="n">
        <v>0</v>
      </c>
      <c r="AN139" s="2848" t="n">
        <v>0</v>
      </c>
      <c r="AO139" s="2848" t="n">
        <v>0</v>
      </c>
      <c r="AP139" s="2848" t="n">
        <v>0</v>
      </c>
      <c r="AQ139" s="2849" t="n">
        <v>0</v>
      </c>
      <c r="AR139" s="2848" t="n"/>
      <c r="AS139" s="429" t="n"/>
      <c r="AT139" s="3056" t="n"/>
      <c r="AU139" s="2849" t="n"/>
      <c r="AV139" s="2848" t="n">
        <v>0</v>
      </c>
      <c r="AW139" s="2848" t="n">
        <v>0</v>
      </c>
      <c r="AX139" s="2848" t="n">
        <v>0</v>
      </c>
      <c r="AY139" s="2848" t="n">
        <v>0</v>
      </c>
      <c r="AZ139" s="2848" t="n"/>
      <c r="BA139" s="429" t="n"/>
      <c r="BB139" s="757" t="n"/>
      <c r="BC139" s="2849" t="n">
        <v>0</v>
      </c>
      <c r="BD139" s="2848" t="n"/>
      <c r="BE139" s="2848" t="n">
        <v>1.451275</v>
      </c>
      <c r="BF139" s="2848" t="n">
        <v>0</v>
      </c>
      <c r="BG139" s="2848" t="n">
        <v>-1.451275</v>
      </c>
      <c r="BH139" s="2848" t="n"/>
      <c r="BI139" s="429" t="n"/>
      <c r="BJ139" s="3056" t="n"/>
      <c r="BK139" s="2849" t="n">
        <v>0</v>
      </c>
      <c r="BL139" s="2848" t="n"/>
      <c r="BM139" s="2848" t="n"/>
      <c r="BN139" s="2848" t="n"/>
      <c r="BO139" s="2848" t="n">
        <v>0</v>
      </c>
      <c r="BP139" s="2848" t="n">
        <v>0</v>
      </c>
      <c r="BQ139" s="2848" t="n"/>
      <c r="BR139" s="429" t="n"/>
      <c r="BS139" s="757" t="n"/>
      <c r="BT139" s="2849" t="n">
        <v>0</v>
      </c>
      <c r="BU139" s="2848" t="n"/>
      <c r="BV139" s="2848" t="n"/>
      <c r="BW139" s="2848" t="n">
        <v>0</v>
      </c>
      <c r="BX139" s="2848" t="n">
        <v>0</v>
      </c>
      <c r="BY139" s="2848" t="n"/>
      <c r="BZ139" s="429" t="n"/>
      <c r="CA139" s="759" t="n"/>
      <c r="CB139" s="2849" t="n">
        <v>0</v>
      </c>
      <c r="CC139" s="2848" t="n"/>
      <c r="CD139" s="2848" t="n"/>
      <c r="CE139" s="2848" t="n">
        <v>0</v>
      </c>
      <c r="CF139" s="2848" t="n">
        <v>0</v>
      </c>
      <c r="CG139" s="2848" t="n"/>
      <c r="CH139" s="429" t="n"/>
      <c r="CI139" s="759" t="n"/>
      <c r="CJ139" s="2849" t="n">
        <v>0</v>
      </c>
      <c r="CK139" s="2848" t="n"/>
      <c r="CL139" s="2848" t="n"/>
      <c r="CM139" s="2848" t="n">
        <v>0</v>
      </c>
      <c r="CN139" s="2848" t="n">
        <v>0</v>
      </c>
      <c r="CO139" s="2848" t="n"/>
      <c r="CP139" s="429" t="n"/>
      <c r="CQ139" s="757" t="n"/>
      <c r="CR139" s="2848" t="n">
        <v>0</v>
      </c>
      <c r="CS139" s="2848" t="n">
        <v>0</v>
      </c>
      <c r="CT139" s="2848" t="n">
        <v>0</v>
      </c>
      <c r="CU139" s="2848" t="n">
        <v>0</v>
      </c>
      <c r="CV139" s="2848" t="n">
        <v>0</v>
      </c>
      <c r="CW139" s="2848" t="n">
        <v>0</v>
      </c>
      <c r="CX139" s="760" t="n"/>
      <c r="CY139" s="236" t="n"/>
      <c r="CZ139" s="3058" t="n"/>
      <c r="DA139" s="2848" t="n"/>
      <c r="DB139" s="2848" t="n"/>
      <c r="DC139" s="2848" t="n"/>
      <c r="DD139" s="2848" t="n"/>
      <c r="DE139" s="429" t="n"/>
      <c r="DF139" s="429" t="n"/>
      <c r="DG139" s="429" t="n"/>
      <c r="DH139" s="429" t="n"/>
      <c r="DI139" s="2729" t="n"/>
      <c r="DJ139" s="2729" t="n"/>
      <c r="DK139" s="12" t="n"/>
      <c r="DL139" s="2729" t="n"/>
      <c r="DM139" s="2811">
        <f>(CS139-CZ139)*10^6</f>
        <v/>
      </c>
      <c r="DN139" s="2811">
        <f>(CT139-DC139)*10^6</f>
        <v/>
      </c>
      <c r="DO139" s="2811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idden="1" ht="12.75" outlineLevel="1" r="140" s="761">
      <c r="A140" s="755" t="n"/>
      <c r="B140" s="756" t="inlineStr">
        <is>
          <t>dont CA SMS</t>
        </is>
      </c>
      <c r="C140" s="643" t="inlineStr">
        <is>
          <t>CA133</t>
        </is>
      </c>
      <c r="D140" s="2848" t="n"/>
      <c r="E140" s="2848" t="n">
        <v>0</v>
      </c>
      <c r="F140" s="2848" t="n">
        <v>0</v>
      </c>
      <c r="G140" s="2848" t="n"/>
      <c r="H140" s="2366" t="n"/>
      <c r="I140" s="757" t="n"/>
      <c r="J140" s="2848" t="n"/>
      <c r="K140" s="2848" t="n">
        <v>0</v>
      </c>
      <c r="L140" s="2848" t="n">
        <v>0</v>
      </c>
      <c r="M140" s="2848" t="n"/>
      <c r="N140" s="2366" t="n"/>
      <c r="O140" s="3056" t="n"/>
      <c r="P140" s="2848" t="n"/>
      <c r="Q140" s="2848" t="n">
        <v>0</v>
      </c>
      <c r="R140" s="2848" t="n">
        <v>0</v>
      </c>
      <c r="S140" s="2848" t="n"/>
      <c r="T140" s="2366" t="n"/>
      <c r="U140" s="757" t="n"/>
      <c r="V140" s="2330" t="n"/>
      <c r="W140" s="3057" t="n">
        <v>0</v>
      </c>
      <c r="X140" s="3057" t="n">
        <v>0</v>
      </c>
      <c r="Y140" s="3057" t="n">
        <v>0</v>
      </c>
      <c r="Z140" s="3057" t="n">
        <v>0</v>
      </c>
      <c r="AA140" s="3057" t="n"/>
      <c r="AB140" s="2366" t="n"/>
      <c r="AC140" s="757" t="n"/>
      <c r="AD140" s="2848" t="n"/>
      <c r="AE140" s="2848" t="n">
        <v>0</v>
      </c>
      <c r="AF140" s="2848" t="n">
        <v>0</v>
      </c>
      <c r="AG140" s="2848" t="n">
        <v>0</v>
      </c>
      <c r="AH140" s="2849" t="n">
        <v>0</v>
      </c>
      <c r="AI140" s="2848" t="n"/>
      <c r="AJ140" s="429" t="n"/>
      <c r="AK140" s="757" t="n"/>
      <c r="AL140" s="2848" t="n"/>
      <c r="AM140" s="2848" t="n">
        <v>0</v>
      </c>
      <c r="AN140" s="2848" t="n">
        <v>0</v>
      </c>
      <c r="AO140" s="2848" t="n">
        <v>0</v>
      </c>
      <c r="AP140" s="2848" t="n">
        <v>0</v>
      </c>
      <c r="AQ140" s="2849" t="n">
        <v>0</v>
      </c>
      <c r="AR140" s="2848" t="n"/>
      <c r="AS140" s="429" t="n"/>
      <c r="AT140" s="3056" t="n"/>
      <c r="AU140" s="2849" t="n"/>
      <c r="AV140" s="2848" t="n">
        <v>0</v>
      </c>
      <c r="AW140" s="2848" t="n">
        <v>0</v>
      </c>
      <c r="AX140" s="2848" t="n">
        <v>0</v>
      </c>
      <c r="AY140" s="2848" t="n">
        <v>0</v>
      </c>
      <c r="AZ140" s="2848" t="n"/>
      <c r="BA140" s="429" t="n"/>
      <c r="BB140" s="757" t="n"/>
      <c r="BC140" s="2849" t="n">
        <v>0</v>
      </c>
      <c r="BD140" s="2848" t="n"/>
      <c r="BE140" s="2848" t="n">
        <v>10.599932</v>
      </c>
      <c r="BF140" s="2848" t="n">
        <v>0</v>
      </c>
      <c r="BG140" s="2848" t="n">
        <v>-10.599932</v>
      </c>
      <c r="BH140" s="2848" t="n"/>
      <c r="BI140" s="429" t="n"/>
      <c r="BJ140" s="3056" t="n"/>
      <c r="BK140" s="2849" t="n">
        <v>0</v>
      </c>
      <c r="BL140" s="2848" t="n"/>
      <c r="BM140" s="2848" t="n"/>
      <c r="BN140" s="2848" t="n"/>
      <c r="BO140" s="2848" t="n">
        <v>0</v>
      </c>
      <c r="BP140" s="2848" t="n">
        <v>0</v>
      </c>
      <c r="BQ140" s="2848" t="n"/>
      <c r="BR140" s="429" t="n"/>
      <c r="BS140" s="757" t="n"/>
      <c r="BT140" s="2849" t="n">
        <v>0</v>
      </c>
      <c r="BU140" s="2848" t="n"/>
      <c r="BV140" s="2848" t="n"/>
      <c r="BW140" s="2848" t="n">
        <v>0</v>
      </c>
      <c r="BX140" s="2848" t="n">
        <v>0</v>
      </c>
      <c r="BY140" s="2848" t="n"/>
      <c r="BZ140" s="429" t="n"/>
      <c r="CA140" s="759" t="n"/>
      <c r="CB140" s="2849" t="n">
        <v>0</v>
      </c>
      <c r="CC140" s="2848" t="n"/>
      <c r="CD140" s="2848" t="n"/>
      <c r="CE140" s="2848" t="n">
        <v>0</v>
      </c>
      <c r="CF140" s="2848" t="n">
        <v>0</v>
      </c>
      <c r="CG140" s="2848" t="n"/>
      <c r="CH140" s="429" t="n"/>
      <c r="CI140" s="759" t="n"/>
      <c r="CJ140" s="2849" t="n">
        <v>0</v>
      </c>
      <c r="CK140" s="2848" t="n"/>
      <c r="CL140" s="2848" t="n"/>
      <c r="CM140" s="2848" t="n">
        <v>0</v>
      </c>
      <c r="CN140" s="2848" t="n">
        <v>0</v>
      </c>
      <c r="CO140" s="2848" t="n"/>
      <c r="CP140" s="429" t="n"/>
      <c r="CQ140" s="757" t="n"/>
      <c r="CR140" s="2848" t="n">
        <v>0</v>
      </c>
      <c r="CS140" s="2848" t="n">
        <v>0</v>
      </c>
      <c r="CT140" s="2848" t="n">
        <v>0</v>
      </c>
      <c r="CU140" s="2848" t="n">
        <v>0</v>
      </c>
      <c r="CV140" s="2848" t="n">
        <v>0</v>
      </c>
      <c r="CW140" s="2848" t="n">
        <v>0</v>
      </c>
      <c r="CX140" s="760" t="n"/>
      <c r="CY140" s="236" t="n"/>
      <c r="CZ140" s="3058" t="n"/>
      <c r="DA140" s="2848" t="n"/>
      <c r="DB140" s="2848" t="n"/>
      <c r="DC140" s="2848" t="n"/>
      <c r="DD140" s="2848" t="n"/>
      <c r="DE140" s="429" t="n"/>
      <c r="DF140" s="429" t="n"/>
      <c r="DG140" s="429" t="n"/>
      <c r="DH140" s="429" t="n"/>
      <c r="DI140" s="2729" t="n"/>
      <c r="DJ140" s="2729" t="n"/>
      <c r="DK140" s="12" t="n"/>
      <c r="DL140" s="2729" t="n"/>
      <c r="DM140" s="2811">
        <f>(CS140-CZ140)*10^6</f>
        <v/>
      </c>
      <c r="DN140" s="2811">
        <f>(CT140-DC140)*10^6</f>
        <v/>
      </c>
      <c r="DO140" s="2811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idden="1" ht="12.75" outlineLevel="1" r="141" s="761">
      <c r="A141" s="755" t="n"/>
      <c r="B141" s="756" t="inlineStr">
        <is>
          <t>dont SVA (Sce à Val. Ajoutée)</t>
        </is>
      </c>
      <c r="C141" s="643" t="inlineStr">
        <is>
          <t>CA134</t>
        </is>
      </c>
      <c r="D141" s="2848" t="n"/>
      <c r="E141" s="2848" t="n">
        <v>0</v>
      </c>
      <c r="F141" s="2848" t="n">
        <v>0</v>
      </c>
      <c r="G141" s="2848" t="n"/>
      <c r="H141" s="2366" t="n"/>
      <c r="I141" s="757" t="n"/>
      <c r="J141" s="2848" t="n"/>
      <c r="K141" s="2848" t="n">
        <v>0</v>
      </c>
      <c r="L141" s="2848" t="n">
        <v>0</v>
      </c>
      <c r="M141" s="2848" t="n"/>
      <c r="N141" s="2366" t="n"/>
      <c r="O141" s="3056" t="n"/>
      <c r="P141" s="2848" t="n"/>
      <c r="Q141" s="2848" t="n">
        <v>0</v>
      </c>
      <c r="R141" s="2848" t="n">
        <v>0</v>
      </c>
      <c r="S141" s="2848" t="n"/>
      <c r="T141" s="2366" t="n"/>
      <c r="U141" s="757" t="n"/>
      <c r="V141" s="2330" t="n"/>
      <c r="W141" s="3057" t="n">
        <v>0</v>
      </c>
      <c r="X141" s="3057" t="n">
        <v>0</v>
      </c>
      <c r="Y141" s="3057" t="n">
        <v>0</v>
      </c>
      <c r="Z141" s="3057" t="n">
        <v>0</v>
      </c>
      <c r="AA141" s="3057" t="n"/>
      <c r="AB141" s="2366" t="n"/>
      <c r="AC141" s="757" t="n"/>
      <c r="AD141" s="2848" t="n"/>
      <c r="AE141" s="2848" t="n">
        <v>0</v>
      </c>
      <c r="AF141" s="2848" t="n">
        <v>0</v>
      </c>
      <c r="AG141" s="2848" t="n">
        <v>0</v>
      </c>
      <c r="AH141" s="2849" t="n">
        <v>0</v>
      </c>
      <c r="AI141" s="2848" t="n"/>
      <c r="AJ141" s="429" t="n"/>
      <c r="AK141" s="757" t="n"/>
      <c r="AL141" s="2848" t="n"/>
      <c r="AM141" s="2848" t="n">
        <v>0</v>
      </c>
      <c r="AN141" s="2848" t="n">
        <v>0</v>
      </c>
      <c r="AO141" s="2848" t="n">
        <v>0</v>
      </c>
      <c r="AP141" s="2848" t="n">
        <v>0</v>
      </c>
      <c r="AQ141" s="2849" t="n">
        <v>0</v>
      </c>
      <c r="AR141" s="2848" t="n"/>
      <c r="AS141" s="429" t="n"/>
      <c r="AT141" s="3056" t="n"/>
      <c r="AU141" s="2849" t="n"/>
      <c r="AV141" s="2848" t="n">
        <v>0</v>
      </c>
      <c r="AW141" s="2848" t="n">
        <v>0</v>
      </c>
      <c r="AX141" s="2848" t="n">
        <v>0</v>
      </c>
      <c r="AY141" s="2848" t="n">
        <v>0</v>
      </c>
      <c r="AZ141" s="2848" t="n"/>
      <c r="BA141" s="429" t="n"/>
      <c r="BB141" s="757" t="n"/>
      <c r="BC141" s="2849" t="n"/>
      <c r="BD141" s="2848" t="n"/>
      <c r="BE141" s="2848" t="n"/>
      <c r="BF141" s="2848" t="n"/>
      <c r="BG141" s="2848" t="n"/>
      <c r="BH141" s="2848" t="n"/>
      <c r="BI141" s="429" t="n"/>
      <c r="BJ141" s="3056" t="n"/>
      <c r="BK141" s="2849" t="n"/>
      <c r="BL141" s="2848" t="n"/>
      <c r="BM141" s="2848" t="n"/>
      <c r="BN141" s="2848" t="n"/>
      <c r="BO141" s="2848" t="n"/>
      <c r="BP141" s="2848" t="n"/>
      <c r="BQ141" s="2848" t="n"/>
      <c r="BR141" s="429" t="n"/>
      <c r="BS141" s="757" t="n"/>
      <c r="BT141" s="2849" t="n"/>
      <c r="BU141" s="2848" t="n"/>
      <c r="BV141" s="2848" t="n"/>
      <c r="BW141" s="2848" t="n"/>
      <c r="BX141" s="2848" t="n"/>
      <c r="BY141" s="2848" t="n"/>
      <c r="BZ141" s="429" t="n"/>
      <c r="CA141" s="759" t="n"/>
      <c r="CB141" s="2849" t="n"/>
      <c r="CC141" s="2848" t="n"/>
      <c r="CD141" s="2848" t="n"/>
      <c r="CE141" s="2848" t="n"/>
      <c r="CF141" s="2848" t="n"/>
      <c r="CG141" s="2848" t="n"/>
      <c r="CH141" s="429" t="n"/>
      <c r="CI141" s="759" t="n"/>
      <c r="CJ141" s="2849" t="n"/>
      <c r="CK141" s="2848" t="n"/>
      <c r="CL141" s="2848" t="n"/>
      <c r="CM141" s="2848" t="n"/>
      <c r="CN141" s="2848" t="n"/>
      <c r="CO141" s="2848" t="n"/>
      <c r="CP141" s="429" t="n"/>
      <c r="CQ141" s="757" t="n"/>
      <c r="CR141" s="2848" t="n"/>
      <c r="CS141" s="2848" t="n"/>
      <c r="CT141" s="2848" t="n"/>
      <c r="CU141" s="2848">
        <f>+CR141-CS141</f>
        <v/>
      </c>
      <c r="CV141" s="2848">
        <f>+CR141-CT141</f>
        <v/>
      </c>
      <c r="CW141" s="2848" t="n"/>
      <c r="CX141" s="760" t="n"/>
      <c r="CY141" s="236" t="n"/>
      <c r="CZ141" s="3058" t="n">
        <v>0</v>
      </c>
      <c r="DA141" s="2848" t="n">
        <v>0</v>
      </c>
      <c r="DB141" s="2848" t="n"/>
      <c r="DC141" s="2848" t="n"/>
      <c r="DD141" s="2848" t="n">
        <v>0</v>
      </c>
      <c r="DE141" s="429" t="n"/>
      <c r="DF141" s="429" t="n"/>
      <c r="DG141" s="429" t="n"/>
      <c r="DH141" s="429" t="n"/>
      <c r="DI141" s="2729" t="n"/>
      <c r="DJ141" s="2729" t="n"/>
      <c r="DK141" s="12" t="n"/>
      <c r="DL141" s="2729" t="n"/>
      <c r="DM141" s="2811">
        <f>(CS141-CZ141)*10^6</f>
        <v/>
      </c>
      <c r="DN141" s="2811">
        <f>(CT141-DC141)*10^6</f>
        <v/>
      </c>
      <c r="DO141" s="2811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idden="1" ht="12.75" outlineLevel="1" r="142" s="761">
      <c r="A142" s="755" t="n"/>
      <c r="B142" s="756" t="inlineStr">
        <is>
          <t>dont CA Internet 3G</t>
        </is>
      </c>
      <c r="C142" s="643" t="inlineStr">
        <is>
          <t>CA135</t>
        </is>
      </c>
      <c r="D142" s="2848" t="n">
        <v>139.720652</v>
      </c>
      <c r="E142" s="2848" t="n">
        <v>140.013691674644</v>
      </c>
      <c r="F142" s="2848" t="n">
        <v>-0.2930396746440067</v>
      </c>
      <c r="G142" s="2848" t="n">
        <v>112.781146</v>
      </c>
      <c r="H142" s="2366" t="n">
        <v>0.238865333040684</v>
      </c>
      <c r="I142" s="757" t="n"/>
      <c r="J142" s="2848" t="n">
        <v>125.771574</v>
      </c>
      <c r="K142" s="2848" t="n">
        <v>127.688857769379</v>
      </c>
      <c r="L142" s="2848" t="n">
        <v>-1.917283769378997</v>
      </c>
      <c r="M142" s="2848" t="n">
        <v>127.505929</v>
      </c>
      <c r="N142" s="2366" t="n">
        <v>-0.01360215178699642</v>
      </c>
      <c r="O142" s="3056" t="n"/>
      <c r="P142" s="2848" t="n">
        <v>193.757748</v>
      </c>
      <c r="Q142" s="2848" t="n">
        <v>143.315527572453</v>
      </c>
      <c r="R142" s="2848" t="n">
        <v>50.442220427547</v>
      </c>
      <c r="S142" s="2848" t="n">
        <v>126.657874</v>
      </c>
      <c r="T142" s="2366" t="n">
        <v>0.5297726219532155</v>
      </c>
      <c r="U142" s="757" t="n"/>
      <c r="V142" s="2330" t="n">
        <v>124.278406</v>
      </c>
      <c r="W142" s="3057" t="n">
        <v>140.878366740237</v>
      </c>
      <c r="X142" s="3057" t="n">
        <v>165.648996256788</v>
      </c>
      <c r="Y142" s="3057" t="n">
        <v>-16.59996074023699</v>
      </c>
      <c r="Z142" s="3057" t="n">
        <v>-41.37059025678799</v>
      </c>
      <c r="AA142" s="3057" t="n">
        <v>139.481692</v>
      </c>
      <c r="AB142" s="2366" t="n">
        <v>-0.1089984340023635</v>
      </c>
      <c r="AC142" s="757" t="n"/>
      <c r="AD142" s="2848" t="n">
        <v>155.449495</v>
      </c>
      <c r="AE142" s="2848" t="n">
        <v>150.785187109201</v>
      </c>
      <c r="AF142" s="2848" t="n">
        <v>145.067651517536</v>
      </c>
      <c r="AG142" s="2848" t="n">
        <v>4.664307890799023</v>
      </c>
      <c r="AH142" s="2849" t="n">
        <v>10.38184348246401</v>
      </c>
      <c r="AI142" s="2848" t="n">
        <v>165.4040720000002</v>
      </c>
      <c r="AJ142" s="429" t="n">
        <v>-0.06018338532802359</v>
      </c>
      <c r="AK142" s="757" t="n"/>
      <c r="AL142" s="2848" t="n">
        <v>115.155376</v>
      </c>
      <c r="AM142" s="2848" t="n">
        <v>147.195708447186</v>
      </c>
      <c r="AN142" s="2848" t="n">
        <v>142.035444353555</v>
      </c>
      <c r="AO142" s="2848" t="n">
        <v>165.648996256788</v>
      </c>
      <c r="AP142" s="2848" t="n">
        <v>-32.040332447186</v>
      </c>
      <c r="AQ142" s="2849" t="n">
        <v>-26.88006835355499</v>
      </c>
      <c r="AR142" s="2848" t="n">
        <v>120.571281</v>
      </c>
      <c r="AS142" s="429" t="n">
        <v>-0.04491869834243523</v>
      </c>
      <c r="AT142" s="3056" t="n"/>
      <c r="AU142" s="2849" t="n">
        <v>120.534819</v>
      </c>
      <c r="AV142" s="2848" t="n">
        <v>153.010875208988</v>
      </c>
      <c r="AW142" s="2848" t="n">
        <v>173.391379670458</v>
      </c>
      <c r="AX142" s="2848" t="n">
        <v>-32.47605620898801</v>
      </c>
      <c r="AY142" s="2848" t="n">
        <v>-52.85656067045798</v>
      </c>
      <c r="AZ142" s="2848" t="n">
        <v>139.257712</v>
      </c>
      <c r="BA142" s="429" t="n">
        <v>-0.1344477999178961</v>
      </c>
      <c r="BB142" s="757" t="n"/>
      <c r="BC142" s="2849" t="n">
        <v>170.649561</v>
      </c>
      <c r="BD142" s="2848" t="n">
        <v>157.718640582318</v>
      </c>
      <c r="BE142" s="2848" t="n">
        <v>179.793167246392</v>
      </c>
      <c r="BF142" s="2848" t="n">
        <v>12.93092041768202</v>
      </c>
      <c r="BG142" s="2848" t="n">
        <v>-9.143606246391982</v>
      </c>
      <c r="BH142" s="2848" t="n">
        <v>161.382098</v>
      </c>
      <c r="BI142" s="429" t="n">
        <v>0.05742559500001065</v>
      </c>
      <c r="BJ142" s="3056" t="n"/>
      <c r="BK142" s="2849" t="n">
        <v>125.767516</v>
      </c>
      <c r="BL142" s="2848" t="n">
        <v>152.538342920776</v>
      </c>
      <c r="BM142" s="2848" t="n">
        <v>173.185220163125</v>
      </c>
      <c r="BN142" s="2848" t="n">
        <v>109.412232299001</v>
      </c>
      <c r="BO142" s="2848" t="n">
        <v>-26.77082692077599</v>
      </c>
      <c r="BP142" s="2848" t="n">
        <v>16.355283700999</v>
      </c>
      <c r="BQ142" s="2848" t="n">
        <v>121.4417529999995</v>
      </c>
      <c r="BR142" s="429" t="n">
        <v>0.03562006388363415</v>
      </c>
      <c r="BS142" s="757" t="n"/>
      <c r="BT142" s="2849" t="n">
        <v>149.316901</v>
      </c>
      <c r="BU142" s="2848" t="n">
        <v>160.074925440614</v>
      </c>
      <c r="BV142" s="2848" t="n">
        <v>115.43777378248</v>
      </c>
      <c r="BW142" s="2848" t="n">
        <v>-10.75802444061401</v>
      </c>
      <c r="BX142" s="2848" t="n">
        <v>33.87912721752001</v>
      </c>
      <c r="BY142" s="2848" t="n">
        <v>154.92752</v>
      </c>
      <c r="BZ142" s="429" t="n">
        <v>-0.03621447629188146</v>
      </c>
      <c r="CA142" s="759" t="n"/>
      <c r="CB142" s="2849" t="n">
        <v>126.627948</v>
      </c>
      <c r="CC142" s="2848" t="n">
        <v>153.391904544665</v>
      </c>
      <c r="CD142" s="2848" t="n">
        <v>112.04361302635</v>
      </c>
      <c r="CE142" s="2848" t="n">
        <v>-26.76395654466502</v>
      </c>
      <c r="CF142" s="2848" t="n">
        <v>14.58433497364999</v>
      </c>
      <c r="CG142" s="2848" t="n">
        <v>159.406706</v>
      </c>
      <c r="CH142" s="429" t="n">
        <v>-0.2056297305334195</v>
      </c>
      <c r="CI142" s="759" t="n"/>
      <c r="CJ142" s="2849" t="n">
        <v>127.606374</v>
      </c>
      <c r="CK142" s="2848" t="n">
        <v>164.25618140265</v>
      </c>
      <c r="CL142" s="2848" t="n">
        <v>119.979317558481</v>
      </c>
      <c r="CM142" s="2848" t="n">
        <v>-36.64980740264998</v>
      </c>
      <c r="CN142" s="2848" t="n">
        <v>7.627056441519002</v>
      </c>
      <c r="CO142" s="2848" t="n">
        <v>146.816397</v>
      </c>
      <c r="CP142" s="429" t="n">
        <v>-0.1308438525432553</v>
      </c>
      <c r="CQ142" s="757" t="n"/>
      <c r="CR142" s="2848" t="n">
        <v>1674.63637</v>
      </c>
      <c r="CS142" s="2848" t="n">
        <v>1790.868209413111</v>
      </c>
      <c r="CT142" s="2848" t="n">
        <v>1602.190567666312</v>
      </c>
      <c r="CU142" s="2848" t="n">
        <v>-116.2318394131107</v>
      </c>
      <c r="CV142" s="2848" t="n">
        <v>72.44580233368811</v>
      </c>
      <c r="CW142" s="2848" t="n">
        <v>1675.63418</v>
      </c>
      <c r="CX142" s="760">
        <f>+CR142/CW142-1</f>
        <v/>
      </c>
      <c r="CY142" s="236" t="n"/>
      <c r="CZ142" s="3058" t="n">
        <v>1790.86820941311</v>
      </c>
      <c r="DA142" s="2848" t="n">
        <v>1820.22228131022</v>
      </c>
      <c r="DB142" s="2848" t="n">
        <v>1980.04003300794</v>
      </c>
      <c r="DC142" s="2848" t="n">
        <v>1602.19056766631</v>
      </c>
      <c r="DD142" s="2848" t="n">
        <v>1675.63418</v>
      </c>
      <c r="DE142" s="429">
        <f>(CZ142-DD142)/DD142</f>
        <v/>
      </c>
      <c r="DF142" s="429">
        <f>(DA142-DD142)/DD142</f>
        <v/>
      </c>
      <c r="DG142" s="429">
        <f>(DB142-DD142)/DD142</f>
        <v/>
      </c>
      <c r="DH142" s="429">
        <f>(DC142-DD142)/DD142</f>
        <v/>
      </c>
      <c r="DI142" s="2729" t="n"/>
      <c r="DJ142" s="2729" t="n"/>
      <c r="DK142" s="12" t="n"/>
      <c r="DL142" s="2729" t="n"/>
      <c r="DM142" s="2811">
        <f>(CS142-CZ142)*10^6</f>
        <v/>
      </c>
      <c r="DN142" s="2811">
        <f>(CT142-DC142)*10^6</f>
        <v/>
      </c>
      <c r="DO142" s="2811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ollapsed="1" customFormat="1" customHeight="1" ht="13.5" r="143" s="810">
      <c r="A143" s="799" t="n"/>
      <c r="B143" s="800" t="inlineStr">
        <is>
          <t>Mobile Money</t>
        </is>
      </c>
      <c r="C143" s="643" t="inlineStr">
        <is>
          <t>CA136</t>
        </is>
      </c>
      <c r="D143" s="2682" t="n">
        <v>605.571782543136</v>
      </c>
      <c r="E143" s="2682" t="n">
        <v>500.4091271846127</v>
      </c>
      <c r="F143" s="2682" t="n">
        <v>105.1626553585233</v>
      </c>
      <c r="G143" s="2682" t="n">
        <v>434.950814</v>
      </c>
      <c r="H143" s="2370" t="n">
        <v>0.3922764667894978</v>
      </c>
      <c r="I143" s="802" t="n"/>
      <c r="J143" s="2662" t="n">
        <v>593.9629069138139</v>
      </c>
      <c r="K143" s="2682" t="n">
        <v>512.6949562680741</v>
      </c>
      <c r="L143" s="2682" t="n">
        <v>81.2679506457398</v>
      </c>
      <c r="M143" s="2682" t="n">
        <v>441.6273539033897</v>
      </c>
      <c r="N143" s="2370" t="n">
        <v>0.3449413893047688</v>
      </c>
      <c r="O143" s="3081" t="n"/>
      <c r="P143" s="2662" t="n">
        <v>651.0501275430503</v>
      </c>
      <c r="Q143" s="2682" t="n">
        <v>544.4898175463187</v>
      </c>
      <c r="R143" s="2682" t="n">
        <v>106.5603099967316</v>
      </c>
      <c r="S143" s="2682" t="n">
        <v>472.220750096621</v>
      </c>
      <c r="T143" s="2370" t="n">
        <v>0.3786986857520325</v>
      </c>
      <c r="U143" s="802" t="n"/>
      <c r="V143" s="2331" t="n">
        <v>639.6101138760168</v>
      </c>
      <c r="W143" s="3082" t="n">
        <v>579.9964707318164</v>
      </c>
      <c r="X143" s="3082" t="n">
        <v>640.8937112581057</v>
      </c>
      <c r="Y143" s="3082" t="n">
        <v>59.61364314420041</v>
      </c>
      <c r="Z143" s="3082" t="n">
        <v>-1.283597382088828</v>
      </c>
      <c r="AA143" s="3082" t="n">
        <v>494</v>
      </c>
      <c r="AB143" s="2370" t="n">
        <v>0.2947573155384957</v>
      </c>
      <c r="AC143" s="802" t="n"/>
      <c r="AD143" s="2662" t="n">
        <v>657.2465151239835</v>
      </c>
      <c r="AE143" s="2682" t="n">
        <v>601.8418512237092</v>
      </c>
      <c r="AF143" s="2682" t="n">
        <v>668.8934906652015</v>
      </c>
      <c r="AG143" s="2682" t="n">
        <v>55.40466390027427</v>
      </c>
      <c r="AH143" s="3083" t="n">
        <v>-11.64697554121801</v>
      </c>
      <c r="AI143" s="2682" t="n">
        <v>510.2308338139685</v>
      </c>
      <c r="AJ143" s="801" t="n">
        <v>0.2881356271848072</v>
      </c>
      <c r="AK143" s="802" t="n"/>
      <c r="AL143" s="2662" t="n">
        <v>628.0262249980489</v>
      </c>
      <c r="AM143" s="2682" t="n">
        <v>600.2711484203254</v>
      </c>
      <c r="AN143" s="2662" t="n">
        <v>667.1554784459117</v>
      </c>
      <c r="AO143" s="2682" t="n">
        <v>638.3814738565936</v>
      </c>
      <c r="AP143" s="2682" t="n">
        <v>27.75507657772346</v>
      </c>
      <c r="AQ143" s="3083" t="n">
        <v>-39.12925344786288</v>
      </c>
      <c r="AR143" s="2682" t="n">
        <v>510.6842321860208</v>
      </c>
      <c r="AS143" s="801" t="n">
        <v>0.229774066666866</v>
      </c>
      <c r="AT143" s="3081" t="n"/>
      <c r="AU143" s="3024" t="n">
        <v>650.775302</v>
      </c>
      <c r="AV143" s="2682" t="n">
        <v>662.4630477682505</v>
      </c>
      <c r="AW143" s="2682" t="n">
        <v>709.943124048089</v>
      </c>
      <c r="AX143" s="2682" t="n">
        <v>-11.68774576825047</v>
      </c>
      <c r="AY143" s="2682" t="n">
        <v>-59.16782204808896</v>
      </c>
      <c r="AZ143" s="2682" t="n">
        <v>555.9786607969467</v>
      </c>
      <c r="BA143" s="801" t="n">
        <v>0.1705041000443626</v>
      </c>
      <c r="BB143" s="802" t="n"/>
      <c r="BC143" s="3024" t="n">
        <v>628.104452001951</v>
      </c>
      <c r="BD143" s="2682" t="n">
        <v>652.5741344476018</v>
      </c>
      <c r="BE143" s="2682" t="n">
        <v>699.34570750195</v>
      </c>
      <c r="BF143" s="2682" t="n">
        <v>-24.46968244565073</v>
      </c>
      <c r="BG143" s="2682" t="n">
        <v>-71.24125549999894</v>
      </c>
      <c r="BH143" s="2682" t="n">
        <v>550.7493112030535</v>
      </c>
      <c r="BI143" s="801" t="n">
        <v>0.1404543577729103</v>
      </c>
      <c r="BJ143" s="3081" t="n"/>
      <c r="BK143" s="3024" t="n">
        <v>641.17837</v>
      </c>
      <c r="BL143" s="2682" t="n">
        <v>628.7618654572011</v>
      </c>
      <c r="BM143" s="2682" t="n">
        <v>673.8273795302531</v>
      </c>
      <c r="BN143" s="2682" t="n">
        <v>632.8846263201521</v>
      </c>
      <c r="BO143" s="2682" t="n">
        <v>12.41650454279886</v>
      </c>
      <c r="BP143" s="2682" t="n">
        <v>8.293743679847921</v>
      </c>
      <c r="BQ143" s="2682" t="n">
        <v>539.5014110000003</v>
      </c>
      <c r="BR143" s="801" t="n">
        <v>0.1884646766938662</v>
      </c>
      <c r="BS143" s="802" t="n"/>
      <c r="BT143" s="3024" t="n">
        <v>668.3356230000005</v>
      </c>
      <c r="BU143" s="2682" t="n">
        <v>673.9514424831843</v>
      </c>
      <c r="BV143" s="2682" t="n">
        <v>682.917827346592</v>
      </c>
      <c r="BW143" s="2682" t="n">
        <v>-5.615819483183827</v>
      </c>
      <c r="BX143" s="2682" t="n">
        <v>-14.58220434659154</v>
      </c>
      <c r="BY143" s="3084" t="n">
        <v>601.3463690997526</v>
      </c>
      <c r="BZ143" s="801" t="n">
        <v>0.1113987833676195</v>
      </c>
      <c r="CA143" s="802" t="n"/>
      <c r="CB143" s="3024" t="n">
        <v>640.421456</v>
      </c>
      <c r="CC143" s="2682" t="n">
        <v>631.007119897021</v>
      </c>
      <c r="CD143" s="2682" t="n">
        <v>639.4031954878074</v>
      </c>
      <c r="CE143" s="2682" t="n">
        <v>9.414336102979064</v>
      </c>
      <c r="CF143" s="2682" t="n">
        <v>1.018260512192683</v>
      </c>
      <c r="CG143" s="3084" t="n">
        <v>526.436066848983</v>
      </c>
      <c r="CH143" s="801" t="n">
        <v>0.2165227580877653</v>
      </c>
      <c r="CI143" s="802" t="n"/>
      <c r="CJ143" s="3024" t="n">
        <v>745.750656</v>
      </c>
      <c r="CK143" s="2682" t="n">
        <v>729.5868299938828</v>
      </c>
      <c r="CL143" s="2682" t="n">
        <v>749.28095088852</v>
      </c>
      <c r="CM143" s="2682" t="n">
        <v>16.16382600611723</v>
      </c>
      <c r="CN143" s="2682" t="n">
        <v>-3.530294888519961</v>
      </c>
      <c r="CO143" s="3084" t="n">
        <v>1459.757637051264</v>
      </c>
      <c r="CP143" s="801" t="n">
        <v>-0.4891270735144572</v>
      </c>
      <c r="CQ143" s="802" t="n"/>
      <c r="CR143" s="2682" t="n">
        <v>7750.033530000001</v>
      </c>
      <c r="CS143" s="2682" t="n">
        <v>7318.047811421999</v>
      </c>
      <c r="CT143" s="2662" t="n">
        <v>7758.834025043071</v>
      </c>
      <c r="CU143" s="2682" t="n">
        <v>431.985718578002</v>
      </c>
      <c r="CV143" s="2682" t="n">
        <v>-8.800495043070441</v>
      </c>
      <c r="CW143" s="2682" t="n">
        <v>7097.48344</v>
      </c>
      <c r="CX143" s="3085">
        <f>IFERROR(CR143/CW143-1, "-")</f>
        <v/>
      </c>
      <c r="CY143" s="93" t="n"/>
      <c r="CZ143" s="3086" t="n">
        <v>7318.047811421999</v>
      </c>
      <c r="DA143" s="2682" t="n">
        <v>8251.552183662121</v>
      </c>
      <c r="DB143" s="2682" t="n">
        <v>8074.557771888485</v>
      </c>
      <c r="DC143" s="2682" t="n">
        <v>7758.834025043072</v>
      </c>
      <c r="DD143" s="2682" t="n">
        <v>7097.48344</v>
      </c>
      <c r="DE143" s="801">
        <f>(CZ143-DD143)/DD143</f>
        <v/>
      </c>
      <c r="DF143" s="801">
        <f>(DA143-DD143)/DD143</f>
        <v/>
      </c>
      <c r="DG143" s="801">
        <f>(DB143-DD143)/DD143</f>
        <v/>
      </c>
      <c r="DH143" s="801">
        <f>(DC143-DD143)/DD143</f>
        <v/>
      </c>
      <c r="DI143" s="2729" t="n"/>
      <c r="DJ143" s="3087" t="n"/>
      <c r="DK143" s="809" t="n"/>
      <c r="DL143" s="3087" t="n"/>
      <c r="DM143" s="2811">
        <f>(CS143-CZ143)*10^6</f>
        <v/>
      </c>
      <c r="DN143" s="2811">
        <f>(CT143-DC143)*10^6</f>
        <v/>
      </c>
      <c r="DO143" s="2811">
        <f>(CW143-DD143)*10^6</f>
        <v/>
      </c>
      <c r="DP143" s="809" t="n"/>
      <c r="DQ143" s="809" t="n"/>
      <c r="DR143" s="809" t="n"/>
      <c r="DS143" s="809" t="n"/>
      <c r="DT143" s="809" t="n"/>
      <c r="DU143" s="809" t="n"/>
      <c r="DV143" s="809" t="n"/>
      <c r="DW143" s="809" t="n"/>
      <c r="DX143" s="809" t="n"/>
      <c r="DY143" s="809" t="n"/>
      <c r="DZ143" s="809" t="n"/>
      <c r="EA143" s="809" t="n"/>
      <c r="EB143" s="809" t="n"/>
      <c r="EC143" s="809" t="n"/>
      <c r="ED143" s="809" t="n"/>
      <c r="EE143" s="809" t="n"/>
      <c r="EF143" s="809" t="n"/>
      <c r="EG143" s="809" t="n"/>
      <c r="EH143" s="809" t="n"/>
      <c r="EI143" s="809" t="n"/>
      <c r="EJ143" s="809" t="n"/>
      <c r="EK143" s="809" t="n"/>
      <c r="EL143" s="809" t="n"/>
      <c r="EM143" s="809" t="n"/>
      <c r="EN143" s="809" t="n"/>
      <c r="EO143" s="809" t="n"/>
      <c r="EP143" s="809" t="n"/>
      <c r="EQ143" s="809" t="n"/>
      <c r="ER143" s="809" t="n"/>
      <c r="ES143" s="809" t="n"/>
      <c r="ET143" s="809" t="n"/>
      <c r="EU143" s="809" t="n"/>
      <c r="EV143" s="809" t="n"/>
      <c r="EW143" s="809" t="n"/>
      <c r="EX143" s="809" t="n"/>
      <c r="EY143" s="809" t="n"/>
      <c r="EZ143" s="809" t="n"/>
      <c r="FA143" s="809" t="n"/>
      <c r="FB143" s="809" t="n"/>
      <c r="FC143" s="809" t="n"/>
      <c r="FD143" s="809" t="n"/>
      <c r="FE143" s="809" t="n"/>
      <c r="FF143" s="809" t="n"/>
      <c r="FG143" s="809" t="n"/>
      <c r="FH143" s="809" t="n"/>
      <c r="FI143" s="809" t="n"/>
      <c r="FJ143" s="809" t="n"/>
      <c r="FK143" s="809" t="n"/>
      <c r="FL143" s="809" t="n"/>
      <c r="FM143" s="809" t="n"/>
      <c r="FN143" s="809" t="n"/>
      <c r="FO143" s="809" t="n"/>
      <c r="FP143" s="809" t="n"/>
      <c r="FQ143" s="809" t="n"/>
      <c r="FR143" s="809" t="n"/>
      <c r="FS143" s="809" t="n"/>
      <c r="FT143" s="809" t="n"/>
      <c r="FU143" s="809" t="n"/>
      <c r="FV143" s="809" t="n"/>
      <c r="FW143" s="809" t="n"/>
      <c r="FX143" s="809" t="n"/>
      <c r="FY143" s="809" t="n"/>
      <c r="FZ143" s="809" t="n"/>
      <c r="GA143" s="809" t="n"/>
      <c r="GB143" s="809" t="n"/>
      <c r="GC143" s="809" t="n"/>
      <c r="GD143" s="809" t="n"/>
      <c r="GE143" s="809" t="n"/>
      <c r="GF143" s="809" t="n"/>
      <c r="GG143" s="809" t="n"/>
      <c r="GH143" s="809" t="n"/>
      <c r="GI143" s="809" t="n"/>
      <c r="GJ143" s="809" t="n"/>
      <c r="GK143" s="809" t="n"/>
      <c r="GL143" s="809" t="n"/>
      <c r="GM143" s="809" t="n"/>
      <c r="GN143" s="809" t="n"/>
      <c r="GO143" s="809" t="n"/>
      <c r="GP143" s="809" t="n"/>
      <c r="GQ143" s="809" t="n"/>
      <c r="GR143" s="809" t="n"/>
      <c r="GS143" s="809" t="n"/>
      <c r="GT143" s="809" t="n"/>
      <c r="GU143" s="809" t="n"/>
      <c r="GV143" s="809" t="n"/>
      <c r="GW143" s="809" t="n"/>
      <c r="GX143" s="809" t="n"/>
      <c r="GY143" s="809" t="n"/>
      <c r="GZ143" s="809" t="n"/>
      <c r="HA143" s="809" t="n"/>
      <c r="HB143" s="809" t="n"/>
      <c r="HC143" s="809" t="n"/>
      <c r="HD143" s="809" t="n"/>
      <c r="HE143" s="809" t="n"/>
      <c r="HF143" s="809" t="n"/>
      <c r="HG143" s="809" t="n"/>
      <c r="HH143" s="809" t="n"/>
      <c r="HI143" s="809" t="n"/>
      <c r="HJ143" s="809" t="n"/>
      <c r="HK143" s="809" t="n"/>
      <c r="HL143" s="809" t="n"/>
    </row>
    <row customFormat="1" customHeight="1" ht="14.25" r="144" s="139">
      <c r="A144" s="691" t="n"/>
      <c r="B144" s="692" t="inlineStr">
        <is>
          <t>Liaisons Spécialisées</t>
        </is>
      </c>
      <c r="C144" s="643" t="inlineStr">
        <is>
          <t>CA137</t>
        </is>
      </c>
      <c r="D144" s="2662" t="n">
        <v>138.5456399661017</v>
      </c>
      <c r="E144" s="2682" t="n">
        <v>149.529265</v>
      </c>
      <c r="F144" s="2662" t="n">
        <v>-10.98362503389831</v>
      </c>
      <c r="G144" s="2682" t="n">
        <v>103.6106305423729</v>
      </c>
      <c r="H144" s="2360" t="n">
        <v>0.3371759175757714</v>
      </c>
      <c r="I144" s="694" t="n"/>
      <c r="J144" s="2662" t="n">
        <v>125.3364289661018</v>
      </c>
      <c r="K144" s="2682" t="n">
        <v>147.373667</v>
      </c>
      <c r="L144" s="2662" t="n">
        <v>-22.03723803389821</v>
      </c>
      <c r="M144" s="2682" t="n">
        <v>76.83205100000005</v>
      </c>
      <c r="N144" s="2360" t="n">
        <v>0.6313039588921256</v>
      </c>
      <c r="O144" s="3023" t="n"/>
      <c r="P144" s="2662" t="n">
        <v>125.6307439661016</v>
      </c>
      <c r="Q144" s="2682" t="n">
        <v>146.529265</v>
      </c>
      <c r="R144" s="2662" t="n">
        <v>-20.89852103389836</v>
      </c>
      <c r="S144" s="2682" t="n">
        <v>164.751505</v>
      </c>
      <c r="T144" s="2360" t="n">
        <v>-0.2374531330314607</v>
      </c>
      <c r="U144" s="694" t="n"/>
      <c r="V144" s="2331" t="n">
        <v>122.3163322711864</v>
      </c>
      <c r="W144" s="3082" t="n">
        <v>146.529265</v>
      </c>
      <c r="X144" s="3082" t="n">
        <v>125.630743966102</v>
      </c>
      <c r="Y144" s="2663" t="n">
        <v>-24.21293272881357</v>
      </c>
      <c r="Z144" s="2663" t="n">
        <v>-3.314411694915563</v>
      </c>
      <c r="AA144" s="3082" t="n">
        <v>259.871675</v>
      </c>
      <c r="AB144" s="2360" t="n">
        <v>-0.5293202605817411</v>
      </c>
      <c r="AC144" s="694" t="n"/>
      <c r="AD144" s="2662" t="n">
        <v>127.0641000691524</v>
      </c>
      <c r="AE144" s="2682" t="n">
        <v>146.529265</v>
      </c>
      <c r="AF144" s="2682" t="n">
        <v>125.630743966102</v>
      </c>
      <c r="AG144" s="2662" t="n">
        <v>-19.46516493084758</v>
      </c>
      <c r="AH144" s="3024" t="n">
        <v>1.433356103050428</v>
      </c>
      <c r="AI144" s="2682" t="n">
        <v>258.4118233050848</v>
      </c>
      <c r="AJ144" s="693" t="n">
        <v>-0.5082883652767749</v>
      </c>
      <c r="AK144" s="694" t="n"/>
      <c r="AL144" s="2662" t="n">
        <v>130.4117590691524</v>
      </c>
      <c r="AM144" s="2682" t="n">
        <v>146.529265</v>
      </c>
      <c r="AN144" s="2682" t="n">
        <v>125.630743966102</v>
      </c>
      <c r="AO144" s="2682" t="n">
        <v>125.630743966102</v>
      </c>
      <c r="AP144" s="2662" t="n">
        <v>-16.11750593084759</v>
      </c>
      <c r="AQ144" s="3024" t="n">
        <v>4.781015103050422</v>
      </c>
      <c r="AR144" s="2682" t="n">
        <v>249.5625869830508</v>
      </c>
      <c r="AS144" s="693" t="n">
        <v>-0.4774386631999074</v>
      </c>
      <c r="AT144" s="3023" t="n"/>
      <c r="AU144" s="3024" t="n">
        <v>130.476438</v>
      </c>
      <c r="AV144" s="2682" t="n">
        <v>146.529265</v>
      </c>
      <c r="AW144" s="2682" t="n">
        <v>125.630743966102</v>
      </c>
      <c r="AX144" s="2662" t="n">
        <v>-16.05282699999998</v>
      </c>
      <c r="AY144" s="2662" t="n">
        <v>4.845694033898027</v>
      </c>
      <c r="AZ144" s="2682" t="n">
        <v>157.140246</v>
      </c>
      <c r="BA144" s="693" t="n">
        <v>-0.1696815976729474</v>
      </c>
      <c r="BB144" s="694" t="n"/>
      <c r="BC144" s="3024" t="n">
        <v>121.975103135593</v>
      </c>
      <c r="BD144" s="2682" t="n">
        <v>146.529265</v>
      </c>
      <c r="BE144" s="2682" t="n">
        <v>125.630743966102</v>
      </c>
      <c r="BF144" s="2662" t="n">
        <v>-24.55416186440701</v>
      </c>
      <c r="BG144" s="2662" t="n">
        <v>-3.655640830509</v>
      </c>
      <c r="BH144" s="2682" t="n">
        <v>144.1748869830509</v>
      </c>
      <c r="BI144" s="693" t="n">
        <v>-0.1539781602191767</v>
      </c>
      <c r="BJ144" s="3023" t="n"/>
      <c r="BK144" s="3024" t="n">
        <v>125.2145095606785</v>
      </c>
      <c r="BL144" s="2682" t="n">
        <v>146.529265</v>
      </c>
      <c r="BM144" s="2682" t="n">
        <v>125.630743966102</v>
      </c>
      <c r="BN144" s="2682" t="n">
        <v>125.630743966102</v>
      </c>
      <c r="BO144" s="2662" t="n">
        <v>-21.31475543932153</v>
      </c>
      <c r="BP144" s="2662" t="n">
        <v>-0.4162344054235234</v>
      </c>
      <c r="BQ144" s="2682" t="n">
        <v>142.7300529830511</v>
      </c>
      <c r="BR144" s="693" t="n">
        <v>-0.1227179774427219</v>
      </c>
      <c r="BS144" s="694" t="n"/>
      <c r="BT144" s="3024" t="n">
        <v>125.8020137627114</v>
      </c>
      <c r="BU144" s="2682" t="n">
        <v>146.529265</v>
      </c>
      <c r="BV144" s="2682" t="n">
        <v>125.630743966102</v>
      </c>
      <c r="BW144" s="2662" t="n">
        <v>-20.72725123728861</v>
      </c>
      <c r="BX144" s="2662" t="n">
        <v>0.1712697966093941</v>
      </c>
      <c r="BY144" s="2682" t="n">
        <v>145.3305409794372</v>
      </c>
      <c r="BZ144" s="693" t="n">
        <v>-0.1343731818867232</v>
      </c>
      <c r="CA144" s="694" t="n"/>
      <c r="CB144" s="3024" t="n">
        <v>125.1637592542379</v>
      </c>
      <c r="CC144" s="2682" t="n">
        <v>146.529265</v>
      </c>
      <c r="CD144" s="2682" t="n">
        <v>125.630743966102</v>
      </c>
      <c r="CE144" s="2662" t="n">
        <v>-21.36550574576211</v>
      </c>
      <c r="CF144" s="2662" t="n">
        <v>-0.4669847118641002</v>
      </c>
      <c r="CG144" s="2682" t="n">
        <v>149.255588</v>
      </c>
      <c r="CH144" s="693" t="n">
        <v>-0.1614132446804075</v>
      </c>
      <c r="CI144" s="694" t="n"/>
      <c r="CJ144" s="3024" t="n">
        <v>143.9744611694909</v>
      </c>
      <c r="CK144" s="2682" t="n">
        <v>146.529265</v>
      </c>
      <c r="CL144" s="2682" t="n">
        <v>125.630743966102</v>
      </c>
      <c r="CM144" s="2662" t="n">
        <v>-2.554803830509087</v>
      </c>
      <c r="CN144" s="2662" t="n">
        <v>18.34371720338892</v>
      </c>
      <c r="CO144" s="2682" t="n">
        <v>134.7464653220343</v>
      </c>
      <c r="CP144" s="693" t="n">
        <v>0.06848414038470252</v>
      </c>
      <c r="CQ144" s="694" t="n"/>
      <c r="CR144" s="2662" t="n">
        <v>1541.911289190508</v>
      </c>
      <c r="CS144" s="2662" t="n">
        <v>1762.195582000001</v>
      </c>
      <c r="CT144" s="2662" t="n">
        <v>1524.279521307797</v>
      </c>
      <c r="CU144" s="2662" t="n">
        <v>-220.2842928094926</v>
      </c>
      <c r="CV144" s="2662" t="n">
        <v>17.63176788271062</v>
      </c>
      <c r="CW144" s="2662" t="n">
        <v>1986.418052098082</v>
      </c>
      <c r="CX144" s="697">
        <f>IFERROR(CR144/CW144-1, "-")</f>
        <v/>
      </c>
      <c r="CY144" s="93" t="n"/>
      <c r="CZ144" s="3086" t="n">
        <v>1762.195582000001</v>
      </c>
      <c r="DA144" s="2682" t="n">
        <v>1520.189508593224</v>
      </c>
      <c r="DB144" s="2682" t="n">
        <v>1518.308453001358</v>
      </c>
      <c r="DC144" s="2682" t="n">
        <v>1524.279521307798</v>
      </c>
      <c r="DD144" s="2682" t="n">
        <v>1986.418052098082</v>
      </c>
      <c r="DE144" s="693">
        <f>(CZ144-DD144)/DD144</f>
        <v/>
      </c>
      <c r="DF144" s="693">
        <f>(DA144-DD144)/DD144</f>
        <v/>
      </c>
      <c r="DG144" s="693">
        <f>(DB144-DD144)/DD144</f>
        <v/>
      </c>
      <c r="DH144" s="693">
        <f>(DC144-DD144)/DD144</f>
        <v/>
      </c>
      <c r="DI144" s="2729" t="n"/>
      <c r="DJ144" s="2618" t="n"/>
      <c r="DL144" s="2618" t="n"/>
      <c r="DM144" s="2811">
        <f>(CS144-CZ144)*10^6</f>
        <v/>
      </c>
      <c r="DN144" s="2811">
        <f>(CT144-DC144)*10^6</f>
        <v/>
      </c>
      <c r="DO144" s="2811">
        <f>(CW144-DD144)*10^6</f>
        <v/>
      </c>
    </row>
    <row customFormat="1" customHeight="1" ht="14.25" r="145" s="139">
      <c r="A145" s="691" t="n"/>
      <c r="B145" s="692" t="inlineStr">
        <is>
          <t>Internet Mobile (PrP+PoP)</t>
        </is>
      </c>
      <c r="C145" s="643" t="inlineStr">
        <is>
          <t>CA138</t>
        </is>
      </c>
      <c r="D145" s="3024" t="n">
        <v>3531.539953</v>
      </c>
      <c r="E145" s="3024" t="n">
        <v>4112.971609309006</v>
      </c>
      <c r="F145" s="2662" t="n">
        <v>-581.4316563090065</v>
      </c>
      <c r="G145" s="3024" t="n">
        <v>4041.892728</v>
      </c>
      <c r="H145" s="2360" t="n">
        <v>-0.1262657891597562</v>
      </c>
      <c r="I145" s="694" t="n"/>
      <c r="J145" s="3024" t="n">
        <v>3280.484311</v>
      </c>
      <c r="K145" s="3024" t="n">
        <v>3750.923502902394</v>
      </c>
      <c r="L145" s="2662" t="n">
        <v>-470.4391919023947</v>
      </c>
      <c r="M145" s="3024" t="n">
        <v>3779.427133</v>
      </c>
      <c r="N145" s="2360" t="n">
        <v>-0.1320154627783375</v>
      </c>
      <c r="O145" s="3023" t="n"/>
      <c r="P145" s="3024" t="n">
        <v>3544.349124</v>
      </c>
      <c r="Q145" s="3024" t="n">
        <v>4209.964675800271</v>
      </c>
      <c r="R145" s="2662" t="n">
        <v>-665.6155518002711</v>
      </c>
      <c r="S145" s="3024" t="n">
        <v>4179.089676</v>
      </c>
      <c r="T145" s="2360" t="n">
        <v>-0.1518848843194816</v>
      </c>
      <c r="U145" s="694" t="n"/>
      <c r="V145" s="2331" t="n">
        <v>3447.294712</v>
      </c>
      <c r="W145" s="2331" t="n">
        <v>4138.371868051743</v>
      </c>
      <c r="X145" s="2331" t="n">
        <v>3472.130893065769</v>
      </c>
      <c r="Y145" s="2663" t="n">
        <v>-691.0771560517433</v>
      </c>
      <c r="Z145" s="2663" t="n">
        <v>-24.83618106576932</v>
      </c>
      <c r="AA145" s="2331" t="n">
        <v>4092.636089</v>
      </c>
      <c r="AB145" s="2360" t="n">
        <v>-0.1576835474657809</v>
      </c>
      <c r="AC145" s="694" t="n"/>
      <c r="AD145" s="3024" t="n">
        <v>3449.279242</v>
      </c>
      <c r="AE145" s="3024" t="n">
        <v>4429.389628020243</v>
      </c>
      <c r="AF145" s="3024" t="n">
        <v>3619.975789190055</v>
      </c>
      <c r="AG145" s="2662" t="n">
        <v>-980.1103860202434</v>
      </c>
      <c r="AH145" s="3024" t="n">
        <v>-170.6965471900548</v>
      </c>
      <c r="AI145" s="3024" t="n">
        <v>4012.448691</v>
      </c>
      <c r="AJ145" s="693" t="n">
        <v>-0.1403555515272258</v>
      </c>
      <c r="AK145" s="694" t="n"/>
      <c r="AL145" s="3024" t="n">
        <v>3280.91574</v>
      </c>
      <c r="AM145" s="3024" t="n">
        <v>4323.946912722104</v>
      </c>
      <c r="AN145" s="3024" t="n">
        <v>3544.310977589421</v>
      </c>
      <c r="AO145" s="3024" t="n">
        <v>3410.866446586758</v>
      </c>
      <c r="AP145" s="2662" t="n">
        <v>-1043.031172722103</v>
      </c>
      <c r="AQ145" s="3024" t="n">
        <v>-263.395237589421</v>
      </c>
      <c r="AR145" s="3024" t="n">
        <v>3717.817305</v>
      </c>
      <c r="AS145" s="693" t="n">
        <v>-0.1175156090678318</v>
      </c>
      <c r="AT145" s="3023" t="n"/>
      <c r="AU145" s="3024" t="n">
        <v>3070.599567</v>
      </c>
      <c r="AV145" s="3024" t="n">
        <v>4494.770319409128</v>
      </c>
      <c r="AW145" s="3024" t="n">
        <v>3570.289300929674</v>
      </c>
      <c r="AX145" s="2662" t="n">
        <v>-1424.170752409128</v>
      </c>
      <c r="AY145" s="2662" t="n">
        <v>-499.6897339296747</v>
      </c>
      <c r="AZ145" s="3024" t="n">
        <v>3704.030443</v>
      </c>
      <c r="BA145" s="693" t="n">
        <v>-0.1710112499742218</v>
      </c>
      <c r="BB145" s="694" t="n"/>
      <c r="BC145" s="3024" t="n">
        <v>3225.675913</v>
      </c>
      <c r="BD145" s="3024" t="n">
        <v>4633.063261279334</v>
      </c>
      <c r="BE145" s="3024" t="n">
        <v>3702.108043779662</v>
      </c>
      <c r="BF145" s="2662" t="n">
        <v>-1407.387348279334</v>
      </c>
      <c r="BG145" s="2662" t="n">
        <v>-476.4321307796622</v>
      </c>
      <c r="BH145" s="3024" t="n">
        <v>3826.845578</v>
      </c>
      <c r="BI145" s="693" t="n">
        <v>-0.1570927419846885</v>
      </c>
      <c r="BJ145" s="3023" t="n"/>
      <c r="BK145" s="3024" t="n">
        <v>3026.211437</v>
      </c>
      <c r="BL145" s="3024" t="n">
        <v>4480.889449169581</v>
      </c>
      <c r="BM145" s="3024" t="n">
        <v>3566.044285492841</v>
      </c>
      <c r="BN145" s="3024" t="n">
        <v>3117.286639733854</v>
      </c>
      <c r="BO145" s="2662" t="n">
        <v>-1454.678012169581</v>
      </c>
      <c r="BP145" s="2662" t="n">
        <v>-91.07520273385398</v>
      </c>
      <c r="BQ145" s="3024" t="n">
        <v>3588.395989</v>
      </c>
      <c r="BR145" s="693" t="n">
        <v>-0.1566673671811419</v>
      </c>
      <c r="BS145" s="694" t="n"/>
      <c r="BT145" s="3024" t="n">
        <v>3256.921396</v>
      </c>
      <c r="BU145" s="3024" t="n">
        <v>4702.280297197044</v>
      </c>
      <c r="BV145" s="3024" t="n">
        <v>3288.961593885978</v>
      </c>
      <c r="BW145" s="2662" t="n">
        <v>-1445.358901197044</v>
      </c>
      <c r="BX145" s="2662" t="n">
        <v>-32.0401978859777</v>
      </c>
      <c r="BY145" s="3024" t="n">
        <v>3680.59557</v>
      </c>
      <c r="BZ145" s="693" t="n">
        <v>-0.1151102222296051</v>
      </c>
      <c r="CA145" s="694" t="n"/>
      <c r="CB145" s="3024" t="n">
        <v>2999.863267</v>
      </c>
      <c r="CC145" s="3024" t="n">
        <v>4505.963245052391</v>
      </c>
      <c r="CD145" s="3024" t="n">
        <v>3192.257854679928</v>
      </c>
      <c r="CE145" s="2662" t="n">
        <v>-1506.099978052392</v>
      </c>
      <c r="CF145" s="2662" t="n">
        <v>-192.394587679928</v>
      </c>
      <c r="CG145" s="3024" t="n">
        <v>3438.419021</v>
      </c>
      <c r="CH145" s="693" t="n">
        <v>-0.1275457561517487</v>
      </c>
      <c r="CI145" s="694" t="n"/>
      <c r="CJ145" s="3024" t="n">
        <v>3175.915354</v>
      </c>
      <c r="CK145" s="3024" t="n">
        <v>4825.106764076248</v>
      </c>
      <c r="CL145" s="3024" t="n">
        <v>3418.355661068549</v>
      </c>
      <c r="CM145" s="2662" t="n">
        <v>-1649.191410076248</v>
      </c>
      <c r="CN145" s="2662" t="n">
        <v>-242.4403070685494</v>
      </c>
      <c r="CO145" s="3024" t="n">
        <v>3663.613473</v>
      </c>
      <c r="CP145" s="693" t="n">
        <v>-0.1331194250141902</v>
      </c>
      <c r="CQ145" s="694" t="n"/>
      <c r="CR145" s="2662" t="n">
        <v>39289.05001599999</v>
      </c>
      <c r="CS145" s="2662" t="n">
        <v>52607.6415329895</v>
      </c>
      <c r="CT145" s="2662" t="n">
        <v>39847.00031136831</v>
      </c>
      <c r="CU145" s="2662" t="n">
        <v>-13318.5915169895</v>
      </c>
      <c r="CV145" s="2662" t="n">
        <v>-557.9502953683113</v>
      </c>
      <c r="CW145" s="2662" t="n">
        <v>45725.211696</v>
      </c>
      <c r="CX145" s="811">
        <f>IFERROR(CR145/CW145-1, "-")</f>
        <v/>
      </c>
      <c r="CY145" s="93" t="n"/>
      <c r="CZ145" s="3088" t="n">
        <v>52607.64153298949</v>
      </c>
      <c r="DA145" s="3024" t="n">
        <v>43656.25292801228</v>
      </c>
      <c r="DB145" s="3024" t="n">
        <v>42807.56806735415</v>
      </c>
      <c r="DC145" s="3024" t="n">
        <v>39847.00031136831</v>
      </c>
      <c r="DD145" s="3024" t="n">
        <v>45725.211696</v>
      </c>
      <c r="DE145" s="693">
        <f>(CZ145-DD145)/DD145</f>
        <v/>
      </c>
      <c r="DF145" s="693">
        <f>(DA145-DD145)/DD145</f>
        <v/>
      </c>
      <c r="DG145" s="693">
        <f>(DB145-DD145)/DD145</f>
        <v/>
      </c>
      <c r="DH145" s="693">
        <f>(DC145-DD145)/DD145</f>
        <v/>
      </c>
      <c r="DI145" s="2729" t="n"/>
      <c r="DJ145" s="2618" t="n"/>
      <c r="DL145" s="2618" t="n"/>
      <c r="DM145" s="2811">
        <f>(CS145-CZ145)*10^6</f>
        <v/>
      </c>
      <c r="DN145" s="2811">
        <f>(CT145-DC145)*10^6</f>
        <v/>
      </c>
      <c r="DO145" s="2811">
        <f>(CW145-DD145)*10^6</f>
        <v/>
      </c>
    </row>
    <row customFormat="1" customHeight="1" hidden="1" ht="12.75" outlineLevel="1" r="146" s="761">
      <c r="A146" s="755" t="n"/>
      <c r="B146" s="756" t="inlineStr">
        <is>
          <t>dont voix+data</t>
        </is>
      </c>
      <c r="C146" s="643" t="inlineStr">
        <is>
          <t>CA139</t>
        </is>
      </c>
      <c r="D146" s="2848" t="n"/>
      <c r="E146" s="2848" t="n"/>
      <c r="F146" s="2848" t="n">
        <v>0</v>
      </c>
      <c r="G146" s="2848" t="n"/>
      <c r="H146" s="2366" t="n"/>
      <c r="I146" s="757" t="n"/>
      <c r="J146" s="2848" t="n"/>
      <c r="K146" s="2848" t="n"/>
      <c r="L146" s="2848" t="n">
        <v>0</v>
      </c>
      <c r="M146" s="2848" t="n"/>
      <c r="N146" s="2366" t="n"/>
      <c r="O146" s="3056" t="n"/>
      <c r="P146" s="2848" t="n"/>
      <c r="Q146" s="2848" t="n"/>
      <c r="R146" s="2848" t="n">
        <v>0</v>
      </c>
      <c r="S146" s="2848" t="n"/>
      <c r="T146" s="2366" t="n"/>
      <c r="U146" s="757" t="n"/>
      <c r="V146" s="2330" t="n"/>
      <c r="W146" s="3057" t="n"/>
      <c r="X146" s="3057" t="n"/>
      <c r="Y146" s="3057" t="n">
        <v>0</v>
      </c>
      <c r="Z146" s="3057" t="n">
        <v>0</v>
      </c>
      <c r="AA146" s="3057" t="n"/>
      <c r="AB146" s="2366" t="n"/>
      <c r="AC146" s="757" t="n"/>
      <c r="AD146" s="2848" t="n"/>
      <c r="AE146" s="2848" t="n"/>
      <c r="AF146" s="2848" t="n"/>
      <c r="AG146" s="2848" t="n">
        <v>0</v>
      </c>
      <c r="AH146" s="2849" t="n">
        <v>0</v>
      </c>
      <c r="AI146" s="2848" t="n"/>
      <c r="AJ146" s="429" t="n"/>
      <c r="AK146" s="757" t="n"/>
      <c r="AL146" s="2848" t="n"/>
      <c r="AM146" s="2848" t="n"/>
      <c r="AN146" s="2848" t="n"/>
      <c r="AO146" s="2848" t="n"/>
      <c r="AP146" s="2848" t="n">
        <v>0</v>
      </c>
      <c r="AQ146" s="2849" t="n">
        <v>0</v>
      </c>
      <c r="AR146" s="2848" t="n"/>
      <c r="AS146" s="429" t="n"/>
      <c r="AT146" s="3056" t="n"/>
      <c r="AU146" s="2849" t="n"/>
      <c r="AV146" s="2848" t="n"/>
      <c r="AW146" s="2848" t="n"/>
      <c r="AX146" s="2848" t="n">
        <v>0</v>
      </c>
      <c r="AY146" s="2848" t="n">
        <v>0</v>
      </c>
      <c r="AZ146" s="2848" t="n"/>
      <c r="BA146" s="429" t="n"/>
      <c r="BB146" s="757" t="n"/>
      <c r="BC146" s="2849" t="n"/>
      <c r="BD146" s="2848" t="n"/>
      <c r="BE146" s="2848" t="n"/>
      <c r="BF146" s="2848" t="n">
        <v>0</v>
      </c>
      <c r="BG146" s="2848" t="n">
        <v>0</v>
      </c>
      <c r="BH146" s="2848" t="n"/>
      <c r="BI146" s="429" t="n"/>
      <c r="BJ146" s="3056" t="n"/>
      <c r="BK146" s="2849" t="n"/>
      <c r="BL146" s="2848" t="n"/>
      <c r="BM146" s="2848" t="n"/>
      <c r="BN146" s="2848" t="n"/>
      <c r="BO146" s="2848" t="n">
        <v>0</v>
      </c>
      <c r="BP146" s="2848" t="n">
        <v>0</v>
      </c>
      <c r="BQ146" s="2848" t="n"/>
      <c r="BR146" s="429" t="n"/>
      <c r="BS146" s="757" t="n"/>
      <c r="BT146" s="2849" t="n"/>
      <c r="BU146" s="2848" t="n"/>
      <c r="BV146" s="2848" t="n"/>
      <c r="BW146" s="2848" t="n">
        <v>0</v>
      </c>
      <c r="BX146" s="2848" t="n">
        <v>0</v>
      </c>
      <c r="BY146" s="2848" t="n"/>
      <c r="BZ146" s="429" t="n"/>
      <c r="CA146" s="759" t="n"/>
      <c r="CB146" s="2849" t="n"/>
      <c r="CC146" s="2848" t="n"/>
      <c r="CD146" s="2848" t="n"/>
      <c r="CE146" s="2848" t="n">
        <v>0</v>
      </c>
      <c r="CF146" s="2848" t="n">
        <v>0</v>
      </c>
      <c r="CG146" s="2848" t="n"/>
      <c r="CH146" s="429" t="n"/>
      <c r="CI146" s="759" t="n"/>
      <c r="CJ146" s="2849" t="n"/>
      <c r="CK146" s="2848" t="n"/>
      <c r="CL146" s="2848" t="n"/>
      <c r="CM146" s="2848" t="n">
        <v>0</v>
      </c>
      <c r="CN146" s="2848" t="n">
        <v>0</v>
      </c>
      <c r="CO146" s="2848" t="n"/>
      <c r="CP146" s="429" t="n"/>
      <c r="CQ146" s="757" t="n"/>
      <c r="CR146" s="2848" t="n">
        <v>0</v>
      </c>
      <c r="CS146" s="2848" t="n">
        <v>0</v>
      </c>
      <c r="CT146" s="2848" t="n">
        <v>0</v>
      </c>
      <c r="CU146" s="2848" t="n">
        <v>0</v>
      </c>
      <c r="CV146" s="2848" t="n">
        <v>0</v>
      </c>
      <c r="CW146" s="2848" t="n">
        <v>0</v>
      </c>
      <c r="CX146" s="760" t="n"/>
      <c r="CY146" s="236" t="n"/>
      <c r="CZ146" s="3058" t="n"/>
      <c r="DA146" s="2848" t="n"/>
      <c r="DB146" s="2848" t="n"/>
      <c r="DC146" s="2848" t="n"/>
      <c r="DD146" s="2848" t="n">
        <v>0</v>
      </c>
      <c r="DE146" s="429" t="n"/>
      <c r="DF146" s="429" t="n"/>
      <c r="DG146" s="429" t="n"/>
      <c r="DH146" s="429" t="n"/>
      <c r="DI146" s="2729" t="n"/>
      <c r="DJ146" s="2729" t="n"/>
      <c r="DK146" s="12" t="n"/>
      <c r="DL146" s="2729" t="n"/>
      <c r="DM146" s="2811">
        <f>(CS146-CZ146)*10^6</f>
        <v/>
      </c>
      <c r="DN146" s="2811">
        <f>(CT146-DC146)*10^6</f>
        <v/>
      </c>
      <c r="DO146" s="2811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idden="1" ht="12.75" outlineLevel="1" r="147" s="761">
      <c r="A147" s="755" t="n"/>
      <c r="B147" s="756" t="inlineStr">
        <is>
          <t>dont data only</t>
        </is>
      </c>
      <c r="C147" s="643" t="inlineStr">
        <is>
          <t>CA140</t>
        </is>
      </c>
      <c r="D147" s="2848" t="n"/>
      <c r="E147" s="2848" t="n"/>
      <c r="F147" s="2848" t="n">
        <v>0</v>
      </c>
      <c r="G147" s="2848" t="n"/>
      <c r="H147" s="2366" t="n"/>
      <c r="I147" s="757" t="n"/>
      <c r="J147" s="2848" t="n"/>
      <c r="K147" s="2848" t="n"/>
      <c r="L147" s="2848" t="n">
        <v>0</v>
      </c>
      <c r="M147" s="2848" t="n"/>
      <c r="N147" s="2366" t="n"/>
      <c r="O147" s="3056" t="n"/>
      <c r="P147" s="2848" t="n"/>
      <c r="Q147" s="2848" t="n"/>
      <c r="R147" s="2848" t="n">
        <v>0</v>
      </c>
      <c r="S147" s="2848" t="n"/>
      <c r="T147" s="2366" t="n"/>
      <c r="U147" s="757" t="n"/>
      <c r="V147" s="2330" t="n"/>
      <c r="W147" s="3057" t="n"/>
      <c r="X147" s="3057" t="n"/>
      <c r="Y147" s="3057" t="n">
        <v>0</v>
      </c>
      <c r="Z147" s="3057" t="n">
        <v>0</v>
      </c>
      <c r="AA147" s="3057" t="n"/>
      <c r="AB147" s="2366" t="n"/>
      <c r="AC147" s="757" t="n"/>
      <c r="AD147" s="2848" t="n"/>
      <c r="AE147" s="2848" t="n"/>
      <c r="AF147" s="2848" t="n"/>
      <c r="AG147" s="2848" t="n">
        <v>0</v>
      </c>
      <c r="AH147" s="2849" t="n">
        <v>0</v>
      </c>
      <c r="AI147" s="2848" t="n"/>
      <c r="AJ147" s="429" t="n"/>
      <c r="AK147" s="757" t="n"/>
      <c r="AL147" s="2848" t="n"/>
      <c r="AM147" s="2848" t="n"/>
      <c r="AN147" s="2848" t="n"/>
      <c r="AO147" s="2848" t="n"/>
      <c r="AP147" s="2848" t="n">
        <v>0</v>
      </c>
      <c r="AQ147" s="2849" t="n">
        <v>0</v>
      </c>
      <c r="AR147" s="2848" t="n"/>
      <c r="AS147" s="429" t="n"/>
      <c r="AT147" s="3056" t="n"/>
      <c r="AU147" s="2849" t="n"/>
      <c r="AV147" s="2848" t="n"/>
      <c r="AW147" s="2848" t="n"/>
      <c r="AX147" s="2848" t="n">
        <v>0</v>
      </c>
      <c r="AY147" s="2848" t="n">
        <v>0</v>
      </c>
      <c r="AZ147" s="2848" t="n"/>
      <c r="BA147" s="429" t="n"/>
      <c r="BB147" s="757" t="n"/>
      <c r="BC147" s="2849" t="n"/>
      <c r="BD147" s="2848" t="n"/>
      <c r="BE147" s="2848" t="n"/>
      <c r="BF147" s="2848" t="n">
        <v>0</v>
      </c>
      <c r="BG147" s="2848" t="n">
        <v>0</v>
      </c>
      <c r="BH147" s="2848" t="n"/>
      <c r="BI147" s="429" t="n"/>
      <c r="BJ147" s="3056" t="n"/>
      <c r="BK147" s="2849" t="n"/>
      <c r="BL147" s="2848" t="n"/>
      <c r="BM147" s="2848" t="n"/>
      <c r="BN147" s="2848" t="n"/>
      <c r="BO147" s="2848" t="n">
        <v>0</v>
      </c>
      <c r="BP147" s="2848" t="n">
        <v>0</v>
      </c>
      <c r="BQ147" s="2848" t="n"/>
      <c r="BR147" s="429" t="n"/>
      <c r="BS147" s="757" t="n"/>
      <c r="BT147" s="2849" t="n"/>
      <c r="BU147" s="2848" t="n"/>
      <c r="BV147" s="2848" t="n"/>
      <c r="BW147" s="2848" t="n">
        <v>0</v>
      </c>
      <c r="BX147" s="2848" t="n">
        <v>0</v>
      </c>
      <c r="BY147" s="2848" t="n"/>
      <c r="BZ147" s="429" t="n"/>
      <c r="CA147" s="759" t="n"/>
      <c r="CB147" s="2849" t="n"/>
      <c r="CC147" s="2848" t="n"/>
      <c r="CD147" s="2848" t="n"/>
      <c r="CE147" s="2848" t="n">
        <v>0</v>
      </c>
      <c r="CF147" s="2848" t="n">
        <v>0</v>
      </c>
      <c r="CG147" s="2848" t="n"/>
      <c r="CH147" s="429" t="n"/>
      <c r="CI147" s="759" t="n"/>
      <c r="CJ147" s="2849" t="n"/>
      <c r="CK147" s="2848" t="n"/>
      <c r="CL147" s="2848" t="n"/>
      <c r="CM147" s="2848" t="n">
        <v>0</v>
      </c>
      <c r="CN147" s="2848" t="n">
        <v>0</v>
      </c>
      <c r="CO147" s="2848" t="n"/>
      <c r="CP147" s="429" t="n"/>
      <c r="CQ147" s="757" t="n"/>
      <c r="CR147" s="2848" t="n">
        <v>0</v>
      </c>
      <c r="CS147" s="2848" t="n">
        <v>0</v>
      </c>
      <c r="CT147" s="2848" t="n">
        <v>0</v>
      </c>
      <c r="CU147" s="2848" t="n">
        <v>0</v>
      </c>
      <c r="CV147" s="2848" t="n">
        <v>0</v>
      </c>
      <c r="CW147" s="2848" t="n">
        <v>0</v>
      </c>
      <c r="CX147" s="760" t="n"/>
      <c r="CY147" s="236" t="n"/>
      <c r="CZ147" s="3058" t="n"/>
      <c r="DA147" s="2848" t="n"/>
      <c r="DB147" s="2848" t="n"/>
      <c r="DC147" s="2848" t="n"/>
      <c r="DD147" s="2848" t="n">
        <v>0</v>
      </c>
      <c r="DE147" s="429" t="n"/>
      <c r="DF147" s="429" t="n"/>
      <c r="DG147" s="429" t="n"/>
      <c r="DH147" s="429" t="n"/>
      <c r="DI147" s="2729" t="n"/>
      <c r="DJ147" s="2729" t="n"/>
      <c r="DK147" s="12" t="n"/>
      <c r="DL147" s="2729" t="n"/>
      <c r="DM147" s="2811">
        <f>(CS147-CZ147)*10^6</f>
        <v/>
      </c>
      <c r="DN147" s="2811">
        <f>(CT147-DC147)*10^6</f>
        <v/>
      </c>
      <c r="DO147" s="2811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collapsed="1" r="148" s="2557">
      <c r="A148" s="557" t="n"/>
      <c r="B148" s="813" t="n"/>
      <c r="C148" s="643" t="inlineStr">
        <is>
          <t>CA141</t>
        </is>
      </c>
      <c r="D148" s="2667" t="n"/>
      <c r="E148" s="2667" t="n"/>
      <c r="F148" s="2667" t="n"/>
      <c r="G148" s="2667" t="n"/>
      <c r="H148" s="224" t="n"/>
      <c r="I148" s="389" t="n"/>
      <c r="J148" s="2667" t="n"/>
      <c r="K148" s="2667" t="n"/>
      <c r="L148" s="2667" t="n"/>
      <c r="M148" s="2667" t="n"/>
      <c r="N148" s="224" t="n"/>
      <c r="O148" s="2826" t="n"/>
      <c r="P148" s="2667" t="n"/>
      <c r="Q148" s="2667" t="n"/>
      <c r="R148" s="2667" t="n"/>
      <c r="S148" s="2667" t="n"/>
      <c r="T148" s="224" t="n"/>
      <c r="U148" s="389" t="n"/>
      <c r="V148" s="2348" t="n"/>
      <c r="W148" s="2668" t="n"/>
      <c r="X148" s="2668" t="n"/>
      <c r="Y148" s="2668" t="n"/>
      <c r="Z148" s="2668" t="n"/>
      <c r="AA148" s="2668" t="n"/>
      <c r="AB148" s="224" t="n"/>
      <c r="AC148" s="389" t="n"/>
      <c r="AD148" s="2667" t="n"/>
      <c r="AE148" s="2667" t="n"/>
      <c r="AF148" s="2667" t="n"/>
      <c r="AG148" s="2667" t="n"/>
      <c r="AH148" s="2747" t="n"/>
      <c r="AI148" s="2667" t="n"/>
      <c r="AJ148" s="224" t="n"/>
      <c r="AK148" s="389" t="n"/>
      <c r="AL148" s="2667" t="n"/>
      <c r="AM148" s="2667" t="n"/>
      <c r="AN148" s="2667" t="n"/>
      <c r="AO148" s="2667" t="n"/>
      <c r="AP148" s="2667" t="n"/>
      <c r="AQ148" s="2747" t="n"/>
      <c r="AR148" s="2667" t="n"/>
      <c r="AS148" s="224" t="n"/>
      <c r="AT148" s="2826" t="n"/>
      <c r="AU148" s="2747" t="n"/>
      <c r="AV148" s="2667" t="n"/>
      <c r="AW148" s="2667" t="n"/>
      <c r="AX148" s="2667" t="n"/>
      <c r="AY148" s="2667" t="n"/>
      <c r="AZ148" s="2667" t="n"/>
      <c r="BA148" s="224" t="n"/>
      <c r="BB148" s="389" t="n"/>
      <c r="BC148" s="2747" t="n"/>
      <c r="BD148" s="2667" t="n"/>
      <c r="BE148" s="2667" t="n"/>
      <c r="BF148" s="2667" t="n"/>
      <c r="BG148" s="2667" t="n"/>
      <c r="BH148" s="2667" t="n"/>
      <c r="BI148" s="224" t="n"/>
      <c r="BJ148" s="2826" t="n"/>
      <c r="BK148" s="2747" t="n"/>
      <c r="BL148" s="2667" t="n"/>
      <c r="BM148" s="2667" t="n"/>
      <c r="BN148" s="2667" t="n"/>
      <c r="BO148" s="2667" t="n"/>
      <c r="BP148" s="2667" t="n"/>
      <c r="BQ148" s="2667" t="n"/>
      <c r="BR148" s="224" t="n"/>
      <c r="BS148" s="389" t="n"/>
      <c r="BT148" s="2747" t="n"/>
      <c r="BU148" s="2667" t="n"/>
      <c r="BV148" s="2667" t="n"/>
      <c r="BW148" s="2667" t="n"/>
      <c r="BX148" s="2667" t="n"/>
      <c r="BY148" s="2667" t="n"/>
      <c r="BZ148" s="224" t="n"/>
      <c r="CA148" s="389" t="n"/>
      <c r="CB148" s="2747" t="n"/>
      <c r="CC148" s="2667" t="n"/>
      <c r="CD148" s="2667" t="n"/>
      <c r="CE148" s="2667" t="n"/>
      <c r="CF148" s="2667" t="n"/>
      <c r="CG148" s="2667" t="n"/>
      <c r="CH148" s="224" t="n"/>
      <c r="CI148" s="389" t="n"/>
      <c r="CJ148" s="2747" t="n"/>
      <c r="CK148" s="2667" t="n"/>
      <c r="CL148" s="2667" t="n"/>
      <c r="CM148" s="2667" t="n"/>
      <c r="CN148" s="2667" t="n"/>
      <c r="CO148" s="2667" t="n"/>
      <c r="CP148" s="224" t="n"/>
      <c r="CQ148" s="389" t="n"/>
      <c r="CR148" s="2667" t="n"/>
      <c r="CS148" s="2667" t="n"/>
      <c r="CT148" s="2667" t="n"/>
      <c r="CU148" s="2667">
        <f>+CR148-CS148</f>
        <v/>
      </c>
      <c r="CV148" s="2667">
        <f>+CR148-CT148</f>
        <v/>
      </c>
      <c r="CW148" s="2667" t="n"/>
      <c r="CX148" s="764">
        <f>IFERROR(CR148/CW148-1, "-")</f>
        <v/>
      </c>
      <c r="CY148" s="32" t="n"/>
      <c r="CZ148" s="3008" t="n"/>
      <c r="DA148" s="2667" t="n"/>
      <c r="DB148" s="2667" t="n"/>
      <c r="DC148" s="2667" t="n"/>
      <c r="DD148" s="2667" t="n"/>
      <c r="DE148" s="224" t="n"/>
      <c r="DF148" s="224" t="n"/>
      <c r="DG148" s="224" t="n"/>
      <c r="DH148" s="224" t="n"/>
      <c r="DI148" s="2729" t="n"/>
      <c r="DL148" s="2618" t="n"/>
      <c r="DM148" s="2811">
        <f>(CS148-CZ148)*10^6</f>
        <v/>
      </c>
      <c r="DN148" s="2811">
        <f>(CT148-DC148)*10^6</f>
        <v/>
      </c>
      <c r="DO148" s="2811">
        <f>(CW148-DD148)*10^6</f>
        <v/>
      </c>
    </row>
    <row customHeight="1" ht="15" r="149" s="2557">
      <c r="A149" s="679" t="inlineStr">
        <is>
          <t>CA entrant</t>
        </is>
      </c>
      <c r="B149" s="680" t="n"/>
      <c r="C149" s="643" t="inlineStr">
        <is>
          <t>CA142</t>
        </is>
      </c>
      <c r="D149" s="3017" t="n">
        <v>182.990206</v>
      </c>
      <c r="E149" s="3017" t="n">
        <v>218.189881612852</v>
      </c>
      <c r="F149" s="3017" t="n">
        <v>-35.19967561285196</v>
      </c>
      <c r="G149" s="3017" t="n">
        <v>241.699428</v>
      </c>
      <c r="H149" s="2359" t="n">
        <v>-0.2429017829533299</v>
      </c>
      <c r="I149" s="683" t="n"/>
      <c r="J149" s="3017" t="n">
        <v>170.828865</v>
      </c>
      <c r="K149" s="3017" t="n">
        <v>200.3215995340954</v>
      </c>
      <c r="L149" s="3017" t="n">
        <v>-29.4927345340954</v>
      </c>
      <c r="M149" s="3017" t="n">
        <v>234.328124</v>
      </c>
      <c r="N149" s="2359" t="n">
        <v>-0.2709843697634859</v>
      </c>
      <c r="O149" s="3018" t="n"/>
      <c r="P149" s="3017" t="n">
        <v>178.321282</v>
      </c>
      <c r="Q149" s="3017" t="n">
        <v>201.9069516311653</v>
      </c>
      <c r="R149" s="3017" t="n">
        <v>-23.58566963116527</v>
      </c>
      <c r="S149" s="3017" t="n">
        <v>252.164526</v>
      </c>
      <c r="T149" s="2359" t="n">
        <v>-0.2928375579680069</v>
      </c>
      <c r="U149" s="683" t="n"/>
      <c r="V149" s="2354" t="n">
        <v>173.320348</v>
      </c>
      <c r="W149" s="3019" t="n">
        <v>198.3531688252501</v>
      </c>
      <c r="X149" s="3019" t="n">
        <v>183.8788260023964</v>
      </c>
      <c r="Y149" s="3019" t="n">
        <v>-25.03282082525013</v>
      </c>
      <c r="Z149" s="3019" t="n">
        <v>-10.55847800239638</v>
      </c>
      <c r="AA149" s="3019" t="n">
        <v>224.7807</v>
      </c>
      <c r="AB149" s="2359" t="n">
        <v>-0.2289358116599868</v>
      </c>
      <c r="AC149" s="683" t="n"/>
      <c r="AD149" s="3017" t="n">
        <v>211.729549</v>
      </c>
      <c r="AE149" s="3017" t="n">
        <v>184.5239752151792</v>
      </c>
      <c r="AF149" s="3017" t="n">
        <v>185.0266896945363</v>
      </c>
      <c r="AG149" s="3017" t="n">
        <v>27.20557378482081</v>
      </c>
      <c r="AH149" s="3020" t="n">
        <v>26.7028593054637</v>
      </c>
      <c r="AI149" s="3017" t="n">
        <v>209.0271599999998</v>
      </c>
      <c r="AJ149" s="682" t="n">
        <v>0.01292841083426799</v>
      </c>
      <c r="AK149" s="683" t="n"/>
      <c r="AL149" s="3017" t="n">
        <v>194.060813</v>
      </c>
      <c r="AM149" s="3017" t="n">
        <v>196.2183244855621</v>
      </c>
      <c r="AN149" s="3017" t="n">
        <v>181.8304440785166</v>
      </c>
      <c r="AO149" s="3017" t="n">
        <v>236.1313804140002</v>
      </c>
      <c r="AP149" s="3017" t="n">
        <v>-2.157511485562082</v>
      </c>
      <c r="AQ149" s="3020" t="n">
        <v>12.23036892148343</v>
      </c>
      <c r="AR149" s="3017" t="n">
        <v>231.1180660000002</v>
      </c>
      <c r="AS149" s="682" t="n">
        <v>-0.1603390580466357</v>
      </c>
      <c r="AT149" s="3018" t="n"/>
      <c r="AU149" s="3020" t="n">
        <v>184.285757</v>
      </c>
      <c r="AV149" s="3017" t="n">
        <v>198.4782956246444</v>
      </c>
      <c r="AW149" s="3017" t="n">
        <v>163.9939964403771</v>
      </c>
      <c r="AX149" s="3017" t="n">
        <v>-14.19253862464444</v>
      </c>
      <c r="AY149" s="3017" t="n">
        <v>20.29176055962293</v>
      </c>
      <c r="AZ149" s="3017" t="n">
        <v>224.972825</v>
      </c>
      <c r="BA149" s="682" t="n">
        <v>-0.1808532563877439</v>
      </c>
      <c r="BB149" s="683" t="n"/>
      <c r="BC149" s="3020" t="n">
        <v>192.066979</v>
      </c>
      <c r="BD149" s="3017" t="n">
        <v>186.4552017068589</v>
      </c>
      <c r="BE149" s="3017" t="n">
        <v>158.9366692382234</v>
      </c>
      <c r="BF149" s="3017" t="n">
        <v>5.611777293141046</v>
      </c>
      <c r="BG149" s="3017" t="n">
        <v>33.13030976177657</v>
      </c>
      <c r="BH149" s="3017" t="n">
        <v>200.03498</v>
      </c>
      <c r="BI149" s="682" t="n">
        <v>-0.03983303820161876</v>
      </c>
      <c r="BJ149" s="3018" t="n"/>
      <c r="BK149" s="3020" t="n">
        <v>182.704951</v>
      </c>
      <c r="BL149" s="3017" t="n">
        <v>185.5725282153369</v>
      </c>
      <c r="BM149" s="3017" t="n">
        <v>156.0010804187068</v>
      </c>
      <c r="BN149" s="3017" t="n">
        <v>182.6959114161939</v>
      </c>
      <c r="BO149" s="3017" t="n">
        <v>-2.867577215336951</v>
      </c>
      <c r="BP149" s="3017" t="n">
        <v>0.009039583806099927</v>
      </c>
      <c r="BQ149" s="3017" t="n">
        <v>207.5457760000002</v>
      </c>
      <c r="BR149" s="682" t="n">
        <v>-0.1196884151475105</v>
      </c>
      <c r="BS149" s="683" t="n"/>
      <c r="BT149" s="3020" t="n">
        <v>209.9658630000002</v>
      </c>
      <c r="BU149" s="3017" t="n">
        <v>186.750172190058</v>
      </c>
      <c r="BV149" s="3017" t="n">
        <v>194.7203712772086</v>
      </c>
      <c r="BW149" s="3017" t="n">
        <v>23.21569080994229</v>
      </c>
      <c r="BX149" s="3017" t="n">
        <v>15.24549172279168</v>
      </c>
      <c r="BY149" s="3017" t="n">
        <v>171.616426</v>
      </c>
      <c r="BZ149" s="682" t="n">
        <v>0.2234601774074951</v>
      </c>
      <c r="CA149" s="687" t="n"/>
      <c r="CB149" s="3020" t="n">
        <v>159.524845</v>
      </c>
      <c r="CC149" s="3017" t="n">
        <v>188.7244553587088</v>
      </c>
      <c r="CD149" s="3017" t="n">
        <v>195.4491335983697</v>
      </c>
      <c r="CE149" s="3017" t="n">
        <v>-29.19961035870881</v>
      </c>
      <c r="CF149" s="3017" t="n">
        <v>-35.92428859836969</v>
      </c>
      <c r="CG149" s="3017" t="n">
        <v>188.271715</v>
      </c>
      <c r="CH149" s="682" t="n">
        <v>-0.152688203854732</v>
      </c>
      <c r="CI149" s="687" t="n"/>
      <c r="CJ149" s="3020" t="n">
        <v>162.99879</v>
      </c>
      <c r="CK149" s="3017" t="n">
        <v>207.0534951050451</v>
      </c>
      <c r="CL149" s="3017" t="n">
        <v>200.8894478785868</v>
      </c>
      <c r="CM149" s="3017" t="n">
        <v>-44.05470510504512</v>
      </c>
      <c r="CN149" s="3017" t="n">
        <v>-37.89065787858684</v>
      </c>
      <c r="CO149" s="3017" t="n">
        <v>173.560076</v>
      </c>
      <c r="CP149" s="682" t="n">
        <v>-0.06085089522546649</v>
      </c>
      <c r="CQ149" s="683" t="n"/>
      <c r="CR149" s="3017" t="n">
        <v>2202.798248</v>
      </c>
      <c r="CS149" s="3017" t="n">
        <v>2352.548049504756</v>
      </c>
      <c r="CT149" s="3017" t="n">
        <v>2261.358663170359</v>
      </c>
      <c r="CU149" s="3017" t="n">
        <v>-149.7498015047559</v>
      </c>
      <c r="CV149" s="3017" t="n">
        <v>-58.56041517035874</v>
      </c>
      <c r="CW149" s="3017" t="n">
        <v>2559.119802</v>
      </c>
      <c r="CX149" s="688">
        <f>IFERROR(CR149/CW149-1, "-")</f>
        <v/>
      </c>
      <c r="CY149" s="689" t="n"/>
      <c r="CZ149" s="3022" t="n">
        <v>2352.548049504756</v>
      </c>
      <c r="DA149" s="3017" t="n">
        <v>2207.989455707823</v>
      </c>
      <c r="DB149" s="3017" t="n">
        <v>2117.061991499229</v>
      </c>
      <c r="DC149" s="3017" t="n">
        <v>2261.358663170359</v>
      </c>
      <c r="DD149" s="3017" t="n">
        <v>2559.119802</v>
      </c>
      <c r="DE149" s="682">
        <f>(CZ149-DD149)/DD149</f>
        <v/>
      </c>
      <c r="DF149" s="682">
        <f>(DA149-DD149)/DD149</f>
        <v/>
      </c>
      <c r="DG149" s="682">
        <f>(DB149-DD149)/DD149</f>
        <v/>
      </c>
      <c r="DH149" s="682">
        <f>(DC149-DD149)/DD149</f>
        <v/>
      </c>
      <c r="DI149" s="2729" t="n"/>
      <c r="DL149" s="2618" t="n"/>
      <c r="DM149" s="2811">
        <f>(CS149-CZ149)*10^6</f>
        <v/>
      </c>
      <c r="DN149" s="2811">
        <f>(CT149-DC149)*10^6</f>
        <v/>
      </c>
      <c r="DO149" s="2811">
        <f>(CW149-DD149)*10^6</f>
        <v/>
      </c>
    </row>
    <row customHeight="1" hidden="1" ht="15" r="150" s="2557">
      <c r="A150" s="557" t="n"/>
      <c r="B150" s="814" t="inlineStr">
        <is>
          <t>Opérateur national MTN</t>
        </is>
      </c>
      <c r="C150" s="643" t="inlineStr">
        <is>
          <t>CA143</t>
        </is>
      </c>
      <c r="D150" s="2667" t="n"/>
      <c r="E150" s="2667" t="n"/>
      <c r="F150" s="2667" t="n"/>
      <c r="G150" s="2667" t="n"/>
      <c r="H150" s="224" t="n"/>
      <c r="I150" s="389" t="n"/>
      <c r="J150" s="2667" t="n"/>
      <c r="K150" s="2667" t="n"/>
      <c r="L150" s="2667" t="n"/>
      <c r="M150" s="2667" t="n"/>
      <c r="N150" s="224" t="n"/>
      <c r="O150" s="2826" t="n"/>
      <c r="P150" s="2667" t="n"/>
      <c r="Q150" s="2667" t="n"/>
      <c r="R150" s="2667" t="n"/>
      <c r="S150" s="2667" t="n"/>
      <c r="T150" s="224" t="n"/>
      <c r="U150" s="389" t="n"/>
      <c r="V150" s="2348" t="n"/>
      <c r="W150" s="2668" t="n"/>
      <c r="X150" s="2668" t="n"/>
      <c r="Y150" s="2668" t="n"/>
      <c r="Z150" s="2668" t="n"/>
      <c r="AA150" s="2668" t="n"/>
      <c r="AB150" s="224" t="n"/>
      <c r="AC150" s="389" t="n"/>
      <c r="AD150" s="2667" t="n"/>
      <c r="AE150" s="2667" t="n"/>
      <c r="AF150" s="2667" t="n"/>
      <c r="AG150" s="2667" t="n"/>
      <c r="AH150" s="2747" t="n"/>
      <c r="AI150" s="2667" t="n"/>
      <c r="AJ150" s="224" t="n"/>
      <c r="AK150" s="389" t="n"/>
      <c r="AL150" s="2667" t="n"/>
      <c r="AM150" s="2667" t="n"/>
      <c r="AN150" s="2667" t="n"/>
      <c r="AO150" s="2667" t="n"/>
      <c r="AP150" s="2667" t="n"/>
      <c r="AQ150" s="2747" t="n"/>
      <c r="AR150" s="2667" t="n"/>
      <c r="AS150" s="224" t="n"/>
      <c r="AT150" s="2826" t="n"/>
      <c r="AU150" s="2747" t="n"/>
      <c r="AV150" s="2667" t="n"/>
      <c r="AW150" s="2667" t="n"/>
      <c r="AX150" s="2667" t="n"/>
      <c r="AY150" s="2667" t="n"/>
      <c r="AZ150" s="2667" t="n"/>
      <c r="BA150" s="224" t="n"/>
      <c r="BB150" s="389" t="n"/>
      <c r="BC150" s="2747" t="n"/>
      <c r="BD150" s="2667" t="n"/>
      <c r="BE150" s="2667" t="n"/>
      <c r="BF150" s="2667" t="n"/>
      <c r="BG150" s="2667" t="n"/>
      <c r="BH150" s="2667" t="n"/>
      <c r="BI150" s="224" t="n"/>
      <c r="BJ150" s="2826" t="n"/>
      <c r="BK150" s="2747" t="n"/>
      <c r="BL150" s="2667" t="n"/>
      <c r="BM150" s="2667" t="n"/>
      <c r="BN150" s="2667" t="n"/>
      <c r="BO150" s="2667" t="n"/>
      <c r="BP150" s="2667" t="n"/>
      <c r="BQ150" s="2667" t="n"/>
      <c r="BR150" s="224" t="n"/>
      <c r="BS150" s="389" t="n"/>
      <c r="BT150" s="2747" t="n"/>
      <c r="BU150" s="2667" t="n"/>
      <c r="BV150" s="2667" t="n"/>
      <c r="BW150" s="2667" t="n"/>
      <c r="BX150" s="2667" t="n"/>
      <c r="BY150" s="2667" t="n"/>
      <c r="BZ150" s="224" t="n"/>
      <c r="CA150" s="389" t="n"/>
      <c r="CB150" s="2747" t="n"/>
      <c r="CC150" s="2667" t="n"/>
      <c r="CD150" s="2667" t="n"/>
      <c r="CE150" s="2667" t="n"/>
      <c r="CF150" s="2667" t="n"/>
      <c r="CG150" s="2667" t="n"/>
      <c r="CH150" s="224" t="n"/>
      <c r="CI150" s="389" t="n"/>
      <c r="CJ150" s="2747" t="n"/>
      <c r="CK150" s="2667" t="n"/>
      <c r="CL150" s="2667" t="n"/>
      <c r="CM150" s="2667" t="n"/>
      <c r="CN150" s="2667" t="n"/>
      <c r="CO150" s="2667" t="n"/>
      <c r="CP150" s="224" t="n"/>
      <c r="CQ150" s="389" t="n"/>
      <c r="CR150" s="2667" t="n"/>
      <c r="CS150" s="2667" t="n"/>
      <c r="CT150" s="2667" t="n"/>
      <c r="CU150" s="2667">
        <f>+CR150-CS150</f>
        <v/>
      </c>
      <c r="CV150" s="2667">
        <f>+CR150-CT150</f>
        <v/>
      </c>
      <c r="CW150" s="2667" t="n"/>
      <c r="CX150" s="764">
        <f>IFERROR(CR150/CW150-1, "-")</f>
        <v/>
      </c>
      <c r="CY150" s="32" t="n"/>
      <c r="CZ150" s="3008" t="n"/>
      <c r="DA150" s="2667" t="n"/>
      <c r="DB150" s="2667" t="n"/>
      <c r="DC150" s="2667" t="n"/>
      <c r="DD150" s="2667" t="n"/>
      <c r="DE150" s="224">
        <f>(CZ150-DD150)/DD150</f>
        <v/>
      </c>
      <c r="DF150" s="224">
        <f>(DA150-DD150)/DD150</f>
        <v/>
      </c>
      <c r="DG150" s="224">
        <f>(DB150-DD150)/DD150</f>
        <v/>
      </c>
      <c r="DH150" s="224">
        <f>(DC150-DD150)/DD150</f>
        <v/>
      </c>
      <c r="DI150" s="2729" t="n"/>
      <c r="DL150" s="2618" t="n"/>
      <c r="DM150" s="2811">
        <f>(CS150-CZ150)*10^6</f>
        <v/>
      </c>
      <c r="DN150" s="2811">
        <f>(CT150-DC150)*10^6</f>
        <v/>
      </c>
      <c r="DO150" s="2811">
        <f>(CW150-DD150)*10^6</f>
        <v/>
      </c>
    </row>
    <row customFormat="1" customHeight="1" hidden="1" ht="15" outlineLevel="1" r="151" s="777">
      <c r="A151" s="774" t="n"/>
      <c r="B151" s="726" t="inlineStr">
        <is>
          <t>Consumer Prepaid</t>
        </is>
      </c>
      <c r="C151" s="643" t="inlineStr">
        <is>
          <t>CA144</t>
        </is>
      </c>
      <c r="D151" s="2832" t="n"/>
      <c r="E151" s="2832" t="n"/>
      <c r="F151" s="2832" t="n"/>
      <c r="G151" s="2832" t="n"/>
      <c r="H151" s="2368" t="n"/>
      <c r="I151" s="402" t="n"/>
      <c r="J151" s="2832" t="n"/>
      <c r="K151" s="2832" t="n"/>
      <c r="L151" s="2832" t="n"/>
      <c r="M151" s="2832" t="n"/>
      <c r="N151" s="2368" t="n"/>
      <c r="O151" s="2826" t="n"/>
      <c r="P151" s="2832" t="n"/>
      <c r="Q151" s="2832" t="n"/>
      <c r="R151" s="2832" t="n"/>
      <c r="S151" s="2832" t="n"/>
      <c r="T151" s="2368" t="n"/>
      <c r="U151" s="402" t="n"/>
      <c r="V151" s="2336" t="n"/>
      <c r="W151" s="3066" t="n"/>
      <c r="X151" s="3066" t="n"/>
      <c r="Y151" s="3066" t="n"/>
      <c r="Z151" s="3066" t="n"/>
      <c r="AA151" s="3066" t="n"/>
      <c r="AB151" s="2368" t="n"/>
      <c r="AC151" s="402" t="n"/>
      <c r="AD151" s="2832" t="n"/>
      <c r="AE151" s="2832" t="n"/>
      <c r="AF151" s="2832" t="n"/>
      <c r="AG151" s="2832" t="n"/>
      <c r="AH151" s="2831" t="n"/>
      <c r="AI151" s="2832" t="n"/>
      <c r="AJ151" s="401" t="n"/>
      <c r="AK151" s="402" t="n"/>
      <c r="AL151" s="2832" t="n"/>
      <c r="AM151" s="2832" t="n"/>
      <c r="AN151" s="2832" t="n"/>
      <c r="AO151" s="2832" t="n"/>
      <c r="AP151" s="2832" t="n"/>
      <c r="AQ151" s="2831" t="n"/>
      <c r="AR151" s="2832" t="n"/>
      <c r="AS151" s="401" t="n"/>
      <c r="AT151" s="2826" t="n"/>
      <c r="AU151" s="2831" t="n"/>
      <c r="AV151" s="2832" t="n"/>
      <c r="AW151" s="2832" t="n"/>
      <c r="AX151" s="2832" t="n"/>
      <c r="AY151" s="2832" t="n"/>
      <c r="AZ151" s="2832" t="n"/>
      <c r="BA151" s="401" t="n"/>
      <c r="BB151" s="402" t="n"/>
      <c r="BC151" s="2831" t="n"/>
      <c r="BD151" s="2832" t="n"/>
      <c r="BE151" s="2832" t="n"/>
      <c r="BF151" s="2832" t="n"/>
      <c r="BG151" s="2832" t="n"/>
      <c r="BH151" s="2832" t="n"/>
      <c r="BI151" s="401" t="n"/>
      <c r="BJ151" s="2826" t="n"/>
      <c r="BK151" s="2831" t="n"/>
      <c r="BL151" s="2832" t="n"/>
      <c r="BM151" s="2832" t="n"/>
      <c r="BN151" s="2832" t="n"/>
      <c r="BO151" s="2832" t="n"/>
      <c r="BP151" s="2832" t="n"/>
      <c r="BQ151" s="2832" t="n"/>
      <c r="BR151" s="401" t="n"/>
      <c r="BS151" s="402" t="n"/>
      <c r="BT151" s="2831" t="n"/>
      <c r="BU151" s="2832" t="n"/>
      <c r="BV151" s="2832" t="n"/>
      <c r="BW151" s="2832" t="n"/>
      <c r="BX151" s="2832" t="n"/>
      <c r="BY151" s="2832" t="n"/>
      <c r="BZ151" s="401" t="n"/>
      <c r="CA151" s="389" t="n"/>
      <c r="CB151" s="2831" t="n"/>
      <c r="CC151" s="2832" t="n"/>
      <c r="CD151" s="2832" t="n"/>
      <c r="CE151" s="2832" t="n"/>
      <c r="CF151" s="2832" t="n"/>
      <c r="CG151" s="2832" t="n"/>
      <c r="CH151" s="401" t="n"/>
      <c r="CI151" s="389" t="n"/>
      <c r="CJ151" s="2831" t="n"/>
      <c r="CK151" s="2832" t="n"/>
      <c r="CL151" s="2832" t="n"/>
      <c r="CM151" s="2832" t="n"/>
      <c r="CN151" s="2832" t="n"/>
      <c r="CO151" s="2832" t="n"/>
      <c r="CP151" s="401" t="n"/>
      <c r="CQ151" s="402" t="n"/>
      <c r="CR151" s="2832" t="n"/>
      <c r="CS151" s="2832" t="n"/>
      <c r="CT151" s="2832" t="n"/>
      <c r="CU151" s="2832">
        <f>+CR151-CS151</f>
        <v/>
      </c>
      <c r="CV151" s="2832">
        <f>+CR151-CT151</f>
        <v/>
      </c>
      <c r="CW151" s="2832" t="n"/>
      <c r="CX151" s="752">
        <f>+CR151/CW151-1</f>
        <v/>
      </c>
      <c r="CY151" s="32" t="n"/>
      <c r="CZ151" s="3067" t="n"/>
      <c r="DA151" s="2832" t="n"/>
      <c r="DB151" s="2832" t="n"/>
      <c r="DC151" s="2832" t="n"/>
      <c r="DD151" s="2832" t="n"/>
      <c r="DE151" s="401">
        <f>(CZ151-DD151)/DD151</f>
        <v/>
      </c>
      <c r="DF151" s="401">
        <f>(DA151-DD151)/DD151</f>
        <v/>
      </c>
      <c r="DG151" s="401">
        <f>(DB151-DD151)/DD151</f>
        <v/>
      </c>
      <c r="DH151" s="401">
        <f>(DC151-DD151)/DD151</f>
        <v/>
      </c>
      <c r="DI151" s="2729" t="n"/>
      <c r="DJ151" s="2618" t="n"/>
      <c r="DL151" s="2618" t="n"/>
      <c r="DM151" s="2811">
        <f>(CS151-CZ151)*10^6</f>
        <v/>
      </c>
      <c r="DN151" s="2811">
        <f>(CT151-DC151)*10^6</f>
        <v/>
      </c>
      <c r="DO151" s="2811">
        <f>(CW151-DD151)*10^6</f>
        <v/>
      </c>
    </row>
    <row customFormat="1" customHeight="1" hidden="1" ht="15" outlineLevel="1" r="152" s="777">
      <c r="A152" s="774" t="n"/>
      <c r="B152" s="726" t="inlineStr">
        <is>
          <t>Consumer Postpaid</t>
        </is>
      </c>
      <c r="C152" s="643" t="inlineStr">
        <is>
          <t>CA145</t>
        </is>
      </c>
      <c r="D152" s="2832" t="n"/>
      <c r="E152" s="2832" t="n"/>
      <c r="F152" s="2832" t="n"/>
      <c r="G152" s="2832" t="n"/>
      <c r="H152" s="2368" t="n"/>
      <c r="I152" s="402" t="n"/>
      <c r="J152" s="2832" t="n"/>
      <c r="K152" s="2832" t="n"/>
      <c r="L152" s="2832" t="n"/>
      <c r="M152" s="2832" t="n"/>
      <c r="N152" s="2368" t="n"/>
      <c r="O152" s="2826" t="n"/>
      <c r="P152" s="2832" t="n"/>
      <c r="Q152" s="2832" t="n"/>
      <c r="R152" s="2832" t="n"/>
      <c r="S152" s="2832" t="n"/>
      <c r="T152" s="2368" t="n"/>
      <c r="U152" s="402" t="n"/>
      <c r="V152" s="2336" t="n"/>
      <c r="W152" s="3066" t="n"/>
      <c r="X152" s="3066" t="n"/>
      <c r="Y152" s="3066" t="n"/>
      <c r="Z152" s="3066" t="n"/>
      <c r="AA152" s="3066" t="n"/>
      <c r="AB152" s="2368" t="n"/>
      <c r="AC152" s="402" t="n"/>
      <c r="AD152" s="2832" t="n"/>
      <c r="AE152" s="2832" t="n"/>
      <c r="AF152" s="2832" t="n"/>
      <c r="AG152" s="2832" t="n"/>
      <c r="AH152" s="2831" t="n"/>
      <c r="AI152" s="2832" t="n"/>
      <c r="AJ152" s="401" t="n"/>
      <c r="AK152" s="402" t="n"/>
      <c r="AL152" s="2832" t="n"/>
      <c r="AM152" s="2832" t="n"/>
      <c r="AN152" s="2832" t="n"/>
      <c r="AO152" s="2832" t="n"/>
      <c r="AP152" s="2832" t="n"/>
      <c r="AQ152" s="2831" t="n"/>
      <c r="AR152" s="2832" t="n"/>
      <c r="AS152" s="401" t="n"/>
      <c r="AT152" s="2826" t="n"/>
      <c r="AU152" s="2831" t="n"/>
      <c r="AV152" s="2832" t="n"/>
      <c r="AW152" s="2832" t="n"/>
      <c r="AX152" s="2832" t="n"/>
      <c r="AY152" s="2832" t="n"/>
      <c r="AZ152" s="2832" t="n"/>
      <c r="BA152" s="401" t="n"/>
      <c r="BB152" s="402" t="n"/>
      <c r="BC152" s="2831" t="n"/>
      <c r="BD152" s="2832" t="n"/>
      <c r="BE152" s="2832" t="n"/>
      <c r="BF152" s="2832" t="n"/>
      <c r="BG152" s="2832" t="n"/>
      <c r="BH152" s="2832" t="n"/>
      <c r="BI152" s="401" t="n"/>
      <c r="BJ152" s="2826" t="n"/>
      <c r="BK152" s="2831" t="n"/>
      <c r="BL152" s="2832" t="n"/>
      <c r="BM152" s="2832" t="n"/>
      <c r="BN152" s="2832" t="n"/>
      <c r="BO152" s="2832" t="n"/>
      <c r="BP152" s="2832" t="n"/>
      <c r="BQ152" s="2832" t="n"/>
      <c r="BR152" s="401" t="n"/>
      <c r="BS152" s="402" t="n"/>
      <c r="BT152" s="2831" t="n"/>
      <c r="BU152" s="2832" t="n"/>
      <c r="BV152" s="2832" t="n"/>
      <c r="BW152" s="2832" t="n"/>
      <c r="BX152" s="2832" t="n"/>
      <c r="BY152" s="2832" t="n"/>
      <c r="BZ152" s="401" t="n"/>
      <c r="CA152" s="389" t="n"/>
      <c r="CB152" s="2831" t="n"/>
      <c r="CC152" s="2832" t="n"/>
      <c r="CD152" s="2832" t="n"/>
      <c r="CE152" s="2832" t="n"/>
      <c r="CF152" s="2832" t="n"/>
      <c r="CG152" s="2832" t="n"/>
      <c r="CH152" s="401" t="n"/>
      <c r="CI152" s="389" t="n"/>
      <c r="CJ152" s="2831" t="n"/>
      <c r="CK152" s="2832" t="n"/>
      <c r="CL152" s="2832" t="n"/>
      <c r="CM152" s="2832" t="n"/>
      <c r="CN152" s="2832" t="n"/>
      <c r="CO152" s="2832" t="n"/>
      <c r="CP152" s="401" t="n"/>
      <c r="CQ152" s="402" t="n"/>
      <c r="CR152" s="2832" t="n"/>
      <c r="CS152" s="2832" t="n"/>
      <c r="CT152" s="2832" t="n"/>
      <c r="CU152" s="2832">
        <f>+CR152-CS152</f>
        <v/>
      </c>
      <c r="CV152" s="2832">
        <f>+CR152-CT152</f>
        <v/>
      </c>
      <c r="CW152" s="2832" t="n"/>
      <c r="CX152" s="752">
        <f>+CR152/CW152-1</f>
        <v/>
      </c>
      <c r="CY152" s="32" t="n"/>
      <c r="CZ152" s="3067" t="n"/>
      <c r="DA152" s="2832" t="n"/>
      <c r="DB152" s="2832" t="n"/>
      <c r="DC152" s="2832" t="n"/>
      <c r="DD152" s="2832" t="n"/>
      <c r="DE152" s="401">
        <f>(CZ152-DD152)/DD152</f>
        <v/>
      </c>
      <c r="DF152" s="401">
        <f>(DA152-DD152)/DD152</f>
        <v/>
      </c>
      <c r="DG152" s="401">
        <f>(DB152-DD152)/DD152</f>
        <v/>
      </c>
      <c r="DH152" s="401">
        <f>(DC152-DD152)/DD152</f>
        <v/>
      </c>
      <c r="DI152" s="2729" t="n"/>
      <c r="DJ152" s="2618" t="n"/>
      <c r="DL152" s="2618" t="n"/>
      <c r="DM152" s="2811">
        <f>(CS152-CZ152)*10^6</f>
        <v/>
      </c>
      <c r="DN152" s="2811">
        <f>(CT152-DC152)*10^6</f>
        <v/>
      </c>
      <c r="DO152" s="2811">
        <f>(CW152-DD152)*10^6</f>
        <v/>
      </c>
    </row>
    <row customFormat="1" customHeight="1" hidden="1" ht="15" outlineLevel="1" r="153" s="777">
      <c r="A153" s="774" t="n"/>
      <c r="B153" s="726" t="inlineStr">
        <is>
          <t>Business Postpaid</t>
        </is>
      </c>
      <c r="C153" s="643" t="inlineStr">
        <is>
          <t>CA146</t>
        </is>
      </c>
      <c r="D153" s="2832" t="n"/>
      <c r="E153" s="2832" t="n"/>
      <c r="F153" s="2832" t="n"/>
      <c r="G153" s="2832" t="n"/>
      <c r="H153" s="2368" t="n"/>
      <c r="I153" s="402" t="n"/>
      <c r="J153" s="2832" t="n"/>
      <c r="K153" s="2832" t="n"/>
      <c r="L153" s="2832" t="n"/>
      <c r="M153" s="2832" t="n"/>
      <c r="N153" s="2368" t="n"/>
      <c r="O153" s="2826" t="n"/>
      <c r="P153" s="2832" t="n"/>
      <c r="Q153" s="2832" t="n"/>
      <c r="R153" s="2832" t="n"/>
      <c r="S153" s="2832" t="n"/>
      <c r="T153" s="2368" t="n"/>
      <c r="U153" s="402" t="n"/>
      <c r="V153" s="2336" t="n"/>
      <c r="W153" s="3066" t="n"/>
      <c r="X153" s="3066" t="n"/>
      <c r="Y153" s="3066" t="n"/>
      <c r="Z153" s="3066" t="n"/>
      <c r="AA153" s="3066" t="n"/>
      <c r="AB153" s="2368" t="n"/>
      <c r="AC153" s="402" t="n"/>
      <c r="AD153" s="2832" t="n"/>
      <c r="AE153" s="2832" t="n"/>
      <c r="AF153" s="2832" t="n"/>
      <c r="AG153" s="2832" t="n"/>
      <c r="AH153" s="2831" t="n"/>
      <c r="AI153" s="2832" t="n"/>
      <c r="AJ153" s="401" t="n"/>
      <c r="AK153" s="402" t="n"/>
      <c r="AL153" s="2832" t="n"/>
      <c r="AM153" s="2832" t="n"/>
      <c r="AN153" s="2832" t="n"/>
      <c r="AO153" s="2832" t="n"/>
      <c r="AP153" s="2832" t="n"/>
      <c r="AQ153" s="2831" t="n"/>
      <c r="AR153" s="2832" t="n"/>
      <c r="AS153" s="401" t="n"/>
      <c r="AT153" s="2826" t="n"/>
      <c r="AU153" s="2831" t="n"/>
      <c r="AV153" s="2832" t="n"/>
      <c r="AW153" s="2832" t="n"/>
      <c r="AX153" s="2832" t="n"/>
      <c r="AY153" s="2832" t="n"/>
      <c r="AZ153" s="2832" t="n"/>
      <c r="BA153" s="401" t="n"/>
      <c r="BB153" s="402" t="n"/>
      <c r="BC153" s="2831" t="n"/>
      <c r="BD153" s="2832" t="n"/>
      <c r="BE153" s="2832" t="n"/>
      <c r="BF153" s="2832" t="n"/>
      <c r="BG153" s="2832" t="n"/>
      <c r="BH153" s="2832" t="n"/>
      <c r="BI153" s="401" t="n"/>
      <c r="BJ153" s="2826" t="n"/>
      <c r="BK153" s="2831" t="n"/>
      <c r="BL153" s="2832" t="n"/>
      <c r="BM153" s="2832" t="n"/>
      <c r="BN153" s="2832" t="n"/>
      <c r="BO153" s="2832" t="n"/>
      <c r="BP153" s="2832" t="n"/>
      <c r="BQ153" s="2832" t="n"/>
      <c r="BR153" s="401" t="n"/>
      <c r="BS153" s="402" t="n"/>
      <c r="BT153" s="2831" t="n"/>
      <c r="BU153" s="2832" t="n"/>
      <c r="BV153" s="2832" t="n"/>
      <c r="BW153" s="2832" t="n"/>
      <c r="BX153" s="2832" t="n"/>
      <c r="BY153" s="2832" t="n"/>
      <c r="BZ153" s="401" t="n"/>
      <c r="CA153" s="389" t="n"/>
      <c r="CB153" s="2831" t="n"/>
      <c r="CC153" s="2832" t="n"/>
      <c r="CD153" s="2832" t="n"/>
      <c r="CE153" s="2832" t="n"/>
      <c r="CF153" s="2832" t="n"/>
      <c r="CG153" s="2832" t="n"/>
      <c r="CH153" s="401" t="n"/>
      <c r="CI153" s="389" t="n"/>
      <c r="CJ153" s="2831" t="n"/>
      <c r="CK153" s="2832" t="n"/>
      <c r="CL153" s="2832" t="n"/>
      <c r="CM153" s="2832" t="n"/>
      <c r="CN153" s="2832" t="n"/>
      <c r="CO153" s="2832" t="n"/>
      <c r="CP153" s="401" t="n"/>
      <c r="CQ153" s="402" t="n"/>
      <c r="CR153" s="2832" t="n"/>
      <c r="CS153" s="2832" t="n"/>
      <c r="CT153" s="2832" t="n"/>
      <c r="CU153" s="2832">
        <f>+CR153-CS153</f>
        <v/>
      </c>
      <c r="CV153" s="2832">
        <f>+CR153-CT153</f>
        <v/>
      </c>
      <c r="CW153" s="2832" t="n"/>
      <c r="CX153" s="752">
        <f>+CR153/CW153-1</f>
        <v/>
      </c>
      <c r="CY153" s="32" t="n"/>
      <c r="CZ153" s="3067" t="n"/>
      <c r="DA153" s="2832" t="n"/>
      <c r="DB153" s="2832" t="n"/>
      <c r="DC153" s="2832" t="n"/>
      <c r="DD153" s="2832" t="n"/>
      <c r="DE153" s="401">
        <f>(CZ153-DD153)/DD153</f>
        <v/>
      </c>
      <c r="DF153" s="401">
        <f>(DA153-DD153)/DD153</f>
        <v/>
      </c>
      <c r="DG153" s="401">
        <f>(DB153-DD153)/DD153</f>
        <v/>
      </c>
      <c r="DH153" s="401">
        <f>(DC153-DD153)/DD153</f>
        <v/>
      </c>
      <c r="DI153" s="2729" t="n"/>
      <c r="DJ153" s="2618" t="n"/>
      <c r="DL153" s="2618" t="n"/>
      <c r="DM153" s="2811">
        <f>(CS153-CZ153)*10^6</f>
        <v/>
      </c>
      <c r="DN153" s="2811">
        <f>(CT153-DC153)*10^6</f>
        <v/>
      </c>
      <c r="DO153" s="2811">
        <f>(CW153-DD153)*10^6</f>
        <v/>
      </c>
    </row>
    <row customFormat="1" customHeight="1" hidden="1" ht="15" outlineLevel="1" r="154" s="777">
      <c r="A154" s="774" t="n"/>
      <c r="B154" s="726" t="inlineStr">
        <is>
          <t>Business Prepaid</t>
        </is>
      </c>
      <c r="C154" s="643" t="inlineStr">
        <is>
          <t>CA147</t>
        </is>
      </c>
      <c r="D154" s="2832" t="n"/>
      <c r="E154" s="2832" t="n"/>
      <c r="F154" s="2832" t="n"/>
      <c r="G154" s="2832" t="n"/>
      <c r="H154" s="2368" t="n"/>
      <c r="I154" s="402" t="n"/>
      <c r="J154" s="2832" t="n"/>
      <c r="K154" s="2832" t="n"/>
      <c r="L154" s="2832" t="n"/>
      <c r="M154" s="2832" t="n"/>
      <c r="N154" s="2368" t="n"/>
      <c r="O154" s="2826" t="n"/>
      <c r="P154" s="2832" t="n"/>
      <c r="Q154" s="2832" t="n"/>
      <c r="R154" s="2832" t="n"/>
      <c r="S154" s="2832" t="n"/>
      <c r="T154" s="2368" t="n"/>
      <c r="U154" s="402" t="n"/>
      <c r="V154" s="2336" t="n"/>
      <c r="W154" s="3066" t="n"/>
      <c r="X154" s="3066" t="n"/>
      <c r="Y154" s="3066" t="n"/>
      <c r="Z154" s="3066" t="n"/>
      <c r="AA154" s="3066" t="n"/>
      <c r="AB154" s="2368" t="n"/>
      <c r="AC154" s="402" t="n"/>
      <c r="AD154" s="2832" t="n"/>
      <c r="AE154" s="2832" t="n"/>
      <c r="AF154" s="2832" t="n"/>
      <c r="AG154" s="2832" t="n"/>
      <c r="AH154" s="2831" t="n"/>
      <c r="AI154" s="2832" t="n"/>
      <c r="AJ154" s="401" t="n"/>
      <c r="AK154" s="402" t="n"/>
      <c r="AL154" s="2832" t="n"/>
      <c r="AM154" s="2832" t="n"/>
      <c r="AN154" s="2832" t="n"/>
      <c r="AO154" s="2832" t="n"/>
      <c r="AP154" s="2832" t="n"/>
      <c r="AQ154" s="2831" t="n"/>
      <c r="AR154" s="2832" t="n"/>
      <c r="AS154" s="401" t="n"/>
      <c r="AT154" s="2826" t="n"/>
      <c r="AU154" s="2831" t="n"/>
      <c r="AV154" s="2832" t="n"/>
      <c r="AW154" s="2832" t="n"/>
      <c r="AX154" s="2832" t="n"/>
      <c r="AY154" s="2832" t="n"/>
      <c r="AZ154" s="2832" t="n"/>
      <c r="BA154" s="401" t="n"/>
      <c r="BB154" s="402" t="n"/>
      <c r="BC154" s="2831" t="n"/>
      <c r="BD154" s="2832" t="n"/>
      <c r="BE154" s="2832" t="n"/>
      <c r="BF154" s="2832" t="n"/>
      <c r="BG154" s="2832" t="n"/>
      <c r="BH154" s="2832" t="n"/>
      <c r="BI154" s="401" t="n"/>
      <c r="BJ154" s="2826" t="n"/>
      <c r="BK154" s="2831" t="n"/>
      <c r="BL154" s="2832" t="n"/>
      <c r="BM154" s="2832" t="n"/>
      <c r="BN154" s="2832" t="n"/>
      <c r="BO154" s="2832" t="n"/>
      <c r="BP154" s="2832" t="n"/>
      <c r="BQ154" s="2832" t="n"/>
      <c r="BR154" s="401" t="n"/>
      <c r="BS154" s="402" t="n"/>
      <c r="BT154" s="2831" t="n"/>
      <c r="BU154" s="2832" t="n"/>
      <c r="BV154" s="2832" t="n"/>
      <c r="BW154" s="2832" t="n"/>
      <c r="BX154" s="2832" t="n"/>
      <c r="BY154" s="2832" t="n"/>
      <c r="BZ154" s="401" t="n"/>
      <c r="CA154" s="389" t="n"/>
      <c r="CB154" s="2831" t="n"/>
      <c r="CC154" s="2832" t="n"/>
      <c r="CD154" s="2832" t="n"/>
      <c r="CE154" s="2832" t="n"/>
      <c r="CF154" s="2832" t="n"/>
      <c r="CG154" s="2832" t="n"/>
      <c r="CH154" s="401" t="n"/>
      <c r="CI154" s="389" t="n"/>
      <c r="CJ154" s="2831" t="n"/>
      <c r="CK154" s="2832" t="n"/>
      <c r="CL154" s="2832" t="n"/>
      <c r="CM154" s="2832" t="n"/>
      <c r="CN154" s="2832" t="n"/>
      <c r="CO154" s="2832" t="n"/>
      <c r="CP154" s="401" t="n"/>
      <c r="CQ154" s="402" t="n"/>
      <c r="CR154" s="2832" t="n"/>
      <c r="CS154" s="2832" t="n"/>
      <c r="CT154" s="2832" t="n"/>
      <c r="CU154" s="2832">
        <f>+CR154-CS154</f>
        <v/>
      </c>
      <c r="CV154" s="2832">
        <f>+CR154-CT154</f>
        <v/>
      </c>
      <c r="CW154" s="2832" t="n"/>
      <c r="CX154" s="752">
        <f>+CR154/CW154-1</f>
        <v/>
      </c>
      <c r="CY154" s="32" t="n"/>
      <c r="CZ154" s="3067" t="n"/>
      <c r="DA154" s="2832" t="n"/>
      <c r="DB154" s="2832" t="n"/>
      <c r="DC154" s="2832" t="n"/>
      <c r="DD154" s="2832" t="n"/>
      <c r="DE154" s="401">
        <f>(CZ154-DD154)/DD154</f>
        <v/>
      </c>
      <c r="DF154" s="401">
        <f>(DA154-DD154)/DD154</f>
        <v/>
      </c>
      <c r="DG154" s="401">
        <f>(DB154-DD154)/DD154</f>
        <v/>
      </c>
      <c r="DH154" s="401">
        <f>(DC154-DD154)/DD154</f>
        <v/>
      </c>
      <c r="DI154" s="2729" t="n"/>
      <c r="DJ154" s="2618" t="n"/>
      <c r="DL154" s="2618" t="n"/>
      <c r="DM154" s="2811">
        <f>(CS154-CZ154)*10^6</f>
        <v/>
      </c>
      <c r="DN154" s="2811">
        <f>(CT154-DC154)*10^6</f>
        <v/>
      </c>
      <c r="DO154" s="2811">
        <f>(CW154-DD154)*10^6</f>
        <v/>
      </c>
    </row>
    <row collapsed="1" customHeight="1" hidden="1" ht="15" r="155" s="2557">
      <c r="A155" s="557" t="n"/>
      <c r="B155" s="814" t="inlineStr">
        <is>
          <t>Opérateur national GLO</t>
        </is>
      </c>
      <c r="C155" s="643" t="inlineStr">
        <is>
          <t>CA148</t>
        </is>
      </c>
      <c r="D155" s="2667" t="n"/>
      <c r="E155" s="2667" t="n"/>
      <c r="F155" s="2667" t="n"/>
      <c r="G155" s="2667" t="n"/>
      <c r="H155" s="224" t="n"/>
      <c r="I155" s="389" t="n"/>
      <c r="J155" s="2667" t="n"/>
      <c r="K155" s="2667" t="n"/>
      <c r="L155" s="2667" t="n"/>
      <c r="M155" s="2667" t="n"/>
      <c r="N155" s="224" t="n"/>
      <c r="O155" s="2826" t="n"/>
      <c r="P155" s="2667" t="n"/>
      <c r="Q155" s="2667" t="n"/>
      <c r="R155" s="2667" t="n"/>
      <c r="S155" s="2667" t="n"/>
      <c r="T155" s="224" t="n"/>
      <c r="U155" s="389" t="n"/>
      <c r="V155" s="2348" t="n"/>
      <c r="W155" s="2668" t="n"/>
      <c r="X155" s="2668" t="n"/>
      <c r="Y155" s="2668" t="n"/>
      <c r="Z155" s="2668" t="n"/>
      <c r="AA155" s="2668" t="n"/>
      <c r="AB155" s="224" t="n"/>
      <c r="AC155" s="389" t="n"/>
      <c r="AD155" s="2667" t="n"/>
      <c r="AE155" s="2667" t="n"/>
      <c r="AF155" s="2667" t="n"/>
      <c r="AG155" s="2667" t="n"/>
      <c r="AH155" s="2747" t="n"/>
      <c r="AI155" s="2667" t="n"/>
      <c r="AJ155" s="224" t="n"/>
      <c r="AK155" s="389" t="n"/>
      <c r="AL155" s="2667" t="n"/>
      <c r="AM155" s="2667" t="n"/>
      <c r="AN155" s="2667" t="n"/>
      <c r="AO155" s="2667" t="n"/>
      <c r="AP155" s="2667" t="n"/>
      <c r="AQ155" s="2747" t="n"/>
      <c r="AR155" s="2667" t="n"/>
      <c r="AS155" s="224" t="n"/>
      <c r="AT155" s="2826" t="n"/>
      <c r="AU155" s="2747" t="n"/>
      <c r="AV155" s="2667" t="n"/>
      <c r="AW155" s="2667" t="n"/>
      <c r="AX155" s="2667" t="n"/>
      <c r="AY155" s="2667" t="n"/>
      <c r="AZ155" s="2667" t="n"/>
      <c r="BA155" s="224" t="n"/>
      <c r="BB155" s="389" t="n"/>
      <c r="BC155" s="2747" t="n"/>
      <c r="BD155" s="2667" t="n"/>
      <c r="BE155" s="2667" t="n"/>
      <c r="BF155" s="2667" t="n"/>
      <c r="BG155" s="2667" t="n"/>
      <c r="BH155" s="2667" t="n"/>
      <c r="BI155" s="224" t="n"/>
      <c r="BJ155" s="2826" t="n"/>
      <c r="BK155" s="2747" t="n"/>
      <c r="BL155" s="2667" t="n"/>
      <c r="BM155" s="2667" t="n"/>
      <c r="BN155" s="2667" t="n"/>
      <c r="BO155" s="2667" t="n"/>
      <c r="BP155" s="2667" t="n"/>
      <c r="BQ155" s="2667" t="n"/>
      <c r="BR155" s="224" t="n"/>
      <c r="BS155" s="389" t="n"/>
      <c r="BT155" s="2747" t="n"/>
      <c r="BU155" s="2667" t="n"/>
      <c r="BV155" s="2667" t="n"/>
      <c r="BW155" s="2667" t="n"/>
      <c r="BX155" s="2667" t="n"/>
      <c r="BY155" s="2667" t="n"/>
      <c r="BZ155" s="224" t="n"/>
      <c r="CA155" s="389" t="n"/>
      <c r="CB155" s="2747" t="n"/>
      <c r="CC155" s="2667" t="n"/>
      <c r="CD155" s="2667" t="n"/>
      <c r="CE155" s="2667" t="n"/>
      <c r="CF155" s="2667" t="n"/>
      <c r="CG155" s="2667" t="n"/>
      <c r="CH155" s="224" t="n"/>
      <c r="CI155" s="389" t="n"/>
      <c r="CJ155" s="2747" t="n"/>
      <c r="CK155" s="2667" t="n"/>
      <c r="CL155" s="2667" t="n"/>
      <c r="CM155" s="2667" t="n"/>
      <c r="CN155" s="2667" t="n"/>
      <c r="CO155" s="2667" t="n"/>
      <c r="CP155" s="224" t="n"/>
      <c r="CQ155" s="389" t="n"/>
      <c r="CR155" s="2667" t="n"/>
      <c r="CS155" s="2667" t="n"/>
      <c r="CT155" s="2667" t="n"/>
      <c r="CU155" s="2667" t="n"/>
      <c r="CV155" s="2667">
        <f>+CR155-CT155</f>
        <v/>
      </c>
      <c r="CW155" s="2667" t="n"/>
      <c r="CX155" s="764" t="n"/>
      <c r="CY155" s="32" t="n"/>
      <c r="CZ155" s="3008" t="n"/>
      <c r="DA155" s="2667" t="n"/>
      <c r="DB155" s="2667" t="n"/>
      <c r="DC155" s="2667" t="n"/>
      <c r="DD155" s="2667" t="n"/>
      <c r="DE155" s="224" t="n"/>
      <c r="DF155" s="224" t="n"/>
      <c r="DG155" s="224" t="n"/>
      <c r="DH155" s="224">
        <f>(DC155-DD155)/DD155</f>
        <v/>
      </c>
      <c r="DI155" s="2729" t="n"/>
      <c r="DL155" s="2618" t="n"/>
      <c r="DM155" s="2811">
        <f>(CS155-CZ155)*10^6</f>
        <v/>
      </c>
      <c r="DN155" s="2811">
        <f>(CT155-DC155)*10^6</f>
        <v/>
      </c>
      <c r="DO155" s="2811">
        <f>(CW155-DD155)*10^6</f>
        <v/>
      </c>
    </row>
    <row customFormat="1" customHeight="1" hidden="1" ht="15" outlineLevel="1" r="156" s="777">
      <c r="A156" s="774" t="n"/>
      <c r="B156" s="726" t="inlineStr">
        <is>
          <t>Consumer Prepaid</t>
        </is>
      </c>
      <c r="C156" s="643" t="inlineStr">
        <is>
          <t>CA149</t>
        </is>
      </c>
      <c r="D156" s="2832" t="n"/>
      <c r="E156" s="2832" t="n"/>
      <c r="F156" s="2832" t="n"/>
      <c r="G156" s="2832" t="n"/>
      <c r="H156" s="2368" t="n"/>
      <c r="I156" s="402" t="n"/>
      <c r="J156" s="2832" t="n"/>
      <c r="K156" s="2832" t="n"/>
      <c r="L156" s="2832" t="n"/>
      <c r="M156" s="2832" t="n"/>
      <c r="N156" s="2368" t="n"/>
      <c r="O156" s="2826" t="n"/>
      <c r="P156" s="2832" t="n"/>
      <c r="Q156" s="2832" t="n"/>
      <c r="R156" s="2832" t="n"/>
      <c r="S156" s="2832" t="n"/>
      <c r="T156" s="2368" t="n"/>
      <c r="U156" s="402" t="n"/>
      <c r="V156" s="2336" t="n"/>
      <c r="W156" s="3066" t="n"/>
      <c r="X156" s="3066" t="n"/>
      <c r="Y156" s="3066" t="n"/>
      <c r="Z156" s="3066" t="n"/>
      <c r="AA156" s="3066" t="n"/>
      <c r="AB156" s="2368" t="n"/>
      <c r="AC156" s="402" t="n"/>
      <c r="AD156" s="2832" t="n"/>
      <c r="AE156" s="2832" t="n"/>
      <c r="AF156" s="2832" t="n"/>
      <c r="AG156" s="2832" t="n"/>
      <c r="AH156" s="2831" t="n"/>
      <c r="AI156" s="2832" t="n"/>
      <c r="AJ156" s="401" t="n"/>
      <c r="AK156" s="402" t="n"/>
      <c r="AL156" s="2832" t="n"/>
      <c r="AM156" s="2832" t="n"/>
      <c r="AN156" s="2832" t="n"/>
      <c r="AO156" s="2832" t="n"/>
      <c r="AP156" s="2832" t="n"/>
      <c r="AQ156" s="2831" t="n"/>
      <c r="AR156" s="2832" t="n"/>
      <c r="AS156" s="401" t="n"/>
      <c r="AT156" s="2826" t="n"/>
      <c r="AU156" s="2831" t="n"/>
      <c r="AV156" s="2832" t="n"/>
      <c r="AW156" s="2832" t="n"/>
      <c r="AX156" s="2832" t="n"/>
      <c r="AY156" s="2832" t="n"/>
      <c r="AZ156" s="2832" t="n"/>
      <c r="BA156" s="401" t="n"/>
      <c r="BB156" s="402" t="n"/>
      <c r="BC156" s="2831" t="n"/>
      <c r="BD156" s="2832" t="n"/>
      <c r="BE156" s="2832" t="n"/>
      <c r="BF156" s="2832" t="n"/>
      <c r="BG156" s="2832" t="n"/>
      <c r="BH156" s="2832" t="n"/>
      <c r="BI156" s="401" t="n"/>
      <c r="BJ156" s="2826" t="n"/>
      <c r="BK156" s="2831" t="n"/>
      <c r="BL156" s="2832" t="n"/>
      <c r="BM156" s="2832" t="n"/>
      <c r="BN156" s="2832" t="n"/>
      <c r="BO156" s="2832" t="n"/>
      <c r="BP156" s="2832" t="n"/>
      <c r="BQ156" s="2832" t="n"/>
      <c r="BR156" s="401" t="n"/>
      <c r="BS156" s="402" t="n"/>
      <c r="BT156" s="2831" t="n"/>
      <c r="BU156" s="2832" t="n"/>
      <c r="BV156" s="2832" t="n"/>
      <c r="BW156" s="2832" t="n"/>
      <c r="BX156" s="2832" t="n"/>
      <c r="BY156" s="2832" t="n"/>
      <c r="BZ156" s="401" t="n"/>
      <c r="CA156" s="389" t="n"/>
      <c r="CB156" s="2831" t="n"/>
      <c r="CC156" s="2832" t="n"/>
      <c r="CD156" s="2832" t="n"/>
      <c r="CE156" s="2832" t="n"/>
      <c r="CF156" s="2832" t="n"/>
      <c r="CG156" s="2832" t="n"/>
      <c r="CH156" s="401" t="n"/>
      <c r="CI156" s="389" t="n"/>
      <c r="CJ156" s="2831" t="n"/>
      <c r="CK156" s="2832" t="n"/>
      <c r="CL156" s="2832" t="n"/>
      <c r="CM156" s="2832" t="n"/>
      <c r="CN156" s="2832" t="n"/>
      <c r="CO156" s="2832" t="n"/>
      <c r="CP156" s="401" t="n"/>
      <c r="CQ156" s="402" t="n"/>
      <c r="CR156" s="2832" t="n"/>
      <c r="CS156" s="2832" t="n"/>
      <c r="CT156" s="2832" t="n"/>
      <c r="CU156" s="2832" t="n"/>
      <c r="CV156" s="2832">
        <f>+CR156-CT156</f>
        <v/>
      </c>
      <c r="CW156" s="2832" t="n"/>
      <c r="CX156" s="752" t="n"/>
      <c r="CY156" s="32" t="n"/>
      <c r="CZ156" s="3067" t="n"/>
      <c r="DA156" s="2832" t="n"/>
      <c r="DB156" s="2832" t="n"/>
      <c r="DC156" s="2832" t="n"/>
      <c r="DD156" s="2832" t="n"/>
      <c r="DE156" s="401" t="n"/>
      <c r="DF156" s="401" t="n"/>
      <c r="DG156" s="401" t="n"/>
      <c r="DH156" s="401" t="n"/>
      <c r="DI156" s="2729" t="n"/>
      <c r="DJ156" s="2618" t="n"/>
      <c r="DL156" s="2618" t="n"/>
      <c r="DM156" s="2811">
        <f>(CS156-CZ156)*10^6</f>
        <v/>
      </c>
      <c r="DN156" s="2811">
        <f>(CT156-DC156)*10^6</f>
        <v/>
      </c>
      <c r="DO156" s="2811">
        <f>(CW156-DD156)*10^6</f>
        <v/>
      </c>
    </row>
    <row customFormat="1" customHeight="1" hidden="1" ht="15" outlineLevel="1" r="157" s="777">
      <c r="A157" s="774" t="n"/>
      <c r="B157" s="726" t="inlineStr">
        <is>
          <t>Consumer Postpaid</t>
        </is>
      </c>
      <c r="C157" s="643" t="inlineStr">
        <is>
          <t>CA150</t>
        </is>
      </c>
      <c r="D157" s="2832" t="n"/>
      <c r="E157" s="2832" t="n"/>
      <c r="F157" s="2832" t="n"/>
      <c r="G157" s="2832" t="n"/>
      <c r="H157" s="2368" t="n"/>
      <c r="I157" s="402" t="n"/>
      <c r="J157" s="2832" t="n"/>
      <c r="K157" s="2832" t="n"/>
      <c r="L157" s="2832" t="n"/>
      <c r="M157" s="2832" t="n"/>
      <c r="N157" s="2368" t="n"/>
      <c r="O157" s="2826" t="n"/>
      <c r="P157" s="2832" t="n"/>
      <c r="Q157" s="2832" t="n"/>
      <c r="R157" s="2832" t="n"/>
      <c r="S157" s="2832" t="n"/>
      <c r="T157" s="2368" t="n"/>
      <c r="U157" s="402" t="n"/>
      <c r="V157" s="2336" t="n"/>
      <c r="W157" s="3066" t="n"/>
      <c r="X157" s="3066" t="n"/>
      <c r="Y157" s="3066" t="n"/>
      <c r="Z157" s="3066" t="n"/>
      <c r="AA157" s="3066" t="n"/>
      <c r="AB157" s="2368" t="n"/>
      <c r="AC157" s="402" t="n"/>
      <c r="AD157" s="2832" t="n"/>
      <c r="AE157" s="2832" t="n"/>
      <c r="AF157" s="2832" t="n"/>
      <c r="AG157" s="2832" t="n"/>
      <c r="AH157" s="2831" t="n"/>
      <c r="AI157" s="2832" t="n"/>
      <c r="AJ157" s="401" t="n"/>
      <c r="AK157" s="402" t="n"/>
      <c r="AL157" s="2832" t="n"/>
      <c r="AM157" s="2832" t="n"/>
      <c r="AN157" s="2832" t="n"/>
      <c r="AO157" s="2832" t="n"/>
      <c r="AP157" s="2832" t="n"/>
      <c r="AQ157" s="2831" t="n"/>
      <c r="AR157" s="2832" t="n"/>
      <c r="AS157" s="401" t="n"/>
      <c r="AT157" s="2826" t="n"/>
      <c r="AU157" s="2831" t="n"/>
      <c r="AV157" s="2832" t="n"/>
      <c r="AW157" s="2832" t="n"/>
      <c r="AX157" s="2832" t="n"/>
      <c r="AY157" s="2832" t="n"/>
      <c r="AZ157" s="2832" t="n"/>
      <c r="BA157" s="401" t="n"/>
      <c r="BB157" s="402" t="n"/>
      <c r="BC157" s="2831" t="n"/>
      <c r="BD157" s="2832" t="n"/>
      <c r="BE157" s="2832" t="n"/>
      <c r="BF157" s="2832" t="n"/>
      <c r="BG157" s="2832" t="n"/>
      <c r="BH157" s="2832" t="n"/>
      <c r="BI157" s="401" t="n"/>
      <c r="BJ157" s="2826" t="n"/>
      <c r="BK157" s="2831" t="n"/>
      <c r="BL157" s="2832" t="n"/>
      <c r="BM157" s="2832" t="n"/>
      <c r="BN157" s="2832" t="n"/>
      <c r="BO157" s="2832" t="n"/>
      <c r="BP157" s="2832" t="n"/>
      <c r="BQ157" s="2832" t="n"/>
      <c r="BR157" s="401" t="n"/>
      <c r="BS157" s="402" t="n"/>
      <c r="BT157" s="2831" t="n"/>
      <c r="BU157" s="2832" t="n"/>
      <c r="BV157" s="2832" t="n"/>
      <c r="BW157" s="2832" t="n"/>
      <c r="BX157" s="2832" t="n"/>
      <c r="BY157" s="2832" t="n"/>
      <c r="BZ157" s="401" t="n"/>
      <c r="CA157" s="389" t="n"/>
      <c r="CB157" s="2831" t="n"/>
      <c r="CC157" s="2832" t="n"/>
      <c r="CD157" s="2832" t="n"/>
      <c r="CE157" s="2832" t="n"/>
      <c r="CF157" s="2832" t="n"/>
      <c r="CG157" s="2832" t="n"/>
      <c r="CH157" s="401" t="n"/>
      <c r="CI157" s="389" t="n"/>
      <c r="CJ157" s="2831" t="n"/>
      <c r="CK157" s="2832" t="n"/>
      <c r="CL157" s="2832" t="n"/>
      <c r="CM157" s="2832" t="n"/>
      <c r="CN157" s="2832" t="n"/>
      <c r="CO157" s="2832" t="n"/>
      <c r="CP157" s="401" t="n"/>
      <c r="CQ157" s="402" t="n"/>
      <c r="CR157" s="2832" t="n"/>
      <c r="CS157" s="2832" t="n"/>
      <c r="CT157" s="2832" t="n"/>
      <c r="CU157" s="2832" t="n"/>
      <c r="CV157" s="2832">
        <f>+CR157-CT157</f>
        <v/>
      </c>
      <c r="CW157" s="2832" t="n"/>
      <c r="CX157" s="752" t="n"/>
      <c r="CY157" s="32" t="n"/>
      <c r="CZ157" s="3067" t="n"/>
      <c r="DA157" s="2832" t="n"/>
      <c r="DB157" s="2832" t="n"/>
      <c r="DC157" s="2832" t="n"/>
      <c r="DD157" s="2832" t="n"/>
      <c r="DE157" s="401" t="n"/>
      <c r="DF157" s="401" t="n"/>
      <c r="DG157" s="401" t="n"/>
      <c r="DH157" s="401" t="n"/>
      <c r="DI157" s="2729" t="n"/>
      <c r="DJ157" s="2618" t="n"/>
      <c r="DL157" s="2618" t="n"/>
      <c r="DM157" s="2811">
        <f>(CS157-CZ157)*10^6</f>
        <v/>
      </c>
      <c r="DN157" s="2811">
        <f>(CT157-DC157)*10^6</f>
        <v/>
      </c>
      <c r="DO157" s="2811">
        <f>(CW157-DD157)*10^6</f>
        <v/>
      </c>
    </row>
    <row customFormat="1" customHeight="1" hidden="1" ht="15" outlineLevel="1" r="158" s="777">
      <c r="A158" s="774" t="n"/>
      <c r="B158" s="726" t="inlineStr">
        <is>
          <t>Business Postpaid</t>
        </is>
      </c>
      <c r="C158" s="643" t="inlineStr">
        <is>
          <t>CA151</t>
        </is>
      </c>
      <c r="D158" s="2832" t="n"/>
      <c r="E158" s="2832" t="n"/>
      <c r="F158" s="2832" t="n"/>
      <c r="G158" s="2832" t="n"/>
      <c r="H158" s="2368" t="n"/>
      <c r="I158" s="402" t="n"/>
      <c r="J158" s="2832" t="n"/>
      <c r="K158" s="2832" t="n"/>
      <c r="L158" s="2832" t="n"/>
      <c r="M158" s="2832" t="n"/>
      <c r="N158" s="2368" t="n"/>
      <c r="O158" s="2826" t="n"/>
      <c r="P158" s="2832" t="n"/>
      <c r="Q158" s="2832" t="n"/>
      <c r="R158" s="2832" t="n"/>
      <c r="S158" s="2832" t="n"/>
      <c r="T158" s="2368" t="n"/>
      <c r="U158" s="402" t="n"/>
      <c r="V158" s="2336" t="n"/>
      <c r="W158" s="3066" t="n"/>
      <c r="X158" s="3066" t="n"/>
      <c r="Y158" s="3066" t="n"/>
      <c r="Z158" s="3066" t="n"/>
      <c r="AA158" s="3066" t="n"/>
      <c r="AB158" s="2368" t="n"/>
      <c r="AC158" s="402" t="n"/>
      <c r="AD158" s="2832" t="n"/>
      <c r="AE158" s="2832" t="n"/>
      <c r="AF158" s="2832" t="n"/>
      <c r="AG158" s="2832" t="n"/>
      <c r="AH158" s="2831" t="n"/>
      <c r="AI158" s="2832" t="n"/>
      <c r="AJ158" s="401" t="n"/>
      <c r="AK158" s="402" t="n"/>
      <c r="AL158" s="2832" t="n"/>
      <c r="AM158" s="2832" t="n"/>
      <c r="AN158" s="2832" t="n"/>
      <c r="AO158" s="2832" t="n"/>
      <c r="AP158" s="2832" t="n"/>
      <c r="AQ158" s="2831" t="n"/>
      <c r="AR158" s="2832" t="n"/>
      <c r="AS158" s="401" t="n"/>
      <c r="AT158" s="2826" t="n"/>
      <c r="AU158" s="2831" t="n"/>
      <c r="AV158" s="2832" t="n"/>
      <c r="AW158" s="2832" t="n"/>
      <c r="AX158" s="2832" t="n"/>
      <c r="AY158" s="2832" t="n"/>
      <c r="AZ158" s="2832" t="n"/>
      <c r="BA158" s="401" t="n"/>
      <c r="BB158" s="402" t="n"/>
      <c r="BC158" s="2831" t="n"/>
      <c r="BD158" s="2832" t="n"/>
      <c r="BE158" s="2832" t="n"/>
      <c r="BF158" s="2832" t="n"/>
      <c r="BG158" s="2832" t="n"/>
      <c r="BH158" s="2832" t="n"/>
      <c r="BI158" s="401" t="n"/>
      <c r="BJ158" s="2826" t="n"/>
      <c r="BK158" s="2831" t="n"/>
      <c r="BL158" s="2832" t="n"/>
      <c r="BM158" s="2832" t="n"/>
      <c r="BN158" s="2832" t="n"/>
      <c r="BO158" s="2832" t="n"/>
      <c r="BP158" s="2832" t="n"/>
      <c r="BQ158" s="2832" t="n"/>
      <c r="BR158" s="401" t="n"/>
      <c r="BS158" s="402" t="n"/>
      <c r="BT158" s="2831" t="n"/>
      <c r="BU158" s="2832" t="n"/>
      <c r="BV158" s="2832" t="n"/>
      <c r="BW158" s="2832" t="n"/>
      <c r="BX158" s="2832" t="n"/>
      <c r="BY158" s="2832" t="n"/>
      <c r="BZ158" s="401" t="n"/>
      <c r="CA158" s="389" t="n"/>
      <c r="CB158" s="2831" t="n"/>
      <c r="CC158" s="2832" t="n"/>
      <c r="CD158" s="2832" t="n"/>
      <c r="CE158" s="2832" t="n"/>
      <c r="CF158" s="2832" t="n"/>
      <c r="CG158" s="2832" t="n"/>
      <c r="CH158" s="401" t="n"/>
      <c r="CI158" s="389" t="n"/>
      <c r="CJ158" s="2831" t="n"/>
      <c r="CK158" s="2832" t="n"/>
      <c r="CL158" s="2832" t="n"/>
      <c r="CM158" s="2832" t="n"/>
      <c r="CN158" s="2832" t="n"/>
      <c r="CO158" s="2832" t="n"/>
      <c r="CP158" s="401" t="n"/>
      <c r="CQ158" s="402" t="n"/>
      <c r="CR158" s="2832" t="n"/>
      <c r="CS158" s="2832" t="n"/>
      <c r="CT158" s="2832" t="n"/>
      <c r="CU158" s="2832" t="n"/>
      <c r="CV158" s="2832">
        <f>+CR158-CT158</f>
        <v/>
      </c>
      <c r="CW158" s="2832" t="n"/>
      <c r="CX158" s="752" t="n"/>
      <c r="CY158" s="32" t="n"/>
      <c r="CZ158" s="3067" t="n"/>
      <c r="DA158" s="2832" t="n"/>
      <c r="DB158" s="2832" t="n"/>
      <c r="DC158" s="2832" t="n"/>
      <c r="DD158" s="2832" t="n"/>
      <c r="DE158" s="401" t="n"/>
      <c r="DF158" s="401" t="n"/>
      <c r="DG158" s="401" t="n"/>
      <c r="DH158" s="401" t="n"/>
      <c r="DI158" s="2729" t="n"/>
      <c r="DJ158" s="2618" t="n"/>
      <c r="DL158" s="2618" t="n"/>
      <c r="DM158" s="2811">
        <f>(CS158-CZ158)*10^6</f>
        <v/>
      </c>
      <c r="DN158" s="2811">
        <f>(CT158-DC158)*10^6</f>
        <v/>
      </c>
      <c r="DO158" s="2811">
        <f>(CW158-DD158)*10^6</f>
        <v/>
      </c>
    </row>
    <row customFormat="1" customHeight="1" hidden="1" ht="15" outlineLevel="1" r="159" s="777">
      <c r="A159" s="774" t="n"/>
      <c r="B159" s="726" t="inlineStr">
        <is>
          <t>Business Prepaid</t>
        </is>
      </c>
      <c r="C159" s="643" t="inlineStr">
        <is>
          <t>CA152</t>
        </is>
      </c>
      <c r="D159" s="2832" t="n"/>
      <c r="E159" s="2832" t="n"/>
      <c r="F159" s="2832" t="n"/>
      <c r="G159" s="2832" t="n"/>
      <c r="H159" s="2368" t="n"/>
      <c r="I159" s="402" t="n"/>
      <c r="J159" s="2832" t="n"/>
      <c r="K159" s="2832" t="n"/>
      <c r="L159" s="2832" t="n"/>
      <c r="M159" s="2832" t="n"/>
      <c r="N159" s="2368" t="n"/>
      <c r="O159" s="2826" t="n"/>
      <c r="P159" s="2832" t="n"/>
      <c r="Q159" s="2832" t="n"/>
      <c r="R159" s="2832" t="n"/>
      <c r="S159" s="2832" t="n"/>
      <c r="T159" s="2368" t="n"/>
      <c r="U159" s="402" t="n"/>
      <c r="V159" s="2336" t="n"/>
      <c r="W159" s="3066" t="n"/>
      <c r="X159" s="3066" t="n"/>
      <c r="Y159" s="3066" t="n"/>
      <c r="Z159" s="3066" t="n"/>
      <c r="AA159" s="3066" t="n"/>
      <c r="AB159" s="2368" t="n"/>
      <c r="AC159" s="402" t="n"/>
      <c r="AD159" s="2832" t="n"/>
      <c r="AE159" s="2832" t="n"/>
      <c r="AF159" s="2832" t="n"/>
      <c r="AG159" s="2832" t="n"/>
      <c r="AH159" s="2831" t="n"/>
      <c r="AI159" s="2832" t="n"/>
      <c r="AJ159" s="401" t="n"/>
      <c r="AK159" s="402" t="n"/>
      <c r="AL159" s="2832" t="n"/>
      <c r="AM159" s="2832" t="n"/>
      <c r="AN159" s="2832" t="n"/>
      <c r="AO159" s="2832" t="n"/>
      <c r="AP159" s="2832" t="n"/>
      <c r="AQ159" s="2831" t="n"/>
      <c r="AR159" s="2832" t="n"/>
      <c r="AS159" s="401" t="n"/>
      <c r="AT159" s="2826" t="n"/>
      <c r="AU159" s="2831" t="n"/>
      <c r="AV159" s="2832" t="n"/>
      <c r="AW159" s="2832" t="n"/>
      <c r="AX159" s="2832" t="n"/>
      <c r="AY159" s="2832" t="n"/>
      <c r="AZ159" s="2832" t="n"/>
      <c r="BA159" s="401" t="n"/>
      <c r="BB159" s="402" t="n"/>
      <c r="BC159" s="2831" t="n"/>
      <c r="BD159" s="2832" t="n"/>
      <c r="BE159" s="2832" t="n"/>
      <c r="BF159" s="2832" t="n"/>
      <c r="BG159" s="2832" t="n"/>
      <c r="BH159" s="2832" t="n"/>
      <c r="BI159" s="401" t="n"/>
      <c r="BJ159" s="2826" t="n"/>
      <c r="BK159" s="2831" t="n"/>
      <c r="BL159" s="2832" t="n"/>
      <c r="BM159" s="2832" t="n"/>
      <c r="BN159" s="2832" t="n"/>
      <c r="BO159" s="2832" t="n"/>
      <c r="BP159" s="2832" t="n"/>
      <c r="BQ159" s="2832" t="n"/>
      <c r="BR159" s="401" t="n"/>
      <c r="BS159" s="402" t="n"/>
      <c r="BT159" s="2831" t="n"/>
      <c r="BU159" s="2832" t="n"/>
      <c r="BV159" s="2832" t="n"/>
      <c r="BW159" s="2832" t="n"/>
      <c r="BX159" s="2832" t="n"/>
      <c r="BY159" s="2832" t="n"/>
      <c r="BZ159" s="401" t="n"/>
      <c r="CA159" s="389" t="n"/>
      <c r="CB159" s="2831" t="n"/>
      <c r="CC159" s="2832" t="n"/>
      <c r="CD159" s="2832" t="n"/>
      <c r="CE159" s="2832" t="n"/>
      <c r="CF159" s="2832" t="n"/>
      <c r="CG159" s="2832" t="n"/>
      <c r="CH159" s="401" t="n"/>
      <c r="CI159" s="389" t="n"/>
      <c r="CJ159" s="2831" t="n"/>
      <c r="CK159" s="2832" t="n"/>
      <c r="CL159" s="2832" t="n"/>
      <c r="CM159" s="2832" t="n"/>
      <c r="CN159" s="2832" t="n"/>
      <c r="CO159" s="2832" t="n"/>
      <c r="CP159" s="401" t="n"/>
      <c r="CQ159" s="402" t="n"/>
      <c r="CR159" s="2832" t="n"/>
      <c r="CS159" s="2832" t="n"/>
      <c r="CT159" s="2832" t="n"/>
      <c r="CU159" s="2832" t="n"/>
      <c r="CV159" s="2832">
        <f>+CR159-CT159</f>
        <v/>
      </c>
      <c r="CW159" s="2832" t="n"/>
      <c r="CX159" s="752" t="n"/>
      <c r="CY159" s="32" t="n"/>
      <c r="CZ159" s="3067" t="n"/>
      <c r="DA159" s="2832" t="n"/>
      <c r="DB159" s="2832" t="n"/>
      <c r="DC159" s="2832" t="n"/>
      <c r="DD159" s="2832" t="n"/>
      <c r="DE159" s="401" t="n"/>
      <c r="DF159" s="401" t="n"/>
      <c r="DG159" s="401" t="n"/>
      <c r="DH159" s="401" t="n"/>
      <c r="DI159" s="2729" t="n"/>
      <c r="DJ159" s="2618" t="n"/>
      <c r="DL159" s="2618" t="n"/>
      <c r="DM159" s="2811">
        <f>(CS159-CZ159)*10^6</f>
        <v/>
      </c>
      <c r="DN159" s="2811">
        <f>(CT159-DC159)*10^6</f>
        <v/>
      </c>
      <c r="DO159" s="2811">
        <f>(CW159-DD159)*10^6</f>
        <v/>
      </c>
    </row>
    <row collapsed="1" customHeight="1" hidden="1" ht="15" r="160" s="2557">
      <c r="A160" s="557" t="n"/>
      <c r="B160" s="814" t="inlineStr">
        <is>
          <t>BTSA, BBCOM &amp; LIBERCOM</t>
        </is>
      </c>
      <c r="C160" s="643" t="inlineStr">
        <is>
          <t>CA153</t>
        </is>
      </c>
      <c r="D160" s="2667" t="n"/>
      <c r="E160" s="2667" t="n"/>
      <c r="F160" s="2667" t="n"/>
      <c r="G160" s="2667" t="n"/>
      <c r="H160" s="224" t="n"/>
      <c r="I160" s="389" t="n"/>
      <c r="J160" s="2667" t="n"/>
      <c r="K160" s="2667" t="n"/>
      <c r="L160" s="2667" t="n"/>
      <c r="M160" s="2667" t="n"/>
      <c r="N160" s="224" t="n"/>
      <c r="O160" s="2826" t="n"/>
      <c r="P160" s="2667" t="n"/>
      <c r="Q160" s="2667" t="n"/>
      <c r="R160" s="2667" t="n"/>
      <c r="S160" s="2667" t="n"/>
      <c r="T160" s="224" t="n"/>
      <c r="U160" s="389" t="n"/>
      <c r="V160" s="2348" t="n"/>
      <c r="W160" s="2668" t="n"/>
      <c r="X160" s="2668" t="n"/>
      <c r="Y160" s="2668" t="n"/>
      <c r="Z160" s="2668" t="n"/>
      <c r="AA160" s="2668" t="n"/>
      <c r="AB160" s="224" t="n"/>
      <c r="AC160" s="389" t="n"/>
      <c r="AD160" s="2667" t="n"/>
      <c r="AE160" s="2667" t="n"/>
      <c r="AF160" s="2667" t="n"/>
      <c r="AG160" s="2667" t="n"/>
      <c r="AH160" s="2747" t="n"/>
      <c r="AI160" s="2667" t="n"/>
      <c r="AJ160" s="224" t="n"/>
      <c r="AK160" s="389" t="n"/>
      <c r="AL160" s="2667" t="n"/>
      <c r="AM160" s="2667" t="n"/>
      <c r="AN160" s="2667" t="n"/>
      <c r="AO160" s="2667" t="n"/>
      <c r="AP160" s="2667" t="n"/>
      <c r="AQ160" s="2747" t="n"/>
      <c r="AR160" s="2667" t="n"/>
      <c r="AS160" s="224" t="n"/>
      <c r="AT160" s="2826" t="n"/>
      <c r="AU160" s="2747" t="n"/>
      <c r="AV160" s="2667" t="n"/>
      <c r="AW160" s="2667" t="n"/>
      <c r="AX160" s="2667" t="n"/>
      <c r="AY160" s="2667" t="n"/>
      <c r="AZ160" s="2667" t="n"/>
      <c r="BA160" s="224" t="n"/>
      <c r="BB160" s="389" t="n"/>
      <c r="BC160" s="2747" t="n"/>
      <c r="BD160" s="2667" t="n"/>
      <c r="BE160" s="2667" t="n"/>
      <c r="BF160" s="2667" t="n"/>
      <c r="BG160" s="2667" t="n"/>
      <c r="BH160" s="2667" t="n"/>
      <c r="BI160" s="224" t="n"/>
      <c r="BJ160" s="2826" t="n"/>
      <c r="BK160" s="2747" t="n"/>
      <c r="BL160" s="2667" t="n"/>
      <c r="BM160" s="2667" t="n"/>
      <c r="BN160" s="2667" t="n"/>
      <c r="BO160" s="2667" t="n"/>
      <c r="BP160" s="2667" t="n"/>
      <c r="BQ160" s="2667" t="n"/>
      <c r="BR160" s="224" t="n"/>
      <c r="BS160" s="389" t="n"/>
      <c r="BT160" s="2747" t="n"/>
      <c r="BU160" s="2667" t="n"/>
      <c r="BV160" s="2667" t="n"/>
      <c r="BW160" s="2667" t="n"/>
      <c r="BX160" s="2667" t="n"/>
      <c r="BY160" s="2667" t="n"/>
      <c r="BZ160" s="224" t="n"/>
      <c r="CA160" s="389" t="n"/>
      <c r="CB160" s="2747" t="n"/>
      <c r="CC160" s="2667" t="n"/>
      <c r="CD160" s="2667" t="n"/>
      <c r="CE160" s="2667" t="n"/>
      <c r="CF160" s="2667" t="n"/>
      <c r="CG160" s="2667" t="n"/>
      <c r="CH160" s="224" t="n"/>
      <c r="CI160" s="389" t="n"/>
      <c r="CJ160" s="2747" t="n"/>
      <c r="CK160" s="2667" t="n"/>
      <c r="CL160" s="2667" t="n"/>
      <c r="CM160" s="2667" t="n"/>
      <c r="CN160" s="2667" t="n"/>
      <c r="CO160" s="2667" t="n"/>
      <c r="CP160" s="224" t="n"/>
      <c r="CQ160" s="389" t="n"/>
      <c r="CR160" s="2667" t="n"/>
      <c r="CS160" s="2667" t="n"/>
      <c r="CT160" s="2667" t="n"/>
      <c r="CU160" s="2667">
        <f>+CR160-CS160</f>
        <v/>
      </c>
      <c r="CV160" s="2667">
        <f>+CR160-CT160</f>
        <v/>
      </c>
      <c r="CW160" s="2667" t="n"/>
      <c r="CX160" s="764">
        <f>+CR160/CW160-1</f>
        <v/>
      </c>
      <c r="CY160" s="32" t="n"/>
      <c r="CZ160" s="3008" t="n"/>
      <c r="DA160" s="2667" t="n"/>
      <c r="DB160" s="2667" t="n"/>
      <c r="DC160" s="2667" t="n"/>
      <c r="DD160" s="2667" t="n"/>
      <c r="DE160" s="224">
        <f>(CZ160-DD160)/DD160</f>
        <v/>
      </c>
      <c r="DF160" s="224">
        <f>(DA160-DD160)/DD160</f>
        <v/>
      </c>
      <c r="DG160" s="224">
        <f>(DB160-DD160)/DD160</f>
        <v/>
      </c>
      <c r="DH160" s="224">
        <f>(DC160-DD160)/DD160</f>
        <v/>
      </c>
      <c r="DI160" s="2729" t="n"/>
      <c r="DL160" s="2618" t="n"/>
      <c r="DM160" s="2811">
        <f>(CS160-CZ160)*10^6</f>
        <v/>
      </c>
      <c r="DN160" s="2811">
        <f>(CT160-DC160)*10^6</f>
        <v/>
      </c>
      <c r="DO160" s="2811">
        <f>(CW160-DD160)*10^6</f>
        <v/>
      </c>
    </row>
    <row customFormat="1" customHeight="1" hidden="1" ht="15" outlineLevel="1" r="161" s="777">
      <c r="A161" s="774" t="n"/>
      <c r="B161" s="726" t="inlineStr">
        <is>
          <t>Consumer Prepaid</t>
        </is>
      </c>
      <c r="C161" s="643" t="inlineStr">
        <is>
          <t>CA154</t>
        </is>
      </c>
      <c r="D161" s="2832" t="n"/>
      <c r="E161" s="2832" t="n"/>
      <c r="F161" s="2832" t="n"/>
      <c r="G161" s="2832" t="n"/>
      <c r="H161" s="2368" t="n"/>
      <c r="I161" s="402" t="n"/>
      <c r="J161" s="2832" t="n"/>
      <c r="K161" s="2832" t="n"/>
      <c r="L161" s="2832" t="n"/>
      <c r="M161" s="2832" t="n"/>
      <c r="N161" s="2368" t="n"/>
      <c r="O161" s="2826" t="n"/>
      <c r="P161" s="2832" t="n"/>
      <c r="Q161" s="2832" t="n"/>
      <c r="R161" s="2832" t="n"/>
      <c r="S161" s="2832" t="n"/>
      <c r="T161" s="2368" t="n"/>
      <c r="U161" s="402" t="n"/>
      <c r="V161" s="2336" t="n"/>
      <c r="W161" s="3066" t="n"/>
      <c r="X161" s="3066" t="n"/>
      <c r="Y161" s="3066" t="n"/>
      <c r="Z161" s="3066" t="n"/>
      <c r="AA161" s="3066" t="n"/>
      <c r="AB161" s="2368" t="n"/>
      <c r="AC161" s="402" t="n"/>
      <c r="AD161" s="2832" t="n"/>
      <c r="AE161" s="2832" t="n"/>
      <c r="AF161" s="2832" t="n"/>
      <c r="AG161" s="2832" t="n"/>
      <c r="AH161" s="2831" t="n"/>
      <c r="AI161" s="2832" t="n"/>
      <c r="AJ161" s="401" t="n"/>
      <c r="AK161" s="402" t="n"/>
      <c r="AL161" s="2832" t="n"/>
      <c r="AM161" s="2832" t="n"/>
      <c r="AN161" s="2832" t="n"/>
      <c r="AO161" s="2832" t="n"/>
      <c r="AP161" s="2832" t="n"/>
      <c r="AQ161" s="2831" t="n"/>
      <c r="AR161" s="2832" t="n"/>
      <c r="AS161" s="401" t="n"/>
      <c r="AT161" s="2826" t="n"/>
      <c r="AU161" s="2831" t="n"/>
      <c r="AV161" s="2832" t="n"/>
      <c r="AW161" s="2832" t="n"/>
      <c r="AX161" s="2832" t="n"/>
      <c r="AY161" s="2832" t="n"/>
      <c r="AZ161" s="2832" t="n"/>
      <c r="BA161" s="401" t="n"/>
      <c r="BB161" s="402" t="n"/>
      <c r="BC161" s="2831" t="n"/>
      <c r="BD161" s="2832" t="n"/>
      <c r="BE161" s="2832" t="n"/>
      <c r="BF161" s="2832" t="n"/>
      <c r="BG161" s="2832" t="n"/>
      <c r="BH161" s="2832" t="n"/>
      <c r="BI161" s="401" t="n"/>
      <c r="BJ161" s="2826" t="n"/>
      <c r="BK161" s="2831" t="n"/>
      <c r="BL161" s="2832" t="n"/>
      <c r="BM161" s="2832" t="n"/>
      <c r="BN161" s="2832" t="n"/>
      <c r="BO161" s="2832" t="n"/>
      <c r="BP161" s="2832" t="n"/>
      <c r="BQ161" s="2832" t="n"/>
      <c r="BR161" s="401" t="n"/>
      <c r="BS161" s="402" t="n"/>
      <c r="BT161" s="2831" t="n"/>
      <c r="BU161" s="2832" t="n"/>
      <c r="BV161" s="2832" t="n"/>
      <c r="BW161" s="2832" t="n"/>
      <c r="BX161" s="2832" t="n"/>
      <c r="BY161" s="2832" t="n"/>
      <c r="BZ161" s="401" t="n"/>
      <c r="CA161" s="389" t="n"/>
      <c r="CB161" s="2831" t="n"/>
      <c r="CC161" s="2832" t="n"/>
      <c r="CD161" s="2832" t="n"/>
      <c r="CE161" s="2832" t="n"/>
      <c r="CF161" s="2832" t="n"/>
      <c r="CG161" s="2832" t="n"/>
      <c r="CH161" s="401" t="n"/>
      <c r="CI161" s="389" t="n"/>
      <c r="CJ161" s="2831" t="n"/>
      <c r="CK161" s="2832" t="n"/>
      <c r="CL161" s="2832" t="n"/>
      <c r="CM161" s="2832" t="n"/>
      <c r="CN161" s="2832" t="n"/>
      <c r="CO161" s="2832" t="n"/>
      <c r="CP161" s="401" t="n"/>
      <c r="CQ161" s="402" t="n"/>
      <c r="CR161" s="2832" t="n"/>
      <c r="CS161" s="2832" t="n"/>
      <c r="CT161" s="2832" t="n"/>
      <c r="CU161" s="2832">
        <f>+CR161-CS161</f>
        <v/>
      </c>
      <c r="CV161" s="2832">
        <f>+CR161-CT161</f>
        <v/>
      </c>
      <c r="CW161" s="2832" t="n"/>
      <c r="CX161" s="752">
        <f>+CR161/CW161-1</f>
        <v/>
      </c>
      <c r="CY161" s="32" t="n"/>
      <c r="CZ161" s="3067" t="n"/>
      <c r="DA161" s="2832" t="n"/>
      <c r="DB161" s="2832" t="n"/>
      <c r="DC161" s="2832" t="n"/>
      <c r="DD161" s="2832" t="n"/>
      <c r="DE161" s="401">
        <f>(CZ161-DD161)/DD161</f>
        <v/>
      </c>
      <c r="DF161" s="401">
        <f>(DA161-DD161)/DD161</f>
        <v/>
      </c>
      <c r="DG161" s="401">
        <f>(DB161-DD161)/DD161</f>
        <v/>
      </c>
      <c r="DH161" s="401">
        <f>(DC161-DD161)/DD161</f>
        <v/>
      </c>
      <c r="DI161" s="2729" t="n"/>
      <c r="DJ161" s="2618" t="n"/>
      <c r="DL161" s="2618" t="n"/>
      <c r="DM161" s="2811">
        <f>(CS161-CZ161)*10^6</f>
        <v/>
      </c>
      <c r="DN161" s="2811">
        <f>(CT161-DC161)*10^6</f>
        <v/>
      </c>
      <c r="DO161" s="2811">
        <f>(CW161-DD161)*10^6</f>
        <v/>
      </c>
    </row>
    <row customFormat="1" customHeight="1" hidden="1" ht="15" outlineLevel="1" r="162" s="777">
      <c r="A162" s="774" t="n"/>
      <c r="B162" s="726" t="inlineStr">
        <is>
          <t>Consumer Postpaid</t>
        </is>
      </c>
      <c r="C162" s="643" t="inlineStr">
        <is>
          <t>CA155</t>
        </is>
      </c>
      <c r="D162" s="2832" t="n"/>
      <c r="E162" s="2832" t="n"/>
      <c r="F162" s="2832" t="n"/>
      <c r="G162" s="2832" t="n"/>
      <c r="H162" s="2368" t="n"/>
      <c r="I162" s="402" t="n"/>
      <c r="J162" s="2832" t="n"/>
      <c r="K162" s="2832" t="n"/>
      <c r="L162" s="2832" t="n"/>
      <c r="M162" s="2832" t="n"/>
      <c r="N162" s="2368" t="n"/>
      <c r="O162" s="2826" t="n"/>
      <c r="P162" s="2832" t="n"/>
      <c r="Q162" s="2832" t="n"/>
      <c r="R162" s="2832" t="n"/>
      <c r="S162" s="2832" t="n"/>
      <c r="T162" s="2368" t="n"/>
      <c r="U162" s="402" t="n"/>
      <c r="V162" s="2336" t="n"/>
      <c r="W162" s="3066" t="n"/>
      <c r="X162" s="3066" t="n"/>
      <c r="Y162" s="3066" t="n"/>
      <c r="Z162" s="3066" t="n"/>
      <c r="AA162" s="3066" t="n"/>
      <c r="AB162" s="2368" t="n"/>
      <c r="AC162" s="402" t="n"/>
      <c r="AD162" s="2832" t="n"/>
      <c r="AE162" s="2832" t="n"/>
      <c r="AF162" s="2832" t="n"/>
      <c r="AG162" s="2832" t="n"/>
      <c r="AH162" s="2831" t="n"/>
      <c r="AI162" s="2832" t="n"/>
      <c r="AJ162" s="401" t="n"/>
      <c r="AK162" s="402" t="n"/>
      <c r="AL162" s="2832" t="n"/>
      <c r="AM162" s="2832" t="n"/>
      <c r="AN162" s="2832" t="n"/>
      <c r="AO162" s="2832" t="n"/>
      <c r="AP162" s="2832" t="n"/>
      <c r="AQ162" s="2831" t="n"/>
      <c r="AR162" s="2832" t="n"/>
      <c r="AS162" s="401" t="n"/>
      <c r="AT162" s="2826" t="n"/>
      <c r="AU162" s="2831" t="n"/>
      <c r="AV162" s="2832" t="n"/>
      <c r="AW162" s="2832" t="n"/>
      <c r="AX162" s="2832" t="n"/>
      <c r="AY162" s="2832" t="n"/>
      <c r="AZ162" s="2832" t="n"/>
      <c r="BA162" s="401" t="n"/>
      <c r="BB162" s="402" t="n"/>
      <c r="BC162" s="2831" t="n"/>
      <c r="BD162" s="2832" t="n"/>
      <c r="BE162" s="2832" t="n"/>
      <c r="BF162" s="2832" t="n"/>
      <c r="BG162" s="2832" t="n"/>
      <c r="BH162" s="2832" t="n"/>
      <c r="BI162" s="401" t="n"/>
      <c r="BJ162" s="2826" t="n"/>
      <c r="BK162" s="2831" t="n"/>
      <c r="BL162" s="2832" t="n"/>
      <c r="BM162" s="2832" t="n"/>
      <c r="BN162" s="2832" t="n"/>
      <c r="BO162" s="2832" t="n"/>
      <c r="BP162" s="2832" t="n"/>
      <c r="BQ162" s="2832" t="n"/>
      <c r="BR162" s="401" t="n"/>
      <c r="BS162" s="402" t="n"/>
      <c r="BT162" s="2831" t="n"/>
      <c r="BU162" s="2832" t="n"/>
      <c r="BV162" s="2832" t="n"/>
      <c r="BW162" s="2832" t="n"/>
      <c r="BX162" s="2832" t="n"/>
      <c r="BY162" s="2832" t="n"/>
      <c r="BZ162" s="401" t="n"/>
      <c r="CA162" s="389" t="n"/>
      <c r="CB162" s="2831" t="n"/>
      <c r="CC162" s="2832" t="n"/>
      <c r="CD162" s="2832" t="n"/>
      <c r="CE162" s="2832" t="n"/>
      <c r="CF162" s="2832" t="n"/>
      <c r="CG162" s="2832" t="n"/>
      <c r="CH162" s="401" t="n"/>
      <c r="CI162" s="389" t="n"/>
      <c r="CJ162" s="2831" t="n"/>
      <c r="CK162" s="2832" t="n"/>
      <c r="CL162" s="2832" t="n"/>
      <c r="CM162" s="2832" t="n"/>
      <c r="CN162" s="2832" t="n"/>
      <c r="CO162" s="2832" t="n"/>
      <c r="CP162" s="401" t="n"/>
      <c r="CQ162" s="402" t="n"/>
      <c r="CR162" s="2832" t="n"/>
      <c r="CS162" s="2832" t="n"/>
      <c r="CT162" s="2832" t="n"/>
      <c r="CU162" s="2832">
        <f>+CR162-CS162</f>
        <v/>
      </c>
      <c r="CV162" s="2832">
        <f>+CR162-CT162</f>
        <v/>
      </c>
      <c r="CW162" s="2832" t="n"/>
      <c r="CX162" s="752">
        <f>+CR162/CW162-1</f>
        <v/>
      </c>
      <c r="CY162" s="32" t="n"/>
      <c r="CZ162" s="3067" t="n"/>
      <c r="DA162" s="2832" t="n"/>
      <c r="DB162" s="2832" t="n"/>
      <c r="DC162" s="2832" t="n"/>
      <c r="DD162" s="2832" t="n"/>
      <c r="DE162" s="401">
        <f>(CZ162-DD162)/DD162</f>
        <v/>
      </c>
      <c r="DF162" s="401">
        <f>(DA162-DD162)/DD162</f>
        <v/>
      </c>
      <c r="DG162" s="401">
        <f>(DB162-DD162)/DD162</f>
        <v/>
      </c>
      <c r="DH162" s="401">
        <f>(DC162-DD162)/DD162</f>
        <v/>
      </c>
      <c r="DI162" s="2729" t="n"/>
      <c r="DJ162" s="2618" t="n"/>
      <c r="DL162" s="2618" t="n"/>
      <c r="DM162" s="2811">
        <f>(CS162-CZ162)*10^6</f>
        <v/>
      </c>
      <c r="DN162" s="2811">
        <f>(CT162-DC162)*10^6</f>
        <v/>
      </c>
      <c r="DO162" s="2811">
        <f>(CW162-DD162)*10^6</f>
        <v/>
      </c>
    </row>
    <row customFormat="1" customHeight="1" hidden="1" ht="15" outlineLevel="1" r="163" s="777">
      <c r="A163" s="774" t="n"/>
      <c r="B163" s="726" t="inlineStr">
        <is>
          <t>Business Postpaid</t>
        </is>
      </c>
      <c r="C163" s="643" t="inlineStr">
        <is>
          <t>CA156</t>
        </is>
      </c>
      <c r="D163" s="2832" t="n"/>
      <c r="E163" s="2832" t="n"/>
      <c r="F163" s="2832" t="n"/>
      <c r="G163" s="2832" t="n"/>
      <c r="H163" s="2368" t="n"/>
      <c r="I163" s="402" t="n"/>
      <c r="J163" s="2832" t="n"/>
      <c r="K163" s="2832" t="n"/>
      <c r="L163" s="2832" t="n"/>
      <c r="M163" s="2832" t="n"/>
      <c r="N163" s="2368" t="n"/>
      <c r="O163" s="2826" t="n"/>
      <c r="P163" s="2832" t="n"/>
      <c r="Q163" s="2832" t="n"/>
      <c r="R163" s="2832" t="n"/>
      <c r="S163" s="2832" t="n"/>
      <c r="T163" s="2368" t="n"/>
      <c r="U163" s="402" t="n"/>
      <c r="V163" s="2336" t="n"/>
      <c r="W163" s="3066" t="n"/>
      <c r="X163" s="3066" t="n"/>
      <c r="Y163" s="3066" t="n"/>
      <c r="Z163" s="3066" t="n"/>
      <c r="AA163" s="3066" t="n"/>
      <c r="AB163" s="2368" t="n"/>
      <c r="AC163" s="402" t="n"/>
      <c r="AD163" s="2832" t="n"/>
      <c r="AE163" s="2832" t="n"/>
      <c r="AF163" s="2832" t="n"/>
      <c r="AG163" s="2832" t="n"/>
      <c r="AH163" s="2831" t="n"/>
      <c r="AI163" s="2832" t="n"/>
      <c r="AJ163" s="401" t="n"/>
      <c r="AK163" s="402" t="n"/>
      <c r="AL163" s="2832" t="n"/>
      <c r="AM163" s="2832" t="n"/>
      <c r="AN163" s="2832" t="n"/>
      <c r="AO163" s="2832" t="n"/>
      <c r="AP163" s="2832" t="n"/>
      <c r="AQ163" s="2831" t="n"/>
      <c r="AR163" s="2832" t="n"/>
      <c r="AS163" s="401" t="n"/>
      <c r="AT163" s="2826" t="n"/>
      <c r="AU163" s="2831" t="n"/>
      <c r="AV163" s="2832" t="n"/>
      <c r="AW163" s="2832" t="n"/>
      <c r="AX163" s="2832" t="n"/>
      <c r="AY163" s="2832" t="n"/>
      <c r="AZ163" s="2832" t="n"/>
      <c r="BA163" s="401" t="n"/>
      <c r="BB163" s="402" t="n"/>
      <c r="BC163" s="2831" t="n"/>
      <c r="BD163" s="2832" t="n"/>
      <c r="BE163" s="2832" t="n"/>
      <c r="BF163" s="2832" t="n"/>
      <c r="BG163" s="2832" t="n"/>
      <c r="BH163" s="2832" t="n"/>
      <c r="BI163" s="401" t="n"/>
      <c r="BJ163" s="2826" t="n"/>
      <c r="BK163" s="2831" t="n"/>
      <c r="BL163" s="2832" t="n"/>
      <c r="BM163" s="2832" t="n"/>
      <c r="BN163" s="2832" t="n"/>
      <c r="BO163" s="2832" t="n"/>
      <c r="BP163" s="2832" t="n"/>
      <c r="BQ163" s="2832" t="n"/>
      <c r="BR163" s="401" t="n"/>
      <c r="BS163" s="402" t="n"/>
      <c r="BT163" s="2831" t="n"/>
      <c r="BU163" s="2832" t="n"/>
      <c r="BV163" s="2832" t="n"/>
      <c r="BW163" s="2832" t="n"/>
      <c r="BX163" s="2832" t="n"/>
      <c r="BY163" s="2832" t="n"/>
      <c r="BZ163" s="401" t="n"/>
      <c r="CA163" s="389" t="n"/>
      <c r="CB163" s="2831" t="n"/>
      <c r="CC163" s="2832" t="n"/>
      <c r="CD163" s="2832" t="n"/>
      <c r="CE163" s="2832" t="n"/>
      <c r="CF163" s="2832" t="n"/>
      <c r="CG163" s="2832" t="n"/>
      <c r="CH163" s="401" t="n"/>
      <c r="CI163" s="389" t="n"/>
      <c r="CJ163" s="2831" t="n"/>
      <c r="CK163" s="2832" t="n"/>
      <c r="CL163" s="2832" t="n"/>
      <c r="CM163" s="2832" t="n"/>
      <c r="CN163" s="2832" t="n"/>
      <c r="CO163" s="2832" t="n"/>
      <c r="CP163" s="401" t="n"/>
      <c r="CQ163" s="402" t="n"/>
      <c r="CR163" s="2832" t="n"/>
      <c r="CS163" s="2832" t="n"/>
      <c r="CT163" s="2832" t="n"/>
      <c r="CU163" s="2832">
        <f>+CR163-CS163</f>
        <v/>
      </c>
      <c r="CV163" s="2832">
        <f>+CR163-CT163</f>
        <v/>
      </c>
      <c r="CW163" s="2832" t="n"/>
      <c r="CX163" s="752">
        <f>+CR163/CW163-1</f>
        <v/>
      </c>
      <c r="CY163" s="32" t="n"/>
      <c r="CZ163" s="3067" t="n"/>
      <c r="DA163" s="2832" t="n"/>
      <c r="DB163" s="2832" t="n"/>
      <c r="DC163" s="2832" t="n"/>
      <c r="DD163" s="2832" t="n"/>
      <c r="DE163" s="401">
        <f>(CZ163-DD163)/DD163</f>
        <v/>
      </c>
      <c r="DF163" s="401">
        <f>(DA163-DD163)/DD163</f>
        <v/>
      </c>
      <c r="DG163" s="401">
        <f>(DB163-DD163)/DD163</f>
        <v/>
      </c>
      <c r="DH163" s="401">
        <f>(DC163-DD163)/DD163</f>
        <v/>
      </c>
      <c r="DI163" s="2729" t="n"/>
      <c r="DJ163" s="2618" t="n"/>
      <c r="DL163" s="2618" t="n"/>
      <c r="DM163" s="2811">
        <f>(CS163-CZ163)*10^6</f>
        <v/>
      </c>
      <c r="DN163" s="2811">
        <f>(CT163-DC163)*10^6</f>
        <v/>
      </c>
      <c r="DO163" s="2811">
        <f>(CW163-DD163)*10^6</f>
        <v/>
      </c>
    </row>
    <row customFormat="1" customHeight="1" hidden="1" ht="15" outlineLevel="1" r="164" s="777">
      <c r="A164" s="774" t="n"/>
      <c r="B164" s="726" t="inlineStr">
        <is>
          <t>Business Prepaid</t>
        </is>
      </c>
      <c r="C164" s="643" t="inlineStr">
        <is>
          <t>CA157</t>
        </is>
      </c>
      <c r="D164" s="2832" t="n"/>
      <c r="E164" s="2832" t="n"/>
      <c r="F164" s="2832" t="n"/>
      <c r="G164" s="2832" t="n"/>
      <c r="H164" s="2368" t="n"/>
      <c r="I164" s="402" t="n"/>
      <c r="J164" s="2832" t="n"/>
      <c r="K164" s="2832" t="n"/>
      <c r="L164" s="2832" t="n"/>
      <c r="M164" s="2832" t="n"/>
      <c r="N164" s="2368" t="n"/>
      <c r="O164" s="2826" t="n"/>
      <c r="P164" s="2832" t="n"/>
      <c r="Q164" s="2832" t="n"/>
      <c r="R164" s="2832" t="n"/>
      <c r="S164" s="2832" t="n"/>
      <c r="T164" s="2368" t="n"/>
      <c r="U164" s="402" t="n"/>
      <c r="V164" s="2336" t="n"/>
      <c r="W164" s="3066" t="n"/>
      <c r="X164" s="3066" t="n"/>
      <c r="Y164" s="3066" t="n"/>
      <c r="Z164" s="3066" t="n"/>
      <c r="AA164" s="3066" t="n"/>
      <c r="AB164" s="2368" t="n"/>
      <c r="AC164" s="402" t="n"/>
      <c r="AD164" s="2832" t="n"/>
      <c r="AE164" s="2832" t="n"/>
      <c r="AF164" s="2832" t="n"/>
      <c r="AG164" s="2832" t="n"/>
      <c r="AH164" s="2831" t="n"/>
      <c r="AI164" s="2832" t="n"/>
      <c r="AJ164" s="401" t="n"/>
      <c r="AK164" s="402" t="n"/>
      <c r="AL164" s="2832" t="n"/>
      <c r="AM164" s="2832" t="n"/>
      <c r="AN164" s="2832" t="n"/>
      <c r="AO164" s="2832" t="n"/>
      <c r="AP164" s="2832" t="n"/>
      <c r="AQ164" s="2831" t="n"/>
      <c r="AR164" s="2832" t="n"/>
      <c r="AS164" s="401" t="n"/>
      <c r="AT164" s="2826" t="n"/>
      <c r="AU164" s="2831" t="n"/>
      <c r="AV164" s="2832" t="n"/>
      <c r="AW164" s="2832" t="n"/>
      <c r="AX164" s="2832" t="n"/>
      <c r="AY164" s="2832" t="n"/>
      <c r="AZ164" s="2832" t="n"/>
      <c r="BA164" s="401" t="n"/>
      <c r="BB164" s="402" t="n"/>
      <c r="BC164" s="2831" t="n"/>
      <c r="BD164" s="2832" t="n"/>
      <c r="BE164" s="2832" t="n"/>
      <c r="BF164" s="2832" t="n"/>
      <c r="BG164" s="2832" t="n"/>
      <c r="BH164" s="2832" t="n"/>
      <c r="BI164" s="401" t="n"/>
      <c r="BJ164" s="2826" t="n"/>
      <c r="BK164" s="2831" t="n"/>
      <c r="BL164" s="2832" t="n"/>
      <c r="BM164" s="2832" t="n"/>
      <c r="BN164" s="2832" t="n"/>
      <c r="BO164" s="2832" t="n"/>
      <c r="BP164" s="2832" t="n"/>
      <c r="BQ164" s="2832" t="n"/>
      <c r="BR164" s="401" t="n"/>
      <c r="BS164" s="402" t="n"/>
      <c r="BT164" s="2831" t="n"/>
      <c r="BU164" s="2832" t="n"/>
      <c r="BV164" s="2832" t="n"/>
      <c r="BW164" s="2832" t="n"/>
      <c r="BX164" s="2832" t="n"/>
      <c r="BY164" s="2832" t="n"/>
      <c r="BZ164" s="401" t="n"/>
      <c r="CA164" s="389" t="n"/>
      <c r="CB164" s="2831" t="n"/>
      <c r="CC164" s="2832" t="n"/>
      <c r="CD164" s="2832" t="n"/>
      <c r="CE164" s="2832" t="n"/>
      <c r="CF164" s="2832" t="n"/>
      <c r="CG164" s="2832" t="n"/>
      <c r="CH164" s="401" t="n"/>
      <c r="CI164" s="389" t="n"/>
      <c r="CJ164" s="2831" t="n"/>
      <c r="CK164" s="2832" t="n"/>
      <c r="CL164" s="2832" t="n"/>
      <c r="CM164" s="2832" t="n"/>
      <c r="CN164" s="2832" t="n"/>
      <c r="CO164" s="2832" t="n"/>
      <c r="CP164" s="401" t="n"/>
      <c r="CQ164" s="402" t="n"/>
      <c r="CR164" s="2832" t="n"/>
      <c r="CS164" s="2832" t="n"/>
      <c r="CT164" s="2832" t="n"/>
      <c r="CU164" s="2832">
        <f>+CR164-CS164</f>
        <v/>
      </c>
      <c r="CV164" s="2832">
        <f>+CR164-CT164</f>
        <v/>
      </c>
      <c r="CW164" s="2832" t="n"/>
      <c r="CX164" s="752">
        <f>+CR164/CW164-1</f>
        <v/>
      </c>
      <c r="CY164" s="32" t="n"/>
      <c r="CZ164" s="3067" t="n"/>
      <c r="DA164" s="2832" t="n"/>
      <c r="DB164" s="2832" t="n"/>
      <c r="DC164" s="2832" t="n"/>
      <c r="DD164" s="2832" t="n"/>
      <c r="DE164" s="401">
        <f>(CZ164-DD164)/DD164</f>
        <v/>
      </c>
      <c r="DF164" s="401">
        <f>(DA164-DD164)/DD164</f>
        <v/>
      </c>
      <c r="DG164" s="401">
        <f>(DB164-DD164)/DD164</f>
        <v/>
      </c>
      <c r="DH164" s="401">
        <f>(DC164-DD164)/DD164</f>
        <v/>
      </c>
      <c r="DI164" s="2729" t="n"/>
      <c r="DJ164" s="2618" t="n"/>
      <c r="DL164" s="2618" t="n"/>
      <c r="DM164" s="2811">
        <f>(CS164-CZ164)*10^6</f>
        <v/>
      </c>
      <c r="DN164" s="2811">
        <f>(CT164-DC164)*10^6</f>
        <v/>
      </c>
      <c r="DO164" s="2811">
        <f>(CW164-DD164)*10^6</f>
        <v/>
      </c>
    </row>
    <row collapsed="1" customHeight="1" ht="18.75" r="165" s="2557">
      <c r="A165" s="557" t="n"/>
      <c r="B165" s="814" t="inlineStr">
        <is>
          <t xml:space="preserve"> International</t>
        </is>
      </c>
      <c r="C165" s="643" t="inlineStr">
        <is>
          <t>CA158</t>
        </is>
      </c>
      <c r="D165" s="2667" t="n">
        <v>182.990206</v>
      </c>
      <c r="E165" s="2667" t="n">
        <v>218.189881612852</v>
      </c>
      <c r="F165" s="2667" t="n">
        <v>-35.19967561285196</v>
      </c>
      <c r="G165" s="2667" t="n">
        <v>241.699428</v>
      </c>
      <c r="H165" s="224" t="n">
        <v>-0.2429017829533299</v>
      </c>
      <c r="I165" s="389" t="n"/>
      <c r="J165" s="2667" t="n">
        <v>170.828865</v>
      </c>
      <c r="K165" s="2667" t="n">
        <v>200.3215995340954</v>
      </c>
      <c r="L165" s="2667" t="n">
        <v>-29.4927345340954</v>
      </c>
      <c r="M165" s="2667" t="n">
        <v>234.328124</v>
      </c>
      <c r="N165" s="224" t="n">
        <v>-0.2709843697634859</v>
      </c>
      <c r="O165" s="2826" t="n"/>
      <c r="P165" s="2667" t="n">
        <v>178.321282</v>
      </c>
      <c r="Q165" s="2667" t="n">
        <v>201.9069516311653</v>
      </c>
      <c r="R165" s="2667" t="n">
        <v>-23.58566963116527</v>
      </c>
      <c r="S165" s="2667" t="n">
        <v>252.164526</v>
      </c>
      <c r="T165" s="224" t="n">
        <v>-0.2928375579680069</v>
      </c>
      <c r="U165" s="389" t="n"/>
      <c r="V165" s="2348" t="n">
        <v>173.320348</v>
      </c>
      <c r="W165" s="2668" t="n">
        <v>198.3531688252501</v>
      </c>
      <c r="X165" s="2668" t="n">
        <v>183.878826</v>
      </c>
      <c r="Y165" s="2668" t="n">
        <v>-25.03282082525013</v>
      </c>
      <c r="Z165" s="2668" t="n">
        <v>-10.55847800000004</v>
      </c>
      <c r="AA165" s="2668" t="n">
        <v>224.7807</v>
      </c>
      <c r="AB165" s="224" t="n">
        <v>-0.2289358116599868</v>
      </c>
      <c r="AC165" s="389" t="n"/>
      <c r="AD165" s="2667" t="n">
        <v>211.729549</v>
      </c>
      <c r="AE165" s="2667" t="n">
        <v>184.5239752151792</v>
      </c>
      <c r="AF165" s="2667" t="n">
        <v>185.0266896945363</v>
      </c>
      <c r="AG165" s="2667" t="n">
        <v>27.20557378482081</v>
      </c>
      <c r="AH165" s="2747" t="n">
        <v>26.7028593054637</v>
      </c>
      <c r="AI165" s="2667" t="n">
        <v>209.0271599999998</v>
      </c>
      <c r="AJ165" s="224" t="n">
        <v>0.01292841083426799</v>
      </c>
      <c r="AK165" s="389" t="n"/>
      <c r="AL165" s="2667" t="n">
        <v>194.060813</v>
      </c>
      <c r="AM165" s="2667" t="n">
        <v>196.2183244855621</v>
      </c>
      <c r="AN165" s="2667" t="n">
        <v>181.8304440785166</v>
      </c>
      <c r="AO165" s="2667" t="n">
        <v>236.1313804140002</v>
      </c>
      <c r="AP165" s="2667" t="n">
        <v>-2.157511485562082</v>
      </c>
      <c r="AQ165" s="2747" t="n">
        <v>12.23036892148343</v>
      </c>
      <c r="AR165" s="2667" t="n">
        <v>231.1180660000002</v>
      </c>
      <c r="AS165" s="224" t="n">
        <v>-0.1603390580466357</v>
      </c>
      <c r="AT165" s="2826" t="n"/>
      <c r="AU165" s="2747" t="n">
        <v>184.285757</v>
      </c>
      <c r="AV165" s="2667" t="n">
        <v>198.4782956246444</v>
      </c>
      <c r="AW165" s="2667" t="n">
        <v>163.9939964403771</v>
      </c>
      <c r="AX165" s="2667" t="n">
        <v>-14.19253862464444</v>
      </c>
      <c r="AY165" s="2667" t="n">
        <v>20.29176055962293</v>
      </c>
      <c r="AZ165" s="2667" t="n">
        <v>224.972825</v>
      </c>
      <c r="BA165" s="224" t="n">
        <v>-0.1808532563877439</v>
      </c>
      <c r="BB165" s="389" t="n"/>
      <c r="BC165" s="2747" t="n">
        <v>192.066979</v>
      </c>
      <c r="BD165" s="2667" t="n">
        <v>186.4552017068589</v>
      </c>
      <c r="BE165" s="2667" t="n">
        <v>158.9366692382234</v>
      </c>
      <c r="BF165" s="2667" t="n">
        <v>5.611777293141046</v>
      </c>
      <c r="BG165" s="2667" t="n">
        <v>33.13030976177657</v>
      </c>
      <c r="BH165" s="2667" t="n">
        <v>200.03498</v>
      </c>
      <c r="BI165" s="224" t="n">
        <v>-0.03983303820161876</v>
      </c>
      <c r="BJ165" s="2826" t="n"/>
      <c r="BK165" s="2747" t="n">
        <v>182.704951</v>
      </c>
      <c r="BL165" s="2667" t="n">
        <v>185.5725282153369</v>
      </c>
      <c r="BM165" s="2667" t="n">
        <v>156.0010804187068</v>
      </c>
      <c r="BN165" s="2667" t="n">
        <v>182.6959114161939</v>
      </c>
      <c r="BO165" s="2667" t="n">
        <v>-2.867577215336951</v>
      </c>
      <c r="BP165" s="2667" t="n">
        <v>0.009039583806099927</v>
      </c>
      <c r="BQ165" s="2667" t="n">
        <v>207.5457760000002</v>
      </c>
      <c r="BR165" s="224" t="n">
        <v>-0.1196884151475105</v>
      </c>
      <c r="BS165" s="389" t="n"/>
      <c r="BT165" s="2747" t="n">
        <v>209.9658630000002</v>
      </c>
      <c r="BU165" s="2667" t="n">
        <v>186.750172190058</v>
      </c>
      <c r="BV165" s="2667" t="n">
        <v>194.7203712772086</v>
      </c>
      <c r="BW165" s="2667" t="n">
        <v>23.21569080994229</v>
      </c>
      <c r="BX165" s="2667" t="n">
        <v>15.24549172279168</v>
      </c>
      <c r="BY165" s="2667" t="n">
        <v>171.616426</v>
      </c>
      <c r="BZ165" s="224" t="n">
        <v>0.2234601774074951</v>
      </c>
      <c r="CA165" s="389" t="n"/>
      <c r="CB165" s="2747" t="n">
        <v>159.524845</v>
      </c>
      <c r="CC165" s="2667" t="n">
        <v>188.7244553587088</v>
      </c>
      <c r="CD165" s="2667" t="n">
        <v>195.4491335983697</v>
      </c>
      <c r="CE165" s="2667" t="n">
        <v>-29.19961035870881</v>
      </c>
      <c r="CF165" s="2667" t="n">
        <v>-35.92428859836969</v>
      </c>
      <c r="CG165" s="2667" t="n">
        <v>188.271715</v>
      </c>
      <c r="CH165" s="224" t="n">
        <v>-0.152688203854732</v>
      </c>
      <c r="CI165" s="389" t="n"/>
      <c r="CJ165" s="2747" t="n">
        <v>162.99879</v>
      </c>
      <c r="CK165" s="2667" t="n">
        <v>207.0534951050451</v>
      </c>
      <c r="CL165" s="2667" t="n">
        <v>200.8894478785868</v>
      </c>
      <c r="CM165" s="2667" t="n">
        <v>-44.05470510504512</v>
      </c>
      <c r="CN165" s="2667" t="n">
        <v>-37.89065787858684</v>
      </c>
      <c r="CO165" s="2667" t="n">
        <v>173.560076</v>
      </c>
      <c r="CP165" s="224" t="n">
        <v>-0.06085089522546649</v>
      </c>
      <c r="CQ165" s="389" t="n"/>
      <c r="CR165" s="2667" t="n">
        <v>2202.798248</v>
      </c>
      <c r="CS165" s="2667" t="n">
        <v>2352.548049504756</v>
      </c>
      <c r="CT165" s="2667" t="n">
        <v>2261.358663170359</v>
      </c>
      <c r="CU165" s="2667" t="n">
        <v>-149.7498015047559</v>
      </c>
      <c r="CV165" s="2667" t="n">
        <v>-58.56041517035874</v>
      </c>
      <c r="CW165" s="2667" t="n">
        <v>2559.119802</v>
      </c>
      <c r="CX165" s="764">
        <f>IFERROR(CR165/CW165-1, "-")</f>
        <v/>
      </c>
      <c r="CY165" s="32" t="n"/>
      <c r="CZ165" s="3008" t="n">
        <v>2352.548049504756</v>
      </c>
      <c r="DA165" s="2667" t="n">
        <v>2207.989455705427</v>
      </c>
      <c r="DB165" s="2667" t="n">
        <v>2117.061991499229</v>
      </c>
      <c r="DC165" s="2667" t="n">
        <v>2261.358663170359</v>
      </c>
      <c r="DD165" s="2667" t="n">
        <v>2559.119802</v>
      </c>
      <c r="DE165" s="224">
        <f>(CZ165-DD165)/DD165</f>
        <v/>
      </c>
      <c r="DF165" s="224">
        <f>(DA165-DD165)/DD165</f>
        <v/>
      </c>
      <c r="DG165" s="224">
        <f>(DB165-DD165)/DD165</f>
        <v/>
      </c>
      <c r="DH165" s="224">
        <f>(DC165-DD165)/DD165</f>
        <v/>
      </c>
      <c r="DI165" s="2729" t="n"/>
      <c r="DL165" s="2618" t="n"/>
      <c r="DM165" s="2811">
        <f>(CS165-CZ165)*10^6</f>
        <v/>
      </c>
      <c r="DN165" s="2811">
        <f>(CT165-DC165)*10^6</f>
        <v/>
      </c>
      <c r="DO165" s="2811">
        <f>(CW165-DD165)*10^6</f>
        <v/>
      </c>
    </row>
    <row customFormat="1" customHeight="1" hidden="1" ht="15" outlineLevel="1" r="166" s="777">
      <c r="A166" s="774" t="n"/>
      <c r="B166" s="726" t="inlineStr">
        <is>
          <t>Consumer Prepaid</t>
        </is>
      </c>
      <c r="C166" s="643" t="inlineStr">
        <is>
          <t>CA159</t>
        </is>
      </c>
      <c r="D166" s="2832" t="n">
        <v>179.563017</v>
      </c>
      <c r="E166" s="2832" t="n">
        <v>214.055974786575</v>
      </c>
      <c r="F166" s="2832" t="n">
        <v>-34.492957786575</v>
      </c>
      <c r="G166" s="2832" t="n">
        <v>237.253128</v>
      </c>
      <c r="H166" s="2368" t="n">
        <v>-0.2431584843003629</v>
      </c>
      <c r="I166" s="402" t="n"/>
      <c r="J166" s="2832" t="n">
        <v>167.465478</v>
      </c>
      <c r="K166" s="2832" t="n">
        <v>196.526231840399</v>
      </c>
      <c r="L166" s="2832" t="n">
        <v>-29.060753840399</v>
      </c>
      <c r="M166" s="2832" t="n">
        <v>231.072251</v>
      </c>
      <c r="N166" s="2368" t="n">
        <v>-0.2752678987837445</v>
      </c>
      <c r="O166" s="2826" t="n"/>
      <c r="P166" s="2832" t="n">
        <v>174.916994</v>
      </c>
      <c r="Q166" s="2832" t="n">
        <v>198.081547265706</v>
      </c>
      <c r="R166" s="2832" t="n">
        <v>-23.16455326570602</v>
      </c>
      <c r="S166" s="2832" t="n">
        <v>247.639007</v>
      </c>
      <c r="T166" s="2368" t="n">
        <v>-0.2936613818678412</v>
      </c>
      <c r="U166" s="402" t="n"/>
      <c r="V166" s="2336" t="n">
        <v>170.081757</v>
      </c>
      <c r="W166" s="3066" t="n">
        <v>194.595095753487</v>
      </c>
      <c r="X166" s="3066" t="n">
        <v>180.368440286163</v>
      </c>
      <c r="Y166" s="3066" t="n">
        <v>-24.51333875348698</v>
      </c>
      <c r="Z166" s="3066" t="n">
        <v>-10.286683286163</v>
      </c>
      <c r="AA166" s="3066" t="n">
        <v>220.401118</v>
      </c>
      <c r="AB166" s="2368" t="n">
        <v>-0.2283081023209691</v>
      </c>
      <c r="AC166" s="402" t="n"/>
      <c r="AD166" s="2832" t="n">
        <v>207.682499</v>
      </c>
      <c r="AE166" s="2832" t="n">
        <v>181.027915200319</v>
      </c>
      <c r="AF166" s="2832" t="n">
        <v>181.494390395528</v>
      </c>
      <c r="AG166" s="2832" t="n">
        <v>26.65458379968101</v>
      </c>
      <c r="AH166" s="2831" t="n">
        <v>26.18810860447201</v>
      </c>
      <c r="AI166" s="2832" t="n">
        <v>204.8520899999997</v>
      </c>
      <c r="AJ166" s="401" t="n">
        <v>0.01381684219087176</v>
      </c>
      <c r="AK166" s="402" t="n"/>
      <c r="AL166" s="2832" t="n">
        <v>190.366706</v>
      </c>
      <c r="AM166" s="2832" t="n">
        <v>192.500698970412</v>
      </c>
      <c r="AN166" s="2832" t="n">
        <v>178.359163523169</v>
      </c>
      <c r="AO166" s="2832" t="n">
        <v>231.617907884455</v>
      </c>
      <c r="AP166" s="2832" t="n">
        <v>-2.133992970411981</v>
      </c>
      <c r="AQ166" s="2831" t="n">
        <v>12.00754247683102</v>
      </c>
      <c r="AR166" s="2832" t="n">
        <v>226.2005770000002</v>
      </c>
      <c r="AS166" s="401" t="n">
        <v>-0.1584163554100935</v>
      </c>
      <c r="AT166" s="2826" t="n"/>
      <c r="AU166" s="2831" t="n">
        <v>180.506428</v>
      </c>
      <c r="AV166" s="2832" t="n">
        <v>194.7178518539</v>
      </c>
      <c r="AW166" s="2832" t="n">
        <v>160.859375380498</v>
      </c>
      <c r="AX166" s="2832" t="n">
        <v>-14.21142385389999</v>
      </c>
      <c r="AY166" s="2832" t="n">
        <v>19.64705261950198</v>
      </c>
      <c r="AZ166" s="2832" t="n">
        <v>220.710406</v>
      </c>
      <c r="BA166" s="401" t="n">
        <v>-0.1821571475882293</v>
      </c>
      <c r="BB166" s="402" t="n"/>
      <c r="BC166" s="2831" t="n">
        <v>188.407932</v>
      </c>
      <c r="BD166" s="2832" t="n">
        <v>182.922551955032</v>
      </c>
      <c r="BE166" s="2832" t="n">
        <v>155.898715158226</v>
      </c>
      <c r="BF166" s="2832" t="n">
        <v>5.485380044967997</v>
      </c>
      <c r="BG166" s="2832" t="n">
        <v>32.50921684177399</v>
      </c>
      <c r="BH166" s="2832" t="n">
        <v>196.195839</v>
      </c>
      <c r="BI166" s="401" t="n">
        <v>-0.03969455743656225</v>
      </c>
      <c r="BJ166" s="2826" t="n"/>
      <c r="BK166" s="2831" t="n">
        <v>179.227299</v>
      </c>
      <c r="BL166" s="2832" t="n">
        <v>182.056601924492</v>
      </c>
      <c r="BM166" s="2832" t="n">
        <v>153.019237896062</v>
      </c>
      <c r="BN166" s="2832" t="n">
        <v>178.949186940918</v>
      </c>
      <c r="BO166" s="2832" t="n">
        <v>-2.829302924492026</v>
      </c>
      <c r="BP166" s="2832" t="n">
        <v>0.278112059081991</v>
      </c>
      <c r="BQ166" s="2832" t="n">
        <v>203.6687540000002</v>
      </c>
      <c r="BR166" s="401" t="n">
        <v>-0.1200059141128748</v>
      </c>
      <c r="BS166" s="402" t="n"/>
      <c r="BT166" s="2831" t="n">
        <v>205.9385540000002</v>
      </c>
      <c r="BU166" s="2832" t="n">
        <v>183.211933817507</v>
      </c>
      <c r="BV166" s="2832" t="n">
        <v>190.727049394722</v>
      </c>
      <c r="BW166" s="2832" t="n">
        <v>22.72662018249324</v>
      </c>
      <c r="BX166" s="2832" t="n">
        <v>15.21150460527824</v>
      </c>
      <c r="BY166" s="2832" t="n">
        <v>168.333517</v>
      </c>
      <c r="BZ166" s="401" t="n">
        <v>0.2233960156609824</v>
      </c>
      <c r="CA166" s="389" t="n"/>
      <c r="CB166" s="2831" t="n">
        <v>156.447338</v>
      </c>
      <c r="CC166" s="2832" t="n">
        <v>185.14881148134</v>
      </c>
      <c r="CD166" s="2832" t="n">
        <v>191.440866271269</v>
      </c>
      <c r="CE166" s="2832" t="n">
        <v>-28.70147348134</v>
      </c>
      <c r="CF166" s="2832" t="n">
        <v>-34.99352827126899</v>
      </c>
      <c r="CG166" s="2832" t="n">
        <v>184.72152</v>
      </c>
      <c r="CH166" s="401" t="n">
        <v>-0.1530638227749533</v>
      </c>
      <c r="CI166" s="389" t="n"/>
      <c r="CJ166" s="2831" t="n">
        <v>159.887711</v>
      </c>
      <c r="CK166" s="2832" t="n">
        <v>203.13058240858</v>
      </c>
      <c r="CL166" s="2832" t="n">
        <v>196.769610683781</v>
      </c>
      <c r="CM166" s="2832" t="n">
        <v>-43.24287140858002</v>
      </c>
      <c r="CN166" s="2832" t="n">
        <v>-36.881899683781</v>
      </c>
      <c r="CO166" s="2832" t="n">
        <v>170.248277</v>
      </c>
      <c r="CP166" s="401" t="n">
        <v>-0.06085562909984699</v>
      </c>
      <c r="CQ166" s="402" t="n"/>
      <c r="CR166" s="2832" t="n">
        <v>2160.491713</v>
      </c>
      <c r="CS166" s="2832" t="n">
        <v>2307.975797257749</v>
      </c>
      <c r="CT166" s="2832" t="n">
        <v>2216.87752429069</v>
      </c>
      <c r="CU166" s="2832" t="n">
        <v>-147.4840842577491</v>
      </c>
      <c r="CV166" s="2832" t="n">
        <v>-56.38581129069007</v>
      </c>
      <c r="CW166" s="2832" t="n">
        <v>2511.296484</v>
      </c>
      <c r="CX166" s="752">
        <f>+CR166/CW166-1</f>
        <v/>
      </c>
      <c r="CY166" s="32" t="n"/>
      <c r="CZ166" s="3067" t="n">
        <v>2307.97579725775</v>
      </c>
      <c r="DA166" s="2832" t="n">
        <v>2165.80136618481</v>
      </c>
      <c r="DB166" s="2832" t="n">
        <v>2076.64684674597</v>
      </c>
      <c r="DC166" s="2832" t="n">
        <v>2216.87752429069</v>
      </c>
      <c r="DD166" s="2832" t="n">
        <v>2511.296484</v>
      </c>
      <c r="DE166" s="401">
        <f>(CZ166-DD166)/DD166</f>
        <v/>
      </c>
      <c r="DF166" s="401">
        <f>(DA166-DD166)/DD166</f>
        <v/>
      </c>
      <c r="DG166" s="401">
        <f>(DB166-DD166)/DD166</f>
        <v/>
      </c>
      <c r="DH166" s="401">
        <f>(DC166-DD166)/DD166</f>
        <v/>
      </c>
      <c r="DI166" s="2729" t="n"/>
      <c r="DJ166" s="2618" t="n"/>
      <c r="DL166" s="2618" t="n"/>
      <c r="DM166" s="2811">
        <f>(CS166-CZ166)*10^6</f>
        <v/>
      </c>
      <c r="DN166" s="2811">
        <f>(CT166-DC166)*10^6</f>
        <v/>
      </c>
      <c r="DO166" s="2811">
        <f>(CW166-DD166)*10^6</f>
        <v/>
      </c>
    </row>
    <row customFormat="1" customHeight="1" hidden="1" ht="15" outlineLevel="1" r="167" s="777">
      <c r="A167" s="774" t="n"/>
      <c r="B167" s="726" t="inlineStr">
        <is>
          <t>Consumer Postpaid</t>
        </is>
      </c>
      <c r="C167" s="643" t="inlineStr">
        <is>
          <t>CA160</t>
        </is>
      </c>
      <c r="D167" s="2832" t="n">
        <v>0.02238</v>
      </c>
      <c r="E167" s="2832" t="n">
        <v>0.0909952010979292</v>
      </c>
      <c r="F167" s="2832" t="n">
        <v>-0.06861520109792921</v>
      </c>
      <c r="G167" s="2832" t="n">
        <v>0.055366</v>
      </c>
      <c r="H167" s="2368" t="n">
        <v>-0.5957808041036015</v>
      </c>
      <c r="I167" s="402" t="n"/>
      <c r="J167" s="2832" t="n">
        <v>0.048615</v>
      </c>
      <c r="K167" s="2832" t="n">
        <v>0.08354330686244869</v>
      </c>
      <c r="L167" s="2832" t="n">
        <v>-0.0349283068624487</v>
      </c>
      <c r="M167" s="2832" t="n">
        <v>0.04959</v>
      </c>
      <c r="N167" s="2368" t="n">
        <v>-0.01966122202056875</v>
      </c>
      <c r="O167" s="2826" t="n"/>
      <c r="P167" s="2832" t="n">
        <v>0.035055</v>
      </c>
      <c r="Q167" s="2832" t="n">
        <v>0.0842044714949126</v>
      </c>
      <c r="R167" s="2832" t="n">
        <v>-0.0491494714949126</v>
      </c>
      <c r="S167" s="2832" t="n">
        <v>0.053172</v>
      </c>
      <c r="T167" s="2368" t="n">
        <v>-0.3407244414353419</v>
      </c>
      <c r="U167" s="402" t="n"/>
      <c r="V167" s="2336" t="n">
        <v>0.021703</v>
      </c>
      <c r="W167" s="3066" t="n">
        <v>0.0827223808558223</v>
      </c>
      <c r="X167" s="3066" t="n">
        <v>0.0361475207733758</v>
      </c>
      <c r="Y167" s="3066" t="n">
        <v>-0.0610193808558223</v>
      </c>
      <c r="Z167" s="3066" t="n">
        <v>-0.0144445207733758</v>
      </c>
      <c r="AA167" s="3066" t="n">
        <v>0.060651</v>
      </c>
      <c r="AB167" s="2368" t="n">
        <v>-0.6421658340340637</v>
      </c>
      <c r="AC167" s="402" t="n"/>
      <c r="AD167" s="2832" t="n">
        <v>0.020418</v>
      </c>
      <c r="AE167" s="2832" t="n">
        <v>0.0769549720086814</v>
      </c>
      <c r="AF167" s="2832" t="n">
        <v>0.0363731716960288</v>
      </c>
      <c r="AG167" s="2832" t="n">
        <v>-0.0565369720086814</v>
      </c>
      <c r="AH167" s="2831" t="n">
        <v>-0.0159551716960288</v>
      </c>
      <c r="AI167" s="2832" t="n">
        <v>0.024951</v>
      </c>
      <c r="AJ167" s="401" t="n">
        <v>-0.1816760851268487</v>
      </c>
      <c r="AK167" s="402" t="n"/>
      <c r="AL167" s="2832" t="n">
        <v>0.019737</v>
      </c>
      <c r="AM167" s="2832" t="n">
        <v>0.0818320527225161</v>
      </c>
      <c r="AN167" s="2832" t="n">
        <v>0.0357448429356424</v>
      </c>
      <c r="AO167" s="2832" t="n">
        <v>0.0227711745859953</v>
      </c>
      <c r="AP167" s="2832" t="n">
        <v>-0.0620950527225161</v>
      </c>
      <c r="AQ167" s="2831" t="n">
        <v>-0.0160078429356424</v>
      </c>
      <c r="AR167" s="2832" t="n">
        <v>0.036058</v>
      </c>
      <c r="AS167" s="401" t="n">
        <v>-0.4526318708747018</v>
      </c>
      <c r="AT167" s="2826" t="n"/>
      <c r="AU167" s="2831" t="n">
        <v>0.061811</v>
      </c>
      <c r="AV167" s="2832" t="n">
        <v>0.08277456447767249</v>
      </c>
      <c r="AW167" s="2832" t="n">
        <v>0.0158146533402365</v>
      </c>
      <c r="AX167" s="2832" t="n">
        <v>-0.02096356447767249</v>
      </c>
      <c r="AY167" s="2832" t="n">
        <v>0.0459963466597635</v>
      </c>
      <c r="AZ167" s="2832" t="n">
        <v>0.093824</v>
      </c>
      <c r="BA167" s="401" t="n">
        <v>-0.3412026773533424</v>
      </c>
      <c r="BB167" s="402" t="n"/>
      <c r="BC167" s="2831" t="n">
        <v>0.01934</v>
      </c>
      <c r="BD167" s="2832" t="n">
        <v>0.0777603821481298</v>
      </c>
      <c r="BE167" s="2832" t="n">
        <v>0.0153269533130024</v>
      </c>
      <c r="BF167" s="2832" t="n">
        <v>-0.05842038214812981</v>
      </c>
      <c r="BG167" s="2832" t="n">
        <v>0.004013046686997599</v>
      </c>
      <c r="BH167" s="2832" t="n">
        <v>0.022647</v>
      </c>
      <c r="BI167" s="401" t="n">
        <v>-0.1460237559058596</v>
      </c>
      <c r="BJ167" s="2826" t="n"/>
      <c r="BK167" s="2831" t="n">
        <v>0.0186</v>
      </c>
      <c r="BL167" s="2832" t="n">
        <v>0.07739226676500049</v>
      </c>
      <c r="BM167" s="2832" t="n">
        <v>0.0150438617332017</v>
      </c>
      <c r="BN167" s="2832" t="n">
        <v>0.0612777523579663</v>
      </c>
      <c r="BO167" s="2832" t="n">
        <v>-0.0587922667650005</v>
      </c>
      <c r="BP167" s="2832" t="n">
        <v>-0.0426777523579663</v>
      </c>
      <c r="BQ167" s="2832" t="n">
        <v>0.057772</v>
      </c>
      <c r="BR167" s="401" t="n">
        <v>-0.678044727549678</v>
      </c>
      <c r="BS167" s="402" t="n"/>
      <c r="BT167" s="2831" t="n">
        <v>0.081779</v>
      </c>
      <c r="BU167" s="2832" t="n">
        <v>0.0778833983862718</v>
      </c>
      <c r="BV167" s="2832" t="n">
        <v>0.0653108577946994</v>
      </c>
      <c r="BW167" s="2832" t="n">
        <v>0.003895601613728206</v>
      </c>
      <c r="BX167" s="2832" t="n">
        <v>0.0164681422053006</v>
      </c>
      <c r="BY167" s="2832" t="n">
        <v>0.036297</v>
      </c>
      <c r="BZ167" s="401" t="n">
        <v>1.253051216353969</v>
      </c>
      <c r="CA167" s="389" t="n"/>
      <c r="CB167" s="2831" t="n">
        <v>0.03054</v>
      </c>
      <c r="CC167" s="2832" t="n">
        <v>0.0787067651374138</v>
      </c>
      <c r="CD167" s="2832" t="n">
        <v>0.0655552908348138</v>
      </c>
      <c r="CE167" s="2832" t="n">
        <v>-0.0481667651374138</v>
      </c>
      <c r="CF167" s="2832" t="n">
        <v>-0.03501529083481381</v>
      </c>
      <c r="CG167" s="2832" t="n">
        <v>0.021411</v>
      </c>
      <c r="CH167" s="401" t="n">
        <v>0.4263696230909346</v>
      </c>
      <c r="CI167" s="389" t="n"/>
      <c r="CJ167" s="2831" t="n">
        <v>0.033686</v>
      </c>
      <c r="CK167" s="2832" t="n">
        <v>0.0863508164807716</v>
      </c>
      <c r="CL167" s="2832" t="n">
        <v>0.0673800182117348</v>
      </c>
      <c r="CM167" s="2832" t="n">
        <v>-0.0526648164807716</v>
      </c>
      <c r="CN167" s="2832" t="n">
        <v>-0.0336940182117348</v>
      </c>
      <c r="CO167" s="2832" t="n">
        <v>0.048917</v>
      </c>
      <c r="CP167" s="401" t="n">
        <v>-0.3113641474334077</v>
      </c>
      <c r="CQ167" s="402" t="n"/>
      <c r="CR167" s="2832" t="n">
        <v>0.413664</v>
      </c>
      <c r="CS167" s="2832" t="n">
        <v>0.9811205784375702</v>
      </c>
      <c r="CT167" s="2832" t="n">
        <v>0.5085829191992143</v>
      </c>
      <c r="CU167" s="2832" t="n">
        <v>-0.5674565784375702</v>
      </c>
      <c r="CV167" s="2832" t="n">
        <v>-0.0949189191992143</v>
      </c>
      <c r="CW167" s="2832" t="n">
        <v>0.560656</v>
      </c>
      <c r="CX167" s="752">
        <f>+CR167/CW167-1</f>
        <v/>
      </c>
      <c r="CY167" s="32" t="n"/>
      <c r="CZ167" s="3067" t="n">
        <v>0.9811205784375699</v>
      </c>
      <c r="DA167" s="2832" t="n">
        <v>0.435494077770475</v>
      </c>
      <c r="DB167" s="2832" t="n">
        <v>0.263879843350586</v>
      </c>
      <c r="DC167" s="2832" t="n">
        <v>0.5085829191992139</v>
      </c>
      <c r="DD167" s="2832" t="n">
        <v>0.560656</v>
      </c>
      <c r="DE167" s="401">
        <f>(CZ167-DD167)/DD167</f>
        <v/>
      </c>
      <c r="DF167" s="401">
        <f>(DA167-DD167)/DD167</f>
        <v/>
      </c>
      <c r="DG167" s="401">
        <f>(DB167-DD167)/DD167</f>
        <v/>
      </c>
      <c r="DH167" s="401">
        <f>(DC167-DD167)/DD167</f>
        <v/>
      </c>
      <c r="DI167" s="2729" t="n"/>
      <c r="DJ167" s="2618" t="n"/>
      <c r="DL167" s="2618" t="n"/>
      <c r="DM167" s="2811">
        <f>(CS167-CZ167)*10^6</f>
        <v/>
      </c>
      <c r="DN167" s="2811">
        <f>(CT167-DC167)*10^6</f>
        <v/>
      </c>
      <c r="DO167" s="2811">
        <f>(CW167-DD167)*10^6</f>
        <v/>
      </c>
    </row>
    <row customFormat="1" customHeight="1" hidden="1" ht="15" outlineLevel="1" r="168" s="777">
      <c r="A168" s="774" t="n"/>
      <c r="B168" s="726" t="inlineStr">
        <is>
          <t>Business Postpaid</t>
        </is>
      </c>
      <c r="C168" s="643" t="inlineStr">
        <is>
          <t>CA161</t>
        </is>
      </c>
      <c r="D168" s="2832" t="n">
        <v>0.48262</v>
      </c>
      <c r="E168" s="2832" t="n">
        <v>0.446653723124565</v>
      </c>
      <c r="F168" s="2832" t="n">
        <v>0.03596627687543497</v>
      </c>
      <c r="G168" s="2832" t="n">
        <v>0.579018</v>
      </c>
      <c r="H168" s="2368" t="n">
        <v>-0.1664853251539676</v>
      </c>
      <c r="I168" s="402" t="n"/>
      <c r="J168" s="2832" t="n">
        <v>0.411519</v>
      </c>
      <c r="K168" s="2832" t="n">
        <v>0.410075790833105</v>
      </c>
      <c r="L168" s="2832" t="n">
        <v>0.001443209166894999</v>
      </c>
      <c r="M168" s="2832" t="n">
        <v>0.45521</v>
      </c>
      <c r="N168" s="2368" t="n">
        <v>-0.0959798774192131</v>
      </c>
      <c r="O168" s="2826" t="n"/>
      <c r="P168" s="2832" t="n">
        <v>0.45172</v>
      </c>
      <c r="Q168" s="2832" t="n">
        <v>0.413321144886122</v>
      </c>
      <c r="R168" s="2832" t="n">
        <v>0.03839885511387803</v>
      </c>
      <c r="S168" s="2832" t="n">
        <v>0.590692</v>
      </c>
      <c r="T168" s="2368" t="n">
        <v>-0.2352698191273963</v>
      </c>
      <c r="U168" s="402" t="n"/>
      <c r="V168" s="2336" t="n">
        <v>0.463183</v>
      </c>
      <c r="W168" s="3066" t="n">
        <v>0.406046241440991</v>
      </c>
      <c r="X168" s="3066" t="n">
        <v>0.465798262266419</v>
      </c>
      <c r="Y168" s="3066" t="n">
        <v>0.05713675855900902</v>
      </c>
      <c r="Z168" s="3066" t="n">
        <v>-0.002615262266419005</v>
      </c>
      <c r="AA168" s="3066" t="n">
        <v>0.527022</v>
      </c>
      <c r="AB168" s="2368" t="n">
        <v>-0.1211315656651905</v>
      </c>
      <c r="AC168" s="402" t="n"/>
      <c r="AD168" s="2832" t="n">
        <v>0.492348</v>
      </c>
      <c r="AE168" s="2832" t="n">
        <v>0.377736675625705</v>
      </c>
      <c r="AF168" s="2832" t="n">
        <v>0.468706008230784</v>
      </c>
      <c r="AG168" s="2832" t="n">
        <v>0.114611324374295</v>
      </c>
      <c r="AH168" s="2831" t="n">
        <v>0.023641991769216</v>
      </c>
      <c r="AI168" s="2832" t="n">
        <v>0.542109</v>
      </c>
      <c r="AJ168" s="401" t="n">
        <v>-0.0917915031847838</v>
      </c>
      <c r="AK168" s="402" t="n"/>
      <c r="AL168" s="2832" t="n">
        <v>0.463581</v>
      </c>
      <c r="AM168" s="2832" t="n">
        <v>0.401676028828176</v>
      </c>
      <c r="AN168" s="2832" t="n">
        <v>0.460609341060858</v>
      </c>
      <c r="AO168" s="2832" t="n">
        <v>0.5490911090736429</v>
      </c>
      <c r="AP168" s="2832" t="n">
        <v>0.06190497117182397</v>
      </c>
      <c r="AQ168" s="2831" t="n">
        <v>0.00297165893914203</v>
      </c>
      <c r="AR168" s="2832" t="n">
        <v>0.532917</v>
      </c>
      <c r="AS168" s="401" t="n">
        <v>-0.1301065644368634</v>
      </c>
      <c r="AT168" s="2826" t="n"/>
      <c r="AU168" s="2831" t="n">
        <v>0.366448</v>
      </c>
      <c r="AV168" s="2832" t="n">
        <v>0.406302386915745</v>
      </c>
      <c r="AW168" s="2832" t="n">
        <v>0.381345525651815</v>
      </c>
      <c r="AX168" s="2832" t="n">
        <v>-0.039854386915745</v>
      </c>
      <c r="AY168" s="2832" t="n">
        <v>-0.01489752565181501</v>
      </c>
      <c r="AZ168" s="2832" t="n">
        <v>0.460539</v>
      </c>
      <c r="BA168" s="401" t="n">
        <v>-0.2043062585361934</v>
      </c>
      <c r="BB168" s="402" t="n"/>
      <c r="BC168" s="2831" t="n">
        <v>0.456471</v>
      </c>
      <c r="BD168" s="2832" t="n">
        <v>0.381690064739486</v>
      </c>
      <c r="BE168" s="2832" t="n">
        <v>0.369585405512297</v>
      </c>
      <c r="BF168" s="2832" t="n">
        <v>0.07478093526051399</v>
      </c>
      <c r="BG168" s="2832" t="n">
        <v>0.086885594487703</v>
      </c>
      <c r="BH168" s="2832" t="n">
        <v>0.509339</v>
      </c>
      <c r="BI168" s="401" t="n">
        <v>-0.1037972745067627</v>
      </c>
      <c r="BJ168" s="2826" t="n"/>
      <c r="BK168" s="2831" t="n">
        <v>0.436689</v>
      </c>
      <c r="BL168" s="2832" t="n">
        <v>0.379883155095568</v>
      </c>
      <c r="BM168" s="2832" t="n">
        <v>0.362759096709687</v>
      </c>
      <c r="BN168" s="2832" t="n">
        <v>0.363286628530068</v>
      </c>
      <c r="BO168" s="2832" t="n">
        <v>0.05680584490443197</v>
      </c>
      <c r="BP168" s="2832" t="n">
        <v>0.073402371469932</v>
      </c>
      <c r="BQ168" s="2832" t="n">
        <v>0.42015</v>
      </c>
      <c r="BR168" s="401" t="n">
        <v>0.03936451267404495</v>
      </c>
      <c r="BS168" s="402" t="n"/>
      <c r="BT168" s="2831" t="n">
        <v>0.32347</v>
      </c>
      <c r="BU168" s="2832" t="n">
        <v>0.382293895052601</v>
      </c>
      <c r="BV168" s="2832" t="n">
        <v>0.387196991104367</v>
      </c>
      <c r="BW168" s="2832" t="n">
        <v>-0.05882389505260099</v>
      </c>
      <c r="BX168" s="2832" t="n">
        <v>-0.06372699110436703</v>
      </c>
      <c r="BY168" s="2832" t="n">
        <v>0.410615</v>
      </c>
      <c r="BZ168" s="401" t="n">
        <v>-0.2122304348355516</v>
      </c>
      <c r="CA168" s="389" t="n"/>
      <c r="CB168" s="2831" t="n">
        <v>0.338203</v>
      </c>
      <c r="CC168" s="2832" t="n">
        <v>0.386335424940521</v>
      </c>
      <c r="CD168" s="2832" t="n">
        <v>0.388646118261084</v>
      </c>
      <c r="CE168" s="2832" t="n">
        <v>-0.048132424940521</v>
      </c>
      <c r="CF168" s="2832" t="n">
        <v>-0.050443118261084</v>
      </c>
      <c r="CG168" s="2832" t="n">
        <v>0.477046</v>
      </c>
      <c r="CH168" s="401" t="n">
        <v>-0.2910474042335541</v>
      </c>
      <c r="CI168" s="389" t="n"/>
      <c r="CJ168" s="2831" t="n">
        <v>0.362326</v>
      </c>
      <c r="CK168" s="2832" t="n">
        <v>0.423856568375235</v>
      </c>
      <c r="CL168" s="2832" t="n">
        <v>0.399464058398243</v>
      </c>
      <c r="CM168" s="2832" t="n">
        <v>-0.06153056837523502</v>
      </c>
      <c r="CN168" s="2832" t="n">
        <v>-0.03713805839824302</v>
      </c>
      <c r="CO168" s="2832" t="n">
        <v>0.396168</v>
      </c>
      <c r="CP168" s="401" t="n">
        <v>-0.08542335574806659</v>
      </c>
      <c r="CQ168" s="402" t="n"/>
      <c r="CR168" s="2832" t="n">
        <v>5.048578000000001</v>
      </c>
      <c r="CS168" s="2832" t="n">
        <v>4.815871099857819</v>
      </c>
      <c r="CT168" s="2832" t="n">
        <v>5.126483796293762</v>
      </c>
      <c r="CU168" s="2832" t="n">
        <v>0.2327069001421815</v>
      </c>
      <c r="CV168" s="2832" t="n">
        <v>-0.07790579629376104</v>
      </c>
      <c r="CW168" s="2832" t="n">
        <v>5.900825</v>
      </c>
      <c r="CX168" s="752">
        <f>+CR168/CW168-1</f>
        <v/>
      </c>
      <c r="CY168" s="32" t="n"/>
      <c r="CZ168" s="3067" t="n">
        <v>4.81587109985782</v>
      </c>
      <c r="DA168" s="2832" t="n">
        <v>5.591087321508451</v>
      </c>
      <c r="DB168" s="2832" t="n">
        <v>5.09152701665072</v>
      </c>
      <c r="DC168" s="2832" t="n">
        <v>5.12648379629376</v>
      </c>
      <c r="DD168" s="2832" t="n">
        <v>5.900825</v>
      </c>
      <c r="DE168" s="401">
        <f>(CZ168-DD168)/DD168</f>
        <v/>
      </c>
      <c r="DF168" s="401">
        <f>(DA168-DD168)/DD168</f>
        <v/>
      </c>
      <c r="DG168" s="401">
        <f>(DB168-DD168)/DD168</f>
        <v/>
      </c>
      <c r="DH168" s="401">
        <f>(DC168-DD168)/DD168</f>
        <v/>
      </c>
      <c r="DI168" s="2729" t="n"/>
      <c r="DJ168" s="2618" t="n"/>
      <c r="DL168" s="2618" t="n"/>
      <c r="DM168" s="2811">
        <f>(CS168-CZ168)*10^6</f>
        <v/>
      </c>
      <c r="DN168" s="2811">
        <f>(CT168-DC168)*10^6</f>
        <v/>
      </c>
      <c r="DO168" s="2811">
        <f>(CW168-DD168)*10^6</f>
        <v/>
      </c>
    </row>
    <row customFormat="1" customHeight="1" hidden="1" ht="15" outlineLevel="1" r="169" s="777">
      <c r="A169" s="774" t="n"/>
      <c r="B169" s="726" t="inlineStr">
        <is>
          <t>Business Prepaid</t>
        </is>
      </c>
      <c r="C169" s="643" t="inlineStr">
        <is>
          <t>CA162</t>
        </is>
      </c>
      <c r="D169" s="2832" t="n">
        <v>2.922189</v>
      </c>
      <c r="E169" s="2832" t="n">
        <v>3.59625790205473</v>
      </c>
      <c r="F169" s="2832" t="n">
        <v>-0.6740689020547301</v>
      </c>
      <c r="G169" s="2832" t="n">
        <v>3.811916</v>
      </c>
      <c r="H169" s="2368" t="n">
        <v>-0.233406769718955</v>
      </c>
      <c r="I169" s="402" t="n"/>
      <c r="J169" s="2832" t="n">
        <v>2.903253</v>
      </c>
      <c r="K169" s="2832" t="n">
        <v>3.30174859600043</v>
      </c>
      <c r="L169" s="2832" t="n">
        <v>-0.3984955960004299</v>
      </c>
      <c r="M169" s="2832" t="n">
        <v>2.751073</v>
      </c>
      <c r="N169" s="2368" t="n">
        <v>0.05531659828728652</v>
      </c>
      <c r="O169" s="2826" t="n"/>
      <c r="P169" s="2832" t="n">
        <v>2.917513</v>
      </c>
      <c r="Q169" s="2832" t="n">
        <v>3.32787874907848</v>
      </c>
      <c r="R169" s="2832" t="n">
        <v>-0.4103657490784798</v>
      </c>
      <c r="S169" s="2832" t="n">
        <v>3.881655</v>
      </c>
      <c r="T169" s="2368" t="n">
        <v>-0.2483842587762178</v>
      </c>
      <c r="U169" s="402" t="n"/>
      <c r="V169" s="2336" t="n">
        <v>2.753705</v>
      </c>
      <c r="W169" s="3066" t="n">
        <v>3.2693044494662</v>
      </c>
      <c r="X169" s="3066" t="n">
        <v>3.00843993079714</v>
      </c>
      <c r="Y169" s="3066" t="n">
        <v>-0.5155994494661997</v>
      </c>
      <c r="Z169" s="3066" t="n">
        <v>-0.2547349307971398</v>
      </c>
      <c r="AA169" s="3066" t="n">
        <v>3.791909</v>
      </c>
      <c r="AB169" s="2368" t="n">
        <v>-0.2737945451750029</v>
      </c>
      <c r="AC169" s="402" t="n"/>
      <c r="AD169" s="2832" t="n">
        <v>3.534284</v>
      </c>
      <c r="AE169" s="2832" t="n">
        <v>3.04136836722612</v>
      </c>
      <c r="AF169" s="2832" t="n">
        <v>3.02722011908133</v>
      </c>
      <c r="AG169" s="2832" t="n">
        <v>0.49291563277388</v>
      </c>
      <c r="AH169" s="2831" t="n">
        <v>0.5070638809186701</v>
      </c>
      <c r="AI169" s="2832" t="n">
        <v>3.60801</v>
      </c>
      <c r="AJ169" s="401" t="n">
        <v>-0.02043397884152209</v>
      </c>
      <c r="AK169" s="402" t="n"/>
      <c r="AL169" s="2832" t="n">
        <v>3.210789</v>
      </c>
      <c r="AM169" s="2832" t="n">
        <v>3.23411743359953</v>
      </c>
      <c r="AN169" s="2832" t="n">
        <v>2.97492637135059</v>
      </c>
      <c r="AO169" s="2832" t="n">
        <v>3.94161024588549</v>
      </c>
      <c r="AP169" s="2832" t="n">
        <v>-0.02332843359952985</v>
      </c>
      <c r="AQ169" s="2831" t="n">
        <v>0.2358626286494103</v>
      </c>
      <c r="AR169" s="2832" t="n">
        <v>4.348514</v>
      </c>
      <c r="AS169" s="401" t="n">
        <v>-0.2616353540542815</v>
      </c>
      <c r="AT169" s="2826" t="n"/>
      <c r="AU169" s="2831" t="n">
        <v>3.35107</v>
      </c>
      <c r="AV169" s="2832" t="n">
        <v>3.27136681935134</v>
      </c>
      <c r="AW169" s="2832" t="n">
        <v>2.73746088088669</v>
      </c>
      <c r="AX169" s="2832" t="n">
        <v>0.07970318064865944</v>
      </c>
      <c r="AY169" s="2832" t="n">
        <v>0.6136091191133097</v>
      </c>
      <c r="AZ169" s="2832" t="n">
        <v>3.708056</v>
      </c>
      <c r="BA169" s="401" t="n">
        <v>-0.09627308756933561</v>
      </c>
      <c r="BB169" s="402" t="n"/>
      <c r="BC169" s="2831" t="n">
        <v>3.183236</v>
      </c>
      <c r="BD169" s="2832" t="n">
        <v>3.07319930493973</v>
      </c>
      <c r="BE169" s="2832" t="n">
        <v>2.65304172117207</v>
      </c>
      <c r="BF169" s="2832" t="n">
        <v>0.1100366950602698</v>
      </c>
      <c r="BG169" s="2832" t="n">
        <v>0.5301942788279299</v>
      </c>
      <c r="BH169" s="2832" t="n">
        <v>3.307155</v>
      </c>
      <c r="BI169" s="401" t="n">
        <v>-0.03746997041263556</v>
      </c>
      <c r="BJ169" s="2826" t="n"/>
      <c r="BK169" s="2831" t="n">
        <v>3.022363</v>
      </c>
      <c r="BL169" s="2832" t="n">
        <v>3.05865086898406</v>
      </c>
      <c r="BM169" s="2832" t="n">
        <v>2.60403956420154</v>
      </c>
      <c r="BN169" s="2832" t="n">
        <v>3.3221600943879</v>
      </c>
      <c r="BO169" s="2832" t="n">
        <v>-0.03628786898406</v>
      </c>
      <c r="BP169" s="2832" t="n">
        <v>-0.2997970943879</v>
      </c>
      <c r="BQ169" s="2832" t="n">
        <v>3.3991</v>
      </c>
      <c r="BR169" s="401" t="n">
        <v>-0.110834338501368</v>
      </c>
      <c r="BS169" s="402" t="n"/>
      <c r="BT169" s="2831" t="n">
        <v>3.62206</v>
      </c>
      <c r="BU169" s="2832" t="n">
        <v>3.07806107911201</v>
      </c>
      <c r="BV169" s="2832" t="n">
        <v>3.54081403358761</v>
      </c>
      <c r="BW169" s="2832" t="n">
        <v>0.5439989208879896</v>
      </c>
      <c r="BX169" s="2832" t="n">
        <v>0.08124596641238968</v>
      </c>
      <c r="BY169" s="2832" t="n">
        <v>2.835997</v>
      </c>
      <c r="BZ169" s="401" t="n">
        <v>0.2771734243724517</v>
      </c>
      <c r="CA169" s="389" t="n"/>
      <c r="CB169" s="2831" t="n">
        <v>2.708766</v>
      </c>
      <c r="CC169" s="2832" t="n">
        <v>3.11060168729086</v>
      </c>
      <c r="CD169" s="2832" t="n">
        <v>3.5540659180052</v>
      </c>
      <c r="CE169" s="2832" t="n">
        <v>-0.4018356872908604</v>
      </c>
      <c r="CF169" s="2832" t="n">
        <v>-0.8452999180052001</v>
      </c>
      <c r="CG169" s="2832" t="n">
        <v>3.051738</v>
      </c>
      <c r="CH169" s="401" t="n">
        <v>-0.1123857945865602</v>
      </c>
      <c r="CI169" s="389" t="n"/>
      <c r="CJ169" s="2831" t="n">
        <v>2.715067</v>
      </c>
      <c r="CK169" s="2832" t="n">
        <v>3.41270531160923</v>
      </c>
      <c r="CL169" s="2832" t="n">
        <v>3.65299311819576</v>
      </c>
      <c r="CM169" s="2832" t="n">
        <v>-0.69763831160923</v>
      </c>
      <c r="CN169" s="2832" t="n">
        <v>-0.9379261181957599</v>
      </c>
      <c r="CO169" s="2832" t="n">
        <v>2.866714</v>
      </c>
      <c r="CP169" s="401" t="n">
        <v>-0.05289924282645564</v>
      </c>
      <c r="CQ169" s="402" t="n"/>
      <c r="CR169" s="2832" t="n">
        <v>36.844295</v>
      </c>
      <c r="CS169" s="2832" t="n">
        <v>38.77526056871272</v>
      </c>
      <c r="CT169" s="2832" t="n">
        <v>38.84607216417647</v>
      </c>
      <c r="CU169" s="2832" t="n">
        <v>-1.930965568712722</v>
      </c>
      <c r="CV169" s="2832" t="n">
        <v>-2.001777164176474</v>
      </c>
      <c r="CW169" s="2832" t="n">
        <v>41.361837</v>
      </c>
      <c r="CX169" s="752">
        <f>+CR169/CW169-1</f>
        <v/>
      </c>
      <c r="CY169" s="32" t="n"/>
      <c r="CZ169" s="3067" t="n">
        <v>38.7752605687127</v>
      </c>
      <c r="DA169" s="2832" t="n">
        <v>36.16150812133421</v>
      </c>
      <c r="DB169" s="2832" t="n">
        <v>35.0597378932551</v>
      </c>
      <c r="DC169" s="2832" t="n">
        <v>38.8460721641765</v>
      </c>
      <c r="DD169" s="2832" t="n">
        <v>41.361837</v>
      </c>
      <c r="DE169" s="401">
        <f>(CZ169-DD169)/DD169</f>
        <v/>
      </c>
      <c r="DF169" s="401">
        <f>(DA169-DD169)/DD169</f>
        <v/>
      </c>
      <c r="DG169" s="401">
        <f>(DB169-DD169)/DD169</f>
        <v/>
      </c>
      <c r="DH169" s="401">
        <f>(DC169-DD169)/DD169</f>
        <v/>
      </c>
      <c r="DI169" s="2729" t="n"/>
      <c r="DJ169" s="2618" t="n"/>
      <c r="DL169" s="2618" t="n"/>
      <c r="DM169" s="2811">
        <f>(CS169-CZ169)*10^6</f>
        <v/>
      </c>
      <c r="DN169" s="2811">
        <f>(CT169-DC169)*10^6</f>
        <v/>
      </c>
      <c r="DO169" s="2811">
        <f>(CW169-DD169)*10^6</f>
        <v/>
      </c>
    </row>
    <row collapsed="1" customHeight="1" ht="4.5" r="170" s="2557">
      <c r="A170" s="557" t="n"/>
      <c r="B170" s="814" t="n"/>
      <c r="C170" s="643" t="inlineStr">
        <is>
          <t>CA163</t>
        </is>
      </c>
      <c r="D170" s="2667" t="n"/>
      <c r="E170" s="2667" t="n"/>
      <c r="F170" s="2667" t="n"/>
      <c r="G170" s="2667" t="n"/>
      <c r="H170" s="224" t="n"/>
      <c r="I170" s="389" t="n"/>
      <c r="J170" s="2667" t="n"/>
      <c r="K170" s="2667" t="n"/>
      <c r="L170" s="2667" t="n"/>
      <c r="M170" s="2667" t="n"/>
      <c r="N170" s="224" t="n"/>
      <c r="O170" s="2826" t="n"/>
      <c r="P170" s="2667" t="n"/>
      <c r="Q170" s="2667" t="n"/>
      <c r="R170" s="2667" t="n"/>
      <c r="S170" s="2667" t="n"/>
      <c r="T170" s="224" t="n"/>
      <c r="U170" s="389" t="n"/>
      <c r="V170" s="2348" t="n"/>
      <c r="W170" s="2668" t="n"/>
      <c r="X170" s="2668" t="n"/>
      <c r="Y170" s="2668" t="n"/>
      <c r="Z170" s="2668" t="n"/>
      <c r="AA170" s="2668" t="n"/>
      <c r="AB170" s="224" t="n"/>
      <c r="AC170" s="389" t="n"/>
      <c r="AD170" s="2667" t="n"/>
      <c r="AE170" s="2667" t="n"/>
      <c r="AF170" s="2667" t="n"/>
      <c r="AG170" s="2667" t="n"/>
      <c r="AH170" s="2747" t="n"/>
      <c r="AI170" s="2667" t="n"/>
      <c r="AJ170" s="224" t="n"/>
      <c r="AK170" s="389" t="n"/>
      <c r="AL170" s="2667" t="n"/>
      <c r="AM170" s="2667" t="n"/>
      <c r="AN170" s="2667" t="n"/>
      <c r="AO170" s="2667" t="n"/>
      <c r="AP170" s="2667" t="n"/>
      <c r="AQ170" s="2747" t="n"/>
      <c r="AR170" s="2667" t="n"/>
      <c r="AS170" s="224" t="n"/>
      <c r="AT170" s="2826" t="n"/>
      <c r="AU170" s="2747" t="n"/>
      <c r="AV170" s="2667" t="n"/>
      <c r="AW170" s="2667" t="n"/>
      <c r="AX170" s="2667" t="n"/>
      <c r="AY170" s="2667" t="n"/>
      <c r="AZ170" s="2667" t="n"/>
      <c r="BA170" s="224" t="n"/>
      <c r="BB170" s="389" t="n"/>
      <c r="BC170" s="2747" t="n"/>
      <c r="BD170" s="2667" t="n"/>
      <c r="BE170" s="2667" t="n"/>
      <c r="BF170" s="2667" t="n"/>
      <c r="BG170" s="2667" t="n"/>
      <c r="BH170" s="2667" t="n"/>
      <c r="BI170" s="224" t="n"/>
      <c r="BJ170" s="2826" t="n"/>
      <c r="BK170" s="2747" t="n"/>
      <c r="BL170" s="2667" t="n"/>
      <c r="BM170" s="2667" t="n"/>
      <c r="BN170" s="2667" t="n"/>
      <c r="BO170" s="2667" t="n"/>
      <c r="BP170" s="2667" t="n"/>
      <c r="BQ170" s="2667" t="n"/>
      <c r="BR170" s="224" t="n"/>
      <c r="BS170" s="389" t="n"/>
      <c r="BT170" s="2747" t="n"/>
      <c r="BU170" s="2667" t="n"/>
      <c r="BV170" s="2667" t="n"/>
      <c r="BW170" s="2667" t="n"/>
      <c r="BX170" s="2667" t="n"/>
      <c r="BY170" s="2667" t="n"/>
      <c r="BZ170" s="224" t="n"/>
      <c r="CA170" s="389" t="n"/>
      <c r="CB170" s="2747" t="n"/>
      <c r="CC170" s="2667" t="n"/>
      <c r="CD170" s="2667" t="n"/>
      <c r="CE170" s="2667" t="n"/>
      <c r="CF170" s="2667" t="n"/>
      <c r="CG170" s="2667" t="n"/>
      <c r="CH170" s="224" t="n"/>
      <c r="CI170" s="389" t="n"/>
      <c r="CJ170" s="2747" t="n"/>
      <c r="CK170" s="2667" t="n"/>
      <c r="CL170" s="2667" t="n"/>
      <c r="CM170" s="2667" t="n"/>
      <c r="CN170" s="2667" t="n"/>
      <c r="CO170" s="2667" t="n"/>
      <c r="CP170" s="224" t="n"/>
      <c r="CQ170" s="389" t="n"/>
      <c r="CR170" s="2667" t="n"/>
      <c r="CS170" s="2667" t="n"/>
      <c r="CT170" s="2667" t="n"/>
      <c r="CU170" s="2667" t="n"/>
      <c r="CV170" s="2667">
        <f>+CR170-CT170</f>
        <v/>
      </c>
      <c r="CW170" s="2667" t="n"/>
      <c r="CX170" s="764">
        <f>IFERROR(CR170/CW170-1, "-")</f>
        <v/>
      </c>
      <c r="CY170" s="32" t="n"/>
      <c r="CZ170" s="3008" t="n"/>
      <c r="DA170" s="2667" t="n"/>
      <c r="DB170" s="2667" t="n"/>
      <c r="DC170" s="2667" t="n"/>
      <c r="DD170" s="2667" t="n"/>
      <c r="DE170" s="224" t="n"/>
      <c r="DF170" s="224" t="n"/>
      <c r="DG170" s="224" t="n"/>
      <c r="DH170" s="224" t="n"/>
      <c r="DI170" s="2729" t="n"/>
      <c r="DL170" s="2618" t="n"/>
      <c r="DM170" s="2811">
        <f>(CS170-CZ170)*10^6</f>
        <v/>
      </c>
      <c r="DN170" s="2811">
        <f>(CT170-DC170)*10^6</f>
        <v/>
      </c>
      <c r="DO170" s="2811">
        <f>(CW170-DD170)*10^6</f>
        <v/>
      </c>
    </row>
    <row customFormat="1" customHeight="1" ht="14.25" r="171" s="139">
      <c r="A171" s="679" t="inlineStr">
        <is>
          <t>Colocalisation</t>
        </is>
      </c>
      <c r="B171" s="680" t="n"/>
      <c r="C171" s="643" t="inlineStr">
        <is>
          <t>CA164</t>
        </is>
      </c>
      <c r="D171" s="3017" t="n">
        <v>60.8631220338983</v>
      </c>
      <c r="E171" s="3017" t="n">
        <v>72.014084819209</v>
      </c>
      <c r="F171" s="3017" t="n">
        <v>-11.1509627853107</v>
      </c>
      <c r="G171" s="3017" t="n">
        <v>71.9879974576271</v>
      </c>
      <c r="H171" s="2359" t="n">
        <v>-0.1545379204398208</v>
      </c>
      <c r="I171" s="683" t="n"/>
      <c r="J171" s="3017" t="n">
        <v>60.8631220338983</v>
      </c>
      <c r="K171" s="3017" t="n">
        <v>72.014084819209</v>
      </c>
      <c r="L171" s="3017" t="n">
        <v>-11.1509627853107</v>
      </c>
      <c r="M171" s="3017" t="n">
        <v>71.16604599999999</v>
      </c>
      <c r="N171" s="2359" t="n">
        <v>-0.1447730279423096</v>
      </c>
      <c r="O171" s="3018" t="n"/>
      <c r="P171" s="3017" t="n">
        <v>60.8631220338983</v>
      </c>
      <c r="Q171" s="3017" t="n">
        <v>72.014084819209</v>
      </c>
      <c r="R171" s="3017" t="n">
        <v>-11.1509627853107</v>
      </c>
      <c r="S171" s="3017" t="n">
        <v>72.88821099999994</v>
      </c>
      <c r="T171" s="2359" t="n">
        <v>-0.1649798890811253</v>
      </c>
      <c r="U171" s="683" t="n"/>
      <c r="V171" s="2354" t="n">
        <v>60.74472372881357</v>
      </c>
      <c r="W171" s="3019" t="n">
        <v>72.014084819209</v>
      </c>
      <c r="X171" s="3019" t="n">
        <v>60.8631220338983</v>
      </c>
      <c r="Y171" s="3019" t="n">
        <v>-11.26936109039544</v>
      </c>
      <c r="Z171" s="3019" t="n">
        <v>-0.1183983050847317</v>
      </c>
      <c r="AA171" s="3019" t="n">
        <v>72.07900084745759</v>
      </c>
      <c r="AB171" s="2359" t="n">
        <v>-0.1572479777103322</v>
      </c>
      <c r="AC171" s="683" t="n"/>
      <c r="AD171" s="3017" t="n">
        <v>60.4396389308475</v>
      </c>
      <c r="AE171" s="3017" t="n">
        <v>72.014084819209</v>
      </c>
      <c r="AF171" s="3017" t="n">
        <v>60.8631220338983</v>
      </c>
      <c r="AG171" s="3017" t="n">
        <v>-11.5744458883615</v>
      </c>
      <c r="AH171" s="3020" t="n">
        <v>-0.4234831030507991</v>
      </c>
      <c r="AI171" s="3017" t="n">
        <v>72.07900084745759</v>
      </c>
      <c r="AJ171" s="682" t="n">
        <v>-0.1614806223693741</v>
      </c>
      <c r="AK171" s="683" t="n"/>
      <c r="AL171" s="3017" t="n">
        <v>60.4396389308475</v>
      </c>
      <c r="AM171" s="3017" t="n">
        <v>72.014084819209</v>
      </c>
      <c r="AN171" s="3017" t="n">
        <v>60.8631220338983</v>
      </c>
      <c r="AO171" s="3017" t="n">
        <v>60.9396389308475</v>
      </c>
      <c r="AP171" s="3017" t="n">
        <v>-11.5744458883615</v>
      </c>
      <c r="AQ171" s="3020" t="n">
        <v>-0.4234831030507991</v>
      </c>
      <c r="AR171" s="3017" t="n">
        <v>71.46721101694919</v>
      </c>
      <c r="AS171" s="682" t="n">
        <v>-0.1543025385933472</v>
      </c>
      <c r="AT171" s="3018" t="n"/>
      <c r="AU171" s="3020" t="n">
        <v>1005.816434</v>
      </c>
      <c r="AV171" s="3017" t="n">
        <v>72.014084819209</v>
      </c>
      <c r="AW171" s="3017" t="n">
        <v>60.9396389308475</v>
      </c>
      <c r="AX171" s="3017" t="n">
        <v>933.8023491807911</v>
      </c>
      <c r="AY171" s="3017" t="n">
        <v>944.8767950691525</v>
      </c>
      <c r="AZ171" s="3017" t="n">
        <v>71</v>
      </c>
      <c r="BA171" s="682" t="n">
        <v>13.16642864788733</v>
      </c>
      <c r="BB171" s="683" t="n"/>
      <c r="BC171" s="3020" t="n">
        <v>124.7512118644068</v>
      </c>
      <c r="BD171" s="3017" t="n">
        <v>72.014084819209</v>
      </c>
      <c r="BE171" s="3017" t="n">
        <v>60.9396389308475</v>
      </c>
      <c r="BF171" s="3017" t="n">
        <v>52.73712704519779</v>
      </c>
      <c r="BG171" s="3017" t="n">
        <v>63.8115729335593</v>
      </c>
      <c r="BH171" s="3017" t="n">
        <v>71.46721101694916</v>
      </c>
      <c r="BI171" s="682" t="n">
        <v>0.7455726911579186</v>
      </c>
      <c r="BJ171" s="3018" t="n"/>
      <c r="BK171" s="3020" t="n">
        <v>121.065969439322</v>
      </c>
      <c r="BL171" s="3017" t="n">
        <v>72.014084819209</v>
      </c>
      <c r="BM171" s="3017" t="n">
        <v>60.9396389308475</v>
      </c>
      <c r="BN171" s="3017" t="n">
        <v>124.751211864407</v>
      </c>
      <c r="BO171" s="3017" t="n">
        <v>49.05188462011304</v>
      </c>
      <c r="BP171" s="3017" t="n">
        <v>-3.685242425084951</v>
      </c>
      <c r="BQ171" s="3017" t="n">
        <v>71.46721101694916</v>
      </c>
      <c r="BR171" s="682" t="n">
        <v>0.6940071917821173</v>
      </c>
      <c r="BS171" s="683" t="n"/>
      <c r="BT171" s="3020" t="n">
        <v>120.7710542372881</v>
      </c>
      <c r="BU171" s="3017" t="n">
        <v>72.014084819209</v>
      </c>
      <c r="BV171" s="3017" t="n">
        <v>124.751211864407</v>
      </c>
      <c r="BW171" s="3017" t="n">
        <v>48.75696941807912</v>
      </c>
      <c r="BX171" s="3017" t="n">
        <v>-3.980157627118871</v>
      </c>
      <c r="BY171" s="3017" t="n">
        <v>183.0300160205627</v>
      </c>
      <c r="BZ171" s="682" t="n">
        <v>-0.3401571126797041</v>
      </c>
      <c r="CA171" s="687" t="n"/>
      <c r="CB171" s="3020" t="n">
        <v>120.1608847457627</v>
      </c>
      <c r="CC171" s="3017" t="n">
        <v>72.014084819209</v>
      </c>
      <c r="CD171" s="3017" t="n">
        <v>124.751211864407</v>
      </c>
      <c r="CE171" s="3017" t="n">
        <v>48.14679992655371</v>
      </c>
      <c r="CF171" s="3017" t="n">
        <v>-4.590327118644282</v>
      </c>
      <c r="CG171" s="3017" t="n">
        <v>134.1145229999999</v>
      </c>
      <c r="CH171" s="682" t="n">
        <v>-0.1040427087395839</v>
      </c>
      <c r="CI171" s="687" t="n"/>
      <c r="CJ171" s="3020" t="n">
        <v>120.0591898305085</v>
      </c>
      <c r="CK171" s="3017" t="n">
        <v>72.014084819209</v>
      </c>
      <c r="CL171" s="3017" t="n">
        <v>124.751211864407</v>
      </c>
      <c r="CM171" s="3017" t="n">
        <v>48.04510501129948</v>
      </c>
      <c r="CN171" s="3017" t="n">
        <v>-4.69202203389851</v>
      </c>
      <c r="CO171" s="3017" t="n">
        <v>61.7702406779661</v>
      </c>
      <c r="CP171" s="682" t="n">
        <v>0.9436412828052083</v>
      </c>
      <c r="CQ171" s="683" t="n"/>
      <c r="CR171" s="3017" t="n">
        <v>1976.838111809492</v>
      </c>
      <c r="CS171" s="3017" t="n">
        <v>864.1690178305079</v>
      </c>
      <c r="CT171" s="3017" t="n">
        <v>1993.785861014238</v>
      </c>
      <c r="CU171" s="3017" t="n">
        <v>1112.669093978984</v>
      </c>
      <c r="CV171" s="3017" t="n">
        <v>-16.94774920474651</v>
      </c>
      <c r="CW171" s="3017" t="n">
        <v>1024.516668901919</v>
      </c>
      <c r="CX171" s="688">
        <f>IFERROR(CR171/CW171-1, "-")</f>
        <v/>
      </c>
      <c r="CY171" s="689" t="n"/>
      <c r="CZ171" s="3022" t="n">
        <v>864.1690178305079</v>
      </c>
      <c r="DA171" s="3017" t="n">
        <v>730.3574644067797</v>
      </c>
      <c r="DB171" s="3017" t="n">
        <v>730.3512012772885</v>
      </c>
      <c r="DC171" s="3017" t="n">
        <v>1993.785861014238</v>
      </c>
      <c r="DD171" s="3017" t="n">
        <v>1024.516668901919</v>
      </c>
      <c r="DE171" s="3017" t="n"/>
      <c r="DF171" s="3017" t="n"/>
      <c r="DG171" s="3017" t="n"/>
      <c r="DH171" s="3017" t="n"/>
      <c r="DI171" s="2729" t="n"/>
      <c r="DJ171" s="2618" t="n"/>
      <c r="DL171" s="2618" t="n"/>
      <c r="DM171" s="2811">
        <f>(CS171-CZ171)*10^6</f>
        <v/>
      </c>
      <c r="DN171" s="2811">
        <f>(CT171-DC171)*10^6</f>
        <v/>
      </c>
      <c r="DO171" s="2811">
        <f>(CW171-DD171)*10^6</f>
        <v/>
      </c>
    </row>
    <row customHeight="1" hidden="1" ht="31.5" r="172" s="2557">
      <c r="A172" s="557" t="n"/>
      <c r="B172" s="814" t="inlineStr">
        <is>
          <t>IHS</t>
        </is>
      </c>
      <c r="C172" s="643" t="inlineStr">
        <is>
          <t>CA165</t>
        </is>
      </c>
      <c r="D172" s="3089" t="n"/>
      <c r="E172" s="3089" t="n"/>
      <c r="F172" s="3089" t="n"/>
      <c r="G172" s="3089" t="n"/>
      <c r="H172" s="224" t="n"/>
      <c r="I172" s="389" t="n"/>
      <c r="J172" s="3089" t="n"/>
      <c r="K172" s="3089" t="n"/>
      <c r="L172" s="3089" t="n"/>
      <c r="M172" s="3089" t="n"/>
      <c r="N172" s="224" t="n"/>
      <c r="O172" s="2826" t="n"/>
      <c r="P172" s="3089" t="n"/>
      <c r="Q172" s="3089" t="n"/>
      <c r="R172" s="3089" t="n"/>
      <c r="S172" s="3089" t="n"/>
      <c r="T172" s="224" t="n"/>
      <c r="U172" s="389" t="n"/>
      <c r="V172" s="2348" t="n"/>
      <c r="W172" s="3090" t="n"/>
      <c r="X172" s="3090" t="n"/>
      <c r="Y172" s="3090" t="n"/>
      <c r="Z172" s="3090" t="n"/>
      <c r="AA172" s="3090" t="n"/>
      <c r="AB172" s="224" t="n"/>
      <c r="AC172" s="389" t="n"/>
      <c r="AD172" s="3089" t="n"/>
      <c r="AE172" s="3089" t="n"/>
      <c r="AF172" s="3089" t="n"/>
      <c r="AG172" s="3089" t="n"/>
      <c r="AH172" s="2747" t="n"/>
      <c r="AI172" s="3089" t="n"/>
      <c r="AJ172" s="224" t="n"/>
      <c r="AK172" s="389" t="n"/>
      <c r="AL172" s="3089" t="n"/>
      <c r="AM172" s="3089" t="n"/>
      <c r="AN172" s="3089" t="n"/>
      <c r="AO172" s="3089" t="n"/>
      <c r="AP172" s="3089" t="n"/>
      <c r="AQ172" s="2747" t="n"/>
      <c r="AR172" s="3089" t="n"/>
      <c r="AS172" s="224" t="n"/>
      <c r="AT172" s="2826" t="n"/>
      <c r="AU172" s="2747" t="n"/>
      <c r="AV172" s="3089" t="n"/>
      <c r="AW172" s="3089" t="n"/>
      <c r="AX172" s="3089" t="n"/>
      <c r="AY172" s="3089" t="n"/>
      <c r="AZ172" s="3089" t="n"/>
      <c r="BA172" s="224" t="n"/>
      <c r="BB172" s="389" t="n"/>
      <c r="BC172" s="2747" t="n"/>
      <c r="BD172" s="3089" t="n"/>
      <c r="BE172" s="3089" t="n"/>
      <c r="BF172" s="3089" t="n"/>
      <c r="BG172" s="3089" t="n"/>
      <c r="BH172" s="3089" t="n"/>
      <c r="BI172" s="224" t="n"/>
      <c r="BJ172" s="2826" t="n"/>
      <c r="BK172" s="2747" t="n"/>
      <c r="BL172" s="3089" t="n"/>
      <c r="BM172" s="3089" t="n"/>
      <c r="BN172" s="3089" t="n"/>
      <c r="BO172" s="3089" t="n"/>
      <c r="BP172" s="3089" t="n"/>
      <c r="BQ172" s="3089" t="n"/>
      <c r="BR172" s="224" t="n"/>
      <c r="BS172" s="389" t="n"/>
      <c r="BT172" s="2747" t="n"/>
      <c r="BU172" s="3089" t="n"/>
      <c r="BV172" s="3089" t="n"/>
      <c r="BW172" s="3089" t="n"/>
      <c r="BX172" s="3089" t="n"/>
      <c r="BY172" s="3089" t="n"/>
      <c r="BZ172" s="224" t="n"/>
      <c r="CA172" s="389" t="n"/>
      <c r="CB172" s="2747" t="n"/>
      <c r="CC172" s="3089" t="n"/>
      <c r="CD172" s="3089" t="n"/>
      <c r="CE172" s="3089" t="n"/>
      <c r="CF172" s="3089" t="n"/>
      <c r="CG172" s="3089" t="n"/>
      <c r="CH172" s="224" t="n"/>
      <c r="CI172" s="389" t="n"/>
      <c r="CJ172" s="2747" t="n"/>
      <c r="CK172" s="3089" t="n"/>
      <c r="CL172" s="3089" t="n"/>
      <c r="CM172" s="3089" t="n"/>
      <c r="CN172" s="3089" t="n"/>
      <c r="CO172" s="3089" t="n"/>
      <c r="CP172" s="224" t="n"/>
      <c r="CQ172" s="389" t="n"/>
      <c r="CR172" s="3089" t="n"/>
      <c r="CS172" s="3089" t="n"/>
      <c r="CT172" s="3089" t="n"/>
      <c r="CU172" s="3089" t="n"/>
      <c r="CV172" s="3089" t="n"/>
      <c r="CW172" s="3089" t="n"/>
      <c r="CX172" s="764">
        <f>IFERROR(CR172/CW172-1, "-")</f>
        <v/>
      </c>
      <c r="CY172" s="3089" t="n"/>
      <c r="CZ172" s="3091" t="n"/>
      <c r="DA172" s="3089" t="n"/>
      <c r="DB172" s="3089" t="n"/>
      <c r="DC172" s="3089" t="n"/>
      <c r="DD172" s="3089" t="n"/>
      <c r="DE172" s="3089" t="n"/>
      <c r="DF172" s="3089" t="n"/>
      <c r="DG172" s="3089" t="n"/>
      <c r="DH172" s="3089" t="n"/>
      <c r="DI172" s="2729" t="n"/>
      <c r="DL172" s="2618" t="n"/>
      <c r="DM172" s="2811">
        <f>(CS172-CZ172)*10^6</f>
        <v/>
      </c>
      <c r="DN172" s="2811">
        <f>(CT172-DC172)*10^6</f>
        <v/>
      </c>
      <c r="DO172" s="2811">
        <f>(CW172-DD172)*10^6</f>
        <v/>
      </c>
    </row>
    <row customHeight="1" hidden="1" ht="31.5" r="173" s="2557">
      <c r="A173" s="774" t="n"/>
      <c r="B173" s="726" t="inlineStr">
        <is>
          <t>Autres</t>
        </is>
      </c>
      <c r="C173" s="643" t="inlineStr">
        <is>
          <t>CA166</t>
        </is>
      </c>
      <c r="D173" s="2832" t="n"/>
      <c r="E173" s="2832" t="n"/>
      <c r="F173" s="2832" t="n"/>
      <c r="G173" s="2832" t="n"/>
      <c r="H173" s="2368" t="n"/>
      <c r="I173" s="402" t="n"/>
      <c r="J173" s="2832" t="n"/>
      <c r="K173" s="2832" t="n"/>
      <c r="L173" s="2832" t="n"/>
      <c r="M173" s="2832" t="n"/>
      <c r="N173" s="2368" t="n"/>
      <c r="O173" s="2826" t="n"/>
      <c r="P173" s="2832" t="n"/>
      <c r="Q173" s="2832" t="n"/>
      <c r="R173" s="2832" t="n"/>
      <c r="S173" s="2832" t="n"/>
      <c r="T173" s="2368" t="n"/>
      <c r="U173" s="402" t="n"/>
      <c r="V173" s="2336" t="n"/>
      <c r="W173" s="3066" t="n"/>
      <c r="X173" s="3066" t="n"/>
      <c r="Y173" s="3066" t="n"/>
      <c r="Z173" s="3066" t="n"/>
      <c r="AA173" s="3066" t="n"/>
      <c r="AB173" s="2368" t="n"/>
      <c r="AC173" s="402" t="n"/>
      <c r="AD173" s="2832" t="n"/>
      <c r="AE173" s="2832" t="n"/>
      <c r="AF173" s="2832" t="n"/>
      <c r="AG173" s="2832" t="n"/>
      <c r="AH173" s="2831" t="n"/>
      <c r="AI173" s="2832" t="n"/>
      <c r="AJ173" s="401" t="n"/>
      <c r="AK173" s="402" t="n"/>
      <c r="AL173" s="2832" t="n"/>
      <c r="AM173" s="2832" t="n"/>
      <c r="AN173" s="2832" t="n"/>
      <c r="AO173" s="2832" t="n"/>
      <c r="AP173" s="2832" t="n"/>
      <c r="AQ173" s="2831" t="n"/>
      <c r="AR173" s="2832" t="n"/>
      <c r="AS173" s="401" t="n"/>
      <c r="AT173" s="2826" t="n"/>
      <c r="AU173" s="2831" t="n"/>
      <c r="AV173" s="2832" t="n"/>
      <c r="AW173" s="2832" t="n"/>
      <c r="AX173" s="2832" t="n"/>
      <c r="AY173" s="2832" t="n"/>
      <c r="AZ173" s="2832" t="n"/>
      <c r="BA173" s="401" t="n"/>
      <c r="BB173" s="402" t="n"/>
      <c r="BC173" s="2831" t="n"/>
      <c r="BD173" s="2832" t="n"/>
      <c r="BE173" s="2832" t="n"/>
      <c r="BF173" s="2832" t="n"/>
      <c r="BG173" s="2832" t="n"/>
      <c r="BH173" s="2832" t="n"/>
      <c r="BI173" s="401" t="n"/>
      <c r="BJ173" s="2826" t="n"/>
      <c r="BK173" s="2831" t="n"/>
      <c r="BL173" s="2832" t="n"/>
      <c r="BM173" s="2832" t="n"/>
      <c r="BN173" s="2832" t="n"/>
      <c r="BO173" s="2832" t="n"/>
      <c r="BP173" s="2832" t="n"/>
      <c r="BQ173" s="2832" t="n"/>
      <c r="BR173" s="401" t="n"/>
      <c r="BS173" s="402" t="n"/>
      <c r="BT173" s="2831" t="n"/>
      <c r="BU173" s="2832" t="n"/>
      <c r="BV173" s="2832" t="n"/>
      <c r="BW173" s="2832" t="n"/>
      <c r="BX173" s="2832" t="n"/>
      <c r="BY173" s="2832" t="n"/>
      <c r="BZ173" s="401" t="n"/>
      <c r="CA173" s="389" t="n"/>
      <c r="CB173" s="2831" t="n"/>
      <c r="CC173" s="2832" t="n"/>
      <c r="CD173" s="2832" t="n"/>
      <c r="CE173" s="2832" t="n"/>
      <c r="CF173" s="2832" t="n"/>
      <c r="CG173" s="2832" t="n"/>
      <c r="CH173" s="401" t="n"/>
      <c r="CI173" s="389" t="n"/>
      <c r="CJ173" s="2831" t="n"/>
      <c r="CK173" s="2832" t="n"/>
      <c r="CL173" s="2832" t="n"/>
      <c r="CM173" s="2832" t="n"/>
      <c r="CN173" s="2832" t="n"/>
      <c r="CO173" s="2832" t="n"/>
      <c r="CP173" s="401" t="n"/>
      <c r="CQ173" s="402" t="n"/>
      <c r="CR173" s="2832" t="n"/>
      <c r="CS173" s="2832" t="n"/>
      <c r="CT173" s="3089" t="n"/>
      <c r="CU173" s="2832" t="n"/>
      <c r="CV173" s="2832" t="n"/>
      <c r="CW173" s="2832" t="n"/>
      <c r="CX173" s="752">
        <f>IFERROR(CR173/CW173-1, "-")</f>
        <v/>
      </c>
      <c r="CY173" s="32" t="n"/>
      <c r="CZ173" s="3067" t="n"/>
      <c r="DA173" s="2832" t="n"/>
      <c r="DB173" s="2832" t="n"/>
      <c r="DC173" s="2832" t="n"/>
      <c r="DD173" s="2832" t="n"/>
      <c r="DE173" s="401" t="n"/>
      <c r="DF173" s="401" t="n"/>
      <c r="DG173" s="3089" t="n"/>
      <c r="DH173" s="3089" t="n"/>
      <c r="DI173" s="2729" t="n"/>
      <c r="DL173" s="2618" t="n"/>
      <c r="DM173" s="2811">
        <f>(CS173-CZ173)*10^6</f>
        <v/>
      </c>
      <c r="DN173" s="2811">
        <f>(CT173-DC173)*10^6</f>
        <v/>
      </c>
      <c r="DO173" s="2811">
        <f>(CW173-DD173)*10^6</f>
        <v/>
      </c>
    </row>
    <row customHeight="1" hidden="1" ht="31.5" r="174" s="2557">
      <c r="A174" s="774" t="n"/>
      <c r="B174" s="726" t="inlineStr">
        <is>
          <t>Opérateur national 3</t>
        </is>
      </c>
      <c r="C174" s="643" t="inlineStr">
        <is>
          <t>CA167</t>
        </is>
      </c>
      <c r="D174" s="2832" t="n"/>
      <c r="E174" s="2832" t="n"/>
      <c r="F174" s="2832" t="n"/>
      <c r="G174" s="2832" t="n"/>
      <c r="H174" s="2368" t="n"/>
      <c r="I174" s="402" t="n"/>
      <c r="J174" s="2832" t="n"/>
      <c r="K174" s="2832" t="n"/>
      <c r="L174" s="2832" t="n"/>
      <c r="M174" s="2832" t="n"/>
      <c r="N174" s="2368" t="n"/>
      <c r="O174" s="2826" t="n"/>
      <c r="P174" s="2832" t="n"/>
      <c r="Q174" s="2832" t="n"/>
      <c r="R174" s="2832" t="n"/>
      <c r="S174" s="2832" t="n"/>
      <c r="T174" s="2368" t="n"/>
      <c r="U174" s="402" t="n"/>
      <c r="V174" s="2336" t="n"/>
      <c r="W174" s="3066" t="n"/>
      <c r="X174" s="3066" t="n"/>
      <c r="Y174" s="3066" t="n"/>
      <c r="Z174" s="3066" t="n"/>
      <c r="AA174" s="3066" t="n"/>
      <c r="AB174" s="2368" t="n"/>
      <c r="AC174" s="402" t="n"/>
      <c r="AD174" s="2832" t="n"/>
      <c r="AE174" s="2832" t="n"/>
      <c r="AF174" s="2832" t="n"/>
      <c r="AG174" s="2832" t="n"/>
      <c r="AH174" s="2831" t="n"/>
      <c r="AI174" s="2832" t="n"/>
      <c r="AJ174" s="401" t="n"/>
      <c r="AK174" s="402" t="n"/>
      <c r="AL174" s="2832" t="n"/>
      <c r="AM174" s="2832" t="n"/>
      <c r="AN174" s="2832" t="n"/>
      <c r="AO174" s="2832" t="n"/>
      <c r="AP174" s="2832" t="n"/>
      <c r="AQ174" s="2831" t="n"/>
      <c r="AR174" s="2832" t="n"/>
      <c r="AS174" s="401" t="n"/>
      <c r="AT174" s="2826" t="n"/>
      <c r="AU174" s="2831" t="n"/>
      <c r="AV174" s="2832" t="n"/>
      <c r="AW174" s="2832" t="n"/>
      <c r="AX174" s="2832" t="n"/>
      <c r="AY174" s="2832" t="n"/>
      <c r="AZ174" s="2832" t="n"/>
      <c r="BA174" s="401" t="n"/>
      <c r="BB174" s="402" t="n"/>
      <c r="BC174" s="2831" t="n"/>
      <c r="BD174" s="2832" t="n"/>
      <c r="BE174" s="2832" t="n"/>
      <c r="BF174" s="2832" t="n"/>
      <c r="BG174" s="2832" t="n"/>
      <c r="BH174" s="2832" t="n"/>
      <c r="BI174" s="401" t="n"/>
      <c r="BJ174" s="2826" t="n"/>
      <c r="BK174" s="2831" t="n"/>
      <c r="BL174" s="2832" t="n"/>
      <c r="BM174" s="2832" t="n"/>
      <c r="BN174" s="2832" t="n"/>
      <c r="BO174" s="2832" t="n"/>
      <c r="BP174" s="2832" t="n"/>
      <c r="BQ174" s="2832" t="n"/>
      <c r="BR174" s="401" t="n"/>
      <c r="BS174" s="402" t="n"/>
      <c r="BT174" s="2831" t="n"/>
      <c r="BU174" s="2832" t="n"/>
      <c r="BV174" s="2832" t="n"/>
      <c r="BW174" s="2832" t="n"/>
      <c r="BX174" s="2832" t="n"/>
      <c r="BY174" s="2832" t="n"/>
      <c r="BZ174" s="401" t="n"/>
      <c r="CA174" s="389" t="n"/>
      <c r="CB174" s="2831" t="n"/>
      <c r="CC174" s="2832" t="n"/>
      <c r="CD174" s="2832" t="n"/>
      <c r="CE174" s="2832" t="n"/>
      <c r="CF174" s="2832" t="n"/>
      <c r="CG174" s="2832" t="n"/>
      <c r="CH174" s="401" t="n"/>
      <c r="CI174" s="389" t="n"/>
      <c r="CJ174" s="2831" t="n"/>
      <c r="CK174" s="2832" t="n"/>
      <c r="CL174" s="2832" t="n"/>
      <c r="CM174" s="2832" t="n"/>
      <c r="CN174" s="2832" t="n"/>
      <c r="CO174" s="2832" t="n"/>
      <c r="CP174" s="401" t="n"/>
      <c r="CQ174" s="402" t="n"/>
      <c r="CR174" s="2832" t="n"/>
      <c r="CS174" s="2832" t="n"/>
      <c r="CT174" s="3089" t="n"/>
      <c r="CU174" s="2832" t="n"/>
      <c r="CV174" s="2832" t="n"/>
      <c r="CW174" s="2832" t="n"/>
      <c r="CX174" s="752">
        <f>IFERROR(CR174/CW174-1, "-")</f>
        <v/>
      </c>
      <c r="CY174" s="32" t="n"/>
      <c r="CZ174" s="3067" t="n"/>
      <c r="DA174" s="2832" t="n"/>
      <c r="DB174" s="2832" t="n"/>
      <c r="DC174" s="2832" t="n"/>
      <c r="DD174" s="2832" t="n"/>
      <c r="DE174" s="401" t="n"/>
      <c r="DF174" s="401" t="n"/>
      <c r="DG174" s="3092" t="n"/>
      <c r="DH174" s="3092" t="n"/>
      <c r="DI174" s="2729" t="n"/>
      <c r="DL174" s="2618" t="n"/>
      <c r="DM174" s="2811">
        <f>(CS174-CZ174)*10^6</f>
        <v/>
      </c>
      <c r="DN174" s="2811">
        <f>(CT174-DC174)*10^6</f>
        <v/>
      </c>
      <c r="DO174" s="2811">
        <f>(CW174-DD174)*10^6</f>
        <v/>
      </c>
    </row>
    <row customHeight="1" hidden="1" ht="31.5" r="175" s="2557">
      <c r="A175" s="774" t="n"/>
      <c r="B175" s="774" t="n"/>
      <c r="C175" s="643" t="inlineStr">
        <is>
          <t>CA168</t>
        </is>
      </c>
      <c r="D175" s="2832" t="n"/>
      <c r="E175" s="2832" t="n"/>
      <c r="F175" s="2832" t="n"/>
      <c r="G175" s="2832" t="n"/>
      <c r="H175" s="2368" t="n"/>
      <c r="I175" s="402" t="n"/>
      <c r="J175" s="2832" t="n"/>
      <c r="K175" s="2832" t="n"/>
      <c r="L175" s="2832" t="n"/>
      <c r="M175" s="2832" t="n"/>
      <c r="N175" s="2368" t="n"/>
      <c r="O175" s="2826" t="n"/>
      <c r="P175" s="2832" t="n"/>
      <c r="Q175" s="2832" t="n"/>
      <c r="R175" s="2832" t="n"/>
      <c r="S175" s="2832" t="n"/>
      <c r="T175" s="2368" t="n"/>
      <c r="U175" s="402" t="n"/>
      <c r="V175" s="2336" t="n"/>
      <c r="W175" s="3066" t="n"/>
      <c r="X175" s="3066" t="n"/>
      <c r="Y175" s="3066" t="n"/>
      <c r="Z175" s="3066" t="n"/>
      <c r="AA175" s="3066" t="n"/>
      <c r="AB175" s="2368" t="n"/>
      <c r="AC175" s="402" t="n"/>
      <c r="AD175" s="2832" t="n"/>
      <c r="AE175" s="2832" t="n"/>
      <c r="AF175" s="2832" t="n"/>
      <c r="AG175" s="2832" t="n"/>
      <c r="AH175" s="2831" t="n"/>
      <c r="AI175" s="2832" t="n"/>
      <c r="AJ175" s="401" t="n"/>
      <c r="AK175" s="402" t="n"/>
      <c r="AL175" s="2832" t="n"/>
      <c r="AM175" s="2832" t="n"/>
      <c r="AN175" s="2832" t="n"/>
      <c r="AO175" s="2832" t="n"/>
      <c r="AP175" s="2832" t="n"/>
      <c r="AQ175" s="2831" t="n"/>
      <c r="AR175" s="2832" t="n"/>
      <c r="AS175" s="401" t="n"/>
      <c r="AT175" s="2826" t="n"/>
      <c r="AU175" s="2831" t="n"/>
      <c r="AV175" s="2832" t="n"/>
      <c r="AW175" s="2832" t="n"/>
      <c r="AX175" s="2832" t="n"/>
      <c r="AY175" s="2832" t="n"/>
      <c r="AZ175" s="2832" t="n"/>
      <c r="BA175" s="401" t="n"/>
      <c r="BB175" s="402" t="n"/>
      <c r="BC175" s="2831" t="n"/>
      <c r="BD175" s="2832" t="n"/>
      <c r="BE175" s="2832" t="n"/>
      <c r="BF175" s="2832" t="n"/>
      <c r="BG175" s="2832" t="n"/>
      <c r="BH175" s="2832" t="n"/>
      <c r="BI175" s="401" t="n"/>
      <c r="BJ175" s="2826" t="n"/>
      <c r="BK175" s="2831" t="n"/>
      <c r="BL175" s="2832" t="n"/>
      <c r="BM175" s="2832" t="n"/>
      <c r="BN175" s="2832" t="n"/>
      <c r="BO175" s="2832" t="n"/>
      <c r="BP175" s="2832" t="n"/>
      <c r="BQ175" s="2832" t="n"/>
      <c r="BR175" s="401" t="n"/>
      <c r="BS175" s="402" t="n"/>
      <c r="BT175" s="2831" t="n"/>
      <c r="BU175" s="2832" t="n"/>
      <c r="BV175" s="2832" t="n"/>
      <c r="BW175" s="2832" t="n"/>
      <c r="BX175" s="2832" t="n"/>
      <c r="BY175" s="2832" t="n"/>
      <c r="BZ175" s="401" t="n"/>
      <c r="CA175" s="389" t="n"/>
      <c r="CB175" s="2831" t="n"/>
      <c r="CC175" s="2832" t="n"/>
      <c r="CD175" s="2832" t="n"/>
      <c r="CE175" s="2832" t="n"/>
      <c r="CF175" s="2832" t="n"/>
      <c r="CG175" s="2832" t="n"/>
      <c r="CH175" s="401" t="n"/>
      <c r="CI175" s="389" t="n"/>
      <c r="CJ175" s="2831" t="n"/>
      <c r="CK175" s="2832" t="n"/>
      <c r="CL175" s="2832" t="n"/>
      <c r="CM175" s="2832" t="n"/>
      <c r="CN175" s="2832" t="n"/>
      <c r="CO175" s="2832" t="n"/>
      <c r="CP175" s="401" t="n"/>
      <c r="CQ175" s="402" t="n"/>
      <c r="CR175" s="2832" t="n"/>
      <c r="CS175" s="2832" t="n"/>
      <c r="CT175" s="3093" t="n"/>
      <c r="CU175" s="2832" t="n"/>
      <c r="CV175" s="2832" t="n"/>
      <c r="CW175" s="2832" t="n"/>
      <c r="CX175" s="752">
        <f>IFERROR(CR175/CW175-1, "-")</f>
        <v/>
      </c>
      <c r="CY175" s="32" t="n"/>
      <c r="CZ175" s="3067" t="n"/>
      <c r="DA175" s="2832" t="n"/>
      <c r="DB175" s="2832" t="n"/>
      <c r="DC175" s="2832" t="n"/>
      <c r="DD175" s="2832" t="n"/>
      <c r="DE175" s="401" t="n"/>
      <c r="DF175" s="401" t="n"/>
      <c r="DG175" s="513" t="n"/>
      <c r="DH175" s="513" t="n"/>
      <c r="DI175" s="2729" t="n"/>
      <c r="DL175" s="2618" t="n"/>
      <c r="DM175" s="2811">
        <f>(CS175-CZ175)*10^6</f>
        <v/>
      </c>
      <c r="DN175" s="2811">
        <f>(CT175-DC175)*10^6</f>
        <v/>
      </c>
      <c r="DO175" s="2811">
        <f>(CW175-DD175)*10^6</f>
        <v/>
      </c>
    </row>
    <row customHeight="1" ht="12.75" r="176" s="2557">
      <c r="C176" s="643" t="inlineStr">
        <is>
          <t>CA169</t>
        </is>
      </c>
      <c r="D176" s="2667" t="n"/>
      <c r="E176" s="2667" t="n"/>
      <c r="F176" s="2667" t="n"/>
      <c r="G176" s="2667" t="n"/>
      <c r="H176" s="224" t="n"/>
      <c r="I176" s="389" t="n"/>
      <c r="J176" s="2667" t="n"/>
      <c r="K176" s="2667" t="n"/>
      <c r="L176" s="2667" t="n"/>
      <c r="M176" s="2667" t="n"/>
      <c r="N176" s="224" t="n"/>
      <c r="O176" s="2826" t="n"/>
      <c r="P176" s="2667" t="n"/>
      <c r="Q176" s="2667" t="n"/>
      <c r="R176" s="2667" t="n"/>
      <c r="S176" s="2667" t="n"/>
      <c r="T176" s="224" t="n"/>
      <c r="U176" s="389" t="n"/>
      <c r="V176" s="2348" t="n"/>
      <c r="W176" s="2668" t="n"/>
      <c r="X176" s="2668" t="n"/>
      <c r="Y176" s="2668" t="n"/>
      <c r="Z176" s="2668" t="n"/>
      <c r="AA176" s="2668" t="n"/>
      <c r="AB176" s="224" t="n"/>
      <c r="AC176" s="389" t="n"/>
      <c r="AD176" s="2667" t="n"/>
      <c r="AE176" s="2667" t="n"/>
      <c r="AF176" s="2667" t="n"/>
      <c r="AG176" s="2667" t="n"/>
      <c r="AH176" s="2747" t="n"/>
      <c r="AI176" s="2667" t="n"/>
      <c r="AJ176" s="224" t="n"/>
      <c r="AK176" s="389" t="n"/>
      <c r="AL176" s="2667" t="n"/>
      <c r="AM176" s="2667" t="n"/>
      <c r="AN176" s="2667" t="n"/>
      <c r="AO176" s="2667" t="n"/>
      <c r="AP176" s="2667" t="n"/>
      <c r="AQ176" s="2747" t="n"/>
      <c r="AR176" s="2667" t="n"/>
      <c r="AS176" s="224" t="n"/>
      <c r="AT176" s="2826" t="n"/>
      <c r="AU176" s="2747" t="n"/>
      <c r="AV176" s="2667" t="n"/>
      <c r="AW176" s="2667" t="n"/>
      <c r="AX176" s="2667" t="n"/>
      <c r="AY176" s="2667" t="n"/>
      <c r="AZ176" s="2667" t="n"/>
      <c r="BA176" s="224" t="n"/>
      <c r="BB176" s="389" t="n"/>
      <c r="BC176" s="2747" t="n"/>
      <c r="BD176" s="2667" t="n"/>
      <c r="BE176" s="2667" t="n"/>
      <c r="BF176" s="2667" t="n"/>
      <c r="BG176" s="2667" t="n"/>
      <c r="BH176" s="2667" t="n"/>
      <c r="BI176" s="224" t="n"/>
      <c r="BJ176" s="2826" t="n"/>
      <c r="BK176" s="2747" t="n"/>
      <c r="BL176" s="2667" t="n"/>
      <c r="BM176" s="2667" t="n"/>
      <c r="BN176" s="2667" t="n"/>
      <c r="BO176" s="2667" t="n"/>
      <c r="BP176" s="2667" t="n"/>
      <c r="BQ176" s="2667" t="n"/>
      <c r="BR176" s="224" t="n"/>
      <c r="BS176" s="389" t="n"/>
      <c r="BT176" s="2747" t="n"/>
      <c r="BU176" s="2667" t="n"/>
      <c r="BV176" s="2667" t="n"/>
      <c r="BW176" s="2667" t="n"/>
      <c r="BX176" s="2667" t="n"/>
      <c r="BY176" s="2667" t="n"/>
      <c r="BZ176" s="224" t="n"/>
      <c r="CA176" s="389" t="n"/>
      <c r="CB176" s="2747" t="n"/>
      <c r="CC176" s="2667" t="n"/>
      <c r="CD176" s="2667" t="n"/>
      <c r="CE176" s="2667" t="n"/>
      <c r="CF176" s="2667" t="n"/>
      <c r="CG176" s="2667" t="n"/>
      <c r="CH176" s="224" t="n"/>
      <c r="CI176" s="389" t="n"/>
      <c r="CJ176" s="2747" t="n"/>
      <c r="CK176" s="2667" t="n"/>
      <c r="CL176" s="2667" t="n"/>
      <c r="CM176" s="2667" t="n"/>
      <c r="CN176" s="2667" t="n"/>
      <c r="CO176" s="2667" t="n"/>
      <c r="CP176" s="224" t="n"/>
      <c r="CQ176" s="389" t="n"/>
      <c r="CR176" s="2667" t="n"/>
      <c r="CS176" s="2667" t="n"/>
      <c r="CT176" s="2667" t="n"/>
      <c r="CU176" s="2667" t="n"/>
      <c r="CV176" s="2667">
        <f>+CR176-CT176</f>
        <v/>
      </c>
      <c r="CW176" s="2667" t="n"/>
      <c r="CX176" s="764">
        <f>IFERROR(CR176/CW176-1, "-")</f>
        <v/>
      </c>
      <c r="CY176" s="32" t="n"/>
      <c r="CZ176" s="3008" t="n"/>
      <c r="DA176" s="2667" t="n"/>
      <c r="DB176" s="2667" t="n"/>
      <c r="DC176" s="2667" t="n"/>
      <c r="DD176" s="2667" t="n"/>
      <c r="DE176" s="224" t="n"/>
      <c r="DF176" s="224" t="n"/>
      <c r="DG176" s="224" t="n"/>
      <c r="DH176" s="224" t="n"/>
      <c r="DI176" s="2729" t="n"/>
      <c r="DL176" s="2618" t="n"/>
      <c r="DM176" s="2811">
        <f>(CS176-CZ176)*10^6</f>
        <v/>
      </c>
      <c r="DN176" s="2811">
        <f>(CT176-DC176)*10^6</f>
        <v/>
      </c>
      <c r="DO176" s="2811">
        <f>(CW176-DD176)*10^6</f>
        <v/>
      </c>
    </row>
    <row customFormat="1" customHeight="1" ht="14.25" r="177" s="837">
      <c r="A177" s="819" t="inlineStr">
        <is>
          <t>Roaming in</t>
        </is>
      </c>
      <c r="B177" s="820" t="n"/>
      <c r="C177" s="643" t="inlineStr">
        <is>
          <t>CA170</t>
        </is>
      </c>
      <c r="D177" s="3094" t="n">
        <v>135.203306</v>
      </c>
      <c r="E177" s="3095" t="n">
        <v>149.7961523693609</v>
      </c>
      <c r="F177" s="3095" t="n">
        <v>-14.5928463693609</v>
      </c>
      <c r="G177" s="3095" t="n">
        <v>85.692256</v>
      </c>
      <c r="H177" s="2371" t="n">
        <v>0.5777774131655491</v>
      </c>
      <c r="I177" s="824" t="n"/>
      <c r="J177" s="3094" t="n">
        <v>237.821928</v>
      </c>
      <c r="K177" s="3095" t="n">
        <v>137.2227996570727</v>
      </c>
      <c r="L177" s="3095" t="n">
        <v>100.5991283429273</v>
      </c>
      <c r="M177" s="3095" t="n">
        <v>89.28874</v>
      </c>
      <c r="N177" s="2371" t="n">
        <v>1.663515332392416</v>
      </c>
      <c r="O177" s="3096" t="n"/>
      <c r="P177" s="3094" t="n">
        <v>176.91322</v>
      </c>
      <c r="Q177" s="3095" t="n">
        <v>154.4818206538038</v>
      </c>
      <c r="R177" s="3095" t="n">
        <v>22.43139934619617</v>
      </c>
      <c r="S177" s="3095" t="n">
        <v>107.951748</v>
      </c>
      <c r="T177" s="2371" t="n">
        <v>0.6388175576369546</v>
      </c>
      <c r="U177" s="824" t="n"/>
      <c r="V177" s="2356" t="n">
        <v>359.675202</v>
      </c>
      <c r="W177" s="3097" t="n">
        <v>152.2255731154966</v>
      </c>
      <c r="X177" s="3097" t="n">
        <v>171.255869</v>
      </c>
      <c r="Y177" s="3097" t="n">
        <v>207.4496288845034</v>
      </c>
      <c r="Z177" s="3097" t="n">
        <v>188.419333</v>
      </c>
      <c r="AA177" s="3097" t="n">
        <v>90.05526499999999</v>
      </c>
      <c r="AB177" s="2371" t="n">
        <v>2.993938633127114</v>
      </c>
      <c r="AC177" s="824" t="n"/>
      <c r="AD177" s="3094" t="n">
        <v>491.530596</v>
      </c>
      <c r="AE177" s="3095" t="n">
        <v>160.0917202017563</v>
      </c>
      <c r="AF177" s="3095" t="n">
        <v>171.255869</v>
      </c>
      <c r="AG177" s="3095" t="n">
        <v>331.4388757982437</v>
      </c>
      <c r="AH177" s="3098" t="n">
        <v>320.274727</v>
      </c>
      <c r="AI177" s="3095" t="n">
        <v>96.81708899999994</v>
      </c>
      <c r="AJ177" s="823" t="n">
        <v>4.076899141224958</v>
      </c>
      <c r="AK177" s="370" t="n"/>
      <c r="AL177" s="3094" t="n">
        <v>755.415402</v>
      </c>
      <c r="AM177" s="3095" t="n">
        <v>157.7858282473832</v>
      </c>
      <c r="AN177" s="3095" t="n">
        <v>171.255869</v>
      </c>
      <c r="AO177" s="3095" t="n">
        <v>614.198379575829</v>
      </c>
      <c r="AP177" s="3095" t="n">
        <v>597.6295737526168</v>
      </c>
      <c r="AQ177" s="2810" t="n">
        <v>584.159533</v>
      </c>
      <c r="AR177" s="3095" t="n">
        <v>164.602472</v>
      </c>
      <c r="AS177" s="823" t="n">
        <v>3.589332060578045</v>
      </c>
      <c r="AT177" s="2812" t="n"/>
      <c r="AU177" s="3099" t="n">
        <v>505.688536</v>
      </c>
      <c r="AV177" s="3095" t="n">
        <v>165.9763720556594</v>
      </c>
      <c r="AW177" s="3095" t="n">
        <v>587.107679722532</v>
      </c>
      <c r="AX177" s="3095" t="n">
        <v>339.7121639443407</v>
      </c>
      <c r="AY177" s="3100" t="n">
        <v>-81.419143722532</v>
      </c>
      <c r="AZ177" s="3095" t="n">
        <v>134.278077</v>
      </c>
      <c r="BA177" s="823" t="n">
        <v>2.765979877713024</v>
      </c>
      <c r="BB177" s="370" t="n"/>
      <c r="BC177" s="3099" t="n">
        <v>514.5537340000001</v>
      </c>
      <c r="BD177" s="3095" t="n">
        <v>169.0260063521883</v>
      </c>
      <c r="BE177" s="3095" t="n">
        <v>404.7284644857227</v>
      </c>
      <c r="BF177" s="3095" t="n">
        <v>345.5277276478117</v>
      </c>
      <c r="BG177" s="3100" t="n">
        <v>109.8252695142774</v>
      </c>
      <c r="BH177" s="3095" t="n">
        <v>143.200644</v>
      </c>
      <c r="BI177" s="823" t="n">
        <v>2.59323617287643</v>
      </c>
      <c r="BJ177" s="2812" t="n"/>
      <c r="BK177" s="3099" t="n">
        <v>549.536679</v>
      </c>
      <c r="BL177" s="3095" t="n">
        <v>166.6413340539984</v>
      </c>
      <c r="BM177" s="3095" t="n">
        <v>398.6896780456133</v>
      </c>
      <c r="BN177" s="3095" t="n">
        <v>611.2056341635762</v>
      </c>
      <c r="BO177" s="3095" t="n">
        <v>382.8953449460017</v>
      </c>
      <c r="BP177" s="3100" t="n">
        <v>-61.66895516357613</v>
      </c>
      <c r="BQ177" s="3095" t="n">
        <v>112.707574</v>
      </c>
      <c r="BR177" s="823" t="n">
        <v>3.875774178228697</v>
      </c>
      <c r="BS177" s="370" t="n"/>
      <c r="BT177" s="3099" t="n">
        <v>475.373408</v>
      </c>
      <c r="BU177" s="3095" t="n">
        <v>175.3488250298172</v>
      </c>
      <c r="BV177" s="3095" t="n">
        <v>637.9961312809876</v>
      </c>
      <c r="BW177" s="3095" t="n">
        <v>300.0245829701829</v>
      </c>
      <c r="BX177" s="3100" t="n">
        <v>-162.6227232809875</v>
      </c>
      <c r="BY177" s="3095" t="n">
        <v>131.122494</v>
      </c>
      <c r="BZ177" s="823" t="n">
        <v>2.625414629468534</v>
      </c>
      <c r="CA177" s="369" t="n"/>
      <c r="CB177" s="3099" t="n">
        <v>452.173107</v>
      </c>
      <c r="CC177" s="3095" t="n">
        <v>172.9085971530459</v>
      </c>
      <c r="CD177" s="3095" t="n">
        <v>629.9529740058007</v>
      </c>
      <c r="CE177" s="3095" t="n">
        <v>279.2645098469541</v>
      </c>
      <c r="CF177" s="3100" t="n">
        <v>-177.7798670058007</v>
      </c>
      <c r="CG177" s="3095" t="n">
        <v>147.110897</v>
      </c>
      <c r="CH177" s="823" t="n">
        <v>2.073688735648183</v>
      </c>
      <c r="CI177" s="829" t="n"/>
      <c r="CJ177" s="3099" t="n">
        <v>480.675729</v>
      </c>
      <c r="CK177" s="3095" t="n">
        <v>184.6105186865267</v>
      </c>
      <c r="CL177" s="3095" t="n">
        <v>666.2423121774565</v>
      </c>
      <c r="CM177" s="3095" t="n">
        <v>296.0652103134734</v>
      </c>
      <c r="CN177" s="3100" t="n">
        <v>-185.5665831774564</v>
      </c>
      <c r="CO177" s="3095" t="n">
        <v>200.296172</v>
      </c>
      <c r="CP177" s="823" t="n">
        <v>1.399824840386865</v>
      </c>
      <c r="CQ177" s="830" t="n"/>
      <c r="CR177" s="3100" t="n">
        <v>5134.560847000001</v>
      </c>
      <c r="CS177" s="3100" t="n">
        <v>1946.115547576109</v>
      </c>
      <c r="CT177" s="2811" t="n">
        <v>5722.198975627822</v>
      </c>
      <c r="CU177" s="3100" t="n">
        <v>3188.445299423891</v>
      </c>
      <c r="CV177" s="3100" t="n">
        <v>-587.6381286278211</v>
      </c>
      <c r="CW177" s="3100" t="n">
        <v>1503.123428</v>
      </c>
      <c r="CX177" s="831">
        <f>IFERROR(CR177/CW177-1, "-")</f>
        <v/>
      </c>
      <c r="CY177" s="832" t="n"/>
      <c r="CZ177" s="3101" t="n">
        <v>1946.115547576109</v>
      </c>
      <c r="DA177" s="3095" t="n">
        <v>2091.241275</v>
      </c>
      <c r="DB177" s="3095" t="n">
        <v>4665.639914417266</v>
      </c>
      <c r="DC177" s="3095" t="n">
        <v>5722.198975627821</v>
      </c>
      <c r="DD177" s="3095" t="n">
        <v>1503.123428</v>
      </c>
      <c r="DE177" s="834">
        <f>(CZ177-DD177)/DD177</f>
        <v/>
      </c>
      <c r="DF177" s="835">
        <f>(DA177-DD177)/DD177</f>
        <v/>
      </c>
      <c r="DG177" s="835">
        <f>(DB177-DD177)/DD177</f>
        <v/>
      </c>
      <c r="DH177" s="835">
        <f>(DC177-DD177)/DD177</f>
        <v/>
      </c>
      <c r="DI177" s="2729" t="n"/>
      <c r="DJ177" s="3102" t="n"/>
      <c r="DL177" s="3102" t="n"/>
      <c r="DM177" s="2811">
        <f>(CS177-CZ177)*10^6</f>
        <v/>
      </c>
      <c r="DN177" s="2811">
        <f>(CT177-DC177)*10^6</f>
        <v/>
      </c>
      <c r="DO177" s="2811">
        <f>(CW177-DD177)*10^6</f>
        <v/>
      </c>
    </row>
    <row customHeight="1" ht="19.5" r="178" s="2557">
      <c r="B178" t="inlineStr">
        <is>
          <t>Dont Roaming National</t>
        </is>
      </c>
      <c r="C178" s="643" t="inlineStr">
        <is>
          <t>CA171</t>
        </is>
      </c>
      <c r="D178" s="2667" t="n">
        <v>100.933248</v>
      </c>
      <c r="E178" s="2667" t="n">
        <v>112.9580431080946</v>
      </c>
      <c r="F178" s="2667" t="n">
        <v>-12.02479510809464</v>
      </c>
      <c r="G178" s="2667" t="n">
        <v>37.207255</v>
      </c>
      <c r="H178" s="224" t="n">
        <v>1.712730299507448</v>
      </c>
      <c r="I178" s="389" t="n"/>
      <c r="J178" s="2667" t="n">
        <v>201.27745</v>
      </c>
      <c r="K178" s="2667" t="n">
        <v>103.8146734883411</v>
      </c>
      <c r="L178" s="2667" t="n">
        <v>97.46277651165887</v>
      </c>
      <c r="M178" s="2667" t="n">
        <v>42.502701</v>
      </c>
      <c r="N178" s="224" t="n">
        <v>3.735639036210898</v>
      </c>
      <c r="O178" s="2826" t="n"/>
      <c r="P178" s="2667" t="n">
        <v>131.255869</v>
      </c>
      <c r="Q178" s="2667" t="n">
        <v>117.6437113925376</v>
      </c>
      <c r="R178" s="2667" t="n">
        <v>13.61215760746241</v>
      </c>
      <c r="S178" s="2667" t="n">
        <v>43.251571</v>
      </c>
      <c r="T178" s="224" t="n">
        <v>2.034707548541994</v>
      </c>
      <c r="U178" s="389" t="n"/>
      <c r="V178" s="2348" t="n">
        <v>297.178308</v>
      </c>
      <c r="W178" s="2668" t="n">
        <v>116.5307915517419</v>
      </c>
      <c r="X178" s="2668" t="n">
        <v>131.255869</v>
      </c>
      <c r="Y178" s="2668" t="n">
        <v>180.6475164482582</v>
      </c>
      <c r="Z178" s="2668" t="n">
        <v>165.922439</v>
      </c>
      <c r="AA178" s="2668" t="n">
        <v>46.708209</v>
      </c>
      <c r="AB178" s="224" t="n">
        <v>5.36244279886647</v>
      </c>
      <c r="AC178" s="389" t="n"/>
      <c r="AD178" s="2667" t="n">
        <v>436.261072</v>
      </c>
      <c r="AE178" s="2667" t="n">
        <v>123.2536109404901</v>
      </c>
      <c r="AF178" s="2667" t="n">
        <v>131.255869</v>
      </c>
      <c r="AG178" s="2667" t="n">
        <v>313.0074610595099</v>
      </c>
      <c r="AH178" s="2747" t="n">
        <v>305.0052030000001</v>
      </c>
      <c r="AI178" s="2667" t="n">
        <v>55.026974</v>
      </c>
      <c r="AJ178" s="224" t="n">
        <v>6.928131247049856</v>
      </c>
      <c r="AK178" s="389" t="n"/>
      <c r="AL178" s="2667" t="n">
        <v>700.587959</v>
      </c>
      <c r="AM178" s="2667" t="n">
        <v>122.0910466836284</v>
      </c>
      <c r="AN178" s="2667" t="n">
        <v>131.255869</v>
      </c>
      <c r="AO178" s="2667" t="n">
        <v>550.668665207829</v>
      </c>
      <c r="AP178" s="2667" t="n">
        <v>578.4969123163715</v>
      </c>
      <c r="AQ178" s="2747" t="n">
        <v>569.33209</v>
      </c>
      <c r="AR178" s="2667" t="n">
        <v>61.458529</v>
      </c>
      <c r="AS178" s="224" t="n">
        <v>10.39936100650896</v>
      </c>
      <c r="AT178" s="2826" t="n"/>
      <c r="AU178" s="2747" t="n">
        <v>406.023606</v>
      </c>
      <c r="AV178" s="2667" t="n">
        <v>129.1382627943931</v>
      </c>
      <c r="AW178" s="2667" t="n">
        <v>547.107679722532</v>
      </c>
      <c r="AX178" s="2667" t="n">
        <v>276.8853432056069</v>
      </c>
      <c r="AY178" s="2667" t="n">
        <v>-141.084073722532</v>
      </c>
      <c r="AZ178" s="2667" t="n">
        <v>79.057419</v>
      </c>
      <c r="BA178" s="224" t="n">
        <v>4.135806495276554</v>
      </c>
      <c r="BB178" s="389" t="n"/>
      <c r="BC178" s="2747" t="n">
        <v>417.994046</v>
      </c>
      <c r="BD178" s="2667" t="n">
        <v>132.1878970909221</v>
      </c>
      <c r="BE178" s="2667" t="n">
        <v>364.7284644857227</v>
      </c>
      <c r="BF178" s="2667" t="n">
        <v>285.8061489090779</v>
      </c>
      <c r="BG178" s="2667" t="n">
        <v>53.26558151427736</v>
      </c>
      <c r="BH178" s="2667" t="n">
        <v>85.55802</v>
      </c>
      <c r="BI178" s="224" t="n">
        <v>3.885503965613043</v>
      </c>
      <c r="BJ178" s="2826" t="n"/>
      <c r="BK178" s="2747" t="n">
        <v>461.041643</v>
      </c>
      <c r="BL178" s="2667" t="n">
        <v>130.9465524902436</v>
      </c>
      <c r="BM178" s="2667" t="n">
        <v>358.6896780456133</v>
      </c>
      <c r="BN178" s="2667" t="n">
        <v>516.2056341635762</v>
      </c>
      <c r="BO178" s="2667" t="n">
        <v>330.0950905097564</v>
      </c>
      <c r="BP178" s="2667" t="n">
        <v>-55.16399116357616</v>
      </c>
      <c r="BQ178" s="2667" t="n">
        <v>85.248841</v>
      </c>
      <c r="BR178" s="224" t="n">
        <v>4.408186640332154</v>
      </c>
      <c r="BS178" s="389" t="n"/>
      <c r="BT178" s="2747" t="n">
        <v>408.327281</v>
      </c>
      <c r="BU178" s="2667" t="n">
        <v>138.5107157685509</v>
      </c>
      <c r="BV178" s="2667" t="n">
        <v>541.9961312809876</v>
      </c>
      <c r="BW178" s="2667" t="n">
        <v>269.8165652314491</v>
      </c>
      <c r="BX178" s="2667" t="n">
        <v>-133.6688502809876</v>
      </c>
      <c r="BY178" s="2667" t="n">
        <v>103.666975</v>
      </c>
      <c r="BZ178" s="224" t="n">
        <v>2.938836654585514</v>
      </c>
      <c r="CA178" s="389" t="n"/>
      <c r="CB178" s="2747" t="n">
        <v>360.46633</v>
      </c>
      <c r="CC178" s="2667" t="n">
        <v>137.2138155892911</v>
      </c>
      <c r="CD178" s="2667" t="n">
        <v>532.9529740058007</v>
      </c>
      <c r="CE178" s="2667" t="n">
        <v>223.2525144107089</v>
      </c>
      <c r="CF178" s="2667" t="n">
        <v>-172.4866440058007</v>
      </c>
      <c r="CG178" s="2667" t="n">
        <v>90.06684</v>
      </c>
      <c r="CH178" s="224" t="n">
        <v>3.002209137125273</v>
      </c>
      <c r="CI178" s="389" t="n"/>
      <c r="CJ178" s="2747" t="n">
        <v>389.580322</v>
      </c>
      <c r="CK178" s="2667" t="n">
        <v>147.7724094252604</v>
      </c>
      <c r="CL178" s="2667" t="n">
        <v>567.2423121774565</v>
      </c>
      <c r="CM178" s="2667" t="n">
        <v>241.8079125747396</v>
      </c>
      <c r="CN178" s="2667" t="n">
        <v>-177.6619901774565</v>
      </c>
      <c r="CO178" s="2667" t="n">
        <v>181.956711</v>
      </c>
      <c r="CP178" s="224" t="n">
        <v>1.14106047454331</v>
      </c>
      <c r="CQ178" s="389" t="n"/>
      <c r="CR178" s="2667" t="n">
        <v>4310.927134</v>
      </c>
      <c r="CS178" s="2667" t="n">
        <v>1512.061530323495</v>
      </c>
      <c r="CT178" s="2667" t="n">
        <v>4849.908609627821</v>
      </c>
      <c r="CU178" s="2667" t="n">
        <v>2798.865603676506</v>
      </c>
      <c r="CV178" s="2667" t="n">
        <v>-538.9814756278201</v>
      </c>
      <c r="CW178" s="2667" t="n">
        <v>911.7100449999999</v>
      </c>
      <c r="CX178" s="224">
        <f>IFERROR(CR178/CW178-1, "-")</f>
        <v/>
      </c>
      <c r="CY178" s="32" t="n"/>
      <c r="CZ178" s="3008" t="n">
        <v>1512.061530323495</v>
      </c>
      <c r="DA178" s="2667" t="n">
        <v>1614.769388</v>
      </c>
      <c r="DB178" s="2667" t="n">
        <v>4127.871895049267</v>
      </c>
      <c r="DC178" s="2667" t="n">
        <v>4849.908609627821</v>
      </c>
      <c r="DD178" s="2667" t="n">
        <v>911.7100449999999</v>
      </c>
      <c r="DE178" s="224" t="n"/>
      <c r="DF178" s="224" t="n"/>
      <c r="DG178" s="224" t="n"/>
      <c r="DH178" s="224" t="n"/>
      <c r="DI178" s="2729" t="n"/>
      <c r="DL178" s="2618" t="n"/>
      <c r="DM178" s="2811">
        <f>(CS178-CZ178)*10^6</f>
        <v/>
      </c>
      <c r="DN178" s="2811">
        <f>(CT178-DC178)*10^6</f>
        <v/>
      </c>
      <c r="DO178" s="2811">
        <f>(CW178-DD178)*10^6</f>
        <v/>
      </c>
    </row>
    <row customHeight="1" ht="15" r="179" s="2557">
      <c r="A179" s="663" t="inlineStr">
        <is>
          <t>CA Non récurrent</t>
        </is>
      </c>
      <c r="B179" s="669" t="n"/>
      <c r="C179" s="643" t="inlineStr">
        <is>
          <t>CA172</t>
        </is>
      </c>
      <c r="D179" s="2810" t="n">
        <v>206.554336</v>
      </c>
      <c r="E179" s="2811" t="n">
        <v>186.9720616076561</v>
      </c>
      <c r="F179" s="2811" t="n">
        <v>19.58227439234392</v>
      </c>
      <c r="G179" s="2811" t="n">
        <v>80.53865399999999</v>
      </c>
      <c r="H179" s="2372" t="n">
        <v>1.564660889415908</v>
      </c>
      <c r="I179" s="838" t="n"/>
      <c r="J179" s="2810" t="n">
        <v>161.247403</v>
      </c>
      <c r="K179" s="2811" t="n">
        <v>186.9720616076561</v>
      </c>
      <c r="L179" s="2811" t="n">
        <v>-25.7246586076561</v>
      </c>
      <c r="M179" s="2811" t="n">
        <v>191.94817</v>
      </c>
      <c r="N179" s="2372" t="n">
        <v>-0.1599430044058249</v>
      </c>
      <c r="O179" s="3103" t="n"/>
      <c r="P179" s="2810" t="n">
        <v>118.090603</v>
      </c>
      <c r="Q179" s="2811" t="n">
        <v>186.9720616076561</v>
      </c>
      <c r="R179" s="2811" t="n">
        <v>-68.88145860765609</v>
      </c>
      <c r="S179" s="2811" t="n">
        <v>139.392677</v>
      </c>
      <c r="T179" s="2372" t="n">
        <v>-0.1528206105116985</v>
      </c>
      <c r="U179" s="838" t="n"/>
      <c r="V179" s="2356" t="n">
        <v>183.384121</v>
      </c>
      <c r="W179" s="2655" t="n">
        <v>186.9720616076561</v>
      </c>
      <c r="X179" s="2655" t="n">
        <v>185.9720616076561</v>
      </c>
      <c r="Y179" s="2655" t="n">
        <v>-3.587940607656094</v>
      </c>
      <c r="Z179" s="2655" t="n">
        <v>-2.587940607656094</v>
      </c>
      <c r="AA179" s="2655" t="n">
        <v>115.317379</v>
      </c>
      <c r="AB179" s="2372" t="n">
        <v>0.5902557150557506</v>
      </c>
      <c r="AC179" s="838" t="n"/>
      <c r="AD179" s="2810" t="n">
        <v>136.326071</v>
      </c>
      <c r="AE179" s="2811" t="n">
        <v>186.9720616076561</v>
      </c>
      <c r="AF179" s="2811" t="n">
        <v>185.9720616076561</v>
      </c>
      <c r="AG179" s="2811" t="n">
        <v>-50.6459906076561</v>
      </c>
      <c r="AH179" s="3001" t="n">
        <v>-49.6459906076561</v>
      </c>
      <c r="AI179" s="2811" t="n">
        <v>65.89593600000001</v>
      </c>
      <c r="AJ179" s="659" t="n">
        <v>1.068808477050845</v>
      </c>
      <c r="AK179" s="838" t="n"/>
      <c r="AL179" s="3094" t="n">
        <v>74.439745</v>
      </c>
      <c r="AM179" s="2811" t="n">
        <v>187.9720616076561</v>
      </c>
      <c r="AN179" s="2811" t="n">
        <v>185.9720616076561</v>
      </c>
      <c r="AO179" s="2811" t="n">
        <v>136.5652067096775</v>
      </c>
      <c r="AP179" s="3095" t="n">
        <v>-113.5323166076561</v>
      </c>
      <c r="AQ179" s="3001" t="n">
        <v>-111.5323166076561</v>
      </c>
      <c r="AR179" s="2811" t="n">
        <v>224.858651</v>
      </c>
      <c r="AS179" s="659" t="n">
        <v>-0.6689487165872928</v>
      </c>
      <c r="AT179" s="3103" t="n"/>
      <c r="AU179" s="3099" t="n">
        <v>222.8611050000001</v>
      </c>
      <c r="AV179" s="2811" t="n">
        <v>186.9720616076561</v>
      </c>
      <c r="AW179" s="2811" t="n">
        <v>157.8333281525424</v>
      </c>
      <c r="AX179" s="2811" t="n">
        <v>35.88904339234401</v>
      </c>
      <c r="AY179" s="2811" t="n">
        <v>65.02777684745774</v>
      </c>
      <c r="AZ179" s="2811" t="n">
        <v>326.925561</v>
      </c>
      <c r="BA179" s="659" t="n">
        <v>-0.3183123879383659</v>
      </c>
      <c r="BB179" s="838" t="n"/>
      <c r="BC179" s="3099" t="n">
        <v>155.667088</v>
      </c>
      <c r="BD179" s="2811" t="n">
        <v>187.9720616076561</v>
      </c>
      <c r="BE179" s="2811" t="n">
        <v>153.578307638983</v>
      </c>
      <c r="BF179" s="2811" t="n">
        <v>-32.30497360765608</v>
      </c>
      <c r="BG179" s="2811" t="n">
        <v>2.088780361016973</v>
      </c>
      <c r="BH179" s="2811" t="n">
        <v>185.023406</v>
      </c>
      <c r="BI179" s="659" t="n">
        <v>-0.158662726163413</v>
      </c>
      <c r="BJ179" s="3103" t="n"/>
      <c r="BK179" s="3099" t="n">
        <v>82.22179999999999</v>
      </c>
      <c r="BL179" s="2811" t="n">
        <v>186.9720616076561</v>
      </c>
      <c r="BM179" s="2811" t="n">
        <v>154.5525487289229</v>
      </c>
      <c r="BN179" s="2811" t="n">
        <v>183.8709677419355</v>
      </c>
      <c r="BO179" s="2811" t="n">
        <v>-104.7502616076561</v>
      </c>
      <c r="BP179" s="2811" t="n">
        <v>-101.6491677419355</v>
      </c>
      <c r="BQ179" s="2811" t="n">
        <v>192.506773</v>
      </c>
      <c r="BR179" s="659" t="n">
        <v>-0.5728887938919428</v>
      </c>
      <c r="BS179" s="838" t="n"/>
      <c r="BT179" s="3099" t="n">
        <v>118.252678</v>
      </c>
      <c r="BU179" s="2811" t="n">
        <v>186.9720616076561</v>
      </c>
      <c r="BV179" s="2811" t="n">
        <v>190</v>
      </c>
      <c r="BW179" s="2811" t="n">
        <v>-68.71938360765608</v>
      </c>
      <c r="BX179" s="2811" t="n">
        <v>-71.747322</v>
      </c>
      <c r="BY179" s="2811" t="n">
        <v>185.194526</v>
      </c>
      <c r="BZ179" s="659" t="n">
        <v>-0.3614677466222732</v>
      </c>
      <c r="CA179" s="654" t="n"/>
      <c r="CB179" s="3099" t="n">
        <v>83.580392</v>
      </c>
      <c r="CC179" s="2811" t="n">
        <v>186.9720616076561</v>
      </c>
      <c r="CD179" s="2811" t="n">
        <v>183.8709677419355</v>
      </c>
      <c r="CE179" s="2811" t="n">
        <v>-103.3916696076561</v>
      </c>
      <c r="CF179" s="2811" t="n">
        <v>-100.2905757419355</v>
      </c>
      <c r="CG179" s="2811" t="n">
        <v>164.000743</v>
      </c>
      <c r="CH179" s="659" t="n">
        <v>-0.4903657723062876</v>
      </c>
      <c r="CI179" s="654" t="n"/>
      <c r="CJ179" s="3099" t="n">
        <v>138.730717</v>
      </c>
      <c r="CK179" s="2811" t="n">
        <v>187.9720616076561</v>
      </c>
      <c r="CL179" s="2811" t="n">
        <v>205</v>
      </c>
      <c r="CM179" s="2811" t="n">
        <v>-49.24134460765609</v>
      </c>
      <c r="CN179" s="2811" t="n">
        <v>-66.269283</v>
      </c>
      <c r="CO179" s="2811" t="n">
        <v>185.766815</v>
      </c>
      <c r="CP179" s="659" t="n">
        <v>-0.2531996793937605</v>
      </c>
      <c r="CQ179" s="665" t="n"/>
      <c r="CR179" s="2811" t="n">
        <v>1681.356059</v>
      </c>
      <c r="CS179" s="2811" t="n">
        <v>2246.664739291873</v>
      </c>
      <c r="CT179" s="2811" t="n">
        <v>2021.312407483871</v>
      </c>
      <c r="CU179" s="2811" t="n">
        <v>-565.3086802918731</v>
      </c>
      <c r="CV179" s="2811" t="n">
        <v>-339.9563484838709</v>
      </c>
      <c r="CW179" s="2811" t="n">
        <v>2057.369291</v>
      </c>
      <c r="CX179" s="646">
        <f>IFERROR(CR179/CW179-1, "-")</f>
        <v/>
      </c>
      <c r="CY179" s="93" t="n"/>
      <c r="CZ179" s="3012" t="n">
        <v>2246.664739291873</v>
      </c>
      <c r="DA179" s="2811" t="n">
        <v>2159.640896468904</v>
      </c>
      <c r="DB179" s="2811" t="n">
        <v>1872.916503705792</v>
      </c>
      <c r="DC179" s="2811" t="n">
        <v>2021.312407483872</v>
      </c>
      <c r="DD179" s="2811" t="n">
        <v>2057.369291</v>
      </c>
      <c r="DE179" s="840">
        <f>(CZ179-DD179)/DD179</f>
        <v/>
      </c>
      <c r="DF179" s="368">
        <f>(DA179-DD179)/DD179</f>
        <v/>
      </c>
      <c r="DG179" s="368">
        <f>(DB179-DD179)/DD179</f>
        <v/>
      </c>
      <c r="DH179" s="368">
        <f>(DC179-DD179)/DD179</f>
        <v/>
      </c>
      <c r="DI179" s="2729" t="n"/>
      <c r="DL179" s="2618" t="n"/>
      <c r="DM179" s="2811">
        <f>(CS179-CZ179)*10^6</f>
        <v/>
      </c>
      <c r="DN179" s="2811">
        <f>(CT179-DC179)*10^6</f>
        <v/>
      </c>
      <c r="DO179" s="2811">
        <f>(CW179-DD179)*10^6</f>
        <v/>
      </c>
    </row>
    <row customHeight="1" ht="15" r="180" s="2557">
      <c r="A180" s="557" t="n"/>
      <c r="B180" s="814" t="inlineStr">
        <is>
          <t>Terminaux</t>
        </is>
      </c>
      <c r="C180" s="643" t="inlineStr">
        <is>
          <t>CA173</t>
        </is>
      </c>
      <c r="D180" s="2667" t="n">
        <v>198.264067</v>
      </c>
      <c r="E180" s="2667" t="n">
        <v>74.2</v>
      </c>
      <c r="F180" s="2667" t="n">
        <v>124.064067</v>
      </c>
      <c r="G180" s="2667" t="n">
        <v>30.808123</v>
      </c>
      <c r="H180" s="224" t="n">
        <v>5.435447787585113</v>
      </c>
      <c r="I180" s="389" t="n"/>
      <c r="J180" s="2667" t="n">
        <v>153.736875</v>
      </c>
      <c r="K180" s="2667" t="n">
        <v>74.2</v>
      </c>
      <c r="L180" s="2667" t="n">
        <v>79.53687499999999</v>
      </c>
      <c r="M180" s="2667" t="n">
        <v>156.6536</v>
      </c>
      <c r="N180" s="224" t="n">
        <v>-0.0186189465163904</v>
      </c>
      <c r="O180" s="2826" t="n"/>
      <c r="P180" s="2667" t="n">
        <v>112.982209</v>
      </c>
      <c r="Q180" s="2667" t="n">
        <v>74.2</v>
      </c>
      <c r="R180" s="2667" t="n">
        <v>38.78220899999999</v>
      </c>
      <c r="S180" s="2667" t="n">
        <v>90.80770099999999</v>
      </c>
      <c r="T180" s="224" t="n">
        <v>0.2441919325762911</v>
      </c>
      <c r="U180" s="389" t="n"/>
      <c r="V180" s="2348" t="n">
        <v>172.246646</v>
      </c>
      <c r="W180" s="2668" t="n">
        <v>74.2</v>
      </c>
      <c r="X180" s="2668" t="n">
        <v>73.2</v>
      </c>
      <c r="Y180" s="2668" t="n">
        <v>98.046646</v>
      </c>
      <c r="Z180" s="2668" t="n">
        <v>99.046646</v>
      </c>
      <c r="AA180" s="2668" t="n">
        <v>34.926896</v>
      </c>
      <c r="AB180" s="224" t="n">
        <v>3.931633375035674</v>
      </c>
      <c r="AC180" s="389" t="n"/>
      <c r="AD180" s="2667" t="n">
        <v>127.536649</v>
      </c>
      <c r="AE180" s="2667" t="n">
        <v>74.2</v>
      </c>
      <c r="AF180" s="2667" t="n">
        <v>73.2</v>
      </c>
      <c r="AG180" s="2667" t="n">
        <v>53.33664899999999</v>
      </c>
      <c r="AH180" s="2747" t="n">
        <v>54.33664899999999</v>
      </c>
      <c r="AI180" s="2667" t="n">
        <v>25.095688</v>
      </c>
      <c r="AJ180" s="224" t="n">
        <v>4.082014448059763</v>
      </c>
      <c r="AK180" s="389" t="n"/>
      <c r="AL180" s="2667" t="n">
        <v>68.038038</v>
      </c>
      <c r="AM180" s="2667" t="n">
        <v>74.2</v>
      </c>
      <c r="AN180" s="2667" t="n">
        <v>73.2</v>
      </c>
      <c r="AO180" s="2667" t="n">
        <v>129.0772218064516</v>
      </c>
      <c r="AP180" s="2667" t="n">
        <v>-6.161962000000003</v>
      </c>
      <c r="AQ180" s="2747" t="n">
        <v>-5.161962000000003</v>
      </c>
      <c r="AR180" s="2667" t="n">
        <v>198.453997</v>
      </c>
      <c r="AS180" s="224" t="n">
        <v>-0.6571596489437297</v>
      </c>
      <c r="AT180" s="2826" t="n"/>
      <c r="AU180" s="2747" t="n">
        <v>210.9442230000001</v>
      </c>
      <c r="AV180" s="2667" t="n">
        <v>74.2</v>
      </c>
      <c r="AW180" s="2667" t="n">
        <v>149.1791943002456</v>
      </c>
      <c r="AX180" s="2667" t="n">
        <v>136.7442230000001</v>
      </c>
      <c r="AY180" s="2667" t="n">
        <v>61.76502869975451</v>
      </c>
      <c r="AZ180" s="2667" t="n">
        <v>274.429571</v>
      </c>
      <c r="BA180" s="224" t="n">
        <v>-0.2313356675399967</v>
      </c>
      <c r="BB180" s="389" t="n"/>
      <c r="BC180" s="2747" t="n">
        <v>148.51428</v>
      </c>
      <c r="BD180" s="2667" t="n">
        <v>75.2</v>
      </c>
      <c r="BE180" s="2667" t="n">
        <v>145.1574801326883</v>
      </c>
      <c r="BF180" s="2667" t="n">
        <v>73.31428000000001</v>
      </c>
      <c r="BG180" s="2667" t="n">
        <v>3.356799867311679</v>
      </c>
      <c r="BH180" s="2667" t="n">
        <v>149.981768</v>
      </c>
      <c r="BI180" s="224" t="n">
        <v>-0.009784442599716336</v>
      </c>
      <c r="BJ180" s="2826" t="n"/>
      <c r="BK180" s="2747" t="n">
        <v>76.52712699999999</v>
      </c>
      <c r="BL180" s="2667" t="n">
        <v>74.2</v>
      </c>
      <c r="BM180" s="2667" t="n">
        <v>146.0783027659852</v>
      </c>
      <c r="BN180" s="2667" t="n">
        <v>172.016158774161</v>
      </c>
      <c r="BO180" s="2667" t="n">
        <v>2.32712699999999</v>
      </c>
      <c r="BP180" s="2667" t="n">
        <v>-95.48903177416103</v>
      </c>
      <c r="BQ180" s="2667" t="n">
        <v>170.42195</v>
      </c>
      <c r="BR180" s="224" t="n">
        <v>-0.5509549855520373</v>
      </c>
      <c r="BS180" s="389" t="n"/>
      <c r="BT180" s="2747" t="n">
        <v>108.622564</v>
      </c>
      <c r="BU180" s="2667" t="n">
        <v>74.2</v>
      </c>
      <c r="BV180" s="2667" t="n">
        <v>177.7500307332997</v>
      </c>
      <c r="BW180" s="2667" t="n">
        <v>34.42256399999999</v>
      </c>
      <c r="BX180" s="2667" t="n">
        <v>-69.12746673329973</v>
      </c>
      <c r="BY180" s="2667" t="n">
        <v>134.969448</v>
      </c>
      <c r="BZ180" s="224" t="n">
        <v>-0.1952062810540649</v>
      </c>
      <c r="CA180" s="389" t="n"/>
      <c r="CB180" s="2747" t="n">
        <v>76.737842</v>
      </c>
      <c r="CC180" s="2667" t="n">
        <v>74.2</v>
      </c>
      <c r="CD180" s="2667" t="n">
        <v>172.016158774161</v>
      </c>
      <c r="CE180" s="2667" t="n">
        <v>2.537841999999998</v>
      </c>
      <c r="CF180" s="2667" t="n">
        <v>-95.27831677416103</v>
      </c>
      <c r="CG180" s="2667" t="n">
        <v>130.746674</v>
      </c>
      <c r="CH180" s="224" t="n">
        <v>-0.4130799686728551</v>
      </c>
      <c r="CI180" s="389" t="n"/>
      <c r="CJ180" s="2747" t="n">
        <v>134.360805</v>
      </c>
      <c r="CK180" s="2667" t="n">
        <v>75.2</v>
      </c>
      <c r="CL180" s="2667" t="n">
        <v>191.782927896455</v>
      </c>
      <c r="CM180" s="2667" t="n">
        <v>59.160805</v>
      </c>
      <c r="CN180" s="2667" t="n">
        <v>-57.42212289645497</v>
      </c>
      <c r="CO180" s="2667" t="n">
        <v>150.672063</v>
      </c>
      <c r="CP180" s="224" t="n">
        <v>-0.1082566845852506</v>
      </c>
      <c r="CQ180" s="389" t="n"/>
      <c r="CR180" s="2667" t="n">
        <v>1588.511325</v>
      </c>
      <c r="CS180" s="2667" t="n">
        <v>892.4000000000002</v>
      </c>
      <c r="CT180" s="2667" t="n">
        <v>1905.828263178077</v>
      </c>
      <c r="CU180" s="2667" t="n">
        <v>696.1113250000002</v>
      </c>
      <c r="CV180" s="2667" t="n">
        <v>-317.3169381780767</v>
      </c>
      <c r="CW180" s="2667" t="n">
        <v>1547.967479</v>
      </c>
      <c r="CX180" s="841">
        <f>IFERROR(CR180/CW180-1, "-")</f>
        <v/>
      </c>
      <c r="CY180" s="32" t="n"/>
      <c r="CZ180" s="3008" t="n">
        <v>892.4000000000002</v>
      </c>
      <c r="DA180" s="2667" t="n">
        <v>1123.783151</v>
      </c>
      <c r="DB180" s="2667" t="n">
        <v>1773.558694948988</v>
      </c>
      <c r="DC180" s="2667" t="n">
        <v>1905.828263178077</v>
      </c>
      <c r="DD180" s="2667" t="n">
        <v>1547.967479</v>
      </c>
      <c r="DE180" s="224">
        <f>(CZ180-DD180)/DD180</f>
        <v/>
      </c>
      <c r="DF180" s="224">
        <f>(DA180-DD180)/DD180</f>
        <v/>
      </c>
      <c r="DG180" s="224">
        <f>(DB180-DD180)/DD180</f>
        <v/>
      </c>
      <c r="DH180" s="224">
        <f>(DC180-DD180)/DD180</f>
        <v/>
      </c>
      <c r="DI180" s="2729" t="n"/>
      <c r="DL180" s="2618" t="n"/>
      <c r="DM180" s="2811">
        <f>(CS180-CZ180)*10^6</f>
        <v/>
      </c>
      <c r="DN180" s="2811">
        <f>(CT180-DC180)*10^6</f>
        <v/>
      </c>
      <c r="DO180" s="2811">
        <f>(CW180-DD180)*10^6</f>
        <v/>
      </c>
    </row>
    <row customHeight="1" ht="15" r="181" s="2557">
      <c r="A181" s="557" t="n"/>
      <c r="B181" s="814" t="inlineStr">
        <is>
          <t>Clé Internet Mobile</t>
        </is>
      </c>
      <c r="C181" s="643" t="inlineStr">
        <is>
          <t>CA174</t>
        </is>
      </c>
      <c r="D181" s="2667" t="n">
        <v>8.290269</v>
      </c>
      <c r="E181" s="2667" t="n">
        <v>112.7720616076561</v>
      </c>
      <c r="F181" s="2667" t="n">
        <v>-104.4817926076561</v>
      </c>
      <c r="G181" s="2667" t="n">
        <v>49.730531</v>
      </c>
      <c r="H181" s="224" t="n">
        <v>-0.8332961898194894</v>
      </c>
      <c r="I181" s="389" t="n"/>
      <c r="J181" s="2667" t="n">
        <v>7.510528</v>
      </c>
      <c r="K181" s="2667" t="n">
        <v>112.7720616076561</v>
      </c>
      <c r="L181" s="2667" t="n">
        <v>-105.2615336076561</v>
      </c>
      <c r="M181" s="2667" t="n">
        <v>35.29457</v>
      </c>
      <c r="N181" s="224" t="n">
        <v>-0.7872044339965043</v>
      </c>
      <c r="O181" s="2826" t="n"/>
      <c r="P181" s="2667" t="n">
        <v>5.108394</v>
      </c>
      <c r="Q181" s="2667" t="n">
        <v>112.7720616076561</v>
      </c>
      <c r="R181" s="2667" t="n">
        <v>-107.6636676076561</v>
      </c>
      <c r="S181" s="2667" t="n">
        <v>48.584976</v>
      </c>
      <c r="T181" s="224" t="n">
        <v>-0.8948565087281303</v>
      </c>
      <c r="U181" s="389" t="n"/>
      <c r="V181" s="2348" t="n">
        <v>11.137475</v>
      </c>
      <c r="W181" s="2668" t="n">
        <v>112.7720616076561</v>
      </c>
      <c r="X181" s="2668" t="n">
        <v>112.7720616076561</v>
      </c>
      <c r="Y181" s="2668" t="n">
        <v>-101.6345866076561</v>
      </c>
      <c r="Z181" s="2668" t="n">
        <v>-101.6345866076561</v>
      </c>
      <c r="AA181" s="2668" t="n">
        <v>59.488372</v>
      </c>
      <c r="AB181" s="224" t="n">
        <v>-0.8127789578776841</v>
      </c>
      <c r="AC181" s="389" t="n"/>
      <c r="AD181" s="2667" t="n">
        <v>8.789422</v>
      </c>
      <c r="AE181" s="2667" t="n">
        <v>112.7720616076561</v>
      </c>
      <c r="AF181" s="2667" t="n">
        <v>112.7720616076561</v>
      </c>
      <c r="AG181" s="2667" t="n">
        <v>-103.9826396076561</v>
      </c>
      <c r="AH181" s="2747" t="n">
        <v>-103.9826396076561</v>
      </c>
      <c r="AI181" s="2667" t="n">
        <v>40.800248</v>
      </c>
      <c r="AJ181" s="224" t="n">
        <v>-0.7845742996464139</v>
      </c>
      <c r="AK181" s="389" t="n"/>
      <c r="AL181" s="2667" t="n">
        <v>6.401707</v>
      </c>
      <c r="AM181" s="2667" t="n">
        <v>113.7720616076561</v>
      </c>
      <c r="AN181" s="2667" t="n">
        <v>112.7720616076561</v>
      </c>
      <c r="AO181" s="2667" t="n">
        <v>7.487984903225808</v>
      </c>
      <c r="AP181" s="2667" t="n">
        <v>-107.3703546076561</v>
      </c>
      <c r="AQ181" s="2747" t="n">
        <v>-106.3703546076561</v>
      </c>
      <c r="AR181" s="2667" t="n">
        <v>26.404654</v>
      </c>
      <c r="AS181" s="224" t="n">
        <v>-0.7575538388043259</v>
      </c>
      <c r="AT181" s="2826" t="n"/>
      <c r="AU181" s="2747" t="n">
        <v>11.916882</v>
      </c>
      <c r="AV181" s="2667" t="n">
        <v>112.7720616076561</v>
      </c>
      <c r="AW181" s="2667" t="n">
        <v>8.654133852296743</v>
      </c>
      <c r="AX181" s="2667" t="n">
        <v>-100.8551796076561</v>
      </c>
      <c r="AY181" s="2667" t="n">
        <v>3.262748147703256</v>
      </c>
      <c r="AZ181" s="2667" t="n">
        <v>52.49599</v>
      </c>
      <c r="BA181" s="224" t="n">
        <v>-0.7729944325271321</v>
      </c>
      <c r="BB181" s="389" t="n"/>
      <c r="BC181" s="2747" t="n">
        <v>7.152808</v>
      </c>
      <c r="BD181" s="2667" t="n">
        <v>112.7720616076561</v>
      </c>
      <c r="BE181" s="2667" t="n">
        <v>8.420827506294703</v>
      </c>
      <c r="BF181" s="2667" t="n">
        <v>-105.6192536076561</v>
      </c>
      <c r="BG181" s="2667" t="n">
        <v>-1.268019506294703</v>
      </c>
      <c r="BH181" s="2667" t="n">
        <v>35.041638</v>
      </c>
      <c r="BI181" s="224" t="n">
        <v>-0.7958768936543434</v>
      </c>
      <c r="BJ181" s="2826" t="n"/>
      <c r="BK181" s="2747" t="n">
        <v>5.694673</v>
      </c>
      <c r="BL181" s="2667" t="n">
        <v>112.7720616076561</v>
      </c>
      <c r="BM181" s="2667" t="n">
        <v>8.474245962937768</v>
      </c>
      <c r="BN181" s="2667" t="n">
        <v>11.85480896777446</v>
      </c>
      <c r="BO181" s="2667" t="n">
        <v>-107.0773886076561</v>
      </c>
      <c r="BP181" s="2667" t="n">
        <v>-6.16013596777446</v>
      </c>
      <c r="BQ181" s="2667" t="n">
        <v>22.084823</v>
      </c>
      <c r="BR181" s="224" t="n">
        <v>-0.7421454090893098</v>
      </c>
      <c r="BS181" s="389" t="n"/>
      <c r="BT181" s="2747" t="n">
        <v>9.630114000000001</v>
      </c>
      <c r="BU181" s="2667" t="n">
        <v>112.7720616076561</v>
      </c>
      <c r="BV181" s="2667" t="n">
        <v>12.24996926670028</v>
      </c>
      <c r="BW181" s="2667" t="n">
        <v>-103.1419476076561</v>
      </c>
      <c r="BX181" s="2667" t="n">
        <v>-2.619855266700275</v>
      </c>
      <c r="BY181" s="2667" t="n">
        <v>50.225078</v>
      </c>
      <c r="BZ181" s="224" t="n">
        <v>-0.80826084530919</v>
      </c>
      <c r="CA181" s="389" t="n"/>
      <c r="CB181" s="2747" t="n">
        <v>6.84255</v>
      </c>
      <c r="CC181" s="2667" t="n">
        <v>112.7720616076561</v>
      </c>
      <c r="CD181" s="2667" t="n">
        <v>11.85480896777446</v>
      </c>
      <c r="CE181" s="2667" t="n">
        <v>-105.9295116076561</v>
      </c>
      <c r="CF181" s="2667" t="n">
        <v>-5.01225896777446</v>
      </c>
      <c r="CG181" s="2667" t="n">
        <v>33.254069</v>
      </c>
      <c r="CH181" s="224" t="n">
        <v>-0.7942342033391463</v>
      </c>
      <c r="CI181" s="389" t="n"/>
      <c r="CJ181" s="2747" t="n">
        <v>2.311283</v>
      </c>
      <c r="CK181" s="2667" t="n">
        <v>112.7720616076561</v>
      </c>
      <c r="CL181" s="2667" t="n">
        <v>13.21707210354503</v>
      </c>
      <c r="CM181" s="2667" t="n">
        <v>-110.4607786076561</v>
      </c>
      <c r="CN181" s="2667" t="n">
        <v>-10.90578910354503</v>
      </c>
      <c r="CO181" s="2667" t="n">
        <v>22.799987</v>
      </c>
      <c r="CP181" s="224" t="n">
        <v>-0.8986278807965987</v>
      </c>
      <c r="CQ181" s="389" t="n"/>
      <c r="CR181" s="2667" t="n">
        <v>90.78610500000002</v>
      </c>
      <c r="CS181" s="2667" t="n">
        <v>1354.264739291873</v>
      </c>
      <c r="CT181" s="2667" t="n">
        <v>115.4841443057942</v>
      </c>
      <c r="CU181" s="2667" t="n">
        <v>-1263.478634291873</v>
      </c>
      <c r="CV181" s="2667" t="n">
        <v>-24.69803930579423</v>
      </c>
      <c r="CW181" s="2667" t="n">
        <v>476.204936</v>
      </c>
      <c r="CX181" s="841">
        <f>IFERROR(CR181/CW181-1, "-")</f>
        <v/>
      </c>
      <c r="CY181" s="32" t="n"/>
      <c r="CZ181" s="3008" t="n">
        <v>1354.264739291873</v>
      </c>
      <c r="DA181" s="2667" t="n">
        <v>1035.857745468904</v>
      </c>
      <c r="DB181" s="2667" t="n">
        <v>99.35780875680413</v>
      </c>
      <c r="DC181" s="2667" t="n">
        <v>115.4841443057942</v>
      </c>
      <c r="DD181" s="2667" t="n">
        <v>476.204936</v>
      </c>
      <c r="DE181" s="224">
        <f>(CZ181-DD181)/DD181</f>
        <v/>
      </c>
      <c r="DF181" s="224">
        <f>(DA181-DD181)/DD181</f>
        <v/>
      </c>
      <c r="DG181" s="224">
        <f>(DB181-DD181)/DD181</f>
        <v/>
      </c>
      <c r="DH181" s="224">
        <f>(DC181-DD181)/DD181</f>
        <v/>
      </c>
      <c r="DI181" s="2729" t="n"/>
      <c r="DL181" s="2618" t="n"/>
      <c r="DM181" s="2811">
        <f>(CS181-CZ181)*10^6</f>
        <v/>
      </c>
      <c r="DN181" s="2811">
        <f>(CT181-DC181)*10^6</f>
        <v/>
      </c>
      <c r="DO181" s="2811">
        <f>(CW181-DD181)*10^6</f>
        <v/>
      </c>
    </row>
    <row customHeight="1" ht="15" r="182" s="2557">
      <c r="A182" s="557" t="n"/>
      <c r="B182" s="814" t="inlineStr">
        <is>
          <t>Autres</t>
        </is>
      </c>
      <c r="C182" s="643" t="inlineStr">
        <is>
          <t>CA175</t>
        </is>
      </c>
      <c r="D182" s="2667" t="n">
        <v>0</v>
      </c>
      <c r="E182" s="2667" t="n">
        <v>0</v>
      </c>
      <c r="F182" s="2667" t="n">
        <v>0</v>
      </c>
      <c r="G182" s="2667" t="n">
        <v>0</v>
      </c>
      <c r="H182" s="224" t="n"/>
      <c r="I182" s="389" t="n"/>
      <c r="J182" s="2667" t="n">
        <v>0</v>
      </c>
      <c r="K182" s="2667" t="n">
        <v>0</v>
      </c>
      <c r="L182" s="2667" t="n">
        <v>0</v>
      </c>
      <c r="M182" s="2667" t="n">
        <v>0</v>
      </c>
      <c r="N182" s="224" t="n"/>
      <c r="O182" s="2826" t="n"/>
      <c r="P182" s="2667" t="n">
        <v>0</v>
      </c>
      <c r="Q182" s="2667" t="n">
        <v>0</v>
      </c>
      <c r="R182" s="2667" t="n">
        <v>0</v>
      </c>
      <c r="S182" s="2667" t="n">
        <v>0</v>
      </c>
      <c r="T182" s="224" t="n"/>
      <c r="U182" s="389" t="n"/>
      <c r="V182" t="n">
        <v>0</v>
      </c>
      <c r="W182" s="2668" t="n">
        <v>0</v>
      </c>
      <c r="X182" s="2668" t="n">
        <v>0</v>
      </c>
      <c r="Y182" s="2668" t="n">
        <v>0</v>
      </c>
      <c r="Z182" s="2668" t="n">
        <v>0</v>
      </c>
      <c r="AA182" s="2668" t="n">
        <v>0</v>
      </c>
      <c r="AB182" s="224" t="n"/>
      <c r="AC182" s="764" t="n"/>
      <c r="AD182" s="2667" t="n">
        <v>0</v>
      </c>
      <c r="AE182" s="2667" t="n">
        <v>0</v>
      </c>
      <c r="AF182" s="2667" t="n">
        <v>0</v>
      </c>
      <c r="AG182" s="2667" t="n">
        <v>0</v>
      </c>
      <c r="AH182" s="2747" t="n">
        <v>0</v>
      </c>
      <c r="AI182" s="2667" t="n">
        <v>0</v>
      </c>
      <c r="AJ182" s="764" t="n"/>
      <c r="AK182" s="389" t="n"/>
      <c r="AL182" s="2667" t="n">
        <v>0</v>
      </c>
      <c r="AM182" s="2667" t="n">
        <v>0</v>
      </c>
      <c r="AN182" s="2667" t="n">
        <v>0</v>
      </c>
      <c r="AO182" s="2667" t="n">
        <v>0</v>
      </c>
      <c r="AP182" s="2667" t="n">
        <v>0</v>
      </c>
      <c r="AQ182" s="2747" t="n">
        <v>0</v>
      </c>
      <c r="AR182" s="2667" t="n">
        <v>0</v>
      </c>
      <c r="AS182" s="764" t="n"/>
      <c r="AT182" s="2826" t="n"/>
      <c r="AU182" s="2747" t="n">
        <v>0</v>
      </c>
      <c r="AV182" s="2667" t="n">
        <v>0</v>
      </c>
      <c r="AW182" s="2667" t="n">
        <v>0</v>
      </c>
      <c r="AX182" s="2667" t="n">
        <v>0</v>
      </c>
      <c r="AY182" s="2667" t="n">
        <v>0</v>
      </c>
      <c r="AZ182" s="2667" t="n">
        <v>0</v>
      </c>
      <c r="BA182" s="224" t="n"/>
      <c r="BB182" s="389" t="n"/>
      <c r="BC182" s="2747" t="n">
        <v>0</v>
      </c>
      <c r="BD182" s="2667" t="n">
        <v>0</v>
      </c>
      <c r="BE182" s="2667" t="n">
        <v>0</v>
      </c>
      <c r="BF182" s="2667" t="n">
        <v>0</v>
      </c>
      <c r="BG182" s="2667" t="n">
        <v>0</v>
      </c>
      <c r="BH182" s="2667" t="n">
        <v>0</v>
      </c>
      <c r="BI182" s="2667" t="n"/>
      <c r="BJ182" s="2826" t="n"/>
      <c r="BK182" s="2747" t="n">
        <v>0</v>
      </c>
      <c r="BL182" s="2667" t="n">
        <v>0</v>
      </c>
      <c r="BM182" s="2667" t="n">
        <v>0</v>
      </c>
      <c r="BN182" s="2667" t="n">
        <v>0</v>
      </c>
      <c r="BO182" s="2667" t="n">
        <v>0</v>
      </c>
      <c r="BP182" s="2667" t="n">
        <v>0</v>
      </c>
      <c r="BQ182" s="2667" t="n">
        <v>0</v>
      </c>
      <c r="BR182" s="2667" t="n"/>
      <c r="BS182" s="389" t="n"/>
      <c r="BT182" s="2747" t="n">
        <v>0</v>
      </c>
      <c r="BU182" s="2667" t="n">
        <v>0</v>
      </c>
      <c r="BV182" s="2667" t="n">
        <v>0</v>
      </c>
      <c r="BW182" s="2667" t="n">
        <v>0</v>
      </c>
      <c r="BX182" s="2667" t="n">
        <v>0</v>
      </c>
      <c r="BY182" s="2667" t="n">
        <v>0</v>
      </c>
      <c r="BZ182" s="2667" t="n"/>
      <c r="CA182" s="389" t="n"/>
      <c r="CB182" s="2747" t="n">
        <v>0</v>
      </c>
      <c r="CC182" s="2667" t="n">
        <v>0</v>
      </c>
      <c r="CD182" s="2667" t="n">
        <v>0</v>
      </c>
      <c r="CE182" s="2667" t="n">
        <v>0</v>
      </c>
      <c r="CF182" s="2667" t="n">
        <v>0</v>
      </c>
      <c r="CG182" s="2667" t="n">
        <v>0</v>
      </c>
      <c r="CH182" s="2667" t="n"/>
      <c r="CI182" s="389" t="n"/>
      <c r="CJ182" s="2747" t="n">
        <v>2.058629</v>
      </c>
      <c r="CK182" s="2667" t="n">
        <v>0</v>
      </c>
      <c r="CL182" s="2667" t="n">
        <v>0</v>
      </c>
      <c r="CM182" s="2667" t="n">
        <v>2.058629</v>
      </c>
      <c r="CN182" s="2667" t="n">
        <v>2.058629</v>
      </c>
      <c r="CO182" s="2667" t="n">
        <v>0</v>
      </c>
      <c r="CP182" s="2667" t="n"/>
      <c r="CQ182" s="389" t="n"/>
      <c r="CR182" s="2667" t="n">
        <v>2.058629</v>
      </c>
      <c r="CS182" s="2667" t="n">
        <v>0</v>
      </c>
      <c r="CT182" s="2667" t="n">
        <v>0</v>
      </c>
      <c r="CU182" s="2667" t="n">
        <v>2.058629</v>
      </c>
      <c r="CV182" s="2667" t="n">
        <v>2.058629</v>
      </c>
      <c r="CW182" s="2667" t="n">
        <v>33.196876</v>
      </c>
      <c r="CX182" s="841">
        <f>IFERROR(CR182/CW182-1, "-")</f>
        <v/>
      </c>
      <c r="CY182" s="32" t="n"/>
      <c r="CZ182" s="3008" t="n"/>
      <c r="DA182" s="2667" t="n"/>
      <c r="DB182" s="2667" t="n"/>
      <c r="DC182" s="2667" t="n"/>
      <c r="DD182" s="2667" t="n"/>
      <c r="DE182" s="224" t="n"/>
      <c r="DF182" s="224" t="n"/>
      <c r="DG182" s="224" t="n"/>
      <c r="DH182" s="224" t="n"/>
      <c r="DI182" s="2729" t="n"/>
      <c r="DL182" s="2618" t="n"/>
      <c r="DM182" s="2811">
        <f>(CS182-CZ182)*10^6</f>
        <v/>
      </c>
      <c r="DN182" s="2811">
        <f>(CT182-DC182)*10^6</f>
        <v/>
      </c>
      <c r="DO182" s="2811">
        <f>(CW182-DD182)*10^6</f>
        <v/>
      </c>
    </row>
    <row customFormat="1" customHeight="1" ht="5.25" r="183" s="265">
      <c r="A183" s="842" t="n"/>
      <c r="B183" s="843" t="n"/>
      <c r="C183" s="643" t="inlineStr">
        <is>
          <t>CA176</t>
        </is>
      </c>
      <c r="D183" s="3104" t="n"/>
      <c r="E183" s="3105" t="n"/>
      <c r="F183" s="3105" t="n"/>
      <c r="G183" s="3106" t="n"/>
      <c r="H183" s="847" t="n"/>
      <c r="I183" s="848" t="n"/>
      <c r="J183" s="3104" t="n"/>
      <c r="K183" s="3105" t="n"/>
      <c r="L183" s="3107" t="n"/>
      <c r="M183" s="3107" t="n"/>
      <c r="N183" s="847" t="n"/>
      <c r="O183" s="3108" t="n"/>
      <c r="P183" s="3104" t="n"/>
      <c r="Q183" s="3105" t="n"/>
      <c r="R183" s="3109" t="n"/>
      <c r="S183" s="3109" t="n"/>
      <c r="T183" s="3110" t="n"/>
      <c r="U183" s="3111" t="n"/>
      <c r="V183" s="3104" t="n"/>
      <c r="W183" s="3105" t="n"/>
      <c r="X183" s="3112" t="n"/>
      <c r="Y183" s="3112" t="n"/>
      <c r="Z183" s="3112" t="n"/>
      <c r="AA183" s="3112" t="n"/>
      <c r="AB183" s="855" t="n"/>
      <c r="AC183" s="848" t="n"/>
      <c r="AD183" s="3104" t="n"/>
      <c r="AE183" s="3105" t="n"/>
      <c r="AF183" s="3105" t="n"/>
      <c r="AG183" s="3105" t="n"/>
      <c r="AH183" s="3105" t="n"/>
      <c r="AI183" s="3106" t="n"/>
      <c r="AJ183" s="847" t="n"/>
      <c r="AK183" s="848" t="n"/>
      <c r="AL183" s="3104" t="n"/>
      <c r="AM183" s="3105" t="n"/>
      <c r="AN183" s="3105" t="n"/>
      <c r="AO183" s="3105" t="n"/>
      <c r="AP183" s="856" t="n"/>
      <c r="AQ183" s="856" t="n"/>
      <c r="AR183" s="856" t="n"/>
      <c r="AS183" s="857" t="n"/>
      <c r="AT183" s="848" t="n"/>
      <c r="AU183" s="3113" t="n"/>
      <c r="AV183" s="3105" t="n"/>
      <c r="AW183" s="3105" t="n"/>
      <c r="AX183" s="856" t="n"/>
      <c r="AY183" s="856" t="n"/>
      <c r="AZ183" s="856" t="n"/>
      <c r="BA183" s="857" t="n"/>
      <c r="BB183" s="848" t="n"/>
      <c r="BC183" s="3104" t="n"/>
      <c r="BD183" s="3105" t="n"/>
      <c r="BE183" s="3105" t="n"/>
      <c r="BF183" s="3105" t="n"/>
      <c r="BG183" s="3105" t="n"/>
      <c r="BH183" s="3105" t="n"/>
      <c r="BI183" s="3105" t="n"/>
      <c r="BJ183" s="848" t="n"/>
      <c r="BK183" s="3113" t="n"/>
      <c r="BL183" s="3105" t="n"/>
      <c r="BM183" s="3105" t="n"/>
      <c r="BN183" s="3105" t="n"/>
      <c r="BO183" s="3105" t="n"/>
      <c r="BP183" s="3105" t="n"/>
      <c r="BQ183" s="3105" t="n"/>
      <c r="BR183" s="3105" t="n"/>
      <c r="BS183" s="859" t="n"/>
      <c r="BT183" s="3104" t="n"/>
      <c r="BU183" s="3105" t="n"/>
      <c r="BV183" s="3105" t="n"/>
      <c r="BW183" s="3105" t="n"/>
      <c r="BX183" s="3105" t="n"/>
      <c r="BY183" s="3106" t="n"/>
      <c r="BZ183" s="847" t="n"/>
      <c r="CA183" s="848" t="n"/>
      <c r="CB183" s="3104" t="n"/>
      <c r="CC183" s="3105" t="n"/>
      <c r="CD183" s="3105" t="n"/>
      <c r="CE183" s="3105" t="n"/>
      <c r="CF183" s="3105" t="n"/>
      <c r="CG183" s="3106" t="n"/>
      <c r="CH183" s="847" t="n"/>
      <c r="CI183" s="848" t="n"/>
      <c r="CJ183" s="3104" t="n"/>
      <c r="CK183" s="3105" t="n"/>
      <c r="CL183" s="3105" t="n"/>
      <c r="CM183" s="3105" t="n"/>
      <c r="CN183" s="3105" t="n"/>
      <c r="CO183" s="3106" t="n"/>
      <c r="CP183" s="847" t="n"/>
      <c r="CQ183" s="848" t="n"/>
      <c r="CR183" s="3114" t="n"/>
      <c r="CS183" s="3105" t="n"/>
      <c r="CT183" s="3105" t="n"/>
      <c r="CU183" s="3105" t="n"/>
      <c r="CV183" s="3105" t="n"/>
      <c r="CW183" s="3106" t="n"/>
      <c r="CX183" s="861">
        <f>IFERROR(CR183/CW183-1, "-")</f>
        <v/>
      </c>
      <c r="CY183" s="350" t="n"/>
      <c r="CZ183" s="3115" t="n"/>
      <c r="DA183" s="3116" t="n"/>
      <c r="DB183" s="3116" t="n"/>
      <c r="DC183" s="3116" t="n"/>
      <c r="DD183" s="3106" t="n"/>
      <c r="DE183" s="3106" t="n"/>
      <c r="DF183" s="856" t="n"/>
      <c r="DG183" s="856" t="n"/>
      <c r="DH183" s="856" t="n"/>
      <c r="DI183" s="2729" t="n"/>
      <c r="DJ183" s="2618" t="n"/>
      <c r="DL183" s="2618" t="n"/>
      <c r="DM183" s="2811">
        <f>(CS183-CZ183)*10^6</f>
        <v/>
      </c>
      <c r="DN183" s="2811">
        <f>(CT183-DC183)*10^6</f>
        <v/>
      </c>
      <c r="DO183" s="2811">
        <f>(CW183-DD183)*10^6</f>
        <v/>
      </c>
    </row>
    <row customFormat="1" customHeight="1" ht="5.25" r="184" s="2721">
      <c r="N184" s="224" t="n"/>
      <c r="AB184" s="224" t="n"/>
      <c r="AC184" s="224" t="n"/>
      <c r="AD184" s="224" t="n"/>
      <c r="AE184" s="224" t="n"/>
      <c r="AF184" s="224" t="n"/>
      <c r="AG184" s="224" t="n"/>
      <c r="AH184" s="224" t="n"/>
      <c r="AI184" s="224" t="n"/>
      <c r="AJ184" s="224" t="n"/>
      <c r="AK184" s="224" t="n"/>
      <c r="AL184" s="224" t="n"/>
      <c r="AM184" s="224" t="n"/>
      <c r="AN184" s="224" t="n"/>
      <c r="AO184" s="224" t="n"/>
      <c r="AP184" s="224" t="n"/>
      <c r="AQ184" s="224" t="n"/>
      <c r="AR184" s="224" t="n"/>
      <c r="AS184" s="224" t="n"/>
      <c r="AT184" s="224" t="n"/>
      <c r="AU184" s="2747" t="n"/>
      <c r="AV184" s="224" t="n"/>
      <c r="AW184" s="224" t="n"/>
      <c r="AX184" s="224" t="n"/>
      <c r="AY184" s="224" t="n"/>
      <c r="AZ184" s="224" t="n"/>
      <c r="BA184" s="224" t="n"/>
      <c r="BB184" s="224" t="n"/>
      <c r="BC184" s="224" t="n"/>
      <c r="BD184" s="224" t="n"/>
      <c r="BE184" s="224" t="n"/>
      <c r="BF184" s="224" t="n"/>
      <c r="BG184" s="224" t="n"/>
      <c r="BH184" s="224" t="n"/>
      <c r="BI184" s="224" t="n"/>
      <c r="BJ184" s="224" t="n"/>
      <c r="BK184" s="2747" t="n"/>
      <c r="BL184" s="224" t="n"/>
      <c r="BM184" s="224" t="n"/>
      <c r="BN184" s="224" t="n"/>
      <c r="BO184" s="224" t="n"/>
      <c r="BP184" s="224" t="n"/>
      <c r="BQ184" s="224" t="n"/>
      <c r="BR184" s="224" t="n"/>
      <c r="BS184" s="224" t="n"/>
      <c r="BT184" s="224" t="n"/>
      <c r="BU184" s="224" t="n"/>
      <c r="BV184" s="224" t="n"/>
      <c r="BW184" s="224" t="n"/>
      <c r="BX184" s="224" t="n"/>
      <c r="BY184" s="224" t="n"/>
      <c r="BZ184" s="224" t="n"/>
      <c r="CA184" s="224" t="n"/>
      <c r="CB184" s="224" t="n"/>
      <c r="CC184" s="224" t="n"/>
      <c r="CD184" s="224" t="n"/>
      <c r="CE184" s="224" t="n"/>
      <c r="CF184" s="224" t="n"/>
      <c r="CG184" s="224" t="n"/>
      <c r="CH184" s="224" t="n"/>
      <c r="CI184" s="224" t="n"/>
      <c r="CJ184" s="2747" t="n"/>
      <c r="CP184" s="224" t="n"/>
      <c r="CQ184" s="224" t="n"/>
      <c r="DH184" s="224" t="n"/>
      <c r="DI184" s="2729" t="n"/>
      <c r="DJ184" s="2618" t="n"/>
      <c r="DM184" s="2811">
        <f>(CS184-CZ184)*10^6</f>
        <v/>
      </c>
      <c r="DN184" s="2811">
        <f>(CT184-DC184)*10^6</f>
        <v/>
      </c>
      <c r="DO184" s="2811">
        <f>(CW184-DD184)*10^6</f>
        <v/>
      </c>
    </row>
    <row customHeight="1" ht="15" r="185" s="2557">
      <c r="CP185" s="35" t="n"/>
      <c r="CR185" s="3117" t="n"/>
      <c r="CS185" s="3117" t="n"/>
      <c r="DI185" s="2729" t="n"/>
      <c r="DM185" s="2811">
        <f>(CS185-CZ185)*10^6</f>
        <v/>
      </c>
      <c r="DN185" s="2811">
        <f>(CT185-DC185)*10^6</f>
        <v/>
      </c>
      <c r="DO185" s="2811">
        <f>(CW185-DD185)*10^6</f>
        <v/>
      </c>
    </row>
    <row customHeight="1" hidden="1" ht="12" outlineLevel="1" r="186" s="2557">
      <c r="D186" s="2750" t="n"/>
      <c r="CE186" s="238" t="n"/>
      <c r="CF186" s="238" t="n"/>
      <c r="CG186" s="238" t="n"/>
      <c r="CH186" s="238" t="n"/>
      <c r="CI186" s="238" t="n"/>
      <c r="CJ186" s="2731" t="n"/>
      <c r="CK186" s="12" t="n"/>
      <c r="CL186" s="12" t="n"/>
      <c r="CM186" s="12" t="n"/>
      <c r="CN186" s="12" t="n"/>
      <c r="CO186" s="12" t="n"/>
      <c r="CP186" s="186" t="n"/>
      <c r="CQ186" s="12" t="n"/>
      <c r="CR186" s="3117" t="n"/>
      <c r="CS186" s="3117" t="n"/>
      <c r="CT186" s="12" t="n"/>
      <c r="CU186" s="12" t="n"/>
      <c r="DE186" s="3106" t="n"/>
      <c r="DI186" s="2729" t="n"/>
      <c r="DM186" s="2811">
        <f>(CS186-CZ186)*10^6</f>
        <v/>
      </c>
      <c r="DN186" s="2811">
        <f>(CT186-DC186)*10^6</f>
        <v/>
      </c>
      <c r="DO186" s="2811">
        <f>(CW186-DD186)*10^6</f>
        <v/>
      </c>
    </row>
    <row hidden="1" outlineLevel="1" r="187" s="2557">
      <c r="P187" s="2751" t="n"/>
      <c r="V187" s="2751" t="n"/>
      <c r="AD187" s="2751" t="n"/>
      <c r="AL187" s="2751" t="n"/>
      <c r="AU187" s="2751" t="n"/>
      <c r="CE187" s="238" t="n"/>
      <c r="CF187" s="238" t="n"/>
      <c r="CG187" s="238" t="n"/>
      <c r="CH187" s="238" t="n"/>
      <c r="CI187" s="238" t="n"/>
      <c r="CJ187" s="2731" t="n"/>
      <c r="CK187" s="12" t="n"/>
      <c r="CL187" s="12" t="n"/>
      <c r="CM187" s="12" t="n"/>
      <c r="CN187" s="12" t="n"/>
      <c r="CO187" s="12" t="n"/>
      <c r="CP187" s="186" t="n"/>
      <c r="CQ187" s="12" t="n"/>
      <c r="CR187" s="2729" t="n"/>
      <c r="CS187" s="2658" t="n"/>
      <c r="CT187" s="12" t="n"/>
      <c r="CU187" s="12" t="n"/>
      <c r="DE187" s="2721" t="n"/>
      <c r="DM187" s="2811">
        <f>(CS187-CZ187)*10^6</f>
        <v/>
      </c>
      <c r="DN187" s="2811">
        <f>(CT187-DC187)*10^6</f>
        <v/>
      </c>
      <c r="DO187" s="2811">
        <f>(CW187-DD187)*10^6</f>
        <v/>
      </c>
    </row>
    <row hidden="1" outlineLevel="1" r="188" s="2557">
      <c r="B188" s="865" t="n"/>
      <c r="D188" s="2618" t="n"/>
      <c r="E188" s="2618" t="n"/>
      <c r="F188" s="2618" t="n"/>
      <c r="G188" s="2618" t="n"/>
      <c r="H188" s="2618" t="n"/>
      <c r="I188" s="2618" t="n"/>
      <c r="J188" s="2618" t="n"/>
      <c r="K188" s="2618" t="n"/>
      <c r="L188" s="2618" t="n"/>
      <c r="M188" s="2618" t="n"/>
      <c r="N188" s="2618" t="n"/>
      <c r="O188" s="2618" t="n"/>
      <c r="P188" s="2618" t="n"/>
      <c r="Q188" s="2618" t="n"/>
      <c r="R188" s="2618" t="n"/>
      <c r="S188" s="2618" t="n"/>
      <c r="T188" s="2618" t="n"/>
      <c r="U188" s="2618" t="n"/>
      <c r="V188" s="2618" t="n"/>
      <c r="W188" s="2618" t="n"/>
      <c r="X188" s="2618" t="n"/>
      <c r="Y188" s="2618" t="n"/>
      <c r="Z188" s="2618" t="n"/>
      <c r="AA188" s="2618" t="n"/>
      <c r="AC188" s="2618" t="n"/>
      <c r="AD188" s="2618" t="n"/>
      <c r="AE188" s="2618" t="n"/>
      <c r="AF188" s="2618" t="n"/>
      <c r="AG188" s="2618" t="n"/>
      <c r="AH188" s="2618" t="n"/>
      <c r="AI188" s="2618" t="n"/>
      <c r="AJ188" s="2618" t="n"/>
      <c r="AK188" s="2618" t="n"/>
      <c r="AL188" s="2618" t="n"/>
      <c r="AM188" s="2618" t="n"/>
      <c r="AN188" s="2618" t="n"/>
      <c r="AO188" s="2618" t="n"/>
      <c r="AP188" s="2618" t="n"/>
      <c r="AQ188" s="2618" t="n"/>
      <c r="AR188" s="2618" t="n"/>
      <c r="AS188" s="2618" t="n"/>
      <c r="AT188" s="2618" t="n"/>
      <c r="AV188" s="2618" t="n"/>
      <c r="AW188" s="2618" t="n"/>
      <c r="AX188" s="2618" t="n"/>
      <c r="AY188" s="2618" t="n"/>
      <c r="AZ188" s="2618" t="n"/>
      <c r="BA188" s="2618" t="n"/>
      <c r="BB188" s="2618" t="n"/>
      <c r="BC188" s="2618" t="n"/>
      <c r="BD188" s="2618" t="n"/>
      <c r="BE188" s="2618" t="n"/>
      <c r="BF188" s="2618" t="n"/>
      <c r="BG188" s="2618" t="n"/>
      <c r="BH188" s="2618" t="n"/>
      <c r="BI188" s="2618" t="n"/>
      <c r="BJ188" s="2618" t="n"/>
      <c r="BL188" s="2618" t="n"/>
      <c r="BM188" s="2618" t="n"/>
      <c r="BN188" s="2618" t="n"/>
      <c r="BO188" s="2618" t="n"/>
      <c r="BP188" s="2618" t="n"/>
      <c r="BQ188" s="2618" t="n"/>
      <c r="BR188" s="2618" t="n"/>
      <c r="BS188" s="2618" t="n"/>
      <c r="BT188" s="2618" t="n"/>
      <c r="BU188" s="2618" t="n"/>
      <c r="BV188" s="2618" t="n"/>
      <c r="BW188" s="2618" t="n"/>
      <c r="BX188" s="2618" t="n"/>
      <c r="BY188" s="2618" t="n"/>
      <c r="BZ188" s="2618" t="n"/>
      <c r="CA188" s="2618" t="n"/>
      <c r="CB188" s="2618" t="n"/>
      <c r="CC188" s="2618" t="n"/>
      <c r="CD188" s="2618" t="n"/>
      <c r="CE188" s="2729" t="n"/>
      <c r="CF188" s="2729" t="n"/>
      <c r="CG188" s="2729" t="n"/>
      <c r="CH188" s="2729" t="n"/>
      <c r="CI188" s="2729" t="n"/>
      <c r="CJ188" s="2729" t="n"/>
      <c r="CK188" s="2729" t="n"/>
      <c r="CL188" s="2729" t="n"/>
      <c r="CM188" s="2729" t="n"/>
      <c r="CN188" s="2729" t="n"/>
      <c r="CO188" s="2729" t="n"/>
      <c r="CP188" s="2729" t="n"/>
      <c r="CQ188" s="2658" t="n"/>
      <c r="CR188" s="2729" t="n"/>
      <c r="CS188" s="2658" t="n"/>
      <c r="CT188" s="12" t="n"/>
      <c r="CU188" s="12" t="n"/>
      <c r="DM188" s="2811">
        <f>(CS188-CZ188)*10^6</f>
        <v/>
      </c>
      <c r="DN188" s="2811">
        <f>(CT188-DC188)*10^6</f>
        <v/>
      </c>
      <c r="DO188" s="2811">
        <f>(CW188-DD188)*10^6</f>
        <v/>
      </c>
    </row>
    <row hidden="1" outlineLevel="1" r="189" s="2557">
      <c r="V189" s="2618" t="n"/>
      <c r="CE189" s="238" t="n"/>
      <c r="CF189" s="238" t="n"/>
      <c r="CG189" s="238" t="n"/>
      <c r="CH189" s="238" t="n"/>
      <c r="CI189" s="238" t="n"/>
      <c r="CJ189" s="2731" t="n"/>
      <c r="CK189" s="12" t="n"/>
      <c r="CL189" s="12" t="n"/>
      <c r="CM189" s="12" t="n"/>
      <c r="CN189" s="12" t="n"/>
      <c r="CO189" s="12" t="n"/>
      <c r="CP189" s="186" t="n"/>
      <c r="CQ189" s="12" t="n"/>
      <c r="CR189" s="2658" t="n"/>
      <c r="CS189" s="12" t="n"/>
      <c r="CT189" s="12" t="n"/>
      <c r="CU189" s="12" t="n"/>
      <c r="DE189" s="3106" t="n"/>
      <c r="DM189" s="2811">
        <f>(CS189-CZ189)*10^6</f>
        <v/>
      </c>
      <c r="DN189" s="2811">
        <f>(CT189-DC189)*10^6</f>
        <v/>
      </c>
      <c r="DO189" s="2811">
        <f>(CW189-DD189)*10^6</f>
        <v/>
      </c>
    </row>
    <row hidden="1" outlineLevel="1" r="190" s="2557">
      <c r="B190" s="865" t="n"/>
      <c r="D190" s="2618" t="n"/>
      <c r="E190" s="2618" t="n"/>
      <c r="F190" s="2618" t="n"/>
      <c r="G190" s="2618" t="n"/>
      <c r="H190" s="2618" t="n"/>
      <c r="I190" s="2618" t="n"/>
      <c r="J190" s="2618" t="n"/>
      <c r="K190" s="2618" t="n"/>
      <c r="L190" s="2618" t="n"/>
      <c r="M190" s="2618" t="n"/>
      <c r="N190" s="2618" t="n"/>
      <c r="O190" s="2618" t="n"/>
      <c r="P190" s="2618" t="n"/>
      <c r="Q190" s="2618" t="n"/>
      <c r="R190" s="2618" t="n"/>
      <c r="S190" s="2618" t="n"/>
      <c r="T190" s="2618" t="n"/>
      <c r="U190" s="2618" t="n"/>
      <c r="V190" s="2618" t="n"/>
      <c r="W190" s="2618" t="n"/>
      <c r="X190" s="2618" t="n"/>
      <c r="Y190" s="2618" t="n"/>
      <c r="Z190" s="2618" t="n"/>
      <c r="AA190" s="2618" t="n"/>
      <c r="AC190" s="2618" t="n"/>
      <c r="AD190" s="2618" t="n"/>
      <c r="AE190" s="2618" t="n"/>
      <c r="AF190" s="2618" t="n"/>
      <c r="AG190" s="2618" t="n"/>
      <c r="AH190" s="2618" t="n"/>
      <c r="AI190" s="2618" t="n"/>
      <c r="AJ190" s="2618" t="n"/>
      <c r="AK190" s="2618" t="n"/>
      <c r="AL190" s="2618" t="n"/>
      <c r="AM190" s="2618" t="n"/>
      <c r="AN190" s="2618" t="n"/>
      <c r="AO190" s="2618" t="n"/>
      <c r="AP190" s="2618" t="n"/>
      <c r="AQ190" s="2618" t="n"/>
      <c r="AR190" s="2618" t="n"/>
      <c r="AS190" s="2618" t="n"/>
      <c r="AT190" s="2618" t="n"/>
      <c r="AV190" s="2618" t="n"/>
      <c r="AW190" s="2618" t="n"/>
      <c r="AX190" s="2618" t="n"/>
      <c r="AY190" s="2618" t="n"/>
      <c r="AZ190" s="2618" t="n"/>
      <c r="BA190" s="2618" t="n"/>
      <c r="BB190" s="2618" t="n"/>
      <c r="BC190" s="2618" t="n"/>
      <c r="BD190" s="2618" t="n"/>
      <c r="BE190" s="2618" t="n"/>
      <c r="BF190" s="2618" t="n"/>
      <c r="BG190" s="2618" t="n"/>
      <c r="BH190" s="2618" t="n"/>
      <c r="BI190" s="2618" t="n"/>
      <c r="BJ190" s="2618" t="n"/>
      <c r="BL190" s="2618" t="n"/>
      <c r="BM190" s="2618" t="n"/>
      <c r="BN190" s="2618" t="n"/>
      <c r="BO190" s="2618" t="n"/>
      <c r="BP190" s="2618" t="n"/>
      <c r="BQ190" s="2618" t="n"/>
      <c r="BR190" s="2618" t="n"/>
      <c r="BS190" s="2618" t="n"/>
      <c r="BT190" s="2618" t="n"/>
      <c r="BU190" s="2618" t="n"/>
      <c r="BV190" s="2618" t="n"/>
      <c r="BW190" s="2618" t="n"/>
      <c r="BX190" s="2618" t="n"/>
      <c r="BY190" s="2618" t="n"/>
      <c r="BZ190" s="2618" t="n"/>
      <c r="CA190" s="2618" t="n"/>
      <c r="CB190" s="2618" t="n"/>
      <c r="CC190" s="2618" t="n"/>
      <c r="CD190" s="2618" t="n"/>
      <c r="CE190" s="2729" t="n"/>
      <c r="CF190" s="2729" t="n"/>
      <c r="CG190" s="2729" t="n"/>
      <c r="CH190" s="2729" t="n"/>
      <c r="CI190" s="2729" t="n"/>
      <c r="CJ190" s="2729" t="n"/>
      <c r="CK190" s="2729" t="n"/>
      <c r="CL190" s="2729" t="n"/>
      <c r="CM190" s="2729" t="n"/>
      <c r="CN190" s="2729" t="n"/>
      <c r="CO190" s="2729" t="n"/>
      <c r="CP190" s="2729" t="n"/>
      <c r="CQ190" s="12" t="n"/>
      <c r="CR190" s="2729" t="n"/>
      <c r="CS190" s="2658" t="n"/>
      <c r="CT190" s="2729" t="n"/>
      <c r="CU190" s="12" t="n"/>
      <c r="DE190" s="2721" t="n"/>
    </row>
    <row hidden="1" outlineLevel="1" r="191" s="2557">
      <c r="CE191" s="238" t="n"/>
      <c r="CF191" s="238" t="n"/>
      <c r="CG191" s="238" t="n"/>
      <c r="CH191" s="238" t="n"/>
      <c r="CI191" s="238" t="n"/>
      <c r="CJ191" s="2731" t="n"/>
      <c r="CK191" s="12" t="n"/>
      <c r="CL191" s="12" t="n"/>
      <c r="CM191" s="12" t="n"/>
      <c r="CN191" s="12" t="n"/>
      <c r="CO191" s="12" t="n"/>
      <c r="CP191" s="186" t="n"/>
      <c r="CQ191" s="12" t="n"/>
      <c r="CR191" s="2658" t="n"/>
      <c r="CS191" s="12" t="n"/>
      <c r="CT191" s="12" t="n"/>
      <c r="CU191" s="12" t="n"/>
    </row>
    <row hidden="1" outlineLevel="1" r="192" s="2557">
      <c r="CE192" s="238" t="n"/>
      <c r="CF192" s="238" t="n"/>
      <c r="CG192" s="238" t="n"/>
      <c r="CH192" s="238" t="n"/>
      <c r="CI192" s="238" t="n"/>
      <c r="CJ192" s="2731" t="n"/>
      <c r="CK192" s="12" t="n"/>
      <c r="CL192" s="12" t="n"/>
      <c r="CM192" s="12" t="n"/>
      <c r="CN192" s="12" t="n"/>
      <c r="CO192" s="12" t="n"/>
      <c r="CP192" s="186" t="n"/>
      <c r="CQ192" s="12" t="n"/>
      <c r="CR192" s="12" t="n"/>
      <c r="CS192" s="12" t="n"/>
      <c r="CT192" s="12" t="n"/>
      <c r="CU192" s="12" t="n"/>
      <c r="DE192" s="3106" t="n"/>
    </row>
    <row collapsed="1" r="193" s="2557">
      <c r="D193" s="3118" t="n"/>
      <c r="E193" s="3118" t="n"/>
      <c r="F193" s="3118" t="n"/>
      <c r="G193" s="3118" t="n"/>
      <c r="H193" s="3118" t="n"/>
      <c r="I193" s="3118" t="n"/>
      <c r="J193" s="3118" t="n"/>
      <c r="K193" s="3118" t="n"/>
      <c r="L193" s="3118" t="n"/>
      <c r="M193" s="3118" t="n"/>
      <c r="N193" s="3118" t="n"/>
      <c r="O193" s="3118" t="n"/>
      <c r="P193" s="3118" t="n"/>
      <c r="Q193" s="3118" t="n"/>
      <c r="R193" s="3118" t="n"/>
      <c r="S193" s="3118" t="n"/>
      <c r="T193" s="3118" t="n"/>
      <c r="U193" s="3118" t="n"/>
      <c r="V193" s="3118" t="n"/>
      <c r="W193" s="3118" t="n"/>
      <c r="X193" s="3118" t="n"/>
      <c r="Y193" s="3118" t="n"/>
      <c r="Z193" s="3118" t="n"/>
      <c r="AA193" s="3118" t="n"/>
      <c r="AC193" s="3118" t="n"/>
      <c r="AD193" s="3118" t="n"/>
      <c r="AE193" s="3118" t="n"/>
      <c r="AF193" s="3118" t="n"/>
      <c r="AG193" s="3118" t="n"/>
      <c r="AH193" s="3118" t="n"/>
      <c r="AI193" s="3118" t="n"/>
      <c r="AJ193" s="3118" t="n"/>
      <c r="AK193" s="3118" t="n"/>
      <c r="AL193" s="3118" t="n"/>
      <c r="AM193" s="3118" t="n"/>
      <c r="AN193" s="3118" t="n"/>
      <c r="AO193" s="3118" t="n"/>
      <c r="AP193" s="3118" t="n"/>
      <c r="AQ193" s="3118" t="n"/>
      <c r="AR193" s="3118" t="n"/>
      <c r="AS193" s="3118" t="n"/>
      <c r="AT193" s="3118" t="n"/>
      <c r="AV193" s="3118" t="n"/>
      <c r="AW193" s="3118" t="n"/>
      <c r="AX193" s="3118" t="n"/>
      <c r="AY193" s="3118" t="n"/>
      <c r="AZ193" s="3118" t="n"/>
      <c r="BA193" s="3118" t="n"/>
      <c r="BB193" s="3118" t="n"/>
      <c r="BC193" s="3118" t="n"/>
      <c r="BD193" s="3118" t="n"/>
      <c r="BE193" s="3118" t="n"/>
      <c r="BF193" s="3118" t="n"/>
      <c r="BG193" s="3118" t="n"/>
      <c r="BH193" s="3118" t="n"/>
      <c r="BI193" s="3118" t="n"/>
      <c r="BJ193" s="3118" t="n"/>
      <c r="BL193" s="3118" t="n"/>
      <c r="BM193" s="3118" t="n"/>
      <c r="BN193" s="3118" t="n"/>
      <c r="BO193" s="3118" t="n"/>
      <c r="BP193" s="3118" t="n"/>
      <c r="BQ193" s="3118" t="n"/>
      <c r="BR193" s="3118" t="n"/>
      <c r="BS193" s="3118" t="n"/>
      <c r="BT193" s="3118" t="n"/>
      <c r="BU193" s="3118" t="n"/>
      <c r="BV193" s="3118" t="n"/>
      <c r="BW193" s="3118" t="n"/>
      <c r="BX193" s="3118" t="n"/>
      <c r="BY193" s="3118" t="n"/>
      <c r="BZ193" s="3118" t="n"/>
      <c r="CA193" s="3118" t="n"/>
      <c r="CB193" s="3118" t="n"/>
      <c r="CC193" s="3118" t="n"/>
      <c r="CD193" s="3118" t="n"/>
      <c r="CE193" s="3119" t="n"/>
      <c r="CF193" s="3119" t="n"/>
      <c r="CG193" s="3119" t="n"/>
      <c r="CH193" s="3119" t="n"/>
      <c r="CI193" s="3119" t="n"/>
      <c r="CJ193" s="3119" t="n"/>
      <c r="CK193" s="3119" t="n"/>
      <c r="CL193" s="3119" t="n"/>
      <c r="CM193" s="3119" t="n"/>
      <c r="CN193" s="3119" t="n"/>
      <c r="CO193" s="3119" t="n"/>
      <c r="CP193" s="3119" t="n"/>
      <c r="CQ193" s="12" t="n"/>
      <c r="CR193" s="3120" t="n"/>
      <c r="CS193" s="12" t="n"/>
      <c r="CT193" s="12" t="n"/>
      <c r="CU193" s="12" t="n"/>
      <c r="DE193" s="2721" t="n"/>
    </row>
    <row r="194">
      <c r="BC194" s="2618" t="n"/>
      <c r="CE194" s="238" t="n"/>
      <c r="CF194" s="238" t="n"/>
      <c r="CG194" s="238" t="n"/>
      <c r="CH194" s="238" t="n"/>
      <c r="CI194" s="238" t="n"/>
      <c r="CJ194" s="2731" t="n"/>
      <c r="CK194" s="12" t="n"/>
      <c r="CL194" s="12" t="n"/>
      <c r="CM194" s="12" t="n"/>
      <c r="CN194" s="12" t="n"/>
      <c r="CO194" s="12" t="n"/>
      <c r="CP194" s="186" t="n"/>
      <c r="CQ194" s="12" t="n"/>
      <c r="CR194" s="2729" t="n"/>
      <c r="CS194" s="2658" t="n"/>
      <c r="CT194" s="12" t="n"/>
      <c r="CU194" s="12" t="n"/>
    </row>
    <row r="195">
      <c r="CE195" s="238" t="n"/>
      <c r="CF195" s="238" t="n"/>
      <c r="CG195" s="238" t="n"/>
      <c r="CH195" s="238" t="n"/>
      <c r="CI195" s="238" t="n"/>
      <c r="CJ195" s="2731" t="n"/>
      <c r="CK195" s="12" t="n"/>
      <c r="CL195" s="12" t="n"/>
      <c r="CM195" s="12" t="n"/>
      <c r="CN195" s="12" t="n"/>
      <c r="CO195" s="12" t="n"/>
      <c r="CP195" s="186" t="n"/>
      <c r="CQ195" s="12" t="n"/>
      <c r="CR195" s="869" t="n"/>
      <c r="CS195" s="12" t="n"/>
      <c r="CT195" s="12" t="n"/>
      <c r="CU195" s="12" t="n"/>
    </row>
    <row customHeight="1" ht="15" r="196" s="2557">
      <c r="D196" s="2618" t="n"/>
      <c r="E196" s="2618" t="n"/>
      <c r="F196" s="2618" t="n"/>
      <c r="G196" s="2618" t="n"/>
      <c r="H196" s="2618" t="n"/>
      <c r="I196" s="2618" t="n"/>
      <c r="J196" s="2618" t="n"/>
      <c r="K196" s="2618" t="n"/>
      <c r="L196" s="2618" t="n"/>
      <c r="M196" s="2618" t="n"/>
      <c r="N196" s="2618" t="n"/>
      <c r="O196" s="2618" t="n"/>
      <c r="P196" s="2618" t="n"/>
      <c r="Q196" s="2618" t="n"/>
      <c r="R196" s="2618" t="n"/>
      <c r="S196" s="2618" t="n"/>
      <c r="T196" s="2618" t="n"/>
      <c r="U196" s="2618" t="n"/>
      <c r="V196" s="2618" t="n"/>
      <c r="W196" s="2618" t="n"/>
      <c r="X196" s="2618" t="n"/>
      <c r="Y196" s="2618" t="n"/>
      <c r="Z196" s="2618" t="n"/>
      <c r="AA196" s="2618" t="n"/>
      <c r="AC196" s="2618" t="n"/>
      <c r="AD196" s="2618" t="n"/>
      <c r="AE196" s="2618" t="n"/>
      <c r="AF196" s="2618" t="n"/>
      <c r="AG196" s="2618" t="n"/>
      <c r="AH196" s="2618" t="n"/>
      <c r="AI196" s="3121" t="n"/>
      <c r="AJ196" s="2618" t="n"/>
      <c r="AK196" s="2618" t="n"/>
      <c r="AL196" s="2618" t="n"/>
      <c r="AM196" s="2618" t="n"/>
      <c r="AN196" s="2618" t="n"/>
      <c r="AO196" s="2618" t="n"/>
      <c r="AP196" s="2618" t="n"/>
      <c r="AQ196" s="2618" t="n"/>
      <c r="AR196" s="2618" t="n"/>
      <c r="AS196" s="2618" t="n"/>
      <c r="AT196" s="2618" t="n"/>
      <c r="AV196" s="2618" t="n"/>
      <c r="AW196" s="2618" t="n"/>
      <c r="AX196" s="2618" t="n"/>
      <c r="AY196" s="2618" t="n"/>
      <c r="AZ196" s="2618" t="n"/>
      <c r="BA196" s="2618" t="n"/>
      <c r="BB196" s="2618" t="n"/>
      <c r="BC196" s="2618" t="n"/>
      <c r="BD196" s="2618" t="n"/>
      <c r="BE196" s="2618" t="n"/>
      <c r="BF196" s="2618" t="n"/>
      <c r="BG196" s="2618" t="n"/>
      <c r="BH196" s="2618" t="n"/>
      <c r="BI196" s="2618" t="n"/>
      <c r="BJ196" s="2618" t="n"/>
      <c r="BL196" s="2618" t="n"/>
      <c r="BM196" s="2618" t="n"/>
      <c r="BN196" s="2618" t="n"/>
      <c r="BO196" s="2618" t="n"/>
      <c r="BP196" s="2618" t="n"/>
      <c r="BQ196" s="2618" t="n"/>
      <c r="BR196" s="2618" t="n"/>
      <c r="BS196" s="2618" t="n"/>
      <c r="BT196" s="2618" t="n"/>
      <c r="BU196" s="2618" t="n"/>
      <c r="BV196" s="2618" t="n"/>
      <c r="BW196" s="2618" t="n"/>
      <c r="BX196" s="2618" t="n"/>
      <c r="BY196" s="2618" t="n"/>
      <c r="BZ196" s="2618" t="n"/>
      <c r="CA196" s="2618" t="n"/>
      <c r="CB196" s="2618" t="n"/>
      <c r="CC196" s="2618" t="n"/>
      <c r="CD196" s="2618" t="n"/>
      <c r="CE196" s="2729" t="n"/>
      <c r="CF196" s="2729" t="n"/>
      <c r="CG196" s="2729" t="n"/>
      <c r="CH196" s="2729" t="n"/>
      <c r="CI196" s="2729" t="n"/>
      <c r="CJ196" s="2729" t="n"/>
      <c r="CK196" s="2729" t="n"/>
      <c r="CL196" s="2729" t="n"/>
      <c r="CM196" s="2729" t="n"/>
      <c r="CN196" s="2729" t="n"/>
      <c r="CO196" s="2729" t="n"/>
      <c r="CP196" s="2729" t="n"/>
      <c r="CQ196" s="2729" t="n"/>
      <c r="CR196" s="3122" t="n"/>
      <c r="CS196" s="12" t="n"/>
      <c r="CT196" s="2729" t="n"/>
      <c r="CU196" s="2658" t="n"/>
    </row>
    <row r="197">
      <c r="AI197" s="2618" t="n"/>
      <c r="CE197" s="238" t="n"/>
      <c r="CF197" s="238" t="n"/>
      <c r="CG197" s="238" t="n"/>
      <c r="CH197" s="238" t="n"/>
      <c r="CI197" s="238" t="n"/>
      <c r="CJ197" s="2731" t="n"/>
      <c r="CK197" s="12" t="n"/>
      <c r="CL197" s="12" t="n"/>
      <c r="CM197" s="12" t="n"/>
      <c r="CN197" s="12" t="n"/>
      <c r="CO197" s="12" t="n"/>
      <c r="CP197" s="186" t="n"/>
      <c r="CQ197" s="12" t="n"/>
      <c r="CR197" s="3122" t="n"/>
      <c r="CS197" s="12" t="n"/>
      <c r="CT197" s="12" t="n"/>
      <c r="CU197" s="12" t="n"/>
    </row>
    <row r="198">
      <c r="CE198" s="238" t="n"/>
      <c r="CF198" s="238" t="n"/>
      <c r="CG198" s="238" t="n"/>
      <c r="CH198" s="238" t="n"/>
      <c r="CI198" s="238" t="n"/>
      <c r="CJ198" s="2731" t="n"/>
      <c r="CK198" s="12" t="n"/>
      <c r="CL198" s="12" t="n"/>
      <c r="CM198" s="12" t="n"/>
      <c r="CN198" s="2729" t="n"/>
      <c r="CO198" s="12" t="n"/>
      <c r="CP198" s="186" t="n"/>
      <c r="CQ198" s="12" t="n"/>
      <c r="CR198" s="3123" t="n"/>
      <c r="CS198" s="12" t="n"/>
      <c r="CT198" s="12" t="n"/>
      <c r="CU198" s="12" t="n"/>
    </row>
    <row r="199">
      <c r="CE199" s="238" t="n"/>
      <c r="CF199" s="238" t="n"/>
      <c r="CG199" s="238" t="n"/>
      <c r="CH199" s="238" t="n"/>
      <c r="CI199" s="238" t="n"/>
      <c r="CJ199" s="2731" t="n"/>
      <c r="CK199" s="12" t="n"/>
      <c r="CL199" s="12" t="n"/>
      <c r="CM199" s="12" t="n"/>
      <c r="CN199" s="12" t="n"/>
      <c r="CO199" s="12" t="n"/>
      <c r="CP199" s="186" t="n"/>
      <c r="CQ199" s="12" t="n"/>
      <c r="CR199" s="12" t="n"/>
      <c r="CS199" s="12" t="n"/>
      <c r="CT199" s="12" t="n"/>
      <c r="CU199" s="12" t="n"/>
    </row>
    <row r="200">
      <c r="CE200" s="238" t="n"/>
      <c r="CF200" s="238" t="n"/>
      <c r="CG200" s="238" t="n"/>
      <c r="CH200" s="238" t="n"/>
      <c r="CI200" s="238" t="n"/>
      <c r="CJ200" s="2731" t="n"/>
      <c r="CK200" s="12" t="n"/>
      <c r="CL200" s="12" t="n"/>
      <c r="CM200" s="12" t="n"/>
      <c r="CN200" s="12" t="n"/>
      <c r="CO200" s="12" t="n"/>
      <c r="CP200" s="186" t="n"/>
      <c r="CQ200" s="12" t="n"/>
      <c r="CR200" s="12" t="n"/>
      <c r="CS200" s="12" t="n"/>
      <c r="CT200" s="12" t="n"/>
      <c r="CU200" s="12" t="n"/>
    </row>
    <row r="201">
      <c r="CE201" s="238" t="n"/>
      <c r="CF201" s="238" t="n"/>
      <c r="CG201" s="238" t="n"/>
      <c r="CH201" s="238" t="n"/>
      <c r="CI201" s="238" t="n"/>
      <c r="CJ201" s="2731" t="n"/>
      <c r="CK201" s="12" t="n"/>
      <c r="CL201" s="12" t="n"/>
      <c r="CM201" s="12" t="n"/>
      <c r="CN201" s="12" t="n"/>
      <c r="CO201" s="12" t="n"/>
      <c r="CP201" s="186" t="n"/>
      <c r="CQ201" s="12" t="n"/>
      <c r="CR201" s="12" t="n"/>
      <c r="CS201" s="12" t="n"/>
      <c r="CT201" s="12" t="n"/>
      <c r="CU201" s="12" t="n"/>
    </row>
    <row r="202">
      <c r="CE202" s="238" t="n"/>
      <c r="CF202" s="238" t="n"/>
      <c r="CG202" s="238" t="n"/>
      <c r="CH202" s="238" t="n"/>
      <c r="CI202" s="238" t="n"/>
      <c r="CJ202" s="2731" t="n"/>
      <c r="CK202" s="12" t="n"/>
      <c r="CL202" s="12" t="n"/>
      <c r="CM202" s="12" t="n"/>
      <c r="CN202" s="12" t="n"/>
      <c r="CO202" s="12" t="n"/>
      <c r="CP202" s="186" t="n"/>
      <c r="CQ202" s="12" t="n"/>
      <c r="CR202" s="12" t="n"/>
      <c r="CS202" s="12" t="n"/>
      <c r="CT202" s="12" t="n"/>
      <c r="CU202" s="12" t="n"/>
    </row>
    <row r="203">
      <c r="CE203" s="238" t="n"/>
      <c r="CF203" s="238" t="n"/>
      <c r="CG203" s="238" t="n"/>
      <c r="CH203" s="238" t="n"/>
      <c r="CI203" s="238" t="n"/>
      <c r="CJ203" s="2731" t="n"/>
      <c r="CK203" s="12" t="n"/>
      <c r="CL203" s="12" t="n"/>
      <c r="CM203" s="12" t="n"/>
      <c r="CN203" s="12" t="n"/>
      <c r="CO203" s="12" t="n"/>
      <c r="CP203" s="186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698">
      <c r="H205" s="2696" t="n"/>
      <c r="J205" s="2696" t="n"/>
      <c r="N205" s="33" t="n"/>
      <c r="T205" s="2696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618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618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751" t="n"/>
      <c r="CO205" s="34" t="n"/>
      <c r="CP205" s="33" t="n"/>
      <c r="CQ205" s="34" t="n"/>
      <c r="CR205" s="2619" t="n"/>
      <c r="CS205" s="2619" t="n"/>
      <c r="CT205" s="2619" t="n"/>
      <c r="CU205" s="2619" t="n"/>
      <c r="CV205" s="2619" t="n"/>
      <c r="CW205" s="2619" t="n"/>
      <c r="CZ205" s="2619" t="n"/>
      <c r="DA205" s="2619" t="n"/>
      <c r="DB205" s="2619" t="n"/>
      <c r="DC205" s="2619" t="n"/>
      <c r="DD205" s="2619" t="n"/>
      <c r="DE205" s="34" t="n"/>
      <c r="DF205" s="34" t="n"/>
      <c r="DG205" s="34" t="n"/>
      <c r="DH205" s="34" t="n"/>
      <c r="DI205" s="12" t="n"/>
      <c r="DJ205" s="2618" t="n"/>
    </row>
    <row customFormat="1" r="206" s="2698">
      <c r="H206" s="2696" t="n"/>
      <c r="J206" s="2696" t="n"/>
      <c r="N206" s="33" t="n"/>
      <c r="T206" s="2696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618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618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751" t="n"/>
      <c r="CO206" s="34" t="n"/>
      <c r="CP206" s="33" t="n"/>
      <c r="CQ206" s="34" t="n"/>
      <c r="CR206" s="2619" t="n"/>
      <c r="CS206" s="2619" t="n"/>
      <c r="CT206" s="2619" t="n"/>
      <c r="CU206" s="2619" t="n"/>
      <c r="CV206" s="2619" t="n"/>
      <c r="CW206" s="2619" t="n"/>
      <c r="CZ206" s="2619" t="n"/>
      <c r="DA206" s="2619" t="n"/>
      <c r="DB206" s="2619" t="n"/>
      <c r="DC206" s="2619" t="n"/>
      <c r="DD206" s="2619" t="n"/>
      <c r="DE206" s="34" t="n"/>
      <c r="DF206" s="34" t="n"/>
      <c r="DG206" s="34" t="n"/>
      <c r="DH206" s="34" t="n"/>
      <c r="DI206" s="12" t="n"/>
      <c r="DJ206" s="2618" t="n"/>
    </row>
    <row customFormat="1" r="207" s="2698">
      <c r="H207" s="2696" t="n"/>
      <c r="J207" s="2696" t="n"/>
      <c r="N207" s="33" t="n"/>
      <c r="T207" s="2696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618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618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751" t="n"/>
      <c r="CO207" s="34" t="n"/>
      <c r="CP207" s="33" t="n"/>
      <c r="CQ207" s="34" t="n"/>
      <c r="CR207" s="2619" t="n"/>
      <c r="CS207" s="2619" t="n"/>
      <c r="CT207" s="2619" t="n"/>
      <c r="CU207" s="2619" t="n"/>
      <c r="CV207" s="2619" t="n"/>
      <c r="CW207" s="2619" t="n"/>
      <c r="CZ207" s="2619" t="n"/>
      <c r="DA207" s="2619" t="n"/>
      <c r="DB207" s="2619" t="n"/>
      <c r="DC207" s="2619" t="n"/>
      <c r="DD207" s="2619" t="n"/>
      <c r="DE207" s="34" t="n"/>
      <c r="DF207" s="34" t="n"/>
      <c r="DG207" s="34" t="n"/>
      <c r="DH207" s="34" t="n"/>
      <c r="DI207" s="12" t="n"/>
      <c r="DJ207" s="2618" t="n"/>
    </row>
    <row customFormat="1" r="208" s="2698">
      <c r="H208" s="2696" t="n"/>
      <c r="J208" s="2696" t="n"/>
      <c r="N208" s="33" t="n"/>
      <c r="T208" s="2696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618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618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751" t="n"/>
      <c r="CO208" s="34" t="n"/>
      <c r="CP208" s="33" t="n"/>
      <c r="CQ208" s="34" t="n"/>
      <c r="CR208" s="2619" t="n"/>
      <c r="CS208" s="2619" t="n"/>
      <c r="CT208" s="2619" t="n"/>
      <c r="CU208" s="2619" t="n"/>
      <c r="CV208" s="2619" t="n"/>
      <c r="CW208" s="2619" t="n"/>
      <c r="CZ208" s="2619" t="n"/>
      <c r="DA208" s="2619" t="n"/>
      <c r="DB208" s="2619" t="n"/>
      <c r="DC208" s="2619" t="n"/>
      <c r="DD208" s="2619" t="n"/>
      <c r="DE208" s="34" t="n"/>
      <c r="DF208" s="34" t="n"/>
      <c r="DG208" s="34" t="n"/>
      <c r="DH208" s="34" t="n"/>
      <c r="DI208" s="12" t="n"/>
      <c r="DJ208" s="2618" t="n"/>
    </row>
    <row customFormat="1" r="209" s="2698">
      <c r="H209" s="2696" t="n"/>
      <c r="J209" s="2696" t="n"/>
      <c r="N209" s="33" t="n"/>
      <c r="T209" s="2696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618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618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751" t="n"/>
      <c r="CO209" s="34" t="n"/>
      <c r="CP209" s="33" t="n"/>
      <c r="CQ209" s="34" t="n"/>
      <c r="CR209" s="2619" t="n"/>
      <c r="CS209" s="2619" t="n"/>
      <c r="CT209" s="2619" t="n"/>
      <c r="CU209" s="2619" t="n"/>
      <c r="CV209" s="2619" t="n"/>
      <c r="CW209" s="2619" t="n"/>
      <c r="CZ209" s="2619" t="n"/>
      <c r="DA209" s="2619" t="n"/>
      <c r="DB209" s="2619" t="n"/>
      <c r="DC209" s="2619" t="n"/>
      <c r="DD209" s="2619" t="n"/>
      <c r="DE209" s="34" t="n"/>
      <c r="DF209" s="34" t="n"/>
      <c r="DG209" s="34" t="n"/>
      <c r="DH209" s="34" t="n"/>
      <c r="DI209" s="12" t="n"/>
      <c r="DJ209" s="2618" t="n"/>
    </row>
    <row customFormat="1" r="210" s="2698">
      <c r="H210" s="2696" t="n"/>
      <c r="J210" s="2696" t="n"/>
      <c r="N210" s="33" t="n"/>
      <c r="T210" s="2696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618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618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751" t="n"/>
      <c r="CO210" s="34" t="n"/>
      <c r="CP210" s="33" t="n"/>
      <c r="CQ210" s="34" t="n"/>
      <c r="CR210" s="2619" t="n"/>
      <c r="CS210" s="2619" t="n"/>
      <c r="CT210" s="2619" t="n"/>
      <c r="CU210" s="2619" t="n"/>
      <c r="CV210" s="2619" t="n"/>
      <c r="CW210" s="2619" t="n"/>
      <c r="CZ210" s="2619" t="n"/>
      <c r="DA210" s="2619" t="n"/>
      <c r="DB210" s="2619" t="n"/>
      <c r="DC210" s="2619" t="n"/>
      <c r="DD210" s="2619" t="n"/>
      <c r="DE210" s="34" t="n"/>
      <c r="DF210" s="34" t="n"/>
      <c r="DG210" s="34" t="n"/>
      <c r="DH210" s="34" t="n"/>
      <c r="DI210" s="12" t="n"/>
      <c r="DJ210" s="2618" t="n"/>
    </row>
    <row customFormat="1" r="211" s="2698">
      <c r="H211" s="2696" t="n"/>
      <c r="J211" s="2696" t="n"/>
      <c r="N211" s="33" t="n"/>
      <c r="T211" s="2696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618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618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751" t="n"/>
      <c r="CO211" s="34" t="n"/>
      <c r="CP211" s="33" t="n"/>
      <c r="CQ211" s="34" t="n"/>
      <c r="CR211" s="2619" t="n"/>
      <c r="CS211" s="2619" t="n"/>
      <c r="CT211" s="2619" t="n"/>
      <c r="CU211" s="2619" t="n"/>
      <c r="CV211" s="2619" t="n"/>
      <c r="CW211" s="2619" t="n"/>
      <c r="CZ211" s="2619" t="n"/>
      <c r="DA211" s="2619" t="n"/>
      <c r="DB211" s="2619" t="n"/>
      <c r="DC211" s="2619" t="n"/>
      <c r="DD211" s="2619" t="n"/>
      <c r="DE211" s="34" t="n"/>
      <c r="DF211" s="34" t="n"/>
      <c r="DG211" s="34" t="n"/>
      <c r="DH211" s="34" t="n"/>
      <c r="DI211" s="12" t="n"/>
      <c r="DJ211" s="2618" t="n"/>
    </row>
    <row customFormat="1" r="212" s="2698">
      <c r="H212" s="2696" t="n"/>
      <c r="J212" s="2696" t="n"/>
      <c r="N212" s="33" t="n"/>
      <c r="T212" s="2696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618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618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751" t="n"/>
      <c r="CO212" s="34" t="n"/>
      <c r="CP212" s="33" t="n"/>
      <c r="CQ212" s="34" t="n"/>
      <c r="CR212" s="2619" t="n"/>
      <c r="CS212" s="2619" t="n"/>
      <c r="CT212" s="2619" t="n"/>
      <c r="CU212" s="2619" t="n"/>
      <c r="CV212" s="2619" t="n"/>
      <c r="CW212" s="2619" t="n"/>
      <c r="CZ212" s="2619" t="n"/>
      <c r="DA212" s="2619" t="n"/>
      <c r="DB212" s="2619" t="n"/>
      <c r="DC212" s="2619" t="n"/>
      <c r="DD212" s="2619" t="n"/>
      <c r="DE212" s="34" t="n"/>
      <c r="DF212" s="34" t="n"/>
      <c r="DG212" s="34" t="n"/>
      <c r="DH212" s="34" t="n"/>
      <c r="DI212" s="12" t="n"/>
      <c r="DJ212" s="2618" t="n"/>
    </row>
    <row customFormat="1" r="213" s="2698">
      <c r="H213" s="2696" t="n"/>
      <c r="J213" s="2696" t="n"/>
      <c r="N213" s="33" t="n"/>
      <c r="T213" s="2696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618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618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751" t="n"/>
      <c r="CO213" s="34" t="n"/>
      <c r="CP213" s="33" t="n"/>
      <c r="CQ213" s="34" t="n"/>
      <c r="CR213" s="2619" t="n"/>
      <c r="CS213" s="2619" t="n"/>
      <c r="CT213" s="2619" t="n"/>
      <c r="CU213" s="2619" t="n"/>
      <c r="CV213" s="2619" t="n"/>
      <c r="CW213" s="2619" t="n"/>
      <c r="CZ213" s="2619" t="n"/>
      <c r="DA213" s="2619" t="n"/>
      <c r="DB213" s="2619" t="n"/>
      <c r="DC213" s="2619" t="n"/>
      <c r="DD213" s="2619" t="n"/>
      <c r="DE213" s="34" t="n"/>
      <c r="DF213" s="34" t="n"/>
      <c r="DG213" s="34" t="n"/>
      <c r="DH213" s="34" t="n"/>
      <c r="DI213" s="12" t="n"/>
      <c r="DJ213" s="2618" t="n"/>
    </row>
    <row customFormat="1" r="214" s="2698">
      <c r="H214" s="2696" t="n"/>
      <c r="J214" s="2696" t="n"/>
      <c r="N214" s="33" t="n"/>
      <c r="T214" s="2696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618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618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751" t="n"/>
      <c r="CO214" s="34" t="n"/>
      <c r="CP214" s="33" t="n"/>
      <c r="CQ214" s="34" t="n"/>
      <c r="CR214" s="2619" t="n"/>
      <c r="CS214" s="2619" t="n"/>
      <c r="CT214" s="2619" t="n"/>
      <c r="CU214" s="2619" t="n"/>
      <c r="CV214" s="2619" t="n"/>
      <c r="CW214" s="2619" t="n"/>
      <c r="CZ214" s="2619" t="n"/>
      <c r="DA214" s="2619" t="n"/>
      <c r="DB214" s="2619" t="n"/>
      <c r="DC214" s="2619" t="n"/>
      <c r="DD214" s="2619" t="n"/>
      <c r="DE214" s="34" t="n"/>
      <c r="DF214" s="34" t="n"/>
      <c r="DG214" s="34" t="n"/>
      <c r="DH214" s="34" t="n"/>
      <c r="DI214" s="12" t="n"/>
      <c r="DJ214" s="2618" t="n"/>
    </row>
    <row customFormat="1" r="215" s="2698">
      <c r="H215" s="2696" t="n"/>
      <c r="J215" s="2696" t="n"/>
      <c r="N215" s="33" t="n"/>
      <c r="T215" s="2696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618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618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751" t="n"/>
      <c r="CO215" s="34" t="n"/>
      <c r="CP215" s="33" t="n"/>
      <c r="CQ215" s="34" t="n"/>
      <c r="CR215" s="2619" t="n"/>
      <c r="CS215" s="2619" t="n"/>
      <c r="CT215" s="2619" t="n"/>
      <c r="CU215" s="2619" t="n"/>
      <c r="CV215" s="2619" t="n"/>
      <c r="CW215" s="2619" t="n"/>
      <c r="CZ215" s="2619" t="n"/>
      <c r="DA215" s="2619" t="n"/>
      <c r="DB215" s="2619" t="n"/>
      <c r="DC215" s="2619" t="n"/>
      <c r="DD215" s="2619" t="n"/>
      <c r="DE215" s="34" t="n"/>
      <c r="DF215" s="34" t="n"/>
      <c r="DG215" s="34" t="n"/>
      <c r="DH215" s="34" t="n"/>
      <c r="DI215" s="12" t="n"/>
      <c r="DJ215" s="2618" t="n"/>
    </row>
    <row customFormat="1" r="216" s="2698">
      <c r="H216" s="2696" t="n"/>
      <c r="J216" s="2696" t="n"/>
      <c r="N216" s="33" t="n"/>
      <c r="T216" s="2696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618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618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751" t="n"/>
      <c r="CO216" s="34" t="n"/>
      <c r="CP216" s="33" t="n"/>
      <c r="CQ216" s="34" t="n"/>
      <c r="CR216" s="2619" t="n"/>
      <c r="CS216" s="2619" t="n"/>
      <c r="CT216" s="2619" t="n"/>
      <c r="CU216" s="2619" t="n"/>
      <c r="CV216" s="2619" t="n"/>
      <c r="CW216" s="2619" t="n"/>
      <c r="CZ216" s="2619" t="n"/>
      <c r="DA216" s="2619" t="n"/>
      <c r="DB216" s="2619" t="n"/>
      <c r="DC216" s="2619" t="n"/>
      <c r="DD216" s="2619" t="n"/>
      <c r="DE216" s="34" t="n"/>
      <c r="DF216" s="34" t="n"/>
      <c r="DG216" s="34" t="n"/>
      <c r="DH216" s="34" t="n"/>
      <c r="DI216" s="12" t="n"/>
      <c r="DJ216" s="2618" t="n"/>
    </row>
    <row customFormat="1" r="217" s="2698">
      <c r="H217" s="2696" t="n"/>
      <c r="J217" s="2696" t="n"/>
      <c r="N217" s="33" t="n"/>
      <c r="T217" s="2696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618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618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751" t="n"/>
      <c r="CO217" s="34" t="n"/>
      <c r="CP217" s="33" t="n"/>
      <c r="CQ217" s="34" t="n"/>
      <c r="CR217" s="2619" t="n"/>
      <c r="CS217" s="2619" t="n"/>
      <c r="CT217" s="2619" t="n"/>
      <c r="CU217" s="2619" t="n"/>
      <c r="CV217" s="2619" t="n"/>
      <c r="CW217" s="2619" t="n"/>
      <c r="CZ217" s="2619" t="n"/>
      <c r="DA217" s="2619" t="n"/>
      <c r="DB217" s="2619" t="n"/>
      <c r="DC217" s="2619" t="n"/>
      <c r="DD217" s="2619" t="n"/>
      <c r="DE217" s="34" t="n"/>
      <c r="DF217" s="34" t="n"/>
      <c r="DG217" s="34" t="n"/>
      <c r="DH217" s="34" t="n"/>
      <c r="DI217" s="12" t="n"/>
      <c r="DJ217" s="2618" t="n"/>
    </row>
    <row customFormat="1" r="218" s="2698">
      <c r="H218" s="2696" t="n"/>
      <c r="J218" s="2696" t="n"/>
      <c r="N218" s="33" t="n"/>
      <c r="T218" s="2696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618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618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751" t="n"/>
      <c r="CO218" s="34" t="n"/>
      <c r="CP218" s="33" t="n"/>
      <c r="CQ218" s="34" t="n"/>
      <c r="CR218" s="2619" t="n"/>
      <c r="CS218" s="2619" t="n"/>
      <c r="CT218" s="2619" t="n"/>
      <c r="CU218" s="2619" t="n"/>
      <c r="CV218" s="2619" t="n"/>
      <c r="CW218" s="2619" t="n"/>
      <c r="CZ218" s="2619" t="n"/>
      <c r="DA218" s="2619" t="n"/>
      <c r="DB218" s="2619" t="n"/>
      <c r="DC218" s="2619" t="n"/>
      <c r="DD218" s="2619" t="n"/>
      <c r="DE218" s="34" t="n"/>
      <c r="DF218" s="34" t="n"/>
      <c r="DG218" s="34" t="n"/>
      <c r="DH218" s="34" t="n"/>
      <c r="DI218" s="12" t="n"/>
      <c r="DJ218" s="2618" t="n"/>
    </row>
    <row customFormat="1" r="219" s="2698">
      <c r="H219" s="2696" t="n"/>
      <c r="J219" s="2696" t="n"/>
      <c r="N219" s="33" t="n"/>
      <c r="T219" s="2696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618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618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751" t="n"/>
      <c r="CO219" s="34" t="n"/>
      <c r="CP219" s="33" t="n"/>
      <c r="CQ219" s="34" t="n"/>
      <c r="CR219" s="2619" t="n"/>
      <c r="CS219" s="2619" t="n"/>
      <c r="CT219" s="2619" t="n"/>
      <c r="CU219" s="2619" t="n"/>
      <c r="CV219" s="2619" t="n"/>
      <c r="CW219" s="2619" t="n"/>
      <c r="CZ219" s="2619" t="n"/>
      <c r="DA219" s="2619" t="n"/>
      <c r="DB219" s="2619" t="n"/>
      <c r="DC219" s="2619" t="n"/>
      <c r="DD219" s="2619" t="n"/>
      <c r="DE219" s="34" t="n"/>
      <c r="DF219" s="34" t="n"/>
      <c r="DG219" s="34" t="n"/>
      <c r="DH219" s="34" t="n"/>
      <c r="DI219" s="12" t="n"/>
      <c r="DJ219" s="2618" t="n"/>
    </row>
    <row customFormat="1" r="220" s="2698">
      <c r="H220" s="2696" t="n"/>
      <c r="J220" s="2696" t="n"/>
      <c r="N220" s="33" t="n"/>
      <c r="T220" s="2696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618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618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751" t="n"/>
      <c r="CO220" s="34" t="n"/>
      <c r="CP220" s="33" t="n"/>
      <c r="CQ220" s="34" t="n"/>
      <c r="CR220" s="2619" t="n"/>
      <c r="CS220" s="2619" t="n"/>
      <c r="CT220" s="2619" t="n"/>
      <c r="CU220" s="2619" t="n"/>
      <c r="CV220" s="2619" t="n"/>
      <c r="CW220" s="2619" t="n"/>
      <c r="CZ220" s="2619" t="n"/>
      <c r="DA220" s="2619" t="n"/>
      <c r="DB220" s="2619" t="n"/>
      <c r="DC220" s="2619" t="n"/>
      <c r="DD220" s="2619" t="n"/>
      <c r="DE220" s="34" t="n"/>
      <c r="DF220" s="34" t="n"/>
      <c r="DG220" s="34" t="n"/>
      <c r="DH220" s="34" t="n"/>
      <c r="DI220" s="12" t="n"/>
      <c r="DJ220" s="2618" t="n"/>
    </row>
    <row customFormat="1" r="221" s="2698">
      <c r="H221" s="2696" t="n"/>
      <c r="J221" s="2696" t="n"/>
      <c r="N221" s="33" t="n"/>
      <c r="T221" s="2696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618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618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751" t="n"/>
      <c r="CO221" s="34" t="n"/>
      <c r="CP221" s="33" t="n"/>
      <c r="CQ221" s="34" t="n"/>
      <c r="CR221" s="2619" t="n"/>
      <c r="CS221" s="2619" t="n"/>
      <c r="CT221" s="2619" t="n"/>
      <c r="CU221" s="2619" t="n"/>
      <c r="CV221" s="2619" t="n"/>
      <c r="CW221" s="2619" t="n"/>
      <c r="CZ221" s="2619" t="n"/>
      <c r="DA221" s="2619" t="n"/>
      <c r="DB221" s="2619" t="n"/>
      <c r="DC221" s="2619" t="n"/>
      <c r="DD221" s="2619" t="n"/>
      <c r="DE221" s="34" t="n"/>
      <c r="DF221" s="34" t="n"/>
      <c r="DG221" s="34" t="n"/>
      <c r="DH221" s="34" t="n"/>
      <c r="DI221" s="12" t="n"/>
      <c r="DJ221" s="2618" t="n"/>
    </row>
    <row customFormat="1" r="222" s="2698">
      <c r="H222" s="2696" t="n"/>
      <c r="J222" s="2696" t="n"/>
      <c r="N222" s="33" t="n"/>
      <c r="T222" s="2696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618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618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751" t="n"/>
      <c r="CO222" s="34" t="n"/>
      <c r="CP222" s="33" t="n"/>
      <c r="CQ222" s="34" t="n"/>
      <c r="CR222" s="2619" t="n"/>
      <c r="CS222" s="2619" t="n"/>
      <c r="CT222" s="2619" t="n"/>
      <c r="CU222" s="2619" t="n"/>
      <c r="CV222" s="2619" t="n"/>
      <c r="CW222" s="2619" t="n"/>
      <c r="CZ222" s="2619" t="n"/>
      <c r="DA222" s="2619" t="n"/>
      <c r="DB222" s="2619" t="n"/>
      <c r="DC222" s="2619" t="n"/>
      <c r="DD222" s="2619" t="n"/>
      <c r="DE222" s="34" t="n"/>
      <c r="DF222" s="34" t="n"/>
      <c r="DG222" s="34" t="n"/>
      <c r="DH222" s="34" t="n"/>
      <c r="DI222" s="12" t="n"/>
      <c r="DJ222" s="2618" t="n"/>
    </row>
    <row customFormat="1" r="223" s="2698">
      <c r="H223" s="2696" t="n"/>
      <c r="J223" s="2696" t="n"/>
      <c r="N223" s="33" t="n"/>
      <c r="T223" s="2696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618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618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751" t="n"/>
      <c r="CO223" s="34" t="n"/>
      <c r="CP223" s="33" t="n"/>
      <c r="CQ223" s="34" t="n"/>
      <c r="CR223" s="2619" t="n"/>
      <c r="CS223" s="2619" t="n"/>
      <c r="CT223" s="2619" t="n"/>
      <c r="CU223" s="2619" t="n"/>
      <c r="CV223" s="2619" t="n"/>
      <c r="CW223" s="2619" t="n"/>
      <c r="CZ223" s="2619" t="n"/>
      <c r="DA223" s="2619" t="n"/>
      <c r="DB223" s="2619" t="n"/>
      <c r="DC223" s="2619" t="n"/>
      <c r="DD223" s="2619" t="n"/>
      <c r="DE223" s="34" t="n"/>
      <c r="DF223" s="34" t="n"/>
      <c r="DG223" s="34" t="n"/>
      <c r="DH223" s="34" t="n"/>
      <c r="DI223" s="12" t="n"/>
      <c r="DJ223" s="2618" t="n"/>
    </row>
    <row customFormat="1" r="224" s="2698">
      <c r="H224" s="2696" t="n"/>
      <c r="J224" s="2696" t="n"/>
      <c r="N224" s="33" t="n"/>
      <c r="T224" s="2696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618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618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751" t="n"/>
      <c r="CO224" s="34" t="n"/>
      <c r="CP224" s="33" t="n"/>
      <c r="CQ224" s="34" t="n"/>
      <c r="CR224" s="2619" t="n"/>
      <c r="CS224" s="2619" t="n"/>
      <c r="CT224" s="2619" t="n"/>
      <c r="CU224" s="2619" t="n"/>
      <c r="CV224" s="2619" t="n"/>
      <c r="CW224" s="2619" t="n"/>
      <c r="CZ224" s="2619" t="n"/>
      <c r="DA224" s="2619" t="n"/>
      <c r="DB224" s="2619" t="n"/>
      <c r="DC224" s="2619" t="n"/>
      <c r="DD224" s="2619" t="n"/>
      <c r="DE224" s="34" t="n"/>
      <c r="DF224" s="34" t="n"/>
      <c r="DG224" s="34" t="n"/>
      <c r="DH224" s="34" t="n"/>
      <c r="DI224" s="12" t="n"/>
      <c r="DJ224" s="2618" t="n"/>
    </row>
    <row customFormat="1" r="225" s="2698">
      <c r="H225" s="2696" t="n"/>
      <c r="J225" s="2696" t="n"/>
      <c r="N225" s="33" t="n"/>
      <c r="T225" s="2696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618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618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751" t="n"/>
      <c r="CO225" s="34" t="n"/>
      <c r="CP225" s="33" t="n"/>
      <c r="CQ225" s="34" t="n"/>
      <c r="CR225" s="2619" t="n"/>
      <c r="CS225" s="2619" t="n"/>
      <c r="CT225" s="2619" t="n"/>
      <c r="CU225" s="2619" t="n"/>
      <c r="CV225" s="2619" t="n"/>
      <c r="CW225" s="2619" t="n"/>
      <c r="CZ225" s="2619" t="n"/>
      <c r="DA225" s="2619" t="n"/>
      <c r="DB225" s="2619" t="n"/>
      <c r="DC225" s="2619" t="n"/>
      <c r="DD225" s="2619" t="n"/>
      <c r="DE225" s="34" t="n"/>
      <c r="DF225" s="34" t="n"/>
      <c r="DG225" s="34" t="n"/>
      <c r="DH225" s="34" t="n"/>
      <c r="DI225" s="12" t="n"/>
      <c r="DJ225" s="2618" t="n"/>
    </row>
    <row customFormat="1" r="226" s="2698">
      <c r="H226" s="2696" t="n"/>
      <c r="J226" s="2696" t="n"/>
      <c r="N226" s="33" t="n"/>
      <c r="T226" s="2696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618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618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751" t="n"/>
      <c r="CO226" s="34" t="n"/>
      <c r="CP226" s="33" t="n"/>
      <c r="CQ226" s="34" t="n"/>
      <c r="CR226" s="2619" t="n"/>
      <c r="CS226" s="2619" t="n"/>
      <c r="CT226" s="2619" t="n"/>
      <c r="CU226" s="2619" t="n"/>
      <c r="CV226" s="2619" t="n"/>
      <c r="CW226" s="2619" t="n"/>
      <c r="CZ226" s="2619" t="n"/>
      <c r="DA226" s="2619" t="n"/>
      <c r="DB226" s="2619" t="n"/>
      <c r="DC226" s="2619" t="n"/>
      <c r="DD226" s="2619" t="n"/>
      <c r="DE226" s="34" t="n"/>
      <c r="DF226" s="34" t="n"/>
      <c r="DG226" s="34" t="n"/>
      <c r="DH226" s="34" t="n"/>
      <c r="DI226" s="12" t="n"/>
      <c r="DJ226" s="2618" t="n"/>
    </row>
    <row customFormat="1" r="227" s="2698">
      <c r="H227" s="2696" t="n"/>
      <c r="J227" s="2696" t="n"/>
      <c r="N227" s="33" t="n"/>
      <c r="T227" s="2696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618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618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751" t="n"/>
      <c r="CO227" s="34" t="n"/>
      <c r="CP227" s="33" t="n"/>
      <c r="CQ227" s="34" t="n"/>
      <c r="CR227" s="2619" t="n"/>
      <c r="CS227" s="2619" t="n"/>
      <c r="CT227" s="2619" t="n"/>
      <c r="CU227" s="2619" t="n"/>
      <c r="CV227" s="2619" t="n"/>
      <c r="CW227" s="2619" t="n"/>
      <c r="CZ227" s="2619" t="n"/>
      <c r="DA227" s="2619" t="n"/>
      <c r="DB227" s="2619" t="n"/>
      <c r="DC227" s="2619" t="n"/>
      <c r="DD227" s="2619" t="n"/>
      <c r="DE227" s="34" t="n"/>
      <c r="DF227" s="34" t="n"/>
      <c r="DG227" s="34" t="n"/>
      <c r="DH227" s="34" t="n"/>
      <c r="DI227" s="12" t="n"/>
      <c r="DJ227" s="2618" t="n"/>
    </row>
    <row customFormat="1" r="228" s="2698">
      <c r="H228" s="2696" t="n"/>
      <c r="J228" s="2696" t="n"/>
      <c r="N228" s="33" t="n"/>
      <c r="T228" s="2696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618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618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751" t="n"/>
      <c r="CO228" s="34" t="n"/>
      <c r="CP228" s="33" t="n"/>
      <c r="CQ228" s="34" t="n"/>
      <c r="CR228" s="2619" t="n"/>
      <c r="CS228" s="2619" t="n"/>
      <c r="CT228" s="2619" t="n"/>
      <c r="CU228" s="2619" t="n"/>
      <c r="CV228" s="2619" t="n"/>
      <c r="CW228" s="2619" t="n"/>
      <c r="CZ228" s="2619" t="n"/>
      <c r="DA228" s="2619" t="n"/>
      <c r="DB228" s="2619" t="n"/>
      <c r="DC228" s="2619" t="n"/>
      <c r="DD228" s="2619" t="n"/>
      <c r="DE228" s="34" t="n"/>
      <c r="DF228" s="34" t="n"/>
      <c r="DG228" s="34" t="n"/>
      <c r="DH228" s="34" t="n"/>
      <c r="DI228" s="12" t="n"/>
      <c r="DJ228" s="2618" t="n"/>
    </row>
    <row customFormat="1" r="229" s="2698">
      <c r="H229" s="2696" t="n"/>
      <c r="J229" s="2696" t="n"/>
      <c r="N229" s="33" t="n"/>
      <c r="T229" s="2696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618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618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751" t="n"/>
      <c r="CO229" s="34" t="n"/>
      <c r="CP229" s="33" t="n"/>
      <c r="CQ229" s="34" t="n"/>
      <c r="CR229" s="2619" t="n"/>
      <c r="CS229" s="2619" t="n"/>
      <c r="CT229" s="2619" t="n"/>
      <c r="CU229" s="2619" t="n"/>
      <c r="CV229" s="2619" t="n"/>
      <c r="CW229" s="2619" t="n"/>
      <c r="CZ229" s="2619" t="n"/>
      <c r="DA229" s="2619" t="n"/>
      <c r="DB229" s="2619" t="n"/>
      <c r="DC229" s="2619" t="n"/>
      <c r="DD229" s="2619" t="n"/>
      <c r="DE229" s="34" t="n"/>
      <c r="DF229" s="34" t="n"/>
      <c r="DG229" s="34" t="n"/>
      <c r="DH229" s="34" t="n"/>
      <c r="DI229" s="12" t="n"/>
      <c r="DJ229" s="2618" t="n"/>
    </row>
    <row customFormat="1" r="230" s="2698">
      <c r="H230" s="2696" t="n"/>
      <c r="J230" s="2696" t="n"/>
      <c r="N230" s="33" t="n"/>
      <c r="T230" s="2696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618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618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751" t="n"/>
      <c r="CO230" s="34" t="n"/>
      <c r="CP230" s="33" t="n"/>
      <c r="CQ230" s="34" t="n"/>
      <c r="CR230" s="2619" t="n"/>
      <c r="CS230" s="2619" t="n"/>
      <c r="CT230" s="2619" t="n"/>
      <c r="CU230" s="2619" t="n"/>
      <c r="CV230" s="2619" t="n"/>
      <c r="CW230" s="2619" t="n"/>
      <c r="CZ230" s="2619" t="n"/>
      <c r="DA230" s="2619" t="n"/>
      <c r="DB230" s="2619" t="n"/>
      <c r="DC230" s="2619" t="n"/>
      <c r="DD230" s="2619" t="n"/>
      <c r="DE230" s="34" t="n"/>
      <c r="DF230" s="34" t="n"/>
      <c r="DG230" s="34" t="n"/>
      <c r="DH230" s="34" t="n"/>
      <c r="DI230" s="12" t="n"/>
      <c r="DJ230" s="2618" t="n"/>
    </row>
    <row customFormat="1" r="231" s="2698">
      <c r="H231" s="2696" t="n"/>
      <c r="J231" s="2696" t="n"/>
      <c r="N231" s="33" t="n"/>
      <c r="T231" s="2696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618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618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751" t="n"/>
      <c r="CO231" s="34" t="n"/>
      <c r="CP231" s="33" t="n"/>
      <c r="CQ231" s="34" t="n"/>
      <c r="CR231" s="2619" t="n"/>
      <c r="CS231" s="2619" t="n"/>
      <c r="CT231" s="2619" t="n"/>
      <c r="CU231" s="2619" t="n"/>
      <c r="CV231" s="2619" t="n"/>
      <c r="CW231" s="2619" t="n"/>
      <c r="CZ231" s="2619" t="n"/>
      <c r="DA231" s="2619" t="n"/>
      <c r="DB231" s="2619" t="n"/>
      <c r="DC231" s="2619" t="n"/>
      <c r="DD231" s="2619" t="n"/>
      <c r="DE231" s="34" t="n"/>
      <c r="DF231" s="34" t="n"/>
      <c r="DG231" s="34" t="n"/>
      <c r="DH231" s="34" t="n"/>
      <c r="DI231" s="12" t="n"/>
      <c r="DJ231" s="2618" t="n"/>
    </row>
    <row customFormat="1" r="232" s="2698">
      <c r="H232" s="2696" t="n"/>
      <c r="J232" s="2696" t="n"/>
      <c r="N232" s="33" t="n"/>
      <c r="T232" s="2696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618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618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751" t="n"/>
      <c r="CO232" s="34" t="n"/>
      <c r="CP232" s="33" t="n"/>
      <c r="CQ232" s="34" t="n"/>
      <c r="CR232" s="2619" t="n"/>
      <c r="CS232" s="2619" t="n"/>
      <c r="CT232" s="2619" t="n"/>
      <c r="CU232" s="2619" t="n"/>
      <c r="CV232" s="2619" t="n"/>
      <c r="CW232" s="2619" t="n"/>
      <c r="CZ232" s="2619" t="n"/>
      <c r="DA232" s="2619" t="n"/>
      <c r="DB232" s="2619" t="n"/>
      <c r="DC232" s="2619" t="n"/>
      <c r="DD232" s="2619" t="n"/>
      <c r="DE232" s="34" t="n"/>
      <c r="DF232" s="34" t="n"/>
      <c r="DG232" s="34" t="n"/>
      <c r="DH232" s="34" t="n"/>
      <c r="DI232" s="12" t="n"/>
      <c r="DJ232" s="2618" t="n"/>
    </row>
    <row customFormat="1" r="233" s="2698">
      <c r="H233" s="2696" t="n"/>
      <c r="J233" s="2696" t="n"/>
      <c r="N233" s="33" t="n"/>
      <c r="T233" s="2696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618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618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751" t="n"/>
      <c r="CO233" s="34" t="n"/>
      <c r="CP233" s="33" t="n"/>
      <c r="CQ233" s="34" t="n"/>
      <c r="CR233" s="2619" t="n"/>
      <c r="CS233" s="2619" t="n"/>
      <c r="CT233" s="2619" t="n"/>
      <c r="CU233" s="2619" t="n"/>
      <c r="CV233" s="2619" t="n"/>
      <c r="CW233" s="2619" t="n"/>
      <c r="CZ233" s="2619" t="n"/>
      <c r="DA233" s="2619" t="n"/>
      <c r="DB233" s="2619" t="n"/>
      <c r="DC233" s="2619" t="n"/>
      <c r="DD233" s="2619" t="n"/>
      <c r="DE233" s="34" t="n"/>
      <c r="DF233" s="34" t="n"/>
      <c r="DG233" s="34" t="n"/>
      <c r="DH233" s="34" t="n"/>
      <c r="DI233" s="12" t="n"/>
      <c r="DJ233" s="2618" t="n"/>
    </row>
    <row customFormat="1" r="234" s="2698">
      <c r="H234" s="2696" t="n"/>
      <c r="J234" s="2696" t="n"/>
      <c r="N234" s="33" t="n"/>
      <c r="T234" s="2696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618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618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751" t="n"/>
      <c r="CO234" s="34" t="n"/>
      <c r="CP234" s="33" t="n"/>
      <c r="CQ234" s="34" t="n"/>
      <c r="CR234" s="2619" t="n"/>
      <c r="CS234" s="2619" t="n"/>
      <c r="CT234" s="2619" t="n"/>
      <c r="CU234" s="2619" t="n"/>
      <c r="CV234" s="2619" t="n"/>
      <c r="CW234" s="2619" t="n"/>
      <c r="CZ234" s="2619" t="n"/>
      <c r="DA234" s="2619" t="n"/>
      <c r="DB234" s="2619" t="n"/>
      <c r="DC234" s="2619" t="n"/>
      <c r="DD234" s="2619" t="n"/>
      <c r="DE234" s="34" t="n"/>
      <c r="DF234" s="34" t="n"/>
      <c r="DG234" s="34" t="n"/>
      <c r="DH234" s="34" t="n"/>
      <c r="DI234" s="12" t="n"/>
      <c r="DJ234" s="2618" t="n"/>
    </row>
    <row customFormat="1" r="235" s="2698">
      <c r="H235" s="2696" t="n"/>
      <c r="J235" s="2696" t="n"/>
      <c r="N235" s="33" t="n"/>
      <c r="T235" s="2696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618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618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751" t="n"/>
      <c r="CM235" s="34" t="n"/>
      <c r="CN235" s="34" t="n"/>
      <c r="CO235" s="34" t="n"/>
      <c r="CP235" s="33" t="n"/>
      <c r="CQ235" s="34" t="n"/>
      <c r="CR235" s="2619" t="n"/>
      <c r="CS235" s="2619" t="n"/>
      <c r="CT235" s="2619" t="n"/>
      <c r="CU235" s="2619" t="n"/>
      <c r="CV235" s="2619" t="n"/>
      <c r="CW235" s="2619" t="n"/>
      <c r="CZ235" s="2619" t="n"/>
      <c r="DA235" s="2619" t="n"/>
      <c r="DB235" s="2619" t="n"/>
      <c r="DC235" s="2619" t="n"/>
      <c r="DD235" s="2619" t="n"/>
      <c r="DE235" s="34" t="n"/>
      <c r="DF235" s="34" t="n"/>
      <c r="DG235" s="34" t="n"/>
      <c r="DH235" s="34" t="n"/>
      <c r="DI235" s="12" t="n"/>
      <c r="DJ235" s="2618" t="n"/>
    </row>
    <row customFormat="1" r="236" s="2698">
      <c r="H236" s="2696" t="n"/>
      <c r="J236" s="2696" t="n"/>
      <c r="N236" s="33" t="n"/>
      <c r="T236" s="2696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618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618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751" t="n"/>
      <c r="CM236" s="34" t="n"/>
      <c r="CN236" s="34" t="n"/>
      <c r="CO236" s="34" t="n"/>
      <c r="CP236" s="33" t="n"/>
      <c r="CQ236" s="34" t="n"/>
      <c r="CR236" s="2619" t="n"/>
      <c r="CS236" s="2619" t="n"/>
      <c r="CT236" s="2619" t="n"/>
      <c r="CU236" s="2619" t="n"/>
      <c r="CV236" s="2619" t="n"/>
      <c r="CW236" s="2619" t="n"/>
      <c r="CZ236" s="2619" t="n"/>
      <c r="DA236" s="2619" t="n"/>
      <c r="DB236" s="2619" t="n"/>
      <c r="DC236" s="2619" t="n"/>
      <c r="DD236" s="2619" t="n"/>
      <c r="DE236" s="34" t="n"/>
      <c r="DF236" s="34" t="n"/>
      <c r="DG236" s="34" t="n"/>
      <c r="DH236" s="34" t="n"/>
      <c r="DI236" s="12" t="n"/>
      <c r="DJ236" s="2618" t="n"/>
    </row>
    <row customFormat="1" r="237" s="2698">
      <c r="H237" s="2696" t="n"/>
      <c r="J237" s="2696" t="n"/>
      <c r="N237" s="33" t="n"/>
      <c r="T237" s="2696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618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618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751" t="n"/>
      <c r="CM237" s="34" t="n"/>
      <c r="CN237" s="34" t="n"/>
      <c r="CO237" s="34" t="n"/>
      <c r="CP237" s="33" t="n"/>
      <c r="CQ237" s="34" t="n"/>
      <c r="CR237" s="2619" t="n"/>
      <c r="CS237" s="2619" t="n"/>
      <c r="CT237" s="2619" t="n"/>
      <c r="CU237" s="2619" t="n"/>
      <c r="CV237" s="2619" t="n"/>
      <c r="CW237" s="2619" t="n"/>
      <c r="CZ237" s="2619" t="n"/>
      <c r="DA237" s="2619" t="n"/>
      <c r="DB237" s="2619" t="n"/>
      <c r="DC237" s="2619" t="n"/>
      <c r="DD237" s="2619" t="n"/>
      <c r="DE237" s="34" t="n"/>
      <c r="DF237" s="34" t="n"/>
      <c r="DG237" s="34" t="n"/>
      <c r="DH237" s="34" t="n"/>
      <c r="DI237" s="12" t="n"/>
      <c r="DJ237" s="2618" t="n"/>
    </row>
    <row customFormat="1" r="238" s="2698">
      <c r="H238" s="2696" t="n"/>
      <c r="J238" s="2696" t="n"/>
      <c r="N238" s="33" t="n"/>
      <c r="T238" s="2696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618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618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751" t="n"/>
      <c r="CM238" s="34" t="n"/>
      <c r="CN238" s="34" t="n"/>
      <c r="CO238" s="34" t="n"/>
      <c r="CP238" s="33" t="n"/>
      <c r="CQ238" s="34" t="n"/>
      <c r="CR238" s="2619" t="n"/>
      <c r="CS238" s="2619" t="n"/>
      <c r="CT238" s="2619" t="n"/>
      <c r="CU238" s="2619" t="n"/>
      <c r="CV238" s="2619" t="n"/>
      <c r="CW238" s="2619" t="n"/>
      <c r="CZ238" s="2619" t="n"/>
      <c r="DA238" s="2619" t="n"/>
      <c r="DB238" s="2619" t="n"/>
      <c r="DC238" s="2619" t="n"/>
      <c r="DD238" s="2619" t="n"/>
      <c r="DE238" s="34" t="n"/>
      <c r="DF238" s="34" t="n"/>
      <c r="DG238" s="34" t="n"/>
      <c r="DH238" s="34" t="n"/>
      <c r="DI238" s="12" t="n"/>
      <c r="DJ238" s="2618" t="n"/>
    </row>
    <row customFormat="1" r="239" s="2698">
      <c r="H239" s="2696" t="n"/>
      <c r="J239" s="2696" t="n"/>
      <c r="N239" s="33" t="n"/>
      <c r="T239" s="2696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618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618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751" t="n"/>
      <c r="CM239" s="34" t="n"/>
      <c r="CN239" s="34" t="n"/>
      <c r="CO239" s="34" t="n"/>
      <c r="CP239" s="33" t="n"/>
      <c r="CQ239" s="34" t="n"/>
      <c r="CR239" s="2619" t="n"/>
      <c r="CS239" s="2619" t="n"/>
      <c r="CT239" s="2619" t="n"/>
      <c r="CU239" s="2619" t="n"/>
      <c r="CV239" s="2619" t="n"/>
      <c r="CW239" s="2619" t="n"/>
      <c r="CZ239" s="2619" t="n"/>
      <c r="DA239" s="2619" t="n"/>
      <c r="DB239" s="2619" t="n"/>
      <c r="DC239" s="2619" t="n"/>
      <c r="DD239" s="2619" t="n"/>
      <c r="DE239" s="34" t="n"/>
      <c r="DF239" s="34" t="n"/>
      <c r="DG239" s="34" t="n"/>
      <c r="DH239" s="34" t="n"/>
      <c r="DI239" s="12" t="n"/>
      <c r="DJ239" s="2618" t="n"/>
    </row>
    <row customFormat="1" r="240" s="2698">
      <c r="H240" s="2696" t="n"/>
      <c r="J240" s="2696" t="n"/>
      <c r="N240" s="33" t="n"/>
      <c r="T240" s="2696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618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618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751" t="n"/>
      <c r="CM240" s="34" t="n"/>
      <c r="CN240" s="34" t="n"/>
      <c r="CO240" s="34" t="n"/>
      <c r="CP240" s="33" t="n"/>
      <c r="CQ240" s="34" t="n"/>
      <c r="CR240" s="2619" t="n"/>
      <c r="CS240" s="2619" t="n"/>
      <c r="CT240" s="2619" t="n"/>
      <c r="CU240" s="2619" t="n"/>
      <c r="CV240" s="2619" t="n"/>
      <c r="CW240" s="2619" t="n"/>
      <c r="CZ240" s="2619" t="n"/>
      <c r="DA240" s="2619" t="n"/>
      <c r="DB240" s="2619" t="n"/>
      <c r="DC240" s="2619" t="n"/>
      <c r="DD240" s="2619" t="n"/>
      <c r="DE240" s="34" t="n"/>
      <c r="DF240" s="34" t="n"/>
      <c r="DG240" s="34" t="n"/>
      <c r="DH240" s="34" t="n"/>
      <c r="DI240" s="12" t="n"/>
      <c r="DJ240" s="2618" t="n"/>
    </row>
    <row customFormat="1" r="241" s="2698">
      <c r="H241" s="2696" t="n"/>
      <c r="J241" s="2696" t="n"/>
      <c r="N241" s="33" t="n"/>
      <c r="T241" s="2696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618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618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751" t="n"/>
      <c r="CM241" s="34" t="n"/>
      <c r="CN241" s="34" t="n"/>
      <c r="CO241" s="34" t="n"/>
      <c r="CP241" s="33" t="n"/>
      <c r="CQ241" s="34" t="n"/>
      <c r="CR241" s="2619" t="n"/>
      <c r="CS241" s="2619" t="n"/>
      <c r="CT241" s="2619" t="n"/>
      <c r="CU241" s="2619" t="n"/>
      <c r="CV241" s="2619" t="n"/>
      <c r="CW241" s="2619" t="n"/>
      <c r="CZ241" s="2619" t="n"/>
      <c r="DA241" s="2619" t="n"/>
      <c r="DB241" s="2619" t="n"/>
      <c r="DC241" s="2619" t="n"/>
      <c r="DD241" s="2619" t="n"/>
      <c r="DE241" s="34" t="n"/>
      <c r="DF241" s="34" t="n"/>
      <c r="DG241" s="34" t="n"/>
      <c r="DH241" s="34" t="n"/>
      <c r="DI241" s="12" t="n"/>
      <c r="DJ241" s="2618" t="n"/>
    </row>
    <row customFormat="1" r="242" s="2698">
      <c r="H242" s="2696" t="n"/>
      <c r="J242" s="2696" t="n"/>
      <c r="N242" s="33" t="n"/>
      <c r="T242" s="2696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618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618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751" t="n"/>
      <c r="CM242" s="34" t="n"/>
      <c r="CN242" s="34" t="n"/>
      <c r="CO242" s="34" t="n"/>
      <c r="CP242" s="33" t="n"/>
      <c r="CQ242" s="34" t="n"/>
      <c r="CR242" s="2619" t="n"/>
      <c r="CS242" s="2619" t="n"/>
      <c r="CT242" s="2619" t="n"/>
      <c r="CU242" s="2619" t="n"/>
      <c r="CV242" s="2619" t="n"/>
      <c r="CW242" s="2619" t="n"/>
      <c r="CZ242" s="2619" t="n"/>
      <c r="DA242" s="2619" t="n"/>
      <c r="DB242" s="2619" t="n"/>
      <c r="DC242" s="2619" t="n"/>
      <c r="DD242" s="2619" t="n"/>
      <c r="DE242" s="34" t="n"/>
      <c r="DF242" s="34" t="n"/>
      <c r="DG242" s="34" t="n"/>
      <c r="DH242" s="34" t="n"/>
      <c r="DI242" s="12" t="n"/>
      <c r="DJ242" s="2618" t="n"/>
    </row>
    <row customFormat="1" r="243" s="2698">
      <c r="H243" s="2696" t="n"/>
      <c r="J243" s="2696" t="n"/>
      <c r="N243" s="33" t="n"/>
      <c r="T243" s="2696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618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618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751" t="n"/>
      <c r="CM243" s="34" t="n"/>
      <c r="CN243" s="34" t="n"/>
      <c r="CO243" s="34" t="n"/>
      <c r="CP243" s="33" t="n"/>
      <c r="CQ243" s="34" t="n"/>
      <c r="CR243" s="2619" t="n"/>
      <c r="CS243" s="2619" t="n"/>
      <c r="CT243" s="2619" t="n"/>
      <c r="CU243" s="2619" t="n"/>
      <c r="CV243" s="2619" t="n"/>
      <c r="CW243" s="2619" t="n"/>
      <c r="CZ243" s="2619" t="n"/>
      <c r="DA243" s="2619" t="n"/>
      <c r="DB243" s="2619" t="n"/>
      <c r="DC243" s="2619" t="n"/>
      <c r="DD243" s="2619" t="n"/>
      <c r="DE243" s="34" t="n"/>
      <c r="DF243" s="34" t="n"/>
      <c r="DG243" s="34" t="n"/>
      <c r="DH243" s="34" t="n"/>
      <c r="DI243" s="12" t="n"/>
      <c r="DJ243" s="2618" t="n"/>
    </row>
    <row customFormat="1" r="244" s="2698">
      <c r="H244" s="2696" t="n"/>
      <c r="J244" s="2696" t="n"/>
      <c r="N244" s="33" t="n"/>
      <c r="T244" s="2696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618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618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751" t="n"/>
      <c r="CM244" s="34" t="n"/>
      <c r="CN244" s="34" t="n"/>
      <c r="CO244" s="34" t="n"/>
      <c r="CP244" s="33" t="n"/>
      <c r="CQ244" s="34" t="n"/>
      <c r="CR244" s="2619" t="n"/>
      <c r="CS244" s="2619" t="n"/>
      <c r="CT244" s="2619" t="n"/>
      <c r="CU244" s="2619" t="n"/>
      <c r="CV244" s="2619" t="n"/>
      <c r="CW244" s="2619" t="n"/>
      <c r="CZ244" s="2619" t="n"/>
      <c r="DA244" s="2619" t="n"/>
      <c r="DB244" s="2619" t="n"/>
      <c r="DC244" s="2619" t="n"/>
      <c r="DD244" s="2619" t="n"/>
      <c r="DE244" s="34" t="n"/>
      <c r="DF244" s="34" t="n"/>
      <c r="DG244" s="34" t="n"/>
      <c r="DH244" s="34" t="n"/>
      <c r="DI244" s="12" t="n"/>
      <c r="DJ244" s="2618" t="n"/>
    </row>
    <row customFormat="1" r="245" s="2698">
      <c r="H245" s="2696" t="n"/>
      <c r="J245" s="2696" t="n"/>
      <c r="N245" s="33" t="n"/>
      <c r="T245" s="2696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618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618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751" t="n"/>
      <c r="CM245" s="34" t="n"/>
      <c r="CN245" s="34" t="n"/>
      <c r="CO245" s="34" t="n"/>
      <c r="CP245" s="33" t="n"/>
      <c r="CQ245" s="34" t="n"/>
      <c r="CR245" s="2619" t="n"/>
      <c r="CS245" s="2619" t="n"/>
      <c r="CT245" s="2619" t="n"/>
      <c r="CU245" s="2619" t="n"/>
      <c r="CV245" s="2619" t="n"/>
      <c r="CW245" s="2619" t="n"/>
      <c r="CZ245" s="2619" t="n"/>
      <c r="DA245" s="2619" t="n"/>
      <c r="DB245" s="2619" t="n"/>
      <c r="DC245" s="2619" t="n"/>
      <c r="DD245" s="2619" t="n"/>
      <c r="DE245" s="34" t="n"/>
      <c r="DF245" s="34" t="n"/>
      <c r="DG245" s="34" t="n"/>
      <c r="DH245" s="34" t="n"/>
      <c r="DI245" s="12" t="n"/>
      <c r="DJ245" s="2618" t="n"/>
    </row>
    <row customFormat="1" r="246" s="2698">
      <c r="H246" s="2696" t="n"/>
      <c r="J246" s="2696" t="n"/>
      <c r="N246" s="33" t="n"/>
      <c r="T246" s="2696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618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618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751" t="n"/>
      <c r="CM246" s="34" t="n"/>
      <c r="CN246" s="34" t="n"/>
      <c r="CO246" s="34" t="n"/>
      <c r="CP246" s="33" t="n"/>
      <c r="CQ246" s="34" t="n"/>
      <c r="CR246" s="2619" t="n"/>
      <c r="CS246" s="2619" t="n"/>
      <c r="CT246" s="2619" t="n"/>
      <c r="CU246" s="2619" t="n"/>
      <c r="CV246" s="2619" t="n"/>
      <c r="CW246" s="2619" t="n"/>
      <c r="CZ246" s="2619" t="n"/>
      <c r="DA246" s="2619" t="n"/>
      <c r="DB246" s="2619" t="n"/>
      <c r="DC246" s="2619" t="n"/>
      <c r="DD246" s="2619" t="n"/>
      <c r="DE246" s="34" t="n"/>
      <c r="DF246" s="34" t="n"/>
      <c r="DG246" s="34" t="n"/>
      <c r="DH246" s="34" t="n"/>
      <c r="DI246" s="12" t="n"/>
      <c r="DJ246" s="2618" t="n"/>
    </row>
    <row customFormat="1" r="247" s="2698">
      <c r="H247" s="2696" t="n"/>
      <c r="J247" s="2696" t="n"/>
      <c r="N247" s="33" t="n"/>
      <c r="T247" s="2696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618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618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751" t="n"/>
      <c r="CM247" s="34" t="n"/>
      <c r="CN247" s="34" t="n"/>
      <c r="CO247" s="34" t="n"/>
      <c r="CP247" s="33" t="n"/>
      <c r="CQ247" s="34" t="n"/>
      <c r="CR247" s="2619" t="n"/>
      <c r="CS247" s="2619" t="n"/>
      <c r="CT247" s="2619" t="n"/>
      <c r="CU247" s="2619" t="n"/>
      <c r="CV247" s="2619" t="n"/>
      <c r="CW247" s="2619" t="n"/>
      <c r="CZ247" s="2619" t="n"/>
      <c r="DA247" s="2619" t="n"/>
      <c r="DB247" s="2619" t="n"/>
      <c r="DC247" s="2619" t="n"/>
      <c r="DD247" s="2619" t="n"/>
      <c r="DE247" s="34" t="n"/>
      <c r="DF247" s="34" t="n"/>
      <c r="DG247" s="34" t="n"/>
      <c r="DH247" s="34" t="n"/>
      <c r="DI247" s="12" t="n"/>
      <c r="DJ247" s="2618" t="n"/>
    </row>
    <row customFormat="1" r="248" s="2698">
      <c r="H248" s="2696" t="n"/>
      <c r="J248" s="2696" t="n"/>
      <c r="N248" s="33" t="n"/>
      <c r="T248" s="2696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618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618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751" t="n"/>
      <c r="CM248" s="34" t="n"/>
      <c r="CN248" s="34" t="n"/>
      <c r="CO248" s="34" t="n"/>
      <c r="CP248" s="33" t="n"/>
      <c r="CQ248" s="34" t="n"/>
      <c r="CR248" s="2619" t="n"/>
      <c r="CS248" s="2619" t="n"/>
      <c r="CT248" s="2619" t="n"/>
      <c r="CU248" s="2619" t="n"/>
      <c r="CV248" s="2619" t="n"/>
      <c r="CW248" s="2619" t="n"/>
      <c r="CZ248" s="2619" t="n"/>
      <c r="DA248" s="2619" t="n"/>
      <c r="DB248" s="2619" t="n"/>
      <c r="DC248" s="2619" t="n"/>
      <c r="DD248" s="2619" t="n"/>
      <c r="DE248" s="34" t="n"/>
      <c r="DF248" s="34" t="n"/>
      <c r="DG248" s="34" t="n"/>
      <c r="DH248" s="34" t="n"/>
      <c r="DI248" s="12" t="n"/>
      <c r="DJ248" s="2618" t="n"/>
    </row>
    <row customFormat="1" r="249" s="2698">
      <c r="H249" s="2696" t="n"/>
      <c r="J249" s="2696" t="n"/>
      <c r="N249" s="33" t="n"/>
      <c r="T249" s="2696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618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618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751" t="n"/>
      <c r="CM249" s="34" t="n"/>
      <c r="CN249" s="34" t="n"/>
      <c r="CO249" s="34" t="n"/>
      <c r="CP249" s="33" t="n"/>
      <c r="CQ249" s="34" t="n"/>
      <c r="CR249" s="2619" t="n"/>
      <c r="CS249" s="2619" t="n"/>
      <c r="CT249" s="2619" t="n"/>
      <c r="CU249" s="2619" t="n"/>
      <c r="CV249" s="2619" t="n"/>
      <c r="CW249" s="2619" t="n"/>
      <c r="CZ249" s="2619" t="n"/>
      <c r="DA249" s="2619" t="n"/>
      <c r="DB249" s="2619" t="n"/>
      <c r="DC249" s="2619" t="n"/>
      <c r="DD249" s="2619" t="n"/>
      <c r="DE249" s="34" t="n"/>
      <c r="DF249" s="34" t="n"/>
      <c r="DG249" s="34" t="n"/>
      <c r="DH249" s="34" t="n"/>
      <c r="DI249" s="12" t="n"/>
      <c r="DJ249" s="2618" t="n"/>
    </row>
    <row customFormat="1" r="250" s="2698">
      <c r="H250" s="2696" t="n"/>
      <c r="J250" s="2696" t="n"/>
      <c r="N250" s="33" t="n"/>
      <c r="T250" s="2696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618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618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751" t="n"/>
      <c r="CM250" s="34" t="n"/>
      <c r="CN250" s="34" t="n"/>
      <c r="CO250" s="34" t="n"/>
      <c r="CP250" s="33" t="n"/>
      <c r="CQ250" s="34" t="n"/>
      <c r="CR250" s="2619" t="n"/>
      <c r="CS250" s="2619" t="n"/>
      <c r="CT250" s="2619" t="n"/>
      <c r="CU250" s="2619" t="n"/>
      <c r="CV250" s="2619" t="n"/>
      <c r="CW250" s="2619" t="n"/>
      <c r="CZ250" s="2619" t="n"/>
      <c r="DA250" s="2619" t="n"/>
      <c r="DB250" s="2619" t="n"/>
      <c r="DC250" s="2619" t="n"/>
      <c r="DD250" s="2619" t="n"/>
      <c r="DE250" s="34" t="n"/>
      <c r="DF250" s="34" t="n"/>
      <c r="DG250" s="34" t="n"/>
      <c r="DH250" s="34" t="n"/>
      <c r="DI250" s="12" t="n"/>
      <c r="DJ250" s="2618" t="n"/>
    </row>
    <row customFormat="1" r="251" s="2698">
      <c r="H251" s="2696" t="n"/>
      <c r="J251" s="2696" t="n"/>
      <c r="N251" s="33" t="n"/>
      <c r="T251" s="2696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618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618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751" t="n"/>
      <c r="CM251" s="34" t="n"/>
      <c r="CN251" s="34" t="n"/>
      <c r="CO251" s="34" t="n"/>
      <c r="CP251" s="33" t="n"/>
      <c r="CQ251" s="34" t="n"/>
      <c r="CR251" s="2619" t="n"/>
      <c r="CS251" s="2619" t="n"/>
      <c r="CT251" s="2619" t="n"/>
      <c r="CU251" s="2619" t="n"/>
      <c r="CV251" s="2619" t="n"/>
      <c r="CW251" s="2619" t="n"/>
      <c r="CZ251" s="2619" t="n"/>
      <c r="DA251" s="2619" t="n"/>
      <c r="DB251" s="2619" t="n"/>
      <c r="DC251" s="2619" t="n"/>
      <c r="DD251" s="2619" t="n"/>
      <c r="DE251" s="34" t="n"/>
      <c r="DF251" s="34" t="n"/>
      <c r="DG251" s="34" t="n"/>
      <c r="DH251" s="34" t="n"/>
      <c r="DI251" s="12" t="n"/>
      <c r="DJ251" s="2618" t="n"/>
    </row>
    <row customFormat="1" r="252" s="2698">
      <c r="H252" s="2696" t="n"/>
      <c r="J252" s="2696" t="n"/>
      <c r="N252" s="33" t="n"/>
      <c r="T252" s="2696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618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618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751" t="n"/>
      <c r="CM252" s="34" t="n"/>
      <c r="CN252" s="34" t="n"/>
      <c r="CO252" s="34" t="n"/>
      <c r="CP252" s="33" t="n"/>
      <c r="CQ252" s="34" t="n"/>
      <c r="CR252" s="2619" t="n"/>
      <c r="CS252" s="2619" t="n"/>
      <c r="CT252" s="2619" t="n"/>
      <c r="CU252" s="2619" t="n"/>
      <c r="CV252" s="2619" t="n"/>
      <c r="CW252" s="2619" t="n"/>
      <c r="CZ252" s="2619" t="n"/>
      <c r="DA252" s="2619" t="n"/>
      <c r="DB252" s="2619" t="n"/>
      <c r="DC252" s="2619" t="n"/>
      <c r="DD252" s="2619" t="n"/>
      <c r="DE252" s="34" t="n"/>
      <c r="DF252" s="34" t="n"/>
      <c r="DG252" s="34" t="n"/>
      <c r="DH252" s="34" t="n"/>
      <c r="DI252" s="12" t="n"/>
      <c r="DJ252" s="2618" t="n"/>
    </row>
    <row customFormat="1" r="253" s="2698">
      <c r="H253" s="2696" t="n"/>
      <c r="J253" s="2696" t="n"/>
      <c r="N253" s="33" t="n"/>
      <c r="T253" s="2696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618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618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751" t="n"/>
      <c r="CM253" s="34" t="n"/>
      <c r="CN253" s="34" t="n"/>
      <c r="CO253" s="34" t="n"/>
      <c r="CP253" s="33" t="n"/>
      <c r="CQ253" s="34" t="n"/>
      <c r="CR253" s="2619" t="n"/>
      <c r="CS253" s="2619" t="n"/>
      <c r="CT253" s="2619" t="n"/>
      <c r="CU253" s="2619" t="n"/>
      <c r="CV253" s="2619" t="n"/>
      <c r="CW253" s="2619" t="n"/>
      <c r="CZ253" s="2619" t="n"/>
      <c r="DA253" s="2619" t="n"/>
      <c r="DB253" s="2619" t="n"/>
      <c r="DC253" s="2619" t="n"/>
      <c r="DD253" s="2619" t="n"/>
      <c r="DE253" s="34" t="n"/>
      <c r="DF253" s="34" t="n"/>
      <c r="DG253" s="34" t="n"/>
      <c r="DH253" s="34" t="n"/>
      <c r="DI253" s="12" t="n"/>
      <c r="DJ253" s="2618" t="n"/>
    </row>
    <row customFormat="1" r="254" s="2698">
      <c r="H254" s="2696" t="n"/>
      <c r="J254" s="2696" t="n"/>
      <c r="N254" s="33" t="n"/>
      <c r="T254" s="2696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618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618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751" t="n"/>
      <c r="CM254" s="34" t="n"/>
      <c r="CN254" s="34" t="n"/>
      <c r="CO254" s="34" t="n"/>
      <c r="CP254" s="33" t="n"/>
      <c r="CQ254" s="34" t="n"/>
      <c r="CR254" s="2619" t="n"/>
      <c r="CS254" s="2619" t="n"/>
      <c r="CT254" s="2619" t="n"/>
      <c r="CU254" s="2619" t="n"/>
      <c r="CV254" s="2619" t="n"/>
      <c r="CW254" s="2619" t="n"/>
      <c r="CZ254" s="2619" t="n"/>
      <c r="DA254" s="2619" t="n"/>
      <c r="DB254" s="2619" t="n"/>
      <c r="DC254" s="2619" t="n"/>
      <c r="DD254" s="2619" t="n"/>
      <c r="DE254" s="34" t="n"/>
      <c r="DF254" s="34" t="n"/>
      <c r="DG254" s="34" t="n"/>
      <c r="DH254" s="34" t="n"/>
      <c r="DI254" s="12" t="n"/>
      <c r="DJ254" s="2618" t="n"/>
    </row>
    <row customFormat="1" r="255" s="2698">
      <c r="H255" s="2696" t="n"/>
      <c r="J255" s="2696" t="n"/>
      <c r="N255" s="33" t="n"/>
      <c r="T255" s="2696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618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618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751" t="n"/>
      <c r="CM255" s="34" t="n"/>
      <c r="CN255" s="34" t="n"/>
      <c r="CO255" s="34" t="n"/>
      <c r="CP255" s="33" t="n"/>
      <c r="CQ255" s="34" t="n"/>
      <c r="CR255" s="2619" t="n"/>
      <c r="CS255" s="2619" t="n"/>
      <c r="CT255" s="2619" t="n"/>
      <c r="CU255" s="2619" t="n"/>
      <c r="CV255" s="2619" t="n"/>
      <c r="CW255" s="2619" t="n"/>
      <c r="CZ255" s="2619" t="n"/>
      <c r="DA255" s="2619" t="n"/>
      <c r="DB255" s="2619" t="n"/>
      <c r="DC255" s="2619" t="n"/>
      <c r="DD255" s="2619" t="n"/>
      <c r="DE255" s="34" t="n"/>
      <c r="DF255" s="34" t="n"/>
      <c r="DG255" s="34" t="n"/>
      <c r="DH255" s="34" t="n"/>
      <c r="DI255" s="12" t="n"/>
      <c r="DJ255" s="2618" t="n"/>
    </row>
    <row customFormat="1" r="256" s="2698">
      <c r="H256" s="2696" t="n"/>
      <c r="J256" s="2696" t="n"/>
      <c r="N256" s="33" t="n"/>
      <c r="T256" s="2696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618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618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751" t="n"/>
      <c r="CM256" s="34" t="n"/>
      <c r="CN256" s="34" t="n"/>
      <c r="CO256" s="34" t="n"/>
      <c r="CP256" s="33" t="n"/>
      <c r="CQ256" s="34" t="n"/>
      <c r="CR256" s="2619" t="n"/>
      <c r="CS256" s="2619" t="n"/>
      <c r="CT256" s="2619" t="n"/>
      <c r="CU256" s="2619" t="n"/>
      <c r="CV256" s="2619" t="n"/>
      <c r="CW256" s="2619" t="n"/>
      <c r="CZ256" s="2619" t="n"/>
      <c r="DA256" s="2619" t="n"/>
      <c r="DB256" s="2619" t="n"/>
      <c r="DC256" s="2619" t="n"/>
      <c r="DD256" s="2619" t="n"/>
      <c r="DE256" s="34" t="n"/>
      <c r="DF256" s="34" t="n"/>
      <c r="DG256" s="34" t="n"/>
      <c r="DH256" s="34" t="n"/>
      <c r="DI256" s="12" t="n"/>
      <c r="DJ256" s="2618" t="n"/>
    </row>
    <row customFormat="1" r="257" s="2698">
      <c r="H257" s="2696" t="n"/>
      <c r="J257" s="2696" t="n"/>
      <c r="N257" s="33" t="n"/>
      <c r="T257" s="2696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618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618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751" t="n"/>
      <c r="CM257" s="34" t="n"/>
      <c r="CN257" s="34" t="n"/>
      <c r="CO257" s="34" t="n"/>
      <c r="CP257" s="33" t="n"/>
      <c r="CQ257" s="34" t="n"/>
      <c r="CR257" s="2619" t="n"/>
      <c r="CS257" s="2619" t="n"/>
      <c r="CT257" s="2619" t="n"/>
      <c r="CU257" s="2619" t="n"/>
      <c r="CV257" s="2619" t="n"/>
      <c r="CW257" s="2619" t="n"/>
      <c r="CZ257" s="2619" t="n"/>
      <c r="DA257" s="2619" t="n"/>
      <c r="DB257" s="2619" t="n"/>
      <c r="DC257" s="2619" t="n"/>
      <c r="DD257" s="2619" t="n"/>
      <c r="DE257" s="34" t="n"/>
      <c r="DF257" s="34" t="n"/>
      <c r="DG257" s="34" t="n"/>
      <c r="DH257" s="34" t="n"/>
      <c r="DI257" s="12" t="n"/>
      <c r="DJ257" s="2618" t="n"/>
    </row>
    <row customFormat="1" r="258" s="2698">
      <c r="H258" s="2696" t="n"/>
      <c r="J258" s="2696" t="n"/>
      <c r="N258" s="33" t="n"/>
      <c r="T258" s="2696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618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618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751" t="n"/>
      <c r="CM258" s="34" t="n"/>
      <c r="CN258" s="34" t="n"/>
      <c r="CO258" s="34" t="n"/>
      <c r="CP258" s="33" t="n"/>
      <c r="CQ258" s="34" t="n"/>
      <c r="CR258" s="2619" t="n"/>
      <c r="CS258" s="2619" t="n"/>
      <c r="CT258" s="2619" t="n"/>
      <c r="CU258" s="2619" t="n"/>
      <c r="CV258" s="2619" t="n"/>
      <c r="CW258" s="2619" t="n"/>
      <c r="CZ258" s="2619" t="n"/>
      <c r="DA258" s="2619" t="n"/>
      <c r="DB258" s="2619" t="n"/>
      <c r="DC258" s="2619" t="n"/>
      <c r="DD258" s="2619" t="n"/>
      <c r="DE258" s="34" t="n"/>
      <c r="DF258" s="34" t="n"/>
      <c r="DG258" s="34" t="n"/>
      <c r="DH258" s="34" t="n"/>
      <c r="DI258" s="12" t="n"/>
      <c r="DJ258" s="2618" t="n"/>
    </row>
    <row customFormat="1" r="259" s="2698">
      <c r="H259" s="2696" t="n"/>
      <c r="J259" s="2696" t="n"/>
      <c r="N259" s="33" t="n"/>
      <c r="T259" s="2696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618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618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751" t="n"/>
      <c r="CM259" s="34" t="n"/>
      <c r="CN259" s="34" t="n"/>
      <c r="CO259" s="34" t="n"/>
      <c r="CP259" s="33" t="n"/>
      <c r="CQ259" s="34" t="n"/>
      <c r="CR259" s="2619" t="n"/>
      <c r="CS259" s="2619" t="n"/>
      <c r="CT259" s="2619" t="n"/>
      <c r="CU259" s="2619" t="n"/>
      <c r="CV259" s="2619" t="n"/>
      <c r="CW259" s="2619" t="n"/>
      <c r="CZ259" s="2619" t="n"/>
      <c r="DA259" s="2619" t="n"/>
      <c r="DB259" s="2619" t="n"/>
      <c r="DC259" s="2619" t="n"/>
      <c r="DD259" s="2619" t="n"/>
      <c r="DE259" s="34" t="n"/>
      <c r="DF259" s="34" t="n"/>
      <c r="DG259" s="34" t="n"/>
      <c r="DH259" s="34" t="n"/>
      <c r="DI259" s="12" t="n"/>
      <c r="DJ259" s="2618" t="n"/>
    </row>
    <row customFormat="1" r="260" s="2698">
      <c r="H260" s="2696" t="n"/>
      <c r="J260" s="2696" t="n"/>
      <c r="N260" s="33" t="n"/>
      <c r="T260" s="2696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618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618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751" t="n"/>
      <c r="CM260" s="34" t="n"/>
      <c r="CN260" s="34" t="n"/>
      <c r="CO260" s="34" t="n"/>
      <c r="CP260" s="33" t="n"/>
      <c r="CQ260" s="34" t="n"/>
      <c r="CR260" s="2619" t="n"/>
      <c r="CS260" s="2619" t="n"/>
      <c r="CT260" s="2619" t="n"/>
      <c r="CU260" s="2619" t="n"/>
      <c r="CV260" s="2619" t="n"/>
      <c r="CW260" s="2619" t="n"/>
      <c r="CZ260" s="2619" t="n"/>
      <c r="DA260" s="2619" t="n"/>
      <c r="DB260" s="2619" t="n"/>
      <c r="DC260" s="2619" t="n"/>
      <c r="DD260" s="2619" t="n"/>
      <c r="DE260" s="34" t="n"/>
      <c r="DF260" s="34" t="n"/>
      <c r="DG260" s="34" t="n"/>
      <c r="DH260" s="34" t="n"/>
      <c r="DI260" s="12" t="n"/>
      <c r="DJ260" s="2618" t="n"/>
    </row>
    <row customFormat="1" r="261" s="2698">
      <c r="H261" s="2696" t="n"/>
      <c r="J261" s="2696" t="n"/>
      <c r="N261" s="33" t="n"/>
      <c r="T261" s="2696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618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618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751" t="n"/>
      <c r="CM261" s="34" t="n"/>
      <c r="CN261" s="34" t="n"/>
      <c r="CO261" s="34" t="n"/>
      <c r="CP261" s="33" t="n"/>
      <c r="CQ261" s="34" t="n"/>
      <c r="CR261" s="2619" t="n"/>
      <c r="CS261" s="2619" t="n"/>
      <c r="CT261" s="2619" t="n"/>
      <c r="CU261" s="2619" t="n"/>
      <c r="CV261" s="2619" t="n"/>
      <c r="CW261" s="2619" t="n"/>
      <c r="CZ261" s="2619" t="n"/>
      <c r="DA261" s="2619" t="n"/>
      <c r="DB261" s="2619" t="n"/>
      <c r="DC261" s="2619" t="n"/>
      <c r="DD261" s="2619" t="n"/>
      <c r="DE261" s="34" t="n"/>
      <c r="DF261" s="34" t="n"/>
      <c r="DG261" s="34" t="n"/>
      <c r="DH261" s="34" t="n"/>
      <c r="DI261" s="12" t="n"/>
      <c r="DJ261" s="2618" t="n"/>
    </row>
    <row customFormat="1" r="262" s="2698">
      <c r="H262" s="2696" t="n"/>
      <c r="J262" s="2696" t="n"/>
      <c r="N262" s="33" t="n"/>
      <c r="T262" s="2696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618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618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751" t="n"/>
      <c r="CM262" s="34" t="n"/>
      <c r="CN262" s="34" t="n"/>
      <c r="CO262" s="34" t="n"/>
      <c r="CP262" s="33" t="n"/>
      <c r="CQ262" s="34" t="n"/>
      <c r="CR262" s="2619" t="n"/>
      <c r="CS262" s="2619" t="n"/>
      <c r="CT262" s="2619" t="n"/>
      <c r="CU262" s="2619" t="n"/>
      <c r="CV262" s="2619" t="n"/>
      <c r="CW262" s="2619" t="n"/>
      <c r="CZ262" s="2619" t="n"/>
      <c r="DA262" s="2619" t="n"/>
      <c r="DB262" s="2619" t="n"/>
      <c r="DC262" s="2619" t="n"/>
      <c r="DD262" s="2619" t="n"/>
      <c r="DE262" s="34" t="n"/>
      <c r="DF262" s="34" t="n"/>
      <c r="DG262" s="34" t="n"/>
      <c r="DH262" s="34" t="n"/>
      <c r="DI262" s="12" t="n"/>
      <c r="DJ262" s="2618" t="n"/>
    </row>
    <row customFormat="1" r="263" s="2698">
      <c r="H263" s="2696" t="n"/>
      <c r="J263" s="2696" t="n"/>
      <c r="N263" s="33" t="n"/>
      <c r="T263" s="2696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618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618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751" t="n"/>
      <c r="CM263" s="34" t="n"/>
      <c r="CN263" s="34" t="n"/>
      <c r="CO263" s="34" t="n"/>
      <c r="CP263" s="33" t="n"/>
      <c r="CQ263" s="34" t="n"/>
      <c r="CR263" s="2619" t="n"/>
      <c r="CS263" s="2619" t="n"/>
      <c r="CT263" s="2619" t="n"/>
      <c r="CU263" s="2619" t="n"/>
      <c r="CV263" s="2619" t="n"/>
      <c r="CW263" s="2619" t="n"/>
      <c r="CZ263" s="2619" t="n"/>
      <c r="DA263" s="2619" t="n"/>
      <c r="DB263" s="2619" t="n"/>
      <c r="DC263" s="2619" t="n"/>
      <c r="DD263" s="2619" t="n"/>
      <c r="DE263" s="34" t="n"/>
      <c r="DF263" s="34" t="n"/>
      <c r="DG263" s="34" t="n"/>
      <c r="DH263" s="34" t="n"/>
      <c r="DI263" s="12" t="n"/>
      <c r="DJ263" s="2618" t="n"/>
    </row>
    <row customFormat="1" r="264" s="2698">
      <c r="H264" s="2696" t="n"/>
      <c r="J264" s="2696" t="n"/>
      <c r="N264" s="33" t="n"/>
      <c r="T264" s="2696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618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618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751" t="n"/>
      <c r="CM264" s="34" t="n"/>
      <c r="CN264" s="34" t="n"/>
      <c r="CO264" s="34" t="n"/>
      <c r="CP264" s="33" t="n"/>
      <c r="CQ264" s="34" t="n"/>
      <c r="CR264" s="2619" t="n"/>
      <c r="CS264" s="2619" t="n"/>
      <c r="CT264" s="2619" t="n"/>
      <c r="CU264" s="2619" t="n"/>
      <c r="CV264" s="2619" t="n"/>
      <c r="CW264" s="2619" t="n"/>
      <c r="CZ264" s="2619" t="n"/>
      <c r="DA264" s="2619" t="n"/>
      <c r="DB264" s="2619" t="n"/>
      <c r="DC264" s="2619" t="n"/>
      <c r="DD264" s="2619" t="n"/>
      <c r="DE264" s="34" t="n"/>
      <c r="DF264" s="34" t="n"/>
      <c r="DG264" s="34" t="n"/>
      <c r="DH264" s="34" t="n"/>
      <c r="DI264" s="12" t="n"/>
      <c r="DJ264" s="2618" t="n"/>
    </row>
    <row customFormat="1" r="265" s="2698">
      <c r="H265" s="2696" t="n"/>
      <c r="J265" s="2696" t="n"/>
      <c r="N265" s="33" t="n"/>
      <c r="T265" s="2696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618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618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751" t="n"/>
      <c r="CM265" s="34" t="n"/>
      <c r="CN265" s="34" t="n"/>
      <c r="CO265" s="34" t="n"/>
      <c r="CP265" s="33" t="n"/>
      <c r="CQ265" s="34" t="n"/>
      <c r="CR265" s="2619" t="n"/>
      <c r="CS265" s="2619" t="n"/>
      <c r="CT265" s="2619" t="n"/>
      <c r="CU265" s="2619" t="n"/>
      <c r="CV265" s="2619" t="n"/>
      <c r="CW265" s="2619" t="n"/>
      <c r="CZ265" s="2619" t="n"/>
      <c r="DA265" s="2619" t="n"/>
      <c r="DB265" s="2619" t="n"/>
      <c r="DC265" s="2619" t="n"/>
      <c r="DD265" s="2619" t="n"/>
      <c r="DE265" s="34" t="n"/>
      <c r="DF265" s="34" t="n"/>
      <c r="DG265" s="34" t="n"/>
      <c r="DH265" s="34" t="n"/>
      <c r="DI265" s="12" t="n"/>
      <c r="DJ265" s="2618" t="n"/>
    </row>
    <row customFormat="1" r="266" s="2698">
      <c r="H266" s="2696" t="n"/>
      <c r="J266" s="2696" t="n"/>
      <c r="N266" s="33" t="n"/>
      <c r="T266" s="2696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618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618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751" t="n"/>
      <c r="CM266" s="34" t="n"/>
      <c r="CN266" s="34" t="n"/>
      <c r="CO266" s="34" t="n"/>
      <c r="CP266" s="33" t="n"/>
      <c r="CQ266" s="34" t="n"/>
      <c r="CR266" s="2619" t="n"/>
      <c r="CS266" s="2619" t="n"/>
      <c r="CT266" s="2619" t="n"/>
      <c r="CU266" s="2619" t="n"/>
      <c r="CV266" s="2619" t="n"/>
      <c r="CW266" s="2619" t="n"/>
      <c r="CZ266" s="2619" t="n"/>
      <c r="DA266" s="2619" t="n"/>
      <c r="DB266" s="2619" t="n"/>
      <c r="DC266" s="2619" t="n"/>
      <c r="DD266" s="2619" t="n"/>
      <c r="DE266" s="34" t="n"/>
      <c r="DF266" s="34" t="n"/>
      <c r="DG266" s="34" t="n"/>
      <c r="DH266" s="34" t="n"/>
      <c r="DI266" s="12" t="n"/>
      <c r="DJ266" s="2618" t="n"/>
    </row>
    <row customFormat="1" r="267" s="2698">
      <c r="H267" s="2696" t="n"/>
      <c r="J267" s="2696" t="n"/>
      <c r="N267" s="33" t="n"/>
      <c r="T267" s="2696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618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618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751" t="n"/>
      <c r="CM267" s="34" t="n"/>
      <c r="CN267" s="34" t="n"/>
      <c r="CO267" s="34" t="n"/>
      <c r="CP267" s="33" t="n"/>
      <c r="CQ267" s="34" t="n"/>
      <c r="CR267" s="2619" t="n"/>
      <c r="CS267" s="2619" t="n"/>
      <c r="CT267" s="2619" t="n"/>
      <c r="CU267" s="2619" t="n"/>
      <c r="CV267" s="2619" t="n"/>
      <c r="CW267" s="2619" t="n"/>
      <c r="CZ267" s="2619" t="n"/>
      <c r="DA267" s="2619" t="n"/>
      <c r="DB267" s="2619" t="n"/>
      <c r="DC267" s="2619" t="n"/>
      <c r="DD267" s="2619" t="n"/>
      <c r="DE267" s="34" t="n"/>
      <c r="DF267" s="34" t="n"/>
      <c r="DG267" s="34" t="n"/>
      <c r="DH267" s="34" t="n"/>
      <c r="DI267" s="12" t="n"/>
      <c r="DJ267" s="2618" t="n"/>
    </row>
    <row customFormat="1" r="268" s="2698">
      <c r="H268" s="2696" t="n"/>
      <c r="J268" s="2696" t="n"/>
      <c r="N268" s="33" t="n"/>
      <c r="T268" s="2696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618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618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751" t="n"/>
      <c r="CM268" s="34" t="n"/>
      <c r="CN268" s="34" t="n"/>
      <c r="CO268" s="34" t="n"/>
      <c r="CP268" s="33" t="n"/>
      <c r="CQ268" s="34" t="n"/>
      <c r="CR268" s="2619" t="n"/>
      <c r="CS268" s="2619" t="n"/>
      <c r="CT268" s="2619" t="n"/>
      <c r="CU268" s="2619" t="n"/>
      <c r="CV268" s="2619" t="n"/>
      <c r="CW268" s="2619" t="n"/>
      <c r="CZ268" s="2619" t="n"/>
      <c r="DA268" s="2619" t="n"/>
      <c r="DB268" s="2619" t="n"/>
      <c r="DC268" s="2619" t="n"/>
      <c r="DD268" s="2619" t="n"/>
      <c r="DE268" s="34" t="n"/>
      <c r="DF268" s="34" t="n"/>
      <c r="DG268" s="34" t="n"/>
      <c r="DH268" s="34" t="n"/>
      <c r="DI268" s="12" t="n"/>
      <c r="DJ268" s="2618" t="n"/>
    </row>
    <row customFormat="1" r="269" s="2698">
      <c r="H269" s="2696" t="n"/>
      <c r="J269" s="2696" t="n"/>
      <c r="N269" s="33" t="n"/>
      <c r="T269" s="2696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618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618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751" t="n"/>
      <c r="CM269" s="34" t="n"/>
      <c r="CN269" s="34" t="n"/>
      <c r="CO269" s="34" t="n"/>
      <c r="CP269" s="33" t="n"/>
      <c r="CQ269" s="34" t="n"/>
      <c r="CR269" s="2619" t="n"/>
      <c r="CS269" s="2619" t="n"/>
      <c r="CT269" s="2619" t="n"/>
      <c r="CU269" s="2619" t="n"/>
      <c r="CV269" s="2619" t="n"/>
      <c r="CW269" s="2619" t="n"/>
      <c r="CZ269" s="2619" t="n"/>
      <c r="DA269" s="2619" t="n"/>
      <c r="DB269" s="2619" t="n"/>
      <c r="DC269" s="2619" t="n"/>
      <c r="DD269" s="2619" t="n"/>
      <c r="DE269" s="34" t="n"/>
      <c r="DF269" s="34" t="n"/>
      <c r="DG269" s="34" t="n"/>
      <c r="DH269" s="34" t="n"/>
      <c r="DI269" s="12" t="n"/>
      <c r="DJ269" s="2618" t="n"/>
    </row>
    <row customFormat="1" r="270" s="2698">
      <c r="H270" s="2696" t="n"/>
      <c r="J270" s="2696" t="n"/>
      <c r="N270" s="33" t="n"/>
      <c r="T270" s="2696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618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618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751" t="n"/>
      <c r="CM270" s="34" t="n"/>
      <c r="CN270" s="34" t="n"/>
      <c r="CO270" s="34" t="n"/>
      <c r="CP270" s="33" t="n"/>
      <c r="CQ270" s="34" t="n"/>
      <c r="CR270" s="2619" t="n"/>
      <c r="CS270" s="2619" t="n"/>
      <c r="CT270" s="2619" t="n"/>
      <c r="CU270" s="2619" t="n"/>
      <c r="CV270" s="2619" t="n"/>
      <c r="CW270" s="2619" t="n"/>
      <c r="CZ270" s="2619" t="n"/>
      <c r="DA270" s="2619" t="n"/>
      <c r="DB270" s="2619" t="n"/>
      <c r="DC270" s="2619" t="n"/>
      <c r="DD270" s="2619" t="n"/>
      <c r="DE270" s="34" t="n"/>
      <c r="DF270" s="34" t="n"/>
      <c r="DG270" s="34" t="n"/>
      <c r="DH270" s="34" t="n"/>
      <c r="DI270" s="12" t="n"/>
      <c r="DJ270" s="2618" t="n"/>
    </row>
    <row customFormat="1" r="271" s="2698">
      <c r="H271" s="2696" t="n"/>
      <c r="J271" s="2696" t="n"/>
      <c r="N271" s="33" t="n"/>
      <c r="T271" s="2696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618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618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751" t="n"/>
      <c r="CM271" s="34" t="n"/>
      <c r="CN271" s="34" t="n"/>
      <c r="CO271" s="34" t="n"/>
      <c r="CP271" s="33" t="n"/>
      <c r="CQ271" s="34" t="n"/>
      <c r="CR271" s="2619" t="n"/>
      <c r="CS271" s="2619" t="n"/>
      <c r="CT271" s="2619" t="n"/>
      <c r="CU271" s="2619" t="n"/>
      <c r="CV271" s="2619" t="n"/>
      <c r="CW271" s="2619" t="n"/>
      <c r="CZ271" s="2619" t="n"/>
      <c r="DA271" s="2619" t="n"/>
      <c r="DB271" s="2619" t="n"/>
      <c r="DC271" s="2619" t="n"/>
      <c r="DD271" s="2619" t="n"/>
      <c r="DE271" s="34" t="n"/>
      <c r="DF271" s="34" t="n"/>
      <c r="DG271" s="34" t="n"/>
      <c r="DH271" s="34" t="n"/>
      <c r="DI271" s="12" t="n"/>
      <c r="DJ271" s="2618" t="n"/>
    </row>
    <row customFormat="1" r="272" s="2698">
      <c r="H272" s="2696" t="n"/>
      <c r="J272" s="2696" t="n"/>
      <c r="N272" s="33" t="n"/>
      <c r="T272" s="2696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618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618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751" t="n"/>
      <c r="CM272" s="34" t="n"/>
      <c r="CN272" s="34" t="n"/>
      <c r="CO272" s="34" t="n"/>
      <c r="CP272" s="33" t="n"/>
      <c r="CQ272" s="34" t="n"/>
      <c r="CR272" s="2619" t="n"/>
      <c r="CS272" s="2619" t="n"/>
      <c r="CT272" s="2619" t="n"/>
      <c r="CU272" s="2619" t="n"/>
      <c r="CV272" s="2619" t="n"/>
      <c r="CW272" s="2619" t="n"/>
      <c r="CZ272" s="2619" t="n"/>
      <c r="DA272" s="2619" t="n"/>
      <c r="DB272" s="2619" t="n"/>
      <c r="DC272" s="2619" t="n"/>
      <c r="DD272" s="2619" t="n"/>
      <c r="DE272" s="34" t="n"/>
      <c r="DF272" s="34" t="n"/>
      <c r="DG272" s="34" t="n"/>
      <c r="DH272" s="34" t="n"/>
      <c r="DI272" s="12" t="n"/>
      <c r="DJ272" s="2618" t="n"/>
    </row>
    <row customFormat="1" r="273" s="2698">
      <c r="H273" s="2696" t="n"/>
      <c r="J273" s="2696" t="n"/>
      <c r="N273" s="33" t="n"/>
      <c r="T273" s="2696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618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618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751" t="n"/>
      <c r="CM273" s="34" t="n"/>
      <c r="CN273" s="34" t="n"/>
      <c r="CO273" s="34" t="n"/>
      <c r="CP273" s="33" t="n"/>
      <c r="CQ273" s="34" t="n"/>
      <c r="CR273" s="2619" t="n"/>
      <c r="CS273" s="2619" t="n"/>
      <c r="CT273" s="2619" t="n"/>
      <c r="CU273" s="2619" t="n"/>
      <c r="CV273" s="2619" t="n"/>
      <c r="CW273" s="2619" t="n"/>
      <c r="CZ273" s="2619" t="n"/>
      <c r="DA273" s="2619" t="n"/>
      <c r="DB273" s="2619" t="n"/>
      <c r="DC273" s="2619" t="n"/>
      <c r="DD273" s="2619" t="n"/>
      <c r="DE273" s="34" t="n"/>
      <c r="DF273" s="34" t="n"/>
      <c r="DG273" s="34" t="n"/>
      <c r="DH273" s="34" t="n"/>
      <c r="DI273" s="12" t="n"/>
      <c r="DJ273" s="2618" t="n"/>
    </row>
    <row customFormat="1" r="274" s="2698">
      <c r="H274" s="2696" t="n"/>
      <c r="J274" s="2696" t="n"/>
      <c r="N274" s="33" t="n"/>
      <c r="T274" s="2696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618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618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751" t="n"/>
      <c r="CM274" s="34" t="n"/>
      <c r="CN274" s="34" t="n"/>
      <c r="CO274" s="34" t="n"/>
      <c r="CP274" s="33" t="n"/>
      <c r="CQ274" s="34" t="n"/>
      <c r="CR274" s="2619" t="n"/>
      <c r="CS274" s="2619" t="n"/>
      <c r="CT274" s="2619" t="n"/>
      <c r="CU274" s="2619" t="n"/>
      <c r="CV274" s="2619" t="n"/>
      <c r="CW274" s="2619" t="n"/>
      <c r="CZ274" s="2619" t="n"/>
      <c r="DA274" s="2619" t="n"/>
      <c r="DB274" s="2619" t="n"/>
      <c r="DC274" s="2619" t="n"/>
      <c r="DD274" s="2619" t="n"/>
      <c r="DE274" s="34" t="n"/>
      <c r="DF274" s="34" t="n"/>
      <c r="DG274" s="34" t="n"/>
      <c r="DH274" s="34" t="n"/>
      <c r="DI274" s="12" t="n"/>
      <c r="DJ274" s="2618" t="n"/>
    </row>
    <row customFormat="1" r="275" s="2698">
      <c r="H275" s="2696" t="n"/>
      <c r="J275" s="2696" t="n"/>
      <c r="N275" s="33" t="n"/>
      <c r="T275" s="2696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618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618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751" t="n"/>
      <c r="CM275" s="34" t="n"/>
      <c r="CN275" s="34" t="n"/>
      <c r="CO275" s="34" t="n"/>
      <c r="CP275" s="33" t="n"/>
      <c r="CQ275" s="34" t="n"/>
      <c r="CR275" s="2619" t="n"/>
      <c r="CS275" s="2619" t="n"/>
      <c r="CT275" s="2619" t="n"/>
      <c r="CU275" s="2619" t="n"/>
      <c r="CV275" s="2619" t="n"/>
      <c r="CW275" s="2619" t="n"/>
      <c r="CZ275" s="2619" t="n"/>
      <c r="DA275" s="2619" t="n"/>
      <c r="DB275" s="2619" t="n"/>
      <c r="DC275" s="2619" t="n"/>
      <c r="DD275" s="2619" t="n"/>
      <c r="DE275" s="34" t="n"/>
      <c r="DF275" s="34" t="n"/>
      <c r="DG275" s="34" t="n"/>
      <c r="DH275" s="34" t="n"/>
      <c r="DI275" s="12" t="n"/>
      <c r="DJ275" s="2618" t="n"/>
    </row>
    <row customFormat="1" r="276" s="2698">
      <c r="H276" s="2696" t="n"/>
      <c r="J276" s="2696" t="n"/>
      <c r="N276" s="33" t="n"/>
      <c r="T276" s="2696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618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618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751" t="n"/>
      <c r="CM276" s="34" t="n"/>
      <c r="CN276" s="34" t="n"/>
      <c r="CO276" s="34" t="n"/>
      <c r="CP276" s="33" t="n"/>
      <c r="CQ276" s="34" t="n"/>
      <c r="CR276" s="2619" t="n"/>
      <c r="CS276" s="2619" t="n"/>
      <c r="CT276" s="2619" t="n"/>
      <c r="CU276" s="2619" t="n"/>
      <c r="CV276" s="2619" t="n"/>
      <c r="CW276" s="2619" t="n"/>
      <c r="CZ276" s="2619" t="n"/>
      <c r="DA276" s="2619" t="n"/>
      <c r="DB276" s="2619" t="n"/>
      <c r="DC276" s="2619" t="n"/>
      <c r="DD276" s="2619" t="n"/>
      <c r="DE276" s="34" t="n"/>
      <c r="DF276" s="34" t="n"/>
      <c r="DG276" s="34" t="n"/>
      <c r="DH276" s="34" t="n"/>
      <c r="DI276" s="12" t="n"/>
      <c r="DJ276" s="2618" t="n"/>
    </row>
    <row customFormat="1" r="277" s="2698">
      <c r="H277" s="2696" t="n"/>
      <c r="J277" s="2696" t="n"/>
      <c r="N277" s="33" t="n"/>
      <c r="T277" s="2696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618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618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751" t="n"/>
      <c r="CM277" s="34" t="n"/>
      <c r="CN277" s="34" t="n"/>
      <c r="CO277" s="34" t="n"/>
      <c r="CP277" s="33" t="n"/>
      <c r="CQ277" s="34" t="n"/>
      <c r="CR277" s="2619" t="n"/>
      <c r="CS277" s="2619" t="n"/>
      <c r="CT277" s="2619" t="n"/>
      <c r="CU277" s="2619" t="n"/>
      <c r="CV277" s="2619" t="n"/>
      <c r="CW277" s="2619" t="n"/>
      <c r="CZ277" s="2619" t="n"/>
      <c r="DA277" s="2619" t="n"/>
      <c r="DB277" s="2619" t="n"/>
      <c r="DC277" s="2619" t="n"/>
      <c r="DD277" s="2619" t="n"/>
      <c r="DE277" s="34" t="n"/>
      <c r="DF277" s="34" t="n"/>
      <c r="DG277" s="34" t="n"/>
      <c r="DH277" s="34" t="n"/>
      <c r="DI277" s="12" t="n"/>
      <c r="DJ277" s="2618" t="n"/>
    </row>
    <row customFormat="1" r="278" s="2698">
      <c r="H278" s="2696" t="n"/>
      <c r="J278" s="2696" t="n"/>
      <c r="N278" s="33" t="n"/>
      <c r="T278" s="2696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618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618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751" t="n"/>
      <c r="CM278" s="34" t="n"/>
      <c r="CN278" s="34" t="n"/>
      <c r="CO278" s="34" t="n"/>
      <c r="CP278" s="33" t="n"/>
      <c r="CQ278" s="34" t="n"/>
      <c r="CR278" s="2619" t="n"/>
      <c r="CS278" s="2619" t="n"/>
      <c r="CT278" s="2619" t="n"/>
      <c r="CU278" s="2619" t="n"/>
      <c r="CV278" s="2619" t="n"/>
      <c r="CW278" s="2619" t="n"/>
      <c r="CZ278" s="2619" t="n"/>
      <c r="DA278" s="2619" t="n"/>
      <c r="DB278" s="2619" t="n"/>
      <c r="DC278" s="2619" t="n"/>
      <c r="DD278" s="2619" t="n"/>
      <c r="DE278" s="34" t="n"/>
      <c r="DF278" s="34" t="n"/>
      <c r="DG278" s="34" t="n"/>
      <c r="DH278" s="34" t="n"/>
      <c r="DI278" s="12" t="n"/>
      <c r="DJ278" s="2618" t="n"/>
    </row>
    <row customFormat="1" r="279" s="2698">
      <c r="H279" s="2696" t="n"/>
      <c r="J279" s="2696" t="n"/>
      <c r="N279" s="33" t="n"/>
      <c r="T279" s="2696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618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618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751" t="n"/>
      <c r="CM279" s="34" t="n"/>
      <c r="CN279" s="34" t="n"/>
      <c r="CO279" s="34" t="n"/>
      <c r="CP279" s="33" t="n"/>
      <c r="CQ279" s="34" t="n"/>
      <c r="CR279" s="2619" t="n"/>
      <c r="CS279" s="2619" t="n"/>
      <c r="CT279" s="2619" t="n"/>
      <c r="CU279" s="2619" t="n"/>
      <c r="CV279" s="2619" t="n"/>
      <c r="CW279" s="2619" t="n"/>
      <c r="CZ279" s="2619" t="n"/>
      <c r="DA279" s="2619" t="n"/>
      <c r="DB279" s="2619" t="n"/>
      <c r="DC279" s="2619" t="n"/>
      <c r="DD279" s="2619" t="n"/>
      <c r="DE279" s="34" t="n"/>
      <c r="DF279" s="34" t="n"/>
      <c r="DG279" s="34" t="n"/>
      <c r="DH279" s="34" t="n"/>
      <c r="DI279" s="12" t="n"/>
      <c r="DJ279" s="2618" t="n"/>
    </row>
    <row customFormat="1" r="280" s="2698">
      <c r="H280" s="2696" t="n"/>
      <c r="J280" s="2696" t="n"/>
      <c r="N280" s="33" t="n"/>
      <c r="T280" s="2696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618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618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751" t="n"/>
      <c r="CM280" s="34" t="n"/>
      <c r="CN280" s="34" t="n"/>
      <c r="CO280" s="34" t="n"/>
      <c r="CP280" s="33" t="n"/>
      <c r="CQ280" s="34" t="n"/>
      <c r="CR280" s="2619" t="n"/>
      <c r="CS280" s="2619" t="n"/>
      <c r="CT280" s="2619" t="n"/>
      <c r="CU280" s="2619" t="n"/>
      <c r="CV280" s="2619" t="n"/>
      <c r="CW280" s="2619" t="n"/>
      <c r="CZ280" s="2619" t="n"/>
      <c r="DA280" s="2619" t="n"/>
      <c r="DB280" s="2619" t="n"/>
      <c r="DC280" s="2619" t="n"/>
      <c r="DD280" s="2619" t="n"/>
      <c r="DE280" s="34" t="n"/>
      <c r="DF280" s="34" t="n"/>
      <c r="DG280" s="34" t="n"/>
      <c r="DH280" s="34" t="n"/>
      <c r="DI280" s="12" t="n"/>
      <c r="DJ280" s="2618" t="n"/>
    </row>
    <row customFormat="1" r="281" s="2698">
      <c r="H281" s="2696" t="n"/>
      <c r="J281" s="2696" t="n"/>
      <c r="N281" s="33" t="n"/>
      <c r="T281" s="2696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618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618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751" t="n"/>
      <c r="CM281" s="34" t="n"/>
      <c r="CN281" s="34" t="n"/>
      <c r="CO281" s="34" t="n"/>
      <c r="CP281" s="33" t="n"/>
      <c r="CQ281" s="34" t="n"/>
      <c r="CR281" s="2619" t="n"/>
      <c r="CS281" s="2619" t="n"/>
      <c r="CT281" s="2619" t="n"/>
      <c r="CU281" s="2619" t="n"/>
      <c r="CV281" s="2619" t="n"/>
      <c r="CW281" s="2619" t="n"/>
      <c r="CZ281" s="2619" t="n"/>
      <c r="DA281" s="2619" t="n"/>
      <c r="DB281" s="2619" t="n"/>
      <c r="DC281" s="2619" t="n"/>
      <c r="DD281" s="2619" t="n"/>
      <c r="DE281" s="34" t="n"/>
      <c r="DF281" s="34" t="n"/>
      <c r="DG281" s="34" t="n"/>
      <c r="DH281" s="34" t="n"/>
      <c r="DI281" s="12" t="n"/>
      <c r="DJ281" s="2618" t="n"/>
    </row>
    <row customFormat="1" r="282" s="2698">
      <c r="H282" s="2696" t="n"/>
      <c r="J282" s="2696" t="n"/>
      <c r="N282" s="33" t="n"/>
      <c r="T282" s="2696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618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618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751" t="n"/>
      <c r="CM282" s="34" t="n"/>
      <c r="CN282" s="34" t="n"/>
      <c r="CO282" s="34" t="n"/>
      <c r="CP282" s="33" t="n"/>
      <c r="CQ282" s="34" t="n"/>
      <c r="CR282" s="2619" t="n"/>
      <c r="CS282" s="2619" t="n"/>
      <c r="CT282" s="2619" t="n"/>
      <c r="CU282" s="2619" t="n"/>
      <c r="CV282" s="2619" t="n"/>
      <c r="CW282" s="2619" t="n"/>
      <c r="CZ282" s="2619" t="n"/>
      <c r="DA282" s="2619" t="n"/>
      <c r="DB282" s="2619" t="n"/>
      <c r="DC282" s="2619" t="n"/>
      <c r="DD282" s="2619" t="n"/>
      <c r="DE282" s="34" t="n"/>
      <c r="DF282" s="34" t="n"/>
      <c r="DG282" s="34" t="n"/>
      <c r="DH282" s="34" t="n"/>
      <c r="DI282" s="12" t="n"/>
      <c r="DJ282" s="2618" t="n"/>
    </row>
    <row customFormat="1" r="283" s="2698">
      <c r="H283" s="2696" t="n"/>
      <c r="J283" s="2696" t="n"/>
      <c r="N283" s="33" t="n"/>
      <c r="T283" s="2696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618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618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751" t="n"/>
      <c r="CM283" s="34" t="n"/>
      <c r="CN283" s="34" t="n"/>
      <c r="CO283" s="34" t="n"/>
      <c r="CP283" s="33" t="n"/>
      <c r="CQ283" s="34" t="n"/>
      <c r="CR283" s="2619" t="n"/>
      <c r="CS283" s="2619" t="n"/>
      <c r="CT283" s="2619" t="n"/>
      <c r="CU283" s="2619" t="n"/>
      <c r="CV283" s="2619" t="n"/>
      <c r="CW283" s="2619" t="n"/>
      <c r="CZ283" s="2619" t="n"/>
      <c r="DA283" s="2619" t="n"/>
      <c r="DB283" s="2619" t="n"/>
      <c r="DC283" s="2619" t="n"/>
      <c r="DD283" s="2619" t="n"/>
      <c r="DE283" s="34" t="n"/>
      <c r="DF283" s="34" t="n"/>
      <c r="DG283" s="34" t="n"/>
      <c r="DH283" s="34" t="n"/>
      <c r="DI283" s="12" t="n"/>
      <c r="DJ283" s="2618" t="n"/>
    </row>
    <row customFormat="1" r="284" s="2698">
      <c r="H284" s="2696" t="n"/>
      <c r="J284" s="2696" t="n"/>
      <c r="N284" s="33" t="n"/>
      <c r="T284" s="2696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618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618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751" t="n"/>
      <c r="CM284" s="34" t="n"/>
      <c r="CN284" s="34" t="n"/>
      <c r="CO284" s="34" t="n"/>
      <c r="CP284" s="33" t="n"/>
      <c r="CQ284" s="34" t="n"/>
      <c r="CR284" s="2619" t="n"/>
      <c r="CS284" s="2619" t="n"/>
      <c r="CT284" s="2619" t="n"/>
      <c r="CU284" s="2619" t="n"/>
      <c r="CV284" s="2619" t="n"/>
      <c r="CW284" s="2619" t="n"/>
      <c r="CZ284" s="2619" t="n"/>
      <c r="DA284" s="2619" t="n"/>
      <c r="DB284" s="2619" t="n"/>
      <c r="DC284" s="2619" t="n"/>
      <c r="DD284" s="2619" t="n"/>
      <c r="DE284" s="34" t="n"/>
      <c r="DF284" s="34" t="n"/>
      <c r="DG284" s="34" t="n"/>
      <c r="DH284" s="34" t="n"/>
      <c r="DI284" s="12" t="n"/>
      <c r="DJ284" s="2618" t="n"/>
    </row>
    <row customFormat="1" r="285" s="2698">
      <c r="H285" s="2696" t="n"/>
      <c r="J285" s="2696" t="n"/>
      <c r="N285" s="33" t="n"/>
      <c r="T285" s="2696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618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618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751" t="n"/>
      <c r="CM285" s="34" t="n"/>
      <c r="CN285" s="34" t="n"/>
      <c r="CO285" s="34" t="n"/>
      <c r="CP285" s="33" t="n"/>
      <c r="CQ285" s="34" t="n"/>
      <c r="CR285" s="2619" t="n"/>
      <c r="CS285" s="2619" t="n"/>
      <c r="CT285" s="2619" t="n"/>
      <c r="CU285" s="2619" t="n"/>
      <c r="CV285" s="2619" t="n"/>
      <c r="CW285" s="2619" t="n"/>
      <c r="CZ285" s="2619" t="n"/>
      <c r="DA285" s="2619" t="n"/>
      <c r="DB285" s="2619" t="n"/>
      <c r="DC285" s="2619" t="n"/>
      <c r="DD285" s="2619" t="n"/>
      <c r="DE285" s="34" t="n"/>
      <c r="DF285" s="34" t="n"/>
      <c r="DG285" s="34" t="n"/>
      <c r="DH285" s="34" t="n"/>
      <c r="DI285" s="12" t="n"/>
      <c r="DJ285" s="2618" t="n"/>
    </row>
    <row customFormat="1" r="286" s="2698">
      <c r="H286" s="2696" t="n"/>
      <c r="J286" s="2696" t="n"/>
      <c r="N286" s="33" t="n"/>
      <c r="T286" s="2696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618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618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751" t="n"/>
      <c r="CM286" s="34" t="n"/>
      <c r="CN286" s="34" t="n"/>
      <c r="CO286" s="34" t="n"/>
      <c r="CP286" s="33" t="n"/>
      <c r="CQ286" s="34" t="n"/>
      <c r="CR286" s="2619" t="n"/>
      <c r="CS286" s="2619" t="n"/>
      <c r="CT286" s="2619" t="n"/>
      <c r="CU286" s="2619" t="n"/>
      <c r="CV286" s="2619" t="n"/>
      <c r="CW286" s="2619" t="n"/>
      <c r="CZ286" s="2619" t="n"/>
      <c r="DA286" s="2619" t="n"/>
      <c r="DB286" s="2619" t="n"/>
      <c r="DC286" s="2619" t="n"/>
      <c r="DD286" s="2619" t="n"/>
      <c r="DE286" s="34" t="n"/>
      <c r="DF286" s="34" t="n"/>
      <c r="DG286" s="34" t="n"/>
      <c r="DH286" s="34" t="n"/>
      <c r="DI286" s="12" t="n"/>
      <c r="DJ286" s="2618" t="n"/>
    </row>
    <row customFormat="1" r="287" s="2698">
      <c r="H287" s="2696" t="n"/>
      <c r="J287" s="2696" t="n"/>
      <c r="N287" s="33" t="n"/>
      <c r="T287" s="2696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618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618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751" t="n"/>
      <c r="CM287" s="34" t="n"/>
      <c r="CN287" s="34" t="n"/>
      <c r="CO287" s="34" t="n"/>
      <c r="CP287" s="33" t="n"/>
      <c r="CQ287" s="34" t="n"/>
      <c r="CR287" s="2619" t="n"/>
      <c r="CS287" s="2619" t="n"/>
      <c r="CT287" s="2619" t="n"/>
      <c r="CU287" s="2619" t="n"/>
      <c r="CV287" s="2619" t="n"/>
      <c r="CW287" s="2619" t="n"/>
      <c r="CZ287" s="2619" t="n"/>
      <c r="DA287" s="2619" t="n"/>
      <c r="DB287" s="2619" t="n"/>
      <c r="DC287" s="2619" t="n"/>
      <c r="DD287" s="2619" t="n"/>
      <c r="DE287" s="34" t="n"/>
      <c r="DF287" s="34" t="n"/>
      <c r="DG287" s="34" t="n"/>
      <c r="DH287" s="34" t="n"/>
      <c r="DI287" s="12" t="n"/>
      <c r="DJ287" s="2618" t="n"/>
    </row>
    <row customFormat="1" r="288" s="2698">
      <c r="H288" s="2696" t="n"/>
      <c r="J288" s="2696" t="n"/>
      <c r="N288" s="33" t="n"/>
      <c r="T288" s="2696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618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618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751" t="n"/>
      <c r="CM288" s="34" t="n"/>
      <c r="CN288" s="34" t="n"/>
      <c r="CO288" s="34" t="n"/>
      <c r="CP288" s="33" t="n"/>
      <c r="CQ288" s="34" t="n"/>
      <c r="CR288" s="2619" t="n"/>
      <c r="CS288" s="2619" t="n"/>
      <c r="CT288" s="2619" t="n"/>
      <c r="CU288" s="2619" t="n"/>
      <c r="CV288" s="2619" t="n"/>
      <c r="CW288" s="2619" t="n"/>
      <c r="CZ288" s="2619" t="n"/>
      <c r="DA288" s="2619" t="n"/>
      <c r="DB288" s="2619" t="n"/>
      <c r="DC288" s="2619" t="n"/>
      <c r="DD288" s="2619" t="n"/>
      <c r="DE288" s="34" t="n"/>
      <c r="DF288" s="34" t="n"/>
      <c r="DG288" s="34" t="n"/>
      <c r="DH288" s="34" t="n"/>
      <c r="DI288" s="12" t="n"/>
      <c r="DJ288" s="2618" t="n"/>
    </row>
    <row customFormat="1" r="289" s="2698">
      <c r="H289" s="2696" t="n"/>
      <c r="J289" s="2696" t="n"/>
      <c r="N289" s="33" t="n"/>
      <c r="T289" s="2696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618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618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751" t="n"/>
      <c r="CM289" s="34" t="n"/>
      <c r="CN289" s="34" t="n"/>
      <c r="CO289" s="34" t="n"/>
      <c r="CP289" s="33" t="n"/>
      <c r="CQ289" s="34" t="n"/>
      <c r="CR289" s="2619" t="n"/>
      <c r="CS289" s="2619" t="n"/>
      <c r="CT289" s="2619" t="n"/>
      <c r="CU289" s="2619" t="n"/>
      <c r="CV289" s="2619" t="n"/>
      <c r="CW289" s="2619" t="n"/>
      <c r="CZ289" s="2619" t="n"/>
      <c r="DA289" s="2619" t="n"/>
      <c r="DB289" s="2619" t="n"/>
      <c r="DC289" s="2619" t="n"/>
      <c r="DD289" s="2619" t="n"/>
      <c r="DE289" s="34" t="n"/>
      <c r="DF289" s="34" t="n"/>
      <c r="DG289" s="34" t="n"/>
      <c r="DH289" s="34" t="n"/>
      <c r="DI289" s="12" t="n"/>
      <c r="DJ289" s="2618" t="n"/>
    </row>
    <row customFormat="1" r="290" s="2698">
      <c r="H290" s="2696" t="n"/>
      <c r="J290" s="2696" t="n"/>
      <c r="N290" s="33" t="n"/>
      <c r="T290" s="2696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618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618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751" t="n"/>
      <c r="CM290" s="34" t="n"/>
      <c r="CN290" s="34" t="n"/>
      <c r="CO290" s="34" t="n"/>
      <c r="CP290" s="33" t="n"/>
      <c r="CQ290" s="34" t="n"/>
      <c r="CR290" s="2619" t="n"/>
      <c r="CS290" s="2619" t="n"/>
      <c r="CT290" s="2619" t="n"/>
      <c r="CU290" s="2619" t="n"/>
      <c r="CV290" s="2619" t="n"/>
      <c r="CW290" s="2619" t="n"/>
      <c r="CZ290" s="2619" t="n"/>
      <c r="DA290" s="2619" t="n"/>
      <c r="DB290" s="2619" t="n"/>
      <c r="DC290" s="2619" t="n"/>
      <c r="DD290" s="2619" t="n"/>
      <c r="DE290" s="34" t="n"/>
      <c r="DF290" s="34" t="n"/>
      <c r="DG290" s="34" t="n"/>
      <c r="DH290" s="34" t="n"/>
      <c r="DI290" s="12" t="n"/>
      <c r="DJ290" s="2618" t="n"/>
    </row>
    <row customFormat="1" r="291" s="2698">
      <c r="H291" s="2696" t="n"/>
      <c r="J291" s="2696" t="n"/>
      <c r="N291" s="33" t="n"/>
      <c r="T291" s="2696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618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618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751" t="n"/>
      <c r="CM291" s="34" t="n"/>
      <c r="CN291" s="34" t="n"/>
      <c r="CO291" s="34" t="n"/>
      <c r="CP291" s="33" t="n"/>
      <c r="CQ291" s="34" t="n"/>
      <c r="CR291" s="2619" t="n"/>
      <c r="CS291" s="2619" t="n"/>
      <c r="CT291" s="2619" t="n"/>
      <c r="CU291" s="2619" t="n"/>
      <c r="CV291" s="2619" t="n"/>
      <c r="CW291" s="2619" t="n"/>
      <c r="CZ291" s="2619" t="n"/>
      <c r="DA291" s="2619" t="n"/>
      <c r="DB291" s="2619" t="n"/>
      <c r="DC291" s="2619" t="n"/>
      <c r="DD291" s="2619" t="n"/>
      <c r="DE291" s="34" t="n"/>
      <c r="DF291" s="34" t="n"/>
      <c r="DG291" s="34" t="n"/>
      <c r="DH291" s="34" t="n"/>
      <c r="DI291" s="12" t="n"/>
      <c r="DJ291" s="2618" t="n"/>
    </row>
    <row customFormat="1" r="292" s="2698">
      <c r="H292" s="2696" t="n"/>
      <c r="J292" s="2696" t="n"/>
      <c r="N292" s="33" t="n"/>
      <c r="T292" s="2696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618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618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751" t="n"/>
      <c r="CM292" s="34" t="n"/>
      <c r="CN292" s="34" t="n"/>
      <c r="CO292" s="34" t="n"/>
      <c r="CP292" s="33" t="n"/>
      <c r="CQ292" s="34" t="n"/>
      <c r="CR292" s="2619" t="n"/>
      <c r="CS292" s="2619" t="n"/>
      <c r="CT292" s="2619" t="n"/>
      <c r="CU292" s="2619" t="n"/>
      <c r="CV292" s="2619" t="n"/>
      <c r="CW292" s="2619" t="n"/>
      <c r="CZ292" s="2619" t="n"/>
      <c r="DA292" s="2619" t="n"/>
      <c r="DB292" s="2619" t="n"/>
      <c r="DC292" s="2619" t="n"/>
      <c r="DD292" s="2619" t="n"/>
      <c r="DE292" s="34" t="n"/>
      <c r="DF292" s="34" t="n"/>
      <c r="DG292" s="34" t="n"/>
      <c r="DH292" s="34" t="n"/>
      <c r="DI292" s="12" t="n"/>
      <c r="DJ292" s="2618" t="n"/>
    </row>
    <row customFormat="1" r="293" s="2698">
      <c r="H293" s="2696" t="n"/>
      <c r="J293" s="2696" t="n"/>
      <c r="N293" s="33" t="n"/>
      <c r="T293" s="2696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618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618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751" t="n"/>
      <c r="CM293" s="34" t="n"/>
      <c r="CN293" s="34" t="n"/>
      <c r="CO293" s="34" t="n"/>
      <c r="CP293" s="33" t="n"/>
      <c r="CQ293" s="34" t="n"/>
      <c r="CR293" s="2619" t="n"/>
      <c r="CS293" s="2619" t="n"/>
      <c r="CT293" s="2619" t="n"/>
      <c r="CU293" s="2619" t="n"/>
      <c r="CV293" s="2619" t="n"/>
      <c r="CW293" s="2619" t="n"/>
      <c r="CZ293" s="2619" t="n"/>
      <c r="DA293" s="2619" t="n"/>
      <c r="DB293" s="2619" t="n"/>
      <c r="DC293" s="2619" t="n"/>
      <c r="DD293" s="2619" t="n"/>
      <c r="DE293" s="34" t="n"/>
      <c r="DF293" s="34" t="n"/>
      <c r="DG293" s="34" t="n"/>
      <c r="DH293" s="34" t="n"/>
      <c r="DI293" s="12" t="n"/>
      <c r="DJ293" s="2618" t="n"/>
    </row>
    <row customFormat="1" r="294" s="2698">
      <c r="H294" s="2696" t="n"/>
      <c r="J294" s="2696" t="n"/>
      <c r="N294" s="33" t="n"/>
      <c r="T294" s="2696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618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618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751" t="n"/>
      <c r="CM294" s="34" t="n"/>
      <c r="CN294" s="34" t="n"/>
      <c r="CO294" s="34" t="n"/>
      <c r="CP294" s="33" t="n"/>
      <c r="CQ294" s="34" t="n"/>
      <c r="CR294" s="2619" t="n"/>
      <c r="CS294" s="2619" t="n"/>
      <c r="CT294" s="2619" t="n"/>
      <c r="CU294" s="2619" t="n"/>
      <c r="CV294" s="2619" t="n"/>
      <c r="CW294" s="2619" t="n"/>
      <c r="CZ294" s="2619" t="n"/>
      <c r="DA294" s="2619" t="n"/>
      <c r="DB294" s="2619" t="n"/>
      <c r="DC294" s="2619" t="n"/>
      <c r="DD294" s="2619" t="n"/>
      <c r="DE294" s="34" t="n"/>
      <c r="DF294" s="34" t="n"/>
      <c r="DG294" s="34" t="n"/>
      <c r="DH294" s="34" t="n"/>
      <c r="DI294" s="12" t="n"/>
      <c r="DJ294" s="2618" t="n"/>
    </row>
    <row customFormat="1" r="295" s="2698">
      <c r="H295" s="2696" t="n"/>
      <c r="J295" s="2696" t="n"/>
      <c r="N295" s="33" t="n"/>
      <c r="T295" s="2696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618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618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751" t="n"/>
      <c r="CM295" s="34" t="n"/>
      <c r="CN295" s="34" t="n"/>
      <c r="CO295" s="34" t="n"/>
      <c r="CP295" s="33" t="n"/>
      <c r="CQ295" s="34" t="n"/>
      <c r="CR295" s="2619" t="n"/>
      <c r="CS295" s="2619" t="n"/>
      <c r="CT295" s="2619" t="n"/>
      <c r="CU295" s="2619" t="n"/>
      <c r="CV295" s="2619" t="n"/>
      <c r="CW295" s="2619" t="n"/>
      <c r="CZ295" s="2619" t="n"/>
      <c r="DA295" s="2619" t="n"/>
      <c r="DB295" s="2619" t="n"/>
      <c r="DC295" s="2619" t="n"/>
      <c r="DD295" s="2619" t="n"/>
      <c r="DE295" s="34" t="n"/>
      <c r="DF295" s="34" t="n"/>
      <c r="DG295" s="34" t="n"/>
      <c r="DH295" s="34" t="n"/>
      <c r="DI295" s="12" t="n"/>
      <c r="DJ295" s="2618" t="n"/>
    </row>
    <row customFormat="1" r="296" s="2698">
      <c r="H296" s="2696" t="n"/>
      <c r="J296" s="2696" t="n"/>
      <c r="N296" s="33" t="n"/>
      <c r="T296" s="2696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618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618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751" t="n"/>
      <c r="CM296" s="34" t="n"/>
      <c r="CN296" s="34" t="n"/>
      <c r="CO296" s="34" t="n"/>
      <c r="CP296" s="33" t="n"/>
      <c r="CQ296" s="34" t="n"/>
      <c r="CR296" s="2619" t="n"/>
      <c r="CS296" s="2619" t="n"/>
      <c r="CT296" s="2619" t="n"/>
      <c r="CU296" s="2619" t="n"/>
      <c r="CV296" s="2619" t="n"/>
      <c r="CW296" s="2619" t="n"/>
      <c r="CZ296" s="2619" t="n"/>
      <c r="DA296" s="2619" t="n"/>
      <c r="DB296" s="2619" t="n"/>
      <c r="DC296" s="2619" t="n"/>
      <c r="DD296" s="2619" t="n"/>
      <c r="DE296" s="34" t="n"/>
      <c r="DF296" s="34" t="n"/>
      <c r="DG296" s="34" t="n"/>
      <c r="DH296" s="34" t="n"/>
      <c r="DI296" s="12" t="n"/>
      <c r="DJ296" s="2618" t="n"/>
    </row>
    <row customFormat="1" r="297" s="2698">
      <c r="H297" s="2696" t="n"/>
      <c r="J297" s="2696" t="n"/>
      <c r="N297" s="33" t="n"/>
      <c r="T297" s="2696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618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618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751" t="n"/>
      <c r="CM297" s="34" t="n"/>
      <c r="CN297" s="34" t="n"/>
      <c r="CO297" s="34" t="n"/>
      <c r="CP297" s="33" t="n"/>
      <c r="CQ297" s="34" t="n"/>
      <c r="CR297" s="2619" t="n"/>
      <c r="CS297" s="2619" t="n"/>
      <c r="CT297" s="2619" t="n"/>
      <c r="CU297" s="2619" t="n"/>
      <c r="CV297" s="2619" t="n"/>
      <c r="CW297" s="2619" t="n"/>
      <c r="CZ297" s="2619" t="n"/>
      <c r="DA297" s="2619" t="n"/>
      <c r="DB297" s="2619" t="n"/>
      <c r="DC297" s="2619" t="n"/>
      <c r="DD297" s="2619" t="n"/>
      <c r="DE297" s="34" t="n"/>
      <c r="DF297" s="34" t="n"/>
      <c r="DG297" s="34" t="n"/>
      <c r="DH297" s="34" t="n"/>
      <c r="DI297" s="12" t="n"/>
      <c r="DJ297" s="2618" t="n"/>
    </row>
    <row customFormat="1" r="298" s="2698">
      <c r="H298" s="2696" t="n"/>
      <c r="J298" s="2696" t="n"/>
      <c r="N298" s="33" t="n"/>
      <c r="T298" s="2696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618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618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751" t="n"/>
      <c r="CM298" s="34" t="n"/>
      <c r="CN298" s="34" t="n"/>
      <c r="CO298" s="34" t="n"/>
      <c r="CP298" s="33" t="n"/>
      <c r="CQ298" s="34" t="n"/>
      <c r="CR298" s="2619" t="n"/>
      <c r="CS298" s="2619" t="n"/>
      <c r="CT298" s="2619" t="n"/>
      <c r="CU298" s="2619" t="n"/>
      <c r="CV298" s="2619" t="n"/>
      <c r="CW298" s="2619" t="n"/>
      <c r="CZ298" s="2619" t="n"/>
      <c r="DA298" s="2619" t="n"/>
      <c r="DB298" s="2619" t="n"/>
      <c r="DC298" s="2619" t="n"/>
      <c r="DD298" s="2619" t="n"/>
      <c r="DE298" s="34" t="n"/>
      <c r="DF298" s="34" t="n"/>
      <c r="DG298" s="34" t="n"/>
      <c r="DH298" s="34" t="n"/>
      <c r="DI298" s="12" t="n"/>
      <c r="DJ298" s="2618" t="n"/>
    </row>
    <row customFormat="1" r="299" s="2698">
      <c r="H299" s="2696" t="n"/>
      <c r="J299" s="2696" t="n"/>
      <c r="N299" s="33" t="n"/>
      <c r="T299" s="2696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618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618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751" t="n"/>
      <c r="CM299" s="34" t="n"/>
      <c r="CN299" s="34" t="n"/>
      <c r="CO299" s="34" t="n"/>
      <c r="CP299" s="33" t="n"/>
      <c r="CQ299" s="34" t="n"/>
      <c r="CR299" s="2619" t="n"/>
      <c r="CS299" s="2619" t="n"/>
      <c r="CT299" s="2619" t="n"/>
      <c r="CU299" s="2619" t="n"/>
      <c r="CV299" s="2619" t="n"/>
      <c r="CW299" s="2619" t="n"/>
      <c r="CZ299" s="2619" t="n"/>
      <c r="DA299" s="2619" t="n"/>
      <c r="DB299" s="2619" t="n"/>
      <c r="DC299" s="2619" t="n"/>
      <c r="DD299" s="2619" t="n"/>
      <c r="DE299" s="34" t="n"/>
      <c r="DF299" s="34" t="n"/>
      <c r="DG299" s="34" t="n"/>
      <c r="DH299" s="34" t="n"/>
      <c r="DI299" s="12" t="n"/>
      <c r="DJ299" s="2618" t="n"/>
    </row>
    <row customFormat="1" r="300" s="2698">
      <c r="H300" s="2696" t="n"/>
      <c r="J300" s="2696" t="n"/>
      <c r="N300" s="33" t="n"/>
      <c r="T300" s="2696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618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618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751" t="n"/>
      <c r="CM300" s="34" t="n"/>
      <c r="CN300" s="34" t="n"/>
      <c r="CO300" s="34" t="n"/>
      <c r="CP300" s="33" t="n"/>
      <c r="CQ300" s="34" t="n"/>
      <c r="CR300" s="2619" t="n"/>
      <c r="CS300" s="2619" t="n"/>
      <c r="CT300" s="2619" t="n"/>
      <c r="CU300" s="2619" t="n"/>
      <c r="CV300" s="2619" t="n"/>
      <c r="CW300" s="2619" t="n"/>
      <c r="CZ300" s="2619" t="n"/>
      <c r="DA300" s="2619" t="n"/>
      <c r="DB300" s="2619" t="n"/>
      <c r="DC300" s="2619" t="n"/>
      <c r="DD300" s="2619" t="n"/>
      <c r="DE300" s="34" t="n"/>
      <c r="DF300" s="34" t="n"/>
      <c r="DG300" s="34" t="n"/>
      <c r="DH300" s="34" t="n"/>
      <c r="DI300" s="12" t="n"/>
      <c r="DJ300" s="2618" t="n"/>
    </row>
    <row customFormat="1" r="301" s="2698">
      <c r="H301" s="2696" t="n"/>
      <c r="J301" s="2696" t="n"/>
      <c r="N301" s="33" t="n"/>
      <c r="T301" s="2696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618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618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751" t="n"/>
      <c r="CM301" s="34" t="n"/>
      <c r="CN301" s="34" t="n"/>
      <c r="CO301" s="34" t="n"/>
      <c r="CP301" s="33" t="n"/>
      <c r="CQ301" s="34" t="n"/>
      <c r="CR301" s="2619" t="n"/>
      <c r="CS301" s="2619" t="n"/>
      <c r="CT301" s="2619" t="n"/>
      <c r="CU301" s="2619" t="n"/>
      <c r="CV301" s="2619" t="n"/>
      <c r="CW301" s="2619" t="n"/>
      <c r="CZ301" s="2619" t="n"/>
      <c r="DA301" s="2619" t="n"/>
      <c r="DB301" s="2619" t="n"/>
      <c r="DC301" s="2619" t="n"/>
      <c r="DD301" s="2619" t="n"/>
      <c r="DE301" s="34" t="n"/>
      <c r="DF301" s="34" t="n"/>
      <c r="DG301" s="34" t="n"/>
      <c r="DH301" s="34" t="n"/>
      <c r="DI301" s="12" t="n"/>
      <c r="DJ301" s="2618" t="n"/>
    </row>
    <row customFormat="1" r="302" s="2698">
      <c r="H302" s="2696" t="n"/>
      <c r="J302" s="2696" t="n"/>
      <c r="N302" s="33" t="n"/>
      <c r="T302" s="2696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618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618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751" t="n"/>
      <c r="CM302" s="34" t="n"/>
      <c r="CN302" s="34" t="n"/>
      <c r="CO302" s="34" t="n"/>
      <c r="CP302" s="33" t="n"/>
      <c r="CQ302" s="34" t="n"/>
      <c r="CR302" s="2619" t="n"/>
      <c r="CS302" s="2619" t="n"/>
      <c r="CT302" s="2619" t="n"/>
      <c r="CU302" s="2619" t="n"/>
      <c r="CV302" s="2619" t="n"/>
      <c r="CW302" s="2619" t="n"/>
      <c r="CZ302" s="2619" t="n"/>
      <c r="DA302" s="2619" t="n"/>
      <c r="DB302" s="2619" t="n"/>
      <c r="DC302" s="2619" t="n"/>
      <c r="DD302" s="2619" t="n"/>
      <c r="DE302" s="34" t="n"/>
      <c r="DF302" s="34" t="n"/>
      <c r="DG302" s="34" t="n"/>
      <c r="DH302" s="34" t="n"/>
      <c r="DI302" s="12" t="n"/>
      <c r="DJ302" s="2618" t="n"/>
    </row>
    <row customFormat="1" r="303" s="2698">
      <c r="H303" s="2696" t="n"/>
      <c r="J303" s="2696" t="n"/>
      <c r="N303" s="33" t="n"/>
      <c r="T303" s="2696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618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618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751" t="n"/>
      <c r="CM303" s="34" t="n"/>
      <c r="CN303" s="34" t="n"/>
      <c r="CO303" s="34" t="n"/>
      <c r="CP303" s="33" t="n"/>
      <c r="CQ303" s="34" t="n"/>
      <c r="CR303" s="2619" t="n"/>
      <c r="CS303" s="2619" t="n"/>
      <c r="CT303" s="2619" t="n"/>
      <c r="CU303" s="2619" t="n"/>
      <c r="CV303" s="2619" t="n"/>
      <c r="CW303" s="2619" t="n"/>
      <c r="CZ303" s="2619" t="n"/>
      <c r="DA303" s="2619" t="n"/>
      <c r="DB303" s="2619" t="n"/>
      <c r="DC303" s="2619" t="n"/>
      <c r="DD303" s="2619" t="n"/>
      <c r="DE303" s="34" t="n"/>
      <c r="DF303" s="34" t="n"/>
      <c r="DG303" s="34" t="n"/>
      <c r="DH303" s="34" t="n"/>
      <c r="DI303" s="12" t="n"/>
      <c r="DJ303" s="2618" t="n"/>
    </row>
    <row customFormat="1" r="304" s="2698">
      <c r="H304" s="2696" t="n"/>
      <c r="J304" s="2696" t="n"/>
      <c r="N304" s="33" t="n"/>
      <c r="T304" s="2696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618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618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751" t="n"/>
      <c r="CK304" s="34" t="n"/>
      <c r="CL304" s="34" t="n"/>
      <c r="CM304" s="34" t="n"/>
      <c r="CN304" s="34" t="n"/>
      <c r="CO304" s="34" t="n"/>
      <c r="CP304" s="33" t="n"/>
      <c r="CQ304" s="34" t="n"/>
      <c r="CR304" s="2619" t="n"/>
      <c r="CS304" s="2619" t="n"/>
      <c r="CT304" s="2619" t="n"/>
      <c r="CU304" s="2619" t="n"/>
      <c r="CV304" s="2619" t="n"/>
      <c r="CW304" s="2619" t="n"/>
      <c r="CZ304" s="2619" t="n"/>
      <c r="DA304" s="2619" t="n"/>
      <c r="DB304" s="2619" t="n"/>
      <c r="DC304" s="2619" t="n"/>
      <c r="DD304" s="2619" t="n"/>
      <c r="DE304" s="34" t="n"/>
      <c r="DF304" s="34" t="n"/>
      <c r="DG304" s="34" t="n"/>
      <c r="DH304" s="34" t="n"/>
      <c r="DI304" s="12" t="n"/>
      <c r="DJ304" s="2618" t="n"/>
    </row>
    <row customFormat="1" r="305" s="2698">
      <c r="H305" s="2696" t="n"/>
      <c r="J305" s="2696" t="n"/>
      <c r="N305" s="33" t="n"/>
      <c r="T305" s="2696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618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618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751" t="n"/>
      <c r="CK305" s="34" t="n"/>
      <c r="CL305" s="34" t="n"/>
      <c r="CM305" s="34" t="n"/>
      <c r="CN305" s="34" t="n"/>
      <c r="CO305" s="34" t="n"/>
      <c r="CP305" s="33" t="n"/>
      <c r="CQ305" s="34" t="n"/>
      <c r="CR305" s="2619" t="n"/>
      <c r="CS305" s="2619" t="n"/>
      <c r="CT305" s="2619" t="n"/>
      <c r="CU305" s="2619" t="n"/>
      <c r="CV305" s="2619" t="n"/>
      <c r="CW305" s="2619" t="n"/>
      <c r="CZ305" s="2619" t="n"/>
      <c r="DA305" s="2619" t="n"/>
      <c r="DB305" s="2619" t="n"/>
      <c r="DC305" s="2619" t="n"/>
      <c r="DD305" s="2619" t="n"/>
      <c r="DE305" s="34" t="n"/>
      <c r="DF305" s="34" t="n"/>
      <c r="DG305" s="34" t="n"/>
      <c r="DH305" s="34" t="n"/>
      <c r="DI305" s="12" t="n"/>
      <c r="DJ305" s="2618" t="n"/>
    </row>
    <row customFormat="1" r="306" s="2698">
      <c r="H306" s="2696" t="n"/>
      <c r="J306" s="2696" t="n"/>
      <c r="N306" s="33" t="n"/>
      <c r="T306" s="2696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618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618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751" t="n"/>
      <c r="CK306" s="34" t="n"/>
      <c r="CL306" s="34" t="n"/>
      <c r="CM306" s="34" t="n"/>
      <c r="CN306" s="34" t="n"/>
      <c r="CO306" s="34" t="n"/>
      <c r="CP306" s="33" t="n"/>
      <c r="CQ306" s="34" t="n"/>
      <c r="CR306" s="2619" t="n"/>
      <c r="CS306" s="2619" t="n"/>
      <c r="CT306" s="2619" t="n"/>
      <c r="CU306" s="2619" t="n"/>
      <c r="CV306" s="2619" t="n"/>
      <c r="CW306" s="2619" t="n"/>
      <c r="CZ306" s="2619" t="n"/>
      <c r="DA306" s="2619" t="n"/>
      <c r="DB306" s="2619" t="n"/>
      <c r="DC306" s="2619" t="n"/>
      <c r="DD306" s="2619" t="n"/>
      <c r="DE306" s="34" t="n"/>
      <c r="DF306" s="34" t="n"/>
      <c r="DG306" s="34" t="n"/>
      <c r="DH306" s="34" t="n"/>
      <c r="DI306" s="2749" t="n"/>
      <c r="DJ306" s="2618" t="n"/>
    </row>
    <row customFormat="1" r="307" s="2698">
      <c r="H307" s="2696" t="n"/>
      <c r="J307" s="2696" t="n"/>
      <c r="N307" s="33" t="n"/>
      <c r="T307" s="2696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618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618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751" t="n"/>
      <c r="CK307" s="34" t="n"/>
      <c r="CL307" s="34" t="n"/>
      <c r="CM307" s="34" t="n"/>
      <c r="CN307" s="34" t="n"/>
      <c r="CO307" s="34" t="n"/>
      <c r="CP307" s="33" t="n"/>
      <c r="CQ307" s="34" t="n"/>
      <c r="CR307" s="2619" t="n"/>
      <c r="CS307" s="2619" t="n"/>
      <c r="CT307" s="2619" t="n"/>
      <c r="CU307" s="2619" t="n"/>
      <c r="CV307" s="2619" t="n"/>
      <c r="CW307" s="2619" t="n"/>
      <c r="CZ307" s="2619" t="n"/>
      <c r="DA307" s="2619" t="n"/>
      <c r="DB307" s="2619" t="n"/>
      <c r="DC307" s="2619" t="n"/>
      <c r="DD307" s="2619" t="n"/>
      <c r="DE307" s="34" t="n"/>
      <c r="DF307" s="34" t="n"/>
      <c r="DG307" s="34" t="n"/>
      <c r="DH307" s="34" t="n"/>
      <c r="DI307" s="2749" t="n"/>
      <c r="DJ307" s="2618" t="n"/>
    </row>
    <row customFormat="1" r="308" s="2698">
      <c r="H308" s="2696" t="n"/>
      <c r="J308" s="2696" t="n"/>
      <c r="N308" s="33" t="n"/>
      <c r="T308" s="2696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618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618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751" t="n"/>
      <c r="CK308" s="34" t="n"/>
      <c r="CL308" s="34" t="n"/>
      <c r="CM308" s="34" t="n"/>
      <c r="CN308" s="34" t="n"/>
      <c r="CO308" s="34" t="n"/>
      <c r="CP308" s="33" t="n"/>
      <c r="CQ308" s="34" t="n"/>
      <c r="CR308" s="2619" t="n"/>
      <c r="CS308" s="2619" t="n"/>
      <c r="CT308" s="2619" t="n"/>
      <c r="CU308" s="2619" t="n"/>
      <c r="CV308" s="2619" t="n"/>
      <c r="CW308" s="2619" t="n"/>
      <c r="CZ308" s="2619" t="n"/>
      <c r="DA308" s="2619" t="n"/>
      <c r="DB308" s="2619" t="n"/>
      <c r="DC308" s="2619" t="n"/>
      <c r="DD308" s="2619" t="n"/>
      <c r="DE308" s="34" t="n"/>
      <c r="DF308" s="34" t="n"/>
      <c r="DG308" s="34" t="n"/>
      <c r="DH308" s="34" t="n"/>
      <c r="DI308" s="2749" t="n"/>
      <c r="DJ308" s="2618" t="n"/>
    </row>
    <row customFormat="1" r="309" s="2698">
      <c r="H309" s="2696" t="n"/>
      <c r="J309" s="2696" t="n"/>
      <c r="N309" s="33" t="n"/>
      <c r="T309" s="2696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618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618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751" t="n"/>
      <c r="CK309" s="34" t="n"/>
      <c r="CL309" s="34" t="n"/>
      <c r="CM309" s="34" t="n"/>
      <c r="CN309" s="34" t="n"/>
      <c r="CO309" s="34" t="n"/>
      <c r="CP309" s="33" t="n"/>
      <c r="CQ309" s="34" t="n"/>
      <c r="CR309" s="2619" t="n"/>
      <c r="CS309" s="2619" t="n"/>
      <c r="CT309" s="2619" t="n"/>
      <c r="CU309" s="2619" t="n"/>
      <c r="CV309" s="2619" t="n"/>
      <c r="CW309" s="2619" t="n"/>
      <c r="CZ309" s="2619" t="n"/>
      <c r="DA309" s="2619" t="n"/>
      <c r="DB309" s="2619" t="n"/>
      <c r="DC309" s="2619" t="n"/>
      <c r="DD309" s="2619" t="n"/>
      <c r="DE309" s="34" t="n"/>
      <c r="DF309" s="34" t="n"/>
      <c r="DG309" s="34" t="n"/>
      <c r="DH309" s="34" t="n"/>
      <c r="DI309" s="2749" t="n"/>
      <c r="DJ309" s="2618" t="n"/>
    </row>
    <row customFormat="1" r="310" s="2698">
      <c r="H310" s="2696" t="n"/>
      <c r="J310" s="2696" t="n"/>
      <c r="N310" s="33" t="n"/>
      <c r="T310" s="2696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618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618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751" t="n"/>
      <c r="CK310" s="34" t="n"/>
      <c r="CL310" s="34" t="n"/>
      <c r="CM310" s="34" t="n"/>
      <c r="CN310" s="34" t="n"/>
      <c r="CO310" s="34" t="n"/>
      <c r="CP310" s="33" t="n"/>
      <c r="CQ310" s="34" t="n"/>
      <c r="CR310" s="2619" t="n"/>
      <c r="CS310" s="2619" t="n"/>
      <c r="CT310" s="2619" t="n"/>
      <c r="CU310" s="2619" t="n"/>
      <c r="CV310" s="2619" t="n"/>
      <c r="CW310" s="2619" t="n"/>
      <c r="CZ310" s="2619" t="n"/>
      <c r="DA310" s="2619" t="n"/>
      <c r="DB310" s="2619" t="n"/>
      <c r="DC310" s="2619" t="n"/>
      <c r="DD310" s="2619" t="n"/>
      <c r="DE310" s="34" t="n"/>
      <c r="DF310" s="34" t="n"/>
      <c r="DG310" s="34" t="n"/>
      <c r="DH310" s="34" t="n"/>
      <c r="DI310" s="2749" t="n"/>
      <c r="DJ310" s="2618" t="n"/>
    </row>
    <row customFormat="1" r="311" s="2698">
      <c r="H311" s="2696" t="n"/>
      <c r="J311" s="2696" t="n"/>
      <c r="N311" s="33" t="n"/>
      <c r="T311" s="2696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618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618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751" t="n"/>
      <c r="CK311" s="34" t="n"/>
      <c r="CL311" s="34" t="n"/>
      <c r="CM311" s="34" t="n"/>
      <c r="CN311" s="34" t="n"/>
      <c r="CO311" s="34" t="n"/>
      <c r="CP311" s="33" t="n"/>
      <c r="CQ311" s="34" t="n"/>
      <c r="CR311" s="2619" t="n"/>
      <c r="CS311" s="2619" t="n"/>
      <c r="CT311" s="2619" t="n"/>
      <c r="CU311" s="2619" t="n"/>
      <c r="CV311" s="2619" t="n"/>
      <c r="CW311" s="2619" t="n"/>
      <c r="CZ311" s="2619" t="n"/>
      <c r="DA311" s="2619" t="n"/>
      <c r="DB311" s="2619" t="n"/>
      <c r="DC311" s="2619" t="n"/>
      <c r="DD311" s="2619" t="n"/>
      <c r="DE311" s="34" t="n"/>
      <c r="DF311" s="34" t="n"/>
      <c r="DG311" s="34" t="n"/>
      <c r="DH311" s="34" t="n"/>
      <c r="DI311" s="2749" t="n"/>
      <c r="DJ311" s="2618" t="n"/>
    </row>
    <row customFormat="1" r="312" s="2698">
      <c r="H312" s="2696" t="n"/>
      <c r="J312" s="2696" t="n"/>
      <c r="N312" s="33" t="n"/>
      <c r="T312" s="2696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618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618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751" t="n"/>
      <c r="CK312" s="34" t="n"/>
      <c r="CL312" s="34" t="n"/>
      <c r="CM312" s="34" t="n"/>
      <c r="CN312" s="34" t="n"/>
      <c r="CO312" s="34" t="n"/>
      <c r="CP312" s="33" t="n"/>
      <c r="CQ312" s="34" t="n"/>
      <c r="CR312" s="2619" t="n"/>
      <c r="CS312" s="2619" t="n"/>
      <c r="CT312" s="2619" t="n"/>
      <c r="CU312" s="2619" t="n"/>
      <c r="CV312" s="2619" t="n"/>
      <c r="CW312" s="2619" t="n"/>
      <c r="CZ312" s="2619" t="n"/>
      <c r="DA312" s="2619" t="n"/>
      <c r="DB312" s="2619" t="n"/>
      <c r="DC312" s="2619" t="n"/>
      <c r="DD312" s="2619" t="n"/>
      <c r="DE312" s="34" t="n"/>
      <c r="DF312" s="34" t="n"/>
      <c r="DG312" s="34" t="n"/>
      <c r="DH312" s="34" t="n"/>
      <c r="DI312" s="2749" t="n"/>
      <c r="DJ312" s="2618" t="n"/>
    </row>
    <row customFormat="1" r="313" s="2698">
      <c r="H313" s="2696" t="n"/>
      <c r="J313" s="2696" t="n"/>
      <c r="N313" s="33" t="n"/>
      <c r="T313" s="2696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618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618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751" t="n"/>
      <c r="CK313" s="34" t="n"/>
      <c r="CL313" s="34" t="n"/>
      <c r="CM313" s="34" t="n"/>
      <c r="CN313" s="34" t="n"/>
      <c r="CO313" s="34" t="n"/>
      <c r="CP313" s="33" t="n"/>
      <c r="CQ313" s="34" t="n"/>
      <c r="CR313" s="2619" t="n"/>
      <c r="CS313" s="2619" t="n"/>
      <c r="CT313" s="2619" t="n"/>
      <c r="CU313" s="2619" t="n"/>
      <c r="CV313" s="2619" t="n"/>
      <c r="CW313" s="2619" t="n"/>
      <c r="CZ313" s="2619" t="n"/>
      <c r="DA313" s="2619" t="n"/>
      <c r="DB313" s="2619" t="n"/>
      <c r="DC313" s="2619" t="n"/>
      <c r="DD313" s="2619" t="n"/>
      <c r="DE313" s="34" t="n"/>
      <c r="DF313" s="34" t="n"/>
      <c r="DG313" s="34" t="n"/>
      <c r="DH313" s="34" t="n"/>
      <c r="DI313" s="2749" t="n"/>
      <c r="DJ313" s="2618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topLeftCell="CP1" view="pageBreakPreview" workbookViewId="0" zoomScaleNormal="100">
      <selection activeCell="CZ61" sqref="CZ61"/>
    </sheetView>
  </sheetViews>
  <sheetFormatPr baseColWidth="10" defaultColWidth="10.83203125" defaultRowHeight="13" outlineLevelRow="1"/>
  <cols>
    <col customWidth="1" max="1" min="1" style="2557" width="2.1640625"/>
    <col customWidth="1" max="2" min="2" style="2557" width="26.83203125"/>
    <col customWidth="1" hidden="1" max="3" min="3" style="2557" width="8.1640625"/>
    <col customWidth="1" hidden="1" max="5" min="4" style="32" width="9.5"/>
    <col customWidth="1" hidden="1" max="5" min="5" style="2557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hidden="1" max="10" min="10" style="32" width="13"/>
    <col customWidth="1" hidden="1" max="11" min="11" style="32" width="9.83203125"/>
    <col customWidth="1" hidden="1" max="12" min="12" style="32" width="9.5"/>
    <col customWidth="1" hidden="1" max="13" min="13" style="32" width="10"/>
    <col customWidth="1" hidden="1" max="14" min="14" style="224" width="8.6640625"/>
    <col customWidth="1" hidden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24" width="13.5"/>
    <col customWidth="1" hidden="1" max="21" min="21" style="224" width="0.5"/>
    <col customWidth="1" hidden="1" max="22" min="22" style="224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557" width="13"/>
    <col customWidth="1" hidden="1" max="28" min="27" style="34" width="10.5"/>
    <col customWidth="1" hidden="1" max="28" min="28" style="2557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557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557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hidden="1" max="56" min="55" style="34" width="12.5"/>
    <col customWidth="1" hidden="1" max="56" min="56" style="2557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hidden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hidden="1" max="73" min="72" style="34" width="11"/>
    <col customWidth="1" hidden="1" max="73" min="73" style="2557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hidden="1" max="82" min="80" style="34" width="11"/>
    <col customWidth="1" hidden="1" max="81" min="81" style="2557" width="13"/>
    <col customWidth="1" hidden="1" max="82" min="82" style="2557" width="13"/>
    <col customWidth="1" hidden="1" max="85" min="83" style="34" width="10.5"/>
    <col customWidth="1" hidden="1" max="84" min="84" style="2557" width="13"/>
    <col customWidth="1" hidden="1" max="85" min="85" style="2557" width="13"/>
    <col customWidth="1" hidden="1" max="86" min="86" style="34" width="7.83203125"/>
    <col customWidth="1" hidden="1" max="87" min="87" style="34" width="0.33203125"/>
    <col customWidth="1" max="88" min="88" style="2557" width="10.5"/>
    <col customWidth="1" max="89" min="89" style="2557" width="11.6640625"/>
    <col customWidth="1" max="90" min="90" style="2557" width="11.5"/>
    <col customWidth="1" max="92" min="91" style="2557" width="11"/>
    <col customWidth="1" max="93" min="93" style="2557" width="10.5"/>
    <col customWidth="1" max="94" min="94" style="2557" width="10.33203125"/>
    <col customWidth="1" max="95" min="95" style="2557" width="0.1640625"/>
    <col customWidth="1" max="96" min="96" style="2975" width="12.33203125"/>
    <col customWidth="1" max="97" min="97" style="2619" width="14.33203125"/>
    <col customWidth="1" max="98" min="98" style="2619" width="13"/>
    <col customWidth="1" max="99" min="99" style="2619" width="11.6640625"/>
    <col customWidth="1" max="100" min="100" style="2975" width="11.6640625"/>
    <col customWidth="1" max="101" min="101" style="2619" width="13"/>
    <col customWidth="1" max="102" min="102" style="33" width="6.83203125"/>
    <col customWidth="1" max="103" min="103" style="2557" width="0.1640625"/>
    <col customWidth="1" max="104" min="104" style="2619" width="12.5"/>
    <col customWidth="1" hidden="1" max="106" min="105" style="2619" width="11.1640625"/>
    <col customWidth="1" hidden="1" max="106" min="106" style="2557" width="13"/>
    <col customWidth="1" max="108" min="107" style="2619" width="13"/>
    <col customWidth="1" max="109" min="109" style="2557" width="10.5"/>
    <col customWidth="1" hidden="1" max="110" min="110" style="34" width="11.1640625"/>
    <col customWidth="1" hidden="1" max="111" min="111" style="2557" width="8.1640625"/>
    <col customWidth="1" max="112" min="112" style="2557" width="10.5"/>
    <col customWidth="1" hidden="1" max="113" min="113" style="2729" width="16.5"/>
    <col customWidth="1" hidden="1" max="120" min="114" style="12" width="10.83203125"/>
    <col customWidth="1" hidden="1" max="127" min="121" style="2557" width="10.83203125"/>
    <col customWidth="1" hidden="1" max="128" min="128" style="2557" width="11.5"/>
    <col customWidth="1" hidden="1" max="129" min="129" style="2557" width="21"/>
    <col customWidth="1" hidden="1" max="134" min="130" style="2557" width="10.83203125"/>
  </cols>
  <sheetData>
    <row customHeight="1" ht="9" r="1" s="2557">
      <c r="CJ1" s="2750" t="n"/>
      <c r="CM1" s="2750" t="n"/>
      <c r="CP1" s="2750" t="n"/>
      <c r="DX1" s="34" t="n"/>
      <c r="DY1" s="34" t="n"/>
      <c r="DZ1" s="34" t="n"/>
    </row>
    <row customHeight="1" ht="20" r="2" s="2557">
      <c r="A2" s="38" t="inlineStr">
        <is>
          <t>Marge brute Mobile</t>
        </is>
      </c>
      <c r="B2" s="603" t="n"/>
      <c r="C2" s="2698" t="n"/>
      <c r="D2" s="2721" t="n"/>
      <c r="E2" s="2721" t="n"/>
      <c r="F2" s="2721" t="n"/>
      <c r="G2" s="2721" t="n"/>
      <c r="H2" s="2721" t="n"/>
      <c r="I2" s="2721" t="n"/>
      <c r="J2" s="2721" t="n"/>
      <c r="K2" s="2721" t="n"/>
      <c r="L2" s="2721" t="n"/>
      <c r="M2" s="2721" t="n"/>
      <c r="O2" s="2721" t="n"/>
      <c r="P2" s="2721" t="n"/>
      <c r="Q2" s="2721" t="n"/>
      <c r="R2" s="2721" t="n"/>
      <c r="S2" s="2721" t="n"/>
      <c r="BK2" s="2969" t="n"/>
      <c r="BL2" s="2969" t="n"/>
      <c r="BM2" s="2969" t="n"/>
      <c r="BN2" s="2976" t="n"/>
      <c r="BO2" s="2969" t="n"/>
      <c r="BP2" s="2969" t="n"/>
      <c r="BQ2" s="2969" t="n"/>
      <c r="BR2" s="2969" t="n"/>
      <c r="CJ2" s="3124" t="n"/>
      <c r="CK2" s="2976" t="n"/>
      <c r="CL2" s="2976" t="n"/>
      <c r="CM2" s="3125" t="n"/>
      <c r="CN2" s="3125" t="n"/>
      <c r="CO2" s="2976" t="n"/>
      <c r="CP2" s="3126" t="n"/>
      <c r="CQ2" s="3127" t="n"/>
      <c r="CR2" s="3128" t="n"/>
      <c r="CS2" s="3126" t="n">
        <v>25912.8913965212</v>
      </c>
      <c r="CT2" s="3126" t="n">
        <v>25481.3742571354</v>
      </c>
      <c r="CU2" s="3129" t="n"/>
      <c r="CV2" s="3128" t="n"/>
      <c r="CW2" s="3126" t="n">
        <v>56170.7049742841</v>
      </c>
      <c r="CX2" s="879" t="n"/>
      <c r="CY2" s="880" t="n"/>
      <c r="CZ2" s="3130" t="n"/>
      <c r="DA2" s="3126" t="n"/>
      <c r="DB2" s="2976" t="n"/>
      <c r="DC2" s="2976" t="n"/>
      <c r="DD2" s="2976" t="n"/>
      <c r="DE2" s="882" t="n"/>
      <c r="DF2" s="883" t="n"/>
      <c r="DG2" s="882" t="n"/>
      <c r="DH2" s="603" t="n"/>
    </row>
    <row customHeight="1" ht="18.75" r="3" s="2557">
      <c r="D3" s="884" t="n"/>
      <c r="E3" s="3131" t="n">
        <v>0</v>
      </c>
      <c r="F3" s="884" t="n"/>
      <c r="G3" s="3132" t="n">
        <v>0</v>
      </c>
      <c r="H3" s="884" t="n"/>
      <c r="I3" s="224" t="n"/>
      <c r="J3" s="887" t="n"/>
      <c r="K3" s="884" t="n"/>
      <c r="L3" s="884" t="n"/>
      <c r="M3" s="884" t="n"/>
      <c r="N3" s="888" t="n"/>
      <c r="O3" s="224" t="n"/>
      <c r="P3" s="887" t="n"/>
      <c r="Q3" s="884" t="n"/>
      <c r="R3" s="884" t="n"/>
      <c r="S3" s="884" t="n"/>
      <c r="T3" s="888" t="n"/>
      <c r="U3" s="889" t="n"/>
      <c r="V3" s="890" t="n"/>
      <c r="W3" s="891" t="n"/>
      <c r="X3" s="891" t="n"/>
      <c r="Y3" s="891" t="n"/>
      <c r="Z3" s="891" t="n"/>
      <c r="AA3" s="891" t="n"/>
      <c r="AB3" s="891" t="n"/>
      <c r="AC3" s="617" t="n"/>
      <c r="AD3" s="891" t="n"/>
      <c r="AE3" s="891" t="n"/>
      <c r="AF3" s="891" t="n"/>
      <c r="AG3" s="891" t="n"/>
      <c r="AH3" s="891" t="n"/>
      <c r="AI3" s="891" t="n"/>
      <c r="AJ3" s="891" t="n"/>
      <c r="AK3" s="617" t="n"/>
      <c r="AL3" s="891" t="n"/>
      <c r="AM3" s="891" t="n"/>
      <c r="AN3" s="891" t="n"/>
      <c r="AO3" s="891" t="n"/>
      <c r="AP3" s="891" t="n"/>
      <c r="AQ3" s="891" t="n"/>
      <c r="AR3" s="891" t="n"/>
      <c r="AS3" s="891" t="n"/>
      <c r="AT3" s="617" t="n"/>
      <c r="AU3" s="891" t="n"/>
      <c r="AV3" s="891" t="n"/>
      <c r="AW3" s="891" t="n"/>
      <c r="AX3" s="891" t="n"/>
      <c r="AY3" s="891" t="n"/>
      <c r="AZ3" s="891" t="n"/>
      <c r="BA3" s="891" t="n"/>
      <c r="BB3" s="617" t="n"/>
      <c r="BC3" s="891" t="n"/>
      <c r="BD3" s="891" t="n"/>
      <c r="BE3" s="891" t="n"/>
      <c r="BF3" s="891" t="n"/>
      <c r="BG3" s="891" t="n"/>
      <c r="BH3" s="891" t="n"/>
      <c r="BI3" s="891" t="n"/>
      <c r="BJ3" s="617" t="n"/>
      <c r="BK3" s="891" t="n"/>
      <c r="BL3" s="891" t="n"/>
      <c r="BM3" s="891" t="n"/>
      <c r="BN3" s="891" t="n"/>
      <c r="BO3" s="891" t="n"/>
      <c r="BP3" s="891" t="n"/>
      <c r="BQ3" s="891" t="n"/>
      <c r="BR3" s="891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891" t="n"/>
      <c r="CK3" s="891" t="n"/>
      <c r="CL3" s="891" t="n"/>
      <c r="CM3" s="891" t="n"/>
      <c r="CN3" s="891" t="n"/>
      <c r="CO3" s="891" t="n"/>
      <c r="CP3" s="891" t="n"/>
      <c r="CQ3" s="617" t="n"/>
      <c r="CY3" s="894" t="n"/>
      <c r="CZ3" s="3132" t="n">
        <v>0</v>
      </c>
      <c r="DA3" s="3133" t="n"/>
      <c r="DB3" s="3133" t="n"/>
      <c r="DC3" s="3133" t="n"/>
      <c r="DD3" s="3132" t="n">
        <v>0</v>
      </c>
      <c r="DE3" s="896" t="n"/>
      <c r="DF3" s="896" t="n"/>
      <c r="DG3" s="896" t="n"/>
      <c r="DH3" s="897" t="n"/>
    </row>
    <row customFormat="1" r="4" s="2554">
      <c r="D4" s="2556" t="n">
        <v>45658</v>
      </c>
      <c r="E4" s="2790" t="n"/>
      <c r="F4" s="2790" t="n"/>
      <c r="G4" s="2790" t="n"/>
      <c r="H4" s="2790" t="n"/>
      <c r="I4" s="2574" t="n"/>
      <c r="J4" s="2577" t="n">
        <v>45689</v>
      </c>
      <c r="K4" s="2790" t="n"/>
      <c r="L4" s="2790" t="n"/>
      <c r="M4" s="2790" t="n"/>
      <c r="N4" s="2791" t="n"/>
      <c r="O4" s="2574" t="n"/>
      <c r="P4" s="2577" t="n">
        <v>45717</v>
      </c>
      <c r="Q4" s="2790" t="n"/>
      <c r="R4" s="2790" t="n"/>
      <c r="S4" s="2790" t="n"/>
      <c r="T4" s="2791" t="n"/>
      <c r="U4" s="2571" t="n"/>
      <c r="V4" s="2569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76" t="n">
        <v>45809</v>
      </c>
      <c r="AM4" s="2790" t="n"/>
      <c r="AN4" s="2790" t="n"/>
      <c r="AO4" s="2790" t="n"/>
      <c r="AP4" s="2790" t="n"/>
      <c r="AQ4" s="2790" t="n"/>
      <c r="AR4" s="2790" t="n"/>
      <c r="AS4" s="2790" t="n"/>
      <c r="AT4" s="2571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2571" t="n"/>
      <c r="BC4" s="2556" t="n">
        <v>45870</v>
      </c>
      <c r="BD4" s="2790" t="n"/>
      <c r="BE4" s="2790" t="n"/>
      <c r="BF4" s="2790" t="n"/>
      <c r="BG4" s="2790" t="n"/>
      <c r="BH4" s="2790" t="n"/>
      <c r="BI4" s="2790" t="n"/>
      <c r="BJ4" s="2571" t="n"/>
      <c r="BK4" s="2556" t="n">
        <v>45901</v>
      </c>
      <c r="BL4" s="2790" t="n"/>
      <c r="BM4" s="2790" t="n"/>
      <c r="BN4" s="2790" t="n"/>
      <c r="BO4" s="2790" t="n"/>
      <c r="BP4" s="2790" t="n"/>
      <c r="BQ4" s="2790" t="n"/>
      <c r="BR4" s="2790" t="n"/>
      <c r="BS4" s="2571" t="n"/>
      <c r="BT4" s="2569" t="n">
        <v>45931</v>
      </c>
      <c r="BU4" s="2790" t="n"/>
      <c r="BV4" s="2790" t="n"/>
      <c r="BW4" s="2790" t="n"/>
      <c r="BX4" s="2790" t="n"/>
      <c r="BY4" s="2790" t="n"/>
      <c r="BZ4" s="2790" t="n"/>
      <c r="CA4" s="2590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2571" t="n"/>
      <c r="CJ4" s="2556" t="n">
        <v>45992</v>
      </c>
      <c r="CK4" s="2790" t="n"/>
      <c r="CL4" s="2790" t="n"/>
      <c r="CM4" s="2790" t="n"/>
      <c r="CN4" s="2790" t="n"/>
      <c r="CO4" s="2790" t="n"/>
      <c r="CP4" s="2790" t="n"/>
      <c r="CQ4" s="628" t="n"/>
      <c r="CR4" s="2574" t="inlineStr">
        <is>
          <t>CUMUL</t>
        </is>
      </c>
      <c r="CS4" s="2790" t="n"/>
      <c r="CT4" s="2790" t="n"/>
      <c r="CU4" s="2790" t="n"/>
      <c r="CV4" s="2790" t="n"/>
      <c r="CW4" s="2790" t="n"/>
      <c r="CX4" s="2790" t="n"/>
      <c r="CY4" s="900" t="n"/>
      <c r="CZ4" s="2575" t="inlineStr">
        <is>
          <t>ANNUEL</t>
        </is>
      </c>
      <c r="DA4" s="2790" t="n"/>
      <c r="DB4" s="2790" t="n"/>
      <c r="DC4" s="2790" t="n"/>
      <c r="DD4" s="2790" t="n"/>
      <c r="DE4" s="2790" t="n"/>
      <c r="DF4" s="2790" t="n"/>
      <c r="DG4" s="2790" t="n"/>
      <c r="DH4" s="2791" t="n"/>
      <c r="DI4" s="2883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Z5" s="2647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2729" t="n"/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Q5" s="113" t="n"/>
      <c r="DR5" s="113" t="n"/>
      <c r="DS5" s="113" t="n"/>
      <c r="DT5" s="113" t="n"/>
      <c r="DU5" s="113" t="n"/>
      <c r="DV5" s="113" t="n"/>
      <c r="DW5" s="113" t="n"/>
      <c r="EA5" s="113" t="n"/>
      <c r="EB5" s="113" t="n"/>
      <c r="EC5" s="113" t="n"/>
      <c r="ED5" s="113" t="n"/>
      <c r="EE5" s="113" t="n"/>
    </row>
    <row customHeight="1" ht="3.75" r="6" s="2557">
      <c r="F6" s="2667" t="n"/>
      <c r="H6" s="224" t="n"/>
      <c r="I6" s="224" t="n"/>
      <c r="J6" s="3134" t="n"/>
      <c r="K6" s="2747" t="n"/>
      <c r="L6" s="2747" t="n"/>
      <c r="M6" s="2747" t="n"/>
      <c r="N6" s="764" t="n"/>
      <c r="O6" s="2747" t="n"/>
      <c r="P6" s="3134" t="n"/>
      <c r="Q6" s="2747" t="n"/>
      <c r="R6" s="2747" t="n"/>
      <c r="S6" s="2747" t="n"/>
      <c r="T6" s="764" t="n"/>
      <c r="U6" s="389" t="n"/>
      <c r="V6" s="3134" t="n"/>
      <c r="W6" s="2618" t="n"/>
      <c r="X6" s="2618" t="n"/>
      <c r="Y6" s="2618" t="n"/>
      <c r="Z6" s="2618" t="n"/>
      <c r="AA6" s="2618" t="n"/>
      <c r="AC6" s="635" t="n"/>
      <c r="AD6" s="3134" t="n"/>
      <c r="AK6" s="635" t="n"/>
      <c r="AL6" s="3134" t="n"/>
      <c r="AM6" s="2618" t="n"/>
      <c r="AN6" s="2618" t="n"/>
      <c r="AO6" s="2618" t="n"/>
      <c r="AP6" s="2618" t="n"/>
      <c r="AQ6" s="2618" t="n"/>
      <c r="AS6" s="2618" t="n"/>
      <c r="AT6" s="2795" t="n"/>
      <c r="AU6" s="3134" t="n"/>
      <c r="AV6" s="2618" t="n"/>
      <c r="AW6" s="2618" t="n"/>
      <c r="AX6" s="2618" t="n"/>
      <c r="AY6" s="2618" t="n"/>
      <c r="AZ6" s="2618" t="n"/>
      <c r="BB6" s="635" t="n"/>
      <c r="BC6" s="3134" t="n"/>
      <c r="BD6" s="2618" t="n"/>
      <c r="BE6" s="2618" t="n"/>
      <c r="BF6" s="2618" t="n"/>
      <c r="BG6" s="2618" t="n"/>
      <c r="BH6" s="2618" t="n"/>
      <c r="BJ6" s="635" t="n"/>
      <c r="BK6" s="3134" t="n"/>
      <c r="BL6" s="35" t="n"/>
      <c r="BM6" s="35" t="n"/>
      <c r="BN6" s="35" t="n"/>
      <c r="BO6" s="2620" t="n"/>
      <c r="BP6" s="2620" t="n"/>
      <c r="BQ6" s="35" t="n"/>
      <c r="BS6" s="635" t="n"/>
      <c r="BT6" s="3134" t="n"/>
      <c r="BU6" s="35" t="n"/>
      <c r="BV6" s="35" t="n"/>
      <c r="BW6" s="2620" t="n"/>
      <c r="BX6" s="2620" t="n"/>
      <c r="BY6" s="35" t="n"/>
      <c r="CA6" s="635" t="n"/>
      <c r="CB6" s="3134" t="n"/>
      <c r="CC6" s="2618" t="n"/>
      <c r="CD6" s="2618" t="n"/>
      <c r="CE6" s="2618" t="n"/>
      <c r="CF6" s="2618" t="n"/>
      <c r="CG6" s="2618" t="n"/>
      <c r="CI6" s="635" t="n"/>
      <c r="CJ6" s="3134" t="n"/>
      <c r="CK6" s="35" t="n"/>
      <c r="CL6" s="35" t="n"/>
      <c r="CM6" s="2620" t="n"/>
      <c r="CN6" s="2620" t="n"/>
      <c r="CO6" s="35" t="n"/>
      <c r="CP6" s="34" t="n"/>
      <c r="CQ6" s="635" t="n"/>
      <c r="CR6" s="3135" t="n"/>
      <c r="CS6" s="2620" t="n"/>
      <c r="CT6" s="2620" t="n"/>
      <c r="CU6" s="2620" t="n"/>
      <c r="CV6" s="3135" t="n"/>
      <c r="CW6" s="2620" t="n"/>
      <c r="CY6" s="900" t="n"/>
      <c r="CZ6" s="2620" t="n"/>
      <c r="DA6" s="2620" t="n"/>
      <c r="DB6" s="2620" t="n"/>
      <c r="DC6" s="2620" t="n"/>
      <c r="DD6" s="2620" t="n"/>
      <c r="DE6" s="35" t="n"/>
      <c r="DF6" s="35" t="n"/>
      <c r="DG6" s="35" t="n"/>
      <c r="DH6" s="903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</row>
    <row customHeight="1" ht="19.5" r="7" s="2557">
      <c r="A7" s="663" t="inlineStr">
        <is>
          <t>Total Revenu</t>
        </is>
      </c>
      <c r="B7" s="669" t="n"/>
      <c r="C7" s="643" t="inlineStr">
        <is>
          <t>MB1</t>
        </is>
      </c>
      <c r="D7" s="2811" t="n">
        <v>8324.902774543136</v>
      </c>
      <c r="E7" s="2811" t="n">
        <v>9527.089067890151</v>
      </c>
      <c r="F7" s="2811" t="n">
        <v>-1202.186293347015</v>
      </c>
      <c r="G7" s="2811" t="n">
        <v>9480.807708999999</v>
      </c>
      <c r="H7" s="904" t="n">
        <v>-0.1219205124643102</v>
      </c>
      <c r="I7" s="368" t="n"/>
      <c r="J7" s="2811" t="n">
        <v>7599.911021913815</v>
      </c>
      <c r="K7" s="2811" t="n">
        <v>8782.122689177007</v>
      </c>
      <c r="L7" s="2811" t="n">
        <v>-1182.211667263193</v>
      </c>
      <c r="M7" s="2811" t="n">
        <v>9059.86084090339</v>
      </c>
      <c r="N7" s="904" t="n">
        <v>-0.1611448392670894</v>
      </c>
      <c r="O7" s="2810" t="n"/>
      <c r="P7" s="2811" t="n">
        <v>7943.492397543057</v>
      </c>
      <c r="Q7" s="2811" t="n">
        <v>9473.138945763558</v>
      </c>
      <c r="R7" s="2811" t="n">
        <v>-1529.646548220501</v>
      </c>
      <c r="S7" s="2811" t="n">
        <v>9959.727298096623</v>
      </c>
      <c r="T7" s="904" t="n">
        <v>-0.2024387656616746</v>
      </c>
      <c r="U7" s="370" t="n"/>
      <c r="V7" s="2655" t="n">
        <v>8080.229196876017</v>
      </c>
      <c r="W7" s="2655" t="n">
        <v>9362.537927757014</v>
      </c>
      <c r="X7" s="2655" t="n">
        <v>7876.124778796979</v>
      </c>
      <c r="Y7" s="2655" t="n">
        <v>-1282.308730880996</v>
      </c>
      <c r="Z7" s="2655" t="n">
        <v>204.1044180790386</v>
      </c>
      <c r="AA7" s="2655" t="n">
        <v>9279.897734847458</v>
      </c>
      <c r="AB7" s="2303" t="n">
        <v>-0.1292760515524324</v>
      </c>
      <c r="AC7" s="370" t="n"/>
      <c r="AD7" s="2811" t="n">
        <v>7954.742306123981</v>
      </c>
      <c r="AE7" s="2811" t="n">
        <v>9772.46360112472</v>
      </c>
      <c r="AF7" s="2811" t="n">
        <v>8199.61467808833</v>
      </c>
      <c r="AG7" s="2811" t="n">
        <v>-1817.72129500074</v>
      </c>
      <c r="AH7" s="2810" t="n">
        <v>-244.8723719643494</v>
      </c>
      <c r="AI7" s="2811" t="n">
        <v>9134.199936966512</v>
      </c>
      <c r="AJ7" s="904" t="n">
        <v>-0.1291254449192878</v>
      </c>
      <c r="AK7" s="370" t="n"/>
      <c r="AL7" s="2811" t="n">
        <v>7729.023477000013</v>
      </c>
      <c r="AM7" s="2811" t="n">
        <v>9466.685901702765</v>
      </c>
      <c r="AN7" s="2811" t="n">
        <v>8095.14720870963</v>
      </c>
      <c r="AO7" s="2811" t="n">
        <v>7913.485060571677</v>
      </c>
      <c r="AP7" s="2811" t="n">
        <v>-1737.662424702752</v>
      </c>
      <c r="AQ7" s="2811" t="n">
        <v>-366.1237317096165</v>
      </c>
      <c r="AR7" s="2811" t="n">
        <v>8946.75583618603</v>
      </c>
      <c r="AS7" s="904" t="n">
        <v>-0.1361088177080656</v>
      </c>
      <c r="AT7" s="370" t="n"/>
      <c r="AU7" s="2811" t="n">
        <v>8256.653563205364</v>
      </c>
      <c r="AV7" s="2811" t="n">
        <v>9614.055149362421</v>
      </c>
      <c r="AW7" s="2811" t="n">
        <v>8186.039229827638</v>
      </c>
      <c r="AX7" s="2811" t="n">
        <v>-1357.401586157057</v>
      </c>
      <c r="AY7" s="2811" t="n">
        <v>70.61433337772542</v>
      </c>
      <c r="AZ7" s="2811" t="n">
        <v>8581.716125441015</v>
      </c>
      <c r="BA7" s="904" t="n">
        <v>-0.03787850326020259</v>
      </c>
      <c r="BB7" s="370" t="n"/>
      <c r="BC7" s="2811" t="n">
        <v>7471.378382794624</v>
      </c>
      <c r="BD7" s="2811" t="n">
        <v>9618.249694990036</v>
      </c>
      <c r="BE7" s="2811" t="n">
        <v>8207.06950648545</v>
      </c>
      <c r="BF7" s="2811" t="n">
        <v>-2146.871312195412</v>
      </c>
      <c r="BG7" s="2811" t="n">
        <v>-735.6911236908263</v>
      </c>
      <c r="BH7" s="2811" t="n">
        <v>8351.313399558981</v>
      </c>
      <c r="BI7" s="904" t="n">
        <v>-0.1053648659396288</v>
      </c>
      <c r="BJ7" s="370" t="n"/>
      <c r="BK7" s="2811" t="n">
        <v>7039.686930305084</v>
      </c>
      <c r="BL7" s="2811" t="n">
        <v>9285.186891596148</v>
      </c>
      <c r="BM7" s="2811" t="n">
        <v>8012.23658941267</v>
      </c>
      <c r="BN7" s="2811" t="n">
        <v>7485.678691182992</v>
      </c>
      <c r="BO7" s="2811" t="n">
        <v>-2245.499961291063</v>
      </c>
      <c r="BP7" s="2811" t="n">
        <v>-445.9917608779078</v>
      </c>
      <c r="BQ7" s="2811" t="n">
        <v>8138.033873999992</v>
      </c>
      <c r="BR7" s="3136" t="n">
        <v>-0.1349646561688554</v>
      </c>
      <c r="BS7" s="370" t="n"/>
      <c r="BT7" s="2811" t="n">
        <v>7152.489181628823</v>
      </c>
      <c r="BU7" s="2811" t="n">
        <v>9720.44417599078</v>
      </c>
      <c r="BV7" s="2811" t="n">
        <v>7864.905250921744</v>
      </c>
      <c r="BW7" s="2811" t="n">
        <v>-2567.954994361958</v>
      </c>
      <c r="BX7" s="2811" t="n">
        <v>-712.4160692929208</v>
      </c>
      <c r="BY7" s="2811" t="n">
        <v>8274.480957599751</v>
      </c>
      <c r="BZ7" s="3136" t="n">
        <v>-0.1355966352113516</v>
      </c>
      <c r="CA7" s="370" t="n"/>
      <c r="CB7" s="2811" t="n">
        <v>6727.764682066101</v>
      </c>
      <c r="CC7" s="2811" t="n">
        <v>9418.346951290754</v>
      </c>
      <c r="CD7" s="2811" t="n">
        <v>7850.809941909341</v>
      </c>
      <c r="CE7" s="2811" t="n">
        <v>-2690.582269224653</v>
      </c>
      <c r="CF7" s="2811" t="n">
        <v>-1123.045259843239</v>
      </c>
      <c r="CG7" s="2811" t="n">
        <v>7768.206052976117</v>
      </c>
      <c r="CH7" s="3136" t="n">
        <v>-0.1339358616152319</v>
      </c>
      <c r="CI7" s="370" t="n"/>
      <c r="CJ7" s="2811" t="n">
        <v>7344.196139466101</v>
      </c>
      <c r="CK7" s="2811" t="n">
        <v>10293.44266857857</v>
      </c>
      <c r="CL7" s="2811" t="n">
        <v>8711.230149409028</v>
      </c>
      <c r="CM7" s="2811" t="n">
        <v>-2949.246529112468</v>
      </c>
      <c r="CN7" s="2811" t="n">
        <v>-1367.034009942927</v>
      </c>
      <c r="CO7" s="2811" t="n">
        <v>9217.130833424146</v>
      </c>
      <c r="CP7" s="3136" t="n">
        <v>-0.2032014872964815</v>
      </c>
      <c r="CQ7" s="665" t="n"/>
      <c r="CR7" s="2810" t="n">
        <v>91624.47005346612</v>
      </c>
      <c r="CS7" s="2811" t="n">
        <v>114333.7636652239</v>
      </c>
      <c r="CT7" s="2811" t="n">
        <v>95272.95715342311</v>
      </c>
      <c r="CU7" s="2811" t="n">
        <v>-22709.29361175779</v>
      </c>
      <c r="CV7" s="2811" t="n">
        <v>-3648.487099956983</v>
      </c>
      <c r="CW7" s="2811" t="n">
        <v>106192.130599</v>
      </c>
      <c r="CX7" s="368">
        <f>IFERROR(CR7/CW7-1, "-")</f>
        <v/>
      </c>
      <c r="CY7" s="900" t="n"/>
      <c r="CZ7" s="2811" t="n">
        <v>114333.7636652239</v>
      </c>
      <c r="DA7" s="2811" t="n">
        <v>100883.8396619986</v>
      </c>
      <c r="DB7" s="2811" t="n">
        <v>98063.95388595507</v>
      </c>
      <c r="DC7" s="2811" t="n">
        <v>95272.95715342311</v>
      </c>
      <c r="DD7" s="2811" t="n">
        <v>106192.130599</v>
      </c>
      <c r="DE7" s="368">
        <f>CZ7/DD7-1</f>
        <v/>
      </c>
      <c r="DF7" s="368">
        <f>DA7/DD7-1</f>
        <v/>
      </c>
      <c r="DG7" s="368">
        <f>DB7/DD7-1</f>
        <v/>
      </c>
      <c r="DH7" s="368">
        <f>DC7/DD7-1</f>
        <v/>
      </c>
      <c r="DI7" s="3137" t="n"/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</row>
    <row customHeight="1" ht="15" r="8" s="2557">
      <c r="A8" s="556" t="n"/>
      <c r="B8" s="676" t="inlineStr">
        <is>
          <t>Trafic (mn)</t>
        </is>
      </c>
      <c r="C8" s="643" t="inlineStr">
        <is>
          <t>MB2</t>
        </is>
      </c>
      <c r="D8" s="3138" t="n">
        <v>1.485890010224226</v>
      </c>
      <c r="E8" s="2914" t="n">
        <v>1.386827745187124</v>
      </c>
      <c r="F8" s="3138" t="n">
        <v>0.09906226503710225</v>
      </c>
      <c r="G8" s="2914" t="n">
        <v>1.775626786802449</v>
      </c>
      <c r="H8" s="908" t="n">
        <v>-0.1631743667823247</v>
      </c>
      <c r="I8" s="523" t="n"/>
      <c r="J8" s="3138" t="n">
        <v>1.316093551880288</v>
      </c>
      <c r="K8" s="2914" t="n">
        <v>1.154133586796388</v>
      </c>
      <c r="L8" s="3138" t="n">
        <v>0.1619599650839005</v>
      </c>
      <c r="M8" s="2914" t="n">
        <v>1.641264731251696</v>
      </c>
      <c r="N8" s="908" t="n">
        <v>-0.198122321877604</v>
      </c>
      <c r="O8" s="2913" t="n"/>
      <c r="P8" s="3138" t="n">
        <v>1.3987308771135</v>
      </c>
      <c r="Q8" s="2914" t="n">
        <v>1.341245432814988</v>
      </c>
      <c r="R8" s="3138" t="n">
        <v>0.05748544429851199</v>
      </c>
      <c r="S8" s="2914" t="n">
        <v>1.756175735911665</v>
      </c>
      <c r="T8" s="908" t="n">
        <v>-0.2035359283748496</v>
      </c>
      <c r="U8" s="524" t="n"/>
      <c r="V8" s="3015" t="n">
        <v>1.334712032641545</v>
      </c>
      <c r="W8" s="3015" t="n">
        <v>1.102166477143843</v>
      </c>
      <c r="X8" s="3015" t="n">
        <v>1.391940598535943</v>
      </c>
      <c r="Y8" s="3139" t="n">
        <v>0.2325455554977021</v>
      </c>
      <c r="Z8" s="3139" t="n">
        <v>-0.0572285658943974</v>
      </c>
      <c r="AA8" s="3015" t="n">
        <v>1.680149348806417</v>
      </c>
      <c r="AB8" s="908" t="n">
        <v>-0.2055991727225153</v>
      </c>
      <c r="AC8" s="524" t="n"/>
      <c r="AD8" s="3138" t="n">
        <v>1.180475217057816</v>
      </c>
      <c r="AE8" s="2914" t="n">
        <v>1.004392487134973</v>
      </c>
      <c r="AF8" s="2914" t="n">
        <v>1.333107441656327</v>
      </c>
      <c r="AG8" s="3138" t="n">
        <v>0.1760827299228434</v>
      </c>
      <c r="AH8" s="2913" t="n">
        <v>-0.1526322245985108</v>
      </c>
      <c r="AI8" s="2914" t="n">
        <v>1.589209145056616</v>
      </c>
      <c r="AJ8" s="908" t="n">
        <v>-0.2571932896750595</v>
      </c>
      <c r="AK8" s="524" t="n"/>
      <c r="AL8" s="3138" t="n">
        <v>1.122124847045667</v>
      </c>
      <c r="AM8" s="2914" t="n">
        <v>0.959550326316574</v>
      </c>
      <c r="AN8" s="2914" t="n">
        <v>1.342036903389646</v>
      </c>
      <c r="AO8" s="2914" t="n">
        <v>1.146068932289549</v>
      </c>
      <c r="AP8" s="3138" t="n">
        <v>0.1625745207290926</v>
      </c>
      <c r="AQ8" s="3138" t="n">
        <v>-0.2199120563439791</v>
      </c>
      <c r="AR8" s="2914" t="n">
        <v>1.546704328922626</v>
      </c>
      <c r="AS8" s="908" t="n">
        <v>-0.2745059116584389</v>
      </c>
      <c r="AT8" s="524" t="n"/>
      <c r="AU8" s="3138" t="n">
        <v>1.072651694782427</v>
      </c>
      <c r="AV8" s="2914" t="n">
        <v>0.8264979797109167</v>
      </c>
      <c r="AW8" s="2914" t="n">
        <v>1.143828224105498</v>
      </c>
      <c r="AX8" s="3138" t="n">
        <v>0.2461537150715098</v>
      </c>
      <c r="AY8" s="3138" t="n">
        <v>-0.07117652932307128</v>
      </c>
      <c r="AZ8" s="2914" t="n">
        <v>1.431550215556163</v>
      </c>
      <c r="BA8" s="908" t="n">
        <v>-0.250706204276811</v>
      </c>
      <c r="BB8" s="524" t="n"/>
      <c r="BC8" s="3138" t="n">
        <v>0.9527275547742921</v>
      </c>
      <c r="BD8" s="2914" t="n">
        <v>0.8074627828188199</v>
      </c>
      <c r="BE8" s="2914" t="n">
        <v>1.118959814275331</v>
      </c>
      <c r="BF8" s="3138" t="n">
        <v>0.1452647719554722</v>
      </c>
      <c r="BG8" s="3138" t="n">
        <v>-0.1662322595010387</v>
      </c>
      <c r="BH8" s="2914" t="n">
        <v>1.355452659526936</v>
      </c>
      <c r="BI8" s="908" t="n">
        <v>-0.2971148434598949</v>
      </c>
      <c r="BJ8" s="524" t="n"/>
      <c r="BK8" s="3138" t="n">
        <v>0.929250756075965</v>
      </c>
      <c r="BL8" s="2914" t="n">
        <v>0.7965580842159935</v>
      </c>
      <c r="BM8" s="2914" t="n">
        <v>1.126433886315545</v>
      </c>
      <c r="BN8" s="2914" t="n">
        <v>1.126433886315545</v>
      </c>
      <c r="BO8" s="3138" t="n">
        <v>0.1326926718599715</v>
      </c>
      <c r="BP8" s="3138" t="n">
        <v>-0.19718313023958</v>
      </c>
      <c r="BQ8" s="2914" t="n">
        <v>1.265246420190752</v>
      </c>
      <c r="BR8" s="908" t="n">
        <v>-0.2655574904247754</v>
      </c>
      <c r="BS8" s="524" t="n"/>
      <c r="BT8" s="3138" t="n">
        <v>0.907728724493454</v>
      </c>
      <c r="BU8" s="2914" t="n">
        <v>0.8307126171944101</v>
      </c>
      <c r="BV8" s="2914" t="n">
        <v>1.13351290588114</v>
      </c>
      <c r="BW8" s="3138" t="n">
        <v>0.07701610729904385</v>
      </c>
      <c r="BX8" s="3138" t="n">
        <v>-0.2257841813876855</v>
      </c>
      <c r="BY8" s="2914" t="n">
        <v>1.210272628513374</v>
      </c>
      <c r="BZ8" s="908" t="n">
        <v>-0.2499799606238693</v>
      </c>
      <c r="CA8" s="524" t="n"/>
      <c r="CB8" s="3138" t="n">
        <v>0.9206509154879136</v>
      </c>
      <c r="CC8" s="2914" t="n">
        <v>0.7756845957141986</v>
      </c>
      <c r="CD8" s="2914" t="n">
        <v>1.168336780153411</v>
      </c>
      <c r="CE8" s="3138" t="n">
        <v>0.144966319773715</v>
      </c>
      <c r="CF8" s="3138" t="n">
        <v>-0.247685864665497</v>
      </c>
      <c r="CG8" s="2914" t="n">
        <v>1.259565711366375</v>
      </c>
      <c r="CH8" s="908" t="n">
        <v>-0.2690727389766806</v>
      </c>
      <c r="CI8" s="524" t="n"/>
      <c r="CJ8" s="3138" t="n">
        <v>1.053769823755813</v>
      </c>
      <c r="CK8" s="2914" t="n">
        <v>0.8896279743084299</v>
      </c>
      <c r="CL8" s="2914" t="n">
        <v>1.168214498507451</v>
      </c>
      <c r="CM8" s="3138" t="n">
        <v>0.1641418494473834</v>
      </c>
      <c r="CN8" s="3138" t="n">
        <v>-0.1144446747516379</v>
      </c>
      <c r="CO8" s="2914" t="n">
        <v>1.452267106149007</v>
      </c>
      <c r="CP8" s="908" t="n">
        <v>-0.2743966868807579</v>
      </c>
      <c r="CQ8" s="389" t="n"/>
      <c r="CR8" s="3140" t="n">
        <v>13.6748060053329</v>
      </c>
      <c r="CS8" s="2914" t="n">
        <v>11.87486008935666</v>
      </c>
      <c r="CT8" s="2914" t="n">
        <v>14.45990385637731</v>
      </c>
      <c r="CU8" s="3138" t="n">
        <v>1.799945915976247</v>
      </c>
      <c r="CV8" s="3138" t="n">
        <v>-0.7850978510444016</v>
      </c>
      <c r="CW8" s="2914" t="n">
        <v>17.96348481805408</v>
      </c>
      <c r="CX8" s="523">
        <f>IFERROR(CR8/CW8-1, "-")</f>
        <v/>
      </c>
      <c r="CY8" s="900" t="n"/>
      <c r="CZ8" s="2914" t="n">
        <v>11.87486008935666</v>
      </c>
      <c r="DA8" s="2914" t="n">
        <v>16.6523014000635</v>
      </c>
      <c r="DB8" s="2914" t="n">
        <v>14.7212567304453</v>
      </c>
      <c r="DC8" s="2914" t="n">
        <v>14.45990385637731</v>
      </c>
      <c r="DD8" s="2914" t="n">
        <v>17.96348481805408</v>
      </c>
      <c r="DE8" s="523">
        <f>CZ8/DD8-1</f>
        <v/>
      </c>
      <c r="DF8" s="523">
        <f>DA8/DD8-1</f>
        <v/>
      </c>
      <c r="DG8" s="523">
        <f>DB8/DD8-1</f>
        <v/>
      </c>
      <c r="DH8" s="523">
        <f>DC8/DD8-1</f>
        <v/>
      </c>
      <c r="DI8" s="3137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X8" s="2811">
        <f>CS8-CZ8</f>
        <v/>
      </c>
      <c r="DY8" s="2811">
        <f>CT8-DC8</f>
        <v/>
      </c>
      <c r="DZ8" s="2811">
        <f>CW8-DD8</f>
        <v/>
      </c>
    </row>
    <row customHeight="1" ht="15" r="9" s="2557">
      <c r="A9" s="557" t="n"/>
      <c r="B9" s="814" t="inlineStr">
        <is>
          <t>Coût unitaire</t>
        </is>
      </c>
      <c r="C9" s="643" t="inlineStr">
        <is>
          <t>MB3</t>
        </is>
      </c>
      <c r="D9" s="2667" t="n">
        <v>-119.6160171863454</v>
      </c>
      <c r="E9" s="2667" t="n">
        <v>-115.6091667162073</v>
      </c>
      <c r="F9" s="2667" t="n">
        <v>-4.006850470138147</v>
      </c>
      <c r="G9" s="2667" t="n">
        <v>-109.0534809675315</v>
      </c>
      <c r="H9" s="764" t="n">
        <v>0.09685647927147545</v>
      </c>
      <c r="I9" s="224" t="n"/>
      <c r="J9" s="2667" t="n">
        <v>-135.2184871248326</v>
      </c>
      <c r="K9" s="2667" t="n">
        <v>-137.1851593362672</v>
      </c>
      <c r="L9" s="2667" t="n">
        <v>1.96667221143457</v>
      </c>
      <c r="M9" s="2667" t="n">
        <v>-129.3483756505845</v>
      </c>
      <c r="N9" s="764" t="n">
        <v>0.04538218160624896</v>
      </c>
      <c r="O9" s="2747" t="n"/>
      <c r="P9" s="2667" t="n">
        <v>-156.5408225289599</v>
      </c>
      <c r="Q9" s="2667" t="n">
        <v>-121.0293030853451</v>
      </c>
      <c r="R9" s="2667" t="n">
        <v>-35.51151944361482</v>
      </c>
      <c r="S9" s="2667" t="n">
        <v>-143.1565007185851</v>
      </c>
      <c r="T9" s="764" t="n">
        <v>0.09349433482371516</v>
      </c>
      <c r="U9" s="389" t="n"/>
      <c r="V9" s="2668" t="n">
        <v>-177.4293931637915</v>
      </c>
      <c r="W9" s="2668" t="n">
        <v>-133.8493189188199</v>
      </c>
      <c r="X9" s="2668" t="n">
        <v>-125.9608349554671</v>
      </c>
      <c r="Y9" s="2668" t="n">
        <v>-43.5800742449716</v>
      </c>
      <c r="Z9" s="2668" t="n">
        <v>-51.46855820832432</v>
      </c>
      <c r="AA9" s="2668" t="n">
        <v>-119.1730688359597</v>
      </c>
      <c r="AB9" s="764" t="n">
        <v>0.4888379975178867</v>
      </c>
      <c r="AC9" s="389" t="n"/>
      <c r="AD9" s="2667" t="n">
        <v>-131.2603159820595</v>
      </c>
      <c r="AE9" s="2667" t="n">
        <v>-164.6069660194328</v>
      </c>
      <c r="AF9" s="2667" t="n">
        <v>-127.0190194044788</v>
      </c>
      <c r="AG9" s="2667" t="n">
        <v>33.34665003737328</v>
      </c>
      <c r="AH9" s="2747" t="n">
        <v>-4.241296577580755</v>
      </c>
      <c r="AI9" s="2667" t="n">
        <v>-168.2595168998187</v>
      </c>
      <c r="AJ9" s="764" t="n">
        <v>-0.2198936595056814</v>
      </c>
      <c r="AK9" s="389" t="n"/>
      <c r="AL9" s="2667" t="n">
        <v>-144.1299080274426</v>
      </c>
      <c r="AM9" s="2667" t="n">
        <v>-173.3416116260322</v>
      </c>
      <c r="AN9" s="2667" t="n">
        <v>-127.6641495977225</v>
      </c>
      <c r="AO9" s="2667" t="n">
        <v>-150.9507806431772</v>
      </c>
      <c r="AP9" s="2667" t="n">
        <v>29.21170359858959</v>
      </c>
      <c r="AQ9" s="2667" t="n">
        <v>-16.46575842972007</v>
      </c>
      <c r="AR9" s="2667" t="n">
        <v>-132.3795577288016</v>
      </c>
      <c r="AS9" s="764" t="n">
        <v>0.08876257407290411</v>
      </c>
      <c r="AT9" s="389" t="n"/>
      <c r="AU9" s="2667" t="n">
        <v>-128.9396890647284</v>
      </c>
      <c r="AV9" s="2667" t="n">
        <v>-200.0367866087553</v>
      </c>
      <c r="AW9" s="2667" t="n">
        <v>-158.2405436284338</v>
      </c>
      <c r="AX9" s="2667" t="n">
        <v>71.09709754402692</v>
      </c>
      <c r="AY9" s="2667" t="n">
        <v>29.30085456370543</v>
      </c>
      <c r="AZ9" s="2667" t="n">
        <v>-130.2243532739605</v>
      </c>
      <c r="BA9" s="764" t="n">
        <v>-0.009865007404025739</v>
      </c>
      <c r="BB9" s="389" t="n"/>
      <c r="BC9" s="2667" t="n">
        <v>-150.327464847944</v>
      </c>
      <c r="BD9" s="2667" t="n">
        <v>-207.2293653162041</v>
      </c>
      <c r="BE9" s="2667" t="n">
        <v>-161.7573729555432</v>
      </c>
      <c r="BF9" s="2667" t="n">
        <v>56.90190046826015</v>
      </c>
      <c r="BG9" s="2667" t="n">
        <v>11.4299081075992</v>
      </c>
      <c r="BH9" s="2667" t="n">
        <v>-116.6263011023725</v>
      </c>
      <c r="BI9" s="764" t="n">
        <v>0.2889670977045664</v>
      </c>
      <c r="BJ9" s="389" t="n"/>
      <c r="BK9" s="2667" t="n">
        <v>-165.8755023788211</v>
      </c>
      <c r="BL9" s="2667" t="n">
        <v>-212.5770905541205</v>
      </c>
      <c r="BM9" s="2667" t="n">
        <v>-160.6840864775768</v>
      </c>
      <c r="BN9" s="2667" t="n">
        <v>-144.9531423155121</v>
      </c>
      <c r="BO9" s="2667" t="n">
        <v>46.70158817529946</v>
      </c>
      <c r="BP9" s="2667" t="n">
        <v>-20.92236006330901</v>
      </c>
      <c r="BQ9" s="2667" t="n">
        <v>-99.68194336482334</v>
      </c>
      <c r="BR9" s="764" t="n">
        <v>0.6640476377124556</v>
      </c>
      <c r="BS9" s="389" t="n"/>
      <c r="BT9" s="2667" t="n">
        <v>-140.6246740415016</v>
      </c>
      <c r="BU9" s="2667" t="n">
        <v>-201.4294673471176</v>
      </c>
      <c r="BV9" s="2667" t="n">
        <v>-145.8123066570923</v>
      </c>
      <c r="BW9" s="2667" t="n">
        <v>60.80479330561593</v>
      </c>
      <c r="BX9" s="2667" t="n">
        <v>5.187632615590672</v>
      </c>
      <c r="BY9" s="2667" t="n">
        <v>-147.1420974121717</v>
      </c>
      <c r="BZ9" s="764" t="n">
        <v>-0.04429339723501158</v>
      </c>
      <c r="CA9" s="389" t="n"/>
      <c r="CB9" s="2667" t="n">
        <v>-146.1053388826678</v>
      </c>
      <c r="CC9" s="2667" t="n">
        <v>-218.2974896440895</v>
      </c>
      <c r="CD9" s="2667" t="n">
        <v>-137.1865836587517</v>
      </c>
      <c r="CE9" s="2667" t="n">
        <v>72.19215076142166</v>
      </c>
      <c r="CF9" s="2667" t="n">
        <v>-8.918755223916094</v>
      </c>
      <c r="CG9" s="2667" t="n">
        <v>-108.7476475136894</v>
      </c>
      <c r="CH9" s="764" t="n">
        <v>0.343526432277772</v>
      </c>
      <c r="CI9" s="389" t="n"/>
      <c r="CJ9" s="2667" t="n">
        <v>-130.7772113921665</v>
      </c>
      <c r="CK9" s="2667" t="n">
        <v>-192.5861202073674</v>
      </c>
      <c r="CL9" s="2667" t="n">
        <v>-141.4809794291029</v>
      </c>
      <c r="CM9" s="2667" t="n">
        <v>61.80890881520091</v>
      </c>
      <c r="CN9" s="2667" t="n">
        <v>10.70376803693648</v>
      </c>
      <c r="CO9" s="2667" t="n">
        <v>-137.1485879950542</v>
      </c>
      <c r="CP9" s="764" t="n">
        <v>-0.04645601311708369</v>
      </c>
      <c r="CQ9" s="389" t="n"/>
      <c r="CR9" s="3141" t="n">
        <v>-143.6065660627405</v>
      </c>
      <c r="CS9" s="2667" t="n">
        <v>-167.4091303005576</v>
      </c>
      <c r="CT9" s="2667" t="n">
        <v>-142.7258710173404</v>
      </c>
      <c r="CU9" s="2667" t="n">
        <v>23.80256423781717</v>
      </c>
      <c r="CV9" s="2667" t="n">
        <v>-0.8806950454001026</v>
      </c>
      <c r="CW9" s="2667" t="n">
        <v>-128.8492157531564</v>
      </c>
      <c r="CX9" s="224">
        <f>IFERROR(CR9/CW9-1, "-")</f>
        <v/>
      </c>
      <c r="CY9" s="900" t="n"/>
      <c r="CZ9" s="2667" t="n">
        <v>-167.4091303005576</v>
      </c>
      <c r="DA9" s="2667" t="n">
        <v>-126.0261182872896</v>
      </c>
      <c r="DB9" s="2667" t="n">
        <v>-151.1706264450619</v>
      </c>
      <c r="DC9" s="2667" t="n">
        <v>-142.7258710173404</v>
      </c>
      <c r="DD9" s="2667" t="n">
        <v>-128.8492157531564</v>
      </c>
      <c r="DE9" s="224">
        <f>CZ9/DD9-1</f>
        <v/>
      </c>
      <c r="DF9" s="224">
        <f>DA9/DD9-1</f>
        <v/>
      </c>
      <c r="DG9" s="224">
        <f>DB9/DD9-1</f>
        <v/>
      </c>
      <c r="DH9" s="224">
        <f>DC9/DD9-1</f>
        <v/>
      </c>
      <c r="DI9" s="3137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r="10">
      <c r="A10" s="911" t="n"/>
      <c r="B10" s="912" t="inlineStr">
        <is>
          <t>International</t>
        </is>
      </c>
      <c r="C10" s="643" t="inlineStr">
        <is>
          <t>MB4</t>
        </is>
      </c>
      <c r="D10" s="3142" t="n">
        <v>-177.736245</v>
      </c>
      <c r="E10" s="3142" t="n">
        <v>-160.33</v>
      </c>
      <c r="F10" s="3142" t="n">
        <v>-17.40624499999998</v>
      </c>
      <c r="G10" s="3142" t="n">
        <v>-193.638282</v>
      </c>
      <c r="H10" s="914" t="n">
        <v>-0.08212238218473766</v>
      </c>
      <c r="I10" s="915" t="n"/>
      <c r="J10" s="3142" t="n">
        <v>-177.960179</v>
      </c>
      <c r="K10" s="3142" t="n">
        <v>-158.33</v>
      </c>
      <c r="L10" s="3142" t="n">
        <v>-19.630179</v>
      </c>
      <c r="M10" s="3142" t="n">
        <v>-212.294927</v>
      </c>
      <c r="N10" s="914" t="n">
        <v>-0.1617313634630563</v>
      </c>
      <c r="O10" s="2942" t="n"/>
      <c r="P10" s="3142" t="n">
        <v>-218.9584820000008</v>
      </c>
      <c r="Q10" s="3142" t="n">
        <v>-162.33</v>
      </c>
      <c r="R10" s="3142" t="n">
        <v>-56.62848200000079</v>
      </c>
      <c r="S10" s="3142" t="n">
        <v>-251.407973</v>
      </c>
      <c r="T10" s="914" t="n">
        <v>-0.1290710497872682</v>
      </c>
      <c r="U10" s="654" t="n"/>
      <c r="V10" s="3143" t="n">
        <v>-236.817146</v>
      </c>
      <c r="W10" s="3143" t="n">
        <v>-165.33</v>
      </c>
      <c r="X10" s="3143" t="n">
        <v>-175.33</v>
      </c>
      <c r="Y10" s="3143" t="n">
        <v>-71.487146</v>
      </c>
      <c r="Z10" s="3143" t="n">
        <v>-61.487146</v>
      </c>
      <c r="AA10" s="3143" t="n">
        <v>-200.228554</v>
      </c>
      <c r="AB10" s="2420" t="n">
        <v>0.182734136910363</v>
      </c>
      <c r="AC10" s="654" t="n"/>
      <c r="AD10" s="3142" t="n">
        <v>-154.9495499999992</v>
      </c>
      <c r="AE10" s="3142" t="n">
        <v>-165.33</v>
      </c>
      <c r="AF10" s="3142" t="n">
        <v>-169.33</v>
      </c>
      <c r="AG10" s="3142" t="n">
        <v>10.38045000000079</v>
      </c>
      <c r="AH10" s="2942" t="n">
        <v>14.38045000000079</v>
      </c>
      <c r="AI10" s="3142" t="n">
        <v>-267.3995630000001</v>
      </c>
      <c r="AJ10" s="914" t="n">
        <v>-0.4205317755137873</v>
      </c>
      <c r="AK10" s="654" t="n"/>
      <c r="AL10" s="3142" t="n">
        <v>-161.731751</v>
      </c>
      <c r="AM10" s="3142" t="n">
        <v>-166.33</v>
      </c>
      <c r="AN10" s="3142" t="n">
        <v>-171.33</v>
      </c>
      <c r="AO10" s="3142" t="n">
        <v>-173</v>
      </c>
      <c r="AP10" s="3142" t="n">
        <v>4.59824900000001</v>
      </c>
      <c r="AQ10" s="3142" t="n">
        <v>9.59824900000001</v>
      </c>
      <c r="AR10" s="3142" t="n">
        <v>-204.752035</v>
      </c>
      <c r="AS10" s="914" t="n">
        <v>-0.2101091889025669</v>
      </c>
      <c r="AT10" s="654" t="n"/>
      <c r="AU10" s="3142" t="n">
        <v>-138.307376</v>
      </c>
      <c r="AV10" s="3142" t="n">
        <v>-165.33</v>
      </c>
      <c r="AW10" s="3142" t="n">
        <v>-181</v>
      </c>
      <c r="AX10" s="3142" t="n">
        <v>27.02262400000001</v>
      </c>
      <c r="AY10" s="3142" t="n">
        <v>42.692624</v>
      </c>
      <c r="AZ10" s="3142" t="n">
        <v>-186.422701</v>
      </c>
      <c r="BA10" s="914" t="n">
        <v>-0.2580979931194108</v>
      </c>
      <c r="BB10" s="654" t="n"/>
      <c r="BC10" s="3142" t="n">
        <v>-143.221118</v>
      </c>
      <c r="BD10" s="3142" t="n">
        <v>-167.33</v>
      </c>
      <c r="BE10" s="3142" t="n">
        <v>-181</v>
      </c>
      <c r="BF10" s="3142" t="n">
        <v>24.10888200000002</v>
      </c>
      <c r="BG10" s="3142" t="n">
        <v>37.77888200000001</v>
      </c>
      <c r="BH10" s="3142" t="n">
        <v>-158.08143</v>
      </c>
      <c r="BI10" s="914" t="n">
        <v>-0.09400415975488086</v>
      </c>
      <c r="BJ10" s="654" t="n"/>
      <c r="BK10" s="3142" t="n">
        <v>-154.139936</v>
      </c>
      <c r="BL10" s="3142" t="n">
        <v>-169.33</v>
      </c>
      <c r="BM10" s="3142" t="n">
        <v>-181</v>
      </c>
      <c r="BN10" s="3142" t="n">
        <v>-163.2801314321125</v>
      </c>
      <c r="BO10" s="3142" t="n">
        <v>15.19006400000001</v>
      </c>
      <c r="BP10" s="3142" t="n">
        <v>9.140195432112506</v>
      </c>
      <c r="BQ10" s="3142" t="n">
        <v>-126.122222</v>
      </c>
      <c r="BR10" s="914" t="n">
        <v>0.2221473230942601</v>
      </c>
      <c r="BS10" s="654" t="n"/>
      <c r="BT10" s="3142" t="n">
        <v>-127.649056</v>
      </c>
      <c r="BU10" s="3142" t="n">
        <v>-167.33</v>
      </c>
      <c r="BV10" s="3142" t="n">
        <v>-165.2801314321125</v>
      </c>
      <c r="BW10" s="3142" t="n">
        <v>39.68094400000001</v>
      </c>
      <c r="BX10" s="3142" t="n">
        <v>37.63107543211251</v>
      </c>
      <c r="BY10" s="3142" t="n">
        <v>-178.082053</v>
      </c>
      <c r="BZ10" s="914" t="n">
        <v>-0.2832008961621753</v>
      </c>
      <c r="CA10" s="654" t="n"/>
      <c r="CB10" s="3142" t="n">
        <v>-134.512014</v>
      </c>
      <c r="CC10" s="3142" t="n">
        <v>-169.33</v>
      </c>
      <c r="CD10" s="3142" t="n">
        <v>-160.2801314321125</v>
      </c>
      <c r="CE10" s="3142" t="n">
        <v>34.81798600000002</v>
      </c>
      <c r="CF10" s="3142" t="n">
        <v>25.76811743211252</v>
      </c>
      <c r="CG10" s="3142" t="n">
        <v>-136.974808</v>
      </c>
      <c r="CH10" s="914" t="n">
        <v>-0.01797990474277578</v>
      </c>
      <c r="CI10" s="654" t="n"/>
      <c r="CJ10" s="3142" t="n">
        <v>-137.809079</v>
      </c>
      <c r="CK10" s="3142" t="n">
        <v>-171.33</v>
      </c>
      <c r="CL10" s="3142" t="n">
        <v>-165.2801314321125</v>
      </c>
      <c r="CM10" s="3142" t="n">
        <v>33.52092100000002</v>
      </c>
      <c r="CN10" s="3142" t="n">
        <v>27.47105243211251</v>
      </c>
      <c r="CO10" s="3142" t="n">
        <v>-199.1763829999998</v>
      </c>
      <c r="CP10" s="914" t="n">
        <v>-0.3081053239128249</v>
      </c>
      <c r="CQ10" s="694" t="n"/>
      <c r="CR10" s="3144" t="n">
        <v>-1963.791932</v>
      </c>
      <c r="CS10" s="3142" t="n">
        <v>-1987.96</v>
      </c>
      <c r="CT10" s="3142" t="n">
        <v>-2063.80237272845</v>
      </c>
      <c r="CU10" s="3142" t="n">
        <v>24.16806800000018</v>
      </c>
      <c r="CV10" s="3142" t="n">
        <v>100.0104407284502</v>
      </c>
      <c r="CW10" s="3142" t="n">
        <v>-2314.580931</v>
      </c>
      <c r="CX10" s="915">
        <f>IFERROR(CR10/CW10-1, "-")</f>
        <v/>
      </c>
      <c r="CY10" s="900" t="n"/>
      <c r="CZ10" s="3142" t="n">
        <v>-1987.96</v>
      </c>
      <c r="DA10" s="3142" t="n">
        <v>-2098.624906</v>
      </c>
      <c r="DB10" s="3142" t="n">
        <v>-2225.421602</v>
      </c>
      <c r="DC10" s="3142" t="n">
        <v>-2063.80237272845</v>
      </c>
      <c r="DD10" s="3142" t="n">
        <v>-2314.580931</v>
      </c>
      <c r="DE10" s="693">
        <f>CZ10/DD10-1</f>
        <v/>
      </c>
      <c r="DF10" s="693">
        <f>DA10/DD10-1</f>
        <v/>
      </c>
      <c r="DG10" s="693">
        <f>DB10/DD10-1</f>
        <v/>
      </c>
      <c r="DH10" s="693">
        <f>DC10/DD10-1</f>
        <v/>
      </c>
      <c r="DI10" s="3137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Format="1" customHeight="1" hidden="1" ht="21.75" r="11" s="2">
      <c r="A11" s="917" t="n"/>
      <c r="B11" s="918" t="inlineStr">
        <is>
          <t>Trafic (mn)</t>
        </is>
      </c>
      <c r="C11" s="643" t="inlineStr">
        <is>
          <t>MB5</t>
        </is>
      </c>
      <c r="D11" s="3145" t="n"/>
      <c r="E11" s="3146" t="n"/>
      <c r="F11" s="3147" t="n"/>
      <c r="G11" s="3146" t="n"/>
      <c r="H11" s="922" t="n"/>
      <c r="I11" s="923" t="n"/>
      <c r="J11" s="3145" t="n"/>
      <c r="K11" s="3146" t="n"/>
      <c r="L11" s="3147" t="n"/>
      <c r="M11" s="3146" t="n"/>
      <c r="N11" s="922" t="n"/>
      <c r="O11" s="3146" t="n"/>
      <c r="P11" s="3145" t="n"/>
      <c r="Q11" s="3146" t="n"/>
      <c r="R11" s="3147" t="n"/>
      <c r="S11" s="3146" t="n"/>
      <c r="T11" s="922" t="n"/>
      <c r="U11" s="924" t="n"/>
      <c r="V11" s="3148" t="n"/>
      <c r="W11" s="2376" t="n"/>
      <c r="X11" s="2376" t="n"/>
      <c r="Y11" s="3149" t="n"/>
      <c r="Z11" s="3149" t="n"/>
      <c r="AA11" s="2376" t="n"/>
      <c r="AB11" s="2421" t="n"/>
      <c r="AC11" s="924" t="n"/>
      <c r="AD11" s="3145" t="n"/>
      <c r="AE11" s="3146" t="n"/>
      <c r="AF11" s="3146" t="n"/>
      <c r="AG11" s="3147" t="n"/>
      <c r="AH11" s="3146" t="n"/>
      <c r="AI11" s="3146" t="n"/>
      <c r="AJ11" s="922" t="n"/>
      <c r="AK11" s="924" t="n"/>
      <c r="AL11" s="3145" t="n"/>
      <c r="AM11" s="3146" t="n"/>
      <c r="AN11" s="3146" t="n"/>
      <c r="AO11" s="3146" t="n"/>
      <c r="AP11" s="3147" t="n"/>
      <c r="AQ11" s="3147" t="n"/>
      <c r="AR11" s="3146" t="n"/>
      <c r="AS11" s="922" t="n"/>
      <c r="AT11" s="3150" t="n"/>
      <c r="AU11" s="3145" t="n"/>
      <c r="AV11" s="3146" t="n"/>
      <c r="AW11" s="3146" t="n"/>
      <c r="AX11" s="3147" t="n"/>
      <c r="AY11" s="3147" t="n"/>
      <c r="AZ11" s="3146" t="n"/>
      <c r="BA11" s="922" t="n"/>
      <c r="BB11" s="924" t="n"/>
      <c r="BC11" s="3145" t="n"/>
      <c r="BD11" s="3146" t="n"/>
      <c r="BE11" s="3146" t="n"/>
      <c r="BF11" s="3147" t="n"/>
      <c r="BG11" s="3147" t="n"/>
      <c r="BH11" s="3146" t="n"/>
      <c r="BI11" s="922" t="n"/>
      <c r="BJ11" s="924" t="n"/>
      <c r="BK11" s="3145" t="n"/>
      <c r="BL11" s="3146" t="n"/>
      <c r="BM11" s="3146" t="n"/>
      <c r="BN11" s="3146" t="n"/>
      <c r="BO11" s="3147" t="n"/>
      <c r="BP11" s="3147" t="n"/>
      <c r="BQ11" s="3146" t="n"/>
      <c r="BR11" s="922" t="n"/>
      <c r="BS11" s="924" t="n"/>
      <c r="BT11" s="3151" t="n"/>
      <c r="BU11" s="2913" t="n"/>
      <c r="BV11" s="2913" t="n"/>
      <c r="BW11" s="3152" t="n"/>
      <c r="BX11" s="3152" t="n"/>
      <c r="BY11" s="2913" t="n"/>
      <c r="BZ11" s="908" t="n"/>
      <c r="CA11" s="524" t="n"/>
      <c r="CB11" s="3151" t="n"/>
      <c r="CC11" s="2913" t="n"/>
      <c r="CD11" s="2913" t="n"/>
      <c r="CE11" s="3152" t="n"/>
      <c r="CF11" s="3152" t="n"/>
      <c r="CG11" s="2913" t="n"/>
      <c r="CH11" s="908" t="n"/>
      <c r="CI11" s="524" t="n"/>
      <c r="CJ11" s="3151" t="n"/>
      <c r="CK11" s="3146" t="n"/>
      <c r="CL11" s="3146" t="n"/>
      <c r="CM11" s="3147" t="n"/>
      <c r="CN11" s="3147" t="n"/>
      <c r="CO11" s="3146" t="n"/>
      <c r="CP11" s="922" t="n"/>
      <c r="CQ11" s="924" t="n"/>
      <c r="CR11" s="3140" t="n"/>
      <c r="CS11" s="2914" t="n"/>
      <c r="CT11" s="2914" t="n"/>
      <c r="CU11" s="3147">
        <f>+CR11-CS11</f>
        <v/>
      </c>
      <c r="CV11" s="3147">
        <f>+CR11-CT11</f>
        <v/>
      </c>
      <c r="CW11" s="3153" t="n"/>
      <c r="CX11" s="923">
        <f>IFERROR(CR11/CW11-1, "-")</f>
        <v/>
      </c>
      <c r="CY11" s="900" t="n"/>
      <c r="CZ11" s="3146" t="n"/>
      <c r="DA11" s="3146" t="n"/>
      <c r="DB11" s="3146" t="n"/>
      <c r="DC11" s="3146" t="n"/>
      <c r="DD11" s="3146" t="n"/>
      <c r="DE11" s="3154" t="n"/>
      <c r="DF11" s="3154" t="n"/>
      <c r="DG11" s="3154" t="n"/>
      <c r="DH11" s="3154" t="n"/>
      <c r="DI11" s="3137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930" t="n"/>
      <c r="DO11" s="930" t="n"/>
      <c r="DP11" s="930" t="n"/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Format="1" customHeight="1" hidden="1" ht="21.75" r="12" s="2">
      <c r="A12" s="931" t="n"/>
      <c r="B12" s="932" t="inlineStr">
        <is>
          <t>Coût unitaire</t>
        </is>
      </c>
      <c r="C12" s="643" t="inlineStr">
        <is>
          <t>MB6</t>
        </is>
      </c>
      <c r="D12" s="933" t="n"/>
      <c r="E12" s="3155" t="n"/>
      <c r="F12" s="935" t="n"/>
      <c r="G12" s="3155" t="n"/>
      <c r="H12" s="936" t="n"/>
      <c r="I12" s="937" t="n"/>
      <c r="J12" s="933" t="n"/>
      <c r="K12" s="3155" t="n"/>
      <c r="L12" s="935" t="n"/>
      <c r="M12" s="3155" t="n"/>
      <c r="N12" s="936" t="n"/>
      <c r="O12" s="3155" t="n"/>
      <c r="P12" s="933" t="n"/>
      <c r="Q12" s="3155" t="n"/>
      <c r="R12" s="935" t="n"/>
      <c r="S12" s="3155" t="n"/>
      <c r="T12" s="936" t="n"/>
      <c r="U12" s="938" t="n"/>
      <c r="V12" s="2378" t="n"/>
      <c r="W12" s="2379" t="n"/>
      <c r="X12" s="2379" t="n"/>
      <c r="Y12" s="2380" t="n"/>
      <c r="Z12" s="2380" t="n"/>
      <c r="AA12" s="2379" t="n"/>
      <c r="AB12" s="2422" t="n"/>
      <c r="AC12" s="938" t="n"/>
      <c r="AD12" s="933" t="n"/>
      <c r="AE12" s="3155" t="n"/>
      <c r="AF12" s="3155" t="n"/>
      <c r="AG12" s="935" t="n"/>
      <c r="AH12" s="3155" t="n"/>
      <c r="AI12" s="3155" t="n"/>
      <c r="AJ12" s="936" t="n"/>
      <c r="AK12" s="938" t="n"/>
      <c r="AL12" s="933" t="n"/>
      <c r="AM12" s="3155" t="n"/>
      <c r="AN12" s="3155" t="n"/>
      <c r="AO12" s="3155" t="n"/>
      <c r="AP12" s="935" t="n"/>
      <c r="AQ12" s="935" t="n"/>
      <c r="AR12" s="3155" t="n"/>
      <c r="AS12" s="936" t="n"/>
      <c r="AT12" s="3156" t="n"/>
      <c r="AU12" s="933" t="n"/>
      <c r="AV12" s="3155" t="n"/>
      <c r="AW12" s="3155" t="n"/>
      <c r="AX12" s="935" t="n"/>
      <c r="AY12" s="935" t="n"/>
      <c r="AZ12" s="3155" t="n"/>
      <c r="BA12" s="936" t="n"/>
      <c r="BB12" s="938" t="n"/>
      <c r="BC12" s="933" t="n"/>
      <c r="BD12" s="3155" t="n"/>
      <c r="BE12" s="3155" t="n"/>
      <c r="BF12" s="935" t="n"/>
      <c r="BG12" s="935" t="n"/>
      <c r="BH12" s="3155" t="n"/>
      <c r="BI12" s="936" t="n"/>
      <c r="BJ12" s="938" t="n"/>
      <c r="BK12" s="933" t="n"/>
      <c r="BL12" s="3155" t="n"/>
      <c r="BM12" s="3155" t="n"/>
      <c r="BN12" s="3155" t="n"/>
      <c r="BO12" s="935" t="n"/>
      <c r="BP12" s="935" t="n"/>
      <c r="BQ12" s="3155" t="n"/>
      <c r="BR12" s="936" t="n"/>
      <c r="BS12" s="938" t="n"/>
      <c r="BT12" s="940" t="n"/>
      <c r="BU12" s="2747" t="n"/>
      <c r="BV12" s="2747" t="n"/>
      <c r="BW12" s="941" t="n"/>
      <c r="BX12" s="941" t="n"/>
      <c r="BY12" s="2747" t="n"/>
      <c r="BZ12" s="764" t="n"/>
      <c r="CA12" s="389" t="n"/>
      <c r="CB12" s="940" t="n"/>
      <c r="CC12" s="2747" t="n"/>
      <c r="CD12" s="2747" t="n"/>
      <c r="CE12" s="941" t="n"/>
      <c r="CF12" s="941" t="n"/>
      <c r="CG12" s="2747" t="n"/>
      <c r="CH12" s="764" t="n"/>
      <c r="CI12" s="389" t="n"/>
      <c r="CJ12" s="940" t="n"/>
      <c r="CK12" s="3155" t="n"/>
      <c r="CL12" s="3155" t="n"/>
      <c r="CM12" s="935" t="n"/>
      <c r="CN12" s="935" t="n"/>
      <c r="CO12" s="3155" t="n"/>
      <c r="CP12" s="936" t="n"/>
      <c r="CQ12" s="938" t="n"/>
      <c r="CR12" s="3141" t="n"/>
      <c r="CS12" s="2667" t="n"/>
      <c r="CT12" s="2667" t="n"/>
      <c r="CU12" s="935">
        <f>+CR12-CS12</f>
        <v/>
      </c>
      <c r="CV12" s="935">
        <f>+CR12-CT12</f>
        <v/>
      </c>
      <c r="CW12" s="935" t="n"/>
      <c r="CX12" s="937">
        <f>IFERROR(CR12/CW12-1, "-")</f>
        <v/>
      </c>
      <c r="CY12" s="900" t="n"/>
      <c r="CZ12" s="3155" t="n"/>
      <c r="DA12" s="3155" t="n"/>
      <c r="DB12" s="3155" t="n"/>
      <c r="DC12" s="3155" t="n"/>
      <c r="DD12" s="3155" t="n"/>
      <c r="DE12" s="935" t="n"/>
      <c r="DF12" s="935" t="n"/>
      <c r="DG12" s="935" t="n"/>
      <c r="DH12" s="935" t="n"/>
      <c r="DI12" s="3137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930" t="n"/>
      <c r="DO12" s="930" t="n"/>
      <c r="DP12" s="930" t="n"/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Format="1" customHeight="1" hidden="1" ht="21.75" r="13" s="2">
      <c r="A13" s="942" t="n"/>
      <c r="B13" s="943" t="inlineStr">
        <is>
          <t>Transit Sortant International depuis les concurents</t>
        </is>
      </c>
      <c r="C13" s="643" t="inlineStr">
        <is>
          <t>MB7</t>
        </is>
      </c>
      <c r="D13" s="3157" t="n"/>
      <c r="E13" s="3158" t="n"/>
      <c r="F13" s="3159" t="n"/>
      <c r="G13" s="3158" t="n"/>
      <c r="H13" s="947" t="n"/>
      <c r="I13" s="948" t="n"/>
      <c r="J13" s="3157" t="n"/>
      <c r="K13" s="3158" t="n"/>
      <c r="L13" s="3159" t="n"/>
      <c r="M13" s="3158" t="n"/>
      <c r="N13" s="947" t="n"/>
      <c r="O13" s="3158" t="n"/>
      <c r="P13" s="3157" t="n"/>
      <c r="Q13" s="3158" t="n"/>
      <c r="R13" s="3159" t="n"/>
      <c r="S13" s="3158" t="n"/>
      <c r="T13" s="947" t="n"/>
      <c r="U13" s="949" t="n"/>
      <c r="V13" s="3160" t="n"/>
      <c r="W13" s="2382" t="n"/>
      <c r="X13" s="2382" t="n"/>
      <c r="Y13" s="3161" t="n"/>
      <c r="Z13" s="3161" t="n"/>
      <c r="AA13" s="2382" t="n"/>
      <c r="AB13" s="2423" t="n"/>
      <c r="AC13" s="949" t="n"/>
      <c r="AD13" s="3157" t="n"/>
      <c r="AE13" s="3158" t="n"/>
      <c r="AF13" s="3158" t="n"/>
      <c r="AG13" s="3159" t="n"/>
      <c r="AH13" s="3158" t="n"/>
      <c r="AI13" s="3158" t="n"/>
      <c r="AJ13" s="947" t="n"/>
      <c r="AK13" s="949" t="n"/>
      <c r="AL13" s="3157" t="n"/>
      <c r="AM13" s="3158" t="n"/>
      <c r="AN13" s="3158" t="n"/>
      <c r="AO13" s="3158" t="n"/>
      <c r="AP13" s="3159" t="n"/>
      <c r="AQ13" s="3159" t="n"/>
      <c r="AR13" s="3158" t="n"/>
      <c r="AS13" s="947" t="n"/>
      <c r="AT13" s="3162" t="n"/>
      <c r="AU13" s="3157" t="n"/>
      <c r="AV13" s="3158" t="n"/>
      <c r="AW13" s="3158" t="n"/>
      <c r="AX13" s="3159" t="n"/>
      <c r="AY13" s="3159" t="n"/>
      <c r="AZ13" s="3158" t="n"/>
      <c r="BA13" s="947" t="n"/>
      <c r="BB13" s="949" t="n"/>
      <c r="BC13" s="3157" t="n"/>
      <c r="BD13" s="3158" t="n"/>
      <c r="BE13" s="3158" t="n"/>
      <c r="BF13" s="3159" t="n"/>
      <c r="BG13" s="3159" t="n"/>
      <c r="BH13" s="3158" t="n"/>
      <c r="BI13" s="947" t="n"/>
      <c r="BJ13" s="949" t="n"/>
      <c r="BK13" s="3157" t="n"/>
      <c r="BL13" s="3158" t="n"/>
      <c r="BM13" s="3158" t="n"/>
      <c r="BN13" s="3158" t="n"/>
      <c r="BO13" s="3159" t="n"/>
      <c r="BP13" s="3159" t="n"/>
      <c r="BQ13" s="3158" t="n"/>
      <c r="BR13" s="947" t="n"/>
      <c r="BS13" s="949" t="n"/>
      <c r="BT13" s="3163" t="n"/>
      <c r="BU13" s="2942" t="n"/>
      <c r="BV13" s="2942" t="n"/>
      <c r="BW13" s="3164" t="n"/>
      <c r="BX13" s="3164" t="n"/>
      <c r="BY13" s="2942" t="n"/>
      <c r="BZ13" s="914" t="n"/>
      <c r="CA13" s="654" t="n"/>
      <c r="CB13" s="3163" t="n"/>
      <c r="CC13" s="2942" t="n"/>
      <c r="CD13" s="2942" t="n"/>
      <c r="CE13" s="3164" t="n"/>
      <c r="CF13" s="3164" t="n"/>
      <c r="CG13" s="2942" t="n"/>
      <c r="CH13" s="914" t="n"/>
      <c r="CI13" s="654" t="n"/>
      <c r="CJ13" s="3163" t="n"/>
      <c r="CK13" s="3158" t="n"/>
      <c r="CL13" s="3158" t="n"/>
      <c r="CM13" s="3159" t="n"/>
      <c r="CN13" s="3159" t="n"/>
      <c r="CO13" s="3158" t="n"/>
      <c r="CP13" s="947" t="n"/>
      <c r="CQ13" s="949" t="n"/>
      <c r="CR13" s="3144" t="n"/>
      <c r="CS13" s="3142" t="n"/>
      <c r="CT13" s="3142" t="n"/>
      <c r="CU13" s="3159">
        <f>+CR13-CS13</f>
        <v/>
      </c>
      <c r="CV13" s="3159">
        <f>+CR13-CT13</f>
        <v/>
      </c>
      <c r="CW13" s="3159" t="n"/>
      <c r="CX13" s="948">
        <f>IFERROR(CR13/CW13-1, "-")</f>
        <v/>
      </c>
      <c r="CY13" s="900" t="n"/>
      <c r="CZ13" s="3158" t="n"/>
      <c r="DA13" s="3158" t="n"/>
      <c r="DB13" s="3158" t="n"/>
      <c r="DC13" s="3158" t="n"/>
      <c r="DD13" s="3158" t="n"/>
      <c r="DE13" s="3165" t="n"/>
      <c r="DF13" s="3165" t="n"/>
      <c r="DG13" s="3165" t="n"/>
      <c r="DH13" s="3165" t="n"/>
      <c r="DI13" s="3137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930" t="n"/>
      <c r="DO13" s="930" t="n"/>
      <c r="DP13" s="930" t="n"/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idden="1" ht="21.75" r="14" s="2557">
      <c r="A14" s="556" t="n"/>
      <c r="B14" s="676" t="inlineStr">
        <is>
          <t>Trafic (mn)</t>
        </is>
      </c>
      <c r="C14" s="643" t="inlineStr">
        <is>
          <t>MB8</t>
        </is>
      </c>
      <c r="D14" s="3138" t="n"/>
      <c r="E14" s="2914" t="n"/>
      <c r="F14" s="2914" t="n"/>
      <c r="G14" s="2914" t="n"/>
      <c r="H14" s="908" t="n"/>
      <c r="I14" s="523" t="n"/>
      <c r="J14" s="3138" t="n"/>
      <c r="K14" s="2914" t="n"/>
      <c r="L14" s="2914" t="n"/>
      <c r="M14" s="2914" t="n"/>
      <c r="N14" s="908" t="n"/>
      <c r="O14" s="2913" t="n"/>
      <c r="P14" s="3138" t="n"/>
      <c r="Q14" s="2914" t="n"/>
      <c r="R14" s="2914" t="n"/>
      <c r="S14" s="2914" t="n"/>
      <c r="T14" s="908" t="n"/>
      <c r="U14" s="524" t="n"/>
      <c r="V14" s="3139" t="n"/>
      <c r="W14" s="3015" t="n"/>
      <c r="X14" s="3015" t="n"/>
      <c r="Y14" s="3015" t="n"/>
      <c r="Z14" s="3015" t="n"/>
      <c r="AA14" s="3015" t="n"/>
      <c r="AB14" s="908" t="n"/>
      <c r="AC14" s="524" t="n"/>
      <c r="AD14" s="3138" t="n"/>
      <c r="AE14" s="2914" t="n"/>
      <c r="AF14" s="2914" t="n"/>
      <c r="AG14" s="2914" t="n"/>
      <c r="AH14" s="2913" t="n"/>
      <c r="AI14" s="2914" t="n"/>
      <c r="AJ14" s="908" t="n"/>
      <c r="AK14" s="524" t="n"/>
      <c r="AL14" s="3138" t="n"/>
      <c r="AM14" s="2914" t="n"/>
      <c r="AN14" s="2914" t="n"/>
      <c r="AO14" s="2914" t="n"/>
      <c r="AP14" s="2914" t="n"/>
      <c r="AQ14" s="2914" t="n"/>
      <c r="AR14" s="2914" t="n"/>
      <c r="AS14" s="908" t="n"/>
      <c r="AT14" s="2915" t="n"/>
      <c r="AU14" s="3138" t="n"/>
      <c r="AV14" s="2914" t="n"/>
      <c r="AW14" s="2914" t="n"/>
      <c r="AX14" s="2914" t="n"/>
      <c r="AY14" s="2914" t="n"/>
      <c r="AZ14" s="2914" t="n"/>
      <c r="BA14" s="908" t="n"/>
      <c r="BB14" s="524" t="n"/>
      <c r="BC14" s="3138" t="n"/>
      <c r="BD14" s="2914" t="n"/>
      <c r="BE14" s="2914" t="n"/>
      <c r="BF14" s="2914" t="n"/>
      <c r="BG14" s="2914" t="n"/>
      <c r="BH14" s="2914" t="n"/>
      <c r="BI14" s="908" t="n"/>
      <c r="BJ14" s="524" t="n"/>
      <c r="BK14" s="3138" t="n"/>
      <c r="BL14" s="2914" t="n"/>
      <c r="BM14" s="2914" t="n"/>
      <c r="BN14" s="2914" t="n"/>
      <c r="BO14" s="2914" t="n"/>
      <c r="BP14" s="2914" t="n"/>
      <c r="BQ14" s="2914" t="n"/>
      <c r="BR14" s="908" t="n"/>
      <c r="BS14" s="524" t="n"/>
      <c r="BT14" s="3138" t="n"/>
      <c r="BU14" s="2914" t="n"/>
      <c r="BV14" s="2914" t="n"/>
      <c r="BW14" s="2914" t="n"/>
      <c r="BX14" s="2914" t="n"/>
      <c r="BY14" s="2914" t="n"/>
      <c r="BZ14" s="908" t="n"/>
      <c r="CA14" s="524" t="n"/>
      <c r="CB14" s="3138" t="n"/>
      <c r="CC14" s="2914" t="n"/>
      <c r="CD14" s="2914" t="n"/>
      <c r="CE14" s="2914" t="n"/>
      <c r="CF14" s="2914" t="n"/>
      <c r="CG14" s="2914" t="n"/>
      <c r="CH14" s="908" t="n"/>
      <c r="CI14" s="524" t="n"/>
      <c r="CJ14" s="3138" t="n"/>
      <c r="CK14" s="2914" t="n"/>
      <c r="CL14" s="2914" t="n"/>
      <c r="CM14" s="2914" t="n"/>
      <c r="CN14" s="2914" t="n"/>
      <c r="CO14" s="2914" t="n"/>
      <c r="CP14" s="908" t="n"/>
      <c r="CQ14" s="389" t="n"/>
      <c r="CR14" s="3140" t="n"/>
      <c r="CS14" s="2914" t="n"/>
      <c r="CT14" s="2914" t="n"/>
      <c r="CU14" s="2914">
        <f>+CR14-CS14</f>
        <v/>
      </c>
      <c r="CV14" s="2914">
        <f>+CR14-CT14</f>
        <v/>
      </c>
      <c r="CW14" s="2914" t="n"/>
      <c r="CX14" s="523">
        <f>IFERROR(CR14/CW14-1, "-")</f>
        <v/>
      </c>
      <c r="CY14" s="900" t="n"/>
      <c r="CZ14" s="2914" t="n"/>
      <c r="DA14" s="2914" t="n"/>
      <c r="DB14" s="2914" t="n"/>
      <c r="DC14" s="2914" t="n"/>
      <c r="DD14" s="2914" t="n"/>
      <c r="DE14" s="954" t="n"/>
      <c r="DF14" s="954" t="n"/>
      <c r="DG14" s="954" t="n"/>
      <c r="DH14" s="954" t="n"/>
      <c r="DI14" s="3137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idden="1" ht="21.75" r="15" s="2557">
      <c r="A15" s="557" t="n"/>
      <c r="B15" s="814" t="inlineStr">
        <is>
          <t>Coût unitaire</t>
        </is>
      </c>
      <c r="C15" s="643" t="inlineStr">
        <is>
          <t>MB9</t>
        </is>
      </c>
      <c r="D15" s="2667" t="n"/>
      <c r="E15" s="2667" t="n"/>
      <c r="F15" s="2667" t="n"/>
      <c r="G15" s="2667" t="n"/>
      <c r="H15" s="764" t="n"/>
      <c r="I15" s="224" t="n"/>
      <c r="J15" s="2667" t="n"/>
      <c r="K15" s="2667" t="n"/>
      <c r="L15" s="2667" t="n"/>
      <c r="M15" s="2667" t="n"/>
      <c r="N15" s="764" t="n"/>
      <c r="O15" s="2747" t="n"/>
      <c r="P15" s="2667" t="n"/>
      <c r="Q15" s="2667" t="n"/>
      <c r="R15" s="2667" t="n"/>
      <c r="S15" s="2667" t="n"/>
      <c r="T15" s="764" t="n"/>
      <c r="U15" s="389" t="n"/>
      <c r="V15" s="2668" t="n"/>
      <c r="W15" s="2668" t="n"/>
      <c r="X15" s="2668" t="n"/>
      <c r="Y15" s="2668" t="n"/>
      <c r="Z15" s="2668" t="n"/>
      <c r="AA15" s="2668" t="n"/>
      <c r="AB15" s="764" t="n"/>
      <c r="AC15" s="389" t="n"/>
      <c r="AD15" s="2667" t="n"/>
      <c r="AE15" s="2667" t="n"/>
      <c r="AF15" s="2667" t="n"/>
      <c r="AG15" s="2667" t="n"/>
      <c r="AH15" s="2747" t="n"/>
      <c r="AI15" s="2667" t="n"/>
      <c r="AJ15" s="764" t="n"/>
      <c r="AK15" s="389" t="n"/>
      <c r="AL15" s="2667" t="n"/>
      <c r="AM15" s="2667" t="n"/>
      <c r="AN15" s="2667" t="n"/>
      <c r="AO15" s="2667" t="n"/>
      <c r="AP15" s="2667" t="n"/>
      <c r="AQ15" s="2667" t="n"/>
      <c r="AR15" s="2667" t="n"/>
      <c r="AS15" s="764" t="n"/>
      <c r="AT15" s="2826" t="n"/>
      <c r="AU15" s="2667" t="n"/>
      <c r="AV15" s="2667" t="n"/>
      <c r="AW15" s="2667" t="n"/>
      <c r="AX15" s="2667" t="n"/>
      <c r="AY15" s="2667" t="n"/>
      <c r="AZ15" s="2667" t="n"/>
      <c r="BA15" s="764" t="n"/>
      <c r="BB15" s="389" t="n"/>
      <c r="BC15" s="2667" t="n"/>
      <c r="BD15" s="2667" t="n"/>
      <c r="BE15" s="2667" t="n"/>
      <c r="BF15" s="2667" t="n"/>
      <c r="BG15" s="2667" t="n"/>
      <c r="BH15" s="2667" t="n"/>
      <c r="BI15" s="764" t="n"/>
      <c r="BJ15" s="389" t="n"/>
      <c r="BK15" s="2667" t="n"/>
      <c r="BL15" s="2667" t="n"/>
      <c r="BM15" s="2667" t="n"/>
      <c r="BN15" s="2667" t="n"/>
      <c r="BO15" s="2667" t="n"/>
      <c r="BP15" s="2667" t="n"/>
      <c r="BQ15" s="2667" t="n"/>
      <c r="BR15" s="764" t="n"/>
      <c r="BS15" s="389" t="n"/>
      <c r="BT15" s="2667" t="n"/>
      <c r="BU15" s="2667" t="n"/>
      <c r="BV15" s="2667" t="n"/>
      <c r="BW15" s="2667" t="n"/>
      <c r="BX15" s="2667" t="n"/>
      <c r="BY15" s="2667" t="n"/>
      <c r="BZ15" s="764" t="n"/>
      <c r="CA15" s="389" t="n"/>
      <c r="CB15" s="2667" t="n"/>
      <c r="CC15" s="2667" t="n"/>
      <c r="CD15" s="2667" t="n"/>
      <c r="CE15" s="2667" t="n"/>
      <c r="CF15" s="2667" t="n"/>
      <c r="CG15" s="2667" t="n"/>
      <c r="CH15" s="764" t="n"/>
      <c r="CI15" s="389" t="n"/>
      <c r="CJ15" s="2667" t="n"/>
      <c r="CK15" s="2667" t="n"/>
      <c r="CL15" s="2667" t="n"/>
      <c r="CM15" s="2667" t="n"/>
      <c r="CN15" s="2667" t="n"/>
      <c r="CO15" s="2667" t="n"/>
      <c r="CP15" s="764" t="n"/>
      <c r="CQ15" s="389" t="n"/>
      <c r="CR15" s="3141" t="n"/>
      <c r="CS15" s="2667" t="n"/>
      <c r="CT15" s="2667" t="n"/>
      <c r="CU15" s="2667">
        <f>+CR15-CS15</f>
        <v/>
      </c>
      <c r="CV15" s="2667">
        <f>+CR15-CT15</f>
        <v/>
      </c>
      <c r="CW15" s="2667" t="n"/>
      <c r="CX15" s="224">
        <f>IFERROR(CR15/CW15-1, "-")</f>
        <v/>
      </c>
      <c r="CY15" s="900" t="n"/>
      <c r="CZ15" s="2667" t="n"/>
      <c r="DA15" s="2667" t="n"/>
      <c r="DB15" s="2667" t="n"/>
      <c r="DC15" s="2667" t="n"/>
      <c r="DD15" s="2667" t="n"/>
      <c r="DE15" s="224">
        <f>CZ15/DD15-1</f>
        <v/>
      </c>
      <c r="DF15" s="224">
        <f>DA15/DD15-1</f>
        <v/>
      </c>
      <c r="DG15" s="224">
        <f>DB15/DD15-1</f>
        <v/>
      </c>
      <c r="DH15" s="224">
        <f>DC15/DD15-1</f>
        <v/>
      </c>
      <c r="DI15" s="3137" t="n"/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idden="1" ht="21.75" r="16" s="2557">
      <c r="A16" s="911" t="n"/>
      <c r="B16" s="912" t="inlineStr">
        <is>
          <t>Opérateur national MTN</t>
        </is>
      </c>
      <c r="C16" s="643" t="inlineStr">
        <is>
          <t>MB10</t>
        </is>
      </c>
      <c r="D16" s="3166" t="n"/>
      <c r="E16" s="3142" t="n"/>
      <c r="F16" s="3142" t="n"/>
      <c r="G16" s="3142" t="n"/>
      <c r="H16" s="914" t="n"/>
      <c r="I16" s="915" t="n"/>
      <c r="J16" s="3166" t="n"/>
      <c r="K16" s="3142" t="n"/>
      <c r="L16" s="3142" t="n"/>
      <c r="M16" s="3142" t="n"/>
      <c r="N16" s="914" t="n"/>
      <c r="O16" s="2942" t="n"/>
      <c r="P16" s="3166" t="n"/>
      <c r="Q16" s="3142" t="n"/>
      <c r="R16" s="3142" t="n"/>
      <c r="S16" s="3142" t="n"/>
      <c r="T16" s="914" t="n"/>
      <c r="U16" s="654" t="n"/>
      <c r="V16" s="3167" t="n"/>
      <c r="W16" s="3143" t="n"/>
      <c r="X16" s="3143" t="n"/>
      <c r="Y16" s="3143" t="n"/>
      <c r="Z16" s="3143" t="n"/>
      <c r="AA16" s="3143" t="n"/>
      <c r="AB16" s="2420" t="n"/>
      <c r="AC16" s="654" t="n"/>
      <c r="AD16" s="3166" t="n"/>
      <c r="AE16" s="3142" t="n"/>
      <c r="AF16" s="3142" t="n"/>
      <c r="AG16" s="3142" t="n"/>
      <c r="AH16" s="2942" t="n"/>
      <c r="AI16" s="3142" t="n"/>
      <c r="AJ16" s="914" t="n"/>
      <c r="AK16" s="654" t="n"/>
      <c r="AL16" s="3166" t="n"/>
      <c r="AM16" s="3142" t="n"/>
      <c r="AN16" s="3142" t="n"/>
      <c r="AO16" s="3142" t="n"/>
      <c r="AP16" s="3142" t="n"/>
      <c r="AQ16" s="3142" t="n"/>
      <c r="AR16" s="3142" t="n"/>
      <c r="AS16" s="914" t="n"/>
      <c r="AT16" s="3103" t="n"/>
      <c r="AU16" s="3166" t="n"/>
      <c r="AV16" s="3142" t="n"/>
      <c r="AW16" s="3142" t="n"/>
      <c r="AX16" s="3142" t="n"/>
      <c r="AY16" s="3142" t="n"/>
      <c r="AZ16" s="3142" t="n"/>
      <c r="BA16" s="914" t="n"/>
      <c r="BB16" s="654" t="n"/>
      <c r="BC16" s="3166" t="n"/>
      <c r="BD16" s="3142" t="n"/>
      <c r="BE16" s="3142" t="n"/>
      <c r="BF16" s="3142" t="n"/>
      <c r="BG16" s="3142" t="n"/>
      <c r="BH16" s="3142" t="n"/>
      <c r="BI16" s="914" t="n"/>
      <c r="BJ16" s="654" t="n"/>
      <c r="BK16" s="3166" t="n"/>
      <c r="BL16" s="3142" t="n"/>
      <c r="BM16" s="3142" t="n"/>
      <c r="BN16" s="3142" t="n"/>
      <c r="BO16" s="3142" t="n"/>
      <c r="BP16" s="3142" t="n"/>
      <c r="BQ16" s="3142" t="n"/>
      <c r="BR16" s="914" t="n"/>
      <c r="BS16" s="654" t="n"/>
      <c r="BT16" s="3142" t="n"/>
      <c r="BU16" s="3142" t="n"/>
      <c r="BV16" s="3142" t="n"/>
      <c r="BW16" s="3142" t="n"/>
      <c r="BX16" s="3142" t="n"/>
      <c r="BY16" s="3142" t="n"/>
      <c r="BZ16" s="914" t="n"/>
      <c r="CA16" s="654" t="n"/>
      <c r="CB16" s="3142" t="n"/>
      <c r="CC16" s="3142" t="n"/>
      <c r="CD16" s="3142" t="n"/>
      <c r="CE16" s="3142" t="n"/>
      <c r="CF16" s="3142" t="n"/>
      <c r="CG16" s="3142" t="n"/>
      <c r="CH16" s="914" t="n"/>
      <c r="CI16" s="654" t="n"/>
      <c r="CJ16" s="3142" t="n"/>
      <c r="CK16" s="3142" t="n"/>
      <c r="CL16" s="3142" t="n"/>
      <c r="CM16" s="3142" t="n"/>
      <c r="CN16" s="3142" t="n"/>
      <c r="CO16" s="3142" t="n"/>
      <c r="CP16" s="914" t="n"/>
      <c r="CQ16" s="694" t="n"/>
      <c r="CR16" s="3144" t="n"/>
      <c r="CS16" s="3142" t="n"/>
      <c r="CT16" s="3142" t="n"/>
      <c r="CU16" s="3142">
        <f>+CR16-CS16</f>
        <v/>
      </c>
      <c r="CV16" s="3142">
        <f>+CR16-CT16</f>
        <v/>
      </c>
      <c r="CW16" s="3142" t="n"/>
      <c r="CX16" s="915">
        <f>IFERROR(CR16/CW16-1, "-")</f>
        <v/>
      </c>
      <c r="CY16" s="900" t="n"/>
      <c r="CZ16" s="3142" t="n"/>
      <c r="DA16" s="3142" t="n"/>
      <c r="DB16" s="3142" t="n"/>
      <c r="DC16" s="3142" t="n"/>
      <c r="DD16" s="3142" t="n"/>
      <c r="DE16" s="693">
        <f>CZ16/DD16-1</f>
        <v/>
      </c>
      <c r="DF16" s="693">
        <f>DA16/DD16-1</f>
        <v/>
      </c>
      <c r="DG16" s="693">
        <f>DB16/DD16-1</f>
        <v/>
      </c>
      <c r="DH16" s="693">
        <f>DC16/DD16-1</f>
        <v/>
      </c>
      <c r="DI16" s="3137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idden="1" ht="21.75" r="17" s="2557">
      <c r="A17" s="556" t="n"/>
      <c r="B17" s="676" t="inlineStr">
        <is>
          <t>Trafic (mn)</t>
        </is>
      </c>
      <c r="C17" s="643" t="inlineStr">
        <is>
          <t>MB11</t>
        </is>
      </c>
      <c r="D17" s="3151" t="n"/>
      <c r="E17" s="2914" t="n"/>
      <c r="F17" s="3152" t="n"/>
      <c r="G17" s="2914" t="n"/>
      <c r="H17" s="908" t="n"/>
      <c r="I17" s="523" t="n"/>
      <c r="J17" s="3151" t="n"/>
      <c r="K17" s="2914" t="n"/>
      <c r="L17" s="3152" t="n"/>
      <c r="M17" s="2914" t="n"/>
      <c r="N17" s="908" t="n"/>
      <c r="O17" s="2913" t="n"/>
      <c r="P17" s="3151" t="n"/>
      <c r="Q17" s="2914" t="n"/>
      <c r="R17" s="3152" t="n"/>
      <c r="S17" s="2914" t="n"/>
      <c r="T17" s="908" t="n"/>
      <c r="U17" s="524" t="n"/>
      <c r="V17" s="3168" t="n"/>
      <c r="W17" s="3015" t="n"/>
      <c r="X17" s="3015" t="n"/>
      <c r="Y17" s="3169" t="n"/>
      <c r="Z17" s="3169" t="n"/>
      <c r="AA17" s="3015" t="n"/>
      <c r="AB17" s="908" t="n"/>
      <c r="AC17" s="524" t="n"/>
      <c r="AD17" s="3151" t="n"/>
      <c r="AE17" s="2914" t="n"/>
      <c r="AF17" s="2914" t="n"/>
      <c r="AG17" s="3152" t="n"/>
      <c r="AH17" s="2913" t="n"/>
      <c r="AI17" s="2914" t="n"/>
      <c r="AJ17" s="908" t="n"/>
      <c r="AK17" s="524" t="n"/>
      <c r="AL17" s="3151" t="n"/>
      <c r="AM17" s="2914" t="n"/>
      <c r="AN17" s="2914" t="n"/>
      <c r="AO17" s="2914" t="n"/>
      <c r="AP17" s="3152" t="n"/>
      <c r="AQ17" s="3152" t="n"/>
      <c r="AR17" s="2914" t="n"/>
      <c r="AS17" s="908" t="n"/>
      <c r="AT17" s="2915" t="n"/>
      <c r="AU17" s="3151" t="n"/>
      <c r="AV17" s="2914" t="n"/>
      <c r="AW17" s="2914" t="n"/>
      <c r="AX17" s="3152" t="n"/>
      <c r="AY17" s="3152" t="n"/>
      <c r="AZ17" s="2914" t="n"/>
      <c r="BA17" s="908" t="n"/>
      <c r="BB17" s="524" t="n"/>
      <c r="BC17" s="3151" t="n"/>
      <c r="BD17" s="2914" t="n"/>
      <c r="BE17" s="2914" t="n"/>
      <c r="BF17" s="3152" t="n"/>
      <c r="BG17" s="3152" t="n"/>
      <c r="BH17" s="2914" t="n"/>
      <c r="BI17" s="908" t="n"/>
      <c r="BJ17" s="524" t="n"/>
      <c r="BK17" s="3151" t="n"/>
      <c r="BL17" s="2914" t="n"/>
      <c r="BM17" s="2914" t="n"/>
      <c r="BN17" s="2914" t="n"/>
      <c r="BO17" s="3152" t="n"/>
      <c r="BP17" s="3152" t="n"/>
      <c r="BQ17" s="2914" t="n"/>
      <c r="BR17" s="908" t="n"/>
      <c r="BS17" s="524" t="n"/>
      <c r="BT17" s="3151" t="n"/>
      <c r="BU17" s="2914" t="n"/>
      <c r="BV17" s="2914" t="n"/>
      <c r="BW17" s="3152" t="n"/>
      <c r="BX17" s="3152" t="n"/>
      <c r="BY17" s="2914" t="n"/>
      <c r="BZ17" s="908" t="n"/>
      <c r="CA17" s="524" t="n"/>
      <c r="CB17" s="3151" t="n"/>
      <c r="CC17" s="2914" t="n"/>
      <c r="CD17" s="2914" t="n"/>
      <c r="CE17" s="3152" t="n"/>
      <c r="CF17" s="3152" t="n"/>
      <c r="CG17" s="2914" t="n"/>
      <c r="CH17" s="908" t="n"/>
      <c r="CI17" s="524" t="n"/>
      <c r="CJ17" s="3151" t="n"/>
      <c r="CK17" s="2914" t="n"/>
      <c r="CL17" s="2914" t="n"/>
      <c r="CM17" s="3152" t="n"/>
      <c r="CN17" s="3152" t="n"/>
      <c r="CO17" s="2914" t="n"/>
      <c r="CP17" s="908" t="n"/>
      <c r="CQ17" s="524" t="n"/>
      <c r="CR17" s="3140" t="n"/>
      <c r="CS17" s="2914" t="n"/>
      <c r="CT17" s="3170" t="n"/>
      <c r="CU17" s="3152">
        <f>+CR17-CS17</f>
        <v/>
      </c>
      <c r="CV17" s="3152">
        <f>+CR17-CT17</f>
        <v/>
      </c>
      <c r="CW17" s="3170" t="n"/>
      <c r="CX17" s="523">
        <f>IFERROR(CR17/CW17-1, "-")</f>
        <v/>
      </c>
      <c r="CY17" s="900" t="n"/>
      <c r="CZ17" s="2914" t="n"/>
      <c r="DA17" s="2914" t="n"/>
      <c r="DB17" s="2914" t="n"/>
      <c r="DC17" s="2914" t="n"/>
      <c r="DD17" s="2914" t="n"/>
      <c r="DE17" s="3171" t="n"/>
      <c r="DF17" s="3171" t="n"/>
      <c r="DG17" s="3171" t="n"/>
      <c r="DH17" s="3171" t="n"/>
      <c r="DI17" s="3137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Height="1" hidden="1" ht="21.75" r="18" s="2557">
      <c r="A18" s="557" t="n"/>
      <c r="B18" s="814" t="inlineStr">
        <is>
          <t>Coût unitaire</t>
        </is>
      </c>
      <c r="C18" s="643" t="inlineStr">
        <is>
          <t>MB12</t>
        </is>
      </c>
      <c r="D18" s="940" t="n"/>
      <c r="E18" s="2667" t="n"/>
      <c r="F18" s="941" t="n"/>
      <c r="G18" s="2667" t="n"/>
      <c r="H18" s="764" t="n"/>
      <c r="I18" s="224" t="n"/>
      <c r="J18" s="940" t="n"/>
      <c r="K18" s="2667" t="n"/>
      <c r="L18" s="941" t="n"/>
      <c r="M18" s="2667" t="n"/>
      <c r="N18" s="764" t="n"/>
      <c r="O18" s="2747" t="n"/>
      <c r="P18" s="940" t="n"/>
      <c r="Q18" s="2667" t="n"/>
      <c r="R18" s="941" t="n"/>
      <c r="S18" s="2667" t="n"/>
      <c r="T18" s="764" t="n"/>
      <c r="U18" s="389" t="n"/>
      <c r="V18" s="2387" t="n"/>
      <c r="W18" s="2668" t="n"/>
      <c r="X18" s="2668" t="n"/>
      <c r="Y18" s="2388" t="n"/>
      <c r="Z18" s="2388" t="n"/>
      <c r="AA18" s="2668" t="n"/>
      <c r="AB18" s="764" t="n"/>
      <c r="AC18" s="389" t="n"/>
      <c r="AD18" s="940" t="n"/>
      <c r="AE18" s="2667" t="n"/>
      <c r="AF18" s="2667" t="n"/>
      <c r="AG18" s="941" t="n"/>
      <c r="AH18" s="2747" t="n"/>
      <c r="AI18" s="2667" t="n"/>
      <c r="AJ18" s="764" t="n"/>
      <c r="AK18" s="389" t="n"/>
      <c r="AL18" s="940" t="n"/>
      <c r="AM18" s="2667" t="n"/>
      <c r="AN18" s="2667" t="n"/>
      <c r="AO18" s="2667" t="n"/>
      <c r="AP18" s="941" t="n"/>
      <c r="AQ18" s="941" t="n"/>
      <c r="AR18" s="2667" t="n"/>
      <c r="AS18" s="764" t="n"/>
      <c r="AT18" s="2826" t="n"/>
      <c r="AU18" s="940" t="n"/>
      <c r="AV18" s="2667" t="n"/>
      <c r="AW18" s="2667" t="n"/>
      <c r="AX18" s="941" t="n"/>
      <c r="AY18" s="941" t="n"/>
      <c r="AZ18" s="2667" t="n"/>
      <c r="BA18" s="764" t="n"/>
      <c r="BB18" s="389" t="n"/>
      <c r="BC18" s="940" t="n"/>
      <c r="BD18" s="2667" t="n"/>
      <c r="BE18" s="2667" t="n"/>
      <c r="BF18" s="941" t="n"/>
      <c r="BG18" s="941" t="n"/>
      <c r="BH18" s="2667" t="n"/>
      <c r="BI18" s="764" t="n"/>
      <c r="BJ18" s="389" t="n"/>
      <c r="BK18" s="940" t="n"/>
      <c r="BL18" s="2667" t="n"/>
      <c r="BM18" s="2667" t="n"/>
      <c r="BN18" s="2667" t="n"/>
      <c r="BO18" s="941" t="n"/>
      <c r="BP18" s="941" t="n"/>
      <c r="BQ18" s="2667" t="n"/>
      <c r="BR18" s="764" t="n"/>
      <c r="BS18" s="389" t="n"/>
      <c r="BT18" s="940" t="n"/>
      <c r="BU18" s="2667" t="n"/>
      <c r="BV18" s="2667" t="n"/>
      <c r="BW18" s="941" t="n"/>
      <c r="BX18" s="941" t="n"/>
      <c r="BY18" s="2667" t="n"/>
      <c r="BZ18" s="764" t="n"/>
      <c r="CA18" s="389" t="n"/>
      <c r="CB18" s="940" t="n"/>
      <c r="CC18" s="2667" t="n"/>
      <c r="CD18" s="2667" t="n"/>
      <c r="CE18" s="941" t="n"/>
      <c r="CF18" s="941" t="n"/>
      <c r="CG18" s="2667" t="n"/>
      <c r="CH18" s="764" t="n"/>
      <c r="CI18" s="389" t="n"/>
      <c r="CJ18" s="940" t="n"/>
      <c r="CK18" s="2667" t="n"/>
      <c r="CL18" s="2667" t="n"/>
      <c r="CM18" s="941" t="n"/>
      <c r="CN18" s="941" t="n"/>
      <c r="CO18" s="2667" t="n"/>
      <c r="CP18" s="764" t="n"/>
      <c r="CQ18" s="389" t="n"/>
      <c r="CR18" s="3141" t="n"/>
      <c r="CS18" s="2667" t="n"/>
      <c r="CT18" s="941" t="n"/>
      <c r="CU18" s="941">
        <f>+CR18-CS18</f>
        <v/>
      </c>
      <c r="CV18" s="941">
        <f>+CR18-CT18</f>
        <v/>
      </c>
      <c r="CW18" s="941" t="n"/>
      <c r="CX18" s="224">
        <f>IFERROR(CR18/CW18-1, "-")</f>
        <v/>
      </c>
      <c r="CY18" s="900" t="n"/>
      <c r="CZ18" s="2667" t="n"/>
      <c r="DA18" s="2667" t="n"/>
      <c r="DB18" s="2667" t="n"/>
      <c r="DC18" s="2667" t="n"/>
      <c r="DD18" s="2667" t="n"/>
      <c r="DE18" s="941" t="n"/>
      <c r="DF18" s="941" t="n"/>
      <c r="DG18" s="941" t="n"/>
      <c r="DH18" s="941" t="n"/>
      <c r="DI18" s="3137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idden="1" ht="21.75" r="19" s="2557">
      <c r="A19" s="911" t="n"/>
      <c r="B19" s="912" t="inlineStr">
        <is>
          <t>Opérateur national ORANGE</t>
        </is>
      </c>
      <c r="C19" s="643" t="inlineStr">
        <is>
          <t>MB13</t>
        </is>
      </c>
      <c r="D19" s="3163" t="n"/>
      <c r="E19" s="3142" t="n"/>
      <c r="F19" s="3164" t="n"/>
      <c r="G19" s="3142" t="n"/>
      <c r="H19" s="914" t="n"/>
      <c r="I19" s="915" t="n"/>
      <c r="J19" s="3163" t="n"/>
      <c r="K19" s="3142" t="n"/>
      <c r="L19" s="3164" t="n"/>
      <c r="M19" s="3142" t="n"/>
      <c r="N19" s="914" t="n"/>
      <c r="O19" s="2942" t="n"/>
      <c r="P19" s="3163" t="n"/>
      <c r="Q19" s="3142" t="n"/>
      <c r="R19" s="3164" t="n"/>
      <c r="S19" s="3142" t="n"/>
      <c r="T19" s="914" t="n"/>
      <c r="U19" s="654" t="n"/>
      <c r="V19" s="3172" t="n"/>
      <c r="W19" s="3143" t="n"/>
      <c r="X19" s="3143" t="n"/>
      <c r="Y19" s="3173" t="n"/>
      <c r="Z19" s="3173" t="n"/>
      <c r="AA19" s="3143" t="n"/>
      <c r="AB19" s="2420" t="n"/>
      <c r="AC19" s="654" t="n"/>
      <c r="AD19" s="3163" t="n"/>
      <c r="AE19" s="3142" t="n"/>
      <c r="AF19" s="3142" t="n"/>
      <c r="AG19" s="3164" t="n"/>
      <c r="AH19" s="2942" t="n"/>
      <c r="AI19" s="3142" t="n"/>
      <c r="AJ19" s="914" t="n"/>
      <c r="AK19" s="654" t="n"/>
      <c r="AL19" s="3163" t="n"/>
      <c r="AM19" s="3142" t="n"/>
      <c r="AN19" s="3142" t="n"/>
      <c r="AO19" s="3142" t="n"/>
      <c r="AP19" s="3164" t="n"/>
      <c r="AQ19" s="3164" t="n"/>
      <c r="AR19" s="3142" t="n"/>
      <c r="AS19" s="914" t="n"/>
      <c r="AT19" s="3103" t="n"/>
      <c r="AU19" s="3163" t="n"/>
      <c r="AV19" s="3142" t="n"/>
      <c r="AW19" s="3142" t="n"/>
      <c r="AX19" s="3164" t="n"/>
      <c r="AY19" s="3164" t="n"/>
      <c r="AZ19" s="3142" t="n"/>
      <c r="BA19" s="914" t="n"/>
      <c r="BB19" s="654" t="n"/>
      <c r="BC19" s="3163" t="n"/>
      <c r="BD19" s="3142" t="n"/>
      <c r="BE19" s="3142" t="n"/>
      <c r="BF19" s="3164" t="n"/>
      <c r="BG19" s="3164" t="n"/>
      <c r="BH19" s="3142" t="n"/>
      <c r="BI19" s="914" t="n"/>
      <c r="BJ19" s="654" t="n"/>
      <c r="BK19" s="3163" t="n"/>
      <c r="BL19" s="3142" t="n"/>
      <c r="BM19" s="3142" t="n"/>
      <c r="BN19" s="3142" t="n"/>
      <c r="BO19" s="3164" t="n"/>
      <c r="BP19" s="3164" t="n"/>
      <c r="BQ19" s="3142" t="n"/>
      <c r="BR19" s="914" t="n"/>
      <c r="BS19" s="654" t="n"/>
      <c r="BT19" s="3163" t="n"/>
      <c r="BU19" s="3142" t="n"/>
      <c r="BV19" s="3142" t="n"/>
      <c r="BW19" s="3164" t="n"/>
      <c r="BX19" s="3164" t="n"/>
      <c r="BY19" s="3142" t="n"/>
      <c r="BZ19" s="914" t="n"/>
      <c r="CA19" s="654" t="n"/>
      <c r="CB19" s="3163" t="n"/>
      <c r="CC19" s="3142" t="n"/>
      <c r="CD19" s="3142" t="n"/>
      <c r="CE19" s="3164" t="n"/>
      <c r="CF19" s="3164" t="n"/>
      <c r="CG19" s="3142" t="n"/>
      <c r="CH19" s="914" t="n"/>
      <c r="CI19" s="654" t="n"/>
      <c r="CJ19" s="3163" t="n"/>
      <c r="CK19" s="3142" t="n"/>
      <c r="CL19" s="3142" t="n"/>
      <c r="CM19" s="3164" t="n"/>
      <c r="CN19" s="3164" t="n"/>
      <c r="CO19" s="3142" t="n"/>
      <c r="CP19" s="914" t="n"/>
      <c r="CQ19" s="654" t="n"/>
      <c r="CR19" s="3144" t="n"/>
      <c r="CS19" s="3142" t="n"/>
      <c r="CT19" s="3164" t="n"/>
      <c r="CU19" s="3164">
        <f>+CR19-CS19</f>
        <v/>
      </c>
      <c r="CV19" s="3164">
        <f>+CR19-CT19</f>
        <v/>
      </c>
      <c r="CW19" s="3164" t="n"/>
      <c r="CX19" s="915">
        <f>IFERROR(CR19/CW19-1, "-")</f>
        <v/>
      </c>
      <c r="CY19" s="900" t="n"/>
      <c r="CZ19" s="3142" t="n"/>
      <c r="DA19" s="3142" t="n"/>
      <c r="DB19" s="3142" t="n"/>
      <c r="DC19" s="3142" t="n"/>
      <c r="DD19" s="3142" t="n"/>
      <c r="DE19" s="3174" t="n"/>
      <c r="DF19" s="3174" t="n"/>
      <c r="DG19" s="3174" t="n"/>
      <c r="DH19" s="3174" t="n"/>
      <c r="DI19" s="3137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idden="1" ht="21.75" r="20" s="2557">
      <c r="A20" s="556" t="n"/>
      <c r="B20" s="676" t="inlineStr">
        <is>
          <t>Trafic (mn)</t>
        </is>
      </c>
      <c r="C20" s="643" t="inlineStr">
        <is>
          <t>MB14</t>
        </is>
      </c>
      <c r="D20" s="3151" t="n"/>
      <c r="E20" s="3170" t="n"/>
      <c r="F20" s="3152" t="n"/>
      <c r="G20" s="3170" t="n"/>
      <c r="H20" s="908" t="n"/>
      <c r="I20" s="523" t="n"/>
      <c r="J20" s="3151" t="n"/>
      <c r="K20" s="3170" t="n"/>
      <c r="L20" s="3152" t="n"/>
      <c r="M20" s="3170" t="n"/>
      <c r="N20" s="908" t="n"/>
      <c r="O20" s="2913" t="n"/>
      <c r="P20" s="3151" t="n"/>
      <c r="Q20" s="3170" t="n"/>
      <c r="R20" s="3152" t="n"/>
      <c r="S20" s="3170" t="n"/>
      <c r="T20" s="908" t="n"/>
      <c r="U20" s="524" t="n"/>
      <c r="V20" s="3168" t="n"/>
      <c r="W20" s="3175" t="n"/>
      <c r="X20" s="3175" t="n"/>
      <c r="Y20" s="3169" t="n"/>
      <c r="Z20" s="3169" t="n"/>
      <c r="AA20" s="3175" t="n"/>
      <c r="AB20" s="908" t="n"/>
      <c r="AC20" s="524" t="n"/>
      <c r="AD20" s="3151" t="n"/>
      <c r="AE20" s="3170" t="n"/>
      <c r="AF20" s="3170" t="n"/>
      <c r="AG20" s="3152" t="n"/>
      <c r="AH20" s="2913" t="n"/>
      <c r="AI20" s="3170" t="n"/>
      <c r="AJ20" s="908" t="n"/>
      <c r="AK20" s="524" t="n"/>
      <c r="AL20" s="3151" t="n"/>
      <c r="AM20" s="3170" t="n"/>
      <c r="AN20" s="3170" t="n"/>
      <c r="AO20" s="3170" t="n"/>
      <c r="AP20" s="3152" t="n"/>
      <c r="AQ20" s="3152" t="n"/>
      <c r="AR20" s="3170" t="n"/>
      <c r="AS20" s="908" t="n"/>
      <c r="AT20" s="2915" t="n"/>
      <c r="AU20" s="3151" t="n"/>
      <c r="AV20" s="3170" t="n"/>
      <c r="AW20" s="3170" t="n"/>
      <c r="AX20" s="3152" t="n"/>
      <c r="AY20" s="3152" t="n"/>
      <c r="AZ20" s="3170" t="n"/>
      <c r="BA20" s="908" t="n"/>
      <c r="BB20" s="524" t="n"/>
      <c r="BC20" s="3151" t="n"/>
      <c r="BD20" s="3170" t="n"/>
      <c r="BE20" s="3170" t="n"/>
      <c r="BF20" s="3152" t="n"/>
      <c r="BG20" s="3152" t="n"/>
      <c r="BH20" s="3170" t="n"/>
      <c r="BI20" s="908" t="n"/>
      <c r="BJ20" s="524" t="n"/>
      <c r="BK20" s="3151" t="n"/>
      <c r="BL20" s="3170" t="n"/>
      <c r="BM20" s="3170" t="n"/>
      <c r="BN20" s="3170" t="n"/>
      <c r="BO20" s="3152" t="n"/>
      <c r="BP20" s="3152" t="n"/>
      <c r="BQ20" s="3170" t="n"/>
      <c r="BR20" s="908" t="n"/>
      <c r="BS20" s="524" t="n"/>
      <c r="BT20" s="3151" t="n"/>
      <c r="BU20" s="3170" t="n"/>
      <c r="BV20" s="3170" t="n"/>
      <c r="BW20" s="3152" t="n"/>
      <c r="BX20" s="3152" t="n"/>
      <c r="BY20" s="3170" t="n"/>
      <c r="BZ20" s="908" t="n"/>
      <c r="CA20" s="524" t="n"/>
      <c r="CB20" s="3151" t="n"/>
      <c r="CC20" s="3170" t="n"/>
      <c r="CD20" s="3170" t="n"/>
      <c r="CE20" s="3152" t="n"/>
      <c r="CF20" s="3152" t="n"/>
      <c r="CG20" s="3170" t="n"/>
      <c r="CH20" s="908" t="n"/>
      <c r="CI20" s="524" t="n"/>
      <c r="CJ20" s="3151" t="n"/>
      <c r="CK20" s="3170" t="n"/>
      <c r="CL20" s="3170" t="n"/>
      <c r="CM20" s="3152" t="n"/>
      <c r="CN20" s="3152" t="n"/>
      <c r="CO20" s="3170" t="n"/>
      <c r="CP20" s="908" t="n"/>
      <c r="CQ20" s="524" t="n"/>
      <c r="CR20" s="3140" t="n"/>
      <c r="CS20" s="2914" t="n"/>
      <c r="CT20" s="3170" t="n"/>
      <c r="CU20" s="3152">
        <f>+CR20-CS20</f>
        <v/>
      </c>
      <c r="CV20" s="3152">
        <f>+CR20-CT20</f>
        <v/>
      </c>
      <c r="CW20" s="3170" t="n"/>
      <c r="CX20" s="523">
        <f>IFERROR(CR20/CW20-1, "-")</f>
        <v/>
      </c>
      <c r="CY20" s="900" t="n"/>
      <c r="CZ20" s="3170" t="n"/>
      <c r="DA20" s="3170" t="n"/>
      <c r="DB20" s="3170" t="n"/>
      <c r="DC20" s="3170" t="n"/>
      <c r="DD20" s="3170" t="n"/>
      <c r="DE20" s="3171" t="n"/>
      <c r="DF20" s="3171" t="n"/>
      <c r="DG20" s="3171" t="n"/>
      <c r="DH20" s="3171" t="n"/>
      <c r="DI20" s="3137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idden="1" ht="21.75" r="21" s="2557">
      <c r="A21" s="557" t="n"/>
      <c r="B21" s="814" t="inlineStr">
        <is>
          <t>Coût unitaire</t>
        </is>
      </c>
      <c r="C21" s="643" t="inlineStr">
        <is>
          <t>MB15</t>
        </is>
      </c>
      <c r="D21" s="940" t="n"/>
      <c r="E21" s="941" t="n"/>
      <c r="F21" s="941" t="n"/>
      <c r="G21" s="941" t="n"/>
      <c r="H21" s="764" t="n"/>
      <c r="I21" s="224" t="n"/>
      <c r="J21" s="940" t="n"/>
      <c r="K21" s="941" t="n"/>
      <c r="L21" s="941" t="n"/>
      <c r="M21" s="941" t="n"/>
      <c r="N21" s="764" t="n"/>
      <c r="O21" s="2747" t="n"/>
      <c r="P21" s="940" t="n"/>
      <c r="Q21" s="941" t="n"/>
      <c r="R21" s="941" t="n"/>
      <c r="S21" s="941" t="n"/>
      <c r="T21" s="764" t="n"/>
      <c r="U21" s="389" t="n"/>
      <c r="V21" s="2387" t="n"/>
      <c r="W21" s="2388" t="n"/>
      <c r="X21" s="2388" t="n"/>
      <c r="Y21" s="2388" t="n"/>
      <c r="Z21" s="2388" t="n"/>
      <c r="AA21" s="2388" t="n"/>
      <c r="AB21" s="764" t="n"/>
      <c r="AC21" s="389" t="n"/>
      <c r="AD21" s="940" t="n"/>
      <c r="AE21" s="941" t="n"/>
      <c r="AF21" s="941" t="n"/>
      <c r="AG21" s="941" t="n"/>
      <c r="AH21" s="2747" t="n"/>
      <c r="AI21" s="941" t="n"/>
      <c r="AJ21" s="764" t="n"/>
      <c r="AK21" s="389" t="n"/>
      <c r="AL21" s="940" t="n"/>
      <c r="AM21" s="941" t="n"/>
      <c r="AN21" s="941" t="n"/>
      <c r="AO21" s="941" t="n"/>
      <c r="AP21" s="941" t="n"/>
      <c r="AQ21" s="941" t="n"/>
      <c r="AR21" s="941" t="n"/>
      <c r="AS21" s="764" t="n"/>
      <c r="AT21" s="2826" t="n"/>
      <c r="AU21" s="940" t="n"/>
      <c r="AV21" s="941" t="n"/>
      <c r="AW21" s="941" t="n"/>
      <c r="AX21" s="941" t="n"/>
      <c r="AY21" s="941" t="n"/>
      <c r="AZ21" s="941" t="n"/>
      <c r="BA21" s="764" t="n"/>
      <c r="BB21" s="389" t="n"/>
      <c r="BC21" s="940" t="n"/>
      <c r="BD21" s="941" t="n"/>
      <c r="BE21" s="941" t="n"/>
      <c r="BF21" s="941" t="n"/>
      <c r="BG21" s="941" t="n"/>
      <c r="BH21" s="941" t="n"/>
      <c r="BI21" s="764" t="n"/>
      <c r="BJ21" s="389" t="n"/>
      <c r="BK21" s="940" t="n"/>
      <c r="BL21" s="941" t="n"/>
      <c r="BM21" s="941" t="n"/>
      <c r="BN21" s="941" t="n"/>
      <c r="BO21" s="941" t="n"/>
      <c r="BP21" s="941" t="n"/>
      <c r="BQ21" s="941" t="n"/>
      <c r="BR21" s="764" t="n"/>
      <c r="BS21" s="389" t="n"/>
      <c r="BT21" s="940" t="n"/>
      <c r="BU21" s="941" t="n"/>
      <c r="BV21" s="941" t="n"/>
      <c r="BW21" s="941" t="n"/>
      <c r="BX21" s="941" t="n"/>
      <c r="BY21" s="941" t="n"/>
      <c r="BZ21" s="764" t="n"/>
      <c r="CA21" s="389" t="n"/>
      <c r="CB21" s="940" t="n"/>
      <c r="CC21" s="941" t="n"/>
      <c r="CD21" s="941" t="n"/>
      <c r="CE21" s="941" t="n"/>
      <c r="CF21" s="941" t="n"/>
      <c r="CG21" s="941" t="n"/>
      <c r="CH21" s="764" t="n"/>
      <c r="CI21" s="389" t="n"/>
      <c r="CJ21" s="940" t="n"/>
      <c r="CK21" s="941" t="n"/>
      <c r="CL21" s="941" t="n"/>
      <c r="CM21" s="941" t="n"/>
      <c r="CN21" s="941" t="n"/>
      <c r="CO21" s="941" t="n"/>
      <c r="CP21" s="764" t="n"/>
      <c r="CQ21" s="389" t="n"/>
      <c r="CR21" s="3141" t="n"/>
      <c r="CS21" s="2667" t="n"/>
      <c r="CT21" s="941" t="n"/>
      <c r="CU21" s="941">
        <f>+CR21-CS21</f>
        <v/>
      </c>
      <c r="CV21" s="941">
        <f>+CR21-CT21</f>
        <v/>
      </c>
      <c r="CW21" s="941" t="n"/>
      <c r="CX21" s="224">
        <f>IFERROR(CR21/CW21-1, "-")</f>
        <v/>
      </c>
      <c r="CY21" s="900" t="n"/>
      <c r="CZ21" s="941" t="n"/>
      <c r="DA21" s="941" t="n"/>
      <c r="DB21" s="941" t="n"/>
      <c r="DC21" s="941" t="n"/>
      <c r="DD21" s="941" t="n"/>
      <c r="DE21" s="941" t="n"/>
      <c r="DF21" s="941" t="n"/>
      <c r="DG21" s="941" t="n"/>
      <c r="DH21" s="941" t="n"/>
      <c r="DI21" s="3137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idden="1" ht="21.75" r="22" s="2557">
      <c r="A22" s="911" t="n"/>
      <c r="B22" s="959" t="inlineStr">
        <is>
          <t>Opérateur national AUTRES MOBILES</t>
        </is>
      </c>
      <c r="C22" s="643" t="inlineStr">
        <is>
          <t>MB16</t>
        </is>
      </c>
      <c r="D22" s="3163" t="n"/>
      <c r="E22" s="3164" t="n"/>
      <c r="F22" s="3164" t="n"/>
      <c r="G22" s="3164" t="n"/>
      <c r="H22" s="914" t="n"/>
      <c r="I22" s="915" t="n"/>
      <c r="J22" s="3163" t="n"/>
      <c r="K22" s="3164" t="n"/>
      <c r="L22" s="3164" t="n"/>
      <c r="M22" s="3164" t="n"/>
      <c r="N22" s="914" t="n"/>
      <c r="O22" s="2942" t="n"/>
      <c r="P22" s="3163" t="n"/>
      <c r="Q22" s="3164" t="n"/>
      <c r="R22" s="3164" t="n"/>
      <c r="S22" s="3164" t="n"/>
      <c r="T22" s="914" t="n"/>
      <c r="U22" s="654" t="n"/>
      <c r="V22" s="3172" t="n"/>
      <c r="W22" s="3173" t="n"/>
      <c r="X22" s="3173" t="n"/>
      <c r="Y22" s="3173" t="n"/>
      <c r="Z22" s="3173" t="n"/>
      <c r="AA22" s="3173" t="n"/>
      <c r="AB22" s="2420" t="n"/>
      <c r="AC22" s="654" t="n"/>
      <c r="AD22" s="3163" t="n"/>
      <c r="AE22" s="3164" t="n"/>
      <c r="AF22" s="3164" t="n"/>
      <c r="AG22" s="3164" t="n"/>
      <c r="AH22" s="2942" t="n"/>
      <c r="AI22" s="3164" t="n"/>
      <c r="AJ22" s="914" t="n"/>
      <c r="AK22" s="654" t="n"/>
      <c r="AL22" s="3163" t="n"/>
      <c r="AM22" s="3164" t="n"/>
      <c r="AN22" s="3164" t="n"/>
      <c r="AO22" s="3164" t="n"/>
      <c r="AP22" s="3164" t="n"/>
      <c r="AQ22" s="3164" t="n"/>
      <c r="AR22" s="3164" t="n"/>
      <c r="AS22" s="914" t="n"/>
      <c r="AT22" s="3103" t="n"/>
      <c r="AU22" s="3163" t="n"/>
      <c r="AV22" s="3164" t="n"/>
      <c r="AW22" s="3164" t="n"/>
      <c r="AX22" s="3164" t="n"/>
      <c r="AY22" s="3164" t="n"/>
      <c r="AZ22" s="3164" t="n"/>
      <c r="BA22" s="914" t="n"/>
      <c r="BB22" s="654" t="n"/>
      <c r="BC22" s="3163" t="n"/>
      <c r="BD22" s="3164" t="n"/>
      <c r="BE22" s="3164" t="n"/>
      <c r="BF22" s="3164" t="n"/>
      <c r="BG22" s="3164" t="n"/>
      <c r="BH22" s="3164" t="n"/>
      <c r="BI22" s="914" t="n"/>
      <c r="BJ22" s="654" t="n"/>
      <c r="BK22" s="3163" t="n"/>
      <c r="BL22" s="3164" t="n"/>
      <c r="BM22" s="3164" t="n"/>
      <c r="BN22" s="3164" t="n"/>
      <c r="BO22" s="3164" t="n"/>
      <c r="BP22" s="3164" t="n"/>
      <c r="BQ22" s="3164" t="n"/>
      <c r="BR22" s="914" t="n"/>
      <c r="BS22" s="654" t="n"/>
      <c r="BT22" s="3163" t="n"/>
      <c r="BU22" s="3164" t="n"/>
      <c r="BV22" s="3164" t="n"/>
      <c r="BW22" s="3164" t="n"/>
      <c r="BX22" s="3164" t="n"/>
      <c r="BY22" s="3164" t="n"/>
      <c r="BZ22" s="914" t="n"/>
      <c r="CA22" s="654" t="n"/>
      <c r="CB22" s="3163" t="n"/>
      <c r="CC22" s="3164" t="n"/>
      <c r="CD22" s="3164" t="n"/>
      <c r="CE22" s="3164" t="n"/>
      <c r="CF22" s="3164" t="n"/>
      <c r="CG22" s="3164" t="n"/>
      <c r="CH22" s="914" t="n"/>
      <c r="CI22" s="654" t="n"/>
      <c r="CJ22" s="3163" t="n"/>
      <c r="CK22" s="3164" t="n"/>
      <c r="CL22" s="3164" t="n"/>
      <c r="CM22" s="3164" t="n"/>
      <c r="CN22" s="3164" t="n"/>
      <c r="CO22" s="3164" t="n"/>
      <c r="CP22" s="914" t="n"/>
      <c r="CQ22" s="654" t="n"/>
      <c r="CR22" s="3144" t="n"/>
      <c r="CS22" s="3142" t="n"/>
      <c r="CT22" s="3164" t="n"/>
      <c r="CU22" s="3164">
        <f>+CR22-CS22</f>
        <v/>
      </c>
      <c r="CV22" s="3164">
        <f>+CR22-CT22</f>
        <v/>
      </c>
      <c r="CW22" s="3164" t="n"/>
      <c r="CX22" s="915">
        <f>IFERROR(CR22/CW22-1, "-")</f>
        <v/>
      </c>
      <c r="CY22" s="900" t="n"/>
      <c r="CZ22" s="3164" t="n"/>
      <c r="DA22" s="3164" t="n"/>
      <c r="DB22" s="3164" t="n"/>
      <c r="DC22" s="3164" t="n"/>
      <c r="DD22" s="3164" t="n"/>
      <c r="DE22" s="3174" t="n"/>
      <c r="DF22" s="3174" t="n"/>
      <c r="DG22" s="3174" t="n"/>
      <c r="DH22" s="3174" t="n"/>
      <c r="DI22" s="3137" t="n"/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Format="1" customHeight="1" hidden="1" ht="21.75" r="23" s="2">
      <c r="A23" s="917" t="n"/>
      <c r="B23" s="918" t="inlineStr">
        <is>
          <t>Trafic (mn)</t>
        </is>
      </c>
      <c r="C23" s="643" t="inlineStr">
        <is>
          <t>MB17</t>
        </is>
      </c>
      <c r="D23" s="3176" t="n"/>
      <c r="E23" s="3176" t="n"/>
      <c r="F23" s="3176" t="n"/>
      <c r="G23" s="3176" t="n"/>
      <c r="H23" s="922" t="n"/>
      <c r="I23" s="923" t="n"/>
      <c r="J23" s="3176" t="n"/>
      <c r="K23" s="3176" t="n"/>
      <c r="L23" s="3176" t="n"/>
      <c r="M23" s="3176" t="n"/>
      <c r="N23" s="922" t="n"/>
      <c r="O23" s="3146" t="n"/>
      <c r="P23" s="3176" t="n"/>
      <c r="Q23" s="3176" t="n"/>
      <c r="R23" s="3176" t="n"/>
      <c r="S23" s="3176" t="n"/>
      <c r="T23" s="922" t="n"/>
      <c r="U23" s="924" t="n"/>
      <c r="V23" s="3177" t="n"/>
      <c r="W23" s="3177" t="n"/>
      <c r="X23" s="3177" t="n"/>
      <c r="Y23" s="3177" t="n"/>
      <c r="Z23" s="3177" t="n"/>
      <c r="AA23" s="3177" t="n"/>
      <c r="AB23" s="2421" t="n"/>
      <c r="AC23" s="924" t="n"/>
      <c r="AD23" s="3176" t="n"/>
      <c r="AE23" s="3176" t="n"/>
      <c r="AF23" s="3176" t="n"/>
      <c r="AG23" s="3176" t="n"/>
      <c r="AH23" s="3146" t="n"/>
      <c r="AI23" s="3176" t="n"/>
      <c r="AJ23" s="922" t="n"/>
      <c r="AK23" s="924" t="n"/>
      <c r="AL23" s="3176" t="n"/>
      <c r="AM23" s="3176" t="n"/>
      <c r="AN23" s="3176" t="n"/>
      <c r="AO23" s="3176" t="n"/>
      <c r="AP23" s="3176" t="n"/>
      <c r="AQ23" s="3176" t="n"/>
      <c r="AR23" s="3176" t="n"/>
      <c r="AS23" s="922" t="n"/>
      <c r="AT23" s="3150" t="n"/>
      <c r="AU23" s="3176" t="n"/>
      <c r="AV23" s="3176" t="n"/>
      <c r="AW23" s="3176" t="n"/>
      <c r="AX23" s="3176" t="n"/>
      <c r="AY23" s="3176" t="n"/>
      <c r="AZ23" s="3176" t="n"/>
      <c r="BA23" s="922" t="n"/>
      <c r="BB23" s="924" t="n"/>
      <c r="BC23" s="3176" t="n"/>
      <c r="BD23" s="3176" t="n"/>
      <c r="BE23" s="3176" t="n"/>
      <c r="BF23" s="3176" t="n"/>
      <c r="BG23" s="3176" t="n"/>
      <c r="BH23" s="3176" t="n"/>
      <c r="BI23" s="922" t="n"/>
      <c r="BJ23" s="924" t="n"/>
      <c r="BK23" s="3176" t="n"/>
      <c r="BL23" s="3176" t="n"/>
      <c r="BM23" s="3176" t="n"/>
      <c r="BN23" s="3176" t="n"/>
      <c r="BO23" s="3176" t="n"/>
      <c r="BP23" s="3176" t="n"/>
      <c r="BQ23" s="3176" t="n"/>
      <c r="BR23" s="922" t="n"/>
      <c r="BS23" s="924" t="n"/>
      <c r="BT23" s="2914" t="n"/>
      <c r="BU23" s="2914" t="n"/>
      <c r="BV23" s="2914" t="n"/>
      <c r="BW23" s="2914" t="n"/>
      <c r="BX23" s="2914" t="n"/>
      <c r="BY23" s="2914" t="n"/>
      <c r="BZ23" s="908" t="n"/>
      <c r="CA23" s="524" t="n"/>
      <c r="CB23" s="2914" t="n"/>
      <c r="CC23" s="2914" t="n"/>
      <c r="CD23" s="2914" t="n"/>
      <c r="CE23" s="2914" t="n"/>
      <c r="CF23" s="2914" t="n"/>
      <c r="CG23" s="2914" t="n"/>
      <c r="CH23" s="908" t="n"/>
      <c r="CI23" s="524" t="n"/>
      <c r="CJ23" s="2914" t="n"/>
      <c r="CK23" s="3176" t="n"/>
      <c r="CL23" s="3176" t="n"/>
      <c r="CM23" s="3176" t="n"/>
      <c r="CN23" s="3176" t="n"/>
      <c r="CO23" s="3176" t="n"/>
      <c r="CP23" s="922" t="n"/>
      <c r="CQ23" s="938" t="n"/>
      <c r="CR23" s="3140" t="n"/>
      <c r="CS23" s="2914" t="n"/>
      <c r="CT23" s="3176" t="n"/>
      <c r="CU23" s="3176">
        <f>+CR23-CS23</f>
        <v/>
      </c>
      <c r="CV23" s="3176">
        <f>+CR23-CT23</f>
        <v/>
      </c>
      <c r="CW23" s="3176" t="n"/>
      <c r="CX23" s="923">
        <f>IFERROR(CR23/CW23-1, "-")</f>
        <v/>
      </c>
      <c r="CY23" s="900" t="n"/>
      <c r="CZ23" s="3176" t="n"/>
      <c r="DA23" s="3176" t="n"/>
      <c r="DB23" s="3176" t="n"/>
      <c r="DC23" s="3176" t="n"/>
      <c r="DD23" s="3176" t="n"/>
      <c r="DE23" s="961" t="n"/>
      <c r="DF23" s="961" t="n"/>
      <c r="DG23" s="961" t="n"/>
      <c r="DH23" s="961" t="n"/>
      <c r="DI23" s="3137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930" t="n"/>
      <c r="DO23" s="930" t="n"/>
      <c r="DP23" s="930" t="n"/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Format="1" customHeight="1" hidden="1" ht="21.75" r="24" s="2">
      <c r="A24" s="931" t="n"/>
      <c r="B24" s="932" t="inlineStr">
        <is>
          <t>Coût unitaire</t>
        </is>
      </c>
      <c r="C24" s="643" t="inlineStr">
        <is>
          <t>MB18</t>
        </is>
      </c>
      <c r="D24" s="2673" t="n"/>
      <c r="E24" s="2673" t="n"/>
      <c r="F24" s="2673" t="n"/>
      <c r="G24" s="2673" t="n"/>
      <c r="H24" s="936" t="n"/>
      <c r="I24" s="937" t="n"/>
      <c r="J24" s="2673" t="n"/>
      <c r="K24" s="2673" t="n"/>
      <c r="L24" s="2673" t="n"/>
      <c r="M24" s="2673" t="n"/>
      <c r="N24" s="936" t="n"/>
      <c r="O24" s="3155" t="n"/>
      <c r="P24" s="2673" t="n"/>
      <c r="Q24" s="2673" t="n"/>
      <c r="R24" s="2673" t="n"/>
      <c r="S24" s="2673" t="n"/>
      <c r="T24" s="936" t="n"/>
      <c r="U24" s="938" t="n"/>
      <c r="V24" s="3178" t="n"/>
      <c r="W24" s="3178" t="n"/>
      <c r="X24" s="3178" t="n"/>
      <c r="Y24" s="3178" t="n"/>
      <c r="Z24" s="3178" t="n"/>
      <c r="AA24" s="3178" t="n"/>
      <c r="AB24" s="2422" t="n"/>
      <c r="AC24" s="938" t="n"/>
      <c r="AD24" s="2673" t="n"/>
      <c r="AE24" s="2673" t="n"/>
      <c r="AF24" s="2673" t="n"/>
      <c r="AG24" s="2673" t="n"/>
      <c r="AH24" s="3155" t="n"/>
      <c r="AI24" s="2673" t="n"/>
      <c r="AJ24" s="936" t="n"/>
      <c r="AK24" s="938" t="n"/>
      <c r="AL24" s="2673" t="n"/>
      <c r="AM24" s="2673" t="n"/>
      <c r="AN24" s="2673" t="n"/>
      <c r="AO24" s="2673" t="n"/>
      <c r="AP24" s="2673" t="n"/>
      <c r="AQ24" s="2673" t="n"/>
      <c r="AR24" s="2673" t="n"/>
      <c r="AS24" s="936" t="n"/>
      <c r="AT24" s="3156" t="n"/>
      <c r="AU24" s="2673" t="n"/>
      <c r="AV24" s="2673" t="n"/>
      <c r="AW24" s="2673" t="n"/>
      <c r="AX24" s="2673" t="n"/>
      <c r="AY24" s="2673" t="n"/>
      <c r="AZ24" s="2673" t="n"/>
      <c r="BA24" s="936" t="n"/>
      <c r="BB24" s="938" t="n"/>
      <c r="BC24" s="2673" t="n"/>
      <c r="BD24" s="2673" t="n"/>
      <c r="BE24" s="2673" t="n"/>
      <c r="BF24" s="2673" t="n"/>
      <c r="BG24" s="2673" t="n"/>
      <c r="BH24" s="2673" t="n"/>
      <c r="BI24" s="936" t="n"/>
      <c r="BJ24" s="938" t="n"/>
      <c r="BK24" s="2673" t="n"/>
      <c r="BL24" s="2673" t="n"/>
      <c r="BM24" s="2673" t="n"/>
      <c r="BN24" s="2673" t="n"/>
      <c r="BO24" s="2673" t="n"/>
      <c r="BP24" s="2673" t="n"/>
      <c r="BQ24" s="2673" t="n"/>
      <c r="BR24" s="936" t="n"/>
      <c r="BS24" s="938" t="n"/>
      <c r="BT24" s="2667" t="n"/>
      <c r="BU24" s="2667" t="n"/>
      <c r="BV24" s="2667" t="n"/>
      <c r="BW24" s="2667" t="n"/>
      <c r="BX24" s="2667" t="n"/>
      <c r="BY24" s="2667" t="n"/>
      <c r="BZ24" s="764" t="n"/>
      <c r="CA24" s="389" t="n"/>
      <c r="CB24" s="2667" t="n"/>
      <c r="CC24" s="2667" t="n"/>
      <c r="CD24" s="2667" t="n"/>
      <c r="CE24" s="2667" t="n"/>
      <c r="CF24" s="2667" t="n"/>
      <c r="CG24" s="2667" t="n"/>
      <c r="CH24" s="764" t="n"/>
      <c r="CI24" s="389" t="n"/>
      <c r="CJ24" s="2667" t="n"/>
      <c r="CK24" s="2673" t="n"/>
      <c r="CL24" s="2673" t="n"/>
      <c r="CM24" s="2673" t="n"/>
      <c r="CN24" s="2673" t="n"/>
      <c r="CO24" s="2673" t="n"/>
      <c r="CP24" s="936" t="n"/>
      <c r="CQ24" s="938" t="n"/>
      <c r="CR24" s="3141" t="n"/>
      <c r="CS24" s="2667" t="n"/>
      <c r="CT24" s="2673" t="n"/>
      <c r="CU24" s="2673">
        <f>+CR24-CS24</f>
        <v/>
      </c>
      <c r="CV24" s="2673">
        <f>+CR24-CT24</f>
        <v/>
      </c>
      <c r="CW24" s="2673" t="n"/>
      <c r="CX24" s="937">
        <f>IFERROR(CR24/CW24-1, "-")</f>
        <v/>
      </c>
      <c r="CY24" s="900" t="n"/>
      <c r="CZ24" s="2673" t="n"/>
      <c r="DA24" s="2673" t="n"/>
      <c r="DB24" s="2673" t="n"/>
      <c r="DC24" s="2673" t="n"/>
      <c r="DD24" s="2673" t="n"/>
      <c r="DE24" s="937" t="n"/>
      <c r="DF24" s="937" t="n"/>
      <c r="DG24" s="937" t="n"/>
      <c r="DH24" s="937" t="n"/>
      <c r="DI24" s="3137" t="n"/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930" t="n"/>
      <c r="DO24" s="930" t="n"/>
      <c r="DP24" s="930" t="n"/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Format="1" customHeight="1" hidden="1" ht="21.75" r="25" s="2">
      <c r="A25" s="942" t="n"/>
      <c r="B25" s="943" t="inlineStr">
        <is>
          <t>Opérateur national 2 (glo)</t>
        </is>
      </c>
      <c r="C25" s="643" t="inlineStr">
        <is>
          <t>MB19</t>
        </is>
      </c>
      <c r="D25" s="3166" t="n"/>
      <c r="E25" s="3179" t="n"/>
      <c r="F25" s="3179" t="n"/>
      <c r="G25" s="3179" t="n"/>
      <c r="H25" s="947" t="n"/>
      <c r="I25" s="948" t="n"/>
      <c r="J25" s="3166" t="n"/>
      <c r="K25" s="3179" t="n"/>
      <c r="L25" s="3179" t="n"/>
      <c r="M25" s="3179" t="n"/>
      <c r="N25" s="947" t="n"/>
      <c r="O25" s="3158" t="n"/>
      <c r="P25" s="3166" t="n"/>
      <c r="Q25" s="3179" t="n"/>
      <c r="R25" s="3179" t="n"/>
      <c r="S25" s="3179" t="n"/>
      <c r="T25" s="947" t="n"/>
      <c r="U25" s="949" t="n"/>
      <c r="V25" s="3167" t="n"/>
      <c r="W25" s="3180" t="n"/>
      <c r="X25" s="3180" t="n"/>
      <c r="Y25" s="3180" t="n"/>
      <c r="Z25" s="3180" t="n"/>
      <c r="AA25" s="3180" t="n"/>
      <c r="AB25" s="2423" t="n"/>
      <c r="AC25" s="949" t="n"/>
      <c r="AD25" s="3166" t="n"/>
      <c r="AE25" s="3179" t="n"/>
      <c r="AF25" s="3179" t="n"/>
      <c r="AG25" s="3179" t="n"/>
      <c r="AH25" s="3158" t="n"/>
      <c r="AI25" s="3179" t="n"/>
      <c r="AJ25" s="947" t="n"/>
      <c r="AK25" s="949" t="n"/>
      <c r="AL25" s="3166" t="n"/>
      <c r="AM25" s="3179" t="n"/>
      <c r="AN25" s="3179" t="n"/>
      <c r="AO25" s="3179" t="n"/>
      <c r="AP25" s="3179" t="n"/>
      <c r="AQ25" s="3179" t="n"/>
      <c r="AR25" s="3179" t="n"/>
      <c r="AS25" s="947" t="n"/>
      <c r="AT25" s="3162" t="n"/>
      <c r="AU25" s="3166" t="n"/>
      <c r="AV25" s="3179" t="n"/>
      <c r="AW25" s="3179" t="n"/>
      <c r="AX25" s="3179" t="n"/>
      <c r="AY25" s="3179" t="n"/>
      <c r="AZ25" s="3179" t="n"/>
      <c r="BA25" s="947" t="n"/>
      <c r="BB25" s="949" t="n"/>
      <c r="BC25" s="3166" t="n"/>
      <c r="BD25" s="3179" t="n"/>
      <c r="BE25" s="3179" t="n"/>
      <c r="BF25" s="3179" t="n"/>
      <c r="BG25" s="3179" t="n"/>
      <c r="BH25" s="3179" t="n"/>
      <c r="BI25" s="947" t="n"/>
      <c r="BJ25" s="949" t="n"/>
      <c r="BK25" s="3166" t="n"/>
      <c r="BL25" s="3179" t="n"/>
      <c r="BM25" s="3179" t="n"/>
      <c r="BN25" s="3179" t="n"/>
      <c r="BO25" s="3179" t="n"/>
      <c r="BP25" s="3179" t="n"/>
      <c r="BQ25" s="3179" t="n"/>
      <c r="BR25" s="947" t="n"/>
      <c r="BS25" s="949" t="n"/>
      <c r="BT25" s="3142" t="n"/>
      <c r="BU25" s="3142" t="n"/>
      <c r="BV25" s="3142" t="n"/>
      <c r="BW25" s="3142" t="n"/>
      <c r="BX25" s="3142" t="n"/>
      <c r="BY25" s="3142" t="n"/>
      <c r="BZ25" s="914" t="n"/>
      <c r="CA25" s="654" t="n"/>
      <c r="CB25" s="3142" t="n"/>
      <c r="CC25" s="3142" t="n"/>
      <c r="CD25" s="3142" t="n"/>
      <c r="CE25" s="3142" t="n"/>
      <c r="CF25" s="3142" t="n"/>
      <c r="CG25" s="3142" t="n"/>
      <c r="CH25" s="914" t="n"/>
      <c r="CI25" s="654" t="n"/>
      <c r="CJ25" s="3142" t="n"/>
      <c r="CK25" s="3179" t="n"/>
      <c r="CL25" s="3179" t="n"/>
      <c r="CM25" s="3179" t="n"/>
      <c r="CN25" s="3179" t="n"/>
      <c r="CO25" s="3179" t="n"/>
      <c r="CP25" s="947" t="n"/>
      <c r="CQ25" s="802" t="n"/>
      <c r="CR25" s="3144" t="n"/>
      <c r="CS25" s="3142" t="n"/>
      <c r="CT25" s="3179" t="n"/>
      <c r="CU25" s="3179">
        <f>+CR25-CS25</f>
        <v/>
      </c>
      <c r="CV25" s="3179">
        <f>+CR25-CT25</f>
        <v/>
      </c>
      <c r="CW25" s="3179" t="n"/>
      <c r="CX25" s="948">
        <f>IFERROR(CR25/CW25-1, "-")</f>
        <v/>
      </c>
      <c r="CY25" s="900" t="n"/>
      <c r="CZ25" s="3179" t="n"/>
      <c r="DA25" s="3179" t="n"/>
      <c r="DB25" s="3179" t="n"/>
      <c r="DC25" s="3179" t="n"/>
      <c r="DD25" s="3179" t="n"/>
      <c r="DE25" s="963" t="n"/>
      <c r="DF25" s="963" t="n"/>
      <c r="DG25" s="963" t="n"/>
      <c r="DH25" s="963" t="n"/>
      <c r="DI25" s="3137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930" t="n"/>
      <c r="DO25" s="930" t="n"/>
      <c r="DP25" s="930" t="n"/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Format="1" customHeight="1" hidden="1" ht="21.75" r="26" s="2">
      <c r="A26" s="917" t="n"/>
      <c r="B26" s="918" t="inlineStr">
        <is>
          <t>Trafic (mn)</t>
        </is>
      </c>
      <c r="C26" s="643" t="inlineStr">
        <is>
          <t>MB20</t>
        </is>
      </c>
      <c r="D26" s="3176" t="n"/>
      <c r="E26" s="3176" t="n"/>
      <c r="F26" s="3176" t="n"/>
      <c r="G26" s="3176" t="n"/>
      <c r="H26" s="922" t="n"/>
      <c r="I26" s="923" t="n"/>
      <c r="J26" s="3176" t="n"/>
      <c r="K26" s="3176" t="n"/>
      <c r="L26" s="3176" t="n"/>
      <c r="M26" s="3176" t="n"/>
      <c r="N26" s="922" t="n"/>
      <c r="O26" s="3146" t="n"/>
      <c r="P26" s="3176" t="n"/>
      <c r="Q26" s="3176" t="n"/>
      <c r="R26" s="3176" t="n"/>
      <c r="S26" s="3176" t="n"/>
      <c r="T26" s="922" t="n"/>
      <c r="U26" s="924" t="n"/>
      <c r="V26" s="3177" t="n"/>
      <c r="W26" s="3177" t="n"/>
      <c r="X26" s="3177" t="n"/>
      <c r="Y26" s="3177" t="n"/>
      <c r="Z26" s="3177" t="n"/>
      <c r="AA26" s="3177" t="n"/>
      <c r="AB26" s="2421" t="n"/>
      <c r="AC26" s="924" t="n"/>
      <c r="AD26" s="3176" t="n"/>
      <c r="AE26" s="3176" t="n"/>
      <c r="AF26" s="3176" t="n"/>
      <c r="AG26" s="3176" t="n"/>
      <c r="AH26" s="3146" t="n"/>
      <c r="AI26" s="3176" t="n"/>
      <c r="AJ26" s="922" t="n"/>
      <c r="AK26" s="924" t="n"/>
      <c r="AL26" s="3176" t="n"/>
      <c r="AM26" s="3176" t="n"/>
      <c r="AN26" s="3176" t="n"/>
      <c r="AO26" s="3176" t="n"/>
      <c r="AP26" s="3176" t="n"/>
      <c r="AQ26" s="3176" t="n"/>
      <c r="AR26" s="3176" t="n"/>
      <c r="AS26" s="922" t="n"/>
      <c r="AT26" s="3150" t="n"/>
      <c r="AU26" s="3176" t="n"/>
      <c r="AV26" s="3176" t="n"/>
      <c r="AW26" s="3176" t="n"/>
      <c r="AX26" s="3176" t="n"/>
      <c r="AY26" s="3176" t="n"/>
      <c r="AZ26" s="3176" t="n"/>
      <c r="BA26" s="922" t="n"/>
      <c r="BB26" s="924" t="n"/>
      <c r="BC26" s="3176" t="n"/>
      <c r="BD26" s="3176" t="n"/>
      <c r="BE26" s="3176" t="n"/>
      <c r="BF26" s="3176" t="n"/>
      <c r="BG26" s="3176" t="n"/>
      <c r="BH26" s="3176" t="n"/>
      <c r="BI26" s="922" t="n"/>
      <c r="BJ26" s="924" t="n"/>
      <c r="BK26" s="3176" t="n"/>
      <c r="BL26" s="3176" t="n"/>
      <c r="BM26" s="3176" t="n"/>
      <c r="BN26" s="3176" t="n"/>
      <c r="BO26" s="3176" t="n"/>
      <c r="BP26" s="3176" t="n"/>
      <c r="BQ26" s="3176" t="n"/>
      <c r="BR26" s="922" t="n"/>
      <c r="BS26" s="924" t="n"/>
      <c r="BT26" s="2914" t="n"/>
      <c r="BU26" s="2914" t="n"/>
      <c r="BV26" s="2914" t="n"/>
      <c r="BW26" s="2914" t="n"/>
      <c r="BX26" s="2914" t="n"/>
      <c r="BY26" s="2914" t="n"/>
      <c r="BZ26" s="908" t="n"/>
      <c r="CA26" s="524" t="n"/>
      <c r="CB26" s="2914" t="n"/>
      <c r="CC26" s="2914" t="n"/>
      <c r="CD26" s="2914" t="n"/>
      <c r="CE26" s="2914" t="n"/>
      <c r="CF26" s="2914" t="n"/>
      <c r="CG26" s="2914" t="n"/>
      <c r="CH26" s="908" t="n"/>
      <c r="CI26" s="524" t="n"/>
      <c r="CJ26" s="2914" t="n"/>
      <c r="CK26" s="3176" t="n"/>
      <c r="CL26" s="3176" t="n"/>
      <c r="CM26" s="3176" t="n"/>
      <c r="CN26" s="3176" t="n"/>
      <c r="CO26" s="3176" t="n"/>
      <c r="CP26" s="922" t="n"/>
      <c r="CQ26" s="938" t="n"/>
      <c r="CR26" s="3140" t="n"/>
      <c r="CS26" s="2914" t="n"/>
      <c r="CT26" s="3176" t="n"/>
      <c r="CU26" s="3176">
        <f>+CR26-CS26</f>
        <v/>
      </c>
      <c r="CV26" s="3176">
        <f>+CR26-CT26</f>
        <v/>
      </c>
      <c r="CW26" s="3176" t="n"/>
      <c r="CX26" s="923">
        <f>IFERROR(CR26/CW26-1, "-")</f>
        <v/>
      </c>
      <c r="CY26" s="900" t="n"/>
      <c r="CZ26" s="3176" t="n"/>
      <c r="DA26" s="3176" t="n"/>
      <c r="DB26" s="3176" t="n"/>
      <c r="DC26" s="3176" t="n"/>
      <c r="DD26" s="3176" t="n"/>
      <c r="DE26" s="937">
        <f>CZ26/DD26-1</f>
        <v/>
      </c>
      <c r="DF26" s="937">
        <f>DA26/DD26-1</f>
        <v/>
      </c>
      <c r="DG26" s="937">
        <f>DB26/DD26-1</f>
        <v/>
      </c>
      <c r="DH26" s="937">
        <f>DC26/DD26-1</f>
        <v/>
      </c>
      <c r="DI26" s="3137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930" t="n"/>
      <c r="DO26" s="930" t="n"/>
      <c r="DP26" s="930" t="n"/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idden="1" ht="21.75" r="27" s="2">
      <c r="A27" s="931" t="n"/>
      <c r="B27" s="932" t="inlineStr">
        <is>
          <t>Coût unitaire</t>
        </is>
      </c>
      <c r="C27" s="643" t="inlineStr">
        <is>
          <t>MB21</t>
        </is>
      </c>
      <c r="D27" s="2673" t="n"/>
      <c r="E27" s="2673" t="n"/>
      <c r="F27" s="2673" t="n"/>
      <c r="G27" s="2673" t="n"/>
      <c r="H27" s="936" t="n"/>
      <c r="I27" s="937" t="n"/>
      <c r="J27" s="2673" t="n"/>
      <c r="K27" s="2673" t="n"/>
      <c r="L27" s="2673" t="n"/>
      <c r="M27" s="2673" t="n"/>
      <c r="N27" s="936" t="n"/>
      <c r="O27" s="3155" t="n"/>
      <c r="P27" s="2673" t="n"/>
      <c r="Q27" s="2673" t="n"/>
      <c r="R27" s="2673" t="n"/>
      <c r="S27" s="2673" t="n"/>
      <c r="T27" s="936" t="n"/>
      <c r="U27" s="938" t="n"/>
      <c r="V27" s="3178" t="n"/>
      <c r="W27" s="3178" t="n"/>
      <c r="X27" s="3178" t="n"/>
      <c r="Y27" s="3178" t="n"/>
      <c r="Z27" s="3178" t="n"/>
      <c r="AA27" s="3178" t="n"/>
      <c r="AB27" s="2422" t="n"/>
      <c r="AC27" s="938" t="n"/>
      <c r="AD27" s="2673" t="n"/>
      <c r="AE27" s="2673" t="n"/>
      <c r="AF27" s="2673" t="n"/>
      <c r="AG27" s="2673" t="n"/>
      <c r="AH27" s="3155" t="n"/>
      <c r="AI27" s="2673" t="n"/>
      <c r="AJ27" s="936" t="n"/>
      <c r="AK27" s="938" t="n"/>
      <c r="AL27" s="2673" t="n"/>
      <c r="AM27" s="2673" t="n"/>
      <c r="AN27" s="2673" t="n"/>
      <c r="AO27" s="2673" t="n"/>
      <c r="AP27" s="2673" t="n"/>
      <c r="AQ27" s="2673" t="n"/>
      <c r="AR27" s="2673" t="n"/>
      <c r="AS27" s="936" t="n"/>
      <c r="AT27" s="3156" t="n"/>
      <c r="AU27" s="2673" t="n"/>
      <c r="AV27" s="2673" t="n"/>
      <c r="AW27" s="2673" t="n"/>
      <c r="AX27" s="2673" t="n"/>
      <c r="AY27" s="2673" t="n"/>
      <c r="AZ27" s="2673" t="n"/>
      <c r="BA27" s="936" t="n"/>
      <c r="BB27" s="938" t="n"/>
      <c r="BC27" s="2673" t="n"/>
      <c r="BD27" s="2673" t="n"/>
      <c r="BE27" s="2673" t="n"/>
      <c r="BF27" s="2673" t="n"/>
      <c r="BG27" s="2673" t="n"/>
      <c r="BH27" s="2673" t="n"/>
      <c r="BI27" s="936" t="n"/>
      <c r="BJ27" s="938" t="n"/>
      <c r="BK27" s="2673" t="n"/>
      <c r="BL27" s="2673" t="n"/>
      <c r="BM27" s="2673" t="n"/>
      <c r="BN27" s="2673" t="n"/>
      <c r="BO27" s="2673" t="n"/>
      <c r="BP27" s="2673" t="n"/>
      <c r="BQ27" s="2673" t="n"/>
      <c r="BR27" s="936" t="n"/>
      <c r="BS27" s="938" t="n"/>
      <c r="BT27" s="2667" t="n"/>
      <c r="BU27" s="2667" t="n"/>
      <c r="BV27" s="2667" t="n"/>
      <c r="BW27" s="2667" t="n"/>
      <c r="BX27" s="2667" t="n"/>
      <c r="BY27" s="2667" t="n"/>
      <c r="BZ27" s="764" t="n"/>
      <c r="CA27" s="389" t="n"/>
      <c r="CB27" s="2667" t="n"/>
      <c r="CC27" s="2667" t="n"/>
      <c r="CD27" s="2667" t="n"/>
      <c r="CE27" s="2667" t="n"/>
      <c r="CF27" s="2667" t="n"/>
      <c r="CG27" s="2667" t="n"/>
      <c r="CH27" s="764" t="n"/>
      <c r="CI27" s="389" t="n"/>
      <c r="CJ27" s="2667" t="n"/>
      <c r="CK27" s="2673" t="n"/>
      <c r="CL27" s="2673" t="n"/>
      <c r="CM27" s="2673" t="n"/>
      <c r="CN27" s="2673" t="n"/>
      <c r="CO27" s="2673" t="n"/>
      <c r="CP27" s="936" t="n"/>
      <c r="CQ27" s="938" t="n"/>
      <c r="CR27" s="3141" t="n"/>
      <c r="CS27" s="2667" t="n"/>
      <c r="CT27" s="2667" t="n"/>
      <c r="CU27" s="2673">
        <f>+CR27-CS27</f>
        <v/>
      </c>
      <c r="CV27" s="2673">
        <f>+CR27-CT27</f>
        <v/>
      </c>
      <c r="CW27" s="2673" t="n"/>
      <c r="CX27" s="937">
        <f>IFERROR(CR27/CW27-1, "-")</f>
        <v/>
      </c>
      <c r="CY27" s="900" t="n"/>
      <c r="CZ27" s="2673" t="n"/>
      <c r="DA27" s="2673" t="n"/>
      <c r="DB27" s="2673" t="n"/>
      <c r="DC27" s="2673" t="n"/>
      <c r="DD27" s="2673" t="n"/>
      <c r="DE27" s="937">
        <f>CZ27/DD27-1</f>
        <v/>
      </c>
      <c r="DF27" s="937">
        <f>DA27/DD27-1</f>
        <v/>
      </c>
      <c r="DG27" s="937">
        <f>DB27/DD27-1</f>
        <v/>
      </c>
      <c r="DH27" s="937">
        <f>DC27/DD27-1</f>
        <v/>
      </c>
      <c r="DI27" s="3137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930" t="n"/>
      <c r="DO27" s="930" t="n"/>
      <c r="DP27" s="930" t="n"/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Format="1" customHeight="1" hidden="1" ht="21.75" r="28" s="2">
      <c r="A28" s="942" t="n"/>
      <c r="B28" s="943" t="inlineStr">
        <is>
          <t>Opérateur national 3 (bbcom, libercom &amp; btsa)</t>
        </is>
      </c>
      <c r="C28" s="643" t="inlineStr">
        <is>
          <t>MB22</t>
        </is>
      </c>
      <c r="D28" s="3166" t="n"/>
      <c r="E28" s="3179" t="n"/>
      <c r="F28" s="3179" t="n"/>
      <c r="G28" s="3179" t="n"/>
      <c r="H28" s="947" t="n"/>
      <c r="I28" s="948" t="n"/>
      <c r="J28" s="3166" t="n"/>
      <c r="K28" s="3179" t="n"/>
      <c r="L28" s="3179" t="n"/>
      <c r="M28" s="3179" t="n"/>
      <c r="N28" s="947" t="n"/>
      <c r="O28" s="3158" t="n"/>
      <c r="P28" s="3166" t="n"/>
      <c r="Q28" s="3179" t="n"/>
      <c r="R28" s="3179" t="n"/>
      <c r="S28" s="3179" t="n"/>
      <c r="T28" s="947" t="n"/>
      <c r="U28" s="949" t="n"/>
      <c r="V28" s="3167" t="n"/>
      <c r="W28" s="3180" t="n"/>
      <c r="X28" s="3180" t="n"/>
      <c r="Y28" s="3180" t="n"/>
      <c r="Z28" s="3180" t="n"/>
      <c r="AA28" s="3180" t="n"/>
      <c r="AB28" s="2423" t="n"/>
      <c r="AC28" s="949" t="n"/>
      <c r="AD28" s="3166" t="n"/>
      <c r="AE28" s="3179" t="n"/>
      <c r="AF28" s="3179" t="n"/>
      <c r="AG28" s="3179" t="n"/>
      <c r="AH28" s="3158" t="n"/>
      <c r="AI28" s="3179" t="n"/>
      <c r="AJ28" s="947" t="n"/>
      <c r="AK28" s="949" t="n"/>
      <c r="AL28" s="3166" t="n"/>
      <c r="AM28" s="3179" t="n"/>
      <c r="AN28" s="3179" t="n"/>
      <c r="AO28" s="3179" t="n"/>
      <c r="AP28" s="3179" t="n"/>
      <c r="AQ28" s="3179" t="n"/>
      <c r="AR28" s="3179" t="n"/>
      <c r="AS28" s="947" t="n"/>
      <c r="AT28" s="3162" t="n"/>
      <c r="AU28" s="3166" t="n"/>
      <c r="AV28" s="3179" t="n"/>
      <c r="AW28" s="3179" t="n"/>
      <c r="AX28" s="3179" t="n"/>
      <c r="AY28" s="3179" t="n"/>
      <c r="AZ28" s="3179" t="n"/>
      <c r="BA28" s="947" t="n"/>
      <c r="BB28" s="949" t="n"/>
      <c r="BC28" s="3166" t="n"/>
      <c r="BD28" s="3179" t="n"/>
      <c r="BE28" s="3179" t="n"/>
      <c r="BF28" s="3179" t="n"/>
      <c r="BG28" s="3179" t="n"/>
      <c r="BH28" s="3179" t="n"/>
      <c r="BI28" s="947" t="n"/>
      <c r="BJ28" s="949" t="n"/>
      <c r="BK28" s="3166" t="n"/>
      <c r="BL28" s="3179" t="n"/>
      <c r="BM28" s="3179" t="n"/>
      <c r="BN28" s="3179" t="n"/>
      <c r="BO28" s="3179" t="n"/>
      <c r="BP28" s="3179" t="n"/>
      <c r="BQ28" s="3179" t="n"/>
      <c r="BR28" s="947" t="n"/>
      <c r="BS28" s="949" t="n"/>
      <c r="BT28" s="3142" t="n"/>
      <c r="BU28" s="3142" t="n"/>
      <c r="BV28" s="3142" t="n"/>
      <c r="BW28" s="3142" t="n"/>
      <c r="BX28" s="3142" t="n"/>
      <c r="BY28" s="3142" t="n"/>
      <c r="BZ28" s="914" t="n"/>
      <c r="CA28" s="654" t="n"/>
      <c r="CB28" s="3142" t="n"/>
      <c r="CC28" s="3142" t="n"/>
      <c r="CD28" s="3142" t="n"/>
      <c r="CE28" s="3142" t="n"/>
      <c r="CF28" s="3142" t="n"/>
      <c r="CG28" s="3142" t="n"/>
      <c r="CH28" s="914" t="n"/>
      <c r="CI28" s="654" t="n"/>
      <c r="CJ28" s="3142" t="n"/>
      <c r="CK28" s="3179" t="n"/>
      <c r="CL28" s="3179" t="n"/>
      <c r="CM28" s="3179" t="n"/>
      <c r="CN28" s="3179" t="n"/>
      <c r="CO28" s="3179" t="n"/>
      <c r="CP28" s="947" t="n"/>
      <c r="CQ28" s="802" t="n"/>
      <c r="CR28" s="3144" t="n"/>
      <c r="CS28" s="3142" t="n"/>
      <c r="CT28" s="3179" t="n"/>
      <c r="CU28" s="3179">
        <f>+CR28-CS28</f>
        <v/>
      </c>
      <c r="CV28" s="3179">
        <f>+CR28-CT28</f>
        <v/>
      </c>
      <c r="CW28" s="3179" t="n"/>
      <c r="CX28" s="948">
        <f>IFERROR(CR28/CW28-1, "-")</f>
        <v/>
      </c>
      <c r="CY28" s="900" t="n"/>
      <c r="CZ28" s="3179" t="n"/>
      <c r="DA28" s="3179" t="n"/>
      <c r="DB28" s="3179" t="n"/>
      <c r="DC28" s="3179" t="n"/>
      <c r="DD28" s="3179" t="n"/>
      <c r="DE28" s="948">
        <f>CZ28/DD28-1</f>
        <v/>
      </c>
      <c r="DF28" s="948">
        <f>DA28/DD28-1</f>
        <v/>
      </c>
      <c r="DG28" s="948">
        <f>DB28/DD28-1</f>
        <v/>
      </c>
      <c r="DH28" s="948">
        <f>DC28/DD28-1</f>
        <v/>
      </c>
      <c r="DI28" s="3137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930" t="n"/>
      <c r="DO28" s="930" t="n"/>
      <c r="DP28" s="930" t="n"/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Height="1" hidden="1" ht="21.75" r="29" s="2557">
      <c r="A29" s="556" t="n"/>
      <c r="B29" s="676" t="inlineStr">
        <is>
          <t>Trafic Local (mn)</t>
        </is>
      </c>
      <c r="C29" s="643" t="inlineStr">
        <is>
          <t>MB23</t>
        </is>
      </c>
      <c r="D29" s="2914" t="n"/>
      <c r="E29" s="2914" t="n"/>
      <c r="F29" s="2914" t="n"/>
      <c r="G29" s="2914" t="n"/>
      <c r="H29" s="908" t="n"/>
      <c r="I29" s="523" t="n"/>
      <c r="J29" s="2914" t="n"/>
      <c r="K29" s="2914" t="n"/>
      <c r="L29" s="2914" t="n"/>
      <c r="M29" s="2914" t="n"/>
      <c r="N29" s="908" t="n"/>
      <c r="O29" s="2913" t="n"/>
      <c r="P29" s="2914" t="n"/>
      <c r="Q29" s="2914" t="n"/>
      <c r="R29" s="2914" t="n"/>
      <c r="S29" s="2914" t="n"/>
      <c r="T29" s="908" t="n"/>
      <c r="U29" s="524" t="n"/>
      <c r="V29" s="3015" t="n"/>
      <c r="W29" s="3015" t="n"/>
      <c r="X29" s="3015" t="n"/>
      <c r="Y29" s="3015" t="n"/>
      <c r="Z29" s="3015" t="n"/>
      <c r="AA29" s="3015" t="n"/>
      <c r="AB29" s="908" t="n"/>
      <c r="AC29" s="524" t="n"/>
      <c r="AD29" s="2914" t="n"/>
      <c r="AE29" s="2914" t="n"/>
      <c r="AF29" s="2914" t="n"/>
      <c r="AG29" s="2914" t="n"/>
      <c r="AH29" s="2913" t="n"/>
      <c r="AI29" s="2914" t="n"/>
      <c r="AJ29" s="908" t="n"/>
      <c r="AK29" s="524" t="n"/>
      <c r="AL29" s="2914" t="n"/>
      <c r="AM29" s="2914" t="n"/>
      <c r="AN29" s="2914" t="n"/>
      <c r="AO29" s="2914" t="n"/>
      <c r="AP29" s="2914" t="n"/>
      <c r="AQ29" s="2914" t="n"/>
      <c r="AR29" s="2914" t="n"/>
      <c r="AS29" s="908" t="n"/>
      <c r="AT29" s="2915" t="n"/>
      <c r="AU29" s="2914" t="n"/>
      <c r="AV29" s="2914" t="n"/>
      <c r="AW29" s="2914" t="n"/>
      <c r="AX29" s="2914" t="n"/>
      <c r="AY29" s="2914" t="n"/>
      <c r="AZ29" s="2914" t="n"/>
      <c r="BA29" s="908" t="n"/>
      <c r="BB29" s="524" t="n"/>
      <c r="BC29" s="2914" t="n"/>
      <c r="BD29" s="2914" t="n"/>
      <c r="BE29" s="2914" t="n"/>
      <c r="BF29" s="2914" t="n"/>
      <c r="BG29" s="2914" t="n"/>
      <c r="BH29" s="2914" t="n"/>
      <c r="BI29" s="908" t="n"/>
      <c r="BJ29" s="524" t="n"/>
      <c r="BK29" s="2914" t="n"/>
      <c r="BL29" s="2914" t="n"/>
      <c r="BM29" s="2914" t="n"/>
      <c r="BN29" s="2914" t="n"/>
      <c r="BO29" s="2914" t="n"/>
      <c r="BP29" s="2914" t="n"/>
      <c r="BQ29" s="2914" t="n"/>
      <c r="BR29" s="908" t="n"/>
      <c r="BS29" s="524" t="n"/>
      <c r="BT29" s="2914" t="n"/>
      <c r="BU29" s="2914" t="n"/>
      <c r="BV29" s="2914" t="n"/>
      <c r="BW29" s="2914" t="n"/>
      <c r="BX29" s="2914" t="n"/>
      <c r="BY29" s="2914" t="n"/>
      <c r="BZ29" s="908" t="n"/>
      <c r="CA29" s="524" t="n"/>
      <c r="CB29" s="2914" t="n"/>
      <c r="CC29" s="2914" t="n"/>
      <c r="CD29" s="2914" t="n"/>
      <c r="CE29" s="2914" t="n"/>
      <c r="CF29" s="2914" t="n"/>
      <c r="CG29" s="2914" t="n"/>
      <c r="CH29" s="908" t="n"/>
      <c r="CI29" s="524" t="n"/>
      <c r="CJ29" s="2914" t="n"/>
      <c r="CK29" s="2914" t="n"/>
      <c r="CL29" s="2914" t="n"/>
      <c r="CM29" s="2914" t="n"/>
      <c r="CN29" s="2914" t="n"/>
      <c r="CO29" s="2914" t="n"/>
      <c r="CP29" s="908" t="n"/>
      <c r="CQ29" s="389" t="n"/>
      <c r="CR29" s="3140" t="n"/>
      <c r="CS29" s="2914" t="n"/>
      <c r="CT29" s="2914" t="n"/>
      <c r="CU29" s="2914">
        <f>+CR29-CS29</f>
        <v/>
      </c>
      <c r="CV29" s="2914">
        <f>+CR29-CT29</f>
        <v/>
      </c>
      <c r="CW29" s="2914" t="n"/>
      <c r="CX29" s="523">
        <f>IFERROR(CR29/CW29-1, "-")</f>
        <v/>
      </c>
      <c r="CY29" s="900" t="n"/>
      <c r="CZ29" s="2914" t="n"/>
      <c r="DA29" s="2914" t="n"/>
      <c r="DB29" s="2914" t="n"/>
      <c r="DC29" s="2914" t="n"/>
      <c r="DD29" s="2914" t="n"/>
      <c r="DE29" s="523" t="n"/>
      <c r="DF29" s="523" t="n"/>
      <c r="DG29" s="523" t="n"/>
      <c r="DH29" s="523" t="n"/>
      <c r="DI29" s="3137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Height="1" hidden="1" ht="21.75" r="30" s="2557">
      <c r="A30" s="557" t="n"/>
      <c r="B30" s="814" t="inlineStr">
        <is>
          <t>Coût unitaire</t>
        </is>
      </c>
      <c r="C30" s="643" t="inlineStr">
        <is>
          <t>MB24</t>
        </is>
      </c>
      <c r="D30" s="2667" t="n"/>
      <c r="E30" s="2667" t="n"/>
      <c r="F30" s="2667" t="n"/>
      <c r="G30" s="2667" t="n"/>
      <c r="H30" s="764" t="n"/>
      <c r="I30" s="224" t="n"/>
      <c r="J30" s="2667" t="n"/>
      <c r="K30" s="2667" t="n"/>
      <c r="L30" s="2667" t="n"/>
      <c r="M30" s="2667" t="n"/>
      <c r="N30" s="764" t="n"/>
      <c r="O30" s="2747" t="n"/>
      <c r="P30" s="2667" t="n"/>
      <c r="Q30" s="2667" t="n"/>
      <c r="R30" s="2667" t="n"/>
      <c r="S30" s="2667" t="n"/>
      <c r="T30" s="764" t="n"/>
      <c r="U30" s="389" t="n"/>
      <c r="V30" s="2668" t="n"/>
      <c r="W30" s="2668" t="n"/>
      <c r="X30" s="2668" t="n"/>
      <c r="Y30" s="2668" t="n"/>
      <c r="Z30" s="2668" t="n"/>
      <c r="AA30" s="2668" t="n"/>
      <c r="AB30" s="764" t="n"/>
      <c r="AC30" s="389" t="n"/>
      <c r="AD30" s="2667" t="n"/>
      <c r="AE30" s="2667" t="n"/>
      <c r="AF30" s="2667" t="n"/>
      <c r="AG30" s="2667" t="n"/>
      <c r="AH30" s="2747" t="n"/>
      <c r="AI30" s="2667" t="n"/>
      <c r="AJ30" s="764" t="n"/>
      <c r="AK30" s="389" t="n"/>
      <c r="AL30" s="2667" t="n"/>
      <c r="AM30" s="2667" t="n"/>
      <c r="AN30" s="2667" t="n"/>
      <c r="AO30" s="2667" t="n"/>
      <c r="AP30" s="2667" t="n"/>
      <c r="AQ30" s="2667" t="n"/>
      <c r="AR30" s="2667" t="n"/>
      <c r="AS30" s="764" t="n"/>
      <c r="AT30" s="2826" t="n"/>
      <c r="AU30" s="2667" t="n"/>
      <c r="AV30" s="2667" t="n"/>
      <c r="AW30" s="2667" t="n"/>
      <c r="AX30" s="2667" t="n"/>
      <c r="AY30" s="2667" t="n"/>
      <c r="AZ30" s="2667" t="n"/>
      <c r="BA30" s="764" t="n"/>
      <c r="BB30" s="389" t="n"/>
      <c r="BC30" s="2667" t="n"/>
      <c r="BD30" s="2667" t="n"/>
      <c r="BE30" s="2667" t="n"/>
      <c r="BF30" s="2667" t="n"/>
      <c r="BG30" s="2667" t="n"/>
      <c r="BH30" s="2667" t="n"/>
      <c r="BI30" s="764" t="n"/>
      <c r="BJ30" s="389" t="n"/>
      <c r="BK30" s="2667" t="n"/>
      <c r="BL30" s="2667" t="n"/>
      <c r="BM30" s="2667" t="n"/>
      <c r="BN30" s="2667" t="n"/>
      <c r="BO30" s="2667" t="n"/>
      <c r="BP30" s="2667" t="n"/>
      <c r="BQ30" s="2667" t="n"/>
      <c r="BR30" s="764" t="n"/>
      <c r="BS30" s="389" t="n"/>
      <c r="BT30" s="2667" t="n"/>
      <c r="BU30" s="2667" t="n"/>
      <c r="BV30" s="2667" t="n"/>
      <c r="BW30" s="2667" t="n"/>
      <c r="BX30" s="2667" t="n"/>
      <c r="BY30" s="2667" t="n"/>
      <c r="BZ30" s="764" t="n"/>
      <c r="CA30" s="389" t="n"/>
      <c r="CB30" s="2667" t="n"/>
      <c r="CC30" s="2667" t="n"/>
      <c r="CD30" s="2667" t="n"/>
      <c r="CE30" s="2667" t="n"/>
      <c r="CF30" s="2667" t="n"/>
      <c r="CG30" s="2667" t="n"/>
      <c r="CH30" s="764" t="n"/>
      <c r="CI30" s="389" t="n"/>
      <c r="CJ30" s="2667" t="n"/>
      <c r="CK30" s="2667" t="n"/>
      <c r="CL30" s="2667" t="n"/>
      <c r="CM30" s="2667" t="n"/>
      <c r="CN30" s="2667" t="n"/>
      <c r="CO30" s="2667" t="n"/>
      <c r="CP30" s="764" t="n"/>
      <c r="CQ30" s="389" t="n"/>
      <c r="CR30" s="3141" t="n"/>
      <c r="CS30" s="2667" t="n"/>
      <c r="CT30" s="2667" t="n"/>
      <c r="CU30" s="2667">
        <f>+CR30-CS30</f>
        <v/>
      </c>
      <c r="CV30" s="2667">
        <f>+CR30-CT30</f>
        <v/>
      </c>
      <c r="CW30" s="2667" t="n"/>
      <c r="CX30" s="224">
        <f>IFERROR(CR30/CW30-1, "-")</f>
        <v/>
      </c>
      <c r="CY30" s="900" t="n"/>
      <c r="CZ30" s="2667" t="n"/>
      <c r="DA30" s="2667" t="n"/>
      <c r="DB30" s="2667" t="n"/>
      <c r="DC30" s="2667" t="n"/>
      <c r="DD30" s="2667" t="n"/>
      <c r="DE30" s="224" t="n"/>
      <c r="DF30" s="224" t="n"/>
      <c r="DG30" s="224" t="n"/>
      <c r="DH30" s="224" t="n"/>
      <c r="DI30" s="3137" t="n"/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Height="1" hidden="1" ht="21.75" r="31" s="2557">
      <c r="A31" s="557" t="n"/>
      <c r="B31" s="814" t="inlineStr">
        <is>
          <t>Trafic Interurbain (mn)</t>
        </is>
      </c>
      <c r="C31" s="643" t="inlineStr">
        <is>
          <t>MB25</t>
        </is>
      </c>
      <c r="D31" s="2667" t="n"/>
      <c r="E31" s="2667" t="n"/>
      <c r="F31" s="2667" t="n"/>
      <c r="G31" s="2667" t="n"/>
      <c r="H31" s="764" t="n"/>
      <c r="I31" s="224" t="n"/>
      <c r="J31" s="2667" t="n"/>
      <c r="K31" s="2667" t="n"/>
      <c r="L31" s="2667" t="n"/>
      <c r="M31" s="2667" t="n"/>
      <c r="N31" s="764" t="n"/>
      <c r="O31" s="2747" t="n"/>
      <c r="P31" s="2667" t="n"/>
      <c r="Q31" s="2667" t="n"/>
      <c r="R31" s="2667" t="n"/>
      <c r="S31" s="2667" t="n"/>
      <c r="T31" s="764" t="n"/>
      <c r="U31" s="389" t="n"/>
      <c r="V31" s="2668" t="n"/>
      <c r="W31" s="2668" t="n"/>
      <c r="X31" s="2668" t="n"/>
      <c r="Y31" s="2668" t="n"/>
      <c r="Z31" s="2668" t="n"/>
      <c r="AA31" s="2668" t="n"/>
      <c r="AB31" s="764" t="n"/>
      <c r="AC31" s="389" t="n"/>
      <c r="AD31" s="2667" t="n"/>
      <c r="AE31" s="2667" t="n"/>
      <c r="AF31" s="2667" t="n"/>
      <c r="AG31" s="2667" t="n"/>
      <c r="AH31" s="2747" t="n"/>
      <c r="AI31" s="2667" t="n"/>
      <c r="AJ31" s="764" t="n"/>
      <c r="AK31" s="389" t="n"/>
      <c r="AL31" s="2667" t="n"/>
      <c r="AM31" s="2667" t="n"/>
      <c r="AN31" s="2667" t="n"/>
      <c r="AO31" s="2667" t="n"/>
      <c r="AP31" s="2667" t="n"/>
      <c r="AQ31" s="2667" t="n"/>
      <c r="AR31" s="2667" t="n"/>
      <c r="AS31" s="764" t="n"/>
      <c r="AT31" s="2826" t="n"/>
      <c r="AU31" s="2667" t="n"/>
      <c r="AV31" s="2667" t="n"/>
      <c r="AW31" s="2667" t="n"/>
      <c r="AX31" s="2667" t="n"/>
      <c r="AY31" s="2667" t="n"/>
      <c r="AZ31" s="2667" t="n"/>
      <c r="BA31" s="764" t="n"/>
      <c r="BB31" s="389" t="n"/>
      <c r="BC31" s="2667" t="n"/>
      <c r="BD31" s="2667" t="n"/>
      <c r="BE31" s="2667" t="n"/>
      <c r="BF31" s="2667" t="n"/>
      <c r="BG31" s="2667" t="n"/>
      <c r="BH31" s="2667" t="n"/>
      <c r="BI31" s="764" t="n"/>
      <c r="BJ31" s="389" t="n"/>
      <c r="BK31" s="2667" t="n"/>
      <c r="BL31" s="2667" t="n"/>
      <c r="BM31" s="2667" t="n"/>
      <c r="BN31" s="2667" t="n"/>
      <c r="BO31" s="2667" t="n"/>
      <c r="BP31" s="2667" t="n"/>
      <c r="BQ31" s="2667" t="n"/>
      <c r="BR31" s="764" t="n"/>
      <c r="BS31" s="389" t="n"/>
      <c r="BT31" s="2667" t="n"/>
      <c r="BU31" s="2667" t="n"/>
      <c r="BV31" s="2667" t="n"/>
      <c r="BW31" s="2667" t="n"/>
      <c r="BX31" s="2667" t="n"/>
      <c r="BY31" s="2667" t="n"/>
      <c r="BZ31" s="764" t="n"/>
      <c r="CA31" s="389" t="n"/>
      <c r="CB31" s="2667" t="n"/>
      <c r="CC31" s="2667" t="n"/>
      <c r="CD31" s="2667" t="n"/>
      <c r="CE31" s="2667" t="n"/>
      <c r="CF31" s="2667" t="n"/>
      <c r="CG31" s="2667" t="n"/>
      <c r="CH31" s="764" t="n"/>
      <c r="CI31" s="389" t="n"/>
      <c r="CJ31" s="2667" t="n"/>
      <c r="CK31" s="2667" t="n"/>
      <c r="CL31" s="2667" t="n"/>
      <c r="CM31" s="2667" t="n"/>
      <c r="CN31" s="2667" t="n"/>
      <c r="CO31" s="2667" t="n"/>
      <c r="CP31" s="764" t="n"/>
      <c r="CQ31" s="389" t="n"/>
      <c r="CR31" s="3141" t="n"/>
      <c r="CS31" s="2667" t="n"/>
      <c r="CT31" s="2667" t="n"/>
      <c r="CU31" s="2667">
        <f>+CR31-CS31</f>
        <v/>
      </c>
      <c r="CV31" s="2667">
        <f>+CR31-CT31</f>
        <v/>
      </c>
      <c r="CW31" s="2667" t="n"/>
      <c r="CX31" s="224">
        <f>IFERROR(CR31/CW31-1, "-")</f>
        <v/>
      </c>
      <c r="CY31" s="900" t="n"/>
      <c r="CZ31" s="2667" t="n"/>
      <c r="DA31" s="2667" t="n"/>
      <c r="DB31" s="2667" t="n"/>
      <c r="DC31" s="2667" t="n"/>
      <c r="DD31" s="2667" t="n"/>
      <c r="DE31" s="224" t="n"/>
      <c r="DF31" s="224" t="n"/>
      <c r="DG31" s="224" t="n"/>
      <c r="DH31" s="224" t="n"/>
      <c r="DI31" s="3137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Height="1" hidden="1" ht="21.75" r="32" s="2557">
      <c r="A32" s="557" t="n"/>
      <c r="B32" s="814" t="inlineStr">
        <is>
          <t>Coût unitaire</t>
        </is>
      </c>
      <c r="C32" s="643" t="inlineStr">
        <is>
          <t>MB26</t>
        </is>
      </c>
      <c r="D32" s="2667" t="n"/>
      <c r="E32" s="2667" t="n"/>
      <c r="F32" s="2667" t="n"/>
      <c r="G32" s="2667" t="n"/>
      <c r="H32" s="764" t="n"/>
      <c r="I32" s="224" t="n"/>
      <c r="J32" s="2667" t="n"/>
      <c r="K32" s="2667" t="n"/>
      <c r="L32" s="2667" t="n"/>
      <c r="M32" s="2667" t="n"/>
      <c r="N32" s="764" t="n"/>
      <c r="O32" s="2747" t="n"/>
      <c r="P32" s="2667" t="n"/>
      <c r="Q32" s="2667" t="n"/>
      <c r="R32" s="2667" t="n"/>
      <c r="S32" s="2667" t="n"/>
      <c r="T32" s="764" t="n"/>
      <c r="U32" s="389" t="n"/>
      <c r="V32" s="2668" t="n"/>
      <c r="W32" s="2668" t="n"/>
      <c r="X32" s="2668" t="n"/>
      <c r="Y32" s="2668" t="n"/>
      <c r="Z32" s="2668" t="n"/>
      <c r="AA32" s="2668" t="n"/>
      <c r="AB32" s="764" t="n"/>
      <c r="AC32" s="389" t="n"/>
      <c r="AD32" s="2667" t="n"/>
      <c r="AE32" s="2667" t="n"/>
      <c r="AF32" s="2667" t="n"/>
      <c r="AG32" s="2667" t="n"/>
      <c r="AH32" s="2747" t="n"/>
      <c r="AI32" s="2667" t="n"/>
      <c r="AJ32" s="764" t="n"/>
      <c r="AK32" s="389" t="n"/>
      <c r="AL32" s="2667" t="n"/>
      <c r="AM32" s="2667" t="n"/>
      <c r="AN32" s="2667" t="n"/>
      <c r="AO32" s="2667" t="n"/>
      <c r="AP32" s="2667" t="n"/>
      <c r="AQ32" s="2667" t="n"/>
      <c r="AR32" s="2667" t="n"/>
      <c r="AS32" s="764" t="n"/>
      <c r="AT32" s="2826" t="n"/>
      <c r="AU32" s="2667" t="n"/>
      <c r="AV32" s="2667" t="n"/>
      <c r="AW32" s="2667" t="n"/>
      <c r="AX32" s="2667" t="n"/>
      <c r="AY32" s="2667" t="n"/>
      <c r="AZ32" s="2667" t="n"/>
      <c r="BA32" s="764" t="n"/>
      <c r="BB32" s="389" t="n"/>
      <c r="BC32" s="2667" t="n"/>
      <c r="BD32" s="2667" t="n"/>
      <c r="BE32" s="2667" t="n"/>
      <c r="BF32" s="2667" t="n"/>
      <c r="BG32" s="2667" t="n"/>
      <c r="BH32" s="2667" t="n"/>
      <c r="BI32" s="764" t="n"/>
      <c r="BJ32" s="389" t="n"/>
      <c r="BK32" s="2667" t="n"/>
      <c r="BL32" s="2667" t="n"/>
      <c r="BM32" s="2667" t="n"/>
      <c r="BN32" s="2667" t="n"/>
      <c r="BO32" s="2667" t="n"/>
      <c r="BP32" s="2667" t="n"/>
      <c r="BQ32" s="2667" t="n"/>
      <c r="BR32" s="764" t="n"/>
      <c r="BS32" s="389" t="n"/>
      <c r="BT32" s="2667" t="n"/>
      <c r="BU32" s="2667" t="n"/>
      <c r="BV32" s="2667" t="n"/>
      <c r="BW32" s="2667" t="n"/>
      <c r="BX32" s="2667" t="n"/>
      <c r="BY32" s="2667" t="n"/>
      <c r="BZ32" s="764" t="n"/>
      <c r="CA32" s="389" t="n"/>
      <c r="CB32" s="2667" t="n"/>
      <c r="CC32" s="2667" t="n"/>
      <c r="CD32" s="2667" t="n"/>
      <c r="CE32" s="2667" t="n"/>
      <c r="CF32" s="2667" t="n"/>
      <c r="CG32" s="2667" t="n"/>
      <c r="CH32" s="764" t="n"/>
      <c r="CI32" s="389" t="n"/>
      <c r="CJ32" s="2667" t="n"/>
      <c r="CK32" s="2667" t="n"/>
      <c r="CL32" s="2667" t="n"/>
      <c r="CM32" s="2667" t="n"/>
      <c r="CN32" s="2667" t="n"/>
      <c r="CO32" s="2667" t="n"/>
      <c r="CP32" s="764" t="n"/>
      <c r="CQ32" s="389" t="n"/>
      <c r="CR32" s="3141" t="n"/>
      <c r="CS32" s="2667" t="n"/>
      <c r="CT32" s="2667" t="n"/>
      <c r="CU32" s="2667">
        <f>+CR32-CS32</f>
        <v/>
      </c>
      <c r="CV32" s="2667">
        <f>+CR32-CT32</f>
        <v/>
      </c>
      <c r="CW32" s="2667" t="n"/>
      <c r="CX32" s="224">
        <f>IFERROR(CR32/CW32-1, "-")</f>
        <v/>
      </c>
      <c r="CY32" s="900" t="n"/>
      <c r="CZ32" s="2667" t="n"/>
      <c r="DA32" s="2667" t="n"/>
      <c r="DB32" s="2667" t="n"/>
      <c r="DC32" s="2667" t="n"/>
      <c r="DD32" s="2667" t="n"/>
      <c r="DE32" s="224" t="n"/>
      <c r="DF32" s="224" t="n"/>
      <c r="DG32" s="224" t="n"/>
      <c r="DH32" s="224" t="n"/>
      <c r="DI32" s="3137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Height="1" hidden="1" ht="21.75" r="33" s="2557">
      <c r="A33" s="556" t="n"/>
      <c r="B33" s="964" t="inlineStr">
        <is>
          <t>Trafic Local (mn)</t>
        </is>
      </c>
      <c r="C33" s="643" t="inlineStr">
        <is>
          <t>MB27</t>
        </is>
      </c>
      <c r="D33" s="3170" t="n"/>
      <c r="E33" s="3170" t="n"/>
      <c r="F33" s="3152" t="n"/>
      <c r="G33" s="3170" t="n"/>
      <c r="H33" s="908" t="n"/>
      <c r="I33" s="523" t="n"/>
      <c r="J33" s="3170" t="n"/>
      <c r="K33" s="3170" t="n"/>
      <c r="L33" s="3152" t="n"/>
      <c r="M33" s="3170" t="n"/>
      <c r="N33" s="908" t="n"/>
      <c r="O33" s="2913" t="n"/>
      <c r="P33" s="3170" t="n"/>
      <c r="Q33" s="3170" t="n"/>
      <c r="R33" s="3152" t="n"/>
      <c r="S33" s="3170" t="n"/>
      <c r="T33" s="908" t="n"/>
      <c r="U33" s="524" t="n"/>
      <c r="V33" s="3175" t="n"/>
      <c r="W33" s="3175" t="n"/>
      <c r="X33" s="3175" t="n"/>
      <c r="Y33" s="3169" t="n"/>
      <c r="Z33" s="3169" t="n"/>
      <c r="AA33" s="3175" t="n"/>
      <c r="AB33" s="908" t="n"/>
      <c r="AC33" s="524" t="n"/>
      <c r="AD33" s="3170" t="n"/>
      <c r="AE33" s="3170" t="n"/>
      <c r="AF33" s="3170" t="n"/>
      <c r="AG33" s="3152" t="n"/>
      <c r="AH33" s="2913" t="n"/>
      <c r="AI33" s="3170" t="n"/>
      <c r="AJ33" s="908" t="n"/>
      <c r="AK33" s="524" t="n"/>
      <c r="AL33" s="3170" t="n"/>
      <c r="AM33" s="3170" t="n"/>
      <c r="AN33" s="3170" t="n"/>
      <c r="AO33" s="3170" t="n"/>
      <c r="AP33" s="3152" t="n"/>
      <c r="AQ33" s="3152" t="n"/>
      <c r="AR33" s="3170" t="n"/>
      <c r="AS33" s="908" t="n"/>
      <c r="AT33" s="2915" t="n"/>
      <c r="AU33" s="3170" t="n"/>
      <c r="AV33" s="3170" t="n"/>
      <c r="AW33" s="3170" t="n"/>
      <c r="AX33" s="3152" t="n"/>
      <c r="AY33" s="3152" t="n"/>
      <c r="AZ33" s="3170" t="n"/>
      <c r="BA33" s="908" t="n"/>
      <c r="BB33" s="524" t="n"/>
      <c r="BC33" s="3170" t="n"/>
      <c r="BD33" s="3170" t="n"/>
      <c r="BE33" s="3170" t="n"/>
      <c r="BF33" s="3152" t="n"/>
      <c r="BG33" s="3152" t="n"/>
      <c r="BH33" s="3170" t="n"/>
      <c r="BI33" s="908" t="n"/>
      <c r="BJ33" s="524" t="n"/>
      <c r="BK33" s="3170" t="n"/>
      <c r="BL33" s="3170" t="n"/>
      <c r="BM33" s="3170" t="n"/>
      <c r="BN33" s="3170" t="n"/>
      <c r="BO33" s="3152" t="n"/>
      <c r="BP33" s="3152" t="n"/>
      <c r="BQ33" s="3170" t="n"/>
      <c r="BR33" s="908" t="n"/>
      <c r="BS33" s="524" t="n"/>
      <c r="BT33" s="3170" t="n"/>
      <c r="BU33" s="3170" t="n"/>
      <c r="BV33" s="3170" t="n"/>
      <c r="BW33" s="3152" t="n"/>
      <c r="BX33" s="3152" t="n"/>
      <c r="BY33" s="3170" t="n"/>
      <c r="BZ33" s="908" t="n"/>
      <c r="CA33" s="524" t="n"/>
      <c r="CB33" s="3170" t="n"/>
      <c r="CC33" s="3170" t="n"/>
      <c r="CD33" s="3170" t="n"/>
      <c r="CE33" s="3152" t="n"/>
      <c r="CF33" s="3152" t="n"/>
      <c r="CG33" s="3170" t="n"/>
      <c r="CH33" s="908" t="n"/>
      <c r="CI33" s="524" t="n"/>
      <c r="CJ33" s="3170" t="n"/>
      <c r="CK33" s="3170" t="n"/>
      <c r="CL33" s="3170" t="n"/>
      <c r="CM33" s="3152" t="n"/>
      <c r="CN33" s="3152" t="n"/>
      <c r="CO33" s="3170" t="n"/>
      <c r="CP33" s="908" t="n"/>
      <c r="CQ33" s="524" t="n"/>
      <c r="CR33" s="3140" t="n"/>
      <c r="CS33" s="2914" t="n"/>
      <c r="CT33" s="3170" t="n"/>
      <c r="CU33" s="3152">
        <f>+CR33-CS33</f>
        <v/>
      </c>
      <c r="CV33" s="3152">
        <f>+CR33-CT33</f>
        <v/>
      </c>
      <c r="CW33" s="3170" t="n"/>
      <c r="CX33" s="523">
        <f>IFERROR(CR33/CW33-1, "-")</f>
        <v/>
      </c>
      <c r="CY33" s="900" t="n"/>
      <c r="CZ33" s="3170" t="n"/>
      <c r="DA33" s="3170" t="n"/>
      <c r="DB33" s="3170" t="n"/>
      <c r="DC33" s="3170" t="n"/>
      <c r="DD33" s="3170" t="n"/>
      <c r="DE33" s="3170" t="n"/>
      <c r="DF33" s="3170" t="n"/>
      <c r="DG33" s="3170" t="n"/>
      <c r="DH33" s="3170" t="n"/>
      <c r="DI33" s="3137" t="n"/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Height="1" hidden="1" ht="21.75" r="34" s="2557">
      <c r="A34" s="557" t="n"/>
      <c r="B34" s="965" t="inlineStr">
        <is>
          <t>Coût unitaire</t>
        </is>
      </c>
      <c r="C34" s="643" t="inlineStr">
        <is>
          <t>MB28</t>
        </is>
      </c>
      <c r="D34" s="940" t="n"/>
      <c r="E34" s="941" t="n"/>
      <c r="F34" s="941" t="n"/>
      <c r="G34" s="941" t="n"/>
      <c r="H34" s="764" t="n"/>
      <c r="I34" s="224" t="n"/>
      <c r="J34" s="940" t="n"/>
      <c r="K34" s="941" t="n"/>
      <c r="L34" s="941" t="n"/>
      <c r="M34" s="941" t="n"/>
      <c r="N34" s="764" t="n"/>
      <c r="O34" s="2747" t="n"/>
      <c r="P34" s="940" t="n"/>
      <c r="Q34" s="941" t="n"/>
      <c r="R34" s="941" t="n"/>
      <c r="S34" s="941" t="n"/>
      <c r="T34" s="764" t="n"/>
      <c r="U34" s="389" t="n"/>
      <c r="V34" s="2387" t="n"/>
      <c r="W34" s="2388" t="n"/>
      <c r="X34" s="2388" t="n"/>
      <c r="Y34" s="2388" t="n"/>
      <c r="Z34" s="2388" t="n"/>
      <c r="AA34" s="2388" t="n"/>
      <c r="AB34" s="764" t="n"/>
      <c r="AC34" s="389" t="n"/>
      <c r="AD34" s="940" t="n"/>
      <c r="AE34" s="941" t="n"/>
      <c r="AF34" s="941" t="n"/>
      <c r="AG34" s="941" t="n"/>
      <c r="AH34" s="2747" t="n"/>
      <c r="AI34" s="941" t="n"/>
      <c r="AJ34" s="764" t="n"/>
      <c r="AK34" s="389" t="n"/>
      <c r="AL34" s="940" t="n"/>
      <c r="AM34" s="941" t="n"/>
      <c r="AN34" s="941" t="n"/>
      <c r="AO34" s="941" t="n"/>
      <c r="AP34" s="941" t="n"/>
      <c r="AQ34" s="941" t="n"/>
      <c r="AR34" s="941" t="n"/>
      <c r="AS34" s="764" t="n"/>
      <c r="AT34" s="2826" t="n"/>
      <c r="AU34" s="940" t="n"/>
      <c r="AV34" s="941" t="n"/>
      <c r="AW34" s="941" t="n"/>
      <c r="AX34" s="941" t="n"/>
      <c r="AY34" s="941" t="n"/>
      <c r="AZ34" s="941" t="n"/>
      <c r="BA34" s="764" t="n"/>
      <c r="BB34" s="389" t="n"/>
      <c r="BC34" s="940" t="n"/>
      <c r="BD34" s="941" t="n"/>
      <c r="BE34" s="941" t="n"/>
      <c r="BF34" s="941" t="n"/>
      <c r="BG34" s="941" t="n"/>
      <c r="BH34" s="941" t="n"/>
      <c r="BI34" s="764" t="n"/>
      <c r="BJ34" s="389" t="n"/>
      <c r="BK34" s="940" t="n"/>
      <c r="BL34" s="941" t="n"/>
      <c r="BM34" s="941" t="n"/>
      <c r="BN34" s="941" t="n"/>
      <c r="BO34" s="941" t="n"/>
      <c r="BP34" s="941" t="n"/>
      <c r="BQ34" s="941" t="n"/>
      <c r="BR34" s="764" t="n"/>
      <c r="BS34" s="389" t="n"/>
      <c r="BT34" s="940" t="n"/>
      <c r="BU34" s="941" t="n"/>
      <c r="BV34" s="941" t="n"/>
      <c r="BW34" s="941" t="n"/>
      <c r="BX34" s="941" t="n"/>
      <c r="BY34" s="941" t="n"/>
      <c r="BZ34" s="764" t="n"/>
      <c r="CA34" s="389" t="n"/>
      <c r="CB34" s="940" t="n"/>
      <c r="CC34" s="941" t="n"/>
      <c r="CD34" s="941" t="n"/>
      <c r="CE34" s="941" t="n"/>
      <c r="CF34" s="941" t="n"/>
      <c r="CG34" s="941" t="n"/>
      <c r="CH34" s="764" t="n"/>
      <c r="CI34" s="389" t="n"/>
      <c r="CJ34" s="940" t="n"/>
      <c r="CK34" s="941" t="n"/>
      <c r="CL34" s="941" t="n"/>
      <c r="CM34" s="941" t="n"/>
      <c r="CN34" s="941" t="n"/>
      <c r="CO34" s="941" t="n"/>
      <c r="CP34" s="764" t="n"/>
      <c r="CQ34" s="389" t="n"/>
      <c r="CR34" s="3141" t="n"/>
      <c r="CS34" s="2667" t="n"/>
      <c r="CT34" s="941" t="n"/>
      <c r="CU34" s="941">
        <f>+CR34-CS34</f>
        <v/>
      </c>
      <c r="CV34" s="941">
        <f>+CR34-CT34</f>
        <v/>
      </c>
      <c r="CW34" s="941" t="n"/>
      <c r="CX34" s="224">
        <f>IFERROR(CR34/CW34-1, "-")</f>
        <v/>
      </c>
      <c r="CY34" s="900" t="n"/>
      <c r="CZ34" s="941" t="n"/>
      <c r="DA34" s="941" t="n"/>
      <c r="DB34" s="941" t="n"/>
      <c r="DC34" s="941" t="n"/>
      <c r="DD34" s="941" t="n"/>
      <c r="DE34" s="941" t="n"/>
      <c r="DF34" s="941" t="n"/>
      <c r="DG34" s="941" t="n"/>
      <c r="DH34" s="941" t="n"/>
      <c r="DI34" s="3137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customHeight="1" hidden="1" ht="21.75" r="35" s="2557">
      <c r="A35" s="557" t="n"/>
      <c r="B35" s="965" t="inlineStr">
        <is>
          <t>Trafic Interurbain (mn)</t>
        </is>
      </c>
      <c r="C35" s="643" t="inlineStr">
        <is>
          <t>MB29</t>
        </is>
      </c>
      <c r="D35" s="3181" t="n"/>
      <c r="E35" s="3182" t="n"/>
      <c r="F35" s="3182" t="n"/>
      <c r="G35" s="3182" t="n"/>
      <c r="H35" s="764" t="n"/>
      <c r="I35" s="224" t="n"/>
      <c r="J35" s="3181" t="n"/>
      <c r="K35" s="3182" t="n"/>
      <c r="L35" s="3182" t="n"/>
      <c r="M35" s="3182" t="n"/>
      <c r="N35" s="764" t="n"/>
      <c r="O35" s="2747" t="n"/>
      <c r="P35" s="3181" t="n"/>
      <c r="Q35" s="3182" t="n"/>
      <c r="R35" s="3182" t="n"/>
      <c r="S35" s="3182" t="n"/>
      <c r="T35" s="764" t="n"/>
      <c r="U35" s="389" t="n"/>
      <c r="V35" s="3183" t="n"/>
      <c r="W35" s="3184" t="n"/>
      <c r="X35" s="3184" t="n"/>
      <c r="Y35" s="3184" t="n"/>
      <c r="Z35" s="3184" t="n"/>
      <c r="AA35" s="3184" t="n"/>
      <c r="AB35" s="764" t="n"/>
      <c r="AC35" s="389" t="n"/>
      <c r="AD35" s="3181" t="n"/>
      <c r="AE35" s="3182" t="n"/>
      <c r="AF35" s="3182" t="n"/>
      <c r="AG35" s="3182" t="n"/>
      <c r="AH35" s="2747" t="n"/>
      <c r="AI35" s="3182" t="n"/>
      <c r="AJ35" s="764" t="n"/>
      <c r="AK35" s="389" t="n"/>
      <c r="AL35" s="3181" t="n"/>
      <c r="AM35" s="3182" t="n"/>
      <c r="AN35" s="3182" t="n"/>
      <c r="AO35" s="3182" t="n"/>
      <c r="AP35" s="3182" t="n"/>
      <c r="AQ35" s="3182" t="n"/>
      <c r="AR35" s="3182" t="n"/>
      <c r="AS35" s="764" t="n"/>
      <c r="AT35" s="2826" t="n"/>
      <c r="AU35" s="3181" t="n"/>
      <c r="AV35" s="3182" t="n"/>
      <c r="AW35" s="3182" t="n"/>
      <c r="AX35" s="3182" t="n"/>
      <c r="AY35" s="3182" t="n"/>
      <c r="AZ35" s="3182" t="n"/>
      <c r="BA35" s="764" t="n"/>
      <c r="BB35" s="389" t="n"/>
      <c r="BC35" s="3181" t="n"/>
      <c r="BD35" s="3182" t="n"/>
      <c r="BE35" s="3182" t="n"/>
      <c r="BF35" s="3182" t="n"/>
      <c r="BG35" s="3182" t="n"/>
      <c r="BH35" s="3182" t="n"/>
      <c r="BI35" s="764" t="n"/>
      <c r="BJ35" s="389" t="n"/>
      <c r="BK35" s="3181" t="n"/>
      <c r="BL35" s="3182" t="n"/>
      <c r="BM35" s="3182" t="n"/>
      <c r="BN35" s="3182" t="n"/>
      <c r="BO35" s="3182" t="n"/>
      <c r="BP35" s="3182" t="n"/>
      <c r="BQ35" s="3182" t="n"/>
      <c r="BR35" s="764" t="n"/>
      <c r="BS35" s="389" t="n"/>
      <c r="BT35" s="3181" t="n"/>
      <c r="BU35" s="3182" t="n"/>
      <c r="BV35" s="3182" t="n"/>
      <c r="BW35" s="3182" t="n"/>
      <c r="BX35" s="3182" t="n"/>
      <c r="BY35" s="3182" t="n"/>
      <c r="BZ35" s="764" t="n"/>
      <c r="CA35" s="389" t="n"/>
      <c r="CB35" s="3181" t="n"/>
      <c r="CC35" s="3182" t="n"/>
      <c r="CD35" s="3182" t="n"/>
      <c r="CE35" s="3182" t="n"/>
      <c r="CF35" s="3182" t="n"/>
      <c r="CG35" s="3182" t="n"/>
      <c r="CH35" s="764" t="n"/>
      <c r="CI35" s="389" t="n"/>
      <c r="CJ35" s="3181" t="n"/>
      <c r="CK35" s="3182" t="n"/>
      <c r="CL35" s="3182" t="n"/>
      <c r="CM35" s="3182" t="n"/>
      <c r="CN35" s="3182" t="n"/>
      <c r="CO35" s="3182" t="n"/>
      <c r="CP35" s="764" t="n"/>
      <c r="CQ35" s="389" t="n"/>
      <c r="CR35" s="3141" t="n"/>
      <c r="CS35" s="2667" t="n"/>
      <c r="CT35" s="3182" t="n"/>
      <c r="CU35" s="3182">
        <f>+CR35-CS35</f>
        <v/>
      </c>
      <c r="CV35" s="3182">
        <f>+CR35-CT35</f>
        <v/>
      </c>
      <c r="CW35" s="3182" t="n"/>
      <c r="CX35" s="224">
        <f>IFERROR(CR35/CW35-1, "-")</f>
        <v/>
      </c>
      <c r="CY35" s="900" t="n"/>
      <c r="CZ35" s="3182" t="n"/>
      <c r="DA35" s="3182" t="n"/>
      <c r="DB35" s="3182" t="n"/>
      <c r="DC35" s="3182" t="n"/>
      <c r="DD35" s="3182" t="n"/>
      <c r="DE35" s="3182" t="n"/>
      <c r="DF35" s="3182" t="n"/>
      <c r="DG35" s="3182" t="n"/>
      <c r="DH35" s="3182" t="n"/>
      <c r="DI35" s="3137" t="n"/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</row>
    <row customHeight="1" hidden="1" ht="21.75" r="36" s="2557">
      <c r="A36" s="557" t="n"/>
      <c r="B36" s="965" t="inlineStr">
        <is>
          <t>Coût unitaire</t>
        </is>
      </c>
      <c r="C36" s="643" t="inlineStr">
        <is>
          <t>MB30</t>
        </is>
      </c>
      <c r="D36" s="940" t="n"/>
      <c r="E36" s="941" t="n"/>
      <c r="F36" s="941" t="n"/>
      <c r="G36" s="941" t="n"/>
      <c r="H36" s="764" t="n"/>
      <c r="I36" s="224" t="n"/>
      <c r="J36" s="940" t="n"/>
      <c r="K36" s="941" t="n"/>
      <c r="L36" s="941" t="n"/>
      <c r="M36" s="941" t="n"/>
      <c r="N36" s="764" t="n"/>
      <c r="O36" s="2747" t="n"/>
      <c r="P36" s="940" t="n"/>
      <c r="Q36" s="941" t="n"/>
      <c r="R36" s="941" t="n"/>
      <c r="S36" s="941" t="n"/>
      <c r="T36" s="764" t="n"/>
      <c r="U36" s="389" t="n"/>
      <c r="V36" s="2387" t="n"/>
      <c r="W36" s="2388" t="n"/>
      <c r="X36" s="2388" t="n"/>
      <c r="Y36" s="2388" t="n"/>
      <c r="Z36" s="2388" t="n"/>
      <c r="AA36" s="2388" t="n"/>
      <c r="AB36" s="764" t="n"/>
      <c r="AC36" s="389" t="n"/>
      <c r="AD36" s="940" t="n"/>
      <c r="AE36" s="941" t="n"/>
      <c r="AF36" s="941" t="n"/>
      <c r="AG36" s="941" t="n"/>
      <c r="AH36" s="2747" t="n"/>
      <c r="AI36" s="941" t="n"/>
      <c r="AJ36" s="764" t="n"/>
      <c r="AK36" s="389" t="n"/>
      <c r="AL36" s="940" t="n"/>
      <c r="AM36" s="941" t="n"/>
      <c r="AN36" s="941" t="n"/>
      <c r="AO36" s="941" t="n"/>
      <c r="AP36" s="941" t="n"/>
      <c r="AQ36" s="941" t="n"/>
      <c r="AR36" s="941" t="n"/>
      <c r="AS36" s="764" t="n"/>
      <c r="AT36" s="2826" t="n"/>
      <c r="AU36" s="940" t="n"/>
      <c r="AV36" s="941" t="n"/>
      <c r="AW36" s="941" t="n"/>
      <c r="AX36" s="941" t="n"/>
      <c r="AY36" s="941" t="n"/>
      <c r="AZ36" s="941" t="n"/>
      <c r="BA36" s="764" t="n"/>
      <c r="BB36" s="389" t="n"/>
      <c r="BC36" s="940" t="n"/>
      <c r="BD36" s="941" t="n"/>
      <c r="BE36" s="941" t="n"/>
      <c r="BF36" s="941" t="n"/>
      <c r="BG36" s="941" t="n"/>
      <c r="BH36" s="941" t="n"/>
      <c r="BI36" s="764" t="n"/>
      <c r="BJ36" s="389" t="n"/>
      <c r="BK36" s="940" t="n"/>
      <c r="BL36" s="941" t="n"/>
      <c r="BM36" s="941" t="n"/>
      <c r="BN36" s="941" t="n"/>
      <c r="BO36" s="941" t="n"/>
      <c r="BP36" s="941" t="n"/>
      <c r="BQ36" s="941" t="n"/>
      <c r="BR36" s="764" t="n"/>
      <c r="BS36" s="389" t="n"/>
      <c r="BT36" s="940" t="n"/>
      <c r="BU36" s="941" t="n"/>
      <c r="BV36" s="941" t="n"/>
      <c r="BW36" s="941" t="n"/>
      <c r="BX36" s="941" t="n"/>
      <c r="BY36" s="941" t="n"/>
      <c r="BZ36" s="764" t="n"/>
      <c r="CA36" s="389" t="n"/>
      <c r="CB36" s="940" t="n"/>
      <c r="CC36" s="941" t="n"/>
      <c r="CD36" s="941" t="n"/>
      <c r="CE36" s="941" t="n"/>
      <c r="CF36" s="941" t="n"/>
      <c r="CG36" s="941" t="n"/>
      <c r="CH36" s="764" t="n"/>
      <c r="CI36" s="389" t="n"/>
      <c r="CJ36" s="940" t="n"/>
      <c r="CK36" s="941" t="n"/>
      <c r="CL36" s="941" t="n"/>
      <c r="CM36" s="941" t="n"/>
      <c r="CN36" s="941" t="n"/>
      <c r="CO36" s="941" t="n"/>
      <c r="CP36" s="764" t="n"/>
      <c r="CQ36" s="389" t="n"/>
      <c r="CR36" s="3141" t="n"/>
      <c r="CS36" s="2667" t="n"/>
      <c r="CT36" s="941" t="n"/>
      <c r="CU36" s="941">
        <f>+CR36-CS36</f>
        <v/>
      </c>
      <c r="CV36" s="941">
        <f>+CR36-CT36</f>
        <v/>
      </c>
      <c r="CW36" s="941" t="n"/>
      <c r="CX36" s="224">
        <f>IFERROR(CR36/CW36-1, "-")</f>
        <v/>
      </c>
      <c r="CY36" s="900" t="n"/>
      <c r="CZ36" s="941" t="n"/>
      <c r="DA36" s="941" t="n"/>
      <c r="DB36" s="941" t="n"/>
      <c r="DC36" s="941" t="n"/>
      <c r="DD36" s="941" t="n"/>
      <c r="DE36" s="941" t="n"/>
      <c r="DF36" s="941" t="n"/>
      <c r="DG36" s="941" t="n"/>
      <c r="DH36" s="941" t="n"/>
      <c r="DI36" s="3137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Height="1" hidden="1" ht="21.75" r="37" s="2557">
      <c r="A37" s="968" t="n"/>
      <c r="B37" s="959" t="inlineStr">
        <is>
          <t>Interconnexion Fixe</t>
        </is>
      </c>
      <c r="C37" s="643" t="inlineStr">
        <is>
          <t>MB31</t>
        </is>
      </c>
      <c r="D37" s="3163" t="n"/>
      <c r="E37" s="3164" t="n"/>
      <c r="F37" s="3164" t="n"/>
      <c r="G37" s="3164" t="n"/>
      <c r="H37" s="914" t="n"/>
      <c r="I37" s="915" t="n"/>
      <c r="J37" s="3163" t="n"/>
      <c r="K37" s="3164" t="n"/>
      <c r="L37" s="3164" t="n"/>
      <c r="M37" s="3164" t="n"/>
      <c r="N37" s="914" t="n"/>
      <c r="O37" s="2942" t="n"/>
      <c r="P37" s="3163" t="n"/>
      <c r="Q37" s="3164" t="n"/>
      <c r="R37" s="3164" t="n"/>
      <c r="S37" s="3164" t="n"/>
      <c r="T37" s="914" t="n"/>
      <c r="U37" s="654" t="n"/>
      <c r="V37" s="3172" t="n"/>
      <c r="W37" s="3173" t="n"/>
      <c r="X37" s="3173" t="n"/>
      <c r="Y37" s="3173" t="n"/>
      <c r="Z37" s="3173" t="n"/>
      <c r="AA37" s="3173" t="n"/>
      <c r="AB37" s="2420" t="n"/>
      <c r="AC37" s="654" t="n"/>
      <c r="AD37" s="3163" t="n"/>
      <c r="AE37" s="3164" t="n"/>
      <c r="AF37" s="3164" t="n"/>
      <c r="AG37" s="3164" t="n"/>
      <c r="AH37" s="2942" t="n"/>
      <c r="AI37" s="3164" t="n"/>
      <c r="AJ37" s="914" t="n"/>
      <c r="AK37" s="654" t="n"/>
      <c r="AL37" s="3163" t="n"/>
      <c r="AM37" s="3164" t="n"/>
      <c r="AN37" s="3164" t="n"/>
      <c r="AO37" s="3164" t="n"/>
      <c r="AP37" s="3164" t="n"/>
      <c r="AQ37" s="3164" t="n"/>
      <c r="AR37" s="3164" t="n"/>
      <c r="AS37" s="914" t="n"/>
      <c r="AT37" s="3103" t="n"/>
      <c r="AU37" s="3163" t="n"/>
      <c r="AV37" s="3164" t="n"/>
      <c r="AW37" s="3164" t="n"/>
      <c r="AX37" s="3164" t="n"/>
      <c r="AY37" s="3164" t="n"/>
      <c r="AZ37" s="3164" t="n"/>
      <c r="BA37" s="914" t="n"/>
      <c r="BB37" s="654" t="n"/>
      <c r="BC37" s="3163" t="n"/>
      <c r="BD37" s="3164" t="n"/>
      <c r="BE37" s="3164" t="n"/>
      <c r="BF37" s="3164" t="n"/>
      <c r="BG37" s="3164" t="n"/>
      <c r="BH37" s="3164" t="n"/>
      <c r="BI37" s="914" t="n"/>
      <c r="BJ37" s="654" t="n"/>
      <c r="BK37" s="3163" t="n"/>
      <c r="BL37" s="3164" t="n"/>
      <c r="BM37" s="3164" t="n"/>
      <c r="BN37" s="3164" t="n"/>
      <c r="BO37" s="3164" t="n"/>
      <c r="BP37" s="3164" t="n"/>
      <c r="BQ37" s="3164" t="n"/>
      <c r="BR37" s="914" t="n"/>
      <c r="BS37" s="654" t="n"/>
      <c r="BT37" s="3163" t="n"/>
      <c r="BU37" s="3164" t="n"/>
      <c r="BV37" s="3164" t="n"/>
      <c r="BW37" s="3164" t="n"/>
      <c r="BX37" s="3164" t="n"/>
      <c r="BY37" s="3164" t="n"/>
      <c r="BZ37" s="914" t="n"/>
      <c r="CA37" s="654" t="n"/>
      <c r="CB37" s="3163" t="n"/>
      <c r="CC37" s="3164" t="n"/>
      <c r="CD37" s="3164" t="n"/>
      <c r="CE37" s="3164" t="n"/>
      <c r="CF37" s="3164" t="n"/>
      <c r="CG37" s="3164" t="n"/>
      <c r="CH37" s="914" t="n"/>
      <c r="CI37" s="654" t="n"/>
      <c r="CJ37" s="3163" t="n"/>
      <c r="CK37" s="3164" t="n"/>
      <c r="CL37" s="3164" t="n"/>
      <c r="CM37" s="3164" t="n"/>
      <c r="CN37" s="3164" t="n"/>
      <c r="CO37" s="3164" t="n"/>
      <c r="CP37" s="914" t="n"/>
      <c r="CQ37" s="654" t="n"/>
      <c r="CR37" s="3144" t="n"/>
      <c r="CS37" s="3164" t="n"/>
      <c r="CT37" s="3164" t="n"/>
      <c r="CU37" s="3164">
        <f>+CR37-CS37</f>
        <v/>
      </c>
      <c r="CV37" s="3164">
        <f>+CR37-CT37</f>
        <v/>
      </c>
      <c r="CW37" s="3164" t="n"/>
      <c r="CX37" s="915">
        <f>IFERROR(CR37/CW37-1, "-")</f>
        <v/>
      </c>
      <c r="CY37" s="900" t="n"/>
      <c r="CZ37" s="3164" t="n"/>
      <c r="DA37" s="3164" t="n"/>
      <c r="DB37" s="3164" t="n"/>
      <c r="DC37" s="3164" t="n"/>
      <c r="DD37" s="3164" t="n"/>
      <c r="DE37" s="3185" t="n"/>
      <c r="DF37" s="3185" t="n"/>
      <c r="DG37" s="3185" t="n"/>
      <c r="DH37" s="3185" t="n"/>
      <c r="DI37" s="3137" t="n"/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</row>
    <row r="38">
      <c r="A38" s="968" t="n"/>
      <c r="B38" s="970" t="inlineStr">
        <is>
          <t>Reversements SVA</t>
        </is>
      </c>
      <c r="C38" s="643" t="inlineStr">
        <is>
          <t>MB32</t>
        </is>
      </c>
      <c r="D38" s="3186" t="n">
        <v>-31.695007</v>
      </c>
      <c r="E38" s="3187" t="n">
        <v>-24.82860318187248</v>
      </c>
      <c r="F38" s="3187" t="n">
        <v>-6.86640381812752</v>
      </c>
      <c r="G38" s="3187" t="n">
        <v>-34.422916</v>
      </c>
      <c r="H38" s="973" t="n">
        <v>-0.07924688890389187</v>
      </c>
      <c r="I38" s="974" t="n"/>
      <c r="J38" s="3186" t="n">
        <v>-19.083352</v>
      </c>
      <c r="K38" s="3187" t="n">
        <v>-24.44202529552014</v>
      </c>
      <c r="L38" s="3187" t="n">
        <v>5.358673295520141</v>
      </c>
      <c r="M38" s="3187" t="n">
        <v>-39.766281</v>
      </c>
      <c r="N38" s="973" t="n">
        <v>-0.5201122277439019</v>
      </c>
      <c r="O38" s="3188" t="n"/>
      <c r="P38" s="3186" t="n">
        <v>-22.02637</v>
      </c>
      <c r="Q38" s="3187" t="n">
        <v>-27.28185175438019</v>
      </c>
      <c r="R38" s="3187" t="n">
        <v>5.255481754380192</v>
      </c>
      <c r="S38" s="3187" t="n">
        <v>-36.823208</v>
      </c>
      <c r="T38" s="973" t="n">
        <v>-0.4018345712845008</v>
      </c>
      <c r="U38" s="976" t="n"/>
      <c r="V38" s="3189" t="n">
        <v>-40.275282</v>
      </c>
      <c r="W38" s="3190" t="n">
        <v>-27.66301678480783</v>
      </c>
      <c r="X38" s="3190" t="n">
        <v>-21</v>
      </c>
      <c r="Y38" s="3190" t="n">
        <v>-12.61226521519217</v>
      </c>
      <c r="Z38" s="3190" t="n">
        <v>-19.275282</v>
      </c>
      <c r="AA38" s="3190" t="n">
        <v>-50.487927</v>
      </c>
      <c r="AB38" s="2424" t="n">
        <v>-0.2022789527484462</v>
      </c>
      <c r="AC38" s="976" t="n"/>
      <c r="AD38" s="3186" t="n">
        <v>-58.585252</v>
      </c>
      <c r="AE38" s="3187" t="n">
        <v>-29.75235043442547</v>
      </c>
      <c r="AF38" s="3187" t="n">
        <v>-21</v>
      </c>
      <c r="AG38" s="3187" t="n">
        <v>-28.83290156557453</v>
      </c>
      <c r="AH38" s="3188" t="n">
        <v>-37.585252</v>
      </c>
      <c r="AI38" s="3187" t="n">
        <v>-34.25653199999998</v>
      </c>
      <c r="AJ38" s="973" t="n">
        <v>0.7101921467123418</v>
      </c>
      <c r="AK38" s="976" t="n"/>
      <c r="AL38" s="3186" t="n">
        <v>-55.181846</v>
      </c>
      <c r="AM38" s="3187" t="n">
        <v>-30.07855782998171</v>
      </c>
      <c r="AN38" s="3187" t="n">
        <v>-21</v>
      </c>
      <c r="AO38" s="3187" t="n">
        <v>-22.48394122575986</v>
      </c>
      <c r="AP38" s="3187" t="n">
        <v>-25.10328817001829</v>
      </c>
      <c r="AQ38" s="3187" t="n">
        <v>-34.181846</v>
      </c>
      <c r="AR38" s="3187" t="n">
        <v>102.145378</v>
      </c>
      <c r="AS38" s="973" t="n">
        <v>-1.540228516262381</v>
      </c>
      <c r="AT38" s="3191" t="n"/>
      <c r="AU38" s="3186" t="n">
        <v>-59.150133</v>
      </c>
      <c r="AV38" s="3187" t="n">
        <v>-32.27424266297893</v>
      </c>
      <c r="AW38" s="3187" t="n">
        <v>-27.23828526102846</v>
      </c>
      <c r="AX38" s="3187" t="n">
        <v>-26.87589033702107</v>
      </c>
      <c r="AY38" s="3187" t="n">
        <v>-31.91184773897153</v>
      </c>
      <c r="AZ38" s="3187" t="n">
        <v>-69.725979</v>
      </c>
      <c r="BA38" s="973" t="n">
        <v>-0.1516772679520212</v>
      </c>
      <c r="BB38" s="976" t="n"/>
      <c r="BC38" s="3186" t="n">
        <v>-43.32215</v>
      </c>
      <c r="BD38" s="3187" t="n">
        <v>-33.53910716555106</v>
      </c>
      <c r="BE38" s="3187" t="n">
        <v>-27.68612280143967</v>
      </c>
      <c r="BF38" s="3187" t="n">
        <v>-9.783042834448942</v>
      </c>
      <c r="BG38" s="3187" t="n">
        <v>-15.63602719856033</v>
      </c>
      <c r="BH38" s="3187" t="n">
        <v>-19.544854</v>
      </c>
      <c r="BI38" s="973" t="n">
        <v>1.216550197816776</v>
      </c>
      <c r="BJ38" s="976" t="n"/>
      <c r="BK38" s="3186" t="n">
        <v>-40.474518</v>
      </c>
      <c r="BL38" s="3187" t="n">
        <v>-33.78111221916168</v>
      </c>
      <c r="BM38" s="3187" t="n">
        <v>-27.15711386717616</v>
      </c>
      <c r="BN38" s="3187" t="n">
        <v>-61.87465727777779</v>
      </c>
      <c r="BO38" s="3187" t="n">
        <v>-6.693405780838319</v>
      </c>
      <c r="BP38" s="3187" t="n">
        <v>21.40013927777779</v>
      </c>
      <c r="BQ38" s="3187" t="n">
        <v>2.949861</v>
      </c>
      <c r="BR38" s="973" t="n">
        <v>-14.72082209975318</v>
      </c>
      <c r="BS38" s="976" t="n"/>
      <c r="BT38" s="3186" t="n">
        <v>-150.020816</v>
      </c>
      <c r="BU38" s="3187" t="n">
        <v>-36.13985085805984</v>
      </c>
      <c r="BV38" s="3187" t="n">
        <v>-56.78695661111112</v>
      </c>
      <c r="BW38" s="3187" t="n">
        <v>-113.8809651419402</v>
      </c>
      <c r="BX38" s="3187" t="n">
        <v>-93.23385938888887</v>
      </c>
      <c r="BY38" s="3187" t="n">
        <v>-24.099043</v>
      </c>
      <c r="BZ38" s="973" t="n">
        <v>5.225177323431473</v>
      </c>
      <c r="CA38" s="976" t="n"/>
      <c r="CB38" s="3186" t="n">
        <v>-78.331092</v>
      </c>
      <c r="CC38" s="3187" t="n">
        <v>-36.32404371169995</v>
      </c>
      <c r="CD38" s="3187" t="n">
        <v>-57.60603361111112</v>
      </c>
      <c r="CE38" s="3187" t="n">
        <v>-42.00704828830005</v>
      </c>
      <c r="CF38" s="3187" t="n">
        <v>-20.72505838888888</v>
      </c>
      <c r="CG38" s="3187" t="n">
        <v>-25.057294</v>
      </c>
      <c r="CH38" s="973" t="n">
        <v>2.126079456145584</v>
      </c>
      <c r="CI38" s="976" t="n"/>
      <c r="CJ38" s="3186" t="n">
        <v>-87.183509</v>
      </c>
      <c r="CK38" s="3187" t="n">
        <v>-38.79478737163027</v>
      </c>
      <c r="CL38" s="3187" t="n">
        <v>-55.40644805555556</v>
      </c>
      <c r="CM38" s="3187" t="n">
        <v>-48.38872162836973</v>
      </c>
      <c r="CN38" s="3187" t="n">
        <v>-31.77706094444444</v>
      </c>
      <c r="CO38" s="3187" t="n">
        <v>25.978202</v>
      </c>
      <c r="CP38" s="973" t="n">
        <v>-4.356025524784202</v>
      </c>
      <c r="CQ38" s="769" t="n"/>
      <c r="CR38" s="3192" t="n">
        <v>-685.329327</v>
      </c>
      <c r="CS38" s="3187" t="n">
        <v>-374.8995492700696</v>
      </c>
      <c r="CT38" s="3187" t="n">
        <v>-560.9934875555557</v>
      </c>
      <c r="CU38" s="3187" t="n">
        <v>-310.4297777299304</v>
      </c>
      <c r="CV38" s="3187" t="n">
        <v>-124.3358394444443</v>
      </c>
      <c r="CW38" s="3187" t="n">
        <v>-203.110593</v>
      </c>
      <c r="CX38" s="974">
        <f>IFERROR(CR38/CW38-1, "-")</f>
        <v/>
      </c>
      <c r="CY38" s="900" t="n"/>
      <c r="CZ38" s="3187" t="n">
        <v>-374.8995492700696</v>
      </c>
      <c r="DA38" s="3187" t="n">
        <v>-261.804729</v>
      </c>
      <c r="DB38" s="3187" t="n">
        <v>-361.7203223528692</v>
      </c>
      <c r="DC38" s="3187" t="n">
        <v>-560.9934875555556</v>
      </c>
      <c r="DD38" s="3187" t="n">
        <v>-203.110593</v>
      </c>
      <c r="DE38" s="979">
        <f>CZ38/DD38-1</f>
        <v/>
      </c>
      <c r="DF38" s="979">
        <f>DA38/DD38-1</f>
        <v/>
      </c>
      <c r="DG38" s="979">
        <f>DB38/DD38-1</f>
        <v/>
      </c>
      <c r="DH38" s="979">
        <f>DC38/DD38-1</f>
        <v/>
      </c>
      <c r="DI38" s="3137" t="n"/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  <c r="EA38" t="n">
        <v>203.110593</v>
      </c>
      <c r="EB38" s="3193">
        <f>EA38+CR38</f>
        <v/>
      </c>
    </row>
    <row r="39">
      <c r="A39" s="968" t="n"/>
      <c r="B39" s="970" t="inlineStr">
        <is>
          <t>Achat de capacité</t>
        </is>
      </c>
      <c r="C39" s="643" t="inlineStr">
        <is>
          <t>MB55</t>
        </is>
      </c>
      <c r="D39" s="3186" t="n">
        <v>-49.196775</v>
      </c>
      <c r="E39" s="3187" t="n">
        <v>-49.196775</v>
      </c>
      <c r="F39" s="3187" t="n">
        <v>0</v>
      </c>
      <c r="G39" s="3187" t="n">
        <v>-16.398925</v>
      </c>
      <c r="H39" s="973" t="n">
        <v>2</v>
      </c>
      <c r="I39" s="974" t="n"/>
      <c r="J39" s="3186" t="n">
        <v>-49.196775</v>
      </c>
      <c r="K39" s="3187" t="n">
        <v>-49.196775</v>
      </c>
      <c r="L39" s="3187" t="n">
        <v>0</v>
      </c>
      <c r="M39" s="3187" t="n">
        <v>-16.398925</v>
      </c>
      <c r="N39" s="973" t="n">
        <v>2</v>
      </c>
      <c r="O39" s="3188" t="n"/>
      <c r="P39" s="3186" t="n">
        <v>-49.37173399999995</v>
      </c>
      <c r="Q39" s="3187" t="n">
        <v>-49.196775</v>
      </c>
      <c r="R39" s="3187" t="n">
        <v>-0.1749589999999444</v>
      </c>
      <c r="S39" s="3187" t="n">
        <v>-70.515377</v>
      </c>
      <c r="T39" s="973" t="n">
        <v>-0.2998444296766655</v>
      </c>
      <c r="U39" s="976" t="n"/>
      <c r="V39" s="3189" t="n">
        <v>-49.196775</v>
      </c>
      <c r="W39" s="3190" t="n">
        <v>-49.196775</v>
      </c>
      <c r="X39" s="3190" t="n">
        <v>-49.196775</v>
      </c>
      <c r="Y39" s="3190" t="n">
        <v>0</v>
      </c>
      <c r="Z39" s="3190" t="n">
        <v>0</v>
      </c>
      <c r="AA39" s="3190" t="n">
        <v>-112.423743</v>
      </c>
      <c r="AB39" s="2424" t="n">
        <v>-0.5623987096746992</v>
      </c>
      <c r="AC39" s="976" t="n"/>
      <c r="AD39" s="3186" t="n">
        <v>-49.02181600000006</v>
      </c>
      <c r="AE39" s="3187" t="n">
        <v>-49.196775</v>
      </c>
      <c r="AF39" s="3187" t="n">
        <v>-49.196775</v>
      </c>
      <c r="AG39" s="3187" t="n">
        <v>0.1749589999999444</v>
      </c>
      <c r="AH39" s="3188" t="n">
        <v>0.1749589999999444</v>
      </c>
      <c r="AI39" s="3187" t="n">
        <v>-127.182774</v>
      </c>
      <c r="AJ39" s="973" t="n">
        <v>-0.6145561662304986</v>
      </c>
      <c r="AK39" s="976" t="n"/>
      <c r="AL39" s="3186" t="n">
        <v>-49.496775</v>
      </c>
      <c r="AM39" s="3187" t="n">
        <v>-49.196775</v>
      </c>
      <c r="AN39" s="3187" t="n">
        <v>-49.196775</v>
      </c>
      <c r="AO39" s="3187" t="n">
        <v>-49.196775</v>
      </c>
      <c r="AP39" s="3187" t="n">
        <v>-0.2999999999999972</v>
      </c>
      <c r="AQ39" s="3187" t="n">
        <v>-0.2999999999999972</v>
      </c>
      <c r="AR39" s="3187" t="n">
        <v>-115.703526</v>
      </c>
      <c r="AS39" s="973" t="n">
        <v>-0.572210314489465</v>
      </c>
      <c r="AT39" s="3191" t="n"/>
      <c r="AU39" s="3186" t="n">
        <v>-48.89677500000001</v>
      </c>
      <c r="AV39" s="3187" t="n">
        <v>-49.196775</v>
      </c>
      <c r="AW39" s="3187" t="n">
        <v>-49.196775</v>
      </c>
      <c r="AX39" s="3187" t="n">
        <v>0.2999999999999972</v>
      </c>
      <c r="AY39" s="3187" t="n">
        <v>0.2999999999999972</v>
      </c>
      <c r="AZ39" s="3187" t="n">
        <v>-55.027504</v>
      </c>
      <c r="BA39" s="973" t="n">
        <v>-0.1114120858543756</v>
      </c>
      <c r="BB39" s="976" t="n"/>
      <c r="BC39" s="3186" t="n">
        <v>-49.196775</v>
      </c>
      <c r="BD39" s="3187" t="n">
        <v>-49.196775</v>
      </c>
      <c r="BE39" s="3187" t="n">
        <v>-49.196775</v>
      </c>
      <c r="BF39" s="3187" t="n">
        <v>0</v>
      </c>
      <c r="BG39" s="3187" t="n">
        <v>0</v>
      </c>
      <c r="BH39" s="3187" t="n">
        <v>-93.062428</v>
      </c>
      <c r="BI39" s="973" t="n">
        <v>-0.4713572807277282</v>
      </c>
      <c r="BJ39" s="976" t="n"/>
      <c r="BK39" s="3186" t="n">
        <v>-49.196775</v>
      </c>
      <c r="BL39" s="3187" t="n">
        <v>-49.196775</v>
      </c>
      <c r="BM39" s="3187" t="n">
        <v>-49.196775</v>
      </c>
      <c r="BN39" s="3187" t="n">
        <v>-49.196775</v>
      </c>
      <c r="BO39" s="3187" t="n">
        <v>0</v>
      </c>
      <c r="BP39" s="3187" t="n">
        <v>0</v>
      </c>
      <c r="BQ39" s="3187" t="n">
        <v>-55.027504</v>
      </c>
      <c r="BR39" s="973" t="n">
        <v>-0.1059602667059003</v>
      </c>
      <c r="BS39" s="976" t="n"/>
      <c r="BT39" s="3186" t="n">
        <v>-49.196775</v>
      </c>
      <c r="BU39" s="3187" t="n">
        <v>-49.196775</v>
      </c>
      <c r="BV39" s="3187" t="n">
        <v>-49.196775</v>
      </c>
      <c r="BW39" s="3187" t="n">
        <v>0</v>
      </c>
      <c r="BX39" s="3187" t="n">
        <v>0</v>
      </c>
      <c r="BY39" s="3187" t="n">
        <v>-55.027504</v>
      </c>
      <c r="BZ39" s="973" t="n">
        <v>-0.1059602667059003</v>
      </c>
      <c r="CA39" s="976" t="n"/>
      <c r="CB39" s="3186" t="n">
        <v>-49.196775</v>
      </c>
      <c r="CC39" s="3187" t="n">
        <v>-49.196775</v>
      </c>
      <c r="CD39" s="3187" t="n">
        <v>-49.196775</v>
      </c>
      <c r="CE39" s="3187" t="n">
        <v>0</v>
      </c>
      <c r="CF39" s="3187" t="n">
        <v>0</v>
      </c>
      <c r="CG39" s="3187" t="n">
        <v>-55.027504</v>
      </c>
      <c r="CH39" s="973" t="n">
        <v>-0.1059602667059003</v>
      </c>
      <c r="CI39" s="976" t="n"/>
      <c r="CJ39" s="3186" t="n">
        <v>48.103225</v>
      </c>
      <c r="CK39" s="3187" t="n">
        <v>-49.196775</v>
      </c>
      <c r="CL39" s="3187" t="n">
        <v>-49.196775</v>
      </c>
      <c r="CM39" s="3187" t="n">
        <v>97.30000000000001</v>
      </c>
      <c r="CN39" s="3187" t="n">
        <v>97.30000000000001</v>
      </c>
      <c r="CO39" s="3187" t="n">
        <v>-55.027504</v>
      </c>
      <c r="CP39" s="973" t="n">
        <v>-1.874166943861383</v>
      </c>
      <c r="CQ39" s="769" t="n"/>
      <c r="CR39" s="3192" t="n">
        <v>-493.0613</v>
      </c>
      <c r="CS39" s="3187" t="n">
        <v>-590.3613</v>
      </c>
      <c r="CT39" s="3187" t="n">
        <v>-590.3613</v>
      </c>
      <c r="CU39" s="3187" t="n">
        <v>97.30000000000001</v>
      </c>
      <c r="CV39" s="3187" t="n">
        <v>97.30000000000001</v>
      </c>
      <c r="CW39" s="3187" t="n">
        <v>-826.823218</v>
      </c>
      <c r="CX39" s="974">
        <f>IFERROR(CR39/CW39-1, "-")</f>
        <v/>
      </c>
      <c r="CY39" s="900" t="n"/>
      <c r="CZ39" s="3187" t="n">
        <v>-590.3613</v>
      </c>
      <c r="DA39" s="3187" t="n">
        <v>-590.536259</v>
      </c>
      <c r="DB39" s="3187" t="n">
        <v>-590.3613</v>
      </c>
      <c r="DC39" s="3187" t="n">
        <v>-590.3613</v>
      </c>
      <c r="DD39" s="3187" t="n">
        <v>-826.823218</v>
      </c>
      <c r="DE39" s="979" t="n"/>
      <c r="DF39" s="979" t="n"/>
      <c r="DG39" s="979" t="n"/>
      <c r="DH39" s="979" t="n"/>
      <c r="DI39" s="3137" t="n"/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</row>
    <row customHeight="1" ht="15" r="40" s="2557">
      <c r="A40" s="556" t="n"/>
      <c r="B40" s="676" t="inlineStr">
        <is>
          <t>Nbre SMS</t>
        </is>
      </c>
      <c r="C40" s="643" t="inlineStr">
        <is>
          <t>MB33</t>
        </is>
      </c>
      <c r="D40" s="2914" t="n">
        <v>1.053019</v>
      </c>
      <c r="E40" s="2914" t="n">
        <v>3.984812021576793</v>
      </c>
      <c r="F40" s="2914" t="n">
        <v>-2.931793021576793</v>
      </c>
      <c r="G40" s="2914" t="n">
        <v>1.507999</v>
      </c>
      <c r="H40" s="908" t="n">
        <v>-0.3017110754052225</v>
      </c>
      <c r="I40" s="523" t="n"/>
      <c r="J40" s="2913" t="n">
        <v>1.01555</v>
      </c>
      <c r="K40" s="2914" t="n">
        <v>3.36597975409606</v>
      </c>
      <c r="L40" s="2914" t="n">
        <v>-2.35042975409606</v>
      </c>
      <c r="M40" s="2914" t="n">
        <v>1.535533</v>
      </c>
      <c r="N40" s="908" t="n">
        <v>-0.3386335559053436</v>
      </c>
      <c r="O40" s="2913" t="n"/>
      <c r="P40" s="2913" t="n">
        <v>1.025542</v>
      </c>
      <c r="Q40" s="2914" t="n">
        <v>3.841667911465243</v>
      </c>
      <c r="R40" s="2914" t="n">
        <v>-2.816125911465243</v>
      </c>
      <c r="S40" s="2914" t="n">
        <v>1.82994952380952</v>
      </c>
      <c r="T40" s="908" t="n">
        <v>-0.439579077643046</v>
      </c>
      <c r="U40" s="524" t="n"/>
      <c r="V40" s="2399" t="n">
        <v>0.7195510000000001</v>
      </c>
      <c r="W40" s="3015" t="n">
        <v>3.444446793229376</v>
      </c>
      <c r="X40" s="3015" t="n">
        <v>0.9151865352266296</v>
      </c>
      <c r="Y40" s="3015" t="n">
        <v>-2.724895793229376</v>
      </c>
      <c r="Z40" s="3015" t="n">
        <v>-0.1956355352266296</v>
      </c>
      <c r="AA40" s="3015" t="n">
        <v>1.55722689655172</v>
      </c>
      <c r="AB40" s="908" t="n">
        <v>-0.5379279656719558</v>
      </c>
      <c r="AC40" s="524" t="n"/>
      <c r="AD40" s="2913" t="n">
        <v>0.592766</v>
      </c>
      <c r="AE40" s="2914" t="n">
        <v>3.531746361288405</v>
      </c>
      <c r="AF40" s="2914" t="n">
        <v>0.9942260506587003</v>
      </c>
      <c r="AG40" s="2914" t="n">
        <v>-2.938980361288405</v>
      </c>
      <c r="AH40" s="2913" t="n">
        <v>-0.4014600506587003</v>
      </c>
      <c r="AI40" s="2914" t="n">
        <v>1.6083978</v>
      </c>
      <c r="AJ40" s="908" t="n">
        <v>-0.6314556013443937</v>
      </c>
      <c r="AK40" s="524" t="n"/>
      <c r="AL40" s="2913" t="n">
        <v>0.713998968323929</v>
      </c>
      <c r="AM40" s="2914" t="n">
        <v>3.543726006757138</v>
      </c>
      <c r="AN40" s="2914" t="n">
        <v>0.9862195951690187</v>
      </c>
      <c r="AO40" s="2914" t="n">
        <v>7.731906503377206</v>
      </c>
      <c r="AP40" s="2914" t="n">
        <v>-2.829727038433209</v>
      </c>
      <c r="AQ40" s="2914" t="n">
        <v>-0.2722206268450897</v>
      </c>
      <c r="AR40" s="2914" t="n">
        <v>1.63033277456107</v>
      </c>
      <c r="AS40" s="908" t="n">
        <v>-0.5620532326499068</v>
      </c>
      <c r="AT40" s="2915" t="n"/>
      <c r="AU40" s="2913" t="n">
        <v>0.717933137931034</v>
      </c>
      <c r="AV40" s="2914" t="n">
        <v>3.62020388726139</v>
      </c>
      <c r="AW40" s="2914" t="n">
        <v>7.651106440936531</v>
      </c>
      <c r="AX40" s="2914" t="n">
        <v>-2.902270749330356</v>
      </c>
      <c r="AY40" s="2914" t="n">
        <v>-6.933173303005497</v>
      </c>
      <c r="AZ40" s="2914" t="n">
        <v>1.752926</v>
      </c>
      <c r="BA40" s="908" t="n">
        <v>-0.5904372814762096</v>
      </c>
      <c r="BB40" s="524" t="n"/>
      <c r="BC40" s="2913" t="n">
        <v>0.699117655172414</v>
      </c>
      <c r="BD40" s="2914" t="n">
        <v>3.42758605248958</v>
      </c>
      <c r="BE40" s="2914" t="n">
        <v>6.950209614652796</v>
      </c>
      <c r="BF40" s="2914" t="n">
        <v>-2.728468397317166</v>
      </c>
      <c r="BG40" s="2914" t="n">
        <v>-6.251091959480382</v>
      </c>
      <c r="BH40" s="2914" t="n">
        <v>1.56745324</v>
      </c>
      <c r="BI40" s="908" t="n">
        <v>-0.5539786212873477</v>
      </c>
      <c r="BJ40" s="524" t="n"/>
      <c r="BK40" s="3140" t="n">
        <v>0.771272</v>
      </c>
      <c r="BL40" s="2914" t="n">
        <v>3.068865002395066</v>
      </c>
      <c r="BM40" s="2914" t="n">
        <v>6.114254602107735</v>
      </c>
      <c r="BN40" s="2914" t="n">
        <v>0.4269916486143431</v>
      </c>
      <c r="BO40" s="2914" t="n">
        <v>-2.297593002395066</v>
      </c>
      <c r="BP40" s="2914" t="n">
        <v>0.3442803513856569</v>
      </c>
      <c r="BQ40" s="2914" t="n">
        <v>1.33372335546264</v>
      </c>
      <c r="BR40" s="908" t="n">
        <v>-0.4217151579140921</v>
      </c>
      <c r="BS40" s="524" t="n"/>
      <c r="BT40" s="3140" t="n">
        <v>0.6610408666666669</v>
      </c>
      <c r="BU40" s="2914" t="n">
        <v>3.071026328898159</v>
      </c>
      <c r="BV40" s="2914" t="n">
        <v>0.4924058356651765</v>
      </c>
      <c r="BW40" s="2914" t="n">
        <v>-2.409985462231492</v>
      </c>
      <c r="BX40" s="2914" t="n">
        <v>0.1686350310014905</v>
      </c>
      <c r="BY40" s="2914" t="n">
        <v>3.11231836666667</v>
      </c>
      <c r="BZ40" s="908" t="n">
        <v>-0.7876049976935202</v>
      </c>
      <c r="CA40" s="524" t="n"/>
      <c r="CB40" s="3140" t="n">
        <v>0.728361931034483</v>
      </c>
      <c r="CC40" s="2914" t="n">
        <v>2.812940441512292</v>
      </c>
      <c r="CD40" s="2914" t="n">
        <v>0.5055057737468307</v>
      </c>
      <c r="CE40" s="2914" t="n">
        <v>-2.084578510477809</v>
      </c>
      <c r="CF40" s="2914" t="n">
        <v>0.2228561572876523</v>
      </c>
      <c r="CG40" s="2914" t="n">
        <v>1.29836933373978</v>
      </c>
      <c r="CH40" s="908" t="n">
        <v>-0.4390179187792941</v>
      </c>
      <c r="CI40" s="524" t="n"/>
      <c r="CJ40" s="3140" t="n">
        <v>0.899443866666667</v>
      </c>
      <c r="CK40" s="2914" t="n">
        <v>2.865363762041292</v>
      </c>
      <c r="CL40" s="2914" t="n">
        <v>0.571160978831103</v>
      </c>
      <c r="CM40" s="2914" t="n">
        <v>-1.965919895374625</v>
      </c>
      <c r="CN40" s="2914" t="n">
        <v>0.328282887835564</v>
      </c>
      <c r="CO40" s="2914" t="n">
        <v>0.994324333333333</v>
      </c>
      <c r="CP40" s="908" t="n">
        <v>-0.09542205041748564</v>
      </c>
      <c r="CQ40" s="389" t="n"/>
      <c r="CR40" s="3140" t="n">
        <v>9.597596425795194</v>
      </c>
      <c r="CS40" s="2914" t="n">
        <v>40.57836432301079</v>
      </c>
      <c r="CT40" s="2914" t="n">
        <v>8.53354199828483</v>
      </c>
      <c r="CU40" s="2914" t="n">
        <v>-30.98076789721559</v>
      </c>
      <c r="CV40" s="2914" t="n">
        <v>1.064054427510364</v>
      </c>
      <c r="CW40" s="2914" t="n">
        <v>19.72855362412474</v>
      </c>
      <c r="CX40" s="523">
        <f>IFERROR(CR40/CW40-1, "-")</f>
        <v/>
      </c>
      <c r="CY40" s="900" t="n"/>
      <c r="CZ40" s="2914" t="n">
        <v>40.57836432301079</v>
      </c>
      <c r="DA40" s="2914" t="n">
        <v>11.32259452649625</v>
      </c>
      <c r="DB40" s="2914" t="n">
        <v>50.39078097228533</v>
      </c>
      <c r="DC40" s="2914" t="n">
        <v>8.53354199828483</v>
      </c>
      <c r="DD40" s="2914" t="n">
        <v>19.72855362412474</v>
      </c>
      <c r="DE40" s="224">
        <f>CZ40/DD40-1</f>
        <v/>
      </c>
      <c r="DF40" s="224">
        <f>DA40/DD40-1</f>
        <v/>
      </c>
      <c r="DG40" s="224">
        <f>DB40/DD40-1</f>
        <v/>
      </c>
      <c r="DH40" s="224">
        <f>DC40/DD40-1</f>
        <v/>
      </c>
      <c r="DI40" s="3137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Height="1" ht="15" r="41" s="2557">
      <c r="A41" s="557" t="n"/>
      <c r="B41" s="814" t="inlineStr">
        <is>
          <t>Coût unitaire</t>
        </is>
      </c>
      <c r="C41" s="643" t="inlineStr">
        <is>
          <t>MB34</t>
        </is>
      </c>
      <c r="D41" s="3141" t="n">
        <v>-4.642895332372921</v>
      </c>
      <c r="E41" s="2825" t="n">
        <v>-0.985719521706754</v>
      </c>
      <c r="F41" s="3194" t="n">
        <v>-3.657175810666167</v>
      </c>
      <c r="G41" s="2825" t="n">
        <v>-2.604714591985803</v>
      </c>
      <c r="H41" s="764" t="n">
        <v>0.782496764389542</v>
      </c>
      <c r="I41" s="224" t="n"/>
      <c r="J41" s="3141" t="n">
        <v>-5.783167741617843</v>
      </c>
      <c r="K41" s="2825" t="n">
        <v>-0.5710102675635846</v>
      </c>
      <c r="L41" s="2667" t="n">
        <v>-5.212157474054258</v>
      </c>
      <c r="M41" s="2825" t="n">
        <v>-1.251688501647311</v>
      </c>
      <c r="N41" s="764" t="n">
        <v>3.620293095292308</v>
      </c>
      <c r="O41" s="2747" t="n"/>
      <c r="P41" s="3141" t="n">
        <v>-6.383924792938759</v>
      </c>
      <c r="Q41" s="2825" t="n">
        <v>-2.968444244221648</v>
      </c>
      <c r="R41" s="2667" t="n">
        <v>-3.41548054871711</v>
      </c>
      <c r="S41" s="2825" t="n">
        <v>-6.231744018960723</v>
      </c>
      <c r="T41" s="764" t="n">
        <v>0.02442025434854345</v>
      </c>
      <c r="U41" s="389" t="n"/>
      <c r="V41" s="2668" t="n">
        <v>-5.882041717682276</v>
      </c>
      <c r="W41" s="3195" t="n">
        <v>-0.8772766207423706</v>
      </c>
      <c r="X41" s="3195" t="n">
        <v>-0.8772766207423706</v>
      </c>
      <c r="Y41" s="3196" t="n">
        <v>-5.004765096939906</v>
      </c>
      <c r="Z41" s="3196" t="n">
        <v>-5.004765096939906</v>
      </c>
      <c r="AA41" s="3195" t="n">
        <v>-3.525913283515932</v>
      </c>
      <c r="AB41" s="764" t="n">
        <v>0.6682320989519304</v>
      </c>
      <c r="AC41" s="389" t="n"/>
      <c r="AD41" s="3141" t="n">
        <v>-7.034937901296633</v>
      </c>
      <c r="AE41" s="2825" t="n">
        <v>-1.287929407914963</v>
      </c>
      <c r="AF41" s="2825" t="n">
        <v>-4.575056142399818</v>
      </c>
      <c r="AG41" s="2667" t="n">
        <v>-5.747008493381671</v>
      </c>
      <c r="AH41" s="2747" t="n">
        <v>-2.459881758896815</v>
      </c>
      <c r="AI41" s="2825" t="n">
        <v>-2.828056591472582</v>
      </c>
      <c r="AJ41" s="764" t="n">
        <v>1.487552025128857</v>
      </c>
      <c r="AK41" s="389" t="n"/>
      <c r="AL41" s="3141" t="n">
        <v>-5.088970938612806</v>
      </c>
      <c r="AM41" s="2825" t="n">
        <v>-1.310597092197341</v>
      </c>
      <c r="AN41" s="2825" t="n">
        <v>-4.709292963504788</v>
      </c>
      <c r="AO41" s="2825" t="n">
        <v>-1.05303864846479</v>
      </c>
      <c r="AP41" s="2667" t="n">
        <v>-3.778373846415465</v>
      </c>
      <c r="AQ41" s="2667" t="n">
        <v>-0.3796779751080184</v>
      </c>
      <c r="AR41" s="2825" t="n">
        <v>-2.848741724676668</v>
      </c>
      <c r="AS41" s="764" t="n">
        <v>0.7863925306146891</v>
      </c>
      <c r="AT41" s="2826" t="n"/>
      <c r="AU41" s="3141" t="n">
        <v>-4.982401300361227</v>
      </c>
      <c r="AV41" s="2825" t="n">
        <v>-1.708568133901182</v>
      </c>
      <c r="AW41" s="2825" t="n">
        <v>-1.056459670634309</v>
      </c>
      <c r="AX41" s="2667" t="n">
        <v>-3.273833166460045</v>
      </c>
      <c r="AY41" s="2667" t="n">
        <v>-3.925941629726918</v>
      </c>
      <c r="AZ41" s="2825" t="n">
        <v>-3.52859447575083</v>
      </c>
      <c r="BA41" s="764" t="n">
        <v>0.4120073402033677</v>
      </c>
      <c r="BB41" s="389" t="n"/>
      <c r="BC41" s="3141" t="n">
        <v>-5.066820976115114</v>
      </c>
      <c r="BD41" s="2825" t="n">
        <v>-2.456382920560726</v>
      </c>
      <c r="BE41" s="2825" t="n">
        <v>-1.157715534188944</v>
      </c>
      <c r="BF41" s="2667" t="n">
        <v>-2.610438055554388</v>
      </c>
      <c r="BG41" s="2667" t="n">
        <v>-3.90910544192617</v>
      </c>
      <c r="BH41" s="2825" t="n">
        <v>1.90912297964308</v>
      </c>
      <c r="BI41" s="764" t="n">
        <v>-3.654004498475201</v>
      </c>
      <c r="BJ41" s="389" t="n"/>
      <c r="BK41" s="3141" t="n">
        <v>-4.703886566606852</v>
      </c>
      <c r="BL41" s="2825" t="n">
        <v>-2.732471449754794</v>
      </c>
      <c r="BM41" s="2825" t="n">
        <v>-1.265416317645747</v>
      </c>
      <c r="BN41" s="2825" t="n">
        <v>-5.066820976115114</v>
      </c>
      <c r="BO41" s="2667" t="n">
        <v>-1.971415116852058</v>
      </c>
      <c r="BP41" s="2667" t="n">
        <v>0.3629344095082621</v>
      </c>
      <c r="BQ41" s="2825" t="n">
        <v>-3.425622698505696</v>
      </c>
      <c r="BR41" s="764" t="n">
        <v>0.3731478859766877</v>
      </c>
      <c r="BS41" s="389" t="n"/>
      <c r="BT41" s="3141" t="n">
        <v>-5.915649390511708</v>
      </c>
      <c r="BU41" s="2825" t="n">
        <v>-2.740334530606553</v>
      </c>
      <c r="BV41" s="2825" t="n">
        <v>-5.066820976115113</v>
      </c>
      <c r="BW41" s="2667" t="n">
        <v>-3.175314859905156</v>
      </c>
      <c r="BX41" s="2667" t="n">
        <v>-0.8488284143965954</v>
      </c>
      <c r="BY41" s="2825" t="n">
        <v>-1.676250751168331</v>
      </c>
      <c r="BZ41" s="764" t="n">
        <v>2.529095743216554</v>
      </c>
      <c r="CA41" s="389" t="n"/>
      <c r="CB41" s="3141" t="n">
        <v>-5.37768358436427</v>
      </c>
      <c r="CC41" s="2825" t="n">
        <v>-2.926104150489189</v>
      </c>
      <c r="CD41" s="2825" t="n">
        <v>-5.066820976115113</v>
      </c>
      <c r="CE41" s="2667" t="n">
        <v>-2.451579433875081</v>
      </c>
      <c r="CF41" s="2667" t="n">
        <v>-0.310862608249157</v>
      </c>
      <c r="CG41" s="2825" t="n">
        <v>-3.301555950688474</v>
      </c>
      <c r="CH41" s="764" t="n">
        <v>0.6288330910287498</v>
      </c>
      <c r="CI41" s="389" t="n"/>
      <c r="CJ41" s="3141" t="n">
        <v>-2.967342486742548</v>
      </c>
      <c r="CK41" s="2825" t="n">
        <v>-2.893080780516905</v>
      </c>
      <c r="CL41" s="2825" t="n">
        <v>-5.066820976115113</v>
      </c>
      <c r="CM41" s="2667" t="n">
        <v>-0.07426170622564232</v>
      </c>
      <c r="CN41" s="2667" t="n">
        <v>2.099478489372566</v>
      </c>
      <c r="CO41" s="2825" t="n">
        <v>-8.332676494222387</v>
      </c>
      <c r="CP41" s="764" t="n">
        <v>-0.6438908328194418</v>
      </c>
      <c r="CQ41" s="389" t="n"/>
      <c r="CR41" s="3141" t="n">
        <v>-5.270987626030394</v>
      </c>
      <c r="CS41" s="2825" t="n">
        <v>-1.968145296054133</v>
      </c>
      <c r="CT41" s="2825" t="n">
        <v>-5.458248421856291</v>
      </c>
      <c r="CU41" s="2667" t="n">
        <v>-3.302842329976261</v>
      </c>
      <c r="CV41" s="2667" t="n">
        <v>0.1872607958258969</v>
      </c>
      <c r="CW41" s="2825" t="n">
        <v>-2.91395725684125</v>
      </c>
      <c r="CX41" s="224">
        <f>IFERROR(CR41/CW41-1, "-")</f>
        <v/>
      </c>
      <c r="CY41" s="900" t="n"/>
      <c r="CZ41" s="2825" t="n">
        <v>-1.968145296054133</v>
      </c>
      <c r="DA41" s="2825" t="n">
        <v>-5.082192501492568</v>
      </c>
      <c r="DB41" s="2825" t="n">
        <v>-1.601852094601314</v>
      </c>
      <c r="DC41" s="2825" t="n">
        <v>-5.458248421856291</v>
      </c>
      <c r="DD41" s="2825" t="n">
        <v>-2.91395725684125</v>
      </c>
      <c r="DE41" s="224">
        <f>CZ41/DD41-1</f>
        <v/>
      </c>
      <c r="DF41" s="224">
        <f>DA41/DD41-1</f>
        <v/>
      </c>
      <c r="DG41" s="224">
        <f>DB41/DD41-1</f>
        <v/>
      </c>
      <c r="DH41" s="224">
        <f>DC41/DD41-1</f>
        <v/>
      </c>
      <c r="DI41" s="3137" t="n"/>
      <c r="DJ41" s="2657">
        <f>SUM(D41,J41,P41,V41,AD41,AL41,AU41,BC41,BK41,BT41,CB41,CJ41)-CR41</f>
        <v/>
      </c>
      <c r="DK41" s="2657">
        <f>SUM(E41,K41,Q41,W41,AE41,AM41,AV41,BD41,BL41,BU41,CC41,CK41)-CS41</f>
        <v/>
      </c>
      <c r="DL41" s="2657">
        <f>SUM(G41,M41,S41,AA41,AI41,AR41,AZ41,BH41,BQ41,BY41,CG41,CO41)-CW41</f>
        <v/>
      </c>
      <c r="DM41" s="2657">
        <f>SUM(D41,J41,P41,V41,AD41,AL41,AU41,BC41,,BN41,BV41,CD41,CL41)-CT41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</row>
    <row customHeight="1" ht="15" r="42" s="2557">
      <c r="A42" s="911" t="n"/>
      <c r="B42" s="912" t="inlineStr">
        <is>
          <t>Interconnexion SMS</t>
        </is>
      </c>
      <c r="C42" s="643" t="inlineStr">
        <is>
          <t>MB35</t>
        </is>
      </c>
      <c r="D42" s="3197" t="n">
        <v>-4.889057</v>
      </c>
      <c r="E42" s="3142" t="n">
        <v>-3.927907</v>
      </c>
      <c r="F42" s="3142" t="n">
        <v>-0.9611500000000004</v>
      </c>
      <c r="G42" s="3142" t="n">
        <v>-3.927907</v>
      </c>
      <c r="H42" s="914" t="n">
        <v>0.2446977486992437</v>
      </c>
      <c r="I42" s="915" t="n"/>
      <c r="J42" s="3197" t="n">
        <v>-5.873096</v>
      </c>
      <c r="K42" s="3142" t="n">
        <v>-1.922009</v>
      </c>
      <c r="L42" s="3142" t="n">
        <v>-3.951087</v>
      </c>
      <c r="M42" s="3142" t="n">
        <v>-1.922009</v>
      </c>
      <c r="N42" s="914" t="n">
        <v>2.055706815108566</v>
      </c>
      <c r="O42" s="2942" t="n"/>
      <c r="P42" s="3197" t="n">
        <v>-6.546983</v>
      </c>
      <c r="Q42" s="3142" t="n">
        <v>-11.403777</v>
      </c>
      <c r="R42" s="3142" t="n">
        <v>4.856794</v>
      </c>
      <c r="S42" s="3142" t="n">
        <v>-11.403777</v>
      </c>
      <c r="T42" s="914" t="n">
        <v>-0.4258934561768438</v>
      </c>
      <c r="U42" s="654" t="n"/>
      <c r="V42" s="3198" t="n">
        <v>-4.232429</v>
      </c>
      <c r="W42" s="3143" t="n">
        <v>-5.490647</v>
      </c>
      <c r="X42" s="3143" t="n">
        <v>-5.490647</v>
      </c>
      <c r="Y42" s="3143" t="n">
        <v>1.258218</v>
      </c>
      <c r="Z42" s="3143" t="n">
        <v>1.258218</v>
      </c>
      <c r="AA42" s="3143" t="n">
        <v>-5.490647</v>
      </c>
      <c r="AB42" s="2420" t="n">
        <v>-0.2291566003059385</v>
      </c>
      <c r="AC42" s="654" t="n"/>
      <c r="AD42" s="3197" t="n">
        <v>-4.170072</v>
      </c>
      <c r="AE42" s="3142" t="n">
        <v>-4.54864</v>
      </c>
      <c r="AF42" s="3142" t="n">
        <v>-4.54864</v>
      </c>
      <c r="AG42" s="3142" t="n">
        <v>0.3785679999999996</v>
      </c>
      <c r="AH42" s="2942" t="n">
        <v>0.3785679999999996</v>
      </c>
      <c r="AI42" s="3142" t="n">
        <v>-4.54864</v>
      </c>
      <c r="AJ42" s="914" t="n">
        <v>-0.08322663477434999</v>
      </c>
      <c r="AK42" s="654" t="n"/>
      <c r="AL42" s="3197" t="n">
        <v>-3.63352</v>
      </c>
      <c r="AM42" s="3142" t="n">
        <v>-4.644397</v>
      </c>
      <c r="AN42" s="3142" t="n">
        <v>-4.644397</v>
      </c>
      <c r="AO42" s="3142" t="n">
        <v>-8.141996374372454</v>
      </c>
      <c r="AP42" s="3142" t="n">
        <v>1.010877</v>
      </c>
      <c r="AQ42" s="3142" t="n">
        <v>1.010877</v>
      </c>
      <c r="AR42" s="3142" t="n">
        <v>-4.644397</v>
      </c>
      <c r="AS42" s="914" t="n">
        <v>-0.2176551659989445</v>
      </c>
      <c r="AT42" s="3103" t="n"/>
      <c r="AU42" s="3197" t="n">
        <v>-3.577031</v>
      </c>
      <c r="AV42" s="3142" t="n">
        <v>-6.185365</v>
      </c>
      <c r="AW42" s="3142" t="n">
        <v>-8.08308539057985</v>
      </c>
      <c r="AX42" s="3142" t="n">
        <v>2.608334</v>
      </c>
      <c r="AY42" s="3142" t="n">
        <v>4.50605439057985</v>
      </c>
      <c r="AZ42" s="3142" t="n">
        <v>-6.185365</v>
      </c>
      <c r="BA42" s="914" t="n">
        <v>-0.421694435170762</v>
      </c>
      <c r="BB42" s="654" t="n"/>
      <c r="BC42" s="3197" t="n">
        <v>-3.542304</v>
      </c>
      <c r="BD42" s="3142" t="n">
        <v>-8.419463838087564</v>
      </c>
      <c r="BE42" s="3142" t="n">
        <v>-8.046365636752899</v>
      </c>
      <c r="BF42" s="3142" t="n">
        <v>4.877159838087564</v>
      </c>
      <c r="BG42" s="3142" t="n">
        <v>4.504061636752899</v>
      </c>
      <c r="BH42" s="3142" t="n">
        <v>2.992461</v>
      </c>
      <c r="BI42" s="914" t="n">
        <v>-2.18374274551949</v>
      </c>
      <c r="BJ42" s="654" t="n"/>
      <c r="BK42" s="3197" t="n">
        <v>-3.627976</v>
      </c>
      <c r="BL42" s="3142" t="n">
        <v>-8.385586002196195</v>
      </c>
      <c r="BM42" s="3142" t="n">
        <v>-7.737077543747731</v>
      </c>
      <c r="BN42" s="3142" t="n">
        <v>-2.163490241825127</v>
      </c>
      <c r="BO42" s="3142" t="n">
        <v>4.757610002196195</v>
      </c>
      <c r="BP42" s="3142" t="n">
        <v>-1.464485758174872</v>
      </c>
      <c r="BQ42" s="3142" t="n">
        <v>-4.568833</v>
      </c>
      <c r="BR42" s="914" t="n">
        <v>-0.2059293915973729</v>
      </c>
      <c r="BS42" s="654" t="n"/>
      <c r="BT42" s="3197" t="n">
        <v>-3.910486</v>
      </c>
      <c r="BU42" s="3142" t="n">
        <v>-8.415639493481502</v>
      </c>
      <c r="BV42" s="3142" t="n">
        <v>-2.494932216909807</v>
      </c>
      <c r="BW42" s="3142" t="n">
        <v>4.505153493481501</v>
      </c>
      <c r="BX42" s="3142" t="n">
        <v>-1.415553783090193</v>
      </c>
      <c r="BY42" s="3142" t="n">
        <v>-5.217026</v>
      </c>
      <c r="BZ42" s="914" t="n">
        <v>-0.2504377014797319</v>
      </c>
      <c r="CA42" s="654" t="n"/>
      <c r="CB42" s="3197" t="n">
        <v>-3.9169</v>
      </c>
      <c r="CC42" s="3142" t="n">
        <v>-8.23095670098801</v>
      </c>
      <c r="CD42" s="3142" t="n">
        <v>-2.561307257967742</v>
      </c>
      <c r="CE42" s="3142" t="n">
        <v>4.31405670098801</v>
      </c>
      <c r="CF42" s="3142" t="n">
        <v>-1.355592742032258</v>
      </c>
      <c r="CG42" s="3142" t="n">
        <v>-4.286639</v>
      </c>
      <c r="CH42" s="914" t="n">
        <v>-0.08625382263353643</v>
      </c>
      <c r="CI42" s="654" t="n"/>
      <c r="CJ42" s="3197" t="n">
        <v>-2.668958</v>
      </c>
      <c r="CK42" s="3142" t="n">
        <v>-8.289728829151278</v>
      </c>
      <c r="CL42" s="3142" t="n">
        <v>-2.893970428279872</v>
      </c>
      <c r="CM42" s="3142" t="n">
        <v>5.620770829151278</v>
      </c>
      <c r="CN42" s="3142" t="n">
        <v>0.2250124282798724</v>
      </c>
      <c r="CO42" s="3142" t="n">
        <v>-8.28538300000001</v>
      </c>
      <c r="CP42" s="914" t="n">
        <v>-0.6778714997242739</v>
      </c>
      <c r="CQ42" s="694" t="n"/>
      <c r="CR42" s="3144" t="n">
        <v>-50.588812</v>
      </c>
      <c r="CS42" s="3142" t="n">
        <v>-79.86411686390454</v>
      </c>
      <c r="CT42" s="3142" t="n">
        <v>-46.57819214498255</v>
      </c>
      <c r="CU42" s="3142" t="n">
        <v>29.27530486390454</v>
      </c>
      <c r="CV42" s="3142" t="n">
        <v>-4.010619855017453</v>
      </c>
      <c r="CW42" s="3142" t="n">
        <v>-57.488162</v>
      </c>
      <c r="CX42" s="915">
        <f>IFERROR(CR42/CW42-1, "-")</f>
        <v/>
      </c>
      <c r="CY42" s="900" t="n"/>
      <c r="CZ42" s="3142" t="n">
        <v>-79.86411686390454</v>
      </c>
      <c r="DA42" s="3142" t="n">
        <v>-57.54360500000001</v>
      </c>
      <c r="DB42" s="3142" t="n">
        <v>-80.71857804905132</v>
      </c>
      <c r="DC42" s="3142" t="n">
        <v>-46.57819214498256</v>
      </c>
      <c r="DD42" s="3142" t="n">
        <v>-57.488162</v>
      </c>
      <c r="DE42" s="915">
        <f>CZ42/DD42-1</f>
        <v/>
      </c>
      <c r="DF42" s="915">
        <f>DA42/DD42-1</f>
        <v/>
      </c>
      <c r="DG42" s="915">
        <f>DB42/DD42-1</f>
        <v/>
      </c>
      <c r="DH42" s="915">
        <f>DC42/DD42-1</f>
        <v/>
      </c>
      <c r="DI42" s="3137" t="n"/>
      <c r="DJ42" s="2657">
        <f>SUM(D42,J42,P42,V42,AD42,AL42,AU42,BC42,BK42,BT42,CB42,CJ42)-CR42</f>
        <v/>
      </c>
      <c r="DK42" s="2657">
        <f>SUM(E42,K42,Q42,W42,AE42,AM42,AV42,BD42,BL42,BU42,CC42,CK42)-CS42</f>
        <v/>
      </c>
      <c r="DL42" s="2657">
        <f>SUM(G42,M42,S42,AA42,AI42,AR42,AZ42,BH42,BQ42,BY42,CG42,CO42)-CW42</f>
        <v/>
      </c>
      <c r="DM42" s="2657">
        <f>SUM(D42,J42,P42,V42,AD42,AL42,AU42,BC42,,BN42,BV42,CD42,CL42)-CT42</f>
        <v/>
      </c>
      <c r="DX42" s="2811">
        <f>(CS42-CZ42)*10^6</f>
        <v/>
      </c>
      <c r="DY42" s="2811">
        <f>(CT42-DC42)*10^6</f>
        <v/>
      </c>
      <c r="DZ42" s="2811">
        <f>(CW42-DD42)*10^6</f>
        <v/>
      </c>
      <c r="EA42" s="2618" t="n">
        <v>57.488162</v>
      </c>
      <c r="EB42" s="3193">
        <f>EA42+CR42</f>
        <v/>
      </c>
    </row>
    <row customHeight="1" ht="15" r="43" s="2557">
      <c r="A43" s="983" t="n"/>
      <c r="B43" s="984" t="inlineStr">
        <is>
          <t>Roaming out</t>
        </is>
      </c>
      <c r="C43" s="643" t="inlineStr">
        <is>
          <t>MB36</t>
        </is>
      </c>
      <c r="D43" s="3199" t="n">
        <v>-51.451201</v>
      </c>
      <c r="E43" s="3013" t="n">
        <v>-61.0977725</v>
      </c>
      <c r="F43" s="3013" t="n">
        <v>9.646571500000007</v>
      </c>
      <c r="G43" s="3013" t="n">
        <v>-33.679409</v>
      </c>
      <c r="H43" s="986" t="n">
        <v>0.5276752926394879</v>
      </c>
      <c r="I43" s="987" t="n"/>
      <c r="J43" s="3199" t="n">
        <v>-20.967997</v>
      </c>
      <c r="K43" s="3013" t="n">
        <v>-58.9851637525</v>
      </c>
      <c r="L43" s="3013" t="n">
        <v>38.0171667525</v>
      </c>
      <c r="M43" s="3013" t="n">
        <v>-51.82441</v>
      </c>
      <c r="N43" s="986" t="n">
        <v>-0.5954030735709293</v>
      </c>
      <c r="O43" s="3200" t="n"/>
      <c r="P43" s="3199" t="n">
        <v>-44.301684</v>
      </c>
      <c r="Q43" s="3013" t="n">
        <v>-85.4788305936105</v>
      </c>
      <c r="R43" s="3013" t="n">
        <v>41.17714659361049</v>
      </c>
      <c r="S43" s="3013" t="n">
        <v>-39.788982</v>
      </c>
      <c r="T43" s="986" t="n">
        <v>0.1134158697500731</v>
      </c>
      <c r="U43" s="369" t="n"/>
      <c r="V43" s="3201" t="n">
        <v>-30.995185</v>
      </c>
      <c r="W43" s="3202" t="n">
        <v>-59.76498567093764</v>
      </c>
      <c r="X43" s="3202" t="n">
        <v>-18.84822023180018</v>
      </c>
      <c r="Y43" s="3202" t="n">
        <v>28.76980067093764</v>
      </c>
      <c r="Z43" s="3202" t="n">
        <v>-12.14696476819982</v>
      </c>
      <c r="AA43" s="3202" t="n">
        <v>-53.826368</v>
      </c>
      <c r="AB43" s="2425" t="n">
        <v>-0.4241635437858263</v>
      </c>
      <c r="AC43" s="369" t="n"/>
      <c r="AD43" s="3199" t="n">
        <v>-38.12661900000001</v>
      </c>
      <c r="AE43" s="3013" t="n">
        <v>-60.57967271261478</v>
      </c>
      <c r="AF43" s="3013" t="n">
        <v>-19.60214904107219</v>
      </c>
      <c r="AG43" s="3013" t="n">
        <v>22.45305371261477</v>
      </c>
      <c r="AH43" s="3200" t="n">
        <v>-18.52446995892781</v>
      </c>
      <c r="AI43" s="3013" t="n">
        <v>-60.440945</v>
      </c>
      <c r="AJ43" s="986" t="n">
        <v>-0.3691922090232043</v>
      </c>
      <c r="AK43" s="369" t="n"/>
      <c r="AL43" s="3199" t="n">
        <v>-45.0907</v>
      </c>
      <c r="AM43" s="3013" t="n">
        <v>-60.85684943497186</v>
      </c>
      <c r="AN43" s="3013" t="n">
        <v>-19.81777268052399</v>
      </c>
      <c r="AO43" s="3013" t="n">
        <v>-38</v>
      </c>
      <c r="AP43" s="3013" t="n">
        <v>15.76614943497187</v>
      </c>
      <c r="AQ43" s="3013" t="n">
        <v>-25.27292731947601</v>
      </c>
      <c r="AR43" s="3013" t="n">
        <v>-38.142074</v>
      </c>
      <c r="AS43" s="986" t="n">
        <v>0.1821774557933058</v>
      </c>
      <c r="AT43" s="2812" t="n"/>
      <c r="AU43" s="3199" t="n">
        <v>-48.149587</v>
      </c>
      <c r="AV43" s="3013" t="n">
        <v>-61.13720420800566</v>
      </c>
      <c r="AW43" s="3013" t="n">
        <v>-40</v>
      </c>
      <c r="AX43" s="3013" t="n">
        <v>12.98761720800565</v>
      </c>
      <c r="AY43" s="3013" t="n">
        <v>-8.149587000000004</v>
      </c>
      <c r="AZ43" s="3013" t="n">
        <v>-23.125702</v>
      </c>
      <c r="BA43" s="986" t="n">
        <v>1.082081097473279</v>
      </c>
      <c r="BB43" s="369" t="n"/>
      <c r="BC43" s="3199" t="n">
        <v>-52.65259399999999</v>
      </c>
      <c r="BD43" s="3013" t="n">
        <v>-61.42077462950817</v>
      </c>
      <c r="BE43" s="3013" t="n">
        <v>-40</v>
      </c>
      <c r="BF43" s="3013" t="n">
        <v>8.76818062950818</v>
      </c>
      <c r="BG43" s="3013" t="n">
        <v>-12.65259399999999</v>
      </c>
      <c r="BH43" s="3013" t="n">
        <v>-35.973127</v>
      </c>
      <c r="BI43" s="986" t="n">
        <v>0.4636646405523768</v>
      </c>
      <c r="BJ43" s="369" t="n"/>
      <c r="BK43" s="3199" t="n">
        <v>-61.919497</v>
      </c>
      <c r="BL43" s="3013" t="n">
        <v>-61.70759875394882</v>
      </c>
      <c r="BM43" s="3013" t="n">
        <v>-40</v>
      </c>
      <c r="BN43" s="3013" t="n">
        <v>-43.08685150000001</v>
      </c>
      <c r="BO43" s="3013" t="n">
        <v>-0.2118982460511774</v>
      </c>
      <c r="BP43" s="3013" t="n">
        <v>-18.83264549999999</v>
      </c>
      <c r="BQ43" s="3013" t="n">
        <v>-44.161627</v>
      </c>
      <c r="BR43" s="986" t="n">
        <v>0.4021108642577864</v>
      </c>
      <c r="BS43" s="369" t="n"/>
      <c r="BT43" s="3199" t="n">
        <v>-56.041886</v>
      </c>
      <c r="BU43" s="3013" t="n">
        <v>-61.99771509816195</v>
      </c>
      <c r="BV43" s="3013" t="n">
        <v>-43.08685150000001</v>
      </c>
      <c r="BW43" s="3013" t="n">
        <v>5.955829098161949</v>
      </c>
      <c r="BX43" s="3013" t="n">
        <v>-12.95503449999999</v>
      </c>
      <c r="BY43" s="3013" t="n">
        <v>-36.207504</v>
      </c>
      <c r="BZ43" s="986" t="n">
        <v>0.5477975504746198</v>
      </c>
      <c r="CA43" s="369" t="n"/>
      <c r="CB43" s="3199" t="n">
        <v>-64.18679900000001</v>
      </c>
      <c r="CC43" s="3013" t="n">
        <v>-62.291162647107</v>
      </c>
      <c r="CD43" s="3013" t="n">
        <v>-43.08685150000001</v>
      </c>
      <c r="CE43" s="3013" t="n">
        <v>-1.895636352893007</v>
      </c>
      <c r="CF43" s="3013" t="n">
        <v>-21.0999475</v>
      </c>
      <c r="CG43" s="3013" t="n">
        <v>-44.372726</v>
      </c>
      <c r="CH43" s="986" t="n">
        <v>0.4465372039572237</v>
      </c>
      <c r="CI43" s="369" t="n"/>
      <c r="CJ43" s="3199" t="n">
        <v>-61.507854</v>
      </c>
      <c r="CK43" s="3013" t="n">
        <v>-62.58798085970224</v>
      </c>
      <c r="CL43" s="3013" t="n">
        <v>-43.08685150000001</v>
      </c>
      <c r="CM43" s="3013" t="n">
        <v>1.08012685970224</v>
      </c>
      <c r="CN43" s="3013" t="n">
        <v>-18.42100249999999</v>
      </c>
      <c r="CO43" s="3013" t="n">
        <v>-50.685449</v>
      </c>
      <c r="CP43" s="986" t="n">
        <v>0.213520945626821</v>
      </c>
      <c r="CQ43" s="694" t="n"/>
      <c r="CR43" s="3203" t="n">
        <v>-575.3916029999998</v>
      </c>
      <c r="CS43" s="3013" t="n">
        <v>-757.9057108610685</v>
      </c>
      <c r="CT43" s="3013" t="n">
        <v>-504.082973</v>
      </c>
      <c r="CU43" s="3013" t="n">
        <v>182.5141078610687</v>
      </c>
      <c r="CV43" s="3013" t="n">
        <v>-71.30862999999982</v>
      </c>
      <c r="CW43" s="3013" t="n">
        <v>-512.2283229999999</v>
      </c>
      <c r="CX43" s="987">
        <f>IFERROR(CR43/CW43-1, "-")</f>
        <v/>
      </c>
      <c r="CY43" s="900" t="n"/>
      <c r="CZ43" s="3013" t="n">
        <v>-757.9057108610685</v>
      </c>
      <c r="DA43" s="3013" t="n">
        <v>-298.5584231195527</v>
      </c>
      <c r="DB43" s="3013" t="n">
        <v>-463.842686</v>
      </c>
      <c r="DC43" s="3013" t="n">
        <v>-504.082973</v>
      </c>
      <c r="DD43" s="3013" t="n">
        <v>-512.2283229999999</v>
      </c>
      <c r="DE43" s="990">
        <f>CZ43/DD43-1</f>
        <v/>
      </c>
      <c r="DF43" s="990">
        <f>DA43/DD43-1</f>
        <v/>
      </c>
      <c r="DG43" s="990">
        <f>DB43/DD43-1</f>
        <v/>
      </c>
      <c r="DH43" s="990">
        <f>DC43/DD43-1</f>
        <v/>
      </c>
      <c r="DI43" s="3137" t="n"/>
      <c r="DJ43" s="2657">
        <f>SUM(D43,J43,P43,V43,AD43,AL43,AU43,BC43,BK43,BT43,CB43,CJ43)-CR43</f>
        <v/>
      </c>
      <c r="DK43" s="2657">
        <f>SUM(E43,K43,Q43,W43,AE43,AM43,AV43,BD43,BL43,BU43,CC43,CK43)-CS43</f>
        <v/>
      </c>
      <c r="DL43" s="2657">
        <f>SUM(G43,M43,S43,AA43,AI43,AR43,AZ43,BH43,BQ43,BY43,CG43,CO43)-CW43</f>
        <v/>
      </c>
      <c r="DM43" s="2657">
        <f>SUM(D43,J43,P43,V43,AD43,AL43,AU43,BC43,,BN43,BV43,CD43,CL43)-CT43</f>
        <v/>
      </c>
      <c r="DX43" s="2811">
        <f>(CS43-CZ43)*10^6</f>
        <v/>
      </c>
      <c r="DY43" s="2811">
        <f>(CT43-DC43)*10^6</f>
        <v/>
      </c>
      <c r="DZ43" s="2811">
        <f>(CW43-DD43)*10^6</f>
        <v/>
      </c>
    </row>
    <row customHeight="1" ht="1.5" r="44" s="2557">
      <c r="A44" s="991" t="n"/>
      <c r="B44" s="992" t="n"/>
      <c r="C44" s="643" t="inlineStr">
        <is>
          <t>MB37</t>
        </is>
      </c>
      <c r="D44" s="3204" t="n"/>
      <c r="E44" s="3204" t="n"/>
      <c r="F44" s="3204" t="n"/>
      <c r="G44" s="3204" t="n"/>
      <c r="H44" s="994" t="n"/>
      <c r="I44" s="3205" t="n"/>
      <c r="J44" s="3204" t="n"/>
      <c r="K44" s="3204" t="n"/>
      <c r="L44" s="3204" t="n"/>
      <c r="M44" s="3204" t="n"/>
      <c r="N44" s="994" t="n"/>
      <c r="O44" s="3206" t="n"/>
      <c r="P44" s="3204" t="n"/>
      <c r="Q44" s="3204" t="n"/>
      <c r="R44" s="3204" t="n"/>
      <c r="S44" s="3204" t="n"/>
      <c r="T44" s="994" t="n"/>
      <c r="U44" s="997" t="n"/>
      <c r="V44" s="3207" t="n"/>
      <c r="W44" s="3207" t="n"/>
      <c r="X44" s="3207" t="n"/>
      <c r="Y44" s="3207" t="n"/>
      <c r="Z44" s="3207" t="n"/>
      <c r="AA44" s="3207" t="n"/>
      <c r="AB44" s="2426" t="n"/>
      <c r="AC44" s="997" t="n"/>
      <c r="AD44" s="3204" t="n"/>
      <c r="AE44" s="3204" t="n"/>
      <c r="AF44" s="3204" t="n"/>
      <c r="AG44" s="3204" t="n"/>
      <c r="AH44" s="3206" t="n"/>
      <c r="AI44" s="3204" t="n"/>
      <c r="AJ44" s="994" t="n"/>
      <c r="AK44" s="3208" t="n"/>
      <c r="AL44" s="3204" t="n"/>
      <c r="AM44" s="3204" t="n"/>
      <c r="AN44" s="3204" t="n"/>
      <c r="AO44" s="3204" t="n"/>
      <c r="AP44" s="3204" t="n"/>
      <c r="AQ44" s="3204" t="n"/>
      <c r="AR44" s="3204" t="n"/>
      <c r="AS44" s="994" t="n"/>
      <c r="AT44" s="3209" t="n"/>
      <c r="AU44" s="3204" t="n"/>
      <c r="AV44" s="3204" t="n"/>
      <c r="AW44" s="3204" t="n"/>
      <c r="AX44" s="3204" t="n"/>
      <c r="AY44" s="3204" t="n"/>
      <c r="AZ44" s="3204" t="n"/>
      <c r="BA44" s="994" t="n"/>
      <c r="BB44" s="997" t="n"/>
      <c r="BC44" s="3204" t="n"/>
      <c r="BD44" s="3204" t="n"/>
      <c r="BE44" s="3204" t="n"/>
      <c r="BF44" s="3204" t="n"/>
      <c r="BG44" s="3204" t="n"/>
      <c r="BH44" s="3204" t="n"/>
      <c r="BI44" s="994" t="n"/>
      <c r="BJ44" s="997" t="n"/>
      <c r="BK44" s="3204" t="n"/>
      <c r="BL44" s="3204" t="n"/>
      <c r="BM44" s="3204" t="n"/>
      <c r="BN44" s="3204" t="n"/>
      <c r="BO44" s="3204" t="n"/>
      <c r="BP44" s="3204" t="n"/>
      <c r="BQ44" s="3204" t="n"/>
      <c r="BR44" s="994" t="n"/>
      <c r="BS44" s="3208" t="n"/>
      <c r="BT44" s="3204" t="n"/>
      <c r="BU44" s="3204" t="n"/>
      <c r="BV44" s="3204" t="n"/>
      <c r="BW44" s="3204" t="n"/>
      <c r="BX44" s="3204" t="n"/>
      <c r="BY44" s="3204" t="n"/>
      <c r="BZ44" s="994" t="n"/>
      <c r="CA44" s="3208" t="n"/>
      <c r="CB44" s="3204" t="n"/>
      <c r="CC44" s="3204" t="n"/>
      <c r="CD44" s="3204" t="n"/>
      <c r="CE44" s="3204" t="n"/>
      <c r="CF44" s="3204" t="n"/>
      <c r="CG44" s="3204" t="n"/>
      <c r="CH44" s="994" t="n"/>
      <c r="CI44" s="3208" t="n"/>
      <c r="CJ44" s="3204" t="n"/>
      <c r="CK44" s="3204" t="n"/>
      <c r="CL44" s="3204" t="n"/>
      <c r="CM44" s="3204" t="n"/>
      <c r="CN44" s="3204" t="n"/>
      <c r="CO44" s="3204" t="n"/>
      <c r="CP44" s="994" t="n"/>
      <c r="CQ44" s="3210" t="n"/>
      <c r="CR44" s="3211" t="n"/>
      <c r="CS44" s="3204" t="n"/>
      <c r="CT44" s="3204" t="n"/>
      <c r="CU44" s="3204">
        <f>+CR44-CS44</f>
        <v/>
      </c>
      <c r="CV44" s="3204">
        <f>+CR44-CT44</f>
        <v/>
      </c>
      <c r="CW44" s="3204" t="n"/>
      <c r="CX44" s="3205">
        <f>IFERROR(CR44/CW44-1, "-")</f>
        <v/>
      </c>
      <c r="CY44" s="900" t="n"/>
      <c r="CZ44" s="3204" t="n"/>
      <c r="DA44" s="3204" t="n"/>
      <c r="DB44" s="3204" t="n"/>
      <c r="DC44" s="3204" t="n"/>
      <c r="DD44" s="3204" t="n"/>
      <c r="DE44" s="3212" t="n"/>
      <c r="DF44" s="3212" t="n"/>
      <c r="DG44" s="3212" t="n"/>
      <c r="DH44" s="3212" t="n"/>
      <c r="DI44" s="3137" t="n"/>
      <c r="DJ44" s="2657">
        <f>SUM(D44,J44,P44,V44,AD44,AL44,AU44,BC44,BK44,BT44,CB44,CJ44)-CR44</f>
        <v/>
      </c>
      <c r="DK44" s="2657">
        <f>SUM(E44,K44,Q44,W44,AE44,AM44,AV44,BD44,BL44,BU44,CC44,CK44)-CS44</f>
        <v/>
      </c>
      <c r="DL44" s="2657">
        <f>SUM(G44,M44,S44,AA44,AI44,AR44,AZ44,BH44,BQ44,BY44,CG44,CO44)-CW44</f>
        <v/>
      </c>
      <c r="DM44" s="2657">
        <f>SUM(D44,J44,P44,V44,AD44,AL44,AU44,BC44,,BN44,BV44,CD44,CL44)-CT44</f>
        <v/>
      </c>
      <c r="DX44" s="2811">
        <f>(CS44-CZ44)*10^6</f>
        <v/>
      </c>
      <c r="DY44" s="2811">
        <f>(CT44-DC44)*10^6</f>
        <v/>
      </c>
      <c r="DZ44" s="2811">
        <f>(CW44-DD44)*10^6</f>
        <v/>
      </c>
    </row>
    <row customHeight="1" ht="15" r="45" s="2557">
      <c r="A45" s="691" t="n"/>
      <c r="B45" s="1003" t="inlineStr">
        <is>
          <t>Coûts des terminaux et cartes</t>
        </is>
      </c>
      <c r="C45" s="643" t="inlineStr">
        <is>
          <t>MB38</t>
        </is>
      </c>
      <c r="D45" s="2662" t="n">
        <v>-182.847508</v>
      </c>
      <c r="E45" s="2662" t="n">
        <v>-168.2748554468905</v>
      </c>
      <c r="F45" s="2662" t="n">
        <v>-14.57265255310952</v>
      </c>
      <c r="G45" s="2662" t="n">
        <v>-76.415722</v>
      </c>
      <c r="H45" s="697" t="n">
        <v>1.392799586451595</v>
      </c>
      <c r="I45" s="693" t="n"/>
      <c r="J45" s="2662" t="n">
        <v>-205.784444</v>
      </c>
      <c r="K45" s="2662" t="n">
        <v>-168.2748554468905</v>
      </c>
      <c r="L45" s="2662" t="n">
        <v>-37.50958855310952</v>
      </c>
      <c r="M45" s="2662" t="n">
        <v>-192.849101</v>
      </c>
      <c r="N45" s="697" t="n">
        <v>0.06707494581475926</v>
      </c>
      <c r="O45" s="3024" t="n"/>
      <c r="P45" s="2662" t="n">
        <v>-181.646879</v>
      </c>
      <c r="Q45" s="2662" t="n">
        <v>-168.2748554468905</v>
      </c>
      <c r="R45" s="2662" t="n">
        <v>-13.3720235531095</v>
      </c>
      <c r="S45" s="2662" t="n">
        <v>-91.16367500000001</v>
      </c>
      <c r="T45" s="697" t="n">
        <v>0.9925357221502968</v>
      </c>
      <c r="U45" s="694" t="n"/>
      <c r="V45" s="2663" t="n">
        <v>-222.238724</v>
      </c>
      <c r="W45" s="2663" t="n">
        <v>-168.2748554468905</v>
      </c>
      <c r="X45" s="2663" t="n">
        <v>-158.9720616076561</v>
      </c>
      <c r="Y45" s="2663" t="n">
        <v>-53.96386855310953</v>
      </c>
      <c r="Z45" s="2663" t="n">
        <v>-63.26666239234393</v>
      </c>
      <c r="AA45" s="2663" t="n">
        <v>49.150666</v>
      </c>
      <c r="AB45" s="2305" t="n">
        <v>-5.521581131779578</v>
      </c>
      <c r="AC45" s="694" t="n"/>
      <c r="AD45" s="2662" t="n">
        <v>-152.195596</v>
      </c>
      <c r="AE45" s="2662" t="n">
        <v>-168.2748554468905</v>
      </c>
      <c r="AF45" s="2662" t="n">
        <v>-158.9720616076561</v>
      </c>
      <c r="AG45" s="2662" t="n">
        <v>16.07925944689046</v>
      </c>
      <c r="AH45" s="3024" t="n">
        <v>6.776465607656064</v>
      </c>
      <c r="AI45" s="2662" t="n">
        <v>-66.25407800000002</v>
      </c>
      <c r="AJ45" s="697" t="n">
        <v>1.297150614638392</v>
      </c>
      <c r="AK45" s="694" t="n"/>
      <c r="AL45" s="2662" t="n">
        <v>-116.473244</v>
      </c>
      <c r="AM45" s="2662" t="n">
        <v>-169.1748554468905</v>
      </c>
      <c r="AN45" s="2662" t="n">
        <v>-158.9720616076561</v>
      </c>
      <c r="AO45" s="2662" t="n">
        <v>-139.5652067096775</v>
      </c>
      <c r="AP45" s="2662" t="n">
        <v>52.7016114468905</v>
      </c>
      <c r="AQ45" s="2662" t="n">
        <v>42.49881760765609</v>
      </c>
      <c r="AR45" s="2662" t="n">
        <v>-239.615653</v>
      </c>
      <c r="AS45" s="697" t="n">
        <v>-0.5139163800788924</v>
      </c>
      <c r="AT45" s="3023" t="n"/>
      <c r="AU45" s="2662" t="n">
        <v>-251.009305</v>
      </c>
      <c r="AV45" s="2662" t="n">
        <v>-168.2748554468905</v>
      </c>
      <c r="AW45" s="2662" t="n">
        <v>-160.8333281525424</v>
      </c>
      <c r="AX45" s="2662" t="n">
        <v>-82.7344495531095</v>
      </c>
      <c r="AY45" s="2662" t="n">
        <v>-90.17597684745763</v>
      </c>
      <c r="AZ45" s="2662" t="n">
        <v>-290.739564</v>
      </c>
      <c r="BA45" s="697" t="n">
        <v>-0.1366523993273925</v>
      </c>
      <c r="BB45" s="694" t="n"/>
      <c r="BC45" s="2662" t="n">
        <v>-142.996818</v>
      </c>
      <c r="BD45" s="2662" t="n">
        <v>-169.1748554468905</v>
      </c>
      <c r="BE45" s="2662" t="n">
        <v>-156.578307638983</v>
      </c>
      <c r="BF45" s="2662" t="n">
        <v>26.1780374468905</v>
      </c>
      <c r="BG45" s="2662" t="n">
        <v>13.58148963898304</v>
      </c>
      <c r="BH45" s="2662" t="n">
        <v>-170.258137</v>
      </c>
      <c r="BI45" s="697" t="n">
        <v>-0.1601175690064083</v>
      </c>
      <c r="BJ45" s="694" t="n"/>
      <c r="BK45" s="2662" t="n">
        <v>-119.538885</v>
      </c>
      <c r="BL45" s="2662" t="n">
        <v>-168.2748554468905</v>
      </c>
      <c r="BM45" s="2662" t="n">
        <v>-157.5525487289229</v>
      </c>
      <c r="BN45" s="2662" t="n">
        <v>-113.8544249919356</v>
      </c>
      <c r="BO45" s="2662" t="n">
        <v>48.73597044689049</v>
      </c>
      <c r="BP45" s="2662" t="n">
        <v>-5.684460008064406</v>
      </c>
      <c r="BQ45" s="2662" t="n">
        <v>-187.409656</v>
      </c>
      <c r="BR45" s="697" t="n">
        <v>-0.362151942693924</v>
      </c>
      <c r="BS45" s="694" t="n"/>
      <c r="BT45" s="2662" t="n">
        <v>-83.846101</v>
      </c>
      <c r="BU45" s="2662" t="n">
        <v>-168.2748554468905</v>
      </c>
      <c r="BV45" s="2662" t="n">
        <v>-119.9834572500001</v>
      </c>
      <c r="BW45" s="2662" t="n">
        <v>84.42875444689048</v>
      </c>
      <c r="BX45" s="2662" t="n">
        <v>36.1373562500001</v>
      </c>
      <c r="BY45" s="2662" t="n">
        <v>-230.793136</v>
      </c>
      <c r="BZ45" s="697" t="n">
        <v>-0.6367045292022896</v>
      </c>
      <c r="CA45" s="694" t="n"/>
      <c r="CB45" s="2662" t="n">
        <v>-74.17377</v>
      </c>
      <c r="CC45" s="2662" t="n">
        <v>-168.2748554468905</v>
      </c>
      <c r="CD45" s="2662" t="n">
        <v>-113.8544249919356</v>
      </c>
      <c r="CE45" s="2662" t="n">
        <v>94.10108544689048</v>
      </c>
      <c r="CF45" s="2662" t="n">
        <v>39.68065499193558</v>
      </c>
      <c r="CG45" s="2662" t="n">
        <v>-182.554509</v>
      </c>
      <c r="CH45" s="697" t="n">
        <v>-0.5936897400874388</v>
      </c>
      <c r="CI45" s="694" t="n"/>
      <c r="CJ45" s="2662" t="n">
        <v>-188.863578</v>
      </c>
      <c r="CK45" s="2662" t="n">
        <v>-169.1748554468905</v>
      </c>
      <c r="CL45" s="2662" t="n">
        <v>-134.9834572500001</v>
      </c>
      <c r="CM45" s="2662" t="n">
        <v>-19.68872255310953</v>
      </c>
      <c r="CN45" s="2662" t="n">
        <v>-53.88012074999992</v>
      </c>
      <c r="CO45" s="2662" t="n">
        <v>-343.763997</v>
      </c>
      <c r="CP45" s="697" t="n">
        <v>-0.450601052907818</v>
      </c>
      <c r="CQ45" s="694" t="n"/>
      <c r="CR45" s="3213" t="n">
        <v>-1921.614852</v>
      </c>
      <c r="CS45" s="2662" t="n">
        <v>-2021.998265362686</v>
      </c>
      <c r="CT45" s="2662" t="n">
        <v>-1937.868282483872</v>
      </c>
      <c r="CU45" s="2662" t="n">
        <v>100.3834133626858</v>
      </c>
      <c r="CV45" s="2662" t="n">
        <v>16.2534304838714</v>
      </c>
      <c r="CW45" s="2662" t="n">
        <v>-2022.666562</v>
      </c>
      <c r="CX45" s="693">
        <f>IFERROR(CR45/CW45-1, "-")</f>
        <v/>
      </c>
      <c r="CY45" s="900" t="n"/>
      <c r="CZ45" s="2662" t="n">
        <v>-2021.998265362686</v>
      </c>
      <c r="DA45" s="2662" t="n">
        <v>-2001.027385468905</v>
      </c>
      <c r="DB45" s="2662" t="n">
        <v>-2033.027120705792</v>
      </c>
      <c r="DC45" s="2662" t="n">
        <v>-1937.868282483871</v>
      </c>
      <c r="DD45" s="2662" t="n">
        <v>-2022.666562</v>
      </c>
      <c r="DE45" s="693">
        <f>CZ45/DD45-1</f>
        <v/>
      </c>
      <c r="DF45" s="693">
        <f>DA45/DD45-1</f>
        <v/>
      </c>
      <c r="DG45" s="693">
        <f>DB45/DD45-1</f>
        <v/>
      </c>
      <c r="DH45" s="693">
        <f>DC45/DD45-1</f>
        <v/>
      </c>
      <c r="DI45" s="3137" t="n"/>
      <c r="DJ45" s="2657">
        <f>SUM(D45,J45,P45,V45,AD45,AL45,AU45,BC45,BK45,BT45,CB45,CJ45)-CR45</f>
        <v/>
      </c>
      <c r="DK45" s="2657">
        <f>SUM(E45,K45,Q45,W45,AE45,AM45,AV45,BD45,BL45,BU45,CC45,CK45)-CS45</f>
        <v/>
      </c>
      <c r="DL45" s="2657">
        <f>SUM(G45,M45,S45,AA45,AI45,AR45,AZ45,BH45,BQ45,BY45,CG45,CO45)-CW45</f>
        <v/>
      </c>
      <c r="DM45" s="2657">
        <f>SUM(D45,J45,P45,V45,AD45,AL45,AU45,BC45,,BN45,BV45,CD45,CL45)-CT45</f>
        <v/>
      </c>
      <c r="DX45" s="2811">
        <f>(CS45-CZ45)*10^6</f>
        <v/>
      </c>
      <c r="DY45" s="2811">
        <f>(CT45-DC45)*10^6</f>
        <v/>
      </c>
      <c r="DZ45" s="2811">
        <f>(CW45-DD45)*10^6</f>
        <v/>
      </c>
    </row>
    <row customFormat="1" customHeight="1" hidden="1" ht="21.75" r="46" s="1019">
      <c r="A46" s="1005" t="n"/>
      <c r="B46" s="1006" t="inlineStr">
        <is>
          <t>Dont coût des cartes de recharge vendues &amp; des Kits.</t>
        </is>
      </c>
      <c r="C46" s="643" t="inlineStr">
        <is>
          <t>MB39</t>
        </is>
      </c>
      <c r="D46" s="3214" t="n"/>
      <c r="E46" s="3215" t="n"/>
      <c r="F46" s="3215" t="n"/>
      <c r="G46" s="3215" t="n"/>
      <c r="H46" s="1009" t="n"/>
      <c r="I46" s="1010" t="n"/>
      <c r="J46" s="3214" t="n"/>
      <c r="K46" s="3215" t="n"/>
      <c r="L46" s="3215" t="n"/>
      <c r="M46" s="3215" t="n"/>
      <c r="N46" s="1009" t="n"/>
      <c r="O46" s="3216" t="n"/>
      <c r="P46" s="3214" t="n"/>
      <c r="Q46" s="3215" t="n"/>
      <c r="R46" s="3215" t="n"/>
      <c r="S46" s="3215" t="n"/>
      <c r="T46" s="1009" t="n"/>
      <c r="U46" s="1012" t="n"/>
      <c r="V46" s="3217" t="n"/>
      <c r="W46" s="3218" t="n"/>
      <c r="X46" s="3218" t="n"/>
      <c r="Y46" s="3218" t="n"/>
      <c r="Z46" s="3218" t="n"/>
      <c r="AA46" s="3218" t="n"/>
      <c r="AB46" s="2427" t="n"/>
      <c r="AC46" s="1012" t="n"/>
      <c r="AD46" s="3214" t="n"/>
      <c r="AE46" s="3215" t="n"/>
      <c r="AF46" s="3215" t="n"/>
      <c r="AG46" s="3215" t="n"/>
      <c r="AH46" s="3216" t="n"/>
      <c r="AI46" s="3215" t="n"/>
      <c r="AJ46" s="1009" t="n"/>
      <c r="AK46" s="1012" t="n"/>
      <c r="AL46" s="3214" t="n"/>
      <c r="AM46" s="3215" t="n"/>
      <c r="AN46" s="3215" t="n"/>
      <c r="AO46" s="3215" t="n"/>
      <c r="AP46" s="3215" t="n"/>
      <c r="AQ46" s="3215" t="n"/>
      <c r="AR46" s="3215" t="n"/>
      <c r="AS46" s="1009" t="n"/>
      <c r="AT46" s="3219" t="n"/>
      <c r="AU46" s="3214" t="n"/>
      <c r="AV46" s="3215" t="n"/>
      <c r="AW46" s="3215" t="n"/>
      <c r="AX46" s="3215" t="n"/>
      <c r="AY46" s="3215" t="n"/>
      <c r="AZ46" s="3215" t="n"/>
      <c r="BA46" s="1009" t="n"/>
      <c r="BB46" s="1012" t="n"/>
      <c r="BC46" s="3214" t="n"/>
      <c r="BD46" s="3215" t="n"/>
      <c r="BE46" s="3215" t="n"/>
      <c r="BF46" s="3215" t="n"/>
      <c r="BG46" s="3215" t="n"/>
      <c r="BH46" s="3215" t="n"/>
      <c r="BI46" s="1009" t="n"/>
      <c r="BJ46" s="1012" t="n"/>
      <c r="BK46" s="3214" t="n"/>
      <c r="BL46" s="3215" t="n"/>
      <c r="BM46" s="3215" t="n"/>
      <c r="BN46" s="3215" t="n"/>
      <c r="BO46" s="3215" t="n"/>
      <c r="BP46" s="3215" t="n"/>
      <c r="BQ46" s="3215" t="n"/>
      <c r="BR46" s="1009" t="n"/>
      <c r="BS46" s="1012" t="n"/>
      <c r="BT46" s="3214" t="n"/>
      <c r="BU46" s="3220" t="n"/>
      <c r="BV46" s="3220" t="n"/>
      <c r="BW46" s="3220" t="n"/>
      <c r="BX46" s="3220" t="n"/>
      <c r="BY46" s="3220" t="n"/>
      <c r="BZ46" s="1015" t="n"/>
      <c r="CA46" s="1016" t="n"/>
      <c r="CB46" s="3214" t="n"/>
      <c r="CC46" s="3220" t="n"/>
      <c r="CD46" s="3220" t="n"/>
      <c r="CE46" s="3220" t="n"/>
      <c r="CF46" s="3220" t="n"/>
      <c r="CG46" s="3220" t="n"/>
      <c r="CH46" s="1015" t="n"/>
      <c r="CI46" s="1016" t="n"/>
      <c r="CJ46" s="3214" t="n"/>
      <c r="CK46" s="3215" t="n"/>
      <c r="CL46" s="3215" t="n"/>
      <c r="CM46" s="3215" t="n"/>
      <c r="CN46" s="3215" t="n"/>
      <c r="CO46" s="3215" t="n"/>
      <c r="CP46" s="1009" t="n"/>
      <c r="CQ46" s="1012" t="n"/>
      <c r="CR46" s="3221" t="n"/>
      <c r="CS46" s="3215" t="n"/>
      <c r="CT46" s="3215" t="n"/>
      <c r="CU46" s="3215" t="n"/>
      <c r="CV46" s="3215" t="n"/>
      <c r="CW46" s="3215" t="n"/>
      <c r="CX46" s="1010">
        <f>IFERROR(CR46/CW46-1, "-")</f>
        <v/>
      </c>
      <c r="CY46" s="900" t="n"/>
      <c r="CZ46" s="3215" t="n"/>
      <c r="DA46" s="3215" t="n"/>
      <c r="DB46" s="3215" t="n"/>
      <c r="DC46" s="3215" t="n"/>
      <c r="DD46" s="3215" t="n"/>
      <c r="DE46" s="3222" t="n"/>
      <c r="DF46" s="3222" t="n"/>
      <c r="DG46" s="3222" t="n"/>
      <c r="DH46" s="3222" t="n"/>
      <c r="DI46" s="3137" t="n"/>
      <c r="DJ46" s="2657">
        <f>SUM(D46,J46,P46,V46,AD46,AL46,AU46,BC46,BK46,BT46,CB46,CJ46)-CR46</f>
        <v/>
      </c>
      <c r="DK46" s="2657">
        <f>SUM(E46,K46,Q46,W46,AE46,AM46,AV46,BD46,BL46,BU46,CC46,CK46)-CS46</f>
        <v/>
      </c>
      <c r="DL46" s="2657">
        <f>SUM(G46,M46,S46,AA46,AI46,AR46,AZ46,BH46,BQ46,BY46,CG46,CO46)-CW46</f>
        <v/>
      </c>
      <c r="DM46" s="2657">
        <f>SUM(D46,J46,P46,V46,AD46,AL46,AU46,BC46,,BN46,BV46,CD46,CL46)-CT46</f>
        <v/>
      </c>
      <c r="DN46" s="930" t="n"/>
      <c r="DO46" s="930" t="n"/>
      <c r="DP46" s="930" t="n"/>
      <c r="DQ46" s="2" t="n"/>
      <c r="DR46" s="2" t="n"/>
      <c r="DS46" s="2" t="n"/>
      <c r="DT46" s="2" t="n"/>
      <c r="DU46" s="2" t="n"/>
      <c r="DV46" s="2" t="n"/>
      <c r="DW46" s="2" t="n"/>
      <c r="DX46" s="2811">
        <f>(CS46-CZ46)*10^6</f>
        <v/>
      </c>
      <c r="DY46" s="2811">
        <f>(CT46-DC46)*10^6</f>
        <v/>
      </c>
      <c r="DZ46" s="2811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799" t="n"/>
      <c r="B47" s="1020" t="inlineStr">
        <is>
          <t>Dont coût des cartes SIM</t>
        </is>
      </c>
      <c r="C47" s="643" t="inlineStr">
        <is>
          <t>MB40</t>
        </is>
      </c>
      <c r="D47" s="3214" t="n"/>
      <c r="E47" s="3223" t="n"/>
      <c r="F47" s="3223" t="n"/>
      <c r="G47" s="3223" t="n"/>
      <c r="H47" s="936" t="n"/>
      <c r="I47" s="3223" t="n"/>
      <c r="J47" s="3214" t="n"/>
      <c r="K47" s="3223" t="n"/>
      <c r="L47" s="3223" t="n"/>
      <c r="M47" s="3223" t="n"/>
      <c r="N47" s="936" t="n"/>
      <c r="O47" s="3155" t="n"/>
      <c r="P47" s="3214" t="n"/>
      <c r="Q47" s="3223" t="n"/>
      <c r="R47" s="3223" t="n"/>
      <c r="S47" s="3223" t="n"/>
      <c r="T47" s="936" t="n"/>
      <c r="U47" s="938" t="n"/>
      <c r="V47" s="3217" t="n"/>
      <c r="W47" s="3224" t="n"/>
      <c r="X47" s="3224" t="n"/>
      <c r="Y47" s="3224" t="n"/>
      <c r="Z47" s="3224" t="n"/>
      <c r="AA47" s="3224" t="n"/>
      <c r="AB47" s="2422" t="n"/>
      <c r="AC47" s="938" t="n"/>
      <c r="AD47" s="3214" t="n"/>
      <c r="AE47" s="3223" t="n"/>
      <c r="AF47" s="3223" t="n"/>
      <c r="AG47" s="3223" t="n"/>
      <c r="AH47" s="3155" t="n"/>
      <c r="AI47" s="3223" t="n"/>
      <c r="AJ47" s="936" t="n"/>
      <c r="AK47" s="3225" t="n"/>
      <c r="AL47" s="3214" t="n"/>
      <c r="AM47" s="3223" t="n"/>
      <c r="AN47" s="3223" t="n"/>
      <c r="AO47" s="3223" t="n"/>
      <c r="AP47" s="3223" t="n"/>
      <c r="AQ47" s="3223" t="n"/>
      <c r="AR47" s="3223" t="n"/>
      <c r="AS47" s="936" t="n"/>
      <c r="AT47" s="3156" t="n"/>
      <c r="AU47" s="3214" t="n"/>
      <c r="AV47" s="3223" t="n"/>
      <c r="AW47" s="3223" t="n"/>
      <c r="AX47" s="3223" t="n"/>
      <c r="AY47" s="3223" t="n"/>
      <c r="AZ47" s="3223" t="n"/>
      <c r="BA47" s="936" t="n"/>
      <c r="BB47" s="938" t="n"/>
      <c r="BC47" s="3214" t="n"/>
      <c r="BD47" s="3223" t="n"/>
      <c r="BE47" s="3223" t="n"/>
      <c r="BF47" s="3223" t="n"/>
      <c r="BG47" s="3223" t="n"/>
      <c r="BH47" s="3223" t="n"/>
      <c r="BI47" s="936" t="n"/>
      <c r="BJ47" s="938" t="n"/>
      <c r="BK47" s="3214" t="n"/>
      <c r="BL47" s="3223" t="n"/>
      <c r="BM47" s="3223" t="n"/>
      <c r="BN47" s="3223" t="n"/>
      <c r="BO47" s="3223" t="n"/>
      <c r="BP47" s="3223" t="n"/>
      <c r="BQ47" s="3223" t="n"/>
      <c r="BR47" s="936" t="n"/>
      <c r="BS47" s="3225" t="n"/>
      <c r="BT47" s="3214" t="n"/>
      <c r="BU47" s="2721" t="n"/>
      <c r="BV47" s="2721" t="n"/>
      <c r="BW47" s="2721" t="n"/>
      <c r="BX47" s="2721" t="n"/>
      <c r="BY47" s="2721" t="n"/>
      <c r="BZ47" s="764" t="n"/>
      <c r="CA47" s="2669" t="n"/>
      <c r="CB47" s="3214" t="n"/>
      <c r="CC47" s="2721" t="n"/>
      <c r="CD47" s="2721" t="n"/>
      <c r="CE47" s="2721" t="n"/>
      <c r="CF47" s="2721" t="n"/>
      <c r="CG47" s="2721" t="n"/>
      <c r="CH47" s="764" t="n"/>
      <c r="CI47" s="2669" t="n"/>
      <c r="CJ47" s="3214" t="n"/>
      <c r="CK47" s="3223" t="n"/>
      <c r="CL47" s="3223" t="n"/>
      <c r="CM47" s="3223" t="n"/>
      <c r="CN47" s="3223" t="n"/>
      <c r="CO47" s="3223" t="n"/>
      <c r="CP47" s="936" t="n"/>
      <c r="CQ47" s="3225" t="n"/>
      <c r="CR47" s="3221" t="n"/>
      <c r="CS47" s="3223" t="n"/>
      <c r="CT47" s="3223" t="n"/>
      <c r="CU47" s="3223" t="n"/>
      <c r="CV47" s="3223" t="n"/>
      <c r="CW47" s="3223" t="n"/>
      <c r="CX47" s="3223">
        <f>IFERROR(CR47/CW47-1, "-")</f>
        <v/>
      </c>
      <c r="CY47" s="900" t="n"/>
      <c r="CZ47" s="3223" t="n"/>
      <c r="DA47" s="3223" t="n"/>
      <c r="DB47" s="3223" t="n"/>
      <c r="DC47" s="3223" t="n"/>
      <c r="DD47" s="3223" t="n"/>
      <c r="DE47" s="3223" t="n"/>
      <c r="DF47" s="3223" t="n"/>
      <c r="DG47" s="3223" t="n"/>
      <c r="DH47" s="3223" t="n"/>
      <c r="DI47" s="3137" t="n"/>
      <c r="DJ47" s="2657">
        <f>SUM(D47,J47,P47,V47,AD47,AL47,AU47,BC47,BK47,BT47,CB47,CJ47)-CR47</f>
        <v/>
      </c>
      <c r="DK47" s="2657">
        <f>SUM(E47,K47,Q47,W47,AE47,AM47,AV47,BD47,BL47,BU47,CC47,CK47)-CS47</f>
        <v/>
      </c>
      <c r="DL47" s="2657">
        <f>SUM(G47,M47,S47,AA47,AI47,AR47,AZ47,BH47,BQ47,BY47,CG47,CO47)-CW47</f>
        <v/>
      </c>
      <c r="DM47" s="2657">
        <f>SUM(D47,J47,P47,V47,AD47,AL47,AU47,BC47,,BN47,BV47,CD47,CL47)-CT47</f>
        <v/>
      </c>
      <c r="DN47" s="930" t="n"/>
      <c r="DO47" s="930" t="n"/>
      <c r="DP47" s="930" t="n"/>
      <c r="DX47" s="2811">
        <f>(CS47-CZ47)*10^6</f>
        <v/>
      </c>
      <c r="DY47" s="2811">
        <f>(CT47-DC47)*10^6</f>
        <v/>
      </c>
      <c r="DZ47" s="2811">
        <f>(CW47-DD47)*10^6</f>
        <v/>
      </c>
    </row>
    <row customFormat="1" customHeight="1" hidden="1" ht="21.75" r="48" s="1019">
      <c r="A48" s="1005" t="n"/>
      <c r="B48" s="1020" t="inlineStr">
        <is>
          <t>Dont coût des cartes de recharge vendues</t>
        </is>
      </c>
      <c r="C48" s="643" t="inlineStr">
        <is>
          <t>MB41</t>
        </is>
      </c>
      <c r="D48" s="3214" t="n"/>
      <c r="E48" s="3226" t="n"/>
      <c r="F48" s="3226" t="n"/>
      <c r="G48" s="3226" t="n"/>
      <c r="H48" s="1009" t="n"/>
      <c r="I48" s="3226" t="n"/>
      <c r="J48" s="3214" t="n"/>
      <c r="K48" s="3226" t="n"/>
      <c r="L48" s="3226" t="n"/>
      <c r="M48" s="3226" t="n"/>
      <c r="N48" s="1009" t="n"/>
      <c r="O48" s="3216" t="n"/>
      <c r="P48" s="3214" t="n"/>
      <c r="Q48" s="3226" t="n"/>
      <c r="R48" s="3226" t="n"/>
      <c r="S48" s="3226" t="n"/>
      <c r="T48" s="1009" t="n"/>
      <c r="U48" s="1012" t="n"/>
      <c r="V48" s="3217" t="n"/>
      <c r="W48" s="3227" t="n"/>
      <c r="X48" s="3227" t="n"/>
      <c r="Y48" s="3227" t="n"/>
      <c r="Z48" s="3227" t="n"/>
      <c r="AA48" s="3227" t="n"/>
      <c r="AB48" s="2427" t="n"/>
      <c r="AC48" s="1012" t="n"/>
      <c r="AD48" s="3214" t="n"/>
      <c r="AE48" s="3226" t="n"/>
      <c r="AF48" s="3226" t="n"/>
      <c r="AG48" s="3226" t="n"/>
      <c r="AH48" s="3216" t="n"/>
      <c r="AI48" s="3226" t="n"/>
      <c r="AJ48" s="1009" t="n"/>
      <c r="AK48" s="3228" t="n"/>
      <c r="AL48" s="3214" t="n"/>
      <c r="AM48" s="3226" t="n"/>
      <c r="AN48" s="3226" t="n"/>
      <c r="AO48" s="3226" t="n"/>
      <c r="AP48" s="3226" t="n"/>
      <c r="AQ48" s="3226" t="n"/>
      <c r="AR48" s="3226" t="n"/>
      <c r="AS48" s="1009" t="n"/>
      <c r="AT48" s="3219" t="n"/>
      <c r="AU48" s="3214" t="n"/>
      <c r="AV48" s="3226" t="n"/>
      <c r="AW48" s="3226" t="n"/>
      <c r="AX48" s="3226" t="n"/>
      <c r="AY48" s="3226" t="n"/>
      <c r="AZ48" s="3226" t="n"/>
      <c r="BA48" s="1009" t="n"/>
      <c r="BB48" s="1012" t="n"/>
      <c r="BC48" s="3214" t="n"/>
      <c r="BD48" s="3226" t="n"/>
      <c r="BE48" s="3226" t="n"/>
      <c r="BF48" s="3226" t="n"/>
      <c r="BG48" s="3226" t="n"/>
      <c r="BH48" s="3226" t="n"/>
      <c r="BI48" s="1009" t="n"/>
      <c r="BJ48" s="1012" t="n"/>
      <c r="BK48" s="3214" t="n"/>
      <c r="BL48" s="3226" t="n"/>
      <c r="BM48" s="3226" t="n"/>
      <c r="BN48" s="3226" t="n"/>
      <c r="BO48" s="3226" t="n"/>
      <c r="BP48" s="3226" t="n"/>
      <c r="BQ48" s="3226" t="n"/>
      <c r="BR48" s="1009" t="n"/>
      <c r="BS48" s="3228" t="n"/>
      <c r="BT48" s="3214" t="n"/>
      <c r="BU48" s="3229" t="n"/>
      <c r="BV48" s="3229" t="n"/>
      <c r="BW48" s="3229" t="n"/>
      <c r="BX48" s="3229" t="n"/>
      <c r="BY48" s="3229" t="n"/>
      <c r="BZ48" s="1015" t="n"/>
      <c r="CA48" s="3230" t="n"/>
      <c r="CB48" s="3214" t="n"/>
      <c r="CC48" s="3229" t="n"/>
      <c r="CD48" s="3229" t="n"/>
      <c r="CE48" s="3229" t="n"/>
      <c r="CF48" s="3229" t="n"/>
      <c r="CG48" s="3229" t="n"/>
      <c r="CH48" s="1015" t="n"/>
      <c r="CI48" s="3230" t="n"/>
      <c r="CJ48" s="3214" t="n"/>
      <c r="CK48" s="3226" t="n"/>
      <c r="CL48" s="3226" t="n"/>
      <c r="CM48" s="3226" t="n"/>
      <c r="CN48" s="3226" t="n"/>
      <c r="CO48" s="3226" t="n"/>
      <c r="CP48" s="1009" t="n"/>
      <c r="CQ48" s="3228" t="n"/>
      <c r="CR48" s="3221" t="n"/>
      <c r="CS48" s="3226" t="n"/>
      <c r="CT48" s="3226" t="n"/>
      <c r="CU48" s="3226" t="n"/>
      <c r="CV48" s="3226" t="n"/>
      <c r="CW48" s="3226" t="n"/>
      <c r="CX48" s="3226">
        <f>IFERROR(CR48/CW48-1, "-")</f>
        <v/>
      </c>
      <c r="CY48" s="900" t="n"/>
      <c r="CZ48" s="3226" t="n"/>
      <c r="DA48" s="3226" t="n"/>
      <c r="DB48" s="3226" t="n"/>
      <c r="DC48" s="3226" t="n"/>
      <c r="DD48" s="3226" t="n"/>
      <c r="DE48" s="3226" t="n"/>
      <c r="DF48" s="3226" t="n"/>
      <c r="DG48" s="3226" t="n"/>
      <c r="DH48" s="3226" t="n"/>
      <c r="DI48" s="3137" t="n"/>
      <c r="DJ48" s="2657">
        <f>SUM(D48,J48,P48,V48,AD48,AL48,AU48,BC48,BK48,BT48,CB48,CJ48)-CR48</f>
        <v/>
      </c>
      <c r="DK48" s="2657">
        <f>SUM(E48,K48,Q48,W48,AE48,AM48,AV48,BD48,BL48,BU48,CC48,CK48)-CS48</f>
        <v/>
      </c>
      <c r="DL48" s="2657">
        <f>SUM(G48,M48,S48,AA48,AI48,AR48,AZ48,BH48,BQ48,BY48,CG48,CO48)-CW48</f>
        <v/>
      </c>
      <c r="DM48" s="2657">
        <f>SUM(D48,J48,P48,V48,AD48,AL48,AU48,BC48,,BN48,BV48,CD48,CL48)-CT48</f>
        <v/>
      </c>
      <c r="DN48" s="930" t="n"/>
      <c r="DO48" s="930" t="n"/>
      <c r="DP48" s="930" t="n"/>
      <c r="DQ48" s="2" t="n"/>
      <c r="DR48" s="2" t="n"/>
      <c r="DS48" s="2" t="n"/>
      <c r="DT48" s="2" t="n"/>
      <c r="DU48" s="2" t="n"/>
      <c r="DV48" s="2" t="n"/>
      <c r="DW48" s="2" t="n"/>
      <c r="DX48" s="2811">
        <f>(CS48-CZ48)*10^6</f>
        <v/>
      </c>
      <c r="DY48" s="2811">
        <f>(CT48-DC48)*10^6</f>
        <v/>
      </c>
      <c r="DZ48" s="2811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19">
      <c r="A49" s="1005" t="n"/>
      <c r="B49" s="1020" t="inlineStr">
        <is>
          <t>Dont coût des terminaux.</t>
        </is>
      </c>
      <c r="C49" s="643" t="inlineStr">
        <is>
          <t>MB42</t>
        </is>
      </c>
      <c r="D49" s="3220" t="n">
        <v>-180.107956</v>
      </c>
      <c r="E49" s="3215" t="n">
        <v>-168.2748554468905</v>
      </c>
      <c r="F49" s="3215" t="n">
        <v>-11.83310055310952</v>
      </c>
      <c r="G49" s="3215" t="n">
        <v>-84.97835000000001</v>
      </c>
      <c r="H49" s="1009" t="n">
        <v>1.119456967568798</v>
      </c>
      <c r="I49" s="1010" t="n"/>
      <c r="J49" s="3220" t="n">
        <v>-201.649682</v>
      </c>
      <c r="K49" s="3215" t="n">
        <v>-168.2748554468905</v>
      </c>
      <c r="L49" s="3215" t="n">
        <v>-33.37482655310953</v>
      </c>
      <c r="M49" s="3215" t="n">
        <v>-197.266662</v>
      </c>
      <c r="N49" s="1009" t="n">
        <v>0.02221875686222141</v>
      </c>
      <c r="O49" s="3216" t="n"/>
      <c r="P49" s="3220" t="n">
        <v>-130.46139</v>
      </c>
      <c r="Q49" s="3215" t="n">
        <v>-168.2748554468905</v>
      </c>
      <c r="R49" s="3215" t="n">
        <v>37.81346544689049</v>
      </c>
      <c r="S49" s="3215" t="n">
        <v>-100.453972</v>
      </c>
      <c r="T49" s="1009" t="n">
        <v>0.2987180835417835</v>
      </c>
      <c r="U49" s="1012" t="n"/>
      <c r="V49" s="3217" t="n">
        <v>-217.538914</v>
      </c>
      <c r="W49" s="3218" t="n">
        <v>-168.2748554468905</v>
      </c>
      <c r="X49" s="3218" t="n">
        <v>-158.9720616076561</v>
      </c>
      <c r="Y49" s="3218" t="n">
        <v>-49.26405855310952</v>
      </c>
      <c r="Z49" s="3218" t="n">
        <v>-58.56685239234392</v>
      </c>
      <c r="AA49" s="3218" t="n">
        <v>39.69264</v>
      </c>
      <c r="AB49" s="2427" t="n">
        <v>-6.480585670290512</v>
      </c>
      <c r="AC49" s="1012" t="n"/>
      <c r="AD49" s="3220" t="n">
        <v>-151.366316</v>
      </c>
      <c r="AE49" s="3215" t="n">
        <v>-168.2748554468905</v>
      </c>
      <c r="AF49" s="3215" t="n">
        <v>-158.9720616076561</v>
      </c>
      <c r="AG49" s="3215" t="n">
        <v>16.90853944689047</v>
      </c>
      <c r="AH49" s="3216" t="n">
        <v>7.605745607656075</v>
      </c>
      <c r="AI49" s="3215" t="n">
        <v>-71.82709100000002</v>
      </c>
      <c r="AJ49" s="1009" t="n">
        <v>1.107370824749118</v>
      </c>
      <c r="AK49" s="1012" t="n"/>
      <c r="AL49" s="3214" t="n">
        <v>-83.310255</v>
      </c>
      <c r="AM49" s="3215" t="n">
        <v>-169.1748554468905</v>
      </c>
      <c r="AN49" s="3215" t="n">
        <v>-158.9720616076561</v>
      </c>
      <c r="AO49" s="3215" t="n">
        <v>-136.5652067096775</v>
      </c>
      <c r="AP49" s="3215" t="n">
        <v>85.86460044689049</v>
      </c>
      <c r="AQ49" s="3215" t="n">
        <v>75.66180660765609</v>
      </c>
      <c r="AR49" s="3215" t="n">
        <v>-240.075687</v>
      </c>
      <c r="AS49" s="1009" t="n">
        <v>-0.6529833735308649</v>
      </c>
      <c r="AT49" s="3219" t="n"/>
      <c r="AU49" s="3214" t="n">
        <v>-446.205312</v>
      </c>
      <c r="AV49" s="3215" t="n">
        <v>-168.2748554468905</v>
      </c>
      <c r="AW49" s="3215" t="n">
        <v>-157.8333281525424</v>
      </c>
      <c r="AX49" s="3215" t="n">
        <v>-277.9304565531095</v>
      </c>
      <c r="AY49" s="3215" t="n">
        <v>-288.3719838474576</v>
      </c>
      <c r="AZ49" s="3215" t="n">
        <v>-289.617639</v>
      </c>
      <c r="BA49" s="1009" t="n">
        <v>0.5406703595149465</v>
      </c>
      <c r="BB49" s="1012" t="n"/>
      <c r="BC49" s="3214" t="n">
        <v>-151.542271</v>
      </c>
      <c r="BD49" s="3215" t="n">
        <v>-169.1748554468905</v>
      </c>
      <c r="BE49" s="3215" t="n">
        <v>-153.578307638983</v>
      </c>
      <c r="BF49" s="3215" t="n">
        <v>17.63258444689049</v>
      </c>
      <c r="BG49" s="3215" t="n">
        <v>2.036036638983035</v>
      </c>
      <c r="BH49" s="3215" t="n">
        <v>-169.040781</v>
      </c>
      <c r="BI49" s="1009" t="n">
        <v>-0.1035164999622192</v>
      </c>
      <c r="BJ49" s="1012" t="n"/>
      <c r="BK49" s="3214" t="n">
        <v>-80.454776</v>
      </c>
      <c r="BL49" s="3215" t="n">
        <v>-168.2748554468905</v>
      </c>
      <c r="BM49" s="3215" t="n">
        <v>-154.5525487289229</v>
      </c>
      <c r="BN49" s="3215" t="n">
        <v>-110.8544249919356</v>
      </c>
      <c r="BO49" s="3215" t="n">
        <v>87.82007944689049</v>
      </c>
      <c r="BP49" s="3215" t="n">
        <v>30.39964899193559</v>
      </c>
      <c r="BQ49" s="3215" t="n">
        <v>-186.555588</v>
      </c>
      <c r="BR49" s="1009" t="n">
        <v>-0.5687356414110737</v>
      </c>
      <c r="BS49" s="1012" t="n"/>
      <c r="BT49" s="3214" t="n">
        <v>-114.263752</v>
      </c>
      <c r="BU49" s="3220" t="n">
        <v>-168.2748554468905</v>
      </c>
      <c r="BV49" s="3220" t="n">
        <v>-116.9834572500001</v>
      </c>
      <c r="BW49" s="3220" t="n">
        <v>54.01110344689049</v>
      </c>
      <c r="BX49" s="3220" t="n">
        <v>2.719705250000104</v>
      </c>
      <c r="BY49" s="3220" t="n">
        <v>-228.247697</v>
      </c>
      <c r="BZ49" s="1015" t="n">
        <v>-0.4993870540564534</v>
      </c>
      <c r="CA49" s="1016" t="n"/>
      <c r="CB49" s="3214" t="n">
        <v>-87.902997</v>
      </c>
      <c r="CC49" s="3220" t="n">
        <v>-168.2748554468905</v>
      </c>
      <c r="CD49" s="3220" t="n">
        <v>-110.8544249919356</v>
      </c>
      <c r="CE49" s="3220" t="n">
        <v>80.37185844689049</v>
      </c>
      <c r="CF49" s="3220" t="n">
        <v>22.95142799193559</v>
      </c>
      <c r="CG49" s="3220" t="n">
        <v>-181.692073</v>
      </c>
      <c r="CH49" s="1015" t="n">
        <v>-0.5161979521252972</v>
      </c>
      <c r="CI49" s="1016" t="n"/>
      <c r="CJ49" s="3214" t="n">
        <v>-150.87647</v>
      </c>
      <c r="CK49" s="3215" t="n">
        <v>-169.1748554468905</v>
      </c>
      <c r="CL49" s="3215" t="n">
        <v>-131.9834572500001</v>
      </c>
      <c r="CM49" s="3215" t="n">
        <v>18.29838544689048</v>
      </c>
      <c r="CN49" s="3215" t="n">
        <v>-18.89301274999991</v>
      </c>
      <c r="CO49" s="3215" t="n">
        <v>-266.048844</v>
      </c>
      <c r="CP49" s="1009" t="n">
        <v>-0.4328993588861451</v>
      </c>
      <c r="CQ49" s="1012" t="n"/>
      <c r="CR49" s="3221" t="n">
        <v>-1995.680091</v>
      </c>
      <c r="CS49" s="3215" t="n">
        <v>-2021.998265362686</v>
      </c>
      <c r="CT49" s="3215" t="n">
        <v>-2032.857860483871</v>
      </c>
      <c r="CU49" s="3215" t="n">
        <v>26.31817436268602</v>
      </c>
      <c r="CV49" s="3215" t="n">
        <v>37.17776948387132</v>
      </c>
      <c r="CW49" s="3215" t="n">
        <v>-1976.111744</v>
      </c>
      <c r="CX49" s="1010">
        <f>IFERROR(CR49/CW49-1, "-")</f>
        <v/>
      </c>
      <c r="CY49" s="900" t="n"/>
      <c r="CZ49" s="3215" t="n">
        <v>-2021.998265362686</v>
      </c>
      <c r="DA49" s="3215" t="n">
        <v>-1942.967582468905</v>
      </c>
      <c r="DB49" s="3215" t="n">
        <v>-1948.438227705792</v>
      </c>
      <c r="DC49" s="3215" t="n">
        <v>-2032.857860483871</v>
      </c>
      <c r="DD49" s="3215" t="n">
        <v>-1976.111744</v>
      </c>
      <c r="DE49" s="3222">
        <f>CZ49/DD49-1</f>
        <v/>
      </c>
      <c r="DF49" s="3222">
        <f>DA49/DD49-1</f>
        <v/>
      </c>
      <c r="DG49" s="3222">
        <f>DB49/DD49-1</f>
        <v/>
      </c>
      <c r="DH49" s="3222">
        <f>DC49/DD49-1</f>
        <v/>
      </c>
      <c r="DI49" s="3137" t="n"/>
      <c r="DJ49" s="2657">
        <f>SUM(D49,J49,P49,V49,AD49,AL49,AU49,BC49,BK49,BT49,CB49,CJ49)-CR49</f>
        <v/>
      </c>
      <c r="DK49" s="2657">
        <f>SUM(E49,K49,Q49,W49,AE49,AM49,AV49,BD49,BL49,BU49,CC49,CK49)-CS49</f>
        <v/>
      </c>
      <c r="DL49" s="2657">
        <f>SUM(G49,M49,S49,AA49,AI49,AR49,AZ49,BH49,BQ49,BY49,CG49,CO49)-CW49</f>
        <v/>
      </c>
      <c r="DM49" s="2657">
        <f>SUM(D49,J49,P49,V49,AD49,AL49,AU49,BC49,,BN49,BV49,CD49,CL49)-CT49</f>
        <v/>
      </c>
      <c r="DN49" s="930" t="n"/>
      <c r="DO49" s="930" t="n"/>
      <c r="DP49" s="930" t="n"/>
      <c r="DQ49" s="2" t="n"/>
      <c r="DR49" s="2" t="n"/>
      <c r="DS49" s="2" t="n"/>
      <c r="DT49" s="2" t="n"/>
      <c r="DU49" s="2" t="n"/>
      <c r="DV49" s="2" t="n"/>
      <c r="DW49" s="2" t="n"/>
      <c r="DX49" s="2811">
        <f>(CS49-CZ49)*10^6</f>
        <v/>
      </c>
      <c r="DY49" s="2811">
        <f>(CT49-DC49)*10^6</f>
        <v/>
      </c>
      <c r="DZ49" s="2811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19">
      <c r="A50" s="1005" t="n"/>
      <c r="B50" s="1027" t="inlineStr">
        <is>
          <t>Dont Clé Internet Mobile</t>
        </is>
      </c>
      <c r="C50" s="643" t="inlineStr">
        <is>
          <t>MB43</t>
        </is>
      </c>
      <c r="D50" s="3214" t="n"/>
      <c r="E50" s="3226" t="n"/>
      <c r="F50" s="3226" t="n"/>
      <c r="G50" s="3226" t="n"/>
      <c r="H50" s="1009" t="n"/>
      <c r="I50" s="3226" t="n"/>
      <c r="J50" s="3214" t="n"/>
      <c r="K50" s="3226" t="n"/>
      <c r="L50" s="3226" t="n"/>
      <c r="M50" s="3226" t="n"/>
      <c r="N50" s="1009" t="n"/>
      <c r="O50" s="3216" t="n"/>
      <c r="P50" s="3214" t="n"/>
      <c r="Q50" s="3226" t="n"/>
      <c r="R50" s="3226" t="n"/>
      <c r="S50" s="3226" t="n"/>
      <c r="T50" s="1009" t="n"/>
      <c r="U50" s="1012" t="n"/>
      <c r="V50" s="3217" t="n"/>
      <c r="W50" s="3227" t="n"/>
      <c r="X50" s="3227" t="n"/>
      <c r="Y50" s="3227" t="n"/>
      <c r="Z50" s="3227" t="n"/>
      <c r="AA50" s="3227" t="n"/>
      <c r="AB50" s="2427" t="n"/>
      <c r="AC50" s="1012" t="n"/>
      <c r="AD50" s="3214" t="n"/>
      <c r="AE50" s="3226" t="n"/>
      <c r="AF50" s="3226" t="n"/>
      <c r="AG50" s="3226" t="n"/>
      <c r="AH50" s="3216" t="n"/>
      <c r="AI50" s="3226" t="n"/>
      <c r="AJ50" s="1009" t="n"/>
      <c r="AK50" s="3228" t="n"/>
      <c r="AL50" s="3214" t="n"/>
      <c r="AM50" s="3226" t="n"/>
      <c r="AN50" s="3226" t="n"/>
      <c r="AO50" s="3226" t="n"/>
      <c r="AP50" s="3226" t="n"/>
      <c r="AQ50" s="3226" t="n"/>
      <c r="AR50" s="3226" t="n"/>
      <c r="AS50" s="1009" t="n"/>
      <c r="AT50" s="3219" t="n"/>
      <c r="AU50" s="3214" t="n"/>
      <c r="AV50" s="3226" t="n"/>
      <c r="AW50" s="3226" t="n"/>
      <c r="AX50" s="3226" t="n"/>
      <c r="AY50" s="3226" t="n"/>
      <c r="AZ50" s="3226" t="n"/>
      <c r="BA50" s="1009" t="n"/>
      <c r="BB50" s="1012" t="n"/>
      <c r="BC50" s="3214" t="n"/>
      <c r="BD50" s="3226" t="n"/>
      <c r="BE50" s="3226" t="n"/>
      <c r="BF50" s="3226" t="n"/>
      <c r="BG50" s="3226" t="n"/>
      <c r="BH50" s="3226" t="n"/>
      <c r="BI50" s="1009" t="n"/>
      <c r="BJ50" s="1012" t="n"/>
      <c r="BK50" s="3214" t="n"/>
      <c r="BL50" s="3226" t="n"/>
      <c r="BM50" s="3226" t="n"/>
      <c r="BN50" s="3226" t="n"/>
      <c r="BO50" s="3226" t="n"/>
      <c r="BP50" s="3226" t="n"/>
      <c r="BQ50" s="3226" t="n"/>
      <c r="BR50" s="1009" t="n"/>
      <c r="BS50" s="3228" t="n"/>
      <c r="BT50" s="3214" t="n"/>
      <c r="BU50" s="3229" t="n"/>
      <c r="BV50" s="3229" t="n"/>
      <c r="BW50" s="3229" t="n"/>
      <c r="BX50" s="3229" t="n"/>
      <c r="BY50" s="3229" t="n"/>
      <c r="BZ50" s="1015" t="n"/>
      <c r="CA50" s="3230" t="n"/>
      <c r="CB50" s="3214" t="n"/>
      <c r="CC50" s="3229" t="n"/>
      <c r="CD50" s="3229" t="n"/>
      <c r="CE50" s="3229" t="n"/>
      <c r="CF50" s="3229" t="n"/>
      <c r="CG50" s="3229" t="n"/>
      <c r="CH50" s="1015" t="n"/>
      <c r="CI50" s="3230" t="n"/>
      <c r="CJ50" s="3214" t="n"/>
      <c r="CK50" s="3226" t="n"/>
      <c r="CL50" s="3226" t="n"/>
      <c r="CM50" s="3226" t="n"/>
      <c r="CN50" s="3226" t="n"/>
      <c r="CO50" s="3226" t="n"/>
      <c r="CP50" s="1009" t="n"/>
      <c r="CQ50" s="3228" t="n"/>
      <c r="CR50" s="3221" t="n"/>
      <c r="CS50" s="3215" t="n"/>
      <c r="CT50" s="3226" t="n"/>
      <c r="CU50" s="3226" t="n"/>
      <c r="CV50" s="3226" t="n"/>
      <c r="CW50" s="3226" t="n"/>
      <c r="CX50" s="3226">
        <f>IFERROR(CR50/CW50-1, "-")</f>
        <v/>
      </c>
      <c r="CY50" s="900" t="n"/>
      <c r="CZ50" s="3226" t="n"/>
      <c r="DA50" s="3226" t="n"/>
      <c r="DB50" s="3226" t="n"/>
      <c r="DC50" s="3226" t="n"/>
      <c r="DD50" s="3226" t="n"/>
      <c r="DE50" s="3226" t="n"/>
      <c r="DF50" s="3226" t="n"/>
      <c r="DG50" s="3226" t="n"/>
      <c r="DH50" s="3226" t="n"/>
      <c r="DI50" s="3137" t="n"/>
      <c r="DJ50" s="2657">
        <f>SUM(D50,J50,P50,V50,AD50,AL50,AU50,BC50,BK50,BT50,CB50,CJ50)-CR50</f>
        <v/>
      </c>
      <c r="DK50" s="2657">
        <f>SUM(E50,K50,Q50,W50,AE50,AM50,AV50,BD50,BL50,BU50,CC50,CK50)-CS50</f>
        <v/>
      </c>
      <c r="DL50" s="2657">
        <f>SUM(G50,M50,S50,AA50,AI50,AR50,AZ50,BH50,BQ50,BY50,CG50,CO50)-CW50</f>
        <v/>
      </c>
      <c r="DM50" s="2657">
        <f>SUM(D50,J50,P50,V50,AD50,AL50,AU50,BC50,,BN50,BV50,CD50,CL50)-CT50</f>
        <v/>
      </c>
      <c r="DN50" s="930" t="n"/>
      <c r="DO50" s="930" t="n"/>
      <c r="DP50" s="930" t="n"/>
      <c r="DQ50" s="2" t="n"/>
      <c r="DR50" s="2" t="n"/>
      <c r="DS50" s="2" t="n"/>
      <c r="DT50" s="2" t="n"/>
      <c r="DU50" s="2" t="n"/>
      <c r="DV50" s="2" t="n"/>
      <c r="DW50" s="2" t="n"/>
      <c r="DX50" s="2811">
        <f>(CS50-CZ50)*10^6</f>
        <v/>
      </c>
      <c r="DY50" s="2811">
        <f>(CT50-DC50)*10^6</f>
        <v/>
      </c>
      <c r="DZ50" s="2811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32">
      <c r="A51" s="1028" t="n"/>
      <c r="B51" s="1029" t="inlineStr">
        <is>
          <t>Dont provisions sur stocks</t>
        </is>
      </c>
      <c r="C51" s="643" t="inlineStr">
        <is>
          <t>MB44</t>
        </is>
      </c>
      <c r="D51" s="3214" t="n">
        <v>-2.739552</v>
      </c>
      <c r="E51" s="3220" t="n">
        <v>0</v>
      </c>
      <c r="F51" s="3220" t="n">
        <v>-2.739552</v>
      </c>
      <c r="G51" s="3220" t="n">
        <v>8.562628</v>
      </c>
      <c r="H51" s="1009" t="n">
        <v>-1.319942896036123</v>
      </c>
      <c r="I51" s="1010" t="n"/>
      <c r="J51" s="3214" t="n">
        <v>-4.134762</v>
      </c>
      <c r="K51" s="3220" t="n">
        <v>0</v>
      </c>
      <c r="L51" s="3220" t="n">
        <v>-4.134762</v>
      </c>
      <c r="M51" s="3220" t="n">
        <v>4.417561</v>
      </c>
      <c r="N51" s="1009" t="n">
        <v>-1.935983000574299</v>
      </c>
      <c r="O51" s="3216" t="n"/>
      <c r="P51" s="3214" t="n">
        <v>-51.185489</v>
      </c>
      <c r="Q51" s="3220" t="n">
        <v>0</v>
      </c>
      <c r="R51" s="3220" t="n">
        <v>-51.185489</v>
      </c>
      <c r="S51" s="3220" t="n">
        <v>9.290297000000001</v>
      </c>
      <c r="T51" s="1009" t="n">
        <v>-6.509564333626793</v>
      </c>
      <c r="U51" s="1012" t="n"/>
      <c r="V51" s="3217" t="n">
        <v>-4.69981</v>
      </c>
      <c r="W51" s="3231" t="n">
        <v>0</v>
      </c>
      <c r="X51" s="3231" t="n">
        <v>0</v>
      </c>
      <c r="Y51" s="3231" t="n">
        <v>-4.69981</v>
      </c>
      <c r="Z51" s="3231" t="n">
        <v>-4.69981</v>
      </c>
      <c r="AA51" s="3231" t="n">
        <v>9.458026</v>
      </c>
      <c r="AB51" s="2427" t="n">
        <v>-1.496912357821812</v>
      </c>
      <c r="AC51" s="1012" t="n"/>
      <c r="AD51" s="3214" t="n">
        <v>-0.82928</v>
      </c>
      <c r="AE51" s="3220" t="n">
        <v>0</v>
      </c>
      <c r="AF51" s="3220" t="n">
        <v>0</v>
      </c>
      <c r="AG51" s="3220" t="n">
        <v>-0.82928</v>
      </c>
      <c r="AH51" s="3216" t="n">
        <v>-0.82928</v>
      </c>
      <c r="AI51" s="3220" t="n">
        <v>5.573013</v>
      </c>
      <c r="AJ51" s="1009" t="n">
        <v>-1.148802810974961</v>
      </c>
      <c r="AK51" s="1012" t="n"/>
      <c r="AL51" s="3214" t="n">
        <v>-33.162989</v>
      </c>
      <c r="AM51" s="3220" t="n">
        <v>0</v>
      </c>
      <c r="AN51" s="3220" t="n">
        <v>0</v>
      </c>
      <c r="AO51" s="3220" t="n">
        <v>-3</v>
      </c>
      <c r="AP51" s="3220" t="n">
        <v>-33.162989</v>
      </c>
      <c r="AQ51" s="3220" t="n">
        <v>-33.162989</v>
      </c>
      <c r="AR51" s="3220" t="n">
        <v>0.460034</v>
      </c>
      <c r="AS51" s="1009" t="n">
        <v>-73.08812609502776</v>
      </c>
      <c r="AT51" s="3219" t="n"/>
      <c r="AU51" s="3214" t="n">
        <v>195.196007</v>
      </c>
      <c r="AV51" s="3220" t="n">
        <v>0</v>
      </c>
      <c r="AW51" s="3220" t="n">
        <v>-3</v>
      </c>
      <c r="AX51" s="3220" t="n">
        <v>195.196007</v>
      </c>
      <c r="AY51" s="3220" t="n">
        <v>198.196007</v>
      </c>
      <c r="AZ51" s="3220" t="n">
        <v>-1.121925</v>
      </c>
      <c r="BA51" s="1009" t="n">
        <v>-174.9831156271587</v>
      </c>
      <c r="BB51" s="1012" t="n"/>
      <c r="BC51" s="3214" t="n">
        <v>8.545453</v>
      </c>
      <c r="BD51" s="3220" t="n">
        <v>0</v>
      </c>
      <c r="BE51" s="3220" t="n">
        <v>-3</v>
      </c>
      <c r="BF51" s="3220" t="n">
        <v>8.545453</v>
      </c>
      <c r="BG51" s="3220" t="n">
        <v>11.545453</v>
      </c>
      <c r="BH51" s="3220" t="n">
        <v>-1.217356</v>
      </c>
      <c r="BI51" s="1009" t="n">
        <v>-8.019682820801803</v>
      </c>
      <c r="BJ51" s="1012" t="n"/>
      <c r="BK51" s="3214" t="n">
        <v>-39.084109</v>
      </c>
      <c r="BL51" s="3220" t="n">
        <v>0</v>
      </c>
      <c r="BM51" s="3220" t="n">
        <v>-3</v>
      </c>
      <c r="BN51" s="3220" t="n">
        <v>-3</v>
      </c>
      <c r="BO51" s="3220" t="n">
        <v>-39.084109</v>
      </c>
      <c r="BP51" s="3220" t="n">
        <v>-36.084109</v>
      </c>
      <c r="BQ51" s="3220" t="n">
        <v>-0.854068</v>
      </c>
      <c r="BR51" s="1009" t="n">
        <v>44.76229176131174</v>
      </c>
      <c r="BS51" s="1012" t="n"/>
      <c r="BT51" s="3214" t="n">
        <v>30.417651</v>
      </c>
      <c r="BU51" s="3220" t="n">
        <v>0</v>
      </c>
      <c r="BV51" s="3220" t="n">
        <v>-3</v>
      </c>
      <c r="BW51" s="3220" t="n">
        <v>30.417651</v>
      </c>
      <c r="BX51" s="3220" t="n">
        <v>33.417651</v>
      </c>
      <c r="BY51" s="3220" t="n">
        <v>-2.545439</v>
      </c>
      <c r="BZ51" s="1015" t="n">
        <v>-12.949864443815</v>
      </c>
      <c r="CA51" s="1016" t="n"/>
      <c r="CB51" s="3214" t="n">
        <v>13.729227</v>
      </c>
      <c r="CC51" s="3220" t="n">
        <v>0</v>
      </c>
      <c r="CD51" s="3220" t="n">
        <v>-3</v>
      </c>
      <c r="CE51" s="3220" t="n">
        <v>13.729227</v>
      </c>
      <c r="CF51" s="3220" t="n">
        <v>16.729227</v>
      </c>
      <c r="CG51" s="3220" t="n">
        <v>-0.862436</v>
      </c>
      <c r="CH51" s="1015" t="n">
        <v>-16.91912559308749</v>
      </c>
      <c r="CI51" s="1016" t="n"/>
      <c r="CJ51" s="3214" t="n">
        <v>-37.987108</v>
      </c>
      <c r="CK51" s="3220" t="n">
        <v>0</v>
      </c>
      <c r="CL51" s="3220" t="n">
        <v>-3</v>
      </c>
      <c r="CM51" s="3220" t="n">
        <v>-37.987108</v>
      </c>
      <c r="CN51" s="3220" t="n">
        <v>-34.987108</v>
      </c>
      <c r="CO51" s="3220" t="n">
        <v>-77.715153</v>
      </c>
      <c r="CP51" s="1009" t="n">
        <v>-0.5112007564342054</v>
      </c>
      <c r="CQ51" s="1012" t="n"/>
      <c r="CR51" s="3221" t="n">
        <v>74.06523900000002</v>
      </c>
      <c r="CS51" s="3215" t="n">
        <v>0</v>
      </c>
      <c r="CT51" s="3220" t="n">
        <v>94.98957800000001</v>
      </c>
      <c r="CU51" s="3220" t="n">
        <v>74.06523900000002</v>
      </c>
      <c r="CV51" s="3220" t="n">
        <v>-20.92433899999999</v>
      </c>
      <c r="CW51" s="3220" t="n">
        <v>-46.554818</v>
      </c>
      <c r="CX51" s="1030">
        <f>IFERROR(CR51/CW51-1, "-")</f>
        <v/>
      </c>
      <c r="CY51" s="900" t="n"/>
      <c r="CZ51" s="3220" t="n">
        <v>0</v>
      </c>
      <c r="DA51" s="3220" t="n">
        <v>-58.059803</v>
      </c>
      <c r="DB51" s="3220" t="n">
        <v>-84.58889299999998</v>
      </c>
      <c r="DC51" s="3220" t="n">
        <v>94.98957800000001</v>
      </c>
      <c r="DD51" s="3220" t="n">
        <v>-46.554818</v>
      </c>
      <c r="DE51" s="3232">
        <f>CZ51/DD51-1</f>
        <v/>
      </c>
      <c r="DF51" s="3232">
        <f>DA51/DD51-1</f>
        <v/>
      </c>
      <c r="DG51" s="3232">
        <f>DB51/DD51-1</f>
        <v/>
      </c>
      <c r="DH51" s="3232">
        <f>DC51/DD51-1</f>
        <v/>
      </c>
      <c r="DI51" s="3137" t="n"/>
      <c r="DJ51" s="2657">
        <f>SUM(D51,J51,P51,V51,AD51,AL51,AU51,BC51,BK51,BT51,CB51,CJ51)-CR51</f>
        <v/>
      </c>
      <c r="DK51" s="2657">
        <f>SUM(E51,K51,Q51,W51,AE51,AM51,AV51,BD51,BL51,BU51,CC51,CK51)-CS51</f>
        <v/>
      </c>
      <c r="DL51" s="2657">
        <f>SUM(G51,M51,S51,AA51,AI51,AR51,AZ51,BH51,BQ51,BY51,CG51,CO51)-CW51</f>
        <v/>
      </c>
      <c r="DM51" s="2657">
        <f>SUM(D51,J51,P51,V51,AD51,AL51,AU51,BC51,,BN51,BV51,CD51,CL51)-CT51</f>
        <v/>
      </c>
      <c r="DN51" s="12" t="n"/>
      <c r="DO51" s="12" t="n"/>
      <c r="DP51" s="12" t="n"/>
      <c r="DX51" s="2811">
        <f>(CS51-CZ51)*10^6</f>
        <v/>
      </c>
      <c r="DY51" s="2811">
        <f>(CT51-DC51)*10^6</f>
        <v/>
      </c>
      <c r="DZ51" s="2811">
        <f>(CW51-DD51)*10^6</f>
        <v/>
      </c>
    </row>
    <row customHeight="1" ht="15" r="52" s="2557">
      <c r="A52" s="691" t="n"/>
      <c r="B52" s="1003" t="inlineStr">
        <is>
          <t>Commissions</t>
        </is>
      </c>
      <c r="C52" s="643" t="inlineStr">
        <is>
          <t>MB45</t>
        </is>
      </c>
      <c r="D52" s="2662" t="n">
        <v>-910.055464</v>
      </c>
      <c r="E52" s="2662" t="n">
        <v>-1050.069733499812</v>
      </c>
      <c r="F52" s="2662" t="n">
        <v>140.0142694998121</v>
      </c>
      <c r="G52" s="2662" t="n">
        <v>-1045.006691666666</v>
      </c>
      <c r="H52" s="697" t="n">
        <v>-0.1291391038381148</v>
      </c>
      <c r="I52" s="693" t="n"/>
      <c r="J52" s="2662" t="n">
        <v>-888.648145</v>
      </c>
      <c r="K52" s="2662" t="n">
        <v>-998.4294615278898</v>
      </c>
      <c r="L52" s="2662" t="n">
        <v>109.7813165278898</v>
      </c>
      <c r="M52" s="2662" t="n">
        <v>-940.921292</v>
      </c>
      <c r="N52" s="697" t="n">
        <v>-0.05555528123812503</v>
      </c>
      <c r="O52" s="3024" t="n"/>
      <c r="P52" s="2662" t="n">
        <v>-995.0197720000001</v>
      </c>
      <c r="Q52" s="2662" t="n">
        <v>-1076.833575417161</v>
      </c>
      <c r="R52" s="2662" t="n">
        <v>81.81380341716044</v>
      </c>
      <c r="S52" s="2662" t="n">
        <v>-1141.725688333333</v>
      </c>
      <c r="T52" s="697" t="n">
        <v>-0.1284948896503251</v>
      </c>
      <c r="U52" s="694" t="n"/>
      <c r="V52" s="2663" t="n">
        <v>-961.2657530000001</v>
      </c>
      <c r="W52" s="2663" t="n">
        <v>-1070.260728171614</v>
      </c>
      <c r="X52" s="2663" t="n">
        <v>-942.3193044920976</v>
      </c>
      <c r="Y52" s="2663" t="n">
        <v>108.994975171614</v>
      </c>
      <c r="Z52" s="2663" t="n">
        <v>-18.94644850790257</v>
      </c>
      <c r="AA52" s="2663" t="n">
        <v>-1076.411734</v>
      </c>
      <c r="AB52" s="2305" t="n">
        <v>-0.1069720603770378</v>
      </c>
      <c r="AC52" s="694" t="n"/>
      <c r="AD52" s="2662" t="n">
        <v>-875.1119195</v>
      </c>
      <c r="AE52" s="2662" t="n">
        <v>-1100.568613417322</v>
      </c>
      <c r="AF52" s="2662" t="n">
        <v>-997.6948884804201</v>
      </c>
      <c r="AG52" s="2662" t="n">
        <v>225.4566939173222</v>
      </c>
      <c r="AH52" s="3024" t="n">
        <v>122.5829689804201</v>
      </c>
      <c r="AI52" s="2662" t="n">
        <v>-1061.772452</v>
      </c>
      <c r="AJ52" s="697" t="n">
        <v>-0.1758008810158884</v>
      </c>
      <c r="AK52" s="694" t="n"/>
      <c r="AL52" s="2662" t="n">
        <v>-851.0308185</v>
      </c>
      <c r="AM52" s="2662" t="n">
        <v>-1071.210503392897</v>
      </c>
      <c r="AN52" s="2662" t="n">
        <v>-988.3041734285118</v>
      </c>
      <c r="AO52" s="2662" t="n">
        <v>-967.6963828837115</v>
      </c>
      <c r="AP52" s="2662" t="n">
        <v>220.1796848928972</v>
      </c>
      <c r="AQ52" s="2662" t="n">
        <v>137.2733549285118</v>
      </c>
      <c r="AR52" s="2662" t="n">
        <v>-1086.431854000007</v>
      </c>
      <c r="AS52" s="697" t="n">
        <v>-0.2166735397469348</v>
      </c>
      <c r="AT52" s="3023" t="n"/>
      <c r="AU52" s="2662" t="n">
        <v>-844.019239</v>
      </c>
      <c r="AV52" s="2662" t="n">
        <v>-1099.502911512528</v>
      </c>
      <c r="AW52" s="2662" t="n">
        <v>-959.0073362836315</v>
      </c>
      <c r="AX52" s="2662" t="n">
        <v>255.4836725125285</v>
      </c>
      <c r="AY52" s="2662" t="n">
        <v>114.9880972836315</v>
      </c>
      <c r="AZ52" s="2662" t="n">
        <v>-795.197118</v>
      </c>
      <c r="BA52" s="697" t="n">
        <v>0.06139624992956771</v>
      </c>
      <c r="BB52" s="694" t="n"/>
      <c r="BC52" s="2662" t="n">
        <v>-789.52796</v>
      </c>
      <c r="BD52" s="2662" t="n">
        <v>-1084.346632686243</v>
      </c>
      <c r="BE52" s="2662" t="n">
        <v>-969.7975481045196</v>
      </c>
      <c r="BF52" s="2662" t="n">
        <v>294.8186726862426</v>
      </c>
      <c r="BG52" s="2662" t="n">
        <v>180.2695881045196</v>
      </c>
      <c r="BH52" s="2662" t="n">
        <v>-930.976754</v>
      </c>
      <c r="BI52" s="697" t="n">
        <v>-0.1519359032244967</v>
      </c>
      <c r="BJ52" s="694" t="n"/>
      <c r="BK52" s="2662" t="n">
        <v>-854.2781600000001</v>
      </c>
      <c r="BL52" s="2662" t="n">
        <v>-1033.446317344779</v>
      </c>
      <c r="BM52" s="2662" t="n">
        <v>-939.6048846907829</v>
      </c>
      <c r="BN52" s="2662" t="n">
        <v>-815.8618282122119</v>
      </c>
      <c r="BO52" s="2662" t="n">
        <v>179.1681573447788</v>
      </c>
      <c r="BP52" s="2662" t="n">
        <v>-38.41633178778818</v>
      </c>
      <c r="BQ52" s="2662" t="n">
        <v>-1043.417895</v>
      </c>
      <c r="BR52" s="697" t="n">
        <v>-0.1812693992563736</v>
      </c>
      <c r="BS52" s="694" t="n"/>
      <c r="BT52" s="2662" t="n">
        <v>-844.825116</v>
      </c>
      <c r="BU52" s="2662" t="n">
        <v>-1084.622282882015</v>
      </c>
      <c r="BV52" s="2662" t="n">
        <v>-865.6603596833788</v>
      </c>
      <c r="BW52" s="2662" t="n">
        <v>239.7971668820155</v>
      </c>
      <c r="BX52" s="2662" t="n">
        <v>20.83524368337885</v>
      </c>
      <c r="BY52" s="2662" t="n">
        <v>-1044.863136</v>
      </c>
      <c r="BZ52" s="697" t="n">
        <v>-0.1914490167255742</v>
      </c>
      <c r="CA52" s="694" t="n"/>
      <c r="CB52" s="2662" t="n">
        <v>-853.2924860000001</v>
      </c>
      <c r="CC52" s="2662" t="n">
        <v>-1030.598791594689</v>
      </c>
      <c r="CD52" s="2662" t="n">
        <v>-840.7481662197142</v>
      </c>
      <c r="CE52" s="2662" t="n">
        <v>177.3063055946889</v>
      </c>
      <c r="CF52" s="2662" t="n">
        <v>-12.54431978028583</v>
      </c>
      <c r="CG52" s="2662" t="n">
        <v>-992.930345</v>
      </c>
      <c r="CH52" s="697" t="n">
        <v>-0.1406320792824596</v>
      </c>
      <c r="CI52" s="694" t="n"/>
      <c r="CJ52" s="2662" t="n">
        <v>-716.937319</v>
      </c>
      <c r="CK52" s="2662" t="n">
        <v>-1138.581738068778</v>
      </c>
      <c r="CL52" s="2662" t="n">
        <v>-953.9839367638735</v>
      </c>
      <c r="CM52" s="2662" t="n">
        <v>421.6444190687781</v>
      </c>
      <c r="CN52" s="2662" t="n">
        <v>237.0466177638735</v>
      </c>
      <c r="CO52" s="2662" t="n">
        <v>-687.986008999995</v>
      </c>
      <c r="CP52" s="697" t="n">
        <v>0.04208124819585568</v>
      </c>
      <c r="CQ52" s="694" t="n"/>
      <c r="CR52" s="3213" t="n">
        <v>-10384.012152</v>
      </c>
      <c r="CS52" s="2662" t="n">
        <v>-12838.47128951573</v>
      </c>
      <c r="CT52" s="2662" t="n">
        <v>-10590.93336187918</v>
      </c>
      <c r="CU52" s="2662" t="n">
        <v>2454.459137515729</v>
      </c>
      <c r="CV52" s="2662" t="n">
        <v>206.9212098791777</v>
      </c>
      <c r="CW52" s="2662" t="n">
        <v>-11847.640969</v>
      </c>
      <c r="CX52" s="693">
        <f>IFERROR(CR52/CW52-1, "-")</f>
        <v/>
      </c>
      <c r="CY52" s="900" t="n"/>
      <c r="CZ52" s="2662" t="n">
        <v>-12838.47128951573</v>
      </c>
      <c r="DA52" s="2662" t="n">
        <v>-11850.35954666969</v>
      </c>
      <c r="DB52" s="2662" t="n">
        <v>-11512.94447289647</v>
      </c>
      <c r="DC52" s="2662" t="n">
        <v>-10590.93336187918</v>
      </c>
      <c r="DD52" s="2662" t="n">
        <v>-11847.640969</v>
      </c>
      <c r="DE52" s="2674">
        <f>CZ52/DD52-1</f>
        <v/>
      </c>
      <c r="DF52" s="2674">
        <f>DA52/DD52-1</f>
        <v/>
      </c>
      <c r="DG52" s="2674">
        <f>DB52/DD52-1</f>
        <v/>
      </c>
      <c r="DH52" s="2674">
        <f>DC52/DD52-1</f>
        <v/>
      </c>
      <c r="DI52" s="3137" t="n"/>
      <c r="DJ52" s="2657">
        <f>SUM(D52,J52,P52,V52,AD52,AL52,AU52,BC52,BK52,BT52,CB52,CJ52)-CR52</f>
        <v/>
      </c>
      <c r="DK52" s="2657">
        <f>SUM(E52,K52,Q52,W52,AE52,AM52,AV52,BD52,BL52,BU52,CC52,CK52)-CS52</f>
        <v/>
      </c>
      <c r="DL52" s="2657">
        <f>SUM(G52,M52,S52,AA52,AI52,AR52,AZ52,BH52,BQ52,BY52,CG52,CO52)-CW52</f>
        <v/>
      </c>
      <c r="DM52" s="2657">
        <f>SUM(D52,J52,P52,V52,AD52,AL52,AU52,BC52,,BN52,BV52,CD52,CL52)-CT52</f>
        <v/>
      </c>
      <c r="DX52" s="2811">
        <f>(CS52-CZ52)*10^6</f>
        <v/>
      </c>
      <c r="DY52" s="2811">
        <f>(CT52-DC52)*10^6</f>
        <v/>
      </c>
      <c r="DZ52" s="2811">
        <f>(CW52-DD52)*10^6</f>
        <v/>
      </c>
    </row>
    <row customHeight="1" ht="15" r="53" s="2557">
      <c r="A53" s="557" t="n"/>
      <c r="B53" s="1029" t="inlineStr">
        <is>
          <t>Dont commissions up-front</t>
        </is>
      </c>
      <c r="C53" s="643" t="inlineStr">
        <is>
          <t>MB46</t>
        </is>
      </c>
      <c r="D53" s="2667" t="n">
        <v>-22.956492</v>
      </c>
      <c r="E53" s="2667" t="n">
        <v>-20.77119655573737</v>
      </c>
      <c r="F53" s="2667" t="n">
        <v>-2.185295444262628</v>
      </c>
      <c r="G53" s="2667" t="n">
        <v>-44.44156</v>
      </c>
      <c r="H53" s="764" t="n">
        <v>-0.4834454056068239</v>
      </c>
      <c r="I53" s="224" t="n"/>
      <c r="J53" s="2667" t="n">
        <v>-8.813560000000001</v>
      </c>
      <c r="K53" s="2667" t="n">
        <v>-19.01533345572735</v>
      </c>
      <c r="L53" s="2667" t="n">
        <v>10.20177345572735</v>
      </c>
      <c r="M53" s="2667" t="n">
        <v>-36.75212</v>
      </c>
      <c r="N53" s="764" t="n">
        <v>-0.7601890720861817</v>
      </c>
      <c r="O53" s="2747" t="n"/>
      <c r="P53" s="2667" t="n">
        <v>-5.168582</v>
      </c>
      <c r="Q53" s="2667" t="n">
        <v>-22.10329732514342</v>
      </c>
      <c r="R53" s="2667" t="n">
        <v>16.93471532514342</v>
      </c>
      <c r="S53" s="2667" t="n">
        <v>-43.487287</v>
      </c>
      <c r="T53" s="764" t="n">
        <v>-0.881147287941876</v>
      </c>
      <c r="U53" s="389" t="n"/>
      <c r="V53" s="2668" t="n">
        <v>-9.788136</v>
      </c>
      <c r="W53" s="2668" t="n">
        <v>-20.75793881086633</v>
      </c>
      <c r="X53" s="2668" t="n">
        <v>-17.43832638978806</v>
      </c>
      <c r="Y53" s="2668" t="n">
        <v>10.96980281086633</v>
      </c>
      <c r="Z53" s="2668" t="n">
        <v>7.650190389788063</v>
      </c>
      <c r="AA53" s="2668" t="n">
        <v>-31.996648</v>
      </c>
      <c r="AB53" s="764" t="n">
        <v>-0.6940887057919317</v>
      </c>
      <c r="AC53" s="389" t="n"/>
      <c r="AD53" s="2667" t="n">
        <v>-4.567796</v>
      </c>
      <c r="AE53" s="2667" t="n">
        <v>-20.94835762013849</v>
      </c>
      <c r="AF53" s="2667" t="n">
        <v>-17.60019126456666</v>
      </c>
      <c r="AG53" s="2667" t="n">
        <v>16.38056162013849</v>
      </c>
      <c r="AH53" s="2747" t="n">
        <v>13.03239526456666</v>
      </c>
      <c r="AI53" s="2667" t="n">
        <v>-24.841983</v>
      </c>
      <c r="AJ53" s="764" t="n">
        <v>-0.8161259509758138</v>
      </c>
      <c r="AK53" s="389" t="n"/>
      <c r="AL53" s="2667" t="n">
        <v>-3.790141</v>
      </c>
      <c r="AM53" s="2667" t="n">
        <v>-19.82156853185798</v>
      </c>
      <c r="AN53" s="2667" t="n">
        <v>-16.97245544561486</v>
      </c>
      <c r="AO53" s="2667" t="n">
        <v>-16.97245544561486</v>
      </c>
      <c r="AP53" s="2667" t="n">
        <v>16.03142753185799</v>
      </c>
      <c r="AQ53" s="2667" t="n">
        <v>13.18231444561486</v>
      </c>
      <c r="AR53" s="2667" t="n">
        <v>-18.667373</v>
      </c>
      <c r="AS53" s="764" t="n">
        <v>-0.7969644148643733</v>
      </c>
      <c r="AT53" s="2826" t="n"/>
      <c r="AU53" s="2667" t="n">
        <v>-8.925848999999999</v>
      </c>
      <c r="AV53" s="2667" t="n">
        <v>-21.1375680849751</v>
      </c>
      <c r="AW53" s="2667" t="n">
        <v>-10</v>
      </c>
      <c r="AX53" s="2667" t="n">
        <v>12.2117190849751</v>
      </c>
      <c r="AY53" s="2667" t="n">
        <v>1.074151000000001</v>
      </c>
      <c r="AZ53" s="2667" t="n">
        <v>-21.393909</v>
      </c>
      <c r="BA53" s="764" t="n">
        <v>-0.5827855021726044</v>
      </c>
      <c r="BB53" s="389" t="n"/>
      <c r="BC53" s="2667" t="n">
        <v>-3.169494</v>
      </c>
      <c r="BD53" s="2667" t="n">
        <v>-22.11160474223803</v>
      </c>
      <c r="BE53" s="2667" t="n">
        <v>-10</v>
      </c>
      <c r="BF53" s="2667" t="n">
        <v>18.94211074223803</v>
      </c>
      <c r="BG53" s="2667" t="n">
        <v>6.830506</v>
      </c>
      <c r="BH53" s="2667" t="n">
        <v>-11.372882</v>
      </c>
      <c r="BI53" s="764" t="n">
        <v>-0.7213112736068131</v>
      </c>
      <c r="BJ53" s="389" t="n"/>
      <c r="BK53" s="2667" t="n">
        <v>-3.185028</v>
      </c>
      <c r="BL53" s="2667" t="n">
        <v>-21.52961577409239</v>
      </c>
      <c r="BM53" s="2667" t="n">
        <v>-10</v>
      </c>
      <c r="BN53" s="2667" t="n">
        <v>-7.126997358024689</v>
      </c>
      <c r="BO53" s="2667" t="n">
        <v>18.34458777409239</v>
      </c>
      <c r="BP53" s="2667" t="n">
        <v>3.941969358024689</v>
      </c>
      <c r="BQ53" s="2667" t="n">
        <v>-13.213984</v>
      </c>
      <c r="BR53" s="764" t="n">
        <v>-0.7589653506467088</v>
      </c>
      <c r="BS53" s="389" t="n"/>
      <c r="BT53" s="2667" t="n">
        <v>-2.889832</v>
      </c>
      <c r="BU53" s="2667" t="n">
        <v>-23.2968213875206</v>
      </c>
      <c r="BV53" s="2667" t="n">
        <v>-7.628670802469133</v>
      </c>
      <c r="BW53" s="2667" t="n">
        <v>20.4069893875206</v>
      </c>
      <c r="BX53" s="2667" t="n">
        <v>4.738838802469133</v>
      </c>
      <c r="BY53" s="2667" t="n">
        <v>-10.678391</v>
      </c>
      <c r="BZ53" s="764" t="n">
        <v>-0.7293757083815342</v>
      </c>
      <c r="CA53" s="389" t="n"/>
      <c r="CB53" s="2667" t="n">
        <v>-2.936441</v>
      </c>
      <c r="CC53" s="2667" t="n">
        <v>-23.02793158522747</v>
      </c>
      <c r="CD53" s="2667" t="n">
        <v>-6.585666061728393</v>
      </c>
      <c r="CE53" s="2667" t="n">
        <v>20.09149058522747</v>
      </c>
      <c r="CF53" s="2667" t="n">
        <v>3.649225061728393</v>
      </c>
      <c r="CG53" s="2667" t="n">
        <v>-10.200001</v>
      </c>
      <c r="CH53" s="764" t="n">
        <v>-0.7121136556751317</v>
      </c>
      <c r="CI53" s="389" t="n"/>
      <c r="CJ53" s="2667" t="n">
        <v>-2.640707</v>
      </c>
      <c r="CK53" s="2667" t="n">
        <v>-25.87893555704734</v>
      </c>
      <c r="CL53" s="2667" t="n">
        <v>-7.113778074074072</v>
      </c>
      <c r="CM53" s="2667" t="n">
        <v>23.23822855704734</v>
      </c>
      <c r="CN53" s="2667" t="n">
        <v>4.473071074074072</v>
      </c>
      <c r="CO53" s="2667" t="n">
        <v>-22.828125</v>
      </c>
      <c r="CP53" s="764" t="n">
        <v>-0.884322212183436</v>
      </c>
      <c r="CQ53" s="389" t="n"/>
      <c r="CR53" s="2747" t="n">
        <v>-78.83205800000002</v>
      </c>
      <c r="CS53" s="2667" t="n">
        <v>-260.4001694305719</v>
      </c>
      <c r="CT53" s="2667" t="n">
        <v>-95.6351622962963</v>
      </c>
      <c r="CU53" s="2667" t="n">
        <v>181.5681114305718</v>
      </c>
      <c r="CV53" s="2667" t="n">
        <v>16.80310429629628</v>
      </c>
      <c r="CW53" s="2667" t="n">
        <v>-289.874263</v>
      </c>
      <c r="CX53" s="224">
        <f>IFERROR(CR53/CW53-1, "-")</f>
        <v/>
      </c>
      <c r="CY53" s="900" t="n"/>
      <c r="CZ53" s="2667" t="n">
        <v>-260.4001694305719</v>
      </c>
      <c r="DA53" s="2667" t="n">
        <v>-214.1306282390975</v>
      </c>
      <c r="DB53" s="2667" t="n">
        <v>-128.2670214456149</v>
      </c>
      <c r="DC53" s="2667" t="n">
        <v>-95.6351622962963</v>
      </c>
      <c r="DD53" s="2667" t="n">
        <v>-289.874263</v>
      </c>
      <c r="DE53" s="2670">
        <f>CZ53/DD53-1</f>
        <v/>
      </c>
      <c r="DF53" s="2670">
        <f>DA53/DD53-1</f>
        <v/>
      </c>
      <c r="DG53" s="2670">
        <f>DB53/DD53-1</f>
        <v/>
      </c>
      <c r="DH53" s="2670">
        <f>DC53/DD53-1</f>
        <v/>
      </c>
      <c r="DI53" s="3137" t="n"/>
      <c r="DJ53" s="2657">
        <f>SUM(D53,J53,P53,V53,AD53,AL53,AU53,BC53,BK53,BT53,CB53,CJ53)-CR53</f>
        <v/>
      </c>
      <c r="DK53" s="2657">
        <f>SUM(E53,K53,Q53,W53,AE53,AM53,AV53,BD53,BL53,BU53,CC53,CK53)-CS53</f>
        <v/>
      </c>
      <c r="DL53" s="2657">
        <f>SUM(G53,M53,S53,AA53,AI53,AR53,AZ53,BH53,BQ53,BY53,CG53,CO53)-CW53</f>
        <v/>
      </c>
      <c r="DM53" s="2657">
        <f>SUM(D53,J53,P53,V53,AD53,AL53,AU53,BC53,,BN53,BV53,CD53,CL53)-CT53</f>
        <v/>
      </c>
      <c r="DX53" s="2811">
        <f>(CS53-CZ53)*10^6</f>
        <v/>
      </c>
      <c r="DY53" s="2811">
        <f>(CT53-DC53)*10^6</f>
        <v/>
      </c>
      <c r="DZ53" s="2811">
        <f>(CW53-DD53)*10^6</f>
        <v/>
      </c>
      <c r="EA53" s="2618" t="n">
        <v>289.874263</v>
      </c>
      <c r="EB53" s="2618" t="n">
        <v>22.828125</v>
      </c>
    </row>
    <row customHeight="1" ht="15" r="54" s="2557">
      <c r="A54" s="557" t="n"/>
      <c r="B54" s="1029" t="inlineStr">
        <is>
          <t>Dont avoirs de performance</t>
        </is>
      </c>
      <c r="C54" s="643" t="inlineStr">
        <is>
          <t>MB47</t>
        </is>
      </c>
      <c r="D54" s="2667" t="n">
        <v>-472.252242</v>
      </c>
      <c r="E54" s="2667" t="n">
        <v>-663.7480721931717</v>
      </c>
      <c r="F54" s="2667" t="n">
        <v>191.4958301931716</v>
      </c>
      <c r="G54" s="2667" t="n">
        <v>-668.2336366666666</v>
      </c>
      <c r="H54" s="764" t="n">
        <v>-0.2932827441076983</v>
      </c>
      <c r="I54" s="224" t="n"/>
      <c r="J54" s="2667" t="n">
        <v>-473.016966</v>
      </c>
      <c r="K54" s="2667" t="n">
        <v>-608.708498634832</v>
      </c>
      <c r="L54" s="2667" t="n">
        <v>135.691532634832</v>
      </c>
      <c r="M54" s="2667" t="n">
        <v>-577.994405</v>
      </c>
      <c r="N54" s="764" t="n">
        <v>-0.1816236248861267</v>
      </c>
      <c r="O54" s="2747" t="n"/>
      <c r="P54" s="2667" t="n">
        <v>-542.9171720000001</v>
      </c>
      <c r="Q54" s="2667" t="n">
        <v>-650.7355775868841</v>
      </c>
      <c r="R54" s="2667" t="n">
        <v>107.8184055868841</v>
      </c>
      <c r="S54" s="2667" t="n">
        <v>-731.4838253333332</v>
      </c>
      <c r="T54" s="764" t="n">
        <v>-0.2577864975311032</v>
      </c>
      <c r="U54" s="389" t="n"/>
      <c r="V54" s="2668" t="n">
        <v>-519.127101</v>
      </c>
      <c r="W54" s="2668" t="n">
        <v>-628.7500334171895</v>
      </c>
      <c r="X54" s="2668" t="n">
        <v>-496.4479906442448</v>
      </c>
      <c r="Y54" s="2668" t="n">
        <v>109.6229324171894</v>
      </c>
      <c r="Z54" s="2668" t="n">
        <v>-22.6791103557552</v>
      </c>
      <c r="AA54" s="2668" t="n">
        <v>-667.47758</v>
      </c>
      <c r="AB54" s="764" t="n">
        <v>-0.2222553737310546</v>
      </c>
      <c r="AC54" s="389" t="n"/>
      <c r="AD54" s="2667" t="n">
        <v>-422.7544345</v>
      </c>
      <c r="AE54" s="2667" t="n">
        <v>-642.9357394961027</v>
      </c>
      <c r="AF54" s="2667" t="n">
        <v>-520.652703627634</v>
      </c>
      <c r="AG54" s="2667" t="n">
        <v>220.1813049961027</v>
      </c>
      <c r="AH54" s="2747" t="n">
        <v>97.89826912763397</v>
      </c>
      <c r="AI54" s="2667" t="n">
        <v>-661.97758</v>
      </c>
      <c r="AJ54" s="764" t="n">
        <v>-0.3613765068901578</v>
      </c>
      <c r="AK54" s="389" t="n"/>
      <c r="AL54" s="2667" t="n">
        <v>-416.3958485</v>
      </c>
      <c r="AM54" s="2667" t="n">
        <v>-615.8047244353043</v>
      </c>
      <c r="AN54" s="2667" t="n">
        <v>-513.083510565503</v>
      </c>
      <c r="AO54" s="2667" t="n">
        <v>-513.083510565503</v>
      </c>
      <c r="AP54" s="2667" t="n">
        <v>199.4088759353043</v>
      </c>
      <c r="AQ54" s="2667" t="n">
        <v>96.68766206550305</v>
      </c>
      <c r="AR54" s="2667" t="n">
        <v>-689.2967129037866</v>
      </c>
      <c r="AS54" s="764" t="n">
        <v>-0.3959120351149543</v>
      </c>
      <c r="AT54" s="2826" t="n"/>
      <c r="AU54" s="2667" t="n">
        <v>-423.476767</v>
      </c>
      <c r="AV54" s="2667" t="n">
        <v>-612.147341094945</v>
      </c>
      <c r="AW54" s="2667" t="n">
        <v>-480.5885184435421</v>
      </c>
      <c r="AX54" s="2667" t="n">
        <v>188.670574094945</v>
      </c>
      <c r="AY54" s="2667" t="n">
        <v>57.11175144354212</v>
      </c>
      <c r="AZ54" s="2667" t="n">
        <v>-373.3831290000001</v>
      </c>
      <c r="BA54" s="764" t="n">
        <v>0.1341614928723787</v>
      </c>
      <c r="BB54" s="389" t="n"/>
      <c r="BC54" s="2667" t="n">
        <v>-383.256147</v>
      </c>
      <c r="BD54" s="2667" t="n">
        <v>-602.9678622135712</v>
      </c>
      <c r="BE54" s="2667" t="n">
        <v>-498.3623791788611</v>
      </c>
      <c r="BF54" s="2667" t="n">
        <v>219.7117152135712</v>
      </c>
      <c r="BG54" s="2667" t="n">
        <v>115.1062321788611</v>
      </c>
      <c r="BH54" s="2667" t="n">
        <v>-506.338903</v>
      </c>
      <c r="BI54" s="764" t="n">
        <v>-0.2430837434586771</v>
      </c>
      <c r="BJ54" s="389" t="n"/>
      <c r="BK54" s="2667" t="n">
        <v>-420.2765910000001</v>
      </c>
      <c r="BL54" s="2667" t="n">
        <v>-569.4616018014993</v>
      </c>
      <c r="BM54" s="2667" t="n">
        <v>-485.061143299189</v>
      </c>
      <c r="BN54" s="2667" t="n">
        <v>-415.4570637177086</v>
      </c>
      <c r="BO54" s="2667" t="n">
        <v>149.1850108014993</v>
      </c>
      <c r="BP54" s="2667" t="n">
        <v>-4.81952728229146</v>
      </c>
      <c r="BQ54" s="2667" t="n">
        <v>-624.576711</v>
      </c>
      <c r="BR54" s="764" t="n">
        <v>-0.3271017256997916</v>
      </c>
      <c r="BS54" s="389" t="n"/>
      <c r="BT54" s="2667" t="n">
        <v>-419.07478</v>
      </c>
      <c r="BU54" s="2667" t="n">
        <v>-586.8821977542397</v>
      </c>
      <c r="BV54" s="2667" t="n">
        <v>-436.3945890675183</v>
      </c>
      <c r="BW54" s="2667" t="n">
        <v>167.8074177542397</v>
      </c>
      <c r="BX54" s="2667" t="n">
        <v>17.31980906751835</v>
      </c>
      <c r="BY54" s="2667" t="n">
        <v>-543.5908429999999</v>
      </c>
      <c r="BZ54" s="764" t="n">
        <v>-0.2290621054483069</v>
      </c>
      <c r="CA54" s="389" t="n"/>
      <c r="CB54" s="2667" t="n">
        <v>-399.589402</v>
      </c>
      <c r="CC54" s="2667" t="n">
        <v>-563.5251630777483</v>
      </c>
      <c r="CD54" s="2667" t="n">
        <v>-439.4745788617149</v>
      </c>
      <c r="CE54" s="2667" t="n">
        <v>163.9357610777483</v>
      </c>
      <c r="CF54" s="2667" t="n">
        <v>39.88517686171491</v>
      </c>
      <c r="CG54" s="2667" t="n">
        <v>-479.345682</v>
      </c>
      <c r="CH54" s="764" t="n">
        <v>-0.1663857274508629</v>
      </c>
      <c r="CI54" s="389" t="n"/>
      <c r="CJ54" s="2667" t="n">
        <v>-185.416227</v>
      </c>
      <c r="CK54" s="2667" t="n">
        <v>-598.7617201277346</v>
      </c>
      <c r="CL54" s="2667" t="n">
        <v>-490.2159892086435</v>
      </c>
      <c r="CM54" s="2667" t="n">
        <v>413.3454931277346</v>
      </c>
      <c r="CN54" s="2667" t="n">
        <v>304.7997622086435</v>
      </c>
      <c r="CO54" s="2667" t="n">
        <v>-136.148830096214</v>
      </c>
      <c r="CP54" s="764" t="n">
        <v>0.3618642691896037</v>
      </c>
      <c r="CQ54" s="389" t="n"/>
      <c r="CR54" s="2747" t="n">
        <v>-5077.553677999999</v>
      </c>
      <c r="CS54" s="2667" t="n">
        <v>-7344.428531833221</v>
      </c>
      <c r="CT54" s="2667" t="n">
        <v>-5434.738898855585</v>
      </c>
      <c r="CU54" s="2667" t="n">
        <v>2266.874853833222</v>
      </c>
      <c r="CV54" s="2667" t="n">
        <v>357.1852208555856</v>
      </c>
      <c r="CW54" s="2667" t="n">
        <v>-6659.847838</v>
      </c>
      <c r="CX54" s="224">
        <f>IFERROR(CR54/CW54-1, "-")</f>
        <v/>
      </c>
      <c r="CY54" s="900" t="n"/>
      <c r="CZ54" s="2667" t="n">
        <v>-7344.428531833221</v>
      </c>
      <c r="DA54" s="2667" t="n">
        <v>-5982.783336018252</v>
      </c>
      <c r="DB54" s="2667" t="n">
        <v>-5984.708805763734</v>
      </c>
      <c r="DC54" s="2667" t="n">
        <v>-5434.738898855586</v>
      </c>
      <c r="DD54" s="2667" t="n">
        <v>-6659.847838</v>
      </c>
      <c r="DE54" s="2670">
        <f>CZ54/DD54-1</f>
        <v/>
      </c>
      <c r="DF54" s="2670">
        <f>DA54/DD54-1</f>
        <v/>
      </c>
      <c r="DG54" s="2670">
        <f>DB54/DD54-1</f>
        <v/>
      </c>
      <c r="DH54" s="2670">
        <f>DC54/DD54-1</f>
        <v/>
      </c>
      <c r="DI54" s="3137" t="n"/>
      <c r="DJ54" s="2657">
        <f>SUM(D54,J54,P54,V54,AD54,AL54,AU54,BC54,BK54,BT54,CB54,CJ54)-CR54</f>
        <v/>
      </c>
      <c r="DK54" s="2657">
        <f>SUM(E54,K54,Q54,W54,AE54,AM54,AV54,BD54,BL54,BU54,CC54,CK54)-CS54</f>
        <v/>
      </c>
      <c r="DL54" s="2657">
        <f>SUM(G54,M54,S54,AA54,AI54,AR54,AZ54,BH54,BQ54,BY54,CG54,CO54)-CW54</f>
        <v/>
      </c>
      <c r="DM54" s="2657">
        <f>SUM(D54,J54,P54,V54,AD54,AL54,AU54,BC54,,BN54,BV54,CD54,CL54)-CT54</f>
        <v/>
      </c>
      <c r="DX54" s="2811">
        <f>(CS54-CZ54)*10^6</f>
        <v/>
      </c>
      <c r="DY54" s="2811">
        <f>(CT54-DC54)*10^6</f>
        <v/>
      </c>
      <c r="DZ54" s="2811">
        <f>(CW54-DD54)*10^6</f>
        <v/>
      </c>
      <c r="EA54" s="2618" t="n">
        <v>6659.847838</v>
      </c>
      <c r="EB54" s="2618">
        <f>EA54+CR54</f>
        <v/>
      </c>
      <c r="EC54" t="n">
        <v>136.148830096214</v>
      </c>
    </row>
    <row customFormat="1" hidden="1" r="55" s="2">
      <c r="A55" s="931" t="n"/>
      <c r="B55" s="1020" t="inlineStr">
        <is>
          <t>Dont Reversement MAB à MM</t>
        </is>
      </c>
      <c r="C55" s="643" t="inlineStr">
        <is>
          <t>MB48</t>
        </is>
      </c>
      <c r="D55" s="3226" t="n"/>
      <c r="E55" s="3223" t="n"/>
      <c r="F55" s="3223" t="n"/>
      <c r="G55" s="3223" t="n"/>
      <c r="H55" s="936" t="n"/>
      <c r="I55" s="3223" t="n"/>
      <c r="J55" s="3226" t="n"/>
      <c r="K55" s="3223" t="n"/>
      <c r="L55" s="3223" t="n"/>
      <c r="M55" s="3223" t="n"/>
      <c r="N55" s="936" t="n"/>
      <c r="O55" s="3155" t="n"/>
      <c r="P55" s="3226" t="n"/>
      <c r="Q55" s="3223" t="n"/>
      <c r="R55" s="3223" t="n"/>
      <c r="S55" s="3223" t="n"/>
      <c r="T55" s="936" t="n"/>
      <c r="U55" s="938" t="n"/>
      <c r="V55" s="2668" t="n"/>
      <c r="W55" s="3224" t="n"/>
      <c r="X55" s="3224" t="n"/>
      <c r="Y55" s="3224" t="n"/>
      <c r="Z55" s="3224" t="n"/>
      <c r="AA55" s="3224" t="n"/>
      <c r="AB55" s="2422" t="n"/>
      <c r="AC55" s="938" t="n"/>
      <c r="AD55" s="2667" t="n"/>
      <c r="AE55" s="3223" t="n"/>
      <c r="AF55" s="3223" t="n"/>
      <c r="AG55" s="3223" t="n"/>
      <c r="AH55" s="3155" t="n"/>
      <c r="AI55" s="3223" t="n"/>
      <c r="AJ55" s="936" t="n"/>
      <c r="AK55" s="3225" t="n"/>
      <c r="AL55" s="2667" t="n"/>
      <c r="AM55" s="3223" t="n"/>
      <c r="AN55" s="3223" t="n"/>
      <c r="AO55" s="3223" t="n"/>
      <c r="AP55" s="3223" t="n"/>
      <c r="AQ55" s="3223" t="n"/>
      <c r="AR55" s="3223" t="n"/>
      <c r="AS55" s="936" t="n"/>
      <c r="AT55" s="3156" t="n"/>
      <c r="AU55" s="2667" t="n"/>
      <c r="AV55" s="3223" t="n"/>
      <c r="AW55" s="3223" t="n"/>
      <c r="AX55" s="3223" t="n"/>
      <c r="AY55" s="3223" t="n"/>
      <c r="AZ55" s="3223" t="n"/>
      <c r="BA55" s="936" t="n"/>
      <c r="BB55" s="938" t="n"/>
      <c r="BC55" s="2667" t="n"/>
      <c r="BD55" s="3223" t="n"/>
      <c r="BE55" s="3223" t="n"/>
      <c r="BF55" s="3223" t="n"/>
      <c r="BG55" s="3223" t="n"/>
      <c r="BH55" s="3223" t="n"/>
      <c r="BI55" s="936" t="n"/>
      <c r="BJ55" s="938" t="n"/>
      <c r="BK55" s="2667" t="n"/>
      <c r="BL55" s="3223" t="n"/>
      <c r="BM55" s="3223" t="n"/>
      <c r="BN55" s="3223" t="n"/>
      <c r="BO55" s="3223" t="n"/>
      <c r="BP55" s="3223" t="n"/>
      <c r="BQ55" s="3223" t="n"/>
      <c r="BR55" s="936" t="n"/>
      <c r="BS55" s="3225" t="n"/>
      <c r="BT55" s="2667" t="n"/>
      <c r="BU55" s="2721" t="n"/>
      <c r="BV55" s="2721" t="n"/>
      <c r="BW55" s="2721" t="n"/>
      <c r="BX55" s="2721" t="n"/>
      <c r="BY55" s="2721" t="n"/>
      <c r="BZ55" s="764" t="n"/>
      <c r="CA55" s="2669" t="n"/>
      <c r="CB55" s="2667" t="n"/>
      <c r="CC55" s="2721" t="n"/>
      <c r="CD55" s="2721" t="n"/>
      <c r="CE55" s="2721" t="n"/>
      <c r="CF55" s="2721" t="n"/>
      <c r="CG55" s="2721" t="n"/>
      <c r="CH55" s="764" t="n"/>
      <c r="CI55" s="2669" t="n"/>
      <c r="CJ55" s="2667" t="n"/>
      <c r="CK55" s="3223" t="n"/>
      <c r="CL55" s="3223" t="n"/>
      <c r="CM55" s="3223" t="n"/>
      <c r="CN55" s="3223" t="n"/>
      <c r="CO55" s="3223" t="n"/>
      <c r="CP55" s="936" t="n"/>
      <c r="CQ55" s="3225" t="n"/>
      <c r="CR55" s="3221" t="n"/>
      <c r="CS55" s="3223" t="n"/>
      <c r="CT55" s="3223" t="n"/>
      <c r="CU55" s="3223">
        <f>+CR55-CS55</f>
        <v/>
      </c>
      <c r="CV55" s="3223">
        <f>+CR55-CT55</f>
        <v/>
      </c>
      <c r="CW55" s="3223" t="n"/>
      <c r="CX55" s="3223">
        <f>IFERROR(CR55/CW55-1, "-")</f>
        <v/>
      </c>
      <c r="CY55" s="900" t="n"/>
      <c r="CZ55" s="3223" t="n"/>
      <c r="DA55" s="3223" t="n"/>
      <c r="DB55" s="3223" t="n"/>
      <c r="DC55" s="3223" t="n"/>
      <c r="DD55" s="3223" t="n"/>
      <c r="DE55" s="3223" t="n"/>
      <c r="DF55" s="3223" t="n"/>
      <c r="DG55" s="3223" t="n"/>
      <c r="DH55" s="3223" t="n"/>
      <c r="DI55" s="3137" t="n"/>
      <c r="DJ55" s="2657">
        <f>SUM(D55,J55,P55,V55,AD55,AL55,AU55,BC55,BK55,BT55,CB55,CJ55)-CR55</f>
        <v/>
      </c>
      <c r="DK55" s="2657">
        <f>SUM(E55,K55,Q55,W55,AE55,AM55,AV55,BD55,BL55,BU55,CC55,CK55)-CS55</f>
        <v/>
      </c>
      <c r="DL55" s="2657">
        <f>SUM(G55,M55,S55,AA55,AI55,AR55,AZ55,BH55,BQ55,BY55,CG55,CO55)-CW55</f>
        <v/>
      </c>
      <c r="DM55" s="2657">
        <f>SUM(D55,J55,P55,V55,AD55,AL55,AU55,BC55,,BN55,BV55,CD55,CL55)-CT55</f>
        <v/>
      </c>
      <c r="DN55" s="930" t="n"/>
      <c r="DO55" s="930" t="n"/>
      <c r="DP55" s="930" t="n"/>
      <c r="DX55" s="2811">
        <f>(CS55-CZ55)*10^6</f>
        <v/>
      </c>
      <c r="DY55" s="2811">
        <f>(CT55-DC55)*10^6</f>
        <v/>
      </c>
      <c r="DZ55" s="2811">
        <f>(CW55-DD55)*10^6</f>
        <v/>
      </c>
    </row>
    <row customFormat="1" r="56" s="2616">
      <c r="A56" s="3233" t="n"/>
      <c r="B56" s="1034" t="inlineStr">
        <is>
          <t>Dont Commissions Flooz</t>
        </is>
      </c>
      <c r="C56" s="643" t="inlineStr">
        <is>
          <t>MB49</t>
        </is>
      </c>
      <c r="D56" s="3234" t="n">
        <v>-414.84673</v>
      </c>
      <c r="E56" s="3234" t="n">
        <v>-365.5504647509031</v>
      </c>
      <c r="F56" s="3234" t="n">
        <v>-49.2962652490969</v>
      </c>
      <c r="G56" s="3234" t="n">
        <v>-332.331495</v>
      </c>
      <c r="H56" s="1036" t="n">
        <v>0.2482919501806471</v>
      </c>
      <c r="I56" s="1037" t="n"/>
      <c r="J56" s="3234" t="n">
        <v>-406.817619</v>
      </c>
      <c r="K56" s="3234" t="n">
        <v>-370.7056294373303</v>
      </c>
      <c r="L56" s="3234" t="n">
        <v>-36.11198956266963</v>
      </c>
      <c r="M56" s="3234" t="n">
        <v>-326.174767</v>
      </c>
      <c r="N56" s="1036" t="n">
        <v>0.2472381684877543</v>
      </c>
      <c r="O56" s="3235" t="n"/>
      <c r="P56" s="3234" t="n">
        <v>-446.934018</v>
      </c>
      <c r="Q56" s="3234" t="n">
        <v>-403.9947005051329</v>
      </c>
      <c r="R56" s="3234" t="n">
        <v>-42.93931749486705</v>
      </c>
      <c r="S56" s="3234" t="n">
        <v>-366.754576</v>
      </c>
      <c r="T56" s="1036" t="n">
        <v>0.2186187910031694</v>
      </c>
      <c r="U56" s="1039" t="n"/>
      <c r="V56" s="3236" t="n">
        <v>-432.350516</v>
      </c>
      <c r="W56" s="3237" t="n">
        <v>-420.7527559435584</v>
      </c>
      <c r="X56" s="3237" t="n">
        <v>-428.4329874580646</v>
      </c>
      <c r="Y56" s="3237" t="n">
        <v>-11.59776005644159</v>
      </c>
      <c r="Z56" s="3237" t="n">
        <v>-3.917528541935383</v>
      </c>
      <c r="AA56" s="3237" t="n">
        <v>-376.937506</v>
      </c>
      <c r="AB56" s="2428" t="n">
        <v>0.1470084804986216</v>
      </c>
      <c r="AC56" s="1039" t="n"/>
      <c r="AD56" s="2718" t="n">
        <v>-447.789689</v>
      </c>
      <c r="AE56" s="3234" t="n">
        <v>-436.6845163010811</v>
      </c>
      <c r="AF56" s="3234" t="n">
        <v>-459.4419935882194</v>
      </c>
      <c r="AG56" s="3234" t="n">
        <v>-11.10517269891886</v>
      </c>
      <c r="AH56" s="3235" t="n">
        <v>11.65230458821941</v>
      </c>
      <c r="AI56" s="3234" t="n">
        <v>-374.9528890000001</v>
      </c>
      <c r="AJ56" s="1036" t="n">
        <v>0.194255870902224</v>
      </c>
      <c r="AK56" s="1039" t="n"/>
      <c r="AL56" s="2718" t="n">
        <v>-430.844829</v>
      </c>
      <c r="AM56" s="3234" t="n">
        <v>-435.5842104257349</v>
      </c>
      <c r="AN56" s="2718" t="n">
        <v>-458.2482074173939</v>
      </c>
      <c r="AO56" s="3234" t="n">
        <v>-437.6404168725936</v>
      </c>
      <c r="AP56" s="3234" t="n">
        <v>4.739381425734905</v>
      </c>
      <c r="AQ56" s="3234" t="n">
        <v>27.40337841739387</v>
      </c>
      <c r="AR56" s="3234" t="n">
        <v>-378.46776809622</v>
      </c>
      <c r="AS56" s="1036" t="n">
        <v>0.1383923951232326</v>
      </c>
      <c r="AT56" s="3238" t="n"/>
      <c r="AU56" s="2718" t="n">
        <v>-411.616623</v>
      </c>
      <c r="AV56" s="3234" t="n">
        <v>-466.2180023326085</v>
      </c>
      <c r="AW56" s="3234" t="n">
        <v>-468.4188178400894</v>
      </c>
      <c r="AX56" s="3234" t="n">
        <v>54.60137933260853</v>
      </c>
      <c r="AY56" s="3234" t="n">
        <v>56.80219484008944</v>
      </c>
      <c r="AZ56" s="3234" t="n">
        <v>-400.42008</v>
      </c>
      <c r="BA56" s="1036" t="n">
        <v>0.02796199181619463</v>
      </c>
      <c r="BB56" s="1039" t="n"/>
      <c r="BC56" s="2718" t="n">
        <v>-403.102319</v>
      </c>
      <c r="BD56" s="3234" t="n">
        <v>-459.2671657304334</v>
      </c>
      <c r="BE56" s="3234" t="n">
        <v>-461.4351689256584</v>
      </c>
      <c r="BF56" s="3234" t="n">
        <v>56.1648467304334</v>
      </c>
      <c r="BG56" s="3234" t="n">
        <v>58.33284992565842</v>
      </c>
      <c r="BH56" s="3234" t="n">
        <v>-413.264969</v>
      </c>
      <c r="BI56" s="1036" t="n">
        <v>-0.02459112376398875</v>
      </c>
      <c r="BJ56" s="1039" t="n"/>
      <c r="BK56" s="2718" t="n">
        <v>-430.816541</v>
      </c>
      <c r="BL56" s="3234" t="n">
        <v>-442.4550997691872</v>
      </c>
      <c r="BM56" s="3234" t="n">
        <v>-444.543741391594</v>
      </c>
      <c r="BN56" s="3234" t="n">
        <v>-393.2777671364786</v>
      </c>
      <c r="BO56" s="3234" t="n">
        <v>11.63855876918723</v>
      </c>
      <c r="BP56" s="3234" t="n">
        <v>-37.53877386352139</v>
      </c>
      <c r="BQ56" s="3234" t="n">
        <v>-405.6272</v>
      </c>
      <c r="BR56" s="1036" t="n">
        <v>0.06209973344982767</v>
      </c>
      <c r="BS56" s="1039" t="n"/>
      <c r="BT56" s="2718" t="n">
        <v>-422.860504</v>
      </c>
      <c r="BU56" s="2718" t="n">
        <v>-474.4432637402553</v>
      </c>
      <c r="BV56" s="2718" t="n">
        <v>-421.6370998133914</v>
      </c>
      <c r="BW56" s="2718" t="n">
        <v>51.58275974025531</v>
      </c>
      <c r="BX56" s="2718" t="n">
        <v>-1.223404186608605</v>
      </c>
      <c r="BY56" s="2718" t="n">
        <v>-490.593902</v>
      </c>
      <c r="BZ56" s="1041" t="n">
        <v>-0.1380640846204404</v>
      </c>
      <c r="CA56" s="1042" t="n"/>
      <c r="CB56" s="2718" t="n">
        <v>-450.766643</v>
      </c>
      <c r="CC56" s="2718" t="n">
        <v>-444.0456969317132</v>
      </c>
      <c r="CD56" s="2718" t="n">
        <v>-394.687921296271</v>
      </c>
      <c r="CE56" s="2718" t="n">
        <v>-6.720946068286821</v>
      </c>
      <c r="CF56" s="2718" t="n">
        <v>-56.078721703729</v>
      </c>
      <c r="CG56" s="2718" t="n">
        <v>-503.384662</v>
      </c>
      <c r="CH56" s="1041" t="n">
        <v>-0.1045284510476404</v>
      </c>
      <c r="CI56" s="1042" t="n"/>
      <c r="CJ56" s="2718" t="n">
        <v>-528.880385</v>
      </c>
      <c r="CK56" s="3234" t="n">
        <v>-513.9410823839961</v>
      </c>
      <c r="CL56" s="3234" t="n">
        <v>-456.6541694811561</v>
      </c>
      <c r="CM56" s="3234" t="n">
        <v>-14.93930261600394</v>
      </c>
      <c r="CN56" s="3234" t="n">
        <v>-72.22621551884396</v>
      </c>
      <c r="CO56" s="3234" t="n">
        <v>-529.009053903781</v>
      </c>
      <c r="CP56" s="1036" t="n">
        <v>-0.0002432262790805773</v>
      </c>
      <c r="CQ56" s="938" t="n"/>
      <c r="CR56" s="3239" t="n">
        <v>-5227.626416</v>
      </c>
      <c r="CS56" s="3234" t="n">
        <v>-5233.642588251934</v>
      </c>
      <c r="CT56" s="3234" t="n">
        <v>-5060.559300727296</v>
      </c>
      <c r="CU56" s="3234" t="n">
        <v>6.016172251934222</v>
      </c>
      <c r="CV56" s="3234" t="n">
        <v>-167.0671152727036</v>
      </c>
      <c r="CW56" s="3234" t="n">
        <v>-4897.918868000001</v>
      </c>
      <c r="CX56" s="1037">
        <f>IFERROR(CR56/CW56-1, "-")</f>
        <v/>
      </c>
      <c r="CY56" s="900" t="n"/>
      <c r="CZ56" s="3234" t="n">
        <v>-5233.642588251934</v>
      </c>
      <c r="DA56" s="3234" t="n">
        <v>-5653.44558241234</v>
      </c>
      <c r="DB56" s="3234" t="n">
        <v>-5399.968645687117</v>
      </c>
      <c r="DC56" s="3234" t="n">
        <v>-5060.559300727297</v>
      </c>
      <c r="DD56" s="3234" t="n">
        <v>-4897.918868000001</v>
      </c>
      <c r="DE56" s="1037">
        <f>CZ56/DD56-1</f>
        <v/>
      </c>
      <c r="DF56" s="1037">
        <f>DA56/DD56-1</f>
        <v/>
      </c>
      <c r="DG56" s="1037">
        <f>DB56/DD56-1</f>
        <v/>
      </c>
      <c r="DH56" s="1037">
        <f>DC56/DD56-1</f>
        <v/>
      </c>
      <c r="DI56" s="3137" t="n"/>
      <c r="DJ56" s="2657">
        <f>SUM(D56,J56,P56,V56,AD56,AL56,AU56,BC56,BK56,BT56,CB56,CJ56)-CR56</f>
        <v/>
      </c>
      <c r="DK56" s="2657">
        <f>SUM(E56,K56,Q56,W56,AE56,AM56,AV56,BD56,BL56,BU56,CC56,CK56)-CS56</f>
        <v/>
      </c>
      <c r="DL56" s="2657">
        <f>SUM(G56,M56,S56,AA56,AI56,AR56,AZ56,BH56,BQ56,BY56,CG56,CO56)-CW56</f>
        <v/>
      </c>
      <c r="DM56" s="2657">
        <f>SUM(D56,J56,P56,V56,AD56,AL56,AU56,BC56,,BN56,BV56,CD56,CL56)-CT56</f>
        <v/>
      </c>
      <c r="DN56" s="3240" t="n"/>
      <c r="DO56" s="3240" t="n"/>
      <c r="DP56" s="3240" t="n"/>
      <c r="DX56" s="2811">
        <f>(CS56-CZ56)*10^6</f>
        <v/>
      </c>
      <c r="DY56" s="2811">
        <f>(CT56-DC56)*10^6</f>
        <v/>
      </c>
      <c r="DZ56" s="2811">
        <f>(CW56-DD56)*10^6</f>
        <v/>
      </c>
      <c r="EA56" s="2616" t="n">
        <v>4893.58416</v>
      </c>
      <c r="EB56" s="2616">
        <f>+EA56+CR56</f>
        <v/>
      </c>
      <c r="EC56" s="2616" t="n">
        <v>524.674345903781</v>
      </c>
    </row>
    <row customHeight="1" ht="6" r="57" s="2557">
      <c r="A57" s="567" t="n"/>
      <c r="B57" s="843" t="n"/>
      <c r="C57" s="643" t="inlineStr">
        <is>
          <t>MB50</t>
        </is>
      </c>
      <c r="D57" s="2908" t="n"/>
      <c r="E57" s="2908" t="n"/>
      <c r="F57" s="2908" t="n"/>
      <c r="G57" s="2908" t="n"/>
      <c r="H57" s="914" t="n"/>
      <c r="I57" s="1045" t="n"/>
      <c r="J57" s="2908" t="n"/>
      <c r="K57" s="2908" t="n"/>
      <c r="L57" s="2908" t="n"/>
      <c r="M57" s="2908" t="n"/>
      <c r="N57" s="914" t="n"/>
      <c r="O57" s="2942" t="n"/>
      <c r="P57" s="2908" t="n"/>
      <c r="Q57" s="2908" t="n"/>
      <c r="R57" s="2908" t="n"/>
      <c r="S57" s="2908" t="n"/>
      <c r="T57" s="914" t="n"/>
      <c r="U57" s="654" t="n"/>
      <c r="V57" s="3241" t="n"/>
      <c r="W57" s="3241" t="n"/>
      <c r="X57" s="3241" t="n"/>
      <c r="Y57" s="3241" t="n"/>
      <c r="Z57" s="3241" t="n"/>
      <c r="AA57" s="3241" t="n"/>
      <c r="AB57" s="2420" t="n"/>
      <c r="AC57" s="654" t="n"/>
      <c r="AD57" s="2908" t="n"/>
      <c r="AE57" s="2908" t="n"/>
      <c r="AF57" s="2908" t="n"/>
      <c r="AG57" s="2908" t="n"/>
      <c r="AH57" s="2942" t="n"/>
      <c r="AI57" s="2908" t="n"/>
      <c r="AJ57" s="914" t="n"/>
      <c r="AK57" s="1046" t="n"/>
      <c r="AL57" s="2908" t="n"/>
      <c r="AM57" s="2908" t="n"/>
      <c r="AN57" s="2908" t="n"/>
      <c r="AO57" s="2908" t="n"/>
      <c r="AP57" s="2908" t="n"/>
      <c r="AQ57" s="2908" t="n"/>
      <c r="AR57" s="2908" t="n"/>
      <c r="AS57" s="914" t="n"/>
      <c r="AT57" s="3103" t="n"/>
      <c r="AU57" s="2908" t="n"/>
      <c r="AV57" s="2908" t="n"/>
      <c r="AW57" s="2908" t="n"/>
      <c r="AX57" s="2908" t="n"/>
      <c r="AY57" s="2908" t="n"/>
      <c r="AZ57" s="2908" t="n"/>
      <c r="BA57" s="914" t="n"/>
      <c r="BB57" s="654" t="n"/>
      <c r="BC57" s="2908" t="n"/>
      <c r="BD57" s="2908" t="n"/>
      <c r="BE57" s="2908" t="n"/>
      <c r="BF57" s="2908" t="n"/>
      <c r="BG57" s="2908" t="n"/>
      <c r="BH57" s="2908" t="n"/>
      <c r="BI57" s="914" t="n"/>
      <c r="BJ57" s="654" t="n"/>
      <c r="BK57" s="2908" t="n"/>
      <c r="BL57" s="2908" t="n"/>
      <c r="BM57" s="2908" t="n"/>
      <c r="BN57" s="2908" t="n"/>
      <c r="BO57" s="2908" t="n"/>
      <c r="BP57" s="2908" t="n"/>
      <c r="BQ57" s="2908" t="n"/>
      <c r="BR57" s="914" t="n"/>
      <c r="BS57" s="1046" t="n"/>
      <c r="BT57" s="2908" t="n"/>
      <c r="BU57" s="2908" t="n"/>
      <c r="BV57" s="2908" t="n"/>
      <c r="BW57" s="2908" t="n"/>
      <c r="BX57" s="2908" t="n"/>
      <c r="BY57" s="2908" t="n"/>
      <c r="BZ57" s="914" t="n"/>
      <c r="CA57" s="1046" t="n"/>
      <c r="CB57" s="2908" t="n"/>
      <c r="CC57" s="2908" t="n"/>
      <c r="CD57" s="2908" t="n"/>
      <c r="CE57" s="2908" t="n"/>
      <c r="CF57" s="2908" t="n"/>
      <c r="CG57" s="2908" t="n"/>
      <c r="CH57" s="914" t="n"/>
      <c r="CI57" s="1046" t="n"/>
      <c r="CJ57" s="2908" t="n"/>
      <c r="CK57" s="2908" t="n"/>
      <c r="CL57" s="2908" t="n"/>
      <c r="CM57" s="2908" t="n"/>
      <c r="CN57" s="2908" t="n"/>
      <c r="CO57" s="2908" t="n"/>
      <c r="CP57" s="914" t="n"/>
      <c r="CQ57" s="137" t="n"/>
      <c r="CR57" s="3242" t="n"/>
      <c r="CS57" s="2908" t="n"/>
      <c r="CT57" s="2908" t="n"/>
      <c r="CU57" s="2908" t="n"/>
      <c r="CV57" s="2908" t="n"/>
      <c r="CW57" s="2908" t="n"/>
      <c r="CX57" s="1048">
        <f>IFERROR(CR57/CW57-1, "-")</f>
        <v/>
      </c>
      <c r="CY57" s="900" t="n"/>
      <c r="CZ57" s="2908" t="n"/>
      <c r="DA57" s="2908" t="n"/>
      <c r="DB57" s="2908" t="n"/>
      <c r="DC57" s="2908" t="n"/>
      <c r="DD57" s="2908" t="n"/>
      <c r="DE57" s="1048" t="n"/>
      <c r="DF57" s="1048" t="n"/>
      <c r="DG57" s="1048" t="n"/>
      <c r="DH57" s="1048" t="n"/>
      <c r="DI57" s="3137" t="n"/>
      <c r="DJ57" s="2657">
        <f>SUM(D57,J57,P57,V57,AD57,AL57,AU57,BC57,BK57,BT57,CB57,CJ57)-CR57</f>
        <v/>
      </c>
      <c r="DK57" s="2657">
        <f>SUM(E57,K57,Q57,W57,AE57,AM57,AV57,BD57,BL57,BU57,CC57,CK57)-CS57</f>
        <v/>
      </c>
      <c r="DL57" s="2657">
        <f>SUM(G57,M57,S57,AA57,AI57,AR57,AZ57,BH57,BQ57,BY57,CG57,CO57)-CW57</f>
        <v/>
      </c>
      <c r="DM57" s="2657">
        <f>SUM(D57,J57,P57,V57,AD57,AL57,AU57,BC57,,BN57,BV57,CD57,CL57)-CT57</f>
        <v/>
      </c>
      <c r="DX57" s="2811">
        <f>(CS57-CZ57)*10^6</f>
        <v/>
      </c>
      <c r="DY57" s="2811">
        <f>(CT57-DC57)*10^6</f>
        <v/>
      </c>
      <c r="DZ57" s="2811">
        <f>(CW57-DD57)*10^6</f>
        <v/>
      </c>
    </row>
    <row customHeight="1" ht="15" r="58" s="2557">
      <c r="A58" s="663" t="inlineStr">
        <is>
          <t>Coûts des ventes</t>
        </is>
      </c>
      <c r="B58" s="669" t="n"/>
      <c r="C58" s="643" t="inlineStr">
        <is>
          <t>MB51</t>
        </is>
      </c>
      <c r="D58" s="2811" t="n">
        <v>-1407.871257</v>
      </c>
      <c r="E58" s="2811" t="n">
        <v>-1517.725646628575</v>
      </c>
      <c r="F58" s="2811" t="n">
        <v>109.8543896285751</v>
      </c>
      <c r="G58" s="2811" t="n">
        <v>-1387.09092766667</v>
      </c>
      <c r="H58" s="904" t="n">
        <v>0.01498123080387126</v>
      </c>
      <c r="I58" s="368" t="n"/>
      <c r="J58" s="2811" t="n">
        <v>-1367.513988</v>
      </c>
      <c r="K58" s="2811" t="n">
        <v>-1459.5802900228</v>
      </c>
      <c r="L58" s="2811" t="n">
        <v>92.0663020228003</v>
      </c>
      <c r="M58" s="2811" t="n">
        <v>-1472.37587</v>
      </c>
      <c r="N58" s="904" t="n">
        <v>-0.07121950592683901</v>
      </c>
      <c r="O58" s="2810" t="n"/>
      <c r="P58" s="2811" t="n">
        <v>-1517.871904000001</v>
      </c>
      <c r="Q58" s="2811" t="n">
        <v>-1580.799665212042</v>
      </c>
      <c r="R58" s="2811" t="n">
        <v>62.92776121204088</v>
      </c>
      <c r="S58" s="2811" t="n">
        <v>-1642.828680333333</v>
      </c>
      <c r="T58" s="904" t="n">
        <v>-0.07606196423840017</v>
      </c>
      <c r="U58" s="370" t="n"/>
      <c r="V58" s="2655" t="n">
        <v>-1545.021294</v>
      </c>
      <c r="W58" s="2655" t="n">
        <v>-1545.98100807425</v>
      </c>
      <c r="X58" s="2655" t="n">
        <v>-1371.157008331554</v>
      </c>
      <c r="Y58" s="2655" t="n">
        <v>0.9597140742498596</v>
      </c>
      <c r="Z58" s="2655" t="n">
        <v>-173.8642856684464</v>
      </c>
      <c r="AA58" s="2655" t="n">
        <v>-1449.718307</v>
      </c>
      <c r="AB58" s="2303" t="n">
        <v>0.06573896910856902</v>
      </c>
      <c r="AC58" s="370" t="n"/>
      <c r="AD58" s="2811" t="n">
        <v>-1332.160824499999</v>
      </c>
      <c r="AE58" s="2811" t="n">
        <v>-1578.250907011253</v>
      </c>
      <c r="AF58" s="2811" t="n">
        <v>-1420.344514129148</v>
      </c>
      <c r="AG58" s="2811" t="n">
        <v>246.0900825112535</v>
      </c>
      <c r="AH58" s="2810" t="n">
        <v>88.18368962914906</v>
      </c>
      <c r="AI58" s="2811" t="n">
        <v>-1621.854984</v>
      </c>
      <c r="AJ58" s="904" t="n">
        <v>-0.1786190271990438</v>
      </c>
      <c r="AK58" s="3243" t="n"/>
      <c r="AL58" s="2811" t="n">
        <v>-1282.6386545</v>
      </c>
      <c r="AM58" s="2811" t="n">
        <v>-1551.491938104741</v>
      </c>
      <c r="AN58" s="2811" t="n">
        <v>-1413.265179716692</v>
      </c>
      <c r="AO58" s="2811" t="n">
        <v>-1398.084302193521</v>
      </c>
      <c r="AP58" s="2811" t="n">
        <v>268.8532836047411</v>
      </c>
      <c r="AQ58" s="2811" t="n">
        <v>130.6265252166918</v>
      </c>
      <c r="AR58" s="2811" t="n">
        <v>-1587.144161000007</v>
      </c>
      <c r="AS58" s="904" t="n">
        <v>-0.1918574972472241</v>
      </c>
      <c r="AT58" s="2815" t="n"/>
      <c r="AU58" s="2811" t="n">
        <v>-1393.109446</v>
      </c>
      <c r="AV58" s="2811" t="n">
        <v>-1581.901353830403</v>
      </c>
      <c r="AW58" s="2811" t="n">
        <v>-1425.358810087782</v>
      </c>
      <c r="AX58" s="2811" t="n">
        <v>188.7919078304035</v>
      </c>
      <c r="AY58" s="2811" t="n">
        <v>32.2493640877824</v>
      </c>
      <c r="AZ58" s="2811" t="n">
        <v>-1426.423933</v>
      </c>
      <c r="BA58" s="904" t="n">
        <v>-0.02335524960656976</v>
      </c>
      <c r="BB58" s="370" t="n"/>
      <c r="BC58" s="2811" t="n">
        <v>-1224.459719</v>
      </c>
      <c r="BD58" s="2811" t="n">
        <v>-1573.42760876628</v>
      </c>
      <c r="BE58" s="2811" t="n">
        <v>-1432.305119181695</v>
      </c>
      <c r="BF58" s="2811" t="n">
        <v>348.9678897662798</v>
      </c>
      <c r="BG58" s="2811" t="n">
        <v>207.8454001816954</v>
      </c>
      <c r="BH58" s="2811" t="n">
        <v>-1404.904269</v>
      </c>
      <c r="BI58" s="904" t="n">
        <v>-0.1284390360123533</v>
      </c>
      <c r="BJ58" s="370" t="n"/>
      <c r="BK58" s="2811" t="n">
        <v>-1283.175747</v>
      </c>
      <c r="BL58" s="2811" t="n">
        <v>-1524.122244766976</v>
      </c>
      <c r="BM58" s="2811" t="n">
        <v>-1402.24839983063</v>
      </c>
      <c r="BN58" s="2811" t="n">
        <v>-1249.318158655863</v>
      </c>
      <c r="BO58" s="2811" t="n">
        <v>240.9464977669759</v>
      </c>
      <c r="BP58" s="2811" t="n">
        <v>-33.85758834413718</v>
      </c>
      <c r="BQ58" s="2811" t="n">
        <v>-1457.757876</v>
      </c>
      <c r="BR58" s="904" t="n">
        <v>-0.1197607173826717</v>
      </c>
      <c r="BS58" s="370" t="n"/>
      <c r="BT58" s="2811" t="n">
        <v>-1315.490236</v>
      </c>
      <c r="BU58" s="2811" t="n">
        <v>-1575.977118778609</v>
      </c>
      <c r="BV58" s="2811" t="n">
        <v>-1302.489463693512</v>
      </c>
      <c r="BW58" s="2811" t="n">
        <v>260.486882778609</v>
      </c>
      <c r="BX58" s="2811" t="n">
        <v>-13.00077230648776</v>
      </c>
      <c r="BY58" s="2811" t="n">
        <v>-1574.289402</v>
      </c>
      <c r="BZ58" s="904" t="n">
        <v>-0.164391099674061</v>
      </c>
      <c r="CA58" s="370" t="n"/>
      <c r="CB58" s="2811" t="n">
        <v>-1257.609836</v>
      </c>
      <c r="CC58" s="2811" t="n">
        <v>-1524.246585101374</v>
      </c>
      <c r="CD58" s="2811" t="n">
        <v>-1267.333690012841</v>
      </c>
      <c r="CE58" s="2811" t="n">
        <v>266.6367491013743</v>
      </c>
      <c r="CF58" s="2811" t="n">
        <v>9.723854012841002</v>
      </c>
      <c r="CG58" s="2811" t="n">
        <v>-1441.203825</v>
      </c>
      <c r="CH58" s="904" t="n">
        <v>-0.1273893295419194</v>
      </c>
      <c r="CI58" s="370" t="n"/>
      <c r="CJ58" s="2811" t="n">
        <v>-1146.867072</v>
      </c>
      <c r="CK58" s="2811" t="n">
        <v>-1637.955865576153</v>
      </c>
      <c r="CL58" s="2811" t="n">
        <v>-1404.831570429822</v>
      </c>
      <c r="CM58" s="2811" t="n">
        <v>491.0887935761525</v>
      </c>
      <c r="CN58" s="2811" t="n">
        <v>257.9644984298216</v>
      </c>
      <c r="CO58" s="2811" t="n">
        <v>-1318.946522999995</v>
      </c>
      <c r="CP58" s="904" t="n">
        <v>-0.130467344959971</v>
      </c>
      <c r="CQ58" s="665" t="n"/>
      <c r="CR58" s="2816" t="n">
        <v>-16073.789978</v>
      </c>
      <c r="CS58" s="2811" t="n">
        <v>-18651.46023187346</v>
      </c>
      <c r="CT58" s="2811" t="n">
        <v>-16294.61996979204</v>
      </c>
      <c r="CU58" s="2811" t="n">
        <v>2577.670253873457</v>
      </c>
      <c r="CV58" s="2811" t="n">
        <v>220.8299917920376</v>
      </c>
      <c r="CW58" s="2811" t="n">
        <v>-17784.538758</v>
      </c>
      <c r="CX58" s="674">
        <f>IFERROR(CR58/CW58-1, "-")</f>
        <v/>
      </c>
      <c r="CY58" s="900" t="n"/>
      <c r="CZ58" s="2811" t="n">
        <v>-18651.46023187346</v>
      </c>
      <c r="DA58" s="2811" t="n">
        <v>-17158.45485425815</v>
      </c>
      <c r="DB58" s="2811" t="n">
        <v>-17268.03608200418</v>
      </c>
      <c r="DC58" s="2811" t="n">
        <v>-16294.61996979204</v>
      </c>
      <c r="DD58" s="2811" t="n">
        <v>-17784.538758</v>
      </c>
      <c r="DE58" s="368">
        <f>CZ58/DD58-1</f>
        <v/>
      </c>
      <c r="DF58" s="368">
        <f>DA58/DD58-1</f>
        <v/>
      </c>
      <c r="DG58" s="368">
        <f>DB58/DD58-1</f>
        <v/>
      </c>
      <c r="DH58" s="368">
        <f>DC58/DD58-1</f>
        <v/>
      </c>
      <c r="DI58" s="3137" t="n"/>
      <c r="DJ58" s="2657">
        <f>SUM(D58,J58,P58,V58,AD58,AL58,AU58,BC58,BK58,BT58,CB58,CJ58)-CR58</f>
        <v/>
      </c>
      <c r="DK58" s="2657">
        <f>SUM(E58,K58,Q58,W58,AE58,AM58,AV58,BD58,BL58,BU58,CC58,CK58)-CS58</f>
        <v/>
      </c>
      <c r="DL58" s="2657">
        <f>SUM(G58,M58,S58,AA58,AI58,AR58,AZ58,BH58,BQ58,BY58,CG58,CO58)-CW58</f>
        <v/>
      </c>
      <c r="DM58" s="2657">
        <f>SUM(D58,J58,P58,V58,AD58,AL58,AU58,BC58,,BN58,BV58,CD58,CL58)-CT58</f>
        <v/>
      </c>
      <c r="DX58" s="2811">
        <f>(CS58-CZ58)*10^6</f>
        <v/>
      </c>
      <c r="DY58" s="2811">
        <f>(CT58-DC58)*10^6</f>
        <v/>
      </c>
      <c r="DZ58" s="2811">
        <f>(CW58-DD58)*10^6</f>
        <v/>
      </c>
    </row>
    <row customHeight="1" ht="6" r="59" s="2557">
      <c r="C59" s="643" t="inlineStr">
        <is>
          <t>MB52</t>
        </is>
      </c>
      <c r="D59" s="2667" t="n"/>
      <c r="E59" s="2667" t="n"/>
      <c r="F59" s="2667" t="n"/>
      <c r="G59" s="2667" t="n"/>
      <c r="H59" s="764" t="n"/>
      <c r="J59" s="2667" t="n"/>
      <c r="K59" s="2667" t="n"/>
      <c r="L59" s="2667" t="n"/>
      <c r="M59" s="2667" t="n"/>
      <c r="N59" s="764" t="n"/>
      <c r="O59" s="2747" t="n"/>
      <c r="P59" s="2667" t="n"/>
      <c r="Q59" s="2667" t="n"/>
      <c r="R59" s="2667" t="n"/>
      <c r="S59" s="2667" t="n"/>
      <c r="T59" s="764" t="n"/>
      <c r="U59" s="389" t="n"/>
      <c r="V59" s="2668" t="n"/>
      <c r="W59" s="2668" t="n"/>
      <c r="X59" s="2668" t="n"/>
      <c r="Y59" s="2668" t="n"/>
      <c r="Z59" s="2668" t="n"/>
      <c r="AA59" s="2668" t="n"/>
      <c r="AB59" s="764" t="n"/>
      <c r="AC59" s="389" t="n"/>
      <c r="AD59" s="2667" t="n"/>
      <c r="AE59" s="2667" t="n"/>
      <c r="AF59" s="2667" t="n"/>
      <c r="AG59" s="2667" t="n"/>
      <c r="AH59" s="2747" t="n"/>
      <c r="AI59" s="2667" t="n"/>
      <c r="AJ59" s="764" t="n"/>
      <c r="AK59" s="184" t="n"/>
      <c r="AL59" s="2667" t="n"/>
      <c r="AM59" s="2667" t="n"/>
      <c r="AN59" s="2667" t="n"/>
      <c r="AO59" s="2667" t="n"/>
      <c r="AP59" s="2667" t="n"/>
      <c r="AQ59" s="2667" t="n"/>
      <c r="AR59" s="2667" t="n"/>
      <c r="AS59" s="764" t="n"/>
      <c r="AT59" s="2826" t="n"/>
      <c r="AU59" s="2667" t="n"/>
      <c r="AV59" s="2667" t="n"/>
      <c r="AW59" s="2667" t="n"/>
      <c r="AX59" s="2667" t="n"/>
      <c r="AY59" s="2667" t="n"/>
      <c r="AZ59" s="2667" t="n"/>
      <c r="BA59" s="764" t="n"/>
      <c r="BB59" s="389" t="n"/>
      <c r="BC59" s="2667" t="n"/>
      <c r="BD59" s="2667" t="n"/>
      <c r="BE59" s="2667" t="n"/>
      <c r="BF59" s="2667" t="n"/>
      <c r="BG59" s="2667" t="n"/>
      <c r="BH59" s="2667" t="n"/>
      <c r="BI59" s="764" t="n"/>
      <c r="BJ59" s="389" t="n"/>
      <c r="BK59" s="2667" t="n"/>
      <c r="BL59" s="2667" t="n"/>
      <c r="BM59" s="2667" t="n"/>
      <c r="BN59" s="2667" t="n"/>
      <c r="BO59" s="2667" t="n"/>
      <c r="BP59" s="2667" t="n"/>
      <c r="BQ59" s="2667" t="n"/>
      <c r="BR59" s="764" t="n"/>
      <c r="BS59" s="184" t="n"/>
      <c r="BT59" s="2667" t="n"/>
      <c r="BU59" s="2667" t="n"/>
      <c r="BV59" s="2667" t="n"/>
      <c r="BW59" s="2667" t="n"/>
      <c r="BX59" s="2667" t="n"/>
      <c r="BY59" s="2667" t="n"/>
      <c r="BZ59" s="764" t="n"/>
      <c r="CA59" s="184" t="n"/>
      <c r="CB59" s="2667" t="n"/>
      <c r="CC59" s="2667" t="n"/>
      <c r="CD59" s="2667" t="n"/>
      <c r="CE59" s="2667" t="n"/>
      <c r="CF59" s="2667" t="n"/>
      <c r="CG59" s="2667" t="n"/>
      <c r="CH59" s="764" t="n"/>
      <c r="CI59" s="184" t="n"/>
      <c r="CJ59" s="2667" t="n"/>
      <c r="CK59" s="2667" t="n"/>
      <c r="CL59" s="2667" t="n"/>
      <c r="CM59" s="2667" t="n"/>
      <c r="CN59" s="2667" t="n"/>
      <c r="CO59" s="2667" t="n"/>
      <c r="CP59" s="764" t="n"/>
      <c r="CQ59" s="184" t="n"/>
      <c r="CR59" s="3141" t="n"/>
      <c r="CS59" s="2667" t="n"/>
      <c r="CT59" s="2667" t="n"/>
      <c r="CU59" s="2667">
        <f>+CR59-CS59</f>
        <v/>
      </c>
      <c r="CV59" s="2667">
        <f>+CR59-CT59</f>
        <v/>
      </c>
      <c r="CW59" s="2667" t="n"/>
      <c r="CX59" s="32">
        <f>IFERROR(CR59/CW59-1, "-")</f>
        <v/>
      </c>
      <c r="CY59" s="900" t="n"/>
      <c r="CZ59" s="2667" t="n"/>
      <c r="DA59" s="2667" t="n"/>
      <c r="DB59" s="2667" t="n"/>
      <c r="DC59" s="2667" t="n"/>
      <c r="DD59" s="2667" t="n"/>
      <c r="DE59" s="32" t="n"/>
      <c r="DF59" s="32" t="n"/>
      <c r="DG59" s="32" t="n"/>
      <c r="DH59" s="32" t="n"/>
      <c r="DI59" s="3137" t="n"/>
      <c r="DJ59" s="2657">
        <f>SUM(D59,J59,P59,V59,AD59,AL59,AU59,BC59,BK59,BT59,CB59,CJ59)-CR59</f>
        <v/>
      </c>
      <c r="DK59" s="2657">
        <f>SUM(E59,K59,Q59,W59,AE59,AM59,AV59,BD59,BL59,BU59,CC59,CK59)-CS59</f>
        <v/>
      </c>
      <c r="DL59" s="2657">
        <f>SUM(G59,M59,S59,AA59,AI59,AR59,AZ59,BH59,BQ59,BY59,CG59,CO59)-CW59</f>
        <v/>
      </c>
      <c r="DM59" s="2657">
        <f>SUM(D59,J59,P59,V59,AD59,AL59,AU59,BC59,,BN59,BV59,CD59,CL59)-CT59</f>
        <v/>
      </c>
      <c r="DX59" s="2811">
        <f>(CS59-CZ59)*10^6</f>
        <v/>
      </c>
      <c r="DY59" s="2811">
        <f>(CT59-DC59)*10^6</f>
        <v/>
      </c>
      <c r="DZ59" s="2811">
        <f>(CW59-DD59)*10^6</f>
        <v/>
      </c>
    </row>
    <row customHeight="1" ht="15" r="60" s="2557">
      <c r="A60" s="663" t="inlineStr">
        <is>
          <t>Marge Brute</t>
        </is>
      </c>
      <c r="B60" s="669" t="n"/>
      <c r="C60" s="643" t="inlineStr">
        <is>
          <t>MB53</t>
        </is>
      </c>
      <c r="D60" s="2950" t="n">
        <v>6917.031517543135</v>
      </c>
      <c r="E60" s="2950" t="n">
        <v>8009.363421261575</v>
      </c>
      <c r="F60" s="2950" t="n">
        <v>-1092.33190371844</v>
      </c>
      <c r="G60" s="2950" t="n">
        <v>8093.716781333333</v>
      </c>
      <c r="H60" s="572" t="n">
        <v>-0.1453825597782227</v>
      </c>
      <c r="I60" s="674" t="n"/>
      <c r="J60" s="2950" t="n">
        <v>6232.397033913814</v>
      </c>
      <c r="K60" s="2950" t="n">
        <v>7322.542399154207</v>
      </c>
      <c r="L60" s="2950" t="n">
        <v>-1090.145365240392</v>
      </c>
      <c r="M60" s="2950" t="n">
        <v>7587.48497090339</v>
      </c>
      <c r="N60" s="572" t="n">
        <v>-0.178595139520683</v>
      </c>
      <c r="O60" s="2951" t="n"/>
      <c r="P60" s="2950" t="n">
        <v>6425.620493543056</v>
      </c>
      <c r="Q60" s="2950" t="n">
        <v>7892.339280551516</v>
      </c>
      <c r="R60" s="2950" t="n">
        <v>-1466.71878700846</v>
      </c>
      <c r="S60" s="2950" t="n">
        <v>8316.898617763291</v>
      </c>
      <c r="T60" s="572" t="n">
        <v>-0.2274018490715793</v>
      </c>
      <c r="U60" s="576" t="n"/>
      <c r="V60" s="3244" t="n">
        <v>6535.207902876017</v>
      </c>
      <c r="W60" s="3244" t="n">
        <v>7816.556919682764</v>
      </c>
      <c r="X60" s="3244" t="n">
        <v>6504.967770465425</v>
      </c>
      <c r="Y60" s="3244" t="n">
        <v>-1281.349016806746</v>
      </c>
      <c r="Z60" s="3244" t="n">
        <v>30.2401324105922</v>
      </c>
      <c r="AA60" s="3244" t="n">
        <v>7830.179427847458</v>
      </c>
      <c r="AB60" s="2429" t="n">
        <v>-0.1653821009983462</v>
      </c>
      <c r="AC60" s="576" t="n"/>
      <c r="AD60" s="2950" t="n">
        <v>6622.581481623982</v>
      </c>
      <c r="AE60" s="2950" t="n">
        <v>8194.212694113467</v>
      </c>
      <c r="AF60" s="2950" t="n">
        <v>6779.270163959181</v>
      </c>
      <c r="AG60" s="2950" t="n">
        <v>-1571.631212489485</v>
      </c>
      <c r="AH60" s="2951" t="n">
        <v>-156.6886823351997</v>
      </c>
      <c r="AI60" s="2950" t="n">
        <v>7512.344952966512</v>
      </c>
      <c r="AJ60" s="572" t="n">
        <v>-0.11844017772256</v>
      </c>
      <c r="AK60" s="576" t="n"/>
      <c r="AL60" s="2950" t="n">
        <v>6446.384822500013</v>
      </c>
      <c r="AM60" s="2950" t="n">
        <v>7915.193963598024</v>
      </c>
      <c r="AN60" s="2950" t="n">
        <v>6681.882028992938</v>
      </c>
      <c r="AO60" s="2950" t="n">
        <v>6515.400758378155</v>
      </c>
      <c r="AP60" s="2950" t="n">
        <v>-1468.809141098011</v>
      </c>
      <c r="AQ60" s="2950" t="n">
        <v>-235.4972064929252</v>
      </c>
      <c r="AR60" s="2950" t="n">
        <v>7359.611675186024</v>
      </c>
      <c r="AS60" s="572" t="n">
        <v>-0.124086282400617</v>
      </c>
      <c r="AT60" s="2955" t="n"/>
      <c r="AU60" s="2950" t="n">
        <v>6863.544117205363</v>
      </c>
      <c r="AV60" s="2950" t="n">
        <v>8032.153795532017</v>
      </c>
      <c r="AW60" s="2950" t="n">
        <v>6760.680419739856</v>
      </c>
      <c r="AX60" s="2950" t="n">
        <v>-1168.609678326654</v>
      </c>
      <c r="AY60" s="2950" t="n">
        <v>102.8636974655074</v>
      </c>
      <c r="AZ60" s="2950" t="n">
        <v>7155.292192441015</v>
      </c>
      <c r="BA60" s="572" t="n">
        <v>-0.04077374723339178</v>
      </c>
      <c r="BB60" s="576" t="n"/>
      <c r="BC60" s="2950" t="n">
        <v>6246.918663794624</v>
      </c>
      <c r="BD60" s="2950" t="n">
        <v>8044.822086223756</v>
      </c>
      <c r="BE60" s="2950" t="n">
        <v>6774.764387303754</v>
      </c>
      <c r="BF60" s="2950" t="n">
        <v>-1797.903422429132</v>
      </c>
      <c r="BG60" s="2950" t="n">
        <v>-527.84572350913</v>
      </c>
      <c r="BH60" s="2950" t="n">
        <v>6946.409130558982</v>
      </c>
      <c r="BI60" s="572" t="n">
        <v>-0.1006981382203829</v>
      </c>
      <c r="BJ60" s="576" t="n"/>
      <c r="BK60" s="2950" t="n">
        <v>5756.511183305084</v>
      </c>
      <c r="BL60" s="2950" t="n">
        <v>7761.064646829172</v>
      </c>
      <c r="BM60" s="2950" t="n">
        <v>6609.98818958204</v>
      </c>
      <c r="BN60" s="2950" t="n">
        <v>6236.360532527129</v>
      </c>
      <c r="BO60" s="2950" t="n">
        <v>-2004.553463524087</v>
      </c>
      <c r="BP60" s="2950" t="n">
        <v>-479.849349222045</v>
      </c>
      <c r="BQ60" s="2950" t="n">
        <v>6680.275997999993</v>
      </c>
      <c r="BR60" s="572" t="n">
        <v>-0.1382824324880401</v>
      </c>
      <c r="BS60" s="576" t="n"/>
      <c r="BT60" s="2950" t="n">
        <v>5836.998945628822</v>
      </c>
      <c r="BU60" s="2950" t="n">
        <v>8144.467057212171</v>
      </c>
      <c r="BV60" s="2950" t="n">
        <v>6562.415787228231</v>
      </c>
      <c r="BW60" s="2950" t="n">
        <v>-2307.468111583349</v>
      </c>
      <c r="BX60" s="2950" t="n">
        <v>-725.4168415994091</v>
      </c>
      <c r="BY60" s="2950" t="n">
        <v>6700.191555599751</v>
      </c>
      <c r="BZ60" s="572" t="n">
        <v>-0.1288310345768409</v>
      </c>
      <c r="CA60" s="574" t="n"/>
      <c r="CB60" s="2950" t="n">
        <v>5470.154846066102</v>
      </c>
      <c r="CC60" s="2950" t="n">
        <v>7894.100366189379</v>
      </c>
      <c r="CD60" s="2950" t="n">
        <v>6583.4762518965</v>
      </c>
      <c r="CE60" s="2950" t="n">
        <v>-2423.945520123278</v>
      </c>
      <c r="CF60" s="2950" t="n">
        <v>-1113.321405830398</v>
      </c>
      <c r="CG60" s="2950" t="n">
        <v>6327.002227976117</v>
      </c>
      <c r="CH60" s="572" t="n">
        <v>-0.1354270713105319</v>
      </c>
      <c r="CI60" s="574" t="n"/>
      <c r="CJ60" s="2950" t="n">
        <v>6197.329067466101</v>
      </c>
      <c r="CK60" s="2950" t="n">
        <v>8655.486803002417</v>
      </c>
      <c r="CL60" s="2950" t="n">
        <v>7306.398578979206</v>
      </c>
      <c r="CM60" s="2950" t="n">
        <v>-2458.157735536316</v>
      </c>
      <c r="CN60" s="2950" t="n">
        <v>-1109.069511513105</v>
      </c>
      <c r="CO60" s="2950" t="n">
        <v>7898.184310424151</v>
      </c>
      <c r="CP60" s="572" t="n">
        <v>-0.2153476262529394</v>
      </c>
      <c r="CQ60" s="1050" t="n"/>
      <c r="CR60" s="3245" t="n">
        <v>75550.68007546611</v>
      </c>
      <c r="CS60" s="2950" t="n">
        <v>95682.30343335046</v>
      </c>
      <c r="CT60" s="2950" t="n">
        <v>78978.33718363107</v>
      </c>
      <c r="CU60" s="2950" t="n">
        <v>-20131.62335788435</v>
      </c>
      <c r="CV60" s="2950" t="n">
        <v>-3427.65710816496</v>
      </c>
      <c r="CW60" s="2950" t="n">
        <v>88407.59184100003</v>
      </c>
      <c r="CX60" s="674">
        <f>IFERROR(CR60/CW60-1, "-")</f>
        <v/>
      </c>
      <c r="CY60" s="900" t="n"/>
      <c r="CZ60" s="2950" t="n">
        <v>95682.30343335046</v>
      </c>
      <c r="DA60" s="2950" t="n">
        <v>83725.38480774051</v>
      </c>
      <c r="DB60" s="2950" t="n">
        <v>80795.91780395087</v>
      </c>
      <c r="DC60" s="2950" t="n">
        <v>78978.33718363107</v>
      </c>
      <c r="DD60" s="2950" t="n">
        <v>88407.59184100003</v>
      </c>
      <c r="DE60" s="674">
        <f>CZ60/DD60-1</f>
        <v/>
      </c>
      <c r="DF60" s="674">
        <f>DA60/DD60-1</f>
        <v/>
      </c>
      <c r="DG60" s="674">
        <f>DB60/DD60-1</f>
        <v/>
      </c>
      <c r="DH60" s="674">
        <f>DC60/DD60-1</f>
        <v/>
      </c>
      <c r="DI60" s="3137" t="n"/>
      <c r="DJ60" s="2657">
        <f>SUM(D60,J60,P60,V60,AD60,AL60,AU60,BC60,BK60,BT60,CB60,CJ60)-CR60</f>
        <v/>
      </c>
      <c r="DK60" s="2657">
        <f>SUM(E60,K60,Q60,W60,AE60,AM60,AV60,BD60,BL60,BU60,CC60,CK60)-CS60</f>
        <v/>
      </c>
      <c r="DL60" s="2657">
        <f>SUM(G60,M60,S60,AA60,AI60,AR60,AZ60,BH60,BQ60,BY60,CG60,CO60)-CW60</f>
        <v/>
      </c>
      <c r="DM60" s="2657">
        <f>SUM(D60,J60,P60,V60,AD60,AL60,AU60,BC60,,BN60,BV60,CD60,CL60)-CT60</f>
        <v/>
      </c>
      <c r="DX60" s="2811">
        <f>(CS60-CZ60)*10^6</f>
        <v/>
      </c>
      <c r="DY60" s="2811">
        <f>(CT60-DC60)*10^6</f>
        <v/>
      </c>
      <c r="DZ60" s="2811">
        <f>(CW60-DD60)*10^6</f>
        <v/>
      </c>
    </row>
    <row customFormat="1" customHeight="1" ht="13.5" r="61" s="1068">
      <c r="A61" s="1052" t="inlineStr">
        <is>
          <t>En % du CA</t>
        </is>
      </c>
      <c r="B61" s="1053" t="n"/>
      <c r="C61" s="643" t="inlineStr">
        <is>
          <t>MB54</t>
        </is>
      </c>
      <c r="D61" s="1054" t="n">
        <v>0.8308843604390006</v>
      </c>
      <c r="E61" s="1055" t="n">
        <v>0.8406936645796796</v>
      </c>
      <c r="F61" s="3246" t="n">
        <v>-0.9809304140679043</v>
      </c>
      <c r="G61" s="1057" t="n">
        <v>85.36948569951566</v>
      </c>
      <c r="H61" s="3247" t="n">
        <v>-0.9902671973055623</v>
      </c>
      <c r="I61" s="1054" t="n"/>
      <c r="J61" s="1054" t="n">
        <v>0.8200618422956704</v>
      </c>
      <c r="K61" s="1055" t="n">
        <v>0.83380096797992</v>
      </c>
      <c r="L61" s="3246" t="n">
        <v>-1.373912568424962</v>
      </c>
      <c r="M61" s="1057" t="n">
        <v>83.74836108571857</v>
      </c>
      <c r="N61" s="1059" t="n">
        <v>-0.9902080251880235</v>
      </c>
      <c r="O61" s="1054" t="n"/>
      <c r="P61" s="1054" t="n">
        <v>0.8089163017932159</v>
      </c>
      <c r="Q61" s="1055" t="n">
        <v>0.8331282086895828</v>
      </c>
      <c r="R61" s="3246" t="n">
        <v>-2.421190689636687</v>
      </c>
      <c r="S61" s="1057" t="n">
        <v>83.50528452071887</v>
      </c>
      <c r="T61" s="1059" t="n">
        <v>-0.9903129926873968</v>
      </c>
      <c r="U61" s="1060" t="n"/>
      <c r="V61" s="2414" t="n">
        <v>0.8087899171724811</v>
      </c>
      <c r="W61" s="2415" t="n">
        <v>0.8348758616516899</v>
      </c>
      <c r="X61" s="2415" t="n">
        <v>0.8259096894931383</v>
      </c>
      <c r="Y61" s="3248" t="n">
        <v>-2.608594447920887</v>
      </c>
      <c r="Z61" s="3248" t="n">
        <v>-1.71197723206572</v>
      </c>
      <c r="AA61" s="2417" t="n">
        <v>84.37786332972095</v>
      </c>
      <c r="AB61" s="3249" t="n">
        <v>-0.9904146670079569</v>
      </c>
      <c r="AC61" s="1063" t="n"/>
      <c r="AD61" s="3250" t="n">
        <v>0.8325324978190141</v>
      </c>
      <c r="AE61" s="1055" t="n">
        <v>0.8385002010312311</v>
      </c>
      <c r="AF61" s="3251" t="n">
        <v>0.826779114642459</v>
      </c>
      <c r="AG61" s="3246" t="n">
        <v>-0.5967703212217068</v>
      </c>
      <c r="AH61" s="3246" t="n">
        <v>0.5753383176555049</v>
      </c>
      <c r="AI61" s="1057" t="n">
        <v>82.24414841811945</v>
      </c>
      <c r="AJ61" s="1059" t="n">
        <v>-0.9898773041750457</v>
      </c>
      <c r="AK61" s="3252" t="n"/>
      <c r="AL61" s="1054" t="n">
        <v>0.8340490673476578</v>
      </c>
      <c r="AM61" s="1055" t="n">
        <v>0.8361103395407177</v>
      </c>
      <c r="AN61" s="1055" t="n">
        <v>0.8254182236246242</v>
      </c>
      <c r="AO61" s="1055" t="n">
        <v>0.823328875774421</v>
      </c>
      <c r="AP61" s="3246" t="n">
        <v>-0.2061272193059849</v>
      </c>
      <c r="AQ61" s="3246" t="n">
        <v>0.8630843723033577</v>
      </c>
      <c r="AR61" s="1057" t="n">
        <v>82.26011539757633</v>
      </c>
      <c r="AS61" s="1059" t="n">
        <v>-0.9898608327581774</v>
      </c>
      <c r="AT61" s="3253" t="n"/>
      <c r="AU61" s="1054" t="n">
        <v>0.8312743249628154</v>
      </c>
      <c r="AV61" s="1055" t="n">
        <v>0.8354595090984774</v>
      </c>
      <c r="AW61" s="1055" t="n">
        <v>0.8258793086534238</v>
      </c>
      <c r="AX61" s="3246" t="n">
        <v>-0.4185184135662046</v>
      </c>
      <c r="AY61" s="3246" t="n">
        <v>0.5395016309391543</v>
      </c>
      <c r="AZ61" s="1057" t="n">
        <v>83.37833701150659</v>
      </c>
      <c r="BA61" s="3254" t="n">
        <v>-0.9900300922906619</v>
      </c>
      <c r="BB61" s="3253" t="n"/>
      <c r="BC61" s="3250" t="n">
        <v>0.8361132770601296</v>
      </c>
      <c r="BD61" s="1055" t="n">
        <v>0.8364122726418873</v>
      </c>
      <c r="BE61" s="1055" t="n">
        <v>0.8254791045634682</v>
      </c>
      <c r="BF61" s="3246" t="n">
        <v>-0.02989955817577217</v>
      </c>
      <c r="BG61" s="3246" t="n">
        <v>1.063417249666143</v>
      </c>
      <c r="BH61" s="1057" t="n">
        <v>83.17744524981914</v>
      </c>
      <c r="BI61" s="3254" t="n">
        <v>-0.9899478365252875</v>
      </c>
      <c r="BJ61" s="3253" t="n"/>
      <c r="BK61" s="3250" t="n">
        <v>0.8177226118570602</v>
      </c>
      <c r="BL61" s="1055" t="n">
        <v>0.8358544353968329</v>
      </c>
      <c r="BM61" s="1055" t="n">
        <v>0.8249866458407439</v>
      </c>
      <c r="BN61" s="1055" t="n">
        <v>0.8331055592691451</v>
      </c>
      <c r="BO61" s="3246" t="n">
        <v>-1.813182353977272</v>
      </c>
      <c r="BP61" s="3246" t="n">
        <v>-1.53829474120849</v>
      </c>
      <c r="BQ61" s="1057" t="n">
        <v>82.087099924008</v>
      </c>
      <c r="BR61" s="3254" t="n">
        <v>-0.9900383542284468</v>
      </c>
      <c r="BS61" s="3253" t="n"/>
      <c r="BT61" s="1054" t="n">
        <v>0.8160793812343207</v>
      </c>
      <c r="BU61" s="1055" t="n">
        <v>0.8378698452205273</v>
      </c>
      <c r="BV61" s="1055" t="n">
        <v>0.8343922244275143</v>
      </c>
      <c r="BW61" s="3246" t="n">
        <v>-2.179046398620665</v>
      </c>
      <c r="BX61" s="3246" t="n">
        <v>-1.83128431931936</v>
      </c>
      <c r="BY61" s="1057" t="n">
        <v>80.9741612789128</v>
      </c>
      <c r="BZ61" s="3254" t="n">
        <v>-0.9899217309775724</v>
      </c>
      <c r="CA61" s="3253" t="n"/>
      <c r="CB61" s="1054" t="n">
        <v>0.8130716671240964</v>
      </c>
      <c r="CC61" s="1055" t="n">
        <v>0.8381619839463992</v>
      </c>
      <c r="CD61" s="1055" t="n">
        <v>0.838572873449969</v>
      </c>
      <c r="CE61" s="3246" t="n">
        <v>-2.509031682230278</v>
      </c>
      <c r="CF61" s="3246" t="n">
        <v>-2.550120632587261</v>
      </c>
      <c r="CG61" s="1057" t="n">
        <v>81.44740477825182</v>
      </c>
      <c r="CH61" s="3254" t="n">
        <v>-0.9900172182362623</v>
      </c>
      <c r="CI61" s="3253" t="n"/>
      <c r="CJ61" s="1054" t="n">
        <v>0.8438403536314903</v>
      </c>
      <c r="CK61" s="1055" t="n">
        <v>0.8408738535479365</v>
      </c>
      <c r="CL61" s="1055" t="n">
        <v>0.8387332734487418</v>
      </c>
      <c r="CM61" s="3246" t="n">
        <v>0.2966500083553814</v>
      </c>
      <c r="CN61" s="3246" t="n">
        <v>0.5107080182748525</v>
      </c>
      <c r="CO61" s="1057" t="n">
        <v>85.69027014114751</v>
      </c>
      <c r="CP61" s="3254" t="n">
        <v>-0.9901524367674237</v>
      </c>
      <c r="CQ61" s="1063" t="n"/>
      <c r="CR61" s="3250" t="n">
        <v>0.008245688082166218</v>
      </c>
      <c r="CS61" s="1054" t="n">
        <v>0.008368683087658512</v>
      </c>
      <c r="CT61" s="1054" t="n">
        <v>0.008289690961984947</v>
      </c>
      <c r="CU61" s="3254" t="n">
        <v>-0.01229950054922946</v>
      </c>
      <c r="CV61" s="3254" t="n">
        <v>-4.400287981873085e-05</v>
      </c>
      <c r="CW61" s="3250" t="n">
        <v>0.008325248899548169</v>
      </c>
      <c r="CX61" s="3254">
        <f>IFERROR(CR61/CW61-1, "-")</f>
        <v/>
      </c>
      <c r="CY61" s="900" t="n"/>
      <c r="CZ61" s="1055" t="n">
        <v>0.8368683087658512</v>
      </c>
      <c r="DA61" s="1055" t="n">
        <v>0.8299186974668505</v>
      </c>
      <c r="DB61" s="1055" t="n">
        <v>0.8239104645720657</v>
      </c>
      <c r="DC61" s="1055" t="n">
        <v>0.8289690961984948</v>
      </c>
      <c r="DD61" s="1057" t="n">
        <v>83.25248899548168</v>
      </c>
      <c r="DE61" s="3255">
        <f>(+CZ61-DD61)*100</f>
        <v/>
      </c>
      <c r="DF61" s="3255">
        <f>(+DA61-DD61)*100</f>
        <v/>
      </c>
      <c r="DG61" s="3255">
        <f>(+DB61-DD61)*100</f>
        <v/>
      </c>
      <c r="DH61" s="3255">
        <f>(+DC61-DD61)*100</f>
        <v/>
      </c>
      <c r="DI61" s="3137" t="n"/>
      <c r="DJ61" s="2657">
        <f>SUM(D61,J61,P61,V61,AD61,AL61,AU61,BC61,BK61,BT61,CB61,CJ61)-CR61</f>
        <v/>
      </c>
      <c r="DK61" s="2657">
        <f>SUM(E61,K61,Q61,W61,AE61,AM61,AV61,BD61,BL61,BU61,CC61,CK61)-CS61</f>
        <v/>
      </c>
      <c r="DL61" s="2657">
        <f>SUM(G61,M61,S61,AA61,AI61,AR61,AZ61,BH61,BQ61,BY61,CG61,CO61)-CW61</f>
        <v/>
      </c>
      <c r="DM61" s="2657">
        <f>SUM(D61,J61,P61,V61,AD61,AL61,AU61,BC61,,BN61,BV61,CD61,CL61)-CT61</f>
        <v/>
      </c>
      <c r="DN61" s="238" t="n"/>
      <c r="DO61" s="238" t="n"/>
      <c r="DP61" s="238" t="n"/>
      <c r="DQ61" s="34" t="n"/>
      <c r="DR61" s="34" t="n"/>
      <c r="DS61" s="34" t="n"/>
      <c r="DT61" s="34" t="n"/>
      <c r="DU61" s="34" t="n"/>
      <c r="DV61" s="34" t="n"/>
      <c r="DW61" s="34" t="n"/>
      <c r="DX61" s="2811">
        <f>(CS61-CZ61)*10^6</f>
        <v/>
      </c>
      <c r="DY61" s="2811">
        <f>(CT61-DC61)*10^6</f>
        <v/>
      </c>
      <c r="DZ61" s="2811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3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24" t="n"/>
      <c r="O62" s="32" t="n"/>
      <c r="P62" s="32" t="n"/>
      <c r="Q62" s="32" t="n"/>
      <c r="R62" s="32" t="n"/>
      <c r="S62" s="32" t="n"/>
      <c r="T62" s="224" t="n"/>
      <c r="U62" s="224" t="n"/>
      <c r="V62" s="224" t="n"/>
      <c r="W62" s="224" t="n"/>
      <c r="X62" s="224" t="n"/>
      <c r="Y62" s="224" t="n"/>
      <c r="Z62" s="224" t="n"/>
      <c r="AA62" s="224" t="n"/>
      <c r="AB62" s="224" t="n"/>
      <c r="AC62" s="224" t="n"/>
      <c r="AD62" s="224" t="n"/>
      <c r="AE62" s="224" t="n"/>
      <c r="AF62" s="224" t="n"/>
      <c r="AG62" s="224" t="n"/>
      <c r="AH62" s="224" t="n"/>
      <c r="AI62" s="224" t="n"/>
      <c r="AJ62" s="224" t="n"/>
      <c r="AK62" s="224" t="n"/>
      <c r="AL62" s="224" t="n"/>
      <c r="AM62" s="224" t="n"/>
      <c r="AN62" s="224" t="n"/>
      <c r="AO62" s="224" t="n"/>
      <c r="AP62" s="224" t="n"/>
      <c r="AQ62" s="224" t="n"/>
      <c r="AR62" s="224" t="n"/>
      <c r="AS62" s="224" t="n"/>
      <c r="AT62" s="224" t="n"/>
      <c r="AU62" s="224" t="n"/>
      <c r="AV62" s="224" t="n"/>
      <c r="AW62" s="224" t="n"/>
      <c r="AX62" s="224" t="n"/>
      <c r="AY62" s="224" t="n"/>
      <c r="AZ62" s="224" t="n"/>
      <c r="BA62" s="224" t="n"/>
      <c r="BB62" s="224" t="n"/>
      <c r="BC62" s="224" t="n"/>
      <c r="BD62" s="224" t="n"/>
      <c r="BE62" s="224" t="n"/>
      <c r="BF62" s="224" t="n"/>
      <c r="BG62" s="224" t="n"/>
      <c r="BH62" s="224" t="n"/>
      <c r="BI62" s="224" t="n"/>
      <c r="BJ62" s="224" t="n"/>
      <c r="BK62" s="224" t="n"/>
      <c r="BL62" s="224" t="n"/>
      <c r="BM62" s="224" t="n"/>
      <c r="BN62" s="224" t="n"/>
      <c r="BO62" s="224" t="n"/>
      <c r="BP62" s="224" t="n"/>
      <c r="BQ62" s="224" t="n"/>
      <c r="BR62" s="224" t="n"/>
      <c r="BS62" s="224" t="n"/>
      <c r="BT62" s="224" t="n"/>
      <c r="BU62" s="224" t="n"/>
      <c r="BV62" s="224" t="n"/>
      <c r="BW62" s="224" t="n"/>
      <c r="BX62" s="224" t="n"/>
      <c r="BY62" s="224" t="n"/>
      <c r="BZ62" s="224" t="n"/>
      <c r="CA62" s="224" t="n"/>
      <c r="CB62" s="224" t="n"/>
      <c r="CC62" s="224" t="n"/>
      <c r="CD62" s="224" t="n"/>
      <c r="CE62" s="224" t="n"/>
      <c r="CF62" s="224" t="n"/>
      <c r="CG62" s="224" t="n"/>
      <c r="CH62" s="224" t="n"/>
      <c r="CI62" s="224" t="n"/>
      <c r="CJ62" s="2825" t="n"/>
      <c r="CK62" s="2667" t="n"/>
      <c r="CL62" s="2667" t="n"/>
      <c r="CM62" s="2667" t="n"/>
      <c r="CN62" s="2667" t="n"/>
      <c r="CO62" s="2667" t="n"/>
      <c r="CP62" s="1069" t="n"/>
      <c r="CQ62" s="32" t="n"/>
      <c r="CR62" s="3256">
        <f>CR60-SUM(CJ60,CB60,BT60,BK60,BC60,AU60,AL60,AD60,V60,P60,J60,D60)</f>
        <v/>
      </c>
      <c r="CS62" s="3257">
        <f>CS60-SUM(CK60,CC60,BU60,BL60,BD60,AV60,AM60,AE60,W60,Q60,K60,E60)</f>
        <v/>
      </c>
      <c r="CT62" s="2667" t="n"/>
      <c r="CU62" s="2667" t="n"/>
      <c r="CV62" s="3141" t="n"/>
      <c r="CW62" s="2667" t="n"/>
      <c r="CX62" s="32" t="n"/>
      <c r="CY62" s="1072" t="n"/>
      <c r="CZ62" s="2667" t="n"/>
      <c r="DA62" s="2667" t="n"/>
      <c r="DB62" s="2667" t="n"/>
      <c r="DC62" s="2667" t="n"/>
      <c r="DD62" s="2667" t="n">
        <v>0</v>
      </c>
      <c r="DE62" s="32" t="n"/>
      <c r="DF62" s="224" t="n"/>
      <c r="DG62" s="32" t="n"/>
      <c r="DH62" s="32" t="n"/>
      <c r="DI62" s="2729" t="n"/>
      <c r="DJ62" s="2657">
        <f>SUM(D62,J62,P62,V62,AD62,AL62,AU62,BC62,BK62,BT62,CB62,CJ62)-CR62</f>
        <v/>
      </c>
      <c r="DK62" s="2657">
        <f>SUM(E62,K62,Q62,W62,AE62,AM62,AV62,BD62,BL62,BU62,CC62,CK62)-CS62</f>
        <v/>
      </c>
      <c r="DL62" s="2657">
        <f>SUM(G62,M62,S62,AA62,AI62,AR62,AZ62,BH62,BQ62,BY62,CG62,CO62)-CW62</f>
        <v/>
      </c>
      <c r="DM62" s="2657">
        <f>SUM(D62,J62,P62,V62,AD62,AL62,AU62,BC62,,BN62,BV62,CD62,CL62)-CT62</f>
        <v/>
      </c>
      <c r="DN62" s="124" t="n"/>
      <c r="DO62" s="124" t="n"/>
      <c r="DP62" s="124" t="n"/>
      <c r="DX62" s="2811">
        <f>(CS62-CZ62)*10^6</f>
        <v/>
      </c>
      <c r="DY62" s="2811">
        <f>(CT62-DC62)*10^6</f>
        <v/>
      </c>
      <c r="DZ62" s="2811">
        <f>(CW62-DD62)*10^6</f>
        <v/>
      </c>
    </row>
    <row customHeight="1" hidden="1" ht="15" r="63" s="2557">
      <c r="A63" s="663" t="inlineStr">
        <is>
          <t>Marge Brute (hors transit)</t>
        </is>
      </c>
      <c r="B63" s="669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693" t="n"/>
      <c r="O63" s="93" t="n"/>
      <c r="P63" s="93" t="n"/>
      <c r="Q63" s="93" t="n"/>
      <c r="R63" s="93" t="n"/>
      <c r="S63" s="93" t="n"/>
      <c r="T63" s="693" t="n"/>
      <c r="U63" s="693" t="n"/>
      <c r="V63" s="693" t="n"/>
      <c r="W63" s="693" t="n"/>
      <c r="X63" s="693" t="n"/>
      <c r="Y63" s="693" t="n"/>
      <c r="Z63" s="693" t="n"/>
      <c r="AA63" s="693" t="n"/>
      <c r="AB63" s="693" t="n"/>
      <c r="AC63" s="693" t="n"/>
      <c r="AD63" s="693" t="n"/>
      <c r="AE63" s="693" t="n"/>
      <c r="AF63" s="693" t="n"/>
      <c r="AG63" s="693" t="n"/>
      <c r="AH63" s="693" t="n"/>
      <c r="AI63" s="693" t="n"/>
      <c r="AJ63" s="693" t="n"/>
      <c r="AK63" s="693" t="n"/>
      <c r="AL63" s="693" t="n"/>
      <c r="AM63" s="693" t="n"/>
      <c r="AN63" s="693" t="n"/>
      <c r="AO63" s="693" t="n"/>
      <c r="AP63" s="693" t="n"/>
      <c r="AQ63" s="693" t="n"/>
      <c r="AR63" s="693" t="n"/>
      <c r="AS63" s="693" t="n"/>
      <c r="AT63" s="693" t="n"/>
      <c r="AU63" s="693" t="n"/>
      <c r="AV63" s="693" t="n"/>
      <c r="AW63" s="693" t="n"/>
      <c r="AX63" s="693" t="n"/>
      <c r="AY63" s="693" t="n"/>
      <c r="AZ63" s="693" t="n"/>
      <c r="BA63" s="693" t="n"/>
      <c r="BB63" s="693" t="n"/>
      <c r="BC63" s="693" t="n"/>
      <c r="BD63" s="693" t="n"/>
      <c r="BE63" s="693" t="n"/>
      <c r="BF63" s="693" t="n"/>
      <c r="BG63" s="693" t="n"/>
      <c r="BH63" s="693" t="n"/>
      <c r="BI63" s="693" t="n"/>
      <c r="BJ63" s="693" t="n"/>
      <c r="BK63" s="693" t="n"/>
      <c r="BL63" s="693" t="n"/>
      <c r="BM63" s="693" t="n"/>
      <c r="BN63" s="693" t="n"/>
      <c r="BO63" s="693" t="n"/>
      <c r="BP63" s="693" t="n"/>
      <c r="BQ63" s="693" t="n"/>
      <c r="BR63" s="693" t="n"/>
      <c r="BS63" s="693" t="n"/>
      <c r="BT63" s="693" t="n"/>
      <c r="BU63" s="693" t="n"/>
      <c r="BV63" s="693" t="n"/>
      <c r="BW63" s="693" t="n"/>
      <c r="BX63" s="693" t="n"/>
      <c r="BY63" s="693" t="n"/>
      <c r="BZ63" s="693" t="n"/>
      <c r="CA63" s="693" t="n"/>
      <c r="CB63" s="693" t="n"/>
      <c r="CC63" s="693" t="n"/>
      <c r="CD63" s="693" t="n"/>
      <c r="CE63" s="693" t="n"/>
      <c r="CF63" s="693" t="n"/>
      <c r="CG63" s="693" t="n"/>
      <c r="CH63" s="693" t="n"/>
      <c r="CI63" s="693" t="n"/>
      <c r="CJ63" s="3258" t="n"/>
      <c r="CK63" s="3259" t="n"/>
      <c r="CL63" s="3259" t="n"/>
      <c r="CM63" s="3259" t="n"/>
      <c r="CN63" s="3259" t="n"/>
      <c r="CO63" s="3259" t="n"/>
      <c r="CP63" s="1075" t="n"/>
      <c r="CQ63" s="368" t="n"/>
      <c r="CR63" s="2816" t="n"/>
      <c r="CS63" s="3259" t="n"/>
      <c r="CT63" s="3259" t="n"/>
      <c r="CU63" s="3259" t="n"/>
      <c r="CV63" s="2816" t="n"/>
      <c r="CW63" s="3259" t="n"/>
      <c r="CX63" s="1076" t="n"/>
      <c r="CY63" s="91" t="n"/>
      <c r="CZ63" s="3259" t="n"/>
      <c r="DA63" s="3259" t="n"/>
      <c r="DB63" s="3259" t="n"/>
      <c r="DC63" s="3259" t="n"/>
      <c r="DD63" s="3259" t="n"/>
      <c r="DE63" s="3259" t="n"/>
      <c r="DF63" s="3260" t="n"/>
      <c r="DG63" s="3259" t="n"/>
      <c r="DH63" s="3259" t="n"/>
      <c r="DX63" s="2811">
        <f>(CS63-CZ63)*10^6</f>
        <v/>
      </c>
      <c r="DY63" s="2811">
        <f>(CT63-DC63)*10^6</f>
        <v/>
      </c>
      <c r="DZ63" s="2811">
        <f>(CW63-DD63)*10^6</f>
        <v/>
      </c>
    </row>
    <row customHeight="1" hidden="1" ht="15" r="64" s="2557">
      <c r="A64" s="1078" t="inlineStr">
        <is>
          <t>% CA</t>
        </is>
      </c>
      <c r="B64" s="1079" t="n"/>
      <c r="C64" s="32" t="n"/>
      <c r="W64" s="224" t="n"/>
      <c r="X64" s="224" t="n"/>
      <c r="Y64" s="224" t="n"/>
      <c r="Z64" s="224" t="n"/>
      <c r="AA64" s="224" t="n"/>
      <c r="AB64" s="224" t="n"/>
      <c r="AC64" s="224" t="n"/>
      <c r="AD64" s="224" t="n"/>
      <c r="AE64" s="224" t="n"/>
      <c r="AF64" s="224" t="n"/>
      <c r="AG64" s="224" t="n"/>
      <c r="AH64" s="224" t="n"/>
      <c r="AI64" s="224" t="n"/>
      <c r="AJ64" s="224" t="n"/>
      <c r="AK64" s="224" t="n"/>
      <c r="AL64" s="224" t="n"/>
      <c r="AM64" s="224" t="n"/>
      <c r="AN64" s="224" t="n"/>
      <c r="AO64" s="224" t="n"/>
      <c r="AP64" s="224" t="n"/>
      <c r="AQ64" s="224" t="n"/>
      <c r="AR64" s="224" t="n"/>
      <c r="AS64" s="224" t="n"/>
      <c r="AT64" s="224" t="n"/>
      <c r="AU64" s="224" t="n"/>
      <c r="AV64" s="224" t="n"/>
      <c r="AW64" s="224" t="n"/>
      <c r="AX64" s="224" t="n"/>
      <c r="AY64" s="224" t="n"/>
      <c r="AZ64" s="224" t="n"/>
      <c r="BA64" s="224" t="n"/>
      <c r="BB64" s="224" t="n"/>
      <c r="BC64" s="224" t="n"/>
      <c r="BD64" s="224" t="n"/>
      <c r="BE64" s="224" t="n"/>
      <c r="BF64" s="224" t="n"/>
      <c r="BG64" s="224" t="n"/>
      <c r="BH64" s="224" t="n"/>
      <c r="BI64" s="224" t="n"/>
      <c r="BJ64" s="224" t="n"/>
      <c r="BK64" s="224" t="n"/>
      <c r="BL64" s="224" t="n"/>
      <c r="BM64" s="224" t="n"/>
      <c r="BN64" s="224" t="n"/>
      <c r="BO64" s="224" t="n"/>
      <c r="BP64" s="224" t="n"/>
      <c r="BQ64" s="224" t="n"/>
      <c r="BR64" s="224" t="n"/>
      <c r="BS64" s="224" t="n"/>
      <c r="BT64" s="224" t="n"/>
      <c r="BU64" s="224" t="n"/>
      <c r="BV64" s="224" t="n"/>
      <c r="BW64" s="224" t="n"/>
      <c r="BX64" s="224" t="n"/>
      <c r="BY64" s="224" t="n"/>
      <c r="BZ64" s="224" t="n"/>
      <c r="CA64" s="224" t="n"/>
      <c r="CB64" s="224" t="n"/>
      <c r="CC64" s="224" t="n"/>
      <c r="CD64" s="224" t="n"/>
      <c r="CE64" s="224" t="n"/>
      <c r="CF64" s="224" t="n"/>
      <c r="CG64" s="224" t="n"/>
      <c r="CH64" s="224" t="n"/>
      <c r="CI64" s="224" t="n"/>
      <c r="CJ64" s="1080" t="n"/>
      <c r="CK64" s="1081" t="n"/>
      <c r="CL64" s="1081" t="n"/>
      <c r="CM64" s="3261" t="n"/>
      <c r="CN64" s="3261" t="n"/>
      <c r="CO64" s="1081" t="n"/>
      <c r="CP64" s="3262" t="n"/>
      <c r="CQ64" s="3261" t="n"/>
      <c r="CR64" s="3263" t="n"/>
      <c r="CS64" s="1081" t="n"/>
      <c r="CT64" s="1081" t="n"/>
      <c r="CU64" s="3261" t="n"/>
      <c r="CV64" s="3263" t="n"/>
      <c r="CW64" s="1081" t="n"/>
      <c r="CX64" s="3264" t="n"/>
      <c r="CY64" s="1086" t="n"/>
      <c r="CZ64" s="3261" t="n"/>
      <c r="DA64" s="1081" t="n"/>
      <c r="DB64" s="1081" t="n"/>
      <c r="DC64" s="3261" t="n"/>
      <c r="DD64" s="3261" t="n"/>
      <c r="DE64" s="1081" t="n"/>
      <c r="DF64" s="1087" t="n"/>
      <c r="DG64" s="1088" t="n"/>
      <c r="DH64" s="1089" t="n"/>
      <c r="DX64" s="2811">
        <f>(CS64-CZ64)*10^6</f>
        <v/>
      </c>
      <c r="DY64" s="2811">
        <f>(CT64-DC64)*10^6</f>
        <v/>
      </c>
      <c r="DZ64" s="2811">
        <f>(CW64-DD64)*10^6</f>
        <v/>
      </c>
    </row>
    <row customFormat="1" customHeight="1" hidden="1" ht="12" r="65" s="2667">
      <c r="A65" s="3265" t="n"/>
      <c r="B65" s="3265" t="n"/>
      <c r="N65" s="224" t="n"/>
      <c r="T65" s="224" t="n"/>
      <c r="U65" s="224" t="n"/>
      <c r="V65" s="224" t="n"/>
      <c r="W65" s="224" t="n"/>
      <c r="X65" s="224" t="n"/>
      <c r="Y65" s="224" t="n"/>
      <c r="Z65" s="224" t="n"/>
      <c r="AA65" s="224" t="n"/>
      <c r="AB65" s="224" t="n"/>
      <c r="AC65" s="224" t="n"/>
      <c r="AD65" s="224" t="n"/>
      <c r="AE65" s="224" t="n"/>
      <c r="AF65" s="224" t="n"/>
      <c r="AG65" s="224" t="n"/>
      <c r="AH65" s="224" t="n"/>
      <c r="AI65" s="224" t="n"/>
      <c r="AJ65" s="224" t="n"/>
      <c r="AK65" s="224" t="n"/>
      <c r="AL65" s="224" t="n"/>
      <c r="AM65" s="224" t="n"/>
      <c r="AN65" s="224" t="n"/>
      <c r="AO65" s="224" t="n"/>
      <c r="AP65" s="224" t="n"/>
      <c r="AQ65" s="224" t="n"/>
      <c r="AR65" s="224" t="n"/>
      <c r="AS65" s="224" t="n"/>
      <c r="AT65" s="224" t="n"/>
      <c r="AU65" s="224" t="n"/>
      <c r="AV65" s="224" t="n"/>
      <c r="AW65" s="224" t="n"/>
      <c r="AX65" s="224" t="n"/>
      <c r="AY65" s="224" t="n"/>
      <c r="AZ65" s="224" t="n"/>
      <c r="BA65" s="224" t="n"/>
      <c r="BB65" s="224" t="n"/>
      <c r="BC65" s="224" t="n"/>
      <c r="BD65" s="224" t="n"/>
      <c r="BE65" s="224" t="n"/>
      <c r="BF65" s="224" t="n"/>
      <c r="BG65" s="224" t="n"/>
      <c r="BH65" s="224" t="n"/>
      <c r="BI65" s="224" t="n"/>
      <c r="BJ65" s="224" t="n"/>
      <c r="BK65" s="224" t="n"/>
      <c r="BL65" s="224" t="n"/>
      <c r="BM65" s="224" t="n"/>
      <c r="BN65" s="224" t="n"/>
      <c r="BO65" s="224" t="n"/>
      <c r="BP65" s="224" t="n"/>
      <c r="BQ65" s="224" t="n"/>
      <c r="BR65" s="224" t="n"/>
      <c r="BS65" s="224" t="n"/>
      <c r="BT65" s="224" t="n"/>
      <c r="BU65" s="224" t="n"/>
      <c r="BV65" s="224" t="n"/>
      <c r="BW65" s="224" t="n"/>
      <c r="BX65" s="224" t="n"/>
      <c r="BY65" s="224" t="n"/>
      <c r="BZ65" s="224" t="n"/>
      <c r="CA65" s="224" t="n"/>
      <c r="CB65" s="224" t="n"/>
      <c r="CC65" s="224" t="n"/>
      <c r="CD65" s="224" t="n"/>
      <c r="CE65" s="224" t="n"/>
      <c r="CF65" s="224" t="n"/>
      <c r="CG65" s="224" t="n"/>
      <c r="CH65" s="224" t="n"/>
      <c r="CI65" s="224" t="n"/>
      <c r="CR65" s="3266" t="n"/>
      <c r="CV65" s="3141" t="n"/>
      <c r="DI65" s="2729" t="n"/>
      <c r="DJ65" s="12" t="n"/>
      <c r="DK65" s="12" t="n"/>
      <c r="DL65" s="12" t="n"/>
      <c r="DM65" s="12" t="n"/>
      <c r="DN65" s="12" t="n"/>
      <c r="DO65" s="12" t="n"/>
      <c r="DP65" s="12" t="n"/>
      <c r="DX65" s="2811">
        <f>(CS65-CZ65)*10^6</f>
        <v/>
      </c>
      <c r="DY65" s="2811">
        <f>(CT65-DC65)*10^6</f>
        <v/>
      </c>
      <c r="DZ65" s="2811">
        <f>(CW65-DD65)*10^6</f>
        <v/>
      </c>
    </row>
    <row customFormat="1" customHeight="1" hidden="1" ht="18" outlineLevel="1" r="66" s="2721">
      <c r="B66" s="3267" t="inlineStr">
        <is>
          <t>Charges d'interco</t>
        </is>
      </c>
      <c r="N66" s="224" t="n"/>
      <c r="T66" s="224" t="n"/>
      <c r="U66" s="224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  <c r="AJ66" s="224" t="n"/>
      <c r="AK66" s="224" t="n"/>
      <c r="AL66" s="224" t="n"/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3268" t="n"/>
      <c r="CK66" s="1094" t="n"/>
      <c r="CL66" s="1094" t="n"/>
      <c r="CM66" s="2667" t="n"/>
      <c r="CN66" s="2667" t="n"/>
      <c r="CO66" s="2667" t="n"/>
      <c r="CP66" s="151" t="n"/>
      <c r="CQ66" s="151" t="n"/>
      <c r="CR66" s="3269" t="n"/>
      <c r="CS66" s="2667" t="n"/>
      <c r="CT66" s="2667" t="n"/>
      <c r="CU66" s="3270" t="n"/>
      <c r="CV66" s="3271" t="n"/>
      <c r="CW66" s="2667" t="n"/>
      <c r="CX66" s="224" t="n"/>
      <c r="CZ66" s="2667" t="n"/>
      <c r="DA66" s="2667" t="n"/>
      <c r="DB66" s="2667" t="n"/>
      <c r="DC66" s="2667" t="n"/>
      <c r="DD66" s="2667" t="n"/>
      <c r="DF66" s="224" t="n"/>
      <c r="DI66" s="2729" t="n"/>
      <c r="DJ66" s="12" t="n"/>
      <c r="DK66" s="12" t="n"/>
      <c r="DL66" s="12" t="n"/>
      <c r="DM66" s="12" t="n"/>
      <c r="DN66" s="12" t="n"/>
      <c r="DO66" s="12" t="n"/>
      <c r="DP66" s="12" t="n"/>
      <c r="DX66" s="2811">
        <f>(CS66-CZ66)*10^6</f>
        <v/>
      </c>
      <c r="DY66" s="2811">
        <f>(CT66-DC66)*10^6</f>
        <v/>
      </c>
      <c r="DZ66" s="2811">
        <f>(CW66-DD66)*10^6</f>
        <v/>
      </c>
    </row>
    <row customFormat="1" customHeight="1" hidden="1" ht="18" outlineLevel="1" r="67" s="2721">
      <c r="B67" s="3267" t="n"/>
      <c r="K67" s="2747" t="n"/>
      <c r="N67" s="224" t="n"/>
      <c r="T67" s="224" t="n"/>
      <c r="U67" s="224" t="n"/>
      <c r="V67" s="224" t="n"/>
      <c r="W67" s="224" t="n"/>
      <c r="X67" s="224" t="n"/>
      <c r="Y67" s="224" t="n"/>
      <c r="Z67" s="224" t="n"/>
      <c r="AA67" s="224" t="n"/>
      <c r="AB67" s="224" t="n"/>
      <c r="AC67" s="224" t="n"/>
      <c r="AD67" s="224" t="n"/>
      <c r="AE67" s="224" t="n"/>
      <c r="AF67" s="224" t="n"/>
      <c r="AG67" s="224" t="n"/>
      <c r="AH67" s="224" t="n"/>
      <c r="AI67" s="224" t="n"/>
      <c r="AJ67" s="224" t="n"/>
      <c r="AK67" s="224" t="n"/>
      <c r="AL67" s="224" t="n"/>
      <c r="AM67" s="224" t="n"/>
      <c r="AN67" s="224" t="n"/>
      <c r="AO67" s="224" t="n"/>
      <c r="AP67" s="224" t="n"/>
      <c r="AQ67" s="224" t="n"/>
      <c r="AR67" s="224" t="n"/>
      <c r="AS67" s="224" t="n"/>
      <c r="AT67" s="224" t="n"/>
      <c r="AU67" s="224" t="n"/>
      <c r="AV67" s="224" t="n"/>
      <c r="AW67" s="224" t="n"/>
      <c r="AX67" s="224" t="n"/>
      <c r="AY67" s="224" t="n"/>
      <c r="AZ67" s="224" t="n"/>
      <c r="BA67" s="224" t="n"/>
      <c r="BB67" s="224" t="n"/>
      <c r="BC67" s="224" t="n"/>
      <c r="BD67" s="224" t="n"/>
      <c r="BE67" s="224" t="n"/>
      <c r="BF67" s="224" t="n"/>
      <c r="BG67" s="224" t="n"/>
      <c r="BH67" s="224" t="n"/>
      <c r="BI67" s="224" t="n"/>
      <c r="BJ67" s="224" t="n"/>
      <c r="BK67" s="224" t="n"/>
      <c r="BL67" s="224" t="n"/>
      <c r="BM67" s="224" t="n"/>
      <c r="BN67" s="224" t="n"/>
      <c r="BO67" s="224" t="n"/>
      <c r="BP67" s="224" t="n"/>
      <c r="BQ67" s="224" t="n"/>
      <c r="BR67" s="224" t="n"/>
      <c r="BS67" s="224" t="n"/>
      <c r="BT67" s="224" t="n"/>
      <c r="BU67" s="224" t="n"/>
      <c r="BV67" s="224" t="n"/>
      <c r="BW67" s="224" t="n"/>
      <c r="BX67" s="224" t="n"/>
      <c r="BY67" s="224" t="n"/>
      <c r="BZ67" s="224" t="n"/>
      <c r="CA67" s="224" t="n"/>
      <c r="CB67" s="224" t="n"/>
      <c r="CC67" s="224" t="n"/>
      <c r="CD67" s="224" t="n"/>
      <c r="CE67" s="224" t="n"/>
      <c r="CF67" s="224" t="n"/>
      <c r="CG67" s="224" t="n"/>
      <c r="CH67" s="224" t="n"/>
      <c r="CI67" s="224" t="n"/>
      <c r="CJ67" s="1094" t="n"/>
      <c r="CK67" s="2667" t="n"/>
      <c r="CL67" s="2667" t="n"/>
      <c r="CM67" s="2667" t="n"/>
      <c r="CN67" s="2667" t="n"/>
      <c r="CO67" s="2667" t="n"/>
      <c r="CP67" s="151" t="n"/>
      <c r="CQ67" s="151" t="n"/>
      <c r="CR67" s="3141" t="n"/>
      <c r="CS67" s="2667" t="n"/>
      <c r="CT67" s="2667" t="n"/>
      <c r="CU67" s="3270" t="n"/>
      <c r="CV67" s="3271" t="n"/>
      <c r="CW67" s="2667" t="n"/>
      <c r="CX67" s="224" t="n"/>
      <c r="CZ67" s="2667" t="n"/>
      <c r="DA67" s="2667" t="n"/>
      <c r="DB67" s="2667" t="n"/>
      <c r="DC67" s="2667" t="n"/>
      <c r="DD67" s="2667" t="n"/>
      <c r="DF67" s="224" t="n"/>
      <c r="DI67" s="2729" t="n"/>
      <c r="DJ67" s="12" t="n"/>
      <c r="DK67" s="12" t="n"/>
      <c r="DL67" s="12" t="n"/>
      <c r="DM67" s="12" t="n"/>
      <c r="DN67" s="12" t="n"/>
      <c r="DO67" s="12" t="n"/>
      <c r="DP67" s="12" t="n"/>
      <c r="DX67" s="2811">
        <f>(CS67-CZ67)*10^6</f>
        <v/>
      </c>
      <c r="DY67" s="2811">
        <f>(CT67-DC67)*10^6</f>
        <v/>
      </c>
      <c r="DZ67" s="2811">
        <f>(CW67-DD67)*10^6</f>
        <v/>
      </c>
    </row>
    <row customFormat="1" customHeight="1" hidden="1" ht="12.75" outlineLevel="1" r="68" s="155">
      <c r="B68" s="1098" t="inlineStr">
        <is>
          <t>Revenu net</t>
        </is>
      </c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2747" t="n"/>
      <c r="L68" s="118" t="n"/>
      <c r="M68" s="118" t="n"/>
      <c r="N68" s="1099" t="n"/>
      <c r="O68" s="118" t="n"/>
      <c r="P68" s="118" t="n"/>
      <c r="Q68" s="118" t="n"/>
      <c r="R68" s="118" t="n"/>
      <c r="S68" s="118" t="n"/>
      <c r="T68" s="1099" t="n"/>
      <c r="U68" s="1099" t="n"/>
      <c r="V68" s="1099" t="n"/>
      <c r="W68" s="1099" t="n"/>
      <c r="X68" s="1099" t="n"/>
      <c r="Y68" s="1099" t="n"/>
      <c r="Z68" s="1099" t="n"/>
      <c r="AA68" s="1099" t="n"/>
      <c r="AB68" s="1099" t="n"/>
      <c r="AC68" s="1099" t="n"/>
      <c r="AD68" s="1099" t="n"/>
      <c r="AE68" s="1099" t="n"/>
      <c r="AF68" s="1099" t="n"/>
      <c r="AG68" s="1099" t="n"/>
      <c r="AH68" s="1099" t="n"/>
      <c r="AI68" s="1099" t="n"/>
      <c r="AJ68" s="1099" t="n"/>
      <c r="AK68" s="1099" t="n"/>
      <c r="AL68" s="1099" t="n"/>
      <c r="AM68" s="1099" t="n"/>
      <c r="AN68" s="1099" t="n"/>
      <c r="AO68" s="1099" t="n"/>
      <c r="AP68" s="1099" t="n"/>
      <c r="AQ68" s="1099" t="n"/>
      <c r="AR68" s="1099" t="n"/>
      <c r="AS68" s="1099" t="n"/>
      <c r="AT68" s="1099" t="n"/>
      <c r="AU68" s="1099" t="n"/>
      <c r="AV68" s="1099" t="n"/>
      <c r="AW68" s="1099" t="n"/>
      <c r="AX68" s="1099" t="n"/>
      <c r="AY68" s="1099" t="n"/>
      <c r="AZ68" s="1099" t="n"/>
      <c r="BA68" s="1099" t="n"/>
      <c r="BB68" s="1099" t="n"/>
      <c r="BC68" s="1099" t="n"/>
      <c r="BD68" s="1099" t="n"/>
      <c r="BE68" s="1099" t="n"/>
      <c r="BF68" s="1099" t="n"/>
      <c r="BG68" s="1099" t="n"/>
      <c r="BH68" s="1099" t="n"/>
      <c r="BI68" s="1099" t="n"/>
      <c r="BJ68" s="1099" t="n"/>
      <c r="BK68" s="1099" t="n"/>
      <c r="BL68" s="1099" t="n"/>
      <c r="BM68" s="1099" t="n"/>
      <c r="BN68" s="1099" t="n"/>
      <c r="BO68" s="1099" t="n"/>
      <c r="BP68" s="1099" t="n"/>
      <c r="BQ68" s="1099" t="n"/>
      <c r="BR68" s="1099" t="n"/>
      <c r="BS68" s="1099" t="n"/>
      <c r="BT68" s="1099" t="n"/>
      <c r="BU68" s="1099" t="n"/>
      <c r="BV68" s="1099" t="n"/>
      <c r="BW68" s="1099" t="n"/>
      <c r="BX68" s="1099" t="n"/>
      <c r="BY68" s="1099" t="n"/>
      <c r="BZ68" s="1099" t="n"/>
      <c r="CA68" s="1099" t="n"/>
      <c r="CB68" s="1099" t="n"/>
      <c r="CC68" s="1099" t="n"/>
      <c r="CD68" s="1099" t="n"/>
      <c r="CE68" s="1099" t="n"/>
      <c r="CF68" s="1099" t="n"/>
      <c r="CG68" s="1099" t="n"/>
      <c r="CH68" s="1099" t="n"/>
      <c r="CI68" s="1099" t="n"/>
      <c r="CJ68" s="1100" t="n"/>
      <c r="CK68" s="118" t="n"/>
      <c r="CL68" s="118" t="n"/>
      <c r="CM68" s="118" t="n"/>
      <c r="CN68" s="118" t="n"/>
      <c r="CO68" s="118" t="n"/>
      <c r="CP68" s="118" t="n"/>
      <c r="CQ68" s="118" t="n"/>
      <c r="CR68" s="3272" t="n"/>
      <c r="CS68" s="2664" t="n"/>
      <c r="CT68" s="2664" t="n"/>
      <c r="CU68" s="2664" t="n"/>
      <c r="CV68" s="3272" t="n"/>
      <c r="CW68" s="2664" t="n"/>
      <c r="CX68" s="1099" t="n"/>
      <c r="CY68" s="118" t="n"/>
      <c r="CZ68" s="2664" t="n"/>
      <c r="DA68" s="2664" t="n"/>
      <c r="DB68" s="2664" t="n"/>
      <c r="DC68" s="2664" t="n"/>
      <c r="DD68" s="2664" t="n"/>
      <c r="DE68" s="118" t="n"/>
      <c r="DF68" s="1099" t="n"/>
      <c r="DG68" s="118" t="n"/>
      <c r="DH68" s="118" t="n"/>
      <c r="DI68" s="2729" t="n"/>
      <c r="DJ68" s="12" t="n"/>
      <c r="DK68" s="12" t="n"/>
      <c r="DL68" s="12" t="n"/>
      <c r="DM68" s="12" t="n"/>
      <c r="DN68" s="12" t="n"/>
      <c r="DO68" s="12" t="n"/>
      <c r="DP68" s="12" t="n"/>
      <c r="DX68" s="2811">
        <f>(CS68-CZ68)*10^6</f>
        <v/>
      </c>
      <c r="DY68" s="2811">
        <f>(CT68-DC68)*10^6</f>
        <v/>
      </c>
      <c r="DZ68" s="2811">
        <f>(CW68-DD68)*10^6</f>
        <v/>
      </c>
    </row>
    <row customHeight="1" hidden="1" ht="12.75" outlineLevel="1" r="69" s="2557">
      <c r="B69" s="1102" t="n"/>
      <c r="C69" s="32" t="n"/>
      <c r="W69" s="224" t="n"/>
      <c r="X69" s="224" t="n"/>
      <c r="Y69" s="224" t="n"/>
      <c r="Z69" s="224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  <c r="AJ69" s="224" t="n"/>
      <c r="AK69" s="224" t="n"/>
      <c r="AL69" s="224" t="n"/>
      <c r="AM69" s="224" t="n"/>
      <c r="AN69" s="224" t="n"/>
      <c r="AO69" s="224" t="n"/>
      <c r="AP69" s="224" t="n"/>
      <c r="AQ69" s="224" t="n"/>
      <c r="AR69" s="224" t="n"/>
      <c r="AS69" s="224" t="n"/>
      <c r="AT69" s="224" t="n"/>
      <c r="AU69" s="224" t="n"/>
      <c r="AV69" s="224" t="n"/>
      <c r="AW69" s="224" t="n"/>
      <c r="AX69" s="224" t="n"/>
      <c r="AY69" s="224" t="n"/>
      <c r="AZ69" s="224" t="n"/>
      <c r="BA69" s="224" t="n"/>
      <c r="BB69" s="224" t="n"/>
      <c r="BC69" s="224" t="n"/>
      <c r="BD69" s="224" t="n"/>
      <c r="BE69" s="224" t="n"/>
      <c r="BF69" s="224" t="n"/>
      <c r="BG69" s="224" t="n"/>
      <c r="BH69" s="224" t="n"/>
      <c r="BI69" s="224" t="n"/>
      <c r="BJ69" s="224" t="n"/>
      <c r="BK69" s="224" t="n"/>
      <c r="BL69" s="224" t="n"/>
      <c r="BM69" s="224" t="n"/>
      <c r="BN69" s="224" t="n"/>
      <c r="BO69" s="224" t="n"/>
      <c r="BP69" s="224" t="n"/>
      <c r="BQ69" s="224" t="n"/>
      <c r="BR69" s="224" t="n"/>
      <c r="BS69" s="224" t="n"/>
      <c r="BT69" s="224" t="n"/>
      <c r="BU69" s="224" t="n"/>
      <c r="BV69" s="224" t="n"/>
      <c r="BW69" s="224" t="n"/>
      <c r="BX69" s="224" t="n"/>
      <c r="BY69" s="224" t="n"/>
      <c r="BZ69" s="224" t="n"/>
      <c r="CA69" s="224" t="n"/>
      <c r="CB69" s="224" t="n"/>
      <c r="CC69" s="224" t="n"/>
      <c r="CD69" s="224" t="n"/>
      <c r="CE69" s="224" t="n"/>
      <c r="CF69" s="224" t="n"/>
      <c r="CG69" s="224" t="n"/>
      <c r="CH69" s="224" t="n"/>
      <c r="CI69" s="224" t="n"/>
      <c r="CJ69" s="1103" t="n"/>
      <c r="CK69" s="32" t="n"/>
      <c r="CL69" s="32" t="n"/>
      <c r="CM69" s="32" t="n"/>
      <c r="CN69" s="32" t="n"/>
      <c r="CO69" s="32" t="n"/>
      <c r="CP69" s="32" t="n"/>
      <c r="CQ69" s="32" t="n"/>
      <c r="CR69" s="3141" t="n"/>
      <c r="CS69" s="2667" t="n"/>
      <c r="CT69" s="2667" t="n"/>
      <c r="CU69" s="2667" t="n"/>
      <c r="CV69" s="3141" t="n"/>
      <c r="CW69" s="2667" t="n"/>
      <c r="CX69" s="224" t="n"/>
      <c r="CY69" s="32" t="n"/>
      <c r="CZ69" s="2667" t="n"/>
      <c r="DA69" s="2667" t="n"/>
      <c r="DB69" s="2667" t="n"/>
      <c r="DC69" s="2667" t="n"/>
      <c r="DD69" s="2667" t="n"/>
      <c r="DE69" s="32" t="n"/>
      <c r="DF69" s="224" t="n"/>
      <c r="DG69" s="32" t="n"/>
      <c r="DH69" s="32" t="n"/>
      <c r="DX69" s="2811">
        <f>(CS69-CZ69)*10^6</f>
        <v/>
      </c>
      <c r="DY69" s="2811">
        <f>(CT69-DC69)*10^6</f>
        <v/>
      </c>
      <c r="DZ69" s="2811">
        <f>(CW69-DD69)*10^6</f>
        <v/>
      </c>
    </row>
    <row customHeight="1" hidden="1" ht="12.75" outlineLevel="1" r="70" s="2557">
      <c r="B70" s="3267" t="inlineStr">
        <is>
          <t>Charges d'interco</t>
        </is>
      </c>
      <c r="C70" s="32" t="n"/>
      <c r="W70" s="224" t="n"/>
      <c r="X70" s="224" t="n"/>
      <c r="Y70" s="224" t="n"/>
      <c r="Z70" s="224" t="n"/>
      <c r="AA70" s="224" t="n"/>
      <c r="AB70" s="224" t="n"/>
      <c r="AC70" s="224" t="n"/>
      <c r="AD70" s="224" t="n"/>
      <c r="AE70" s="224" t="n"/>
      <c r="AF70" s="224" t="n"/>
      <c r="AG70" s="224" t="n"/>
      <c r="AH70" s="224" t="n"/>
      <c r="AI70" s="224" t="n"/>
      <c r="AJ70" s="224" t="n"/>
      <c r="AK70" s="224" t="n"/>
      <c r="AL70" s="224" t="n"/>
      <c r="AM70" s="224" t="n"/>
      <c r="AN70" s="224" t="n"/>
      <c r="AO70" s="224" t="n"/>
      <c r="AP70" s="224" t="n"/>
      <c r="AQ70" s="224" t="n"/>
      <c r="AR70" s="224" t="n"/>
      <c r="AS70" s="224" t="n"/>
      <c r="AT70" s="224" t="n"/>
      <c r="AU70" s="224" t="n"/>
      <c r="AV70" s="224" t="n"/>
      <c r="AW70" s="224" t="n"/>
      <c r="AX70" s="224" t="n"/>
      <c r="AY70" s="224" t="n"/>
      <c r="AZ70" s="224" t="n"/>
      <c r="BA70" s="224" t="n"/>
      <c r="BB70" s="224" t="n"/>
      <c r="BC70" s="224" t="n"/>
      <c r="BD70" s="224" t="n"/>
      <c r="BE70" s="224" t="n"/>
      <c r="BF70" s="224" t="n"/>
      <c r="BG70" s="224" t="n"/>
      <c r="BH70" s="224" t="n"/>
      <c r="BI70" s="224" t="n"/>
      <c r="BJ70" s="224" t="n"/>
      <c r="BK70" s="224" t="n"/>
      <c r="BL70" s="224" t="n"/>
      <c r="BM70" s="224" t="n"/>
      <c r="BN70" s="224" t="n"/>
      <c r="BO70" s="224" t="n"/>
      <c r="BP70" s="224" t="n"/>
      <c r="BQ70" s="224" t="n"/>
      <c r="BR70" s="224" t="n"/>
      <c r="BS70" s="224" t="n"/>
      <c r="BT70" s="224" t="n"/>
      <c r="BU70" s="224" t="n"/>
      <c r="BV70" s="224" t="n"/>
      <c r="BW70" s="224" t="n"/>
      <c r="BX70" s="224" t="n"/>
      <c r="BY70" s="224" t="n"/>
      <c r="BZ70" s="224" t="n"/>
      <c r="CA70" s="224" t="n"/>
      <c r="CB70" s="224" t="n"/>
      <c r="CC70" s="224" t="n"/>
      <c r="CD70" s="224" t="n"/>
      <c r="CE70" s="224" t="n"/>
      <c r="CF70" s="224" t="n"/>
      <c r="CG70" s="224" t="n"/>
      <c r="CH70" s="224" t="n"/>
      <c r="CI70" s="224" t="n"/>
      <c r="CJ70" s="3273" t="n"/>
      <c r="CK70" s="3273" t="n"/>
      <c r="CL70" s="3273" t="n"/>
      <c r="CM70" s="32" t="n"/>
      <c r="CN70" s="32" t="n"/>
      <c r="CO70" s="32" t="n"/>
      <c r="CP70" s="32" t="n"/>
      <c r="CQ70" s="32" t="n"/>
      <c r="CR70" s="3141" t="n">
        <v>2648.346459</v>
      </c>
      <c r="CS70" s="2667" t="n"/>
      <c r="CT70" s="2667" t="n"/>
      <c r="CU70" s="2667" t="n"/>
      <c r="CV70" s="3141" t="n"/>
      <c r="CW70" s="2667" t="n"/>
      <c r="CX70" s="224" t="n"/>
      <c r="CY70" s="32" t="n"/>
      <c r="CZ70" s="2667" t="n"/>
      <c r="DA70" s="2667" t="n"/>
      <c r="DB70" s="2667" t="n"/>
      <c r="DC70" s="2667" t="n"/>
      <c r="DD70" s="2667" t="n"/>
      <c r="DE70" s="32" t="n"/>
      <c r="DF70" s="224" t="n"/>
      <c r="DG70" s="32" t="n"/>
      <c r="DH70" s="32" t="n"/>
      <c r="DX70" s="2811">
        <f>(CS70-CZ70)*10^6</f>
        <v/>
      </c>
      <c r="DY70" s="2811">
        <f>(CT70-DC70)*10^6</f>
        <v/>
      </c>
      <c r="DZ70" s="2811">
        <f>(CW70-DD70)*10^6</f>
        <v/>
      </c>
    </row>
    <row customHeight="1" hidden="1" ht="12.75" outlineLevel="1" r="71" s="2557">
      <c r="C71" s="32" t="n"/>
      <c r="W71" s="224" t="n"/>
      <c r="X71" s="224" t="n"/>
      <c r="Y71" s="224" t="n"/>
      <c r="Z71" s="224" t="n"/>
      <c r="AA71" s="224" t="n"/>
      <c r="AB71" s="224" t="n"/>
      <c r="AC71" s="224" t="n"/>
      <c r="AD71" s="224" t="n"/>
      <c r="AE71" s="224" t="n"/>
      <c r="AF71" s="224" t="n"/>
      <c r="AG71" s="224" t="n"/>
      <c r="AH71" s="224" t="n"/>
      <c r="AI71" s="224" t="n"/>
      <c r="AJ71" s="224" t="n"/>
      <c r="AK71" s="224" t="n"/>
      <c r="AL71" s="224" t="n"/>
      <c r="AM71" s="224" t="n"/>
      <c r="AN71" s="224" t="n"/>
      <c r="AO71" s="224" t="n"/>
      <c r="AP71" s="224" t="n"/>
      <c r="AQ71" s="224" t="n"/>
      <c r="AR71" s="224" t="n"/>
      <c r="AS71" s="224" t="n"/>
      <c r="AT71" s="224" t="n"/>
      <c r="AU71" s="224" t="n"/>
      <c r="AV71" s="224" t="n"/>
      <c r="AW71" s="224" t="n"/>
      <c r="AX71" s="224" t="n"/>
      <c r="AY71" s="224" t="n"/>
      <c r="AZ71" s="224" t="n"/>
      <c r="BA71" s="224" t="n"/>
      <c r="BB71" s="224" t="n"/>
      <c r="BC71" s="224" t="n"/>
      <c r="BD71" s="224" t="n"/>
      <c r="BE71" s="224" t="n"/>
      <c r="BF71" s="224" t="n"/>
      <c r="BG71" s="224" t="n"/>
      <c r="BH71" s="224" t="n"/>
      <c r="BI71" s="224" t="n"/>
      <c r="BJ71" s="224" t="n"/>
      <c r="BK71" s="224" t="n"/>
      <c r="BL71" s="224" t="n"/>
      <c r="BM71" s="224" t="n"/>
      <c r="BN71" s="224" t="n"/>
      <c r="BO71" s="224" t="n"/>
      <c r="BP71" s="224" t="n"/>
      <c r="BQ71" s="224" t="n"/>
      <c r="BR71" s="224" t="n"/>
      <c r="BS71" s="224" t="n"/>
      <c r="BT71" s="224" t="n"/>
      <c r="BU71" s="224" t="n"/>
      <c r="BV71" s="224" t="n"/>
      <c r="BW71" s="224" t="n"/>
      <c r="BX71" s="224" t="n"/>
      <c r="BY71" s="224" t="n"/>
      <c r="BZ71" s="224" t="n"/>
      <c r="CA71" s="224" t="n"/>
      <c r="CB71" s="224" t="n"/>
      <c r="CC71" s="224" t="n"/>
      <c r="CD71" s="224" t="n"/>
      <c r="CE71" s="224" t="n"/>
      <c r="CF71" s="224" t="n"/>
      <c r="CG71" s="224" t="n"/>
      <c r="CH71" s="224" t="n"/>
      <c r="CI71" s="224" t="n"/>
      <c r="CJ71" s="3274" t="n"/>
      <c r="CK71" s="32" t="n"/>
      <c r="CL71" s="32" t="n"/>
      <c r="CM71" s="32" t="n"/>
      <c r="CN71" s="32" t="n"/>
      <c r="CO71" s="32" t="n"/>
      <c r="CP71" s="32" t="n"/>
      <c r="CQ71" s="32" t="n"/>
      <c r="CR71" s="3141">
        <f>CR70+CR56</f>
        <v/>
      </c>
      <c r="CS71" s="2667" t="n"/>
      <c r="CT71" s="2667" t="n"/>
      <c r="CU71" s="2667" t="n"/>
      <c r="CV71" s="3141" t="n"/>
      <c r="CW71" s="2662" t="n"/>
      <c r="CX71" s="224" t="n"/>
      <c r="CY71" s="32" t="n"/>
      <c r="CZ71" s="2667" t="n"/>
      <c r="DA71" s="2667" t="n"/>
      <c r="DB71" s="2667" t="n"/>
      <c r="DC71" s="2667" t="n"/>
      <c r="DD71" s="2667" t="n"/>
      <c r="DE71" s="32" t="n"/>
      <c r="DF71" s="224" t="n"/>
      <c r="DG71" s="32" t="n"/>
      <c r="DH71" s="32" t="n"/>
      <c r="DX71" s="2811">
        <f>(CS71-CZ71)*10^6</f>
        <v/>
      </c>
      <c r="DY71" s="2811">
        <f>(CT71-DC71)*10^6</f>
        <v/>
      </c>
      <c r="DZ71" s="2811">
        <f>(CW71-DD71)*10^6</f>
        <v/>
      </c>
    </row>
    <row customHeight="1" hidden="1" ht="12.75" r="72" s="2557">
      <c r="C72" s="32" t="n"/>
      <c r="W72" s="224" t="n"/>
      <c r="X72" s="224" t="n"/>
      <c r="Y72" s="224" t="n"/>
      <c r="Z72" s="224" t="n"/>
      <c r="AA72" s="224" t="n"/>
      <c r="AB72" s="224" t="n"/>
      <c r="AC72" s="224" t="n"/>
      <c r="AD72" s="224" t="n"/>
      <c r="AE72" s="224" t="n"/>
      <c r="AF72" s="224" t="n"/>
      <c r="AG72" s="224" t="n"/>
      <c r="AH72" s="224" t="n"/>
      <c r="AI72" s="224" t="n"/>
      <c r="AJ72" s="224" t="n"/>
      <c r="AK72" s="224" t="n"/>
      <c r="AL72" s="224" t="n"/>
      <c r="AM72" s="224" t="n"/>
      <c r="AN72" s="224" t="n"/>
      <c r="AO72" s="224" t="n"/>
      <c r="AP72" s="224" t="n"/>
      <c r="AQ72" s="224" t="n"/>
      <c r="AR72" s="224" t="n"/>
      <c r="AS72" s="224" t="n"/>
      <c r="AT72" s="224" t="n"/>
      <c r="AU72" s="224" t="n"/>
      <c r="AV72" s="224" t="n"/>
      <c r="AW72" s="224" t="n"/>
      <c r="AX72" s="224" t="n"/>
      <c r="AY72" s="224" t="n"/>
      <c r="AZ72" s="224" t="n"/>
      <c r="BA72" s="224" t="n"/>
      <c r="BB72" s="224" t="n"/>
      <c r="BC72" s="224" t="n"/>
      <c r="BD72" s="224" t="n"/>
      <c r="BE72" s="224" t="n"/>
      <c r="BF72" s="224" t="n"/>
      <c r="BG72" s="224" t="n"/>
      <c r="BH72" s="224" t="n"/>
      <c r="BI72" s="224" t="n"/>
      <c r="BJ72" s="224" t="n"/>
      <c r="BK72" s="224" t="n"/>
      <c r="BL72" s="224" t="n"/>
      <c r="BM72" s="224" t="n"/>
      <c r="BN72" s="224" t="n"/>
      <c r="BO72" s="224" t="n"/>
      <c r="BP72" s="224" t="n"/>
      <c r="BQ72" s="224" t="n"/>
      <c r="BR72" s="224" t="n"/>
      <c r="BS72" s="224" t="n"/>
      <c r="BT72" s="224" t="n"/>
      <c r="BU72" s="224" t="n"/>
      <c r="BV72" s="224" t="n"/>
      <c r="BW72" s="224" t="n"/>
      <c r="BX72" s="224" t="n"/>
      <c r="BY72" s="224" t="n"/>
      <c r="BZ72" s="224" t="n"/>
      <c r="CA72" s="224" t="n"/>
      <c r="CB72" s="224" t="n"/>
      <c r="CC72" s="224" t="n"/>
      <c r="CD72" s="224" t="n"/>
      <c r="CE72" s="224" t="n"/>
      <c r="CF72" s="224" t="n"/>
      <c r="CG72" s="224" t="n"/>
      <c r="CH72" s="224" t="n"/>
      <c r="CI72" s="224" t="n"/>
      <c r="CJ72" s="3089" t="n"/>
      <c r="CK72" s="3089" t="n"/>
      <c r="CL72" s="3089" t="n"/>
      <c r="CM72" s="3089" t="n"/>
      <c r="CN72" s="3089" t="n"/>
      <c r="CO72" s="3089" t="n"/>
      <c r="CP72" s="3089" t="n"/>
      <c r="CQ72" s="3089" t="n"/>
      <c r="CR72" s="3141" t="n"/>
      <c r="CS72" s="2667" t="n"/>
      <c r="CT72" s="3275" t="n"/>
      <c r="CU72" s="2667" t="n"/>
      <c r="CV72" s="3141" t="n"/>
      <c r="CW72" s="2667" t="n"/>
      <c r="CX72" s="224" t="n"/>
      <c r="CY72" s="32" t="n"/>
      <c r="CZ72" s="2667" t="n"/>
      <c r="DA72" s="2667" t="n"/>
      <c r="DB72" s="2667" t="n"/>
      <c r="DC72" s="2667" t="n"/>
      <c r="DD72" s="2667" t="n"/>
      <c r="DE72" s="3089" t="n"/>
      <c r="DF72" s="224" t="n"/>
      <c r="DG72" s="3089" t="n"/>
      <c r="DH72" s="3089" t="n"/>
      <c r="DX72" s="2811">
        <f>(CS72-CZ72)*10^6</f>
        <v/>
      </c>
      <c r="DY72" s="2811">
        <f>(CT72-DC72)*10^6</f>
        <v/>
      </c>
      <c r="DZ72" s="2811">
        <f>(CW72-DD72)*10^6</f>
        <v/>
      </c>
    </row>
    <row customFormat="1" customHeight="1" hidden="1" ht="12.75" r="73" s="1107">
      <c r="B73" s="1108" t="inlineStr">
        <is>
          <t>Taux hors flooz mois</t>
        </is>
      </c>
      <c r="C73" s="1109" t="n"/>
      <c r="D73" s="1109" t="n"/>
      <c r="E73" s="1109" t="n"/>
      <c r="F73" s="1109" t="n"/>
      <c r="G73" s="1109" t="n"/>
      <c r="H73" s="1109" t="n"/>
      <c r="I73" s="1109" t="n"/>
      <c r="J73" s="1109" t="n"/>
      <c r="K73" s="1109" t="n"/>
      <c r="L73" s="1109" t="n"/>
      <c r="M73" s="1109" t="n"/>
      <c r="N73" s="1110" t="n"/>
      <c r="O73" s="1109" t="n"/>
      <c r="P73" s="1109" t="n"/>
      <c r="Q73" s="1109" t="n"/>
      <c r="R73" s="1109" t="n"/>
      <c r="S73" s="1109" t="n"/>
      <c r="T73" s="1110" t="n"/>
      <c r="U73" s="1110" t="n"/>
      <c r="V73" s="1110" t="n"/>
      <c r="W73" s="1110" t="n"/>
      <c r="X73" s="1110" t="n"/>
      <c r="Y73" s="1110" t="n"/>
      <c r="Z73" s="1110" t="n"/>
      <c r="AA73" s="1110" t="n"/>
      <c r="AB73" s="1110" t="n"/>
      <c r="AC73" s="1110" t="n"/>
      <c r="AD73" s="1110" t="n"/>
      <c r="AE73" s="1110" t="n"/>
      <c r="AF73" s="1110" t="n"/>
      <c r="AG73" s="1110" t="n"/>
      <c r="AH73" s="1110" t="n"/>
      <c r="AI73" s="1110" t="n"/>
      <c r="AJ73" s="1110" t="n"/>
      <c r="AK73" s="1110" t="n"/>
      <c r="AL73" s="1110" t="n"/>
      <c r="AM73" s="1110" t="n"/>
      <c r="AN73" s="1110" t="n"/>
      <c r="AO73" s="1110" t="n"/>
      <c r="AP73" s="1110" t="n"/>
      <c r="AQ73" s="1110" t="n"/>
      <c r="AR73" s="1110" t="n"/>
      <c r="AS73" s="1110" t="n"/>
      <c r="AT73" s="1110" t="n"/>
      <c r="AU73" s="1110" t="n"/>
      <c r="AV73" s="1110" t="n"/>
      <c r="AW73" s="1110" t="n"/>
      <c r="AX73" s="1110" t="n"/>
      <c r="AY73" s="1110" t="n"/>
      <c r="AZ73" s="1110" t="n"/>
      <c r="BA73" s="1110" t="n"/>
      <c r="BB73" s="1110" t="n"/>
      <c r="BC73" s="1110" t="n"/>
      <c r="BD73" s="1110" t="n"/>
      <c r="BE73" s="1110" t="n"/>
      <c r="BF73" s="1110" t="n"/>
      <c r="BG73" s="1110" t="n"/>
      <c r="BH73" s="1110" t="n"/>
      <c r="BI73" s="1110" t="n"/>
      <c r="BJ73" s="1110" t="n"/>
      <c r="BK73" s="1110" t="n"/>
      <c r="BL73" s="1110" t="n"/>
      <c r="BM73" s="1110" t="n"/>
      <c r="BN73" s="1110" t="n"/>
      <c r="BO73" s="1110" t="n"/>
      <c r="BP73" s="1110" t="n"/>
      <c r="BQ73" s="1110" t="n"/>
      <c r="BR73" s="1110" t="n"/>
      <c r="BS73" s="1110" t="n"/>
      <c r="BT73" s="1110" t="n"/>
      <c r="BU73" s="1110" t="n"/>
      <c r="BV73" s="1110" t="n"/>
      <c r="BW73" s="1110" t="n"/>
      <c r="BX73" s="1110" t="n"/>
      <c r="BY73" s="1110" t="n"/>
      <c r="BZ73" s="1110" t="n"/>
      <c r="CA73" s="1110" t="n"/>
      <c r="CB73" s="1110" t="n"/>
      <c r="CC73" s="1110" t="n"/>
      <c r="CD73" s="1110" t="n"/>
      <c r="CE73" s="1110" t="n"/>
      <c r="CF73" s="1110" t="n"/>
      <c r="CG73" s="1110" t="n"/>
      <c r="CH73" s="1110" t="n"/>
      <c r="CI73" s="1110" t="n"/>
      <c r="CJ73" s="3276" t="n"/>
      <c r="CK73" s="3276" t="n"/>
      <c r="CL73" s="3276" t="n"/>
      <c r="CM73" s="3277" t="n"/>
      <c r="CN73" s="3277" t="n"/>
      <c r="CO73" s="3277" t="n"/>
      <c r="CP73" s="3277" t="n"/>
      <c r="CQ73" s="3277" t="n"/>
      <c r="CR73" s="3278" t="n"/>
      <c r="CS73" s="3276" t="n"/>
      <c r="CT73" s="3279" t="n"/>
      <c r="CU73" s="3279" t="n"/>
      <c r="CV73" s="3278" t="n"/>
      <c r="CW73" s="3279" t="n"/>
      <c r="CX73" s="1110" t="n"/>
      <c r="CY73" s="1109" t="n"/>
      <c r="CZ73" s="3279" t="n"/>
      <c r="DA73" s="3279" t="n"/>
      <c r="DB73" s="3279" t="n"/>
      <c r="DC73" s="3279" t="n"/>
      <c r="DD73" s="3279" t="n"/>
      <c r="DE73" s="3277" t="n"/>
      <c r="DF73" s="1110" t="n"/>
      <c r="DG73" s="3277" t="n"/>
      <c r="DH73" s="3277" t="n"/>
      <c r="DI73" s="2729" t="n"/>
      <c r="DJ73" s="12" t="n"/>
      <c r="DK73" s="12" t="n"/>
      <c r="DL73" s="12" t="n"/>
      <c r="DM73" s="12" t="n"/>
      <c r="DN73" s="12" t="n"/>
      <c r="DO73" s="12" t="n"/>
      <c r="DP73" s="12" t="n"/>
      <c r="DX73" s="2811">
        <f>(CS73-CZ73)*10^6</f>
        <v/>
      </c>
      <c r="DY73" s="2811">
        <f>(CT73-DC73)*10^6</f>
        <v/>
      </c>
      <c r="DZ73" s="2811">
        <f>(CW73-DD73)*10^6</f>
        <v/>
      </c>
    </row>
    <row customHeight="1" hidden="1" ht="12.75" r="74" s="2557">
      <c r="B74" s="1108" t="inlineStr">
        <is>
          <t>Taux hors flooz moyenne</t>
        </is>
      </c>
      <c r="C74" s="32" t="n"/>
      <c r="W74" s="224" t="n"/>
      <c r="X74" s="224" t="n"/>
      <c r="Y74" s="224" t="n"/>
      <c r="Z74" s="224" t="n"/>
      <c r="AA74" s="224" t="n"/>
      <c r="AB74" s="224" t="n"/>
      <c r="AC74" s="224" t="n"/>
      <c r="AD74" s="224" t="n"/>
      <c r="AE74" s="224" t="n"/>
      <c r="AF74" s="224" t="n"/>
      <c r="AG74" s="224" t="n"/>
      <c r="AH74" s="224" t="n"/>
      <c r="AI74" s="224" t="n"/>
      <c r="AJ74" s="224" t="n"/>
      <c r="AK74" s="224" t="n"/>
      <c r="AL74" s="224" t="n"/>
      <c r="AM74" s="224" t="n"/>
      <c r="AN74" s="224" t="n"/>
      <c r="AO74" s="224" t="n"/>
      <c r="AP74" s="224" t="n"/>
      <c r="AQ74" s="224" t="n"/>
      <c r="AR74" s="224" t="n"/>
      <c r="AS74" s="224" t="n"/>
      <c r="AT74" s="224" t="n"/>
      <c r="AU74" s="224" t="n"/>
      <c r="AV74" s="224" t="n"/>
      <c r="AW74" s="224" t="n"/>
      <c r="AX74" s="224" t="n"/>
      <c r="AY74" s="224" t="n"/>
      <c r="AZ74" s="224" t="n"/>
      <c r="BA74" s="224" t="n"/>
      <c r="BB74" s="224" t="n"/>
      <c r="BC74" s="224" t="n"/>
      <c r="BD74" s="224" t="n"/>
      <c r="BE74" s="224" t="n"/>
      <c r="BF74" s="224" t="n"/>
      <c r="BG74" s="224" t="n"/>
      <c r="BH74" s="224" t="n"/>
      <c r="BI74" s="224" t="n"/>
      <c r="BJ74" s="224" t="n"/>
      <c r="BK74" s="224" t="n"/>
      <c r="BL74" s="224" t="n"/>
      <c r="BM74" s="224" t="n"/>
      <c r="BN74" s="224" t="n"/>
      <c r="BO74" s="224" t="n"/>
      <c r="BP74" s="224" t="n"/>
      <c r="BQ74" s="224" t="n"/>
      <c r="BR74" s="224" t="n"/>
      <c r="BS74" s="224" t="n"/>
      <c r="BT74" s="224" t="n"/>
      <c r="BU74" s="224" t="n"/>
      <c r="BV74" s="224" t="n"/>
      <c r="BW74" s="224" t="n"/>
      <c r="BX74" s="224" t="n"/>
      <c r="BY74" s="224" t="n"/>
      <c r="BZ74" s="224" t="n"/>
      <c r="CA74" s="224" t="n"/>
      <c r="CB74" s="224" t="n"/>
      <c r="CC74" s="224" t="n"/>
      <c r="CD74" s="224" t="n"/>
      <c r="CE74" s="224" t="n"/>
      <c r="CF74" s="224" t="n"/>
      <c r="CG74" s="224" t="n"/>
      <c r="CH74" s="224" t="n"/>
      <c r="CI74" s="224" t="n"/>
      <c r="CJ74" s="3276" t="n"/>
      <c r="CK74" s="32" t="n"/>
      <c r="CL74" s="32" t="n"/>
      <c r="CM74" s="32" t="n"/>
      <c r="CN74" s="32" t="n"/>
      <c r="CO74" s="32" t="n"/>
      <c r="CP74" s="32" t="n"/>
      <c r="CQ74" s="32" t="n"/>
      <c r="CR74" s="3141" t="n"/>
      <c r="CS74" s="2667" t="n"/>
      <c r="CT74" s="2667" t="n"/>
      <c r="CU74" s="2667" t="n"/>
      <c r="CV74" s="3141" t="n"/>
      <c r="CW74" s="2667" t="n"/>
      <c r="CX74" s="224" t="n"/>
      <c r="CY74" s="32" t="n"/>
      <c r="CZ74" s="2667" t="n"/>
      <c r="DA74" s="2667" t="n"/>
      <c r="DB74" s="2667" t="n"/>
      <c r="DC74" s="2667" t="n"/>
      <c r="DD74" s="2667" t="n"/>
      <c r="DE74" s="32" t="n"/>
      <c r="DF74" s="224" t="n"/>
      <c r="DG74" s="32" t="n"/>
      <c r="DH74" s="32" t="n"/>
      <c r="DX74" s="2811">
        <f>(CS74-CZ74)*10^6</f>
        <v/>
      </c>
      <c r="DY74" s="2811">
        <f>(CT74-DC74)*10^6</f>
        <v/>
      </c>
      <c r="DZ74" s="2811">
        <f>(CW74-DD74)*10^6</f>
        <v/>
      </c>
    </row>
    <row customHeight="1" hidden="1" ht="12.75" r="75" s="2557">
      <c r="C75" s="32" t="n"/>
      <c r="D75" s="229" t="n"/>
      <c r="E75" s="229" t="n"/>
      <c r="W75" s="224" t="n"/>
      <c r="X75" s="224" t="n"/>
      <c r="Y75" s="224" t="n"/>
      <c r="Z75" s="224" t="n"/>
      <c r="AA75" s="224" t="n"/>
      <c r="AB75" s="224" t="n"/>
      <c r="AC75" s="224" t="n"/>
      <c r="AD75" s="224" t="n"/>
      <c r="AE75" s="224" t="n"/>
      <c r="AF75" s="224" t="n"/>
      <c r="AG75" s="224" t="n"/>
      <c r="AH75" s="224" t="n"/>
      <c r="AI75" s="224" t="n"/>
      <c r="AJ75" s="224" t="n"/>
      <c r="AK75" s="224" t="n"/>
      <c r="AL75" s="224" t="n"/>
      <c r="AM75" s="224" t="n"/>
      <c r="AN75" s="224" t="n"/>
      <c r="AO75" s="224" t="n"/>
      <c r="AP75" s="224" t="n"/>
      <c r="AQ75" s="224" t="n"/>
      <c r="AR75" s="224" t="n"/>
      <c r="AS75" s="224" t="n"/>
      <c r="AT75" s="224" t="n"/>
      <c r="AU75" s="224" t="n"/>
      <c r="AV75" s="224" t="n"/>
      <c r="AW75" s="224" t="n"/>
      <c r="AX75" s="224" t="n"/>
      <c r="AY75" s="224" t="n"/>
      <c r="AZ75" s="224" t="n"/>
      <c r="BA75" s="224" t="n"/>
      <c r="BB75" s="224" t="n"/>
      <c r="BC75" s="224" t="n"/>
      <c r="BD75" s="224" t="n"/>
      <c r="BE75" s="224" t="n"/>
      <c r="BF75" s="224" t="n"/>
      <c r="BG75" s="224" t="n"/>
      <c r="BH75" s="224" t="n"/>
      <c r="BI75" s="224" t="n"/>
      <c r="BJ75" s="224" t="n"/>
      <c r="BK75" s="224" t="n"/>
      <c r="BL75" s="224" t="n"/>
      <c r="BM75" s="224" t="n"/>
      <c r="BN75" s="224" t="n"/>
      <c r="BO75" s="224" t="n"/>
      <c r="BP75" s="224" t="n"/>
      <c r="BQ75" s="224" t="n"/>
      <c r="BR75" s="224" t="n"/>
      <c r="BS75" s="224" t="n"/>
      <c r="BT75" s="224" t="n"/>
      <c r="BU75" s="224" t="n"/>
      <c r="BV75" s="224" t="n"/>
      <c r="BW75" s="224" t="n"/>
      <c r="BX75" s="224" t="n"/>
      <c r="BY75" s="224" t="n"/>
      <c r="BZ75" s="224" t="n"/>
      <c r="CA75" s="224" t="n"/>
      <c r="CB75" s="224" t="n"/>
      <c r="CC75" s="224" t="n"/>
      <c r="CD75" s="224" t="n"/>
      <c r="CE75" s="224" t="n"/>
      <c r="CF75" s="224" t="n"/>
      <c r="CG75" s="224" t="n"/>
      <c r="CH75" s="224" t="n"/>
      <c r="CI75" s="224" t="n"/>
      <c r="CJ75" s="224" t="n"/>
      <c r="CK75" s="32" t="n"/>
      <c r="CL75" s="2747" t="n"/>
      <c r="CM75" s="32" t="n"/>
      <c r="CN75" s="32" t="n"/>
      <c r="CO75" s="2747" t="n"/>
      <c r="CP75" s="32" t="n"/>
      <c r="CQ75" s="32" t="n"/>
      <c r="CR75" s="3256">
        <f>CR7+CR58-CR60</f>
        <v/>
      </c>
      <c r="CS75" s="3257">
        <f>CS7+CS58-CS60</f>
        <v/>
      </c>
      <c r="CT75" s="2667" t="n"/>
      <c r="CU75" s="2667" t="n"/>
      <c r="CV75" s="3141" t="n"/>
      <c r="CW75" s="2667" t="n"/>
      <c r="CX75" s="224" t="n"/>
      <c r="CY75" s="32" t="n"/>
      <c r="CZ75" s="2667" t="n"/>
      <c r="DA75" s="2667" t="n"/>
      <c r="DB75" s="2667" t="n"/>
      <c r="DC75" s="2667" t="n"/>
      <c r="DD75" s="2667" t="n"/>
      <c r="DE75" s="32" t="n"/>
      <c r="DF75" s="224" t="n"/>
      <c r="DG75" s="32" t="n"/>
      <c r="DH75" s="32" t="n"/>
      <c r="DX75" s="2811">
        <f>(CS75-CZ75)*10^6</f>
        <v/>
      </c>
      <c r="DY75" s="2811">
        <f>(CT75-DC75)*10^6</f>
        <v/>
      </c>
      <c r="DZ75" s="2811">
        <f>(CW75-DD75)*10^6</f>
        <v/>
      </c>
    </row>
    <row customHeight="1" hidden="1" ht="12.75" r="76" s="2557">
      <c r="C76" s="32" t="n"/>
      <c r="D76" s="229" t="n"/>
      <c r="E76" s="229" t="n"/>
      <c r="W76" s="224" t="n"/>
      <c r="X76" s="224" t="n"/>
      <c r="Y76" s="224" t="n"/>
      <c r="Z76" s="224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  <c r="AJ76" s="224" t="n"/>
      <c r="AK76" s="224" t="n"/>
      <c r="AL76" s="224" t="n"/>
      <c r="AM76" s="224" t="n"/>
      <c r="AN76" s="224" t="n"/>
      <c r="AO76" s="224" t="n"/>
      <c r="AP76" s="224" t="n"/>
      <c r="AQ76" s="224" t="n"/>
      <c r="AR76" s="224" t="n"/>
      <c r="AS76" s="224" t="n"/>
      <c r="AT76" s="224" t="n"/>
      <c r="AU76" s="224" t="n"/>
      <c r="AV76" s="224" t="n"/>
      <c r="AW76" s="224" t="n"/>
      <c r="AX76" s="224" t="n"/>
      <c r="AY76" s="224" t="n"/>
      <c r="AZ76" s="224" t="n"/>
      <c r="BA76" s="224" t="n"/>
      <c r="BB76" s="224" t="n"/>
      <c r="BC76" s="224" t="n"/>
      <c r="BD76" s="224" t="n"/>
      <c r="BE76" s="224" t="n"/>
      <c r="BF76" s="224" t="n"/>
      <c r="BG76" s="224" t="n"/>
      <c r="BH76" s="224" t="n"/>
      <c r="BI76" s="224" t="n"/>
      <c r="BJ76" s="224" t="n"/>
      <c r="BK76" s="224" t="n"/>
      <c r="BL76" s="224" t="n"/>
      <c r="BM76" s="224" t="n"/>
      <c r="BN76" s="224" t="n"/>
      <c r="BO76" s="224" t="n"/>
      <c r="BP76" s="224" t="n"/>
      <c r="BQ76" s="224" t="n"/>
      <c r="BR76" s="224" t="n"/>
      <c r="BS76" s="224" t="n"/>
      <c r="BT76" s="2747" t="n"/>
      <c r="BU76" s="224" t="n"/>
      <c r="BV76" s="224" t="n"/>
      <c r="BW76" s="224" t="n"/>
      <c r="BX76" s="224" t="n"/>
      <c r="BY76" s="224" t="n"/>
      <c r="BZ76" s="224" t="n"/>
      <c r="CA76" s="224" t="n"/>
      <c r="CB76" s="224" t="n"/>
      <c r="CC76" s="224" t="n"/>
      <c r="CD76" s="224" t="n"/>
      <c r="CE76" s="224" t="n"/>
      <c r="CF76" s="224" t="n"/>
      <c r="CG76" s="224" t="n"/>
      <c r="CH76" s="224" t="n"/>
      <c r="CI76" s="224" t="n"/>
      <c r="CJ76" s="2747" t="n"/>
      <c r="CK76" s="3280" t="n"/>
      <c r="CL76" s="32" t="n"/>
      <c r="CM76" s="32" t="n"/>
      <c r="CN76" s="32" t="n"/>
      <c r="CO76" s="32" t="n"/>
      <c r="CP76" s="32" t="n"/>
      <c r="CQ76" s="32" t="n"/>
      <c r="CR76" s="3141" t="n"/>
      <c r="CS76" s="2667" t="n"/>
      <c r="CT76" s="2667" t="n"/>
      <c r="CU76" s="2667" t="n"/>
      <c r="CV76" s="3141" t="n"/>
      <c r="CW76" s="2667" t="n"/>
      <c r="CX76" s="224" t="n"/>
      <c r="CY76" s="32" t="n"/>
      <c r="CZ76" s="2667" t="n"/>
      <c r="DA76" s="2667" t="n"/>
      <c r="DB76" s="2667" t="n"/>
      <c r="DC76" s="2667" t="n"/>
      <c r="DD76" s="2667" t="n"/>
      <c r="DE76" s="32" t="n"/>
      <c r="DF76" s="224" t="n"/>
      <c r="DG76" s="32" t="n"/>
      <c r="DH76" s="32" t="n"/>
      <c r="DX76" s="2811">
        <f>(CS76-CZ76)*10^6</f>
        <v/>
      </c>
      <c r="DY76" s="2811">
        <f>(CT76-DC76)*10^6</f>
        <v/>
      </c>
      <c r="DZ76" s="2811">
        <f>(CW76-DD76)*10^6</f>
        <v/>
      </c>
    </row>
    <row customHeight="1" hidden="1" ht="12.75" r="77" s="2557">
      <c r="C77" s="32" t="n"/>
      <c r="W77" s="224" t="n"/>
      <c r="X77" s="224" t="n"/>
      <c r="Y77" s="224" t="n"/>
      <c r="Z77" s="224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  <c r="AJ77" s="224" t="n"/>
      <c r="AK77" s="224" t="n"/>
      <c r="AL77" s="224" t="n"/>
      <c r="AM77" s="224" t="n"/>
      <c r="AN77" s="224" t="n"/>
      <c r="AO77" s="224" t="n"/>
      <c r="AP77" s="224" t="n"/>
      <c r="AQ77" s="224" t="n"/>
      <c r="AR77" s="224" t="n"/>
      <c r="AS77" s="224" t="n"/>
      <c r="AT77" s="224" t="n"/>
      <c r="AU77" s="224" t="n"/>
      <c r="AV77" s="224" t="n"/>
      <c r="AW77" s="224" t="n"/>
      <c r="AX77" s="224" t="n"/>
      <c r="AY77" s="224" t="n"/>
      <c r="AZ77" s="224" t="n"/>
      <c r="BA77" s="224" t="n"/>
      <c r="BB77" s="224" t="n"/>
      <c r="BC77" s="224" t="n"/>
      <c r="BD77" s="224" t="n"/>
      <c r="BE77" s="224" t="n"/>
      <c r="BF77" s="224" t="n"/>
      <c r="BG77" s="224" t="n"/>
      <c r="BH77" s="224" t="n"/>
      <c r="BI77" s="224" t="n"/>
      <c r="BJ77" s="224" t="n"/>
      <c r="BK77" s="224" t="n"/>
      <c r="BL77" s="224" t="n"/>
      <c r="BM77" s="224" t="n"/>
      <c r="BN77" s="224" t="n"/>
      <c r="BO77" s="224" t="n"/>
      <c r="BP77" s="224" t="n"/>
      <c r="BQ77" s="224" t="n"/>
      <c r="BR77" s="224" t="n"/>
      <c r="BS77" s="224" t="n"/>
      <c r="BT77" s="224" t="n"/>
      <c r="BU77" s="224" t="n"/>
      <c r="BV77" s="224" t="n"/>
      <c r="BW77" s="224" t="n"/>
      <c r="BX77" s="224" t="n"/>
      <c r="BY77" s="224" t="n"/>
      <c r="BZ77" s="224" t="n"/>
      <c r="CA77" s="224" t="n"/>
      <c r="CB77" s="224" t="n"/>
      <c r="CC77" s="224" t="n"/>
      <c r="CD77" s="224" t="n"/>
      <c r="CE77" s="224" t="n"/>
      <c r="CF77" s="224" t="n"/>
      <c r="CG77" s="224" t="n"/>
      <c r="CH77" s="224" t="n"/>
      <c r="CI77" s="224" t="n"/>
      <c r="CJ77" s="2747" t="n"/>
      <c r="CK77" s="3280" t="n"/>
      <c r="CL77" s="32" t="n"/>
      <c r="CM77" s="32" t="n"/>
      <c r="CN77" s="32" t="n"/>
      <c r="CO77" s="2747" t="n"/>
      <c r="CP77" s="32" t="n"/>
      <c r="CQ77" s="32" t="n"/>
      <c r="CR77" s="3141" t="n"/>
      <c r="CS77" s="2667" t="n"/>
      <c r="CT77" s="2667" t="n"/>
      <c r="CU77" s="2667" t="n"/>
      <c r="CV77" s="3141" t="n"/>
      <c r="CW77" s="2667" t="n"/>
      <c r="CX77" s="224" t="n"/>
      <c r="CY77" s="32" t="n"/>
      <c r="CZ77" s="2667" t="n"/>
      <c r="DA77" s="2667" t="n"/>
      <c r="DB77" s="2667" t="n"/>
      <c r="DC77" s="2667" t="n"/>
      <c r="DD77" s="2667" t="n"/>
      <c r="DE77" s="32" t="n"/>
      <c r="DF77" s="224" t="n"/>
      <c r="DG77" s="32" t="n"/>
      <c r="DH77" s="32" t="n"/>
      <c r="DX77" s="2811">
        <f>(CS77-CZ77)*10^6</f>
        <v/>
      </c>
      <c r="DY77" s="2811">
        <f>(CT77-DC77)*10^6</f>
        <v/>
      </c>
      <c r="DZ77" s="2811">
        <f>(CW77-DD77)*10^6</f>
        <v/>
      </c>
    </row>
    <row customFormat="1" customHeight="1" ht="12.75" r="78" s="869">
      <c r="C78" s="1116" t="n"/>
      <c r="D78" s="1116" t="n"/>
      <c r="E78" s="1116" t="n"/>
      <c r="F78" s="1116" t="n"/>
      <c r="G78" s="1116" t="n"/>
      <c r="H78" s="1116" t="n"/>
      <c r="I78" s="1116" t="n"/>
      <c r="J78" s="1116" t="n"/>
      <c r="K78" s="1116" t="n"/>
      <c r="L78" s="1116" t="n"/>
      <c r="M78" s="1116" t="n"/>
      <c r="N78" s="1117" t="n"/>
      <c r="O78" s="1116" t="n"/>
      <c r="P78" s="1116" t="n"/>
      <c r="Q78" s="1116" t="n"/>
      <c r="R78" s="1116" t="n"/>
      <c r="S78" s="1116" t="n"/>
      <c r="T78" s="1117" t="n"/>
      <c r="U78" s="1117" t="n"/>
      <c r="V78" s="1117" t="n"/>
      <c r="W78" s="1117" t="n"/>
      <c r="X78" s="1117" t="n"/>
      <c r="Y78" s="1117" t="n"/>
      <c r="Z78" s="1117" t="n"/>
      <c r="AA78" s="1117" t="n"/>
      <c r="AB78" s="1117" t="n"/>
      <c r="AC78" s="1117" t="n"/>
      <c r="AD78" s="1117" t="n"/>
      <c r="AE78" s="1117" t="n"/>
      <c r="AF78" s="1117" t="n"/>
      <c r="AG78" s="1117" t="n"/>
      <c r="AH78" s="1117" t="n"/>
      <c r="AI78" s="1117" t="n"/>
      <c r="AJ78" s="1117" t="n"/>
      <c r="AK78" s="1117" t="n"/>
      <c r="AL78" s="1117" t="n"/>
      <c r="AM78" s="1117" t="n"/>
      <c r="AN78" s="1117" t="n"/>
      <c r="AO78" s="1117" t="n"/>
      <c r="AP78" s="1117" t="n"/>
      <c r="AQ78" s="1117" t="n"/>
      <c r="AR78" s="1117" t="n"/>
      <c r="AS78" s="1117" t="n"/>
      <c r="AT78" s="1117" t="n"/>
      <c r="AU78" s="1117" t="n"/>
      <c r="AV78" s="1117" t="n"/>
      <c r="AW78" s="1117" t="n"/>
      <c r="AX78" s="1117" t="n"/>
      <c r="AY78" s="1117" t="n"/>
      <c r="AZ78" s="1117" t="n"/>
      <c r="BA78" s="1117" t="n"/>
      <c r="BB78" s="1117" t="n"/>
      <c r="BC78" s="1117" t="n"/>
      <c r="BD78" s="1117" t="n"/>
      <c r="BE78" s="1117" t="n"/>
      <c r="BF78" s="1117" t="n"/>
      <c r="BG78" s="1117" t="n"/>
      <c r="BH78" s="1117" t="n"/>
      <c r="BI78" s="1117" t="n"/>
      <c r="BJ78" s="1117" t="n"/>
      <c r="BK78" s="1117" t="n"/>
      <c r="BL78" s="1117" t="n"/>
      <c r="BM78" s="1117" t="n"/>
      <c r="BN78" s="1117" t="n"/>
      <c r="BO78" s="1117" t="n"/>
      <c r="BP78" s="1117" t="n"/>
      <c r="BQ78" s="1117" t="n"/>
      <c r="BR78" s="1117" t="n"/>
      <c r="BS78" s="1117" t="n"/>
      <c r="BT78" s="1117" t="n"/>
      <c r="BU78" s="1117" t="n"/>
      <c r="BV78" s="1117" t="n"/>
      <c r="BW78" s="1117" t="n"/>
      <c r="BX78" s="1117" t="n"/>
      <c r="BY78" s="1117" t="n"/>
      <c r="BZ78" s="1117" t="n"/>
      <c r="CA78" s="1117" t="n"/>
      <c r="CB78" s="1117" t="n"/>
      <c r="CC78" s="1117" t="n"/>
      <c r="CD78" s="1117" t="n"/>
      <c r="CE78" s="1117" t="n"/>
      <c r="CF78" s="1117" t="n"/>
      <c r="CG78" s="1117" t="n"/>
      <c r="CH78" s="1117" t="n"/>
      <c r="CI78" s="1117" t="n"/>
      <c r="CJ78" s="1116" t="n"/>
      <c r="CK78" s="1116" t="n"/>
      <c r="CL78" s="1116" t="n"/>
      <c r="CM78" s="1116" t="n"/>
      <c r="CN78" s="1116" t="n"/>
      <c r="CO78" s="1116" t="n"/>
      <c r="CP78" s="1116" t="n"/>
      <c r="CQ78" s="1116" t="n"/>
      <c r="CR78" s="3281" t="n"/>
      <c r="CS78" s="3282" t="n"/>
      <c r="CT78" s="3282" t="n"/>
      <c r="CU78" s="3282" t="n"/>
      <c r="CV78" s="3281" t="n"/>
      <c r="CW78" s="3282" t="n"/>
      <c r="CX78" s="1117" t="n"/>
      <c r="CY78" s="1116" t="n"/>
      <c r="CZ78" s="3282" t="n"/>
      <c r="DA78" s="3282" t="n"/>
      <c r="DB78" s="3282" t="n"/>
      <c r="DC78" s="3282" t="n"/>
      <c r="DD78" s="3282" t="n"/>
      <c r="DE78" s="1116" t="n"/>
      <c r="DF78" s="1117" t="n"/>
      <c r="DG78" s="1116" t="n"/>
      <c r="DH78" s="1116" t="n"/>
      <c r="DI78" s="2729" t="n"/>
      <c r="DJ78" s="12" t="n"/>
      <c r="DK78" s="12" t="n"/>
      <c r="DL78" s="12" t="n"/>
      <c r="DM78" s="12" t="n"/>
      <c r="DN78" s="12" t="n"/>
      <c r="DO78" s="12" t="n"/>
      <c r="DP78" s="12" t="n"/>
      <c r="DX78" s="2811">
        <f>(CS78-CZ78)*10^6</f>
        <v/>
      </c>
      <c r="DY78" s="2811">
        <f>(CT78-DC78)*10^6</f>
        <v/>
      </c>
      <c r="DZ78" s="2811">
        <f>(CW78-DD78)*10^6</f>
        <v/>
      </c>
    </row>
    <row customFormat="1" r="79" s="869">
      <c r="C79" s="1116" t="n"/>
      <c r="D79" s="3283" t="n"/>
      <c r="E79" s="1116" t="n"/>
      <c r="F79" s="1116" t="n"/>
      <c r="G79" s="1116" t="n"/>
      <c r="H79" s="1116" t="n"/>
      <c r="I79" s="1116" t="n"/>
      <c r="J79" s="1116" t="n"/>
      <c r="K79" s="1116" t="n"/>
      <c r="L79" s="1116" t="n"/>
      <c r="M79" s="1116" t="n"/>
      <c r="N79" s="1117" t="n"/>
      <c r="O79" s="1116" t="n"/>
      <c r="P79" s="3284" t="n"/>
      <c r="Q79" s="3284" t="n"/>
      <c r="R79" s="3284" t="n"/>
      <c r="S79" s="3284" t="n"/>
      <c r="T79" s="3284" t="n"/>
      <c r="U79" s="3284" t="n"/>
      <c r="V79" s="3284" t="n"/>
      <c r="W79" s="3284" t="n"/>
      <c r="X79" s="3284" t="n"/>
      <c r="Y79" s="3284" t="n"/>
      <c r="Z79" s="3284" t="n"/>
      <c r="AA79" s="3284" t="n"/>
      <c r="AB79" s="3284" t="n"/>
      <c r="AC79" s="3284" t="n"/>
      <c r="AD79" s="3284" t="n"/>
      <c r="AE79" s="3284" t="n"/>
      <c r="AF79" s="3284" t="n"/>
      <c r="AG79" s="3284" t="n"/>
      <c r="AH79" s="3284" t="n"/>
      <c r="AI79" s="3284" t="n"/>
      <c r="AJ79" s="3284" t="n"/>
      <c r="AK79" s="3284" t="n"/>
      <c r="AL79" s="3284" t="n"/>
      <c r="AM79" s="3284" t="n"/>
      <c r="AN79" s="3284" t="n"/>
      <c r="AO79" s="3284" t="n"/>
      <c r="AP79" s="3284" t="n"/>
      <c r="AQ79" s="3284" t="n"/>
      <c r="AR79" s="3284" t="n"/>
      <c r="AS79" s="3284" t="n"/>
      <c r="AT79" s="3284" t="n"/>
      <c r="AU79" s="3284" t="n"/>
      <c r="AV79" s="3284" t="n"/>
      <c r="AW79" s="3284" t="n"/>
      <c r="AX79" s="3284" t="n"/>
      <c r="AY79" s="3284" t="n"/>
      <c r="AZ79" s="3284" t="n"/>
      <c r="BA79" s="3284" t="n"/>
      <c r="BB79" s="3284" t="n"/>
      <c r="BC79" s="3284" t="n"/>
      <c r="BD79" s="3284" t="n"/>
      <c r="BE79" s="3284" t="n"/>
      <c r="BF79" s="3284" t="n"/>
      <c r="BG79" s="3284" t="n"/>
      <c r="BH79" s="3284" t="n"/>
      <c r="BI79" s="3284" t="n"/>
      <c r="BJ79" s="3284" t="n"/>
      <c r="BK79" s="3284" t="n"/>
      <c r="BL79" s="3284" t="n"/>
      <c r="BM79" s="3284" t="n"/>
      <c r="BN79" s="3284" t="n"/>
      <c r="BO79" s="3284" t="n"/>
      <c r="BP79" s="3284" t="n"/>
      <c r="BQ79" s="3284" t="n"/>
      <c r="BR79" s="3284" t="n"/>
      <c r="BS79" s="3284" t="n"/>
      <c r="BT79" s="3284" t="n"/>
      <c r="BU79" s="3284" t="n"/>
      <c r="BV79" s="3284" t="n"/>
      <c r="BW79" s="3284" t="n"/>
      <c r="BX79" s="3284" t="n"/>
      <c r="BY79" s="3284" t="n"/>
      <c r="BZ79" s="3284" t="n"/>
      <c r="CA79" s="3284" t="n"/>
      <c r="CB79" s="3284" t="n"/>
      <c r="CC79" s="3284" t="n"/>
      <c r="CD79" s="3284" t="n"/>
      <c r="CE79" s="3284" t="n"/>
      <c r="CF79" s="3284" t="n"/>
      <c r="CG79" s="3284" t="n"/>
      <c r="CH79" s="3284" t="n"/>
      <c r="CI79" s="3284" t="n"/>
      <c r="CJ79" s="3284" t="n"/>
      <c r="CK79" s="3284" t="n"/>
      <c r="CL79" s="3284" t="n"/>
      <c r="CM79" s="3284" t="n"/>
      <c r="CN79" s="3284" t="n"/>
      <c r="CO79" s="3284" t="n"/>
      <c r="CP79" s="3284" t="n"/>
      <c r="CQ79" s="3284" t="n"/>
      <c r="CR79" s="3285" t="n"/>
      <c r="CS79" s="3284" t="n"/>
      <c r="CT79" s="3284" t="n"/>
      <c r="CU79" s="3284" t="n"/>
      <c r="CV79" s="3284" t="n"/>
      <c r="CW79" s="3284" t="n"/>
      <c r="CX79" s="1117" t="n"/>
      <c r="CY79" s="1116" t="n"/>
      <c r="CZ79" s="3282" t="n"/>
      <c r="DA79" s="3282" t="n"/>
      <c r="DB79" s="3282" t="n"/>
      <c r="DC79" s="3282" t="n"/>
      <c r="DD79" s="3282" t="n"/>
      <c r="DE79" s="1116" t="n"/>
      <c r="DF79" s="1117" t="n"/>
      <c r="DG79" s="1116" t="n"/>
      <c r="DH79" s="1116" t="n"/>
      <c r="DI79" s="2729" t="n"/>
      <c r="DJ79" s="12" t="n"/>
      <c r="DK79" s="12" t="n"/>
      <c r="DL79" s="12" t="n"/>
      <c r="DM79" s="12" t="n"/>
      <c r="DN79" s="12" t="n"/>
      <c r="DO79" s="12" t="n"/>
      <c r="DP79" s="12" t="n"/>
      <c r="DX79" s="2811">
        <f>(CS79-CZ79)*10^6</f>
        <v/>
      </c>
      <c r="DY79" s="2811">
        <f>(CT79-DC79)*10^6</f>
        <v/>
      </c>
      <c r="DZ79" s="2811">
        <f>(CW79-DD79)*10^6</f>
        <v/>
      </c>
    </row>
    <row customFormat="1" hidden="1" r="80" s="869">
      <c r="C80" s="1116" t="n"/>
      <c r="D80" s="1116" t="n"/>
      <c r="E80" s="1116" t="n"/>
      <c r="F80" s="1116" t="n"/>
      <c r="G80" s="1116" t="n"/>
      <c r="H80" s="1116" t="n"/>
      <c r="I80" s="1116" t="n"/>
      <c r="J80" s="1116" t="n"/>
      <c r="K80" s="1116" t="n"/>
      <c r="L80" s="1116" t="n"/>
      <c r="M80" s="1116" t="n"/>
      <c r="N80" s="1117" t="n"/>
      <c r="O80" s="1116" t="n"/>
      <c r="P80" s="1116" t="n"/>
      <c r="Q80" s="1116" t="n"/>
      <c r="R80" s="1116" t="n"/>
      <c r="S80" s="1116" t="n"/>
      <c r="T80" s="1117" t="n"/>
      <c r="U80" s="1117" t="n"/>
      <c r="V80" s="1117" t="n"/>
      <c r="W80" s="1117" t="n"/>
      <c r="X80" s="1117" t="n"/>
      <c r="Y80" s="1117" t="n"/>
      <c r="Z80" s="1117" t="n"/>
      <c r="AA80" s="1117" t="n"/>
      <c r="AB80" s="1117" t="n"/>
      <c r="AC80" s="1117" t="n"/>
      <c r="AD80" s="1117" t="n"/>
      <c r="AE80" s="1117" t="n"/>
      <c r="AF80" s="1117" t="n"/>
      <c r="AG80" s="1117" t="n"/>
      <c r="AH80" s="1117" t="n"/>
      <c r="AI80" s="1117" t="n"/>
      <c r="AJ80" s="1117" t="n"/>
      <c r="AK80" s="1117" t="n"/>
      <c r="AL80" s="1117" t="n"/>
      <c r="AM80" s="1117" t="n"/>
      <c r="AN80" s="1117" t="n"/>
      <c r="AO80" s="1117" t="n"/>
      <c r="AP80" s="1117" t="n"/>
      <c r="AQ80" s="1117" t="n"/>
      <c r="AR80" s="1117" t="n"/>
      <c r="AS80" s="1117" t="n"/>
      <c r="AT80" s="1117" t="n"/>
      <c r="AU80" s="1117" t="n"/>
      <c r="AV80" s="1117" t="n"/>
      <c r="AW80" s="1117" t="n"/>
      <c r="AX80" s="1117" t="n"/>
      <c r="AY80" s="1117" t="n"/>
      <c r="AZ80" s="1117" t="n"/>
      <c r="BA80" s="1117" t="n"/>
      <c r="BB80" s="1117" t="n"/>
      <c r="BC80" s="1117" t="n"/>
      <c r="BD80" s="1117" t="n"/>
      <c r="BE80" s="1117" t="n"/>
      <c r="BF80" s="1117" t="n"/>
      <c r="BG80" s="1117" t="n"/>
      <c r="BH80" s="1117" t="n"/>
      <c r="BI80" s="1117" t="n"/>
      <c r="BJ80" s="1117" t="n"/>
      <c r="BK80" s="1117" t="n"/>
      <c r="BL80" s="1117" t="n"/>
      <c r="BM80" s="1117" t="n"/>
      <c r="BN80" s="1117" t="n"/>
      <c r="BO80" s="1117" t="n"/>
      <c r="BP80" s="1117" t="n"/>
      <c r="BQ80" s="1117" t="n"/>
      <c r="BR80" s="1117" t="n"/>
      <c r="BS80" s="1117" t="n"/>
      <c r="BT80" s="3286" t="n"/>
      <c r="BU80" s="1117" t="n"/>
      <c r="BV80" s="1117" t="n"/>
      <c r="BW80" s="1117" t="n"/>
      <c r="BX80" s="1117" t="n"/>
      <c r="BY80" s="1117" t="n"/>
      <c r="BZ80" s="1117" t="n"/>
      <c r="CA80" s="1117" t="n"/>
      <c r="CB80" s="1117" t="n"/>
      <c r="CC80" s="1117" t="n"/>
      <c r="CD80" s="1117" t="n"/>
      <c r="CE80" s="1117" t="n"/>
      <c r="CF80" s="1117" t="n"/>
      <c r="CG80" s="1117" t="n"/>
      <c r="CH80" s="1117" t="n"/>
      <c r="CI80" s="1117" t="n"/>
      <c r="CJ80" s="1116" t="n"/>
      <c r="CK80" s="1116" t="n"/>
      <c r="CL80" s="1116" t="n"/>
      <c r="CM80" s="1116" t="n"/>
      <c r="CN80" s="1116" t="n"/>
      <c r="CO80" s="3283" t="n"/>
      <c r="CP80" s="1116" t="n"/>
      <c r="CQ80" s="1116" t="n"/>
      <c r="CR80" s="3285" t="inlineStr">
        <is>
          <t xml:space="preserve">Détermination totale </t>
        </is>
      </c>
      <c r="CS80" s="2868" t="n">
        <v>553900786</v>
      </c>
      <c r="CT80" s="3282" t="n"/>
      <c r="CU80" s="3282" t="n"/>
      <c r="CV80" s="3281" t="n"/>
      <c r="CW80" s="3282" t="n"/>
      <c r="CX80" s="1117" t="n"/>
      <c r="CY80" s="1116" t="n"/>
      <c r="CZ80" s="3282" t="n"/>
      <c r="DA80" s="3282" t="n"/>
      <c r="DB80" s="3282" t="n"/>
      <c r="DC80" s="3282" t="n"/>
      <c r="DD80" s="3282" t="n"/>
      <c r="DE80" s="1116" t="n"/>
      <c r="DF80" s="1117" t="n"/>
      <c r="DG80" s="1116" t="n"/>
      <c r="DH80" s="1116" t="n"/>
      <c r="DI80" s="2729" t="n"/>
      <c r="DJ80" s="12" t="n"/>
      <c r="DK80" s="12" t="n"/>
      <c r="DL80" s="12" t="n"/>
      <c r="DM80" s="12" t="n"/>
      <c r="DN80" s="12" t="n"/>
      <c r="DO80" s="12" t="n"/>
      <c r="DP80" s="12" t="n"/>
      <c r="DX80" s="2811">
        <f>(CS80-CZ80)*10^6</f>
        <v/>
      </c>
      <c r="DY80" s="2811">
        <f>(CT80-DC80)*10^6</f>
        <v/>
      </c>
      <c r="DZ80" s="2811">
        <f>(CW80-DD80)*10^6</f>
        <v/>
      </c>
    </row>
    <row hidden="1" r="81" s="2557">
      <c r="C81" s="32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  <c r="AX81" s="224" t="n"/>
      <c r="AY81" s="224" t="n"/>
      <c r="AZ81" s="224" t="n"/>
      <c r="BA81" s="224" t="n"/>
      <c r="BB81" s="224" t="n"/>
      <c r="BC81" s="224" t="n"/>
      <c r="BD81" s="224" t="n"/>
      <c r="BE81" s="224" t="n"/>
      <c r="BF81" s="224" t="n"/>
      <c r="BG81" s="224" t="n"/>
      <c r="BH81" s="224" t="n"/>
      <c r="BI81" s="224" t="n"/>
      <c r="BJ81" s="224" t="n"/>
      <c r="BK81" s="224" t="n"/>
      <c r="BL81" s="224" t="n"/>
      <c r="BM81" s="224" t="n"/>
      <c r="BN81" s="224" t="n"/>
      <c r="BO81" s="224" t="n"/>
      <c r="BP81" s="224" t="n"/>
      <c r="BQ81" s="224" t="n"/>
      <c r="BR81" s="224" t="n"/>
      <c r="BS81" s="224" t="n"/>
      <c r="BT81" s="224" t="n"/>
      <c r="BU81" s="224" t="n"/>
      <c r="BV81" s="224" t="n"/>
      <c r="BW81" s="224" t="n"/>
      <c r="BX81" s="224" t="n"/>
      <c r="BY81" s="224" t="n"/>
      <c r="BZ81" s="224" t="n"/>
      <c r="CA81" s="224" t="n"/>
      <c r="CB81" s="224" t="n"/>
      <c r="CC81" s="224" t="n"/>
      <c r="CD81" s="224" t="n"/>
      <c r="CE81" s="224" t="n"/>
      <c r="CF81" s="224" t="n"/>
      <c r="CG81" s="224" t="n"/>
      <c r="CH81" s="224" t="n"/>
      <c r="CI81" s="224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3285" t="inlineStr">
        <is>
          <t xml:space="preserve">Détermination par abonnés </t>
        </is>
      </c>
      <c r="CS81" s="2667" t="n">
        <v>56156068.4491526</v>
      </c>
      <c r="CT81" s="2667" t="n"/>
      <c r="CU81" s="2667" t="n"/>
      <c r="CV81" s="3141" t="n"/>
      <c r="CW81" s="2667" t="n"/>
      <c r="CX81" s="224" t="n"/>
      <c r="CY81" s="32" t="n"/>
      <c r="CZ81" s="2667" t="n"/>
      <c r="DA81" s="2667" t="n"/>
      <c r="DB81" s="2667" t="n"/>
      <c r="DC81" s="2667" t="n"/>
      <c r="DD81" s="2667" t="n"/>
      <c r="DE81" s="32" t="n"/>
      <c r="DF81" s="224" t="n"/>
      <c r="DG81" s="32" t="n"/>
      <c r="DH81" s="32" t="n"/>
      <c r="DX81" s="2811">
        <f>(CS81-CZ81)*10^6</f>
        <v/>
      </c>
      <c r="DY81" s="2811">
        <f>(CT81-DC81)*10^6</f>
        <v/>
      </c>
      <c r="DZ81" s="2811">
        <f>(CW81-DD81)*10^6</f>
        <v/>
      </c>
    </row>
    <row hidden="1" r="82" s="2557">
      <c r="C82" s="32" t="n"/>
      <c r="W82" s="224" t="n"/>
      <c r="X82" s="224" t="n"/>
      <c r="Y82" s="224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  <c r="AJ82" s="224" t="n"/>
      <c r="AK82" s="224" t="n"/>
      <c r="AL82" s="224" t="n"/>
      <c r="AM82" s="224" t="n"/>
      <c r="AN82" s="224" t="n"/>
      <c r="AO82" s="224" t="n"/>
      <c r="AP82" s="224" t="n"/>
      <c r="AQ82" s="224" t="n"/>
      <c r="AR82" s="224" t="n"/>
      <c r="AS82" s="224" t="n"/>
      <c r="AT82" s="224" t="n"/>
      <c r="AU82" s="224" t="n"/>
      <c r="AV82" s="224" t="n"/>
      <c r="AW82" s="224" t="n"/>
      <c r="AX82" s="224" t="n"/>
      <c r="AY82" s="224" t="n"/>
      <c r="AZ82" s="224" t="n"/>
      <c r="BA82" s="224" t="n"/>
      <c r="BB82" s="224" t="n"/>
      <c r="BC82" s="224" t="n"/>
      <c r="BD82" s="224" t="n"/>
      <c r="BE82" s="224" t="n"/>
      <c r="BF82" s="224" t="n"/>
      <c r="BG82" s="224" t="n"/>
      <c r="BH82" s="224" t="n"/>
      <c r="BI82" s="224" t="n"/>
      <c r="BJ82" s="224" t="n"/>
      <c r="BK82" s="224" t="n"/>
      <c r="BL82" s="224" t="n"/>
      <c r="BM82" s="224" t="n"/>
      <c r="BN82" s="224" t="n"/>
      <c r="BO82" s="224" t="n"/>
      <c r="BP82" s="224" t="n"/>
      <c r="BQ82" s="224" t="n"/>
      <c r="BR82" s="224" t="n"/>
      <c r="BS82" s="224" t="n"/>
      <c r="BT82" s="224" t="n"/>
      <c r="BU82" s="224" t="n"/>
      <c r="BV82" s="224" t="n"/>
      <c r="BW82" s="224" t="n"/>
      <c r="BX82" s="224" t="n"/>
      <c r="BY82" s="224" t="n"/>
      <c r="BZ82" s="224" t="n"/>
      <c r="CA82" s="224" t="n"/>
      <c r="CB82" s="224" t="n"/>
      <c r="CC82" s="224" t="n"/>
      <c r="CD82" s="224" t="n"/>
      <c r="CE82" s="224" t="n"/>
      <c r="CF82" s="224" t="n"/>
      <c r="CG82" s="224" t="n"/>
      <c r="CH82" s="224" t="n"/>
      <c r="CI82" s="224" t="n"/>
      <c r="CJ82" s="32" t="n"/>
      <c r="CK82" s="32" t="n"/>
      <c r="CL82" s="32" t="n"/>
      <c r="CM82" s="32" t="n"/>
      <c r="CN82" s="32" t="n"/>
      <c r="CO82" s="2747" t="n"/>
      <c r="CP82" s="3287" t="n"/>
      <c r="CQ82" s="32" t="n"/>
      <c r="CR82" s="3141" t="n"/>
      <c r="CS82" s="2667">
        <f>CS80-CS81</f>
        <v/>
      </c>
      <c r="CT82" s="2667" t="n"/>
      <c r="CU82" s="2667" t="n"/>
      <c r="CV82" s="3141" t="n"/>
      <c r="CW82" s="2667" t="n"/>
      <c r="CX82" s="224" t="n"/>
      <c r="CY82" s="32" t="n"/>
      <c r="CZ82" s="2667" t="n"/>
      <c r="DA82" s="2667" t="n"/>
      <c r="DB82" s="2667" t="n"/>
      <c r="DC82" s="2667" t="n"/>
      <c r="DD82" s="2667" t="n"/>
      <c r="DE82" s="32" t="n"/>
      <c r="DF82" s="224" t="n"/>
      <c r="DG82" s="32" t="n"/>
      <c r="DH82" s="32" t="n"/>
      <c r="DX82" s="2811">
        <f>(CS82-CZ82)*10^6</f>
        <v/>
      </c>
      <c r="DY82" s="2811">
        <f>(CT82-DC82)*10^6</f>
        <v/>
      </c>
      <c r="DZ82" s="2811">
        <f>(CW82-DD82)*10^6</f>
        <v/>
      </c>
    </row>
    <row hidden="1" r="83" s="2557">
      <c r="C83" s="32" t="n"/>
      <c r="W83" s="224" t="n"/>
      <c r="X83" s="224" t="n"/>
      <c r="Y83" s="224" t="n"/>
      <c r="Z83" s="224" t="n"/>
      <c r="AA83" s="224" t="n"/>
      <c r="AB83" s="224" t="n"/>
      <c r="AC83" s="224" t="n"/>
      <c r="AD83" s="224" t="n"/>
      <c r="AE83" s="224" t="n"/>
      <c r="AF83" s="224" t="n"/>
      <c r="AG83" s="224" t="n"/>
      <c r="AH83" s="224" t="n"/>
      <c r="AI83" s="224" t="n"/>
      <c r="AJ83" s="224" t="n"/>
      <c r="AK83" s="224" t="n"/>
      <c r="AL83" s="224" t="n"/>
      <c r="AM83" s="224" t="n"/>
      <c r="AN83" s="224" t="n"/>
      <c r="AO83" s="224" t="n"/>
      <c r="AP83" s="224" t="n"/>
      <c r="AQ83" s="224" t="n"/>
      <c r="AR83" s="224" t="n"/>
      <c r="AS83" s="224" t="n"/>
      <c r="AT83" s="224" t="n"/>
      <c r="AU83" s="224" t="n"/>
      <c r="AV83" s="224" t="n"/>
      <c r="AW83" s="224" t="n"/>
      <c r="AX83" s="224" t="n"/>
      <c r="AY83" s="224" t="n"/>
      <c r="AZ83" s="224" t="n"/>
      <c r="BA83" s="224" t="n"/>
      <c r="BB83" s="224" t="n"/>
      <c r="BC83" s="224" t="n"/>
      <c r="BD83" s="224" t="n"/>
      <c r="BE83" s="224" t="n"/>
      <c r="BF83" s="224" t="n"/>
      <c r="BG83" s="224" t="n"/>
      <c r="BH83" s="224" t="n"/>
      <c r="BI83" s="224" t="n"/>
      <c r="BJ83" s="224" t="n"/>
      <c r="BK83" s="224" t="n"/>
      <c r="BL83" s="224" t="n"/>
      <c r="BM83" s="224" t="n"/>
      <c r="BN83" s="224" t="n"/>
      <c r="BO83" s="224" t="n"/>
      <c r="BP83" s="224" t="n"/>
      <c r="BQ83" s="224" t="n"/>
      <c r="BR83" s="224" t="n"/>
      <c r="BS83" s="224" t="n"/>
      <c r="BT83" s="224" t="n"/>
      <c r="BU83" s="224" t="n"/>
      <c r="BV83" s="224" t="n"/>
      <c r="BW83" s="224" t="n"/>
      <c r="BX83" s="224" t="n"/>
      <c r="BY83" s="224" t="n"/>
      <c r="BZ83" s="224" t="n"/>
      <c r="CA83" s="224" t="n"/>
      <c r="CB83" s="224" t="n"/>
      <c r="CC83" s="224" t="n"/>
      <c r="CD83" s="224" t="n"/>
      <c r="CE83" s="224" t="n"/>
      <c r="CF83" s="224" t="n"/>
      <c r="CG83" s="224" t="n"/>
      <c r="CH83" s="224" t="n"/>
      <c r="CI83" s="224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3141" t="n"/>
      <c r="CS83" s="2667" t="n">
        <v>497744717.550848</v>
      </c>
      <c r="CT83" s="2667" t="n"/>
      <c r="CU83" s="2667" t="n"/>
      <c r="CV83" s="3141" t="n"/>
      <c r="CW83" s="2667" t="n"/>
      <c r="CX83" s="224" t="n"/>
      <c r="CY83" s="32" t="n"/>
      <c r="CZ83" s="2667" t="n"/>
      <c r="DA83" s="2667" t="n"/>
      <c r="DB83" s="2667" t="n"/>
      <c r="DC83" s="2667" t="n"/>
      <c r="DD83" s="2667" t="n"/>
      <c r="DE83" s="32" t="n"/>
      <c r="DF83" s="224" t="n"/>
      <c r="DG83" s="32" t="n"/>
      <c r="DH83" s="32" t="n"/>
      <c r="DX83" s="2811">
        <f>(CS83-CZ83)*10^6</f>
        <v/>
      </c>
      <c r="DY83" s="2811">
        <f>(CT83-DC83)*10^6</f>
        <v/>
      </c>
      <c r="DZ83" s="2811">
        <f>(CW83-DD83)*10^6</f>
        <v/>
      </c>
    </row>
    <row hidden="1" r="84" s="2557">
      <c r="C84" s="32" t="n"/>
      <c r="W84" s="224" t="n"/>
      <c r="X84" s="224" t="n"/>
      <c r="Y84" s="224" t="n"/>
      <c r="Z84" s="224" t="n"/>
      <c r="AA84" s="224" t="n"/>
      <c r="AB84" s="224" t="n"/>
      <c r="AC84" s="224" t="n"/>
      <c r="AD84" s="224" t="n"/>
      <c r="AE84" s="224" t="n"/>
      <c r="AF84" s="224" t="n"/>
      <c r="AG84" s="224" t="n"/>
      <c r="AH84" s="224" t="n"/>
      <c r="AI84" s="224" t="n"/>
      <c r="AJ84" s="224" t="n"/>
      <c r="AK84" s="224" t="n"/>
      <c r="AL84" s="224" t="n"/>
      <c r="AM84" s="224" t="n"/>
      <c r="AN84" s="224" t="n"/>
      <c r="AO84" s="224" t="n"/>
      <c r="AP84" s="224" t="n"/>
      <c r="AQ84" s="224" t="n"/>
      <c r="AR84" s="224" t="n"/>
      <c r="AS84" s="224" t="n"/>
      <c r="AT84" s="224" t="n"/>
      <c r="AU84" s="224" t="n"/>
      <c r="AV84" s="224" t="n"/>
      <c r="AW84" s="224" t="n"/>
      <c r="AX84" s="224" t="n"/>
      <c r="AY84" s="224" t="n"/>
      <c r="AZ84" s="224" t="n"/>
      <c r="BA84" s="224" t="n"/>
      <c r="BB84" s="224" t="n"/>
      <c r="BC84" s="224" t="n"/>
      <c r="BD84" s="224" t="n"/>
      <c r="BE84" s="224" t="n"/>
      <c r="BF84" s="224" t="n"/>
      <c r="BG84" s="224" t="n"/>
      <c r="BH84" s="224" t="n"/>
      <c r="BI84" s="224" t="n"/>
      <c r="BJ84" s="224" t="n"/>
      <c r="BK84" s="224" t="n"/>
      <c r="BL84" s="224" t="n"/>
      <c r="BM84" s="224" t="n"/>
      <c r="BN84" s="224" t="n"/>
      <c r="BO84" s="224" t="n"/>
      <c r="BP84" s="224" t="n"/>
      <c r="BQ84" s="224" t="n"/>
      <c r="BR84" s="224" t="n"/>
      <c r="BS84" s="224" t="n"/>
      <c r="BT84" s="224" t="n"/>
      <c r="BU84" s="224" t="n"/>
      <c r="BV84" s="224" t="n"/>
      <c r="BW84" s="224" t="n"/>
      <c r="BX84" s="224" t="n"/>
      <c r="BY84" s="224" t="n"/>
      <c r="BZ84" s="224" t="n"/>
      <c r="CA84" s="224" t="n"/>
      <c r="CB84" s="224" t="n"/>
      <c r="CC84" s="224" t="n"/>
      <c r="CD84" s="224" t="n"/>
      <c r="CE84" s="224" t="n"/>
      <c r="CF84" s="224" t="n"/>
      <c r="CG84" s="224" t="n"/>
      <c r="CH84" s="224" t="n"/>
      <c r="CI84" s="224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3141" t="n"/>
      <c r="CS84" s="2667" t="n"/>
      <c r="CT84" s="2667" t="n"/>
      <c r="CU84" s="2667" t="n"/>
      <c r="CV84" s="3141" t="n"/>
      <c r="CW84" s="2667" t="n"/>
      <c r="CX84" s="224" t="n"/>
      <c r="CY84" s="32" t="n"/>
      <c r="CZ84" s="2667" t="n"/>
      <c r="DA84" s="2667" t="n"/>
      <c r="DB84" s="2667" t="n"/>
      <c r="DC84" s="2667" t="n"/>
      <c r="DD84" s="2667" t="n"/>
      <c r="DE84" s="32" t="n"/>
      <c r="DF84" s="224" t="n"/>
      <c r="DG84" s="32" t="n"/>
      <c r="DH84" s="32" t="n"/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C85" s="32" t="n"/>
      <c r="W85" s="224" t="n"/>
      <c r="X85" s="224" t="n"/>
      <c r="Y85" s="224" t="n"/>
      <c r="Z85" s="224" t="n"/>
      <c r="AA85" s="224" t="n"/>
      <c r="AB85" s="224" t="n"/>
      <c r="AC85" s="224" t="n"/>
      <c r="AD85" s="224" t="n"/>
      <c r="AE85" s="224" t="n"/>
      <c r="AF85" s="224" t="n"/>
      <c r="AG85" s="224" t="n"/>
      <c r="AH85" s="224" t="n"/>
      <c r="AI85" s="224" t="n"/>
      <c r="AJ85" s="224" t="n"/>
      <c r="AK85" s="224" t="n"/>
      <c r="AL85" s="224" t="n"/>
      <c r="AM85" s="224" t="n"/>
      <c r="AN85" s="224" t="n"/>
      <c r="AO85" s="224" t="n"/>
      <c r="AP85" s="224" t="n"/>
      <c r="AQ85" s="224" t="n"/>
      <c r="AR85" s="224" t="n"/>
      <c r="AS85" s="224" t="n"/>
      <c r="AT85" s="224" t="n"/>
      <c r="AU85" s="224" t="n"/>
      <c r="AV85" s="224" t="n"/>
      <c r="AW85" s="224" t="n"/>
      <c r="AX85" s="224" t="n"/>
      <c r="AY85" s="224" t="n"/>
      <c r="AZ85" s="224" t="n"/>
      <c r="BA85" s="224" t="n"/>
      <c r="BB85" s="224" t="n"/>
      <c r="BC85" s="224" t="n"/>
      <c r="BD85" s="224" t="n"/>
      <c r="BE85" s="224" t="n"/>
      <c r="BF85" s="224" t="n"/>
      <c r="BG85" s="224" t="n"/>
      <c r="BH85" s="224" t="n"/>
      <c r="BI85" s="224" t="n"/>
      <c r="BJ85" s="224" t="n"/>
      <c r="BK85" s="224" t="n"/>
      <c r="BL85" s="224" t="n"/>
      <c r="BM85" s="224" t="n"/>
      <c r="BN85" s="224" t="n"/>
      <c r="BO85" s="224" t="n"/>
      <c r="BP85" s="224" t="n"/>
      <c r="BQ85" s="224" t="n"/>
      <c r="BR85" s="224" t="n"/>
      <c r="BS85" s="224" t="n"/>
      <c r="BT85" s="224" t="n"/>
      <c r="BU85" s="224" t="n"/>
      <c r="BV85" s="224" t="n"/>
      <c r="BW85" s="224" t="n"/>
      <c r="BX85" s="224" t="n"/>
      <c r="BY85" s="224" t="n"/>
      <c r="BZ85" s="224" t="n"/>
      <c r="CA85" s="224" t="n"/>
      <c r="CB85" s="224" t="n"/>
      <c r="CC85" s="224" t="n"/>
      <c r="CD85" s="224" t="n"/>
      <c r="CE85" s="224" t="n"/>
      <c r="CF85" s="224" t="n"/>
      <c r="CG85" s="224" t="n"/>
      <c r="CH85" s="224" t="n"/>
      <c r="CI85" s="224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3141" t="n"/>
      <c r="CS85" s="2667" t="n"/>
      <c r="CT85" s="2667" t="n"/>
      <c r="CU85" s="2667" t="n"/>
      <c r="CV85" s="3141" t="n"/>
      <c r="CW85" s="2667" t="n"/>
      <c r="CX85" s="224" t="n"/>
      <c r="CY85" s="32" t="n"/>
      <c r="CZ85" s="2667" t="n"/>
      <c r="DA85" s="2667" t="n"/>
      <c r="DB85" s="2667" t="n"/>
      <c r="DC85" s="2667" t="n"/>
      <c r="DD85" s="2667" t="n"/>
      <c r="DE85" s="32" t="n"/>
      <c r="DF85" s="224" t="n"/>
      <c r="DG85" s="32" t="n"/>
      <c r="DH85" s="32" t="n"/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C86" s="32" t="n"/>
      <c r="W86" s="224" t="n"/>
      <c r="X86" s="224" t="n"/>
      <c r="Y86" s="224" t="n"/>
      <c r="Z86" s="224" t="n"/>
      <c r="AA86" s="224" t="n"/>
      <c r="AB86" s="224" t="n"/>
      <c r="AC86" s="224" t="n"/>
      <c r="AD86" s="224" t="n"/>
      <c r="AE86" s="224" t="n"/>
      <c r="AF86" s="224" t="n"/>
      <c r="AG86" s="224" t="n"/>
      <c r="AH86" s="224" t="n"/>
      <c r="AI86" s="224" t="n"/>
      <c r="AJ86" s="224" t="n"/>
      <c r="AK86" s="224" t="n"/>
      <c r="AL86" s="224" t="n"/>
      <c r="AM86" s="224" t="n"/>
      <c r="AN86" s="224" t="n"/>
      <c r="AO86" s="224" t="n"/>
      <c r="AP86" s="224" t="n"/>
      <c r="AQ86" s="224" t="n"/>
      <c r="AR86" s="224" t="n"/>
      <c r="AS86" s="224" t="n"/>
      <c r="AT86" s="224" t="n"/>
      <c r="AU86" s="224" t="n"/>
      <c r="AV86" s="224" t="n"/>
      <c r="AW86" s="224" t="n"/>
      <c r="AX86" s="224" t="n"/>
      <c r="AY86" s="224" t="n"/>
      <c r="AZ86" s="224" t="n"/>
      <c r="BA86" s="224" t="n"/>
      <c r="BB86" s="224" t="n"/>
      <c r="BC86" s="224" t="n"/>
      <c r="BD86" s="224" t="n"/>
      <c r="BE86" s="224" t="n"/>
      <c r="BF86" s="224" t="n"/>
      <c r="BG86" s="224" t="n"/>
      <c r="BH86" s="224" t="n"/>
      <c r="BI86" s="224" t="n"/>
      <c r="BJ86" s="224" t="n"/>
      <c r="BK86" s="224" t="n"/>
      <c r="BL86" s="224" t="n"/>
      <c r="BM86" s="224" t="n"/>
      <c r="BN86" s="224" t="n"/>
      <c r="BO86" s="224" t="n"/>
      <c r="BP86" s="224" t="n"/>
      <c r="BQ86" s="224" t="n"/>
      <c r="BR86" s="224" t="n"/>
      <c r="BS86" s="224" t="n"/>
      <c r="BT86" s="224" t="n"/>
      <c r="BU86" s="224" t="n"/>
      <c r="BV86" s="224" t="n"/>
      <c r="BW86" s="224" t="n"/>
      <c r="BX86" s="224" t="n"/>
      <c r="BY86" s="224" t="n"/>
      <c r="BZ86" s="224" t="n"/>
      <c r="CA86" s="224" t="n"/>
      <c r="CB86" s="224" t="n"/>
      <c r="CC86" s="224" t="n"/>
      <c r="CD86" s="224" t="n"/>
      <c r="CE86" s="224" t="n"/>
      <c r="CF86" s="224" t="n"/>
      <c r="CG86" s="224" t="n"/>
      <c r="CH86" s="224" t="n"/>
      <c r="CI86" s="224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3141" t="n"/>
      <c r="CS86" s="2667" t="n"/>
      <c r="CT86" s="2667" t="n"/>
      <c r="CU86" s="2667" t="n"/>
      <c r="CV86" s="3141" t="n"/>
      <c r="CW86" s="2667" t="n"/>
      <c r="CX86" s="224" t="n"/>
      <c r="CY86" s="32" t="n"/>
      <c r="CZ86" s="2667" t="n"/>
      <c r="DA86" s="2667" t="n"/>
      <c r="DB86" s="2667" t="n"/>
      <c r="DC86" s="2667" t="n"/>
      <c r="DD86" s="2667" t="n"/>
      <c r="DE86" s="32" t="n"/>
      <c r="DF86" s="224" t="n"/>
      <c r="DG86" s="32" t="n"/>
      <c r="DH86" s="32" t="n"/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C87" s="32" t="n"/>
      <c r="W87" s="224" t="n"/>
      <c r="X87" s="224" t="n"/>
      <c r="Y87" s="224" t="n"/>
      <c r="Z87" s="224" t="n"/>
      <c r="AA87" s="224" t="n"/>
      <c r="AB87" s="224" t="n"/>
      <c r="AC87" s="224" t="n"/>
      <c r="AD87" s="224" t="n"/>
      <c r="AE87" s="224" t="n"/>
      <c r="AF87" s="224" t="n"/>
      <c r="AG87" s="224" t="n"/>
      <c r="AH87" s="224" t="n"/>
      <c r="AI87" s="224" t="n"/>
      <c r="AJ87" s="224" t="n"/>
      <c r="AK87" s="224" t="n"/>
      <c r="AL87" s="224" t="n"/>
      <c r="AM87" s="224" t="n"/>
      <c r="AN87" s="224" t="n"/>
      <c r="AO87" s="224" t="n"/>
      <c r="AP87" s="224" t="n"/>
      <c r="AQ87" s="224" t="n"/>
      <c r="AR87" s="224" t="n"/>
      <c r="AS87" s="224" t="n"/>
      <c r="AT87" s="224" t="n"/>
      <c r="AU87" s="224" t="n"/>
      <c r="AV87" s="224" t="n"/>
      <c r="AW87" s="224" t="n"/>
      <c r="AX87" s="224" t="n"/>
      <c r="AY87" s="224" t="n"/>
      <c r="AZ87" s="224" t="n"/>
      <c r="BA87" s="224" t="n"/>
      <c r="BB87" s="224" t="n"/>
      <c r="BC87" s="224" t="n"/>
      <c r="BD87" s="224" t="n"/>
      <c r="BE87" s="224" t="n"/>
      <c r="BF87" s="224" t="n"/>
      <c r="BG87" s="224" t="n"/>
      <c r="BH87" s="224" t="n"/>
      <c r="BI87" s="224" t="n"/>
      <c r="BJ87" s="224" t="n"/>
      <c r="BK87" s="224" t="n"/>
      <c r="BL87" s="224" t="n"/>
      <c r="BM87" s="224" t="n"/>
      <c r="BN87" s="224" t="n"/>
      <c r="BO87" s="224" t="n"/>
      <c r="BP87" s="224" t="n"/>
      <c r="BQ87" s="224" t="n"/>
      <c r="BR87" s="224" t="n"/>
      <c r="BS87" s="224" t="n"/>
      <c r="BT87" s="224" t="n"/>
      <c r="BU87" s="224" t="n"/>
      <c r="BV87" s="224" t="n"/>
      <c r="BW87" s="224" t="n"/>
      <c r="BX87" s="224" t="n"/>
      <c r="BY87" s="224" t="n"/>
      <c r="BZ87" s="224" t="n"/>
      <c r="CA87" s="224" t="n"/>
      <c r="CB87" s="224" t="n"/>
      <c r="CC87" s="224" t="n"/>
      <c r="CD87" s="224" t="n"/>
      <c r="CE87" s="224" t="n"/>
      <c r="CF87" s="224" t="n"/>
      <c r="CG87" s="224" t="n"/>
      <c r="CH87" s="224" t="n"/>
      <c r="CI87" s="224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3141" t="n"/>
      <c r="CS87" s="2667" t="n"/>
      <c r="CT87" s="2667" t="n"/>
      <c r="CU87" s="2667" t="n"/>
      <c r="CV87" s="3141" t="n"/>
      <c r="CW87" s="2667" t="n"/>
      <c r="CX87" s="224" t="n"/>
      <c r="CY87" s="32" t="n"/>
      <c r="CZ87" s="2667" t="n"/>
      <c r="DA87" s="2667" t="n"/>
      <c r="DB87" s="2667" t="n"/>
      <c r="DC87" s="2667" t="n"/>
      <c r="DD87" s="2667" t="n"/>
      <c r="DE87" s="32" t="n"/>
      <c r="DF87" s="224" t="n"/>
      <c r="DG87" s="32" t="n"/>
      <c r="DH87" s="32" t="n"/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C88" s="32" t="n"/>
      <c r="W88" s="224" t="n"/>
      <c r="X88" s="224" t="n"/>
      <c r="Y88" s="224" t="n"/>
      <c r="Z88" s="224" t="n"/>
      <c r="AA88" s="224" t="n"/>
      <c r="AB88" s="224" t="n"/>
      <c r="AC88" s="224" t="n"/>
      <c r="AD88" s="224" t="n"/>
      <c r="AE88" s="224" t="n"/>
      <c r="AF88" s="224" t="n"/>
      <c r="AG88" s="224" t="n"/>
      <c r="AH88" s="224" t="n"/>
      <c r="AI88" s="224" t="n"/>
      <c r="AJ88" s="224" t="n"/>
      <c r="AK88" s="224" t="n"/>
      <c r="AL88" s="224" t="n"/>
      <c r="AM88" s="224" t="n"/>
      <c r="AN88" s="224" t="n"/>
      <c r="AO88" s="224" t="n"/>
      <c r="AP88" s="224" t="n"/>
      <c r="AQ88" s="224" t="n"/>
      <c r="AR88" s="224" t="n"/>
      <c r="AS88" s="224" t="n"/>
      <c r="AT88" s="224" t="n"/>
      <c r="AU88" s="224" t="n"/>
      <c r="AV88" s="224" t="n"/>
      <c r="AW88" s="224" t="n"/>
      <c r="AX88" s="224" t="n"/>
      <c r="AY88" s="224" t="n"/>
      <c r="AZ88" s="224" t="n"/>
      <c r="BA88" s="224" t="n"/>
      <c r="BB88" s="224" t="n"/>
      <c r="BC88" s="224" t="n"/>
      <c r="BD88" s="224" t="n"/>
      <c r="BE88" s="224" t="n"/>
      <c r="BF88" s="224" t="n"/>
      <c r="BG88" s="224" t="n"/>
      <c r="BH88" s="224" t="n"/>
      <c r="BI88" s="224" t="n"/>
      <c r="BJ88" s="224" t="n"/>
      <c r="BK88" s="224" t="n"/>
      <c r="BL88" s="224" t="n"/>
      <c r="BM88" s="224" t="n"/>
      <c r="BN88" s="224" t="n"/>
      <c r="BO88" s="224" t="n"/>
      <c r="BP88" s="224" t="n"/>
      <c r="BQ88" s="224" t="n"/>
      <c r="BR88" s="224" t="n"/>
      <c r="BS88" s="224" t="n"/>
      <c r="BT88" s="224" t="n"/>
      <c r="BU88" s="224" t="n"/>
      <c r="BV88" s="224" t="n"/>
      <c r="BW88" s="224" t="n"/>
      <c r="BX88" s="224" t="n"/>
      <c r="BY88" s="224" t="n"/>
      <c r="BZ88" s="224" t="n"/>
      <c r="CA88" s="224" t="n"/>
      <c r="CB88" s="224" t="n"/>
      <c r="CC88" s="224" t="n"/>
      <c r="CD88" s="224" t="n"/>
      <c r="CE88" s="2747" t="n"/>
      <c r="CF88" s="224" t="n"/>
      <c r="CG88" s="224" t="n"/>
      <c r="CH88" s="224" t="n"/>
      <c r="CI88" s="224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3141" t="n"/>
      <c r="CS88" s="2667" t="n"/>
      <c r="CT88" s="2667" t="n"/>
      <c r="CU88" s="2667" t="n"/>
      <c r="CV88" s="3141" t="n"/>
      <c r="CW88" s="2667" t="n"/>
      <c r="CX88" s="224" t="n"/>
      <c r="CY88" s="32" t="n"/>
      <c r="CZ88" s="2667" t="n"/>
      <c r="DA88" s="2667" t="n"/>
      <c r="DB88" s="2667" t="n"/>
      <c r="DC88" s="2667" t="n"/>
      <c r="DD88" s="2667" t="n"/>
      <c r="DE88" s="32" t="n"/>
      <c r="DF88" s="224" t="n"/>
      <c r="DG88" s="32" t="n"/>
      <c r="DH88" s="32" t="n"/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C89" s="32" t="n"/>
      <c r="W89" s="224" t="n"/>
      <c r="X89" s="224" t="n"/>
      <c r="Y89" s="224" t="n"/>
      <c r="Z89" s="224" t="n"/>
      <c r="AA89" s="224" t="n"/>
      <c r="AB89" s="224" t="n"/>
      <c r="AC89" s="224" t="n"/>
      <c r="AD89" s="224" t="n"/>
      <c r="AE89" s="224" t="n"/>
      <c r="AF89" s="224" t="n"/>
      <c r="AG89" s="224" t="n"/>
      <c r="AH89" s="224" t="n"/>
      <c r="AI89" s="224" t="n"/>
      <c r="AJ89" s="224" t="n"/>
      <c r="AK89" s="224" t="n"/>
      <c r="AL89" s="224" t="n"/>
      <c r="AM89" s="224" t="n"/>
      <c r="AN89" s="224" t="n"/>
      <c r="AO89" s="224" t="n"/>
      <c r="AP89" s="224" t="n"/>
      <c r="AQ89" s="224" t="n"/>
      <c r="AR89" s="224" t="n"/>
      <c r="AS89" s="224" t="n"/>
      <c r="AT89" s="224" t="n"/>
      <c r="AU89" s="224" t="n"/>
      <c r="AV89" s="224" t="n"/>
      <c r="AW89" s="224" t="n"/>
      <c r="AX89" s="224" t="n"/>
      <c r="AY89" s="224" t="n"/>
      <c r="AZ89" s="224" t="n"/>
      <c r="BA89" s="224" t="n"/>
      <c r="BB89" s="224" t="n"/>
      <c r="BC89" s="224" t="n"/>
      <c r="BD89" s="224" t="n"/>
      <c r="BE89" s="224" t="n"/>
      <c r="BF89" s="224" t="n"/>
      <c r="BG89" s="224" t="n"/>
      <c r="BH89" s="224" t="n"/>
      <c r="BI89" s="224" t="n"/>
      <c r="BJ89" s="224" t="n"/>
      <c r="BK89" s="224" t="n"/>
      <c r="BL89" s="224" t="n"/>
      <c r="BM89" s="224" t="n"/>
      <c r="BN89" s="224" t="n"/>
      <c r="BO89" s="224" t="n"/>
      <c r="BP89" s="224" t="n"/>
      <c r="BQ89" s="224" t="n"/>
      <c r="BR89" s="224" t="n"/>
      <c r="BS89" s="224" t="n"/>
      <c r="BT89" s="224" t="n"/>
      <c r="BU89" s="224" t="n"/>
      <c r="BV89" s="224" t="n"/>
      <c r="BW89" s="224" t="n"/>
      <c r="BX89" s="224" t="n"/>
      <c r="BY89" s="224" t="n"/>
      <c r="BZ89" s="224" t="n"/>
      <c r="CA89" s="224" t="n"/>
      <c r="CB89" s="224" t="n"/>
      <c r="CC89" s="224" t="n"/>
      <c r="CD89" s="224" t="n"/>
      <c r="CE89" s="224" t="n"/>
      <c r="CF89" s="224" t="n"/>
      <c r="CG89" s="224" t="n"/>
      <c r="CH89" s="224" t="n"/>
      <c r="CI89" s="224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3141" t="n"/>
      <c r="CS89" s="2667" t="n"/>
      <c r="CT89" s="2667" t="n"/>
      <c r="CU89" s="2667" t="n"/>
      <c r="CV89" s="3141" t="n"/>
      <c r="CW89" s="2667" t="n"/>
      <c r="CX89" s="224" t="n"/>
      <c r="CY89" s="32" t="n"/>
      <c r="CZ89" s="2667" t="n"/>
      <c r="DA89" s="2667" t="n"/>
      <c r="DB89" s="2667" t="n"/>
      <c r="DC89" s="2667" t="n"/>
      <c r="DD89" s="2667" t="n"/>
      <c r="DE89" s="32" t="n"/>
      <c r="DF89" s="224" t="n"/>
      <c r="DG89" s="32" t="n"/>
      <c r="DH89" s="32" t="n"/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C90" s="32" t="n"/>
      <c r="W90" s="224" t="n"/>
      <c r="X90" s="224" t="n"/>
      <c r="Y90" s="224" t="n"/>
      <c r="Z90" s="224" t="n"/>
      <c r="AA90" s="224" t="n"/>
      <c r="AB90" s="224" t="n"/>
      <c r="AC90" s="224" t="n"/>
      <c r="AD90" s="224" t="n"/>
      <c r="AE90" s="224" t="n"/>
      <c r="AF90" s="224" t="n"/>
      <c r="AG90" s="224" t="n"/>
      <c r="AH90" s="224" t="n"/>
      <c r="AI90" s="224" t="n"/>
      <c r="AJ90" s="224" t="n"/>
      <c r="AK90" s="224" t="n"/>
      <c r="AL90" s="224" t="n"/>
      <c r="AM90" s="224" t="n"/>
      <c r="AN90" s="224" t="n"/>
      <c r="AO90" s="224" t="n"/>
      <c r="AP90" s="224" t="n"/>
      <c r="AQ90" s="224" t="n"/>
      <c r="AR90" s="224" t="n"/>
      <c r="AS90" s="224" t="n"/>
      <c r="AT90" s="224" t="n"/>
      <c r="AU90" s="224" t="n"/>
      <c r="AV90" s="224" t="n"/>
      <c r="AW90" s="224" t="n"/>
      <c r="AX90" s="224" t="n"/>
      <c r="AY90" s="224" t="n"/>
      <c r="AZ90" s="224" t="n"/>
      <c r="BA90" s="224" t="n"/>
      <c r="BB90" s="224" t="n"/>
      <c r="BC90" s="224" t="n"/>
      <c r="BD90" s="224" t="n"/>
      <c r="BE90" s="224" t="n"/>
      <c r="BF90" s="224" t="n"/>
      <c r="BG90" s="224" t="n"/>
      <c r="BH90" s="224" t="n"/>
      <c r="BI90" s="224" t="n"/>
      <c r="BJ90" s="224" t="n"/>
      <c r="BK90" s="224" t="n"/>
      <c r="BL90" s="224" t="n"/>
      <c r="BM90" s="224" t="n"/>
      <c r="BN90" s="224" t="n"/>
      <c r="BO90" s="224" t="n"/>
      <c r="BP90" s="224" t="n"/>
      <c r="BQ90" s="224" t="n"/>
      <c r="BR90" s="224" t="n"/>
      <c r="BS90" s="224" t="n"/>
      <c r="BT90" s="224" t="n"/>
      <c r="BU90" s="224" t="n"/>
      <c r="BV90" s="224" t="n"/>
      <c r="BW90" s="224" t="n"/>
      <c r="BX90" s="224" t="n"/>
      <c r="BY90" s="224" t="n"/>
      <c r="BZ90" s="224" t="n"/>
      <c r="CA90" s="224" t="n"/>
      <c r="CB90" s="224" t="n"/>
      <c r="CC90" s="224" t="n"/>
      <c r="CD90" s="224" t="n"/>
      <c r="CE90" s="224" t="n"/>
      <c r="CF90" s="224" t="n"/>
      <c r="CG90" s="224" t="n"/>
      <c r="CH90" s="224" t="n"/>
      <c r="CI90" s="224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3141" t="n"/>
      <c r="CS90" s="2667" t="n"/>
      <c r="CT90" s="2667" t="n"/>
      <c r="CU90" s="2667" t="n"/>
      <c r="CV90" s="3141" t="n"/>
      <c r="CW90" s="2667" t="n"/>
      <c r="CX90" s="224" t="n"/>
      <c r="CY90" s="32" t="n"/>
      <c r="CZ90" s="2667" t="n"/>
      <c r="DA90" s="2667" t="n"/>
      <c r="DB90" s="2667" t="n"/>
      <c r="DC90" s="2667" t="n"/>
      <c r="DD90" s="2667" t="n"/>
      <c r="DE90" s="32" t="n"/>
      <c r="DF90" s="224" t="n"/>
      <c r="DG90" s="32" t="n"/>
      <c r="DH90" s="32" t="n"/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C91" s="32" t="n"/>
      <c r="W91" s="224" t="n"/>
      <c r="X91" s="224" t="n"/>
      <c r="Y91" s="224" t="n"/>
      <c r="Z91" s="224" t="n"/>
      <c r="AA91" s="224" t="n"/>
      <c r="AB91" s="224" t="n"/>
      <c r="AC91" s="224" t="n"/>
      <c r="AD91" s="224" t="n"/>
      <c r="AE91" s="224" t="n"/>
      <c r="AF91" s="224" t="n"/>
      <c r="AG91" s="224" t="n"/>
      <c r="AH91" s="224" t="n"/>
      <c r="AI91" s="224" t="n"/>
      <c r="AJ91" s="224" t="n"/>
      <c r="AK91" s="224" t="n"/>
      <c r="AL91" s="224" t="n"/>
      <c r="AM91" s="224" t="n"/>
      <c r="AN91" s="224" t="n"/>
      <c r="AO91" s="224" t="n"/>
      <c r="AP91" s="224" t="n"/>
      <c r="AQ91" s="224" t="n"/>
      <c r="AR91" s="224" t="n"/>
      <c r="AS91" s="224" t="n"/>
      <c r="AT91" s="224" t="n"/>
      <c r="AU91" s="224" t="n"/>
      <c r="AV91" s="224" t="n"/>
      <c r="AW91" s="224" t="n"/>
      <c r="AX91" s="224" t="n"/>
      <c r="AY91" s="224" t="n"/>
      <c r="AZ91" s="224" t="n"/>
      <c r="BA91" s="224" t="n"/>
      <c r="BB91" s="224" t="n"/>
      <c r="BC91" s="224" t="n"/>
      <c r="BD91" s="224" t="n"/>
      <c r="BE91" s="224" t="n"/>
      <c r="BF91" s="224" t="n"/>
      <c r="BG91" s="224" t="n"/>
      <c r="BH91" s="224" t="n"/>
      <c r="BI91" s="224" t="n"/>
      <c r="BJ91" s="224" t="n"/>
      <c r="BK91" s="224" t="n"/>
      <c r="BL91" s="224" t="n"/>
      <c r="BM91" s="224" t="n"/>
      <c r="BN91" s="224" t="n"/>
      <c r="BO91" s="224" t="n"/>
      <c r="BP91" s="224" t="n"/>
      <c r="BQ91" s="224" t="n"/>
      <c r="BR91" s="224" t="n"/>
      <c r="BS91" s="224" t="n"/>
      <c r="BT91" s="224" t="n"/>
      <c r="BU91" s="224" t="n"/>
      <c r="BV91" s="224" t="n"/>
      <c r="BW91" s="224" t="n"/>
      <c r="BX91" s="224" t="n"/>
      <c r="BY91" s="224" t="n"/>
      <c r="BZ91" s="224" t="n"/>
      <c r="CA91" s="224" t="n"/>
      <c r="CB91" s="224" t="n"/>
      <c r="CC91" s="224" t="n"/>
      <c r="CD91" s="224" t="n"/>
      <c r="CE91" s="224" t="n"/>
      <c r="CF91" s="224" t="n"/>
      <c r="CG91" s="224" t="n"/>
      <c r="CH91" s="224" t="n"/>
      <c r="CI91" s="224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3141" t="n"/>
      <c r="CS91" s="2667" t="n"/>
      <c r="CT91" s="2667" t="n"/>
      <c r="CU91" s="2667" t="n"/>
      <c r="CV91" s="3141" t="n"/>
      <c r="CW91" s="2667" t="n"/>
      <c r="CX91" s="224" t="n"/>
      <c r="CY91" s="32" t="n"/>
      <c r="CZ91" s="2667" t="n"/>
      <c r="DA91" s="2667" t="n"/>
      <c r="DB91" s="2667" t="n"/>
      <c r="DC91" s="2667" t="n"/>
      <c r="DD91" s="2667" t="n"/>
      <c r="DE91" s="32" t="n"/>
      <c r="DF91" s="224" t="n"/>
      <c r="DG91" s="32" t="n"/>
      <c r="DH91" s="32" t="n"/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C92" s="32" t="n"/>
      <c r="W92" s="224" t="n"/>
      <c r="X92" s="224" t="n"/>
      <c r="Y92" s="224" t="n"/>
      <c r="Z92" s="224" t="n"/>
      <c r="AA92" s="224" t="n"/>
      <c r="AB92" s="224" t="n"/>
      <c r="AC92" s="224" t="n"/>
      <c r="AD92" s="224" t="n"/>
      <c r="AE92" s="224" t="n"/>
      <c r="AF92" s="224" t="n"/>
      <c r="AG92" s="224" t="n"/>
      <c r="AH92" s="224" t="n"/>
      <c r="AI92" s="224" t="n"/>
      <c r="AJ92" s="224" t="n"/>
      <c r="AK92" s="224" t="n"/>
      <c r="AL92" s="224" t="n"/>
      <c r="AM92" s="224" t="n"/>
      <c r="AN92" s="224" t="n"/>
      <c r="AO92" s="224" t="n"/>
      <c r="AP92" s="224" t="n"/>
      <c r="AQ92" s="224" t="n"/>
      <c r="AR92" s="224" t="n"/>
      <c r="AS92" s="224" t="n"/>
      <c r="AT92" s="224" t="n"/>
      <c r="AU92" s="224" t="n"/>
      <c r="AV92" s="224" t="n"/>
      <c r="AW92" s="224" t="n"/>
      <c r="AX92" s="224" t="n"/>
      <c r="AY92" s="224" t="n"/>
      <c r="AZ92" s="224" t="n"/>
      <c r="BA92" s="224" t="n"/>
      <c r="BB92" s="224" t="n"/>
      <c r="BC92" s="224" t="n"/>
      <c r="BD92" s="224" t="n"/>
      <c r="BE92" s="224" t="n"/>
      <c r="BF92" s="224" t="n"/>
      <c r="BG92" s="224" t="n"/>
      <c r="BH92" s="224" t="n"/>
      <c r="BI92" s="224" t="n"/>
      <c r="BJ92" s="224" t="n"/>
      <c r="BK92" s="224" t="n"/>
      <c r="BL92" s="224" t="n"/>
      <c r="BM92" s="224" t="n"/>
      <c r="BN92" s="224" t="n"/>
      <c r="BO92" s="224" t="n"/>
      <c r="BP92" s="224" t="n"/>
      <c r="BQ92" s="224" t="n"/>
      <c r="BR92" s="224" t="n"/>
      <c r="BS92" s="224" t="n"/>
      <c r="BT92" s="224" t="n"/>
      <c r="BU92" s="224" t="n"/>
      <c r="BV92" s="224" t="n"/>
      <c r="BW92" s="224" t="n"/>
      <c r="BX92" s="224" t="n"/>
      <c r="BY92" s="224" t="n"/>
      <c r="BZ92" s="224" t="n"/>
      <c r="CA92" s="224" t="n"/>
      <c r="CB92" s="224" t="n"/>
      <c r="CC92" s="224" t="n"/>
      <c r="CD92" s="224" t="n"/>
      <c r="CE92" s="224" t="n"/>
      <c r="CF92" s="224" t="n"/>
      <c r="CG92" s="224" t="n"/>
      <c r="CH92" s="224" t="n"/>
      <c r="CI92" s="224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3141" t="n"/>
      <c r="CS92" s="2667" t="n"/>
      <c r="CT92" s="2667" t="n"/>
      <c r="CU92" s="2667" t="n"/>
      <c r="CV92" s="3141" t="n"/>
      <c r="CW92" s="2667" t="n"/>
      <c r="CX92" s="224" t="n"/>
      <c r="CY92" s="32" t="n"/>
      <c r="CZ92" s="2667" t="n"/>
      <c r="DA92" s="2667" t="n"/>
      <c r="DB92" s="2667" t="n"/>
      <c r="DC92" s="2667" t="n"/>
      <c r="DD92" s="2667" t="n"/>
      <c r="DE92" s="32" t="n"/>
      <c r="DF92" s="224" t="n"/>
      <c r="DG92" s="32" t="n"/>
      <c r="DH92" s="32" t="n"/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C93" s="32" t="n"/>
      <c r="W93" s="224" t="n"/>
      <c r="X93" s="224" t="n"/>
      <c r="Y93" s="224" t="n"/>
      <c r="Z93" s="224" t="n"/>
      <c r="AA93" s="224" t="n"/>
      <c r="AB93" s="224" t="n"/>
      <c r="AC93" s="224" t="n"/>
      <c r="AD93" s="224" t="n"/>
      <c r="AE93" s="224" t="n"/>
      <c r="AF93" s="224" t="n"/>
      <c r="AG93" s="224" t="n"/>
      <c r="AH93" s="224" t="n"/>
      <c r="AI93" s="224" t="n"/>
      <c r="AJ93" s="224" t="n"/>
      <c r="AK93" s="224" t="n"/>
      <c r="AL93" s="224" t="n"/>
      <c r="AM93" s="224" t="n"/>
      <c r="AN93" s="224" t="n"/>
      <c r="AO93" s="224" t="n"/>
      <c r="AP93" s="224" t="n"/>
      <c r="AQ93" s="224" t="n"/>
      <c r="AR93" s="224" t="n"/>
      <c r="AS93" s="224" t="n"/>
      <c r="AT93" s="224" t="n"/>
      <c r="AU93" s="224" t="n"/>
      <c r="AV93" s="224" t="n"/>
      <c r="AW93" s="224" t="n"/>
      <c r="AX93" s="224" t="n"/>
      <c r="AY93" s="224" t="n"/>
      <c r="AZ93" s="224" t="n"/>
      <c r="BA93" s="224" t="n"/>
      <c r="BB93" s="224" t="n"/>
      <c r="BC93" s="224" t="n"/>
      <c r="BD93" s="224" t="n"/>
      <c r="BE93" s="224" t="n"/>
      <c r="BF93" s="224" t="n"/>
      <c r="BG93" s="224" t="n"/>
      <c r="BH93" s="224" t="n"/>
      <c r="BI93" s="224" t="n"/>
      <c r="BJ93" s="224" t="n"/>
      <c r="BK93" s="224" t="n"/>
      <c r="BL93" s="224" t="n"/>
      <c r="BM93" s="224" t="n"/>
      <c r="BN93" s="224" t="n"/>
      <c r="BO93" s="224" t="n"/>
      <c r="BP93" s="224" t="n"/>
      <c r="BQ93" s="224" t="n"/>
      <c r="BR93" s="224" t="n"/>
      <c r="BS93" s="224" t="n"/>
      <c r="BT93" s="224" t="n"/>
      <c r="BU93" s="224" t="n"/>
      <c r="BV93" s="224" t="n"/>
      <c r="BW93" s="224" t="n"/>
      <c r="BX93" s="224" t="n"/>
      <c r="BY93" s="224" t="n"/>
      <c r="BZ93" s="224" t="n"/>
      <c r="CA93" s="224" t="n"/>
      <c r="CB93" s="224" t="n"/>
      <c r="CC93" s="224" t="n"/>
      <c r="CD93" s="224" t="n"/>
      <c r="CE93" s="224" t="n"/>
      <c r="CF93" s="224" t="n"/>
      <c r="CG93" s="224" t="n"/>
      <c r="CH93" s="224" t="n"/>
      <c r="CI93" s="224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3141" t="n"/>
      <c r="CS93" s="2667" t="n"/>
      <c r="CT93" s="2667" t="n"/>
      <c r="CU93" s="2667" t="n"/>
      <c r="CV93" s="3141" t="n"/>
      <c r="CW93" s="2667" t="n"/>
      <c r="CX93" s="224" t="n"/>
      <c r="CY93" s="32" t="n"/>
      <c r="CZ93" s="2667" t="n"/>
      <c r="DA93" s="2667" t="n"/>
      <c r="DB93" s="2667" t="n"/>
      <c r="DC93" s="2667" t="n"/>
      <c r="DD93" s="2667" t="n"/>
      <c r="DE93" s="32" t="n"/>
      <c r="DF93" s="224" t="n"/>
      <c r="DG93" s="32" t="n"/>
      <c r="DH93" s="32" t="n"/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C94" s="32" t="n"/>
      <c r="W94" s="224" t="n"/>
      <c r="X94" s="224" t="n"/>
      <c r="Y94" s="224" t="n"/>
      <c r="Z94" s="224" t="n"/>
      <c r="AA94" s="224" t="n"/>
      <c r="AB94" s="224" t="n"/>
      <c r="AC94" s="224" t="n"/>
      <c r="AD94" s="224" t="n"/>
      <c r="AE94" s="224" t="n"/>
      <c r="AF94" s="224" t="n"/>
      <c r="AG94" s="224" t="n"/>
      <c r="AH94" s="224" t="n"/>
      <c r="AI94" s="224" t="n"/>
      <c r="AJ94" s="224" t="n"/>
      <c r="AK94" s="224" t="n"/>
      <c r="AL94" s="224" t="n"/>
      <c r="AM94" s="224" t="n"/>
      <c r="AN94" s="224" t="n"/>
      <c r="AO94" s="224" t="n"/>
      <c r="AP94" s="224" t="n"/>
      <c r="AQ94" s="224" t="n"/>
      <c r="AR94" s="224" t="n"/>
      <c r="AS94" s="224" t="n"/>
      <c r="AT94" s="224" t="n"/>
      <c r="AU94" s="224" t="n"/>
      <c r="AV94" s="224" t="n"/>
      <c r="AW94" s="224" t="n"/>
      <c r="AX94" s="224" t="n"/>
      <c r="AY94" s="224" t="n"/>
      <c r="AZ94" s="224" t="n"/>
      <c r="BA94" s="224" t="n"/>
      <c r="BB94" s="224" t="n"/>
      <c r="BC94" s="224" t="n"/>
      <c r="BD94" s="224" t="n"/>
      <c r="BE94" s="224" t="n"/>
      <c r="BF94" s="224" t="n"/>
      <c r="BG94" s="224" t="n"/>
      <c r="BH94" s="224" t="n"/>
      <c r="BI94" s="224" t="n"/>
      <c r="BJ94" s="224" t="n"/>
      <c r="BK94" s="224" t="n"/>
      <c r="BL94" s="224" t="n"/>
      <c r="BM94" s="224" t="n"/>
      <c r="BN94" s="224" t="n"/>
      <c r="BO94" s="224" t="n"/>
      <c r="BP94" s="224" t="n"/>
      <c r="BQ94" s="224" t="n"/>
      <c r="BR94" s="224" t="n"/>
      <c r="BS94" s="224" t="n"/>
      <c r="BT94" s="224" t="n"/>
      <c r="BU94" s="224" t="n"/>
      <c r="BV94" s="224" t="n"/>
      <c r="BW94" s="224" t="n"/>
      <c r="BX94" s="224" t="n"/>
      <c r="BY94" s="224" t="n"/>
      <c r="BZ94" s="224" t="n"/>
      <c r="CA94" s="224" t="n"/>
      <c r="CB94" s="224" t="n"/>
      <c r="CC94" s="224" t="n"/>
      <c r="CD94" s="224" t="n"/>
      <c r="CE94" s="224" t="n"/>
      <c r="CF94" s="224" t="n"/>
      <c r="CG94" s="224" t="n"/>
      <c r="CH94" s="224" t="n"/>
      <c r="CI94" s="224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3141" t="n"/>
      <c r="CS94" s="2667" t="n"/>
      <c r="CT94" s="2667" t="n"/>
      <c r="CU94" s="2667" t="n"/>
      <c r="CV94" s="3141" t="n"/>
      <c r="CW94" s="2667" t="n"/>
      <c r="CX94" s="224" t="n"/>
      <c r="CY94" s="32" t="n"/>
      <c r="CZ94" s="2667" t="n"/>
      <c r="DA94" s="2667" t="n"/>
      <c r="DB94" s="2667" t="n"/>
      <c r="DC94" s="2667" t="n"/>
      <c r="DD94" s="2667" t="n"/>
      <c r="DE94" s="32" t="n"/>
      <c r="DF94" s="224" t="n"/>
      <c r="DG94" s="32" t="n"/>
      <c r="DH94" s="32" t="n"/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C95" s="32" t="n"/>
      <c r="W95" s="224" t="n"/>
      <c r="X95" s="224" t="n"/>
      <c r="Y95" s="224" t="n"/>
      <c r="Z95" s="224" t="n"/>
      <c r="AA95" s="224" t="n"/>
      <c r="AB95" s="224" t="n"/>
      <c r="AC95" s="224" t="n"/>
      <c r="AD95" s="224" t="n"/>
      <c r="AE95" s="224" t="n"/>
      <c r="AF95" s="224" t="n"/>
      <c r="AG95" s="224" t="n"/>
      <c r="AH95" s="224" t="n"/>
      <c r="AI95" s="224" t="n"/>
      <c r="AJ95" s="224" t="n"/>
      <c r="AK95" s="224" t="n"/>
      <c r="AL95" s="224" t="n"/>
      <c r="AM95" s="224" t="n"/>
      <c r="AN95" s="224" t="n"/>
      <c r="AO95" s="224" t="n"/>
      <c r="AP95" s="224" t="n"/>
      <c r="AQ95" s="224" t="n"/>
      <c r="AR95" s="224" t="n"/>
      <c r="AS95" s="224" t="n"/>
      <c r="AT95" s="224" t="n"/>
      <c r="AU95" s="224" t="n"/>
      <c r="AV95" s="224" t="n"/>
      <c r="AW95" s="224" t="n"/>
      <c r="AX95" s="224" t="n"/>
      <c r="AY95" s="224" t="n"/>
      <c r="AZ95" s="224" t="n"/>
      <c r="BA95" s="224" t="n"/>
      <c r="BB95" s="224" t="n"/>
      <c r="BC95" s="224" t="n"/>
      <c r="BD95" s="224" t="n"/>
      <c r="BE95" s="224" t="n"/>
      <c r="BF95" s="224" t="n"/>
      <c r="BG95" s="224" t="n"/>
      <c r="BH95" s="224" t="n"/>
      <c r="BI95" s="224" t="n"/>
      <c r="BJ95" s="224" t="n"/>
      <c r="BK95" s="224" t="n"/>
      <c r="BL95" s="224" t="n"/>
      <c r="BM95" s="224" t="n"/>
      <c r="BN95" s="224" t="n"/>
      <c r="BO95" s="224" t="n"/>
      <c r="BP95" s="224" t="n"/>
      <c r="BQ95" s="224" t="n"/>
      <c r="BR95" s="224" t="n"/>
      <c r="BS95" s="224" t="n"/>
      <c r="BT95" s="224" t="n"/>
      <c r="BU95" s="224" t="n"/>
      <c r="BV95" s="224" t="n"/>
      <c r="BW95" s="224" t="n"/>
      <c r="BX95" s="224" t="n"/>
      <c r="BY95" s="224" t="n"/>
      <c r="BZ95" s="224" t="n"/>
      <c r="CA95" s="224" t="n"/>
      <c r="CB95" s="224" t="n"/>
      <c r="CC95" s="224" t="n"/>
      <c r="CD95" s="224" t="n"/>
      <c r="CE95" s="224" t="n"/>
      <c r="CF95" s="224" t="n"/>
      <c r="CG95" s="224" t="n"/>
      <c r="CH95" s="224" t="n"/>
      <c r="CI95" s="224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3141" t="n"/>
      <c r="CS95" s="2667" t="n"/>
      <c r="CT95" s="2667" t="n"/>
      <c r="CU95" s="2667" t="n"/>
      <c r="CV95" s="3141" t="n"/>
      <c r="CW95" s="2667" t="n"/>
      <c r="CX95" s="224" t="n"/>
      <c r="CY95" s="32" t="n"/>
      <c r="CZ95" s="2667" t="n"/>
      <c r="DA95" s="2667" t="n"/>
      <c r="DB95" s="2667" t="n"/>
      <c r="DC95" s="2667" t="n"/>
      <c r="DD95" s="2667" t="n"/>
      <c r="DE95" s="32" t="n"/>
      <c r="DF95" s="224" t="n"/>
      <c r="DG95" s="32" t="n"/>
      <c r="DH95" s="32" t="n"/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C96" s="32" t="n"/>
      <c r="W96" s="224" t="n"/>
      <c r="X96" s="224" t="n"/>
      <c r="Y96" s="224" t="n"/>
      <c r="Z96" s="224" t="n"/>
      <c r="AA96" s="224" t="n"/>
      <c r="AB96" s="224" t="n"/>
      <c r="AC96" s="224" t="n"/>
      <c r="AD96" s="224" t="n"/>
      <c r="AE96" s="224" t="n"/>
      <c r="AF96" s="224" t="n"/>
      <c r="AG96" s="224" t="n"/>
      <c r="AH96" s="224" t="n"/>
      <c r="AI96" s="224" t="n"/>
      <c r="AJ96" s="224" t="n"/>
      <c r="AK96" s="224" t="n"/>
      <c r="AL96" s="224" t="n"/>
      <c r="AM96" s="224" t="n"/>
      <c r="AN96" s="224" t="n"/>
      <c r="AO96" s="224" t="n"/>
      <c r="AP96" s="224" t="n"/>
      <c r="AQ96" s="224" t="n"/>
      <c r="AR96" s="224" t="n"/>
      <c r="AS96" s="224" t="n"/>
      <c r="AT96" s="224" t="n"/>
      <c r="AU96" s="224" t="n"/>
      <c r="AV96" s="224" t="n"/>
      <c r="AW96" s="224" t="n"/>
      <c r="AX96" s="224" t="n"/>
      <c r="AY96" s="224" t="n"/>
      <c r="AZ96" s="224" t="n"/>
      <c r="BA96" s="224" t="n"/>
      <c r="BB96" s="224" t="n"/>
      <c r="BC96" s="224" t="n"/>
      <c r="BD96" s="224" t="n"/>
      <c r="BE96" s="224" t="n"/>
      <c r="BF96" s="224" t="n"/>
      <c r="BG96" s="224" t="n"/>
      <c r="BH96" s="224" t="n"/>
      <c r="BI96" s="224" t="n"/>
      <c r="BJ96" s="224" t="n"/>
      <c r="BK96" s="224" t="n"/>
      <c r="BL96" s="224" t="n"/>
      <c r="BM96" s="224" t="n"/>
      <c r="BN96" s="224" t="n"/>
      <c r="BO96" s="224" t="n"/>
      <c r="BP96" s="224" t="n"/>
      <c r="BQ96" s="224" t="n"/>
      <c r="BR96" s="224" t="n"/>
      <c r="BS96" s="224" t="n"/>
      <c r="BT96" s="224" t="n"/>
      <c r="BU96" s="224" t="n"/>
      <c r="BV96" s="224" t="n"/>
      <c r="BW96" s="224" t="n"/>
      <c r="BX96" s="224" t="n"/>
      <c r="BY96" s="224" t="n"/>
      <c r="BZ96" s="224" t="n"/>
      <c r="CA96" s="224" t="n"/>
      <c r="CB96" s="224" t="n"/>
      <c r="CC96" s="224" t="n"/>
      <c r="CD96" s="224" t="n"/>
      <c r="CE96" s="224" t="n"/>
      <c r="CF96" s="224" t="n"/>
      <c r="CG96" s="224" t="n"/>
      <c r="CH96" s="224" t="n"/>
      <c r="CI96" s="224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3141" t="n"/>
      <c r="CS96" s="2667" t="n"/>
      <c r="CT96" s="2667" t="n"/>
      <c r="CU96" s="2667" t="n"/>
      <c r="CV96" s="3141" t="n"/>
      <c r="CW96" s="2667" t="n"/>
      <c r="CX96" s="224" t="n"/>
      <c r="CY96" s="32" t="n"/>
      <c r="CZ96" s="2667" t="n"/>
      <c r="DA96" s="2667" t="n"/>
      <c r="DB96" s="2667" t="n"/>
      <c r="DC96" s="2667" t="n"/>
      <c r="DD96" s="2667" t="n"/>
      <c r="DE96" s="32" t="n"/>
      <c r="DF96" s="224" t="n"/>
      <c r="DG96" s="32" t="n"/>
      <c r="DH96" s="32" t="n"/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C97" s="32" t="n"/>
      <c r="W97" s="224" t="n"/>
      <c r="X97" s="224" t="n"/>
      <c r="Y97" s="224" t="n"/>
      <c r="Z97" s="224" t="n"/>
      <c r="AA97" s="224" t="n"/>
      <c r="AB97" s="224" t="n"/>
      <c r="AC97" s="224" t="n"/>
      <c r="AD97" s="224" t="n"/>
      <c r="AE97" s="224" t="n"/>
      <c r="AF97" s="224" t="n"/>
      <c r="AG97" s="224" t="n"/>
      <c r="AH97" s="224" t="n"/>
      <c r="AI97" s="224" t="n"/>
      <c r="AJ97" s="224" t="n"/>
      <c r="AK97" s="224" t="n"/>
      <c r="AL97" s="224" t="n"/>
      <c r="AM97" s="224" t="n"/>
      <c r="AN97" s="224" t="n"/>
      <c r="AO97" s="224" t="n"/>
      <c r="AP97" s="224" t="n"/>
      <c r="AQ97" s="224" t="n"/>
      <c r="AR97" s="224" t="n"/>
      <c r="AS97" s="224" t="n"/>
      <c r="AT97" s="224" t="n"/>
      <c r="AU97" s="224" t="n"/>
      <c r="AV97" s="224" t="n"/>
      <c r="AW97" s="224" t="n"/>
      <c r="AX97" s="224" t="n"/>
      <c r="AY97" s="224" t="n"/>
      <c r="AZ97" s="224" t="n"/>
      <c r="BA97" s="224" t="n"/>
      <c r="BB97" s="224" t="n"/>
      <c r="BC97" s="224" t="n"/>
      <c r="BD97" s="224" t="n"/>
      <c r="BE97" s="224" t="n"/>
      <c r="BF97" s="224" t="n"/>
      <c r="BG97" s="224" t="n"/>
      <c r="BH97" s="224" t="n"/>
      <c r="BI97" s="224" t="n"/>
      <c r="BJ97" s="224" t="n"/>
      <c r="BK97" s="224" t="n"/>
      <c r="BL97" s="224" t="n"/>
      <c r="BM97" s="224" t="n"/>
      <c r="BN97" s="224" t="n"/>
      <c r="BO97" s="224" t="n"/>
      <c r="BP97" s="224" t="n"/>
      <c r="BQ97" s="224" t="n"/>
      <c r="BR97" s="224" t="n"/>
      <c r="BS97" s="224" t="n"/>
      <c r="BT97" s="224" t="n"/>
      <c r="BU97" s="224" t="n"/>
      <c r="BV97" s="224" t="n"/>
      <c r="BW97" s="224" t="n"/>
      <c r="BX97" s="224" t="n"/>
      <c r="BY97" s="224" t="n"/>
      <c r="BZ97" s="224" t="n"/>
      <c r="CA97" s="224" t="n"/>
      <c r="CB97" s="224" t="n"/>
      <c r="CC97" s="224" t="n"/>
      <c r="CD97" s="224" t="n"/>
      <c r="CE97" s="224" t="n"/>
      <c r="CF97" s="224" t="n"/>
      <c r="CG97" s="224" t="n"/>
      <c r="CH97" s="224" t="n"/>
      <c r="CI97" s="224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3141" t="n"/>
      <c r="CS97" s="2667" t="n"/>
      <c r="CT97" s="2667" t="n"/>
      <c r="CU97" s="2667" t="n"/>
      <c r="CV97" s="3141" t="n"/>
      <c r="CW97" s="2667" t="n"/>
      <c r="CX97" s="224" t="n"/>
      <c r="CY97" s="32" t="n"/>
      <c r="CZ97" s="2667" t="n"/>
      <c r="DA97" s="2667" t="n"/>
      <c r="DB97" s="2667" t="n"/>
      <c r="DC97" s="2667" t="n"/>
      <c r="DD97" s="2667" t="n"/>
      <c r="DE97" s="32" t="n"/>
      <c r="DF97" s="224" t="n"/>
      <c r="DG97" s="32" t="n"/>
      <c r="DH97" s="32" t="n"/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C98" s="32" t="n"/>
      <c r="W98" s="224" t="n"/>
      <c r="X98" s="224" t="n"/>
      <c r="Y98" s="224" t="n"/>
      <c r="Z98" s="224" t="n"/>
      <c r="AA98" s="224" t="n"/>
      <c r="AB98" s="224" t="n"/>
      <c r="AC98" s="224" t="n"/>
      <c r="AD98" s="224" t="n"/>
      <c r="AE98" s="224" t="n"/>
      <c r="AF98" s="224" t="n"/>
      <c r="AG98" s="224" t="n"/>
      <c r="AH98" s="224" t="n"/>
      <c r="AI98" s="224" t="n"/>
      <c r="AJ98" s="224" t="n"/>
      <c r="AK98" s="224" t="n"/>
      <c r="AL98" s="224" t="n"/>
      <c r="AM98" s="224" t="n"/>
      <c r="AN98" s="224" t="n"/>
      <c r="AO98" s="224" t="n"/>
      <c r="AP98" s="224" t="n"/>
      <c r="AQ98" s="224" t="n"/>
      <c r="AR98" s="224" t="n"/>
      <c r="AS98" s="224" t="n"/>
      <c r="AT98" s="224" t="n"/>
      <c r="AU98" s="224" t="n"/>
      <c r="AV98" s="224" t="n"/>
      <c r="AW98" s="224" t="n"/>
      <c r="AX98" s="224" t="n"/>
      <c r="AY98" s="224" t="n"/>
      <c r="AZ98" s="224" t="n"/>
      <c r="BA98" s="224" t="n"/>
      <c r="BB98" s="224" t="n"/>
      <c r="BC98" s="224" t="n"/>
      <c r="BD98" s="224" t="n"/>
      <c r="BE98" s="224" t="n"/>
      <c r="BF98" s="224" t="n"/>
      <c r="BG98" s="224" t="n"/>
      <c r="BH98" s="224" t="n"/>
      <c r="BI98" s="224" t="n"/>
      <c r="BJ98" s="224" t="n"/>
      <c r="BK98" s="224" t="n"/>
      <c r="BL98" s="224" t="n"/>
      <c r="BM98" s="224" t="n"/>
      <c r="BN98" s="224" t="n"/>
      <c r="BO98" s="224" t="n"/>
      <c r="BP98" s="224" t="n"/>
      <c r="BQ98" s="224" t="n"/>
      <c r="BR98" s="224" t="n"/>
      <c r="BS98" s="224" t="n"/>
      <c r="BT98" s="224" t="n"/>
      <c r="BU98" s="224" t="n"/>
      <c r="BV98" s="224" t="n"/>
      <c r="BW98" s="224" t="n"/>
      <c r="BX98" s="224" t="n"/>
      <c r="BY98" s="224" t="n"/>
      <c r="BZ98" s="224" t="n"/>
      <c r="CA98" s="224" t="n"/>
      <c r="CB98" s="224" t="n"/>
      <c r="CC98" s="224" t="n"/>
      <c r="CD98" s="224" t="n"/>
      <c r="CE98" s="224" t="n"/>
      <c r="CF98" s="224" t="n"/>
      <c r="CG98" s="224" t="n"/>
      <c r="CH98" s="224" t="n"/>
      <c r="CI98" s="224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3141" t="n"/>
      <c r="CS98" s="2667" t="n"/>
      <c r="CT98" s="2667" t="n"/>
      <c r="CU98" s="2667" t="n"/>
      <c r="CV98" s="3141" t="n"/>
      <c r="CW98" s="2667" t="n"/>
      <c r="CX98" s="224" t="n"/>
      <c r="CY98" s="32" t="n"/>
      <c r="CZ98" s="2667" t="n"/>
      <c r="DA98" s="2667" t="n"/>
      <c r="DB98" s="2667" t="n"/>
      <c r="DC98" s="2667" t="n"/>
      <c r="DD98" s="2667" t="n"/>
      <c r="DE98" s="32" t="n"/>
      <c r="DF98" s="224" t="n"/>
      <c r="DG98" s="32" t="n"/>
      <c r="DH98" s="32" t="n"/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C99" s="32" t="n"/>
      <c r="W99" s="224" t="n"/>
      <c r="X99" s="224" t="n"/>
      <c r="Y99" s="224" t="n"/>
      <c r="Z99" s="224" t="n"/>
      <c r="AA99" s="224" t="n"/>
      <c r="AB99" s="224" t="n"/>
      <c r="AC99" s="224" t="n"/>
      <c r="AD99" s="224" t="n"/>
      <c r="AE99" s="224" t="n"/>
      <c r="AF99" s="224" t="n"/>
      <c r="AG99" s="224" t="n"/>
      <c r="AH99" s="224" t="n"/>
      <c r="AI99" s="224" t="n"/>
      <c r="AJ99" s="224" t="n"/>
      <c r="AK99" s="224" t="n"/>
      <c r="AL99" s="224" t="n"/>
      <c r="AM99" s="224" t="n"/>
      <c r="AN99" s="224" t="n"/>
      <c r="AO99" s="224" t="n"/>
      <c r="AP99" s="224" t="n"/>
      <c r="AQ99" s="224" t="n"/>
      <c r="AR99" s="224" t="n"/>
      <c r="AS99" s="224" t="n"/>
      <c r="AT99" s="224" t="n"/>
      <c r="AU99" s="224" t="n"/>
      <c r="AV99" s="224" t="n"/>
      <c r="AW99" s="224" t="n"/>
      <c r="AX99" s="224" t="n"/>
      <c r="AY99" s="224" t="n"/>
      <c r="AZ99" s="224" t="n"/>
      <c r="BA99" s="224" t="n"/>
      <c r="BB99" s="224" t="n"/>
      <c r="BC99" s="224" t="n"/>
      <c r="BD99" s="224" t="n"/>
      <c r="BE99" s="224" t="n"/>
      <c r="BF99" s="224" t="n"/>
      <c r="BG99" s="224" t="n"/>
      <c r="BH99" s="224" t="n"/>
      <c r="BI99" s="224" t="n"/>
      <c r="BJ99" s="224" t="n"/>
      <c r="BK99" s="224" t="n"/>
      <c r="BL99" s="224" t="n"/>
      <c r="BM99" s="224" t="n"/>
      <c r="BN99" s="224" t="n"/>
      <c r="BO99" s="224" t="n"/>
      <c r="BP99" s="224" t="n"/>
      <c r="BQ99" s="224" t="n"/>
      <c r="BR99" s="224" t="n"/>
      <c r="BS99" s="224" t="n"/>
      <c r="BT99" s="224" t="n"/>
      <c r="BU99" s="224" t="n"/>
      <c r="BV99" s="224" t="n"/>
      <c r="BW99" s="224" t="n"/>
      <c r="BX99" s="224" t="n"/>
      <c r="BY99" s="224" t="n"/>
      <c r="BZ99" s="224" t="n"/>
      <c r="CA99" s="224" t="n"/>
      <c r="CB99" s="224" t="n"/>
      <c r="CC99" s="224" t="n"/>
      <c r="CD99" s="224" t="n"/>
      <c r="CE99" s="224" t="n"/>
      <c r="CF99" s="224" t="n"/>
      <c r="CG99" s="224" t="n"/>
      <c r="CH99" s="224" t="n"/>
      <c r="CI99" s="224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3141" t="n"/>
      <c r="CS99" s="2667" t="n"/>
      <c r="CT99" s="2667" t="n"/>
      <c r="CU99" s="2667" t="n"/>
      <c r="CV99" s="3141" t="n"/>
      <c r="CW99" s="2667" t="n"/>
      <c r="CX99" s="224" t="n"/>
      <c r="CY99" s="32" t="n"/>
      <c r="CZ99" s="2667" t="n"/>
      <c r="DA99" s="2667" t="n"/>
      <c r="DB99" s="2667" t="n"/>
      <c r="DC99" s="2667" t="n"/>
      <c r="DD99" s="2667" t="n"/>
      <c r="DE99" s="32" t="n"/>
      <c r="DF99" s="224" t="n"/>
      <c r="DG99" s="32" t="n"/>
      <c r="DH99" s="32" t="n"/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C100" s="32" t="n"/>
      <c r="W100" s="224" t="n"/>
      <c r="X100" s="224" t="n"/>
      <c r="Y100" s="224" t="n"/>
      <c r="Z100" s="224" t="n"/>
      <c r="AA100" s="224" t="n"/>
      <c r="AB100" s="224" t="n"/>
      <c r="AC100" s="224" t="n"/>
      <c r="AD100" s="224" t="n"/>
      <c r="AE100" s="224" t="n"/>
      <c r="AF100" s="224" t="n"/>
      <c r="AG100" s="224" t="n"/>
      <c r="AH100" s="224" t="n"/>
      <c r="AI100" s="224" t="n"/>
      <c r="AJ100" s="224" t="n"/>
      <c r="AK100" s="224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  <c r="BA100" s="224" t="n"/>
      <c r="BB100" s="224" t="n"/>
      <c r="BC100" s="224" t="n"/>
      <c r="BD100" s="224" t="n"/>
      <c r="BE100" s="224" t="n"/>
      <c r="BF100" s="224" t="n"/>
      <c r="BG100" s="224" t="n"/>
      <c r="BH100" s="224" t="n"/>
      <c r="BI100" s="224" t="n"/>
      <c r="BJ100" s="224" t="n"/>
      <c r="BK100" s="224" t="n"/>
      <c r="BL100" s="224" t="n"/>
      <c r="BM100" s="224" t="n"/>
      <c r="BN100" s="224" t="n"/>
      <c r="BO100" s="224" t="n"/>
      <c r="BP100" s="224" t="n"/>
      <c r="BQ100" s="224" t="n"/>
      <c r="BR100" s="224" t="n"/>
      <c r="BS100" s="224" t="n"/>
      <c r="BT100" s="224" t="n"/>
      <c r="BU100" s="224" t="n"/>
      <c r="BV100" s="224" t="n"/>
      <c r="BW100" s="224" t="n"/>
      <c r="BX100" s="224" t="n"/>
      <c r="BY100" s="224" t="n"/>
      <c r="BZ100" s="224" t="n"/>
      <c r="CA100" s="224" t="n"/>
      <c r="CB100" s="224" t="n"/>
      <c r="CC100" s="224" t="n"/>
      <c r="CD100" s="224" t="n"/>
      <c r="CE100" s="224" t="n"/>
      <c r="CF100" s="224" t="n"/>
      <c r="CG100" s="224" t="n"/>
      <c r="CH100" s="224" t="n"/>
      <c r="CI100" s="224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3141" t="n"/>
      <c r="CS100" s="2667" t="n"/>
      <c r="CT100" s="2667" t="n"/>
      <c r="CU100" s="2667" t="n"/>
      <c r="CV100" s="3141" t="n"/>
      <c r="CW100" s="2667" t="n"/>
      <c r="CX100" s="224" t="n"/>
      <c r="CY100" s="32" t="n"/>
      <c r="CZ100" s="2667" t="n"/>
      <c r="DA100" s="2667" t="n"/>
      <c r="DB100" s="2667" t="n"/>
      <c r="DC100" s="2667" t="n"/>
      <c r="DD100" s="2667" t="n"/>
      <c r="DE100" s="32" t="n"/>
      <c r="DF100" s="224" t="n"/>
      <c r="DG100" s="32" t="n"/>
      <c r="DH100" s="32" t="n"/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C101" s="32" t="n"/>
      <c r="W101" s="224" t="n"/>
      <c r="X101" s="224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4" t="n"/>
      <c r="AH101" s="224" t="n"/>
      <c r="AI101" s="224" t="n"/>
      <c r="AJ101" s="224" t="n"/>
      <c r="AK101" s="224" t="n"/>
      <c r="AL101" s="224" t="n"/>
      <c r="AM101" s="224" t="n"/>
      <c r="AN101" s="224" t="n"/>
      <c r="AO101" s="224" t="n"/>
      <c r="AP101" s="224" t="n"/>
      <c r="AQ101" s="224" t="n"/>
      <c r="AR101" s="224" t="n"/>
      <c r="AS101" s="224" t="n"/>
      <c r="AT101" s="224" t="n"/>
      <c r="AU101" s="224" t="n"/>
      <c r="AV101" s="224" t="n"/>
      <c r="AW101" s="224" t="n"/>
      <c r="AX101" s="224" t="n"/>
      <c r="AY101" s="224" t="n"/>
      <c r="AZ101" s="224" t="n"/>
      <c r="BA101" s="224" t="n"/>
      <c r="BB101" s="224" t="n"/>
      <c r="BC101" s="224" t="n"/>
      <c r="BD101" s="224" t="n"/>
      <c r="BE101" s="224" t="n"/>
      <c r="BF101" s="224" t="n"/>
      <c r="BG101" s="224" t="n"/>
      <c r="BH101" s="224" t="n"/>
      <c r="BI101" s="224" t="n"/>
      <c r="BJ101" s="224" t="n"/>
      <c r="BK101" s="224" t="n"/>
      <c r="BL101" s="224" t="n"/>
      <c r="BM101" s="224" t="n"/>
      <c r="BN101" s="224" t="n"/>
      <c r="BO101" s="224" t="n"/>
      <c r="BP101" s="224" t="n"/>
      <c r="BQ101" s="224" t="n"/>
      <c r="BR101" s="224" t="n"/>
      <c r="BS101" s="224" t="n"/>
      <c r="BT101" s="224" t="n"/>
      <c r="BU101" s="224" t="n"/>
      <c r="BV101" s="224" t="n"/>
      <c r="BW101" s="224" t="n"/>
      <c r="BX101" s="224" t="n"/>
      <c r="BY101" s="224" t="n"/>
      <c r="BZ101" s="224" t="n"/>
      <c r="CA101" s="224" t="n"/>
      <c r="CB101" s="224" t="n"/>
      <c r="CC101" s="224" t="n"/>
      <c r="CD101" s="224" t="n"/>
      <c r="CE101" s="224" t="n"/>
      <c r="CF101" s="224" t="n"/>
      <c r="CG101" s="224" t="n"/>
      <c r="CH101" s="224" t="n"/>
      <c r="CI101" s="224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3141" t="n"/>
      <c r="CS101" s="2667" t="n"/>
      <c r="CT101" s="2667" t="n"/>
      <c r="CU101" s="2667" t="n"/>
      <c r="CV101" s="3141" t="n"/>
      <c r="CW101" s="2667" t="n"/>
      <c r="CX101" s="224" t="n"/>
      <c r="CY101" s="32" t="n"/>
      <c r="CZ101" s="2667" t="n"/>
      <c r="DA101" s="2667" t="n"/>
      <c r="DB101" s="2667" t="n"/>
      <c r="DC101" s="2667" t="n"/>
      <c r="DD101" s="2667" t="n"/>
      <c r="DE101" s="32" t="n"/>
      <c r="DF101" s="224" t="n"/>
      <c r="DG101" s="32" t="n"/>
      <c r="DH101" s="32" t="n"/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C102" s="32" t="n"/>
      <c r="W102" s="224" t="n"/>
      <c r="X102" s="224" t="n"/>
      <c r="Y102" s="224" t="n"/>
      <c r="Z102" s="224" t="n"/>
      <c r="AA102" s="224" t="n"/>
      <c r="AB102" s="224" t="n"/>
      <c r="AC102" s="224" t="n"/>
      <c r="AD102" s="224" t="n"/>
      <c r="AE102" s="224" t="n"/>
      <c r="AF102" s="224" t="n"/>
      <c r="AG102" s="224" t="n"/>
      <c r="AH102" s="224" t="n"/>
      <c r="AI102" s="224" t="n"/>
      <c r="AJ102" s="224" t="n"/>
      <c r="AK102" s="224" t="n"/>
      <c r="AL102" s="224" t="n"/>
      <c r="AM102" s="224" t="n"/>
      <c r="AN102" s="224" t="n"/>
      <c r="AO102" s="224" t="n"/>
      <c r="AP102" s="224" t="n"/>
      <c r="AQ102" s="224" t="n"/>
      <c r="AR102" s="224" t="n"/>
      <c r="AS102" s="224" t="n"/>
      <c r="AT102" s="224" t="n"/>
      <c r="AU102" s="224" t="n"/>
      <c r="AV102" s="224" t="n"/>
      <c r="AW102" s="224" t="n"/>
      <c r="AX102" s="224" t="n"/>
      <c r="AY102" s="224" t="n"/>
      <c r="AZ102" s="224" t="n"/>
      <c r="BA102" s="224" t="n"/>
      <c r="BB102" s="224" t="n"/>
      <c r="BC102" s="224" t="n"/>
      <c r="BD102" s="224" t="n"/>
      <c r="BE102" s="224" t="n"/>
      <c r="BF102" s="224" t="n"/>
      <c r="BG102" s="224" t="n"/>
      <c r="BH102" s="224" t="n"/>
      <c r="BI102" s="224" t="n"/>
      <c r="BJ102" s="224" t="n"/>
      <c r="BK102" s="224" t="n"/>
      <c r="BL102" s="224" t="n"/>
      <c r="BM102" s="224" t="n"/>
      <c r="BN102" s="224" t="n"/>
      <c r="BO102" s="224" t="n"/>
      <c r="BP102" s="224" t="n"/>
      <c r="BQ102" s="224" t="n"/>
      <c r="BR102" s="224" t="n"/>
      <c r="BS102" s="224" t="n"/>
      <c r="BT102" s="224" t="n"/>
      <c r="BU102" s="224" t="n"/>
      <c r="BV102" s="224" t="n"/>
      <c r="BW102" s="224" t="n"/>
      <c r="BX102" s="224" t="n"/>
      <c r="BY102" s="224" t="n"/>
      <c r="BZ102" s="224" t="n"/>
      <c r="CA102" s="224" t="n"/>
      <c r="CB102" s="224" t="n"/>
      <c r="CC102" s="224" t="n"/>
      <c r="CD102" s="224" t="n"/>
      <c r="CE102" s="224" t="n"/>
      <c r="CF102" s="224" t="n"/>
      <c r="CG102" s="224" t="n"/>
      <c r="CH102" s="224" t="n"/>
      <c r="CI102" s="224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3141" t="n"/>
      <c r="CS102" s="2667" t="n"/>
      <c r="CT102" s="2667" t="n"/>
      <c r="CU102" s="2667" t="n"/>
      <c r="CV102" s="3141" t="n"/>
      <c r="CW102" s="2667" t="n"/>
      <c r="CX102" s="224" t="n"/>
      <c r="CY102" s="32" t="n"/>
      <c r="CZ102" s="2667" t="n"/>
      <c r="DA102" s="2667" t="n"/>
      <c r="DB102" s="2667" t="n"/>
      <c r="DC102" s="2667" t="n"/>
      <c r="DD102" s="2667" t="n"/>
      <c r="DE102" s="32" t="n"/>
      <c r="DF102" s="224" t="n"/>
      <c r="DG102" s="32" t="n"/>
      <c r="DH102" s="32" t="n"/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C103" s="32" t="n"/>
      <c r="W103" s="224" t="n"/>
      <c r="X103" s="224" t="n"/>
      <c r="Y103" s="224" t="n"/>
      <c r="Z103" s="224" t="n"/>
      <c r="AA103" s="224" t="n"/>
      <c r="AB103" s="224" t="n"/>
      <c r="AC103" s="224" t="n"/>
      <c r="AD103" s="224" t="n"/>
      <c r="AE103" s="224" t="n"/>
      <c r="AF103" s="224" t="n"/>
      <c r="AG103" s="224" t="n"/>
      <c r="AH103" s="224" t="n"/>
      <c r="AI103" s="224" t="n"/>
      <c r="AJ103" s="224" t="n"/>
      <c r="AK103" s="224" t="n"/>
      <c r="AL103" s="224" t="n"/>
      <c r="AM103" s="224" t="n"/>
      <c r="AN103" s="224" t="n"/>
      <c r="AO103" s="224" t="n"/>
      <c r="AP103" s="224" t="n"/>
      <c r="AQ103" s="224" t="n"/>
      <c r="AR103" s="224" t="n"/>
      <c r="AS103" s="224" t="n"/>
      <c r="AT103" s="224" t="n"/>
      <c r="AU103" s="224" t="n"/>
      <c r="AV103" s="224" t="n"/>
      <c r="AW103" s="224" t="n"/>
      <c r="AX103" s="224" t="n"/>
      <c r="AY103" s="224" t="n"/>
      <c r="AZ103" s="224" t="n"/>
      <c r="BA103" s="224" t="n"/>
      <c r="BB103" s="224" t="n"/>
      <c r="BC103" s="224" t="n"/>
      <c r="BD103" s="224" t="n"/>
      <c r="BE103" s="224" t="n"/>
      <c r="BF103" s="224" t="n"/>
      <c r="BG103" s="224" t="n"/>
      <c r="BH103" s="224" t="n"/>
      <c r="BI103" s="224" t="n"/>
      <c r="BJ103" s="224" t="n"/>
      <c r="BK103" s="224" t="n"/>
      <c r="BL103" s="224" t="n"/>
      <c r="BM103" s="224" t="n"/>
      <c r="BN103" s="224" t="n"/>
      <c r="BO103" s="224" t="n"/>
      <c r="BP103" s="224" t="n"/>
      <c r="BQ103" s="224" t="n"/>
      <c r="BR103" s="224" t="n"/>
      <c r="BS103" s="224" t="n"/>
      <c r="BT103" s="224" t="n"/>
      <c r="BU103" s="224" t="n"/>
      <c r="BV103" s="224" t="n"/>
      <c r="BW103" s="224" t="n"/>
      <c r="BX103" s="224" t="n"/>
      <c r="BY103" s="224" t="n"/>
      <c r="BZ103" s="224" t="n"/>
      <c r="CA103" s="224" t="n"/>
      <c r="CB103" s="224" t="n"/>
      <c r="CC103" s="224" t="n"/>
      <c r="CD103" s="224" t="n"/>
      <c r="CE103" s="224" t="n"/>
      <c r="CF103" s="224" t="n"/>
      <c r="CG103" s="224" t="n"/>
      <c r="CH103" s="224" t="n"/>
      <c r="CI103" s="224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3141" t="n"/>
      <c r="CS103" s="2667" t="n"/>
      <c r="CT103" s="2667" t="n"/>
      <c r="CU103" s="2667" t="n"/>
      <c r="CV103" s="3141" t="n"/>
      <c r="CW103" s="2667" t="n"/>
      <c r="CX103" s="224" t="n"/>
      <c r="CY103" s="32" t="n"/>
      <c r="CZ103" s="2667" t="n"/>
      <c r="DA103" s="2667" t="n"/>
      <c r="DB103" s="2667" t="n"/>
      <c r="DC103" s="2667" t="n"/>
      <c r="DD103" s="2667" t="n"/>
      <c r="DE103" s="32" t="n"/>
      <c r="DF103" s="224" t="n"/>
      <c r="DG103" s="32" t="n"/>
      <c r="DH103" s="32" t="n"/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C104" s="32" t="n"/>
      <c r="W104" s="224" t="n"/>
      <c r="X104" s="224" t="n"/>
      <c r="Y104" s="224" t="n"/>
      <c r="Z104" s="224" t="n"/>
      <c r="AA104" s="224" t="n"/>
      <c r="AB104" s="224" t="n"/>
      <c r="AC104" s="224" t="n"/>
      <c r="AD104" s="224" t="n"/>
      <c r="AE104" s="224" t="n"/>
      <c r="AF104" s="224" t="n"/>
      <c r="AG104" s="224" t="n"/>
      <c r="AH104" s="224" t="n"/>
      <c r="AI104" s="224" t="n"/>
      <c r="AJ104" s="224" t="n"/>
      <c r="AK104" s="224" t="n"/>
      <c r="AL104" s="224" t="n"/>
      <c r="AM104" s="224" t="n"/>
      <c r="AN104" s="224" t="n"/>
      <c r="AO104" s="224" t="n"/>
      <c r="AP104" s="224" t="n"/>
      <c r="AQ104" s="224" t="n"/>
      <c r="AR104" s="224" t="n"/>
      <c r="AS104" s="224" t="n"/>
      <c r="AT104" s="224" t="n"/>
      <c r="AU104" s="224" t="n"/>
      <c r="AV104" s="224" t="n"/>
      <c r="AW104" s="224" t="n"/>
      <c r="AX104" s="224" t="n"/>
      <c r="AY104" s="224" t="n"/>
      <c r="AZ104" s="224" t="n"/>
      <c r="BA104" s="224" t="n"/>
      <c r="BB104" s="224" t="n"/>
      <c r="BC104" s="224" t="n"/>
      <c r="BD104" s="224" t="n"/>
      <c r="BE104" s="224" t="n"/>
      <c r="BF104" s="224" t="n"/>
      <c r="BG104" s="224" t="n"/>
      <c r="BH104" s="224" t="n"/>
      <c r="BI104" s="224" t="n"/>
      <c r="BJ104" s="224" t="n"/>
      <c r="BK104" s="224" t="n"/>
      <c r="BL104" s="224" t="n"/>
      <c r="BM104" s="224" t="n"/>
      <c r="BN104" s="224" t="n"/>
      <c r="BO104" s="224" t="n"/>
      <c r="BP104" s="224" t="n"/>
      <c r="BQ104" s="224" t="n"/>
      <c r="BR104" s="224" t="n"/>
      <c r="BS104" s="224" t="n"/>
      <c r="BT104" s="224" t="n"/>
      <c r="BU104" s="224" t="n"/>
      <c r="BV104" s="224" t="n"/>
      <c r="BW104" s="224" t="n"/>
      <c r="BX104" s="224" t="n"/>
      <c r="BY104" s="224" t="n"/>
      <c r="BZ104" s="224" t="n"/>
      <c r="CA104" s="224" t="n"/>
      <c r="CB104" s="224" t="n"/>
      <c r="CC104" s="224" t="n"/>
      <c r="CD104" s="224" t="n"/>
      <c r="CE104" s="224" t="n"/>
      <c r="CF104" s="224" t="n"/>
      <c r="CG104" s="224" t="n"/>
      <c r="CH104" s="224" t="n"/>
      <c r="CI104" s="224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3141" t="n"/>
      <c r="CS104" s="2667" t="n"/>
      <c r="CT104" s="2667" t="n"/>
      <c r="CU104" s="2667" t="n"/>
      <c r="CV104" s="3141" t="n"/>
      <c r="CW104" s="2667" t="n"/>
      <c r="CX104" s="224" t="n"/>
      <c r="CY104" s="32" t="n"/>
      <c r="CZ104" s="2667" t="n"/>
      <c r="DA104" s="2667" t="n"/>
      <c r="DB104" s="2667" t="n"/>
      <c r="DC104" s="2667" t="n"/>
      <c r="DD104" s="2667" t="n"/>
      <c r="DE104" s="32" t="n"/>
      <c r="DF104" s="224" t="n"/>
      <c r="DG104" s="32" t="n"/>
      <c r="DH104" s="32" t="n"/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C105" s="32" t="n"/>
      <c r="W105" s="224" t="n"/>
      <c r="X105" s="224" t="n"/>
      <c r="Y105" s="224" t="n"/>
      <c r="Z105" s="224" t="n"/>
      <c r="AA105" s="224" t="n"/>
      <c r="AB105" s="224" t="n"/>
      <c r="AC105" s="224" t="n"/>
      <c r="AD105" s="224" t="n"/>
      <c r="AE105" s="224" t="n"/>
      <c r="AF105" s="224" t="n"/>
      <c r="AG105" s="224" t="n"/>
      <c r="AH105" s="224" t="n"/>
      <c r="AI105" s="224" t="n"/>
      <c r="AJ105" s="224" t="n"/>
      <c r="AK105" s="224" t="n"/>
      <c r="AL105" s="224" t="n"/>
      <c r="AM105" s="224" t="n"/>
      <c r="AN105" s="224" t="n"/>
      <c r="AO105" s="224" t="n"/>
      <c r="AP105" s="224" t="n"/>
      <c r="AQ105" s="224" t="n"/>
      <c r="AR105" s="224" t="n"/>
      <c r="AS105" s="224" t="n"/>
      <c r="AT105" s="224" t="n"/>
      <c r="AU105" s="224" t="n"/>
      <c r="AV105" s="224" t="n"/>
      <c r="AW105" s="224" t="n"/>
      <c r="AX105" s="224" t="n"/>
      <c r="AY105" s="224" t="n"/>
      <c r="AZ105" s="224" t="n"/>
      <c r="BA105" s="224" t="n"/>
      <c r="BB105" s="224" t="n"/>
      <c r="BC105" s="224" t="n"/>
      <c r="BD105" s="224" t="n"/>
      <c r="BE105" s="224" t="n"/>
      <c r="BF105" s="224" t="n"/>
      <c r="BG105" s="224" t="n"/>
      <c r="BH105" s="224" t="n"/>
      <c r="BI105" s="224" t="n"/>
      <c r="BJ105" s="224" t="n"/>
      <c r="BK105" s="224" t="n"/>
      <c r="BL105" s="224" t="n"/>
      <c r="BM105" s="224" t="n"/>
      <c r="BN105" s="224" t="n"/>
      <c r="BO105" s="224" t="n"/>
      <c r="BP105" s="224" t="n"/>
      <c r="BQ105" s="224" t="n"/>
      <c r="BR105" s="224" t="n"/>
      <c r="BS105" s="224" t="n"/>
      <c r="BT105" s="224" t="n"/>
      <c r="BU105" s="224" t="n"/>
      <c r="BV105" s="224" t="n"/>
      <c r="BW105" s="224" t="n"/>
      <c r="BX105" s="224" t="n"/>
      <c r="BY105" s="224" t="n"/>
      <c r="BZ105" s="224" t="n"/>
      <c r="CA105" s="224" t="n"/>
      <c r="CB105" s="224" t="n"/>
      <c r="CC105" s="224" t="n"/>
      <c r="CD105" s="224" t="n"/>
      <c r="CE105" s="224" t="n"/>
      <c r="CF105" s="224" t="n"/>
      <c r="CG105" s="224" t="n"/>
      <c r="CH105" s="224" t="n"/>
      <c r="CI105" s="224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3141" t="n"/>
      <c r="CS105" s="2667" t="n"/>
      <c r="CT105" s="2667" t="n"/>
      <c r="CU105" s="2667" t="n"/>
      <c r="CV105" s="3141" t="n"/>
      <c r="CW105" s="2667" t="n"/>
      <c r="CX105" s="224" t="n"/>
      <c r="CY105" s="32" t="n"/>
      <c r="CZ105" s="2667" t="n"/>
      <c r="DA105" s="2667" t="n"/>
      <c r="DB105" s="2667" t="n"/>
      <c r="DC105" s="2667" t="n"/>
      <c r="DD105" s="2667" t="n"/>
      <c r="DE105" s="32" t="n"/>
      <c r="DF105" s="224" t="n"/>
      <c r="DG105" s="32" t="n"/>
      <c r="DH105" s="32" t="n"/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C106" s="32" t="n"/>
      <c r="W106" s="224" t="n"/>
      <c r="X106" s="224" t="n"/>
      <c r="Y106" s="224" t="n"/>
      <c r="Z106" s="224" t="n"/>
      <c r="AA106" s="224" t="n"/>
      <c r="AB106" s="224" t="n"/>
      <c r="AC106" s="224" t="n"/>
      <c r="AD106" s="224" t="n"/>
      <c r="AE106" s="224" t="n"/>
      <c r="AF106" s="224" t="n"/>
      <c r="AG106" s="224" t="n"/>
      <c r="AH106" s="224" t="n"/>
      <c r="AI106" s="224" t="n"/>
      <c r="AJ106" s="224" t="n"/>
      <c r="AK106" s="224" t="n"/>
      <c r="AL106" s="224" t="n"/>
      <c r="AM106" s="224" t="n"/>
      <c r="AN106" s="224" t="n"/>
      <c r="AO106" s="224" t="n"/>
      <c r="AP106" s="224" t="n"/>
      <c r="AQ106" s="224" t="n"/>
      <c r="AR106" s="224" t="n"/>
      <c r="AS106" s="224" t="n"/>
      <c r="AT106" s="224" t="n"/>
      <c r="AU106" s="224" t="n"/>
      <c r="AV106" s="224" t="n"/>
      <c r="AW106" s="224" t="n"/>
      <c r="AX106" s="224" t="n"/>
      <c r="AY106" s="224" t="n"/>
      <c r="AZ106" s="224" t="n"/>
      <c r="BA106" s="224" t="n"/>
      <c r="BB106" s="224" t="n"/>
      <c r="BC106" s="224" t="n"/>
      <c r="BD106" s="224" t="n"/>
      <c r="BE106" s="224" t="n"/>
      <c r="BF106" s="224" t="n"/>
      <c r="BG106" s="224" t="n"/>
      <c r="BH106" s="224" t="n"/>
      <c r="BI106" s="224" t="n"/>
      <c r="BJ106" s="224" t="n"/>
      <c r="BK106" s="224" t="n"/>
      <c r="BL106" s="224" t="n"/>
      <c r="BM106" s="224" t="n"/>
      <c r="BN106" s="224" t="n"/>
      <c r="BO106" s="224" t="n"/>
      <c r="BP106" s="224" t="n"/>
      <c r="BQ106" s="224" t="n"/>
      <c r="BR106" s="224" t="n"/>
      <c r="BS106" s="224" t="n"/>
      <c r="BT106" s="224" t="n"/>
      <c r="BU106" s="224" t="n"/>
      <c r="BV106" s="224" t="n"/>
      <c r="BW106" s="224" t="n"/>
      <c r="BX106" s="224" t="n"/>
      <c r="BY106" s="224" t="n"/>
      <c r="BZ106" s="224" t="n"/>
      <c r="CA106" s="224" t="n"/>
      <c r="CB106" s="224" t="n"/>
      <c r="CC106" s="224" t="n"/>
      <c r="CD106" s="224" t="n"/>
      <c r="CE106" s="224" t="n"/>
      <c r="CF106" s="224" t="n"/>
      <c r="CG106" s="224" t="n"/>
      <c r="CH106" s="224" t="n"/>
      <c r="CI106" s="224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3141" t="n"/>
      <c r="CS106" s="2667" t="n"/>
      <c r="CT106" s="2667" t="n"/>
      <c r="CU106" s="2667" t="n"/>
      <c r="CV106" s="3141" t="n"/>
      <c r="CW106" s="2667" t="n"/>
      <c r="CX106" s="224" t="n"/>
      <c r="CY106" s="32" t="n"/>
      <c r="CZ106" s="2667" t="n"/>
      <c r="DA106" s="2667" t="n"/>
      <c r="DB106" s="2667" t="n"/>
      <c r="DC106" s="2667" t="n"/>
      <c r="DD106" s="2667" t="n"/>
      <c r="DE106" s="32" t="n"/>
      <c r="DF106" s="224" t="n"/>
      <c r="DG106" s="32" t="n"/>
      <c r="DH106" s="32" t="n"/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C107" s="32" t="n"/>
      <c r="W107" s="224" t="n"/>
      <c r="X107" s="224" t="n"/>
      <c r="Y107" s="224" t="n"/>
      <c r="Z107" s="224" t="n"/>
      <c r="AA107" s="224" t="n"/>
      <c r="AB107" s="224" t="n"/>
      <c r="AC107" s="224" t="n"/>
      <c r="AD107" s="224" t="n"/>
      <c r="AE107" s="224" t="n"/>
      <c r="AF107" s="224" t="n"/>
      <c r="AG107" s="224" t="n"/>
      <c r="AH107" s="224" t="n"/>
      <c r="AI107" s="224" t="n"/>
      <c r="AJ107" s="224" t="n"/>
      <c r="AK107" s="224" t="n"/>
      <c r="AL107" s="224" t="n"/>
      <c r="AM107" s="224" t="n"/>
      <c r="AN107" s="224" t="n"/>
      <c r="AO107" s="224" t="n"/>
      <c r="AP107" s="224" t="n"/>
      <c r="AQ107" s="224" t="n"/>
      <c r="AR107" s="224" t="n"/>
      <c r="AS107" s="224" t="n"/>
      <c r="AT107" s="224" t="n"/>
      <c r="AU107" s="224" t="n"/>
      <c r="AV107" s="224" t="n"/>
      <c r="AW107" s="224" t="n"/>
      <c r="AX107" s="224" t="n"/>
      <c r="AY107" s="224" t="n"/>
      <c r="AZ107" s="224" t="n"/>
      <c r="BA107" s="224" t="n"/>
      <c r="BB107" s="224" t="n"/>
      <c r="BC107" s="224" t="n"/>
      <c r="BD107" s="224" t="n"/>
      <c r="BE107" s="224" t="n"/>
      <c r="BF107" s="224" t="n"/>
      <c r="BG107" s="224" t="n"/>
      <c r="BH107" s="224" t="n"/>
      <c r="BI107" s="224" t="n"/>
      <c r="BJ107" s="224" t="n"/>
      <c r="BK107" s="224" t="n"/>
      <c r="BL107" s="224" t="n"/>
      <c r="BM107" s="224" t="n"/>
      <c r="BN107" s="224" t="n"/>
      <c r="BO107" s="224" t="n"/>
      <c r="BP107" s="224" t="n"/>
      <c r="BQ107" s="224" t="n"/>
      <c r="BR107" s="224" t="n"/>
      <c r="BS107" s="224" t="n"/>
      <c r="BT107" s="224" t="n"/>
      <c r="BU107" s="224" t="n"/>
      <c r="BV107" s="224" t="n"/>
      <c r="BW107" s="224" t="n"/>
      <c r="BX107" s="224" t="n"/>
      <c r="BY107" s="224" t="n"/>
      <c r="BZ107" s="224" t="n"/>
      <c r="CA107" s="224" t="n"/>
      <c r="CB107" s="224" t="n"/>
      <c r="CC107" s="224" t="n"/>
      <c r="CD107" s="224" t="n"/>
      <c r="CE107" s="224" t="n"/>
      <c r="CF107" s="224" t="n"/>
      <c r="CG107" s="224" t="n"/>
      <c r="CH107" s="224" t="n"/>
      <c r="CI107" s="224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3141" t="n"/>
      <c r="CS107" s="2667" t="n"/>
      <c r="CT107" s="2667" t="n"/>
      <c r="CU107" s="2667" t="n"/>
      <c r="CV107" s="3141" t="n"/>
      <c r="CW107" s="2667" t="n"/>
      <c r="CX107" s="224" t="n"/>
      <c r="CY107" s="32" t="n"/>
      <c r="CZ107" s="2667" t="n"/>
      <c r="DA107" s="2667" t="n"/>
      <c r="DB107" s="2667" t="n"/>
      <c r="DC107" s="2667" t="n"/>
      <c r="DD107" s="2667" t="n"/>
      <c r="DE107" s="32" t="n"/>
      <c r="DF107" s="224" t="n"/>
      <c r="DG107" s="32" t="n"/>
      <c r="DH107" s="32" t="n"/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CX108" s="34" t="n"/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CX109" s="34" t="n"/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CX110" s="34" t="n"/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CX111" s="34" t="n"/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CX112" s="34" t="n"/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CX113" s="34" t="n"/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CX114" s="34" t="n"/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CX115" s="34" t="n"/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CX116" s="34" t="n"/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CX117" s="34" t="n"/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CX118" s="34" t="n"/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CX119" s="34" t="n"/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CX120" s="34" t="n"/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CX121" s="34" t="n"/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CX122" s="34" t="n"/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CX123" s="34" t="n"/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CX124" s="34" t="n"/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CX125" s="34" t="n"/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CX126" s="34" t="n"/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CX127" s="34" t="n"/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CX128" s="34" t="n"/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CX129" s="34" t="n"/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CX130" s="34" t="n"/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CX131" s="34" t="n"/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CX132" s="34" t="n"/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CX133" s="34" t="n"/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CX134" s="34" t="n"/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CX135" s="34" t="n"/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CX136" s="34" t="n"/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CX137" s="34" t="n"/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CX138" s="34" t="n"/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CX139" s="34" t="n"/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CX140" s="34" t="n"/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CX141" s="34" t="n"/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CX142" s="34" t="n"/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CX143" s="34" t="n"/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CX144" s="34" t="n"/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CX145" s="34" t="n"/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CX146" s="34" t="n"/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CX147" s="34" t="n"/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CX148" s="34" t="n"/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CX149" s="34" t="n"/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CX150" s="34" t="n"/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CX151" s="34" t="n"/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CX152" s="34" t="n"/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CX153" s="34" t="n"/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CX154" s="34" t="n"/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CX155" s="34" t="n"/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CX156" s="34" t="n"/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CX157" s="34" t="n"/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CX158" s="34" t="n"/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CX159" s="34" t="n"/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CX160" s="34" t="n"/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CX161" s="34" t="n"/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CX162" s="34" t="n"/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CX163" s="34" t="n"/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CX164" s="34" t="n"/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CX165" s="34" t="n"/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CX166" s="34" t="n"/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CX167" s="34" t="n"/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CX168" s="34" t="n"/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CX169" s="34" t="n"/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CX170" s="34" t="n"/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CX171" s="34" t="n"/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CX172" s="34" t="n"/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CX173" s="34" t="n"/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CX174" s="34" t="n"/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CX175" s="34" t="n"/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CX176" s="34" t="n"/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CX177" s="34" t="n"/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CX178" s="34" t="n"/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CX179" s="34" t="n"/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CX180" s="34" t="n"/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CX181" s="34" t="n"/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CX182" s="34" t="n"/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topLeftCell="B1" view="pageBreakPreview" workbookViewId="0" zoomScaleNormal="60">
      <selection activeCell="K12" sqref="K12"/>
    </sheetView>
  </sheetViews>
  <sheetFormatPr baseColWidth="10" defaultColWidth="11.5" defaultRowHeight="13"/>
  <cols>
    <col customWidth="1" max="1" min="1" style="2557" width="1"/>
    <col customWidth="1" max="2" min="2" style="2557" width="29.33203125"/>
    <col customWidth="1" hidden="1" max="3" min="3" style="2557" width="12"/>
    <col customWidth="1" hidden="1" max="4" min="4" style="2557" width="13.6640625"/>
    <col customWidth="1" hidden="1" max="5" min="5" style="2557" width="10.1640625"/>
    <col customWidth="1" hidden="1" max="6" min="6" style="2557" width="10.5"/>
    <col customWidth="1" hidden="1" max="7" min="7" style="2557" width="9.5"/>
    <col customWidth="1" hidden="1" max="8" min="8" style="2557" width="7"/>
    <col customWidth="1" hidden="1" max="9" min="9" style="2557" width="3.1640625"/>
    <col customWidth="1" hidden="1" max="10" min="10" style="2557" width="9.5"/>
    <col customWidth="1" hidden="1" max="11" min="11" style="2557" width="9.6640625"/>
    <col customWidth="1" hidden="1" max="12" min="12" style="2557" width="8.83203125"/>
    <col customWidth="1" hidden="1" max="13" min="13" style="2557" width="11.83203125"/>
    <col customWidth="1" hidden="1" max="14" min="14" style="2557" width="6.83203125"/>
    <col customWidth="1" hidden="1" max="15" min="15" style="2557" width="0.33203125"/>
    <col customWidth="1" hidden="1" max="16" min="16" style="2557" width="14.5"/>
    <col customWidth="1" hidden="1" max="17" min="17" style="2557" width="9.5"/>
    <col customWidth="1" hidden="1" max="18" min="18" style="2557" width="8.83203125"/>
    <col customWidth="1" hidden="1" max="19" min="19" style="2557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557" width="13"/>
    <col customWidth="1" hidden="1" max="27" min="27" style="2557" width="13"/>
    <col customWidth="1" hidden="1" max="28" min="28" style="2557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557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hidden="1" max="48" min="47" style="34" width="9.33203125"/>
    <col customWidth="1" hidden="1" max="48" min="48" style="2557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557" width="13"/>
    <col customWidth="1" hidden="1" max="53" min="53" style="2557" width="13"/>
    <col customWidth="1" hidden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557" width="13"/>
    <col customWidth="1" hidden="1" max="60" min="60" style="2557" width="13"/>
    <col customWidth="1" hidden="1" max="61" min="61" style="34" width="8.6640625"/>
    <col customWidth="1" hidden="1" max="62" min="62" style="34" width="0.1640625"/>
    <col customWidth="1" hidden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557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557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max="88" min="88" style="34" width="10.1640625"/>
    <col customWidth="1" max="89" min="89" style="34" width="13.33203125"/>
    <col customWidth="1" max="90" min="90" style="34" width="13.5"/>
    <col customWidth="1" max="92" min="91" style="34" width="12.6640625"/>
    <col customWidth="1" max="93" min="93" style="34" width="13.5"/>
    <col customWidth="1" max="94" min="94" style="34" width="8.6640625"/>
    <col customWidth="1" max="95" min="95" style="2557" width="0.5"/>
    <col customWidth="1" max="97" min="96" style="2619" width="12.33203125"/>
    <col customWidth="1" max="98" min="98" style="2619" width="14.5"/>
    <col customWidth="1" max="99" min="99" style="2619" width="12.6640625"/>
    <col customWidth="1" max="100" min="100" style="2619" width="13.5"/>
    <col customWidth="1" max="101" min="101" style="2619" width="14.6640625"/>
    <col customWidth="1" max="102" min="102" style="34" width="9.6640625"/>
    <col customWidth="1" max="103" min="103" style="2557" width="0.6640625"/>
    <col customWidth="1" max="104" min="104" style="2751" width="14.83203125"/>
    <col customWidth="1" hidden="1" max="106" min="105" style="2619" width="14"/>
    <col customWidth="1" hidden="1" max="106" min="106" style="2557" width="13"/>
    <col customWidth="1" max="107" min="107" style="2619" width="14.83203125"/>
    <col customWidth="1" max="108" min="108" style="2619" width="12.1640625"/>
    <col customWidth="1" max="109" min="109" style="34" width="11.83203125"/>
    <col customWidth="1" hidden="1" max="112" min="110" style="2557" width="11.83203125"/>
    <col customWidth="1" hidden="1" max="111" min="111" style="2557" width="13"/>
    <col customWidth="1" max="113" min="113" style="12" width="2.6640625"/>
    <col customWidth="1" hidden="1" max="114" min="114" style="1125" width="13.5"/>
    <col customWidth="1" hidden="1" max="115" min="115" style="1125" width="16.5"/>
    <col customWidth="1" hidden="1" max="116" min="116" style="1125" width="11.5"/>
    <col customWidth="1" hidden="1" max="117" min="117" style="1125" width="17.83203125"/>
    <col customWidth="1" hidden="1" max="119" min="118" style="2557" width="17.83203125"/>
    <col customWidth="1" hidden="1" max="128" min="120" style="2557" width="11.5"/>
    <col customWidth="1" hidden="1" max="129" min="129" style="2557" width="21"/>
    <col customWidth="1" hidden="1" max="133" min="130" style="2557" width="11.5"/>
  </cols>
  <sheetData>
    <row customHeight="1" ht="20" r="1" s="2557">
      <c r="B1" s="38" t="inlineStr">
        <is>
          <t xml:space="preserve">Trafic Mobile </t>
        </is>
      </c>
      <c r="AO1" s="2969" t="n"/>
      <c r="BK1" s="2969" t="n"/>
      <c r="BL1" s="2969" t="n"/>
      <c r="BM1" s="2969" t="n"/>
      <c r="BN1" s="2969" t="n"/>
      <c r="BO1" s="2969" t="n"/>
      <c r="BP1" s="2969" t="n"/>
      <c r="BQ1" s="2969" t="n"/>
      <c r="BR1" s="2969" t="n"/>
      <c r="CQ1" s="880" t="n"/>
      <c r="CR1" s="3126" t="n"/>
      <c r="CS1" s="3126" t="n">
        <v>102.714099308197</v>
      </c>
      <c r="CT1" s="3126" t="n"/>
      <c r="CU1" s="3126" t="n"/>
      <c r="CV1" s="3126" t="n"/>
      <c r="CW1" s="3126" t="n">
        <v>1407.70841732627</v>
      </c>
      <c r="CX1" s="1126" t="n"/>
      <c r="CY1" s="880" t="n"/>
      <c r="CZ1" s="3288" t="n">
        <v>-234.930027599375</v>
      </c>
      <c r="DA1" s="3126" t="n"/>
      <c r="DB1" s="3126" t="n"/>
      <c r="DC1" s="3126" t="n"/>
      <c r="DD1" s="3126" t="n"/>
      <c r="DE1" s="1126" t="n"/>
      <c r="DF1" s="1128" t="n"/>
      <c r="DG1" s="1128" t="n"/>
      <c r="DH1" s="1128" t="n"/>
      <c r="DX1" s="34" t="n"/>
      <c r="DY1" s="34" t="n"/>
      <c r="DZ1" s="34" t="n"/>
    </row>
    <row customHeight="1" ht="6.75" r="2" s="2557">
      <c r="D2" s="2985" t="n"/>
      <c r="E2" s="2985" t="n"/>
      <c r="F2" s="3289" t="n"/>
      <c r="G2" s="2985" t="n"/>
      <c r="H2" s="1130" t="n"/>
      <c r="J2" s="2985" t="n"/>
      <c r="K2" s="2985" t="n"/>
      <c r="L2" s="1130" t="n"/>
      <c r="M2" s="2985" t="n"/>
      <c r="N2" s="618" t="n"/>
      <c r="O2" s="34" t="n"/>
      <c r="P2" s="892" t="n"/>
      <c r="Q2" s="618" t="n"/>
      <c r="R2" s="618" t="n"/>
      <c r="S2" s="618" t="n"/>
      <c r="T2" s="618" t="n"/>
      <c r="V2" s="2985" t="n"/>
      <c r="W2" s="2985" t="n"/>
      <c r="X2" s="2985" t="n"/>
      <c r="Y2" s="3289" t="n"/>
      <c r="Z2" s="3289" t="n"/>
      <c r="AA2" s="2985" t="n"/>
      <c r="AB2" s="618" t="n"/>
      <c r="AC2" s="1131" t="n"/>
      <c r="AD2" s="1132" t="n"/>
      <c r="AE2" s="1130" t="n"/>
      <c r="AF2" s="1130" t="n"/>
      <c r="AG2" s="1130" t="n"/>
      <c r="AH2" s="1130" t="n"/>
      <c r="AI2" s="1130" t="n"/>
      <c r="AJ2" s="1130" t="n"/>
      <c r="AK2" s="1131" t="n"/>
      <c r="AL2" s="1132" t="n"/>
      <c r="AM2" s="1130" t="n"/>
      <c r="AN2" s="1130" t="n"/>
      <c r="AO2" s="1130" t="n"/>
      <c r="AP2" s="1130" t="n"/>
      <c r="AQ2" s="1130" t="n"/>
      <c r="AR2" s="1130" t="n"/>
      <c r="AS2" s="893" t="n"/>
      <c r="AT2" s="1131" t="n"/>
      <c r="AU2" s="1132" t="n"/>
      <c r="AV2" s="1130" t="n"/>
      <c r="AW2" s="1130" t="n"/>
      <c r="AX2" s="1130" t="n"/>
      <c r="AY2" s="1130" t="n"/>
      <c r="AZ2" s="1130" t="n"/>
      <c r="BA2" s="618" t="n"/>
      <c r="BB2" s="617" t="n"/>
      <c r="BC2" s="892" t="n"/>
      <c r="BD2" s="618" t="n"/>
      <c r="BE2" s="618" t="n"/>
      <c r="BF2" s="618" t="n"/>
      <c r="BG2" s="618" t="n"/>
      <c r="BH2" s="618" t="n"/>
      <c r="BI2" s="893" t="n"/>
      <c r="BJ2" s="617" t="n"/>
      <c r="BK2" s="3290" t="n"/>
      <c r="BL2" s="2985" t="n"/>
      <c r="BM2" s="2985" t="n"/>
      <c r="BN2" s="2985" t="n"/>
      <c r="BO2" s="3289" t="n"/>
      <c r="BP2" s="3289" t="n"/>
      <c r="BQ2" s="2985" t="n"/>
      <c r="BR2" s="1134" t="n"/>
      <c r="BS2" s="1131" t="n"/>
      <c r="BT2" s="1132" t="n"/>
      <c r="BU2" s="1130" t="n"/>
      <c r="BV2" s="1130" t="n"/>
      <c r="BW2" s="1130" t="n"/>
      <c r="BX2" s="1130" t="n"/>
      <c r="BY2" s="1130" t="n"/>
      <c r="BZ2" s="1134" t="n"/>
      <c r="CA2" s="1131" t="n"/>
      <c r="CB2" s="1132" t="n"/>
      <c r="CC2" s="1130" t="n"/>
      <c r="CD2" s="1130" t="n"/>
      <c r="CE2" s="1130" t="n"/>
      <c r="CF2" s="1130" t="n"/>
      <c r="CG2" s="1130" t="n"/>
      <c r="CH2" s="1134" t="n"/>
      <c r="CI2" s="1131" t="n"/>
      <c r="CJ2" s="3290" t="n"/>
      <c r="CK2" s="2985" t="n"/>
      <c r="CL2" s="2985" t="n"/>
      <c r="CM2" s="3289" t="n"/>
      <c r="CN2" s="3289" t="n"/>
      <c r="CO2" s="2985" t="n"/>
      <c r="CP2" s="1130" t="n"/>
      <c r="CY2" s="894" t="n"/>
    </row>
    <row customHeight="1" ht="14" r="3" s="2557">
      <c r="D3" s="3291" t="n"/>
      <c r="E3" s="2963" t="n">
        <v>0</v>
      </c>
      <c r="F3" s="3292" t="n"/>
      <c r="G3" s="3291" t="n">
        <v>0</v>
      </c>
      <c r="J3" s="2619" t="n"/>
      <c r="K3" s="2619" t="n"/>
      <c r="M3" s="2619" t="n"/>
      <c r="N3" s="34" t="n"/>
      <c r="O3" s="34" t="n"/>
      <c r="P3" s="1137" t="n"/>
      <c r="Q3" s="34" t="n"/>
      <c r="R3" s="34" t="n"/>
      <c r="S3" s="34" t="n"/>
      <c r="V3" s="2619" t="n"/>
      <c r="W3" s="2619" t="n"/>
      <c r="X3" s="2619" t="n"/>
      <c r="Y3" s="3292" t="n"/>
      <c r="Z3" s="3292" t="n"/>
      <c r="AA3" s="2619" t="n"/>
      <c r="AC3" s="91" t="n"/>
      <c r="AK3" s="91" t="n"/>
      <c r="AT3" s="91" t="n"/>
      <c r="BB3" s="635" t="n"/>
      <c r="BC3" s="1137" t="n"/>
      <c r="BI3" s="1138" t="n"/>
      <c r="BJ3" s="635" t="n"/>
      <c r="BK3" s="2994" t="n"/>
      <c r="BL3" s="2619" t="n"/>
      <c r="BM3" s="2619" t="n"/>
      <c r="BN3" s="2619" t="n"/>
      <c r="BO3" s="3292" t="n"/>
      <c r="BP3" s="3292" t="n"/>
      <c r="BQ3" s="2619" t="n"/>
      <c r="BR3" s="1139" t="n"/>
      <c r="BS3" s="91" t="n"/>
      <c r="BT3" s="1140" t="n"/>
      <c r="BZ3" s="1139" t="n"/>
      <c r="CA3" s="91" t="n"/>
      <c r="CB3" s="1140" t="n"/>
      <c r="CH3" s="1139" t="n"/>
      <c r="CI3" s="91" t="n"/>
      <c r="CJ3" s="2994" t="n"/>
      <c r="CK3" s="2619" t="n"/>
      <c r="CL3" s="2619" t="n"/>
      <c r="CM3" s="3292" t="n"/>
      <c r="CN3" s="3292" t="n"/>
      <c r="CO3" s="2619" t="n"/>
      <c r="CY3" s="900" t="n"/>
      <c r="CZ3" s="2963" t="n"/>
      <c r="DD3" s="3291" t="n">
        <v>0</v>
      </c>
      <c r="DM3" s="3293" t="n"/>
    </row>
    <row customFormat="1" customHeight="1" ht="15" r="4" s="2554">
      <c r="D4" s="2580" t="n">
        <v>45658</v>
      </c>
      <c r="E4" s="2790" t="n"/>
      <c r="F4" s="2790" t="n"/>
      <c r="G4" s="2790" t="n"/>
      <c r="H4" s="2790" t="n"/>
      <c r="J4" s="2580" t="n">
        <v>45689</v>
      </c>
      <c r="K4" s="2790" t="n"/>
      <c r="L4" s="2790" t="n"/>
      <c r="M4" s="2790" t="n"/>
      <c r="N4" s="2790" t="n"/>
      <c r="O4" s="1142" t="n"/>
      <c r="P4" s="2579" t="n">
        <v>45717</v>
      </c>
      <c r="Q4" s="2790" t="n"/>
      <c r="R4" s="2790" t="n"/>
      <c r="S4" s="2790" t="n"/>
      <c r="T4" s="2790" t="n"/>
      <c r="U4" s="68" t="n"/>
      <c r="V4" s="2580" t="n">
        <v>45748</v>
      </c>
      <c r="W4" s="2790" t="n"/>
      <c r="X4" s="2790" t="n"/>
      <c r="Y4" s="2790" t="n"/>
      <c r="Z4" s="2790" t="n"/>
      <c r="AA4" s="2790" t="n"/>
      <c r="AB4" s="2790" t="n"/>
      <c r="AC4" s="3294" t="n"/>
      <c r="AD4" s="2580" t="n">
        <v>45778</v>
      </c>
      <c r="AE4" s="2790" t="n"/>
      <c r="AF4" s="2790" t="n"/>
      <c r="AG4" s="2790" t="n"/>
      <c r="AH4" s="2790" t="n"/>
      <c r="AI4" s="2790" t="n"/>
      <c r="AJ4" s="2790" t="n"/>
      <c r="AK4" s="3294" t="n"/>
      <c r="AL4" s="2580" t="n">
        <v>45809</v>
      </c>
      <c r="AM4" s="2790" t="n"/>
      <c r="AN4" s="2790" t="n"/>
      <c r="AO4" s="2790" t="n"/>
      <c r="AP4" s="2790" t="n"/>
      <c r="AQ4" s="2790" t="n"/>
      <c r="AR4" s="2790" t="n"/>
      <c r="AS4" s="2790" t="n"/>
      <c r="AT4" s="3295" t="n"/>
      <c r="AU4" s="2580" t="n">
        <v>45839</v>
      </c>
      <c r="AV4" s="2790" t="n"/>
      <c r="AW4" s="2790" t="n"/>
      <c r="AX4" s="2790" t="n"/>
      <c r="AY4" s="2790" t="n"/>
      <c r="AZ4" s="2790" t="n"/>
      <c r="BA4" s="2790" t="n"/>
      <c r="BB4" s="1145" t="n"/>
      <c r="BC4" s="2578" t="n">
        <v>45870</v>
      </c>
      <c r="BD4" s="2790" t="n"/>
      <c r="BE4" s="2790" t="n"/>
      <c r="BF4" s="2790" t="n"/>
      <c r="BG4" s="2790" t="n"/>
      <c r="BH4" s="2790" t="n"/>
      <c r="BI4" s="2791" t="n"/>
      <c r="BJ4" s="1146" t="n"/>
      <c r="BK4" s="2578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1145" t="n"/>
      <c r="BT4" s="2578" t="n">
        <v>45931</v>
      </c>
      <c r="BU4" s="2790" t="n"/>
      <c r="BV4" s="2790" t="n"/>
      <c r="BW4" s="2790" t="n"/>
      <c r="BX4" s="2790" t="n"/>
      <c r="BY4" s="2790" t="n"/>
      <c r="BZ4" s="2791" t="n"/>
      <c r="CA4" s="1145" t="n"/>
      <c r="CB4" s="2578" t="n">
        <v>45962</v>
      </c>
      <c r="CC4" s="2790" t="n"/>
      <c r="CD4" s="2790" t="n"/>
      <c r="CE4" s="2790" t="n"/>
      <c r="CF4" s="2790" t="n"/>
      <c r="CG4" s="2790" t="n"/>
      <c r="CH4" s="2791" t="n"/>
      <c r="CI4" s="1145" t="n"/>
      <c r="CJ4" s="2579" t="n">
        <v>45992</v>
      </c>
      <c r="CK4" s="2790" t="n"/>
      <c r="CL4" s="2790" t="n"/>
      <c r="CM4" s="2790" t="n"/>
      <c r="CN4" s="2790" t="n"/>
      <c r="CO4" s="2790" t="n"/>
      <c r="CP4" s="2790" t="n"/>
      <c r="CQ4" s="1142" t="n"/>
      <c r="CR4" s="2554" t="inlineStr">
        <is>
          <t>CUMUL</t>
        </is>
      </c>
      <c r="CY4" s="1147" t="n"/>
      <c r="CZ4" s="2574" t="inlineStr">
        <is>
          <t>ANNUEL</t>
        </is>
      </c>
      <c r="DA4" s="2790" t="n"/>
      <c r="DB4" s="2790" t="n"/>
      <c r="DC4" s="2790" t="n"/>
      <c r="DD4" s="2790" t="n"/>
      <c r="DE4" s="2790" t="n"/>
      <c r="DF4" s="2790" t="n"/>
      <c r="DG4" s="2790" t="n"/>
      <c r="DH4" s="2790" t="n"/>
      <c r="DJ4" s="1148" t="n"/>
      <c r="DK4" s="3296" t="n"/>
      <c r="DL4" s="1148" t="n"/>
      <c r="DM4" s="1148" t="n"/>
    </row>
    <row customFormat="1" customHeight="1" ht="33" r="5" s="79">
      <c r="B5" s="79" t="inlineStr">
        <is>
          <t>(En millions minutes)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1150" t="n"/>
      <c r="CZ5" s="2647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151" t="n"/>
      <c r="DJ5" s="3297" t="inlineStr">
        <is>
          <t>2025
 Réel</t>
        </is>
      </c>
      <c r="DK5" s="3297" t="inlineStr">
        <is>
          <t>2025 
Budget</t>
        </is>
      </c>
      <c r="DL5" s="3297" t="inlineStr">
        <is>
          <t>2024 
Réel</t>
        </is>
      </c>
      <c r="DM5" s="3297" t="inlineStr">
        <is>
          <t>Actu</t>
        </is>
      </c>
    </row>
    <row r="6">
      <c r="D6" s="2619" t="n"/>
      <c r="E6" s="2619" t="n"/>
      <c r="F6" s="3298" t="n"/>
      <c r="G6" s="2619" t="n"/>
      <c r="J6" s="2619" t="n"/>
      <c r="K6" s="2619" t="n"/>
      <c r="L6" s="2619" t="n"/>
      <c r="M6" s="2619" t="n"/>
      <c r="N6" s="34" t="n"/>
      <c r="O6" s="34" t="n"/>
      <c r="P6" s="3299" t="n"/>
      <c r="Q6" s="2618" t="n"/>
      <c r="R6" s="2618" t="n"/>
      <c r="S6" s="2618" t="n"/>
      <c r="U6" s="635" t="n"/>
      <c r="V6" s="2619" t="n"/>
      <c r="W6" s="2619" t="n"/>
      <c r="X6" s="2619" t="n"/>
      <c r="Y6" s="3298" t="n"/>
      <c r="Z6" s="3298" t="n"/>
      <c r="AA6" s="2619" t="n"/>
      <c r="AC6" s="91" t="n"/>
      <c r="AD6" s="2619" t="n"/>
      <c r="AE6" s="2619" t="n"/>
      <c r="AF6" s="2619" t="n"/>
      <c r="AG6" s="3298" t="n"/>
      <c r="AH6" s="3298" t="n"/>
      <c r="AI6" s="2619" t="n"/>
      <c r="AK6" s="91" t="n"/>
      <c r="AL6" s="3299" t="n"/>
      <c r="AM6" s="2618" t="n"/>
      <c r="AN6" s="2618" t="n"/>
      <c r="AO6" s="2618" t="n"/>
      <c r="AP6" s="2618" t="n"/>
      <c r="AQ6" s="2618" t="n"/>
      <c r="AR6" s="2618" t="n"/>
      <c r="AS6" s="1138" t="n"/>
      <c r="AT6" s="2795" t="n"/>
      <c r="AU6" s="2619" t="n"/>
      <c r="AV6" s="2619" t="n"/>
      <c r="AW6" s="2619" t="n"/>
      <c r="AX6" s="3298" t="n"/>
      <c r="AY6" s="3298" t="n"/>
      <c r="AZ6" s="2619" t="n"/>
      <c r="BB6" s="91" t="n"/>
      <c r="BC6" s="2618" t="n"/>
      <c r="BD6" s="2618" t="n"/>
      <c r="BE6" s="2618" t="n"/>
      <c r="BF6" s="2618" t="n"/>
      <c r="BG6" s="2618" t="n"/>
      <c r="BH6" s="2618" t="n"/>
      <c r="BJ6" s="635" t="n"/>
      <c r="BK6" s="2619" t="n"/>
      <c r="BL6" s="2619" t="n"/>
      <c r="BM6" s="2619" t="n"/>
      <c r="BN6" s="2619" t="n"/>
      <c r="BO6" s="3298" t="n"/>
      <c r="BP6" s="3298" t="n"/>
      <c r="BQ6" s="2619" t="n"/>
      <c r="BS6" s="91" t="n"/>
      <c r="CA6" s="91" t="n"/>
      <c r="CB6" s="2619" t="n"/>
      <c r="CC6" s="2619" t="n"/>
      <c r="CD6" s="2619" t="n"/>
      <c r="CE6" s="3298" t="n"/>
      <c r="CF6" s="3298" t="n"/>
      <c r="CG6" s="2619" t="n"/>
      <c r="CI6" s="91" t="n"/>
      <c r="CJ6" s="2619" t="n"/>
      <c r="CK6" s="2619" t="n"/>
      <c r="CL6" s="2619" t="n"/>
      <c r="CM6" s="3298" t="n"/>
      <c r="CN6" s="3298" t="n"/>
      <c r="CO6" s="2619" t="n"/>
      <c r="CY6" s="900" t="n"/>
      <c r="DJ6" s="3300">
        <f>SUM(D6,J6,P6,V6,AD6,AL6,AU6,BC6,BK6,BT6,CB6,CJ6)-CR6</f>
        <v/>
      </c>
      <c r="DK6" s="3300">
        <f>SUM(E6,K6,Q6,W6,AE6,AM6,AV6,BD6,BL6,BU6,CC6,CK6)-CS6</f>
        <v/>
      </c>
      <c r="DL6" s="3300">
        <f>SUM(G6,M6,S6,AA6,AI6,AR6,AZ6,BH6,BQ6,BY6,CG6,CO6)-CW6</f>
        <v/>
      </c>
      <c r="DM6" s="3300">
        <f>SUM(D6,J6,P6,V6,AD6,AL6,AU6,BC6,,BN6,BV6,CD6,CL6)-CT6</f>
        <v/>
      </c>
    </row>
    <row customHeight="1" ht="12.75" r="7" s="2557">
      <c r="B7" s="1156" t="inlineStr">
        <is>
          <t>Total  Trafic sortant</t>
        </is>
      </c>
      <c r="C7" s="643" t="inlineStr">
        <is>
          <t>TRAF1</t>
        </is>
      </c>
      <c r="D7" s="3301" t="n">
        <v>127.7560531917571</v>
      </c>
      <c r="E7" s="3301" t="n">
        <v>169.1237395287445</v>
      </c>
      <c r="F7" s="3302" t="n">
        <v>-41.36768633698742</v>
      </c>
      <c r="G7" s="3301" t="n">
        <v>170.5865642162741</v>
      </c>
      <c r="H7" s="1161" t="n">
        <v>-0.2510778690062329</v>
      </c>
      <c r="I7" s="93" t="n"/>
      <c r="J7" s="3301" t="n">
        <v>110.4889542510196</v>
      </c>
      <c r="K7" s="3301" t="n">
        <v>154.2806075709582</v>
      </c>
      <c r="L7" s="3302" t="n">
        <v>-43.79165331993859</v>
      </c>
      <c r="M7" s="3301" t="n">
        <v>160.0032115317856</v>
      </c>
      <c r="N7" s="1161" t="n">
        <v>-0.3094578965430931</v>
      </c>
      <c r="O7" s="1159" t="n"/>
      <c r="P7" s="3301" t="n">
        <v>115.9139791529875</v>
      </c>
      <c r="Q7" s="3301" t="n">
        <v>162.3379656887957</v>
      </c>
      <c r="R7" s="3302" t="n">
        <v>-46.4239865358082</v>
      </c>
      <c r="S7" s="3301" t="n">
        <v>168.6834445973496</v>
      </c>
      <c r="T7" s="1161" t="n">
        <v>-0.3128313247949362</v>
      </c>
      <c r="U7" s="1160" t="n"/>
      <c r="V7" s="3301" t="n">
        <v>114.0434835726766</v>
      </c>
      <c r="W7" s="3301" t="n">
        <v>158.6515888842248</v>
      </c>
      <c r="X7" s="3301" t="n">
        <v>114.609214951191</v>
      </c>
      <c r="Y7" s="2811" t="n">
        <v>-44.60810531154816</v>
      </c>
      <c r="Z7" s="2810" t="n">
        <v>-0.5657313785143714</v>
      </c>
      <c r="AA7" s="3301" t="n">
        <v>155.9217934456071</v>
      </c>
      <c r="AB7" s="1161" t="n">
        <v>-0.2685853526148646</v>
      </c>
      <c r="AC7" s="3303" t="n"/>
      <c r="AD7" s="3301" t="n">
        <v>105.3082430678463</v>
      </c>
      <c r="AE7" s="3301" t="n">
        <v>161.4584023550012</v>
      </c>
      <c r="AF7" s="3301" t="n">
        <v>121.0132380603379</v>
      </c>
      <c r="AG7" s="2811" t="n">
        <v>-56.15015928715489</v>
      </c>
      <c r="AH7" s="2810" t="n">
        <v>-15.70499499249162</v>
      </c>
      <c r="AI7" s="3301" t="n">
        <v>151.2482394945135</v>
      </c>
      <c r="AJ7" s="1161" t="n">
        <v>-0.3037390489978805</v>
      </c>
      <c r="AK7" s="3303" t="n"/>
      <c r="AL7" s="3301" t="n">
        <v>98.68479824336083</v>
      </c>
      <c r="AM7" s="3301" t="n">
        <v>154.480383161541</v>
      </c>
      <c r="AN7" s="3301" t="n">
        <v>119.9697346726196</v>
      </c>
      <c r="AO7" s="3301" t="n">
        <v>102.7793398177857</v>
      </c>
      <c r="AP7" s="2811" t="n">
        <v>-55.79558491818017</v>
      </c>
      <c r="AQ7" s="2811" t="n">
        <v>-21.28493642925876</v>
      </c>
      <c r="AR7" s="3301" t="n">
        <v>141.3582451434018</v>
      </c>
      <c r="AS7" s="1161" t="n">
        <v>-0.3018815553118291</v>
      </c>
      <c r="AT7" s="3304" t="n"/>
      <c r="AU7" s="3301" t="n">
        <v>95.21619356334165</v>
      </c>
      <c r="AV7" s="3301" t="n">
        <v>149.5927507401044</v>
      </c>
      <c r="AW7" s="3301" t="n">
        <v>105.9495044775735</v>
      </c>
      <c r="AX7" s="2811" t="n">
        <v>-54.37655717676276</v>
      </c>
      <c r="AY7" s="2811" t="n">
        <v>-10.73331091423188</v>
      </c>
      <c r="AZ7" s="3301" t="n">
        <v>132.5811802349999</v>
      </c>
      <c r="BA7" s="1161" t="n">
        <v>-0.2818272292148015</v>
      </c>
      <c r="BB7" s="3303" t="n"/>
      <c r="BC7" s="3301" t="n">
        <v>87.14515227999617</v>
      </c>
      <c r="BD7" s="3301" t="n">
        <v>143.5143397401448</v>
      </c>
      <c r="BE7" s="3301" t="n">
        <v>109.0216951726785</v>
      </c>
      <c r="BF7" s="2811" t="n">
        <v>-56.36918746014867</v>
      </c>
      <c r="BG7" s="2811" t="n">
        <v>-21.87654289268237</v>
      </c>
      <c r="BH7" s="3301" t="n">
        <v>125.7535974125311</v>
      </c>
      <c r="BI7" s="1161" t="n">
        <v>-0.3070166255831316</v>
      </c>
      <c r="BJ7" s="1160" t="n"/>
      <c r="BK7" s="3301" t="n">
        <v>89.09863364528725</v>
      </c>
      <c r="BL7" s="3301" t="n">
        <v>137.0880877939659</v>
      </c>
      <c r="BM7" s="3301" t="n">
        <v>107.8980960092695</v>
      </c>
      <c r="BN7" s="3301" t="n">
        <v>96.32653035594615</v>
      </c>
      <c r="BO7" s="2811" t="n">
        <v>-47.9894541486786</v>
      </c>
      <c r="BP7" s="2811" t="n">
        <v>-7.227896710658896</v>
      </c>
      <c r="BQ7" s="3301" t="n">
        <v>123.350757439485</v>
      </c>
      <c r="BR7" s="1161" t="n">
        <v>-0.2776806928891506</v>
      </c>
      <c r="BS7" s="3303" t="n"/>
      <c r="BT7" s="3301" t="n">
        <v>91.46358964126284</v>
      </c>
      <c r="BU7" s="3301" t="n">
        <v>143.8804289769429</v>
      </c>
      <c r="BV7" s="3301" t="n">
        <v>101.1135254592388</v>
      </c>
      <c r="BW7" s="2811" t="n">
        <v>-52.41683933568001</v>
      </c>
      <c r="BX7" s="2811" t="n">
        <v>-9.649935817976001</v>
      </c>
      <c r="BY7" s="3301" t="n">
        <v>122.2274113449225</v>
      </c>
      <c r="BZ7" s="1161" t="n">
        <v>-0.2516933097506663</v>
      </c>
      <c r="CA7" s="3303" t="n"/>
      <c r="CB7" s="3301" t="n">
        <v>83.44866552605254</v>
      </c>
      <c r="CC7" s="3301" t="n">
        <v>141.1291811212307</v>
      </c>
      <c r="CD7" s="3301" t="n">
        <v>106.521808220319</v>
      </c>
      <c r="CE7" s="2811" t="n">
        <v>-57.68051559517821</v>
      </c>
      <c r="CF7" s="2811" t="n">
        <v>-23.07314269426642</v>
      </c>
      <c r="CG7" s="3301" t="n">
        <v>118.5533051429058</v>
      </c>
      <c r="CH7" s="1161" t="n">
        <v>-0.2961084853310303</v>
      </c>
      <c r="CI7" s="3303" t="n"/>
      <c r="CJ7" s="3301" t="n">
        <v>91.96550877790105</v>
      </c>
      <c r="CK7" s="3301" t="n">
        <v>155.5677793703986</v>
      </c>
      <c r="CL7" s="3301" t="n">
        <v>120.9776477604253</v>
      </c>
      <c r="CM7" s="2811" t="n">
        <v>-63.60227059249752</v>
      </c>
      <c r="CN7" s="2811" t="n">
        <v>-29.01213898252421</v>
      </c>
      <c r="CO7" s="3301" t="n">
        <v>129.2577602571752</v>
      </c>
      <c r="CP7" s="1161" t="n">
        <v>-0.2885107354875742</v>
      </c>
      <c r="CQ7" s="3305" t="n"/>
      <c r="CR7" s="3306" t="n">
        <v>1210.53325491349</v>
      </c>
      <c r="CS7" s="3301" t="n">
        <v>1831.105254932052</v>
      </c>
      <c r="CT7" s="3301" t="n">
        <v>1279.496369118915</v>
      </c>
      <c r="CU7" s="3301" t="n">
        <v>-620.5720000185627</v>
      </c>
      <c r="CV7" s="3301" t="n">
        <v>-68.96311420542543</v>
      </c>
      <c r="CW7" s="3301" t="n">
        <v>1699.525510260951</v>
      </c>
      <c r="CX7" s="3301">
        <f>IFERROR(CR7/CW7-1, "-")</f>
        <v/>
      </c>
      <c r="CY7" s="3307" t="n"/>
      <c r="CZ7" s="3301" t="n">
        <v>1831.074348724477</v>
      </c>
      <c r="DA7" s="3301" t="n">
        <v>1518.003791150465</v>
      </c>
      <c r="DB7" s="3301" t="n">
        <v>1358.632107185939</v>
      </c>
      <c r="DC7" s="3301" t="n">
        <v>1279.497681168905</v>
      </c>
      <c r="DD7" s="3301" t="n">
        <v>1699.525510260951</v>
      </c>
      <c r="DE7" s="3305">
        <f>+CZ7/DD7-1</f>
        <v/>
      </c>
      <c r="DF7" s="1159">
        <f>+DA7/DD7-1</f>
        <v/>
      </c>
      <c r="DG7" s="1159">
        <f>+DB7/DD7-1</f>
        <v/>
      </c>
      <c r="DH7" s="1159">
        <f>+DC7/DD7-1</f>
        <v/>
      </c>
      <c r="DI7" s="1167" t="n"/>
      <c r="DJ7" s="3300">
        <f>SUM(D7,J7,P7,V7,AD7,AL7,AU7,BC7,BK7,BT7,CB7,CJ7)-CR7</f>
        <v/>
      </c>
      <c r="DK7" s="3300">
        <f>SUM(E7,K7,Q7,W7,AE7,AM7,AV7,BD7,BL7,BU7,CC7,CK7)-CS7</f>
        <v/>
      </c>
      <c r="DL7" s="3300">
        <f>SUM(G7,M7,S7,AA7,AI7,AR7,AZ7,BH7,BQ7,BY7,CG7,CO7)-CW7</f>
        <v/>
      </c>
      <c r="DM7" s="3300">
        <f>SUM(D7,J7,P7,V7,AD7,AL7,AU7,BC7,,BN7,BV7,CD7,CL7)-CT7</f>
        <v/>
      </c>
    </row>
    <row customHeight="1" ht="5.25" r="8" s="2557">
      <c r="B8" s="1168" t="n"/>
      <c r="C8" s="643" t="inlineStr">
        <is>
          <t>TRAF2</t>
        </is>
      </c>
      <c r="D8" s="3308" t="n"/>
      <c r="E8" s="2667" t="n"/>
      <c r="F8" s="2825" t="n"/>
      <c r="G8" s="2667" t="n"/>
      <c r="H8" s="224" t="n"/>
      <c r="I8" s="32" t="n"/>
      <c r="J8" s="3308" t="n"/>
      <c r="K8" s="2667" t="n"/>
      <c r="L8" s="2825" t="n"/>
      <c r="M8" s="2667" t="n"/>
      <c r="N8" s="224" t="n"/>
      <c r="O8" s="224" t="n"/>
      <c r="P8" s="3308" t="n"/>
      <c r="Q8" s="2667" t="n"/>
      <c r="R8" s="2825" t="n"/>
      <c r="S8" s="2667" t="n"/>
      <c r="T8" s="224" t="n"/>
      <c r="U8" s="389" t="n"/>
      <c r="V8" s="3308" t="n"/>
      <c r="W8" s="2667" t="n"/>
      <c r="X8" s="2667" t="n"/>
      <c r="Y8" s="2825" t="n"/>
      <c r="Z8" s="2825" t="n"/>
      <c r="AA8" s="2667" t="n"/>
      <c r="AB8" s="224" t="n"/>
      <c r="AC8" s="389" t="n"/>
      <c r="AD8" s="3308" t="n"/>
      <c r="AE8" s="2667" t="n"/>
      <c r="AF8" s="2667" t="n"/>
      <c r="AG8" s="2825" t="n"/>
      <c r="AH8" s="2825" t="n"/>
      <c r="AI8" s="2667" t="n"/>
      <c r="AJ8" s="224" t="n"/>
      <c r="AK8" s="389" t="n"/>
      <c r="AL8" s="3308" t="n"/>
      <c r="AM8" s="2667" t="n"/>
      <c r="AN8" s="2667" t="n"/>
      <c r="AO8" s="2667" t="n"/>
      <c r="AP8" s="2825" t="n"/>
      <c r="AQ8" s="2825" t="n"/>
      <c r="AR8" s="2667" t="n"/>
      <c r="AS8" s="224" t="n"/>
      <c r="AT8" s="2826" t="n"/>
      <c r="AU8" s="3308" t="n"/>
      <c r="AV8" s="2667" t="n"/>
      <c r="AW8" s="2667" t="n"/>
      <c r="AX8" s="2825" t="n"/>
      <c r="AY8" s="2825" t="n"/>
      <c r="AZ8" s="2667" t="n"/>
      <c r="BA8" s="224" t="n"/>
      <c r="BB8" s="389" t="n"/>
      <c r="BC8" s="3308" t="n"/>
      <c r="BD8" s="2667" t="n"/>
      <c r="BE8" s="2667" t="n"/>
      <c r="BF8" s="2825" t="n"/>
      <c r="BG8" s="2825" t="n"/>
      <c r="BH8" s="2667" t="n"/>
      <c r="BI8" s="224" t="n"/>
      <c r="BJ8" s="389" t="n"/>
      <c r="BK8" s="3308" t="n"/>
      <c r="BL8" s="2667" t="n"/>
      <c r="BM8" s="2667" t="n"/>
      <c r="BN8" s="2667" t="n"/>
      <c r="BO8" s="2825" t="n"/>
      <c r="BP8" s="2825" t="n"/>
      <c r="BQ8" s="2667" t="n"/>
      <c r="BR8" s="224" t="n"/>
      <c r="BS8" s="389" t="n"/>
      <c r="BT8" s="3308" t="n"/>
      <c r="BU8" s="2667" t="n"/>
      <c r="BV8" s="2667" t="n"/>
      <c r="BW8" s="2825" t="n"/>
      <c r="BX8" s="2825" t="n"/>
      <c r="BY8" s="2667" t="n"/>
      <c r="BZ8" s="224" t="n"/>
      <c r="CA8" s="389" t="n"/>
      <c r="CB8" s="3308" t="n"/>
      <c r="CC8" s="2667" t="n"/>
      <c r="CD8" s="2667" t="n"/>
      <c r="CE8" s="2825" t="n"/>
      <c r="CF8" s="2825" t="n"/>
      <c r="CG8" s="2667" t="n"/>
      <c r="CH8" s="224" t="n"/>
      <c r="CI8" s="389" t="n"/>
      <c r="CJ8" s="3308" t="n"/>
      <c r="CK8" s="2667" t="n"/>
      <c r="CL8" s="2667" t="n"/>
      <c r="CM8" s="2825" t="n"/>
      <c r="CN8" s="2825" t="n"/>
      <c r="CO8" s="2667" t="n"/>
      <c r="CP8" s="224" t="n"/>
      <c r="CQ8" s="224" t="n"/>
      <c r="CR8" s="3008" t="n"/>
      <c r="CS8" s="2667" t="n"/>
      <c r="CT8" s="2667" t="n"/>
      <c r="CU8" s="2667" t="n"/>
      <c r="CV8" s="2667" t="n"/>
      <c r="CW8" s="2667" t="n"/>
      <c r="CX8" s="2667">
        <f>IFERROR(CR8/CW8-1, "-")</f>
        <v/>
      </c>
      <c r="CY8" s="3309" t="n"/>
      <c r="CZ8" s="2667" t="n"/>
      <c r="DA8" s="2667" t="n"/>
      <c r="DB8" s="2667" t="n"/>
      <c r="DC8" s="2667" t="n"/>
      <c r="DD8" s="2667" t="n"/>
      <c r="DE8" s="224" t="n"/>
      <c r="DF8" s="32" t="n"/>
      <c r="DG8" s="32" t="n"/>
      <c r="DH8" s="32" t="n"/>
      <c r="DI8" s="1167" t="n"/>
      <c r="DJ8" s="3300">
        <f>SUM(D8,J8,P8,V8,AD8,AL8,AU8,BC8,BK8,BT8,CB8,CJ8)-CR8</f>
        <v/>
      </c>
      <c r="DK8" s="3300">
        <f>SUM(E8,K8,Q8,W8,AE8,AM8,AV8,BD8,BL8,BU8,CC8,CK8)-CS8</f>
        <v/>
      </c>
      <c r="DL8" s="3300">
        <f>SUM(G8,M8,S8,AA8,AI8,AR8,AZ8,BH8,BQ8,BY8,CG8,CO8)-CW8</f>
        <v/>
      </c>
      <c r="DM8" s="3300">
        <f>SUM(D8,J8,P8,V8,AD8,AL8,AU8,BC8,,BN8,BV8,CD8,CL8)-CT8</f>
        <v/>
      </c>
      <c r="DX8" s="2811">
        <f>CS8-CZ8</f>
        <v/>
      </c>
      <c r="DY8" s="2811">
        <f>CT8-DC8</f>
        <v/>
      </c>
      <c r="DZ8" s="2811">
        <f>CW8-DD8</f>
        <v/>
      </c>
    </row>
    <row customFormat="1" customHeight="1" ht="12.75" r="9" s="139">
      <c r="B9" s="1171" t="inlineStr">
        <is>
          <t>Trafic sortant prépayé (Consumer)</t>
        </is>
      </c>
      <c r="C9" s="643" t="inlineStr">
        <is>
          <t>TRAF3</t>
        </is>
      </c>
      <c r="D9" s="3013" t="n">
        <v>118.0302475144997</v>
      </c>
      <c r="E9" s="3013" t="n">
        <v>156.4968599934757</v>
      </c>
      <c r="F9" s="3310" t="n">
        <v>-38.46661247897603</v>
      </c>
      <c r="G9" s="3311" t="n">
        <v>159.0630100659489</v>
      </c>
      <c r="H9" s="1174" t="n">
        <v>-0.2579654599421746</v>
      </c>
      <c r="I9" s="93" t="n"/>
      <c r="J9" s="3013" t="n">
        <v>101.4561084332503</v>
      </c>
      <c r="K9" s="3013" t="n">
        <v>142.3497343132453</v>
      </c>
      <c r="L9" s="3310" t="n">
        <v>-40.89362587999501</v>
      </c>
      <c r="M9" s="3311" t="n">
        <v>148.9869064606465</v>
      </c>
      <c r="N9" s="1174" t="n">
        <v>-0.3190266793005128</v>
      </c>
      <c r="O9" s="987" t="n"/>
      <c r="P9" s="3013" t="n">
        <v>106.3259759453775</v>
      </c>
      <c r="Q9" s="3013" t="n">
        <v>148.9545506391605</v>
      </c>
      <c r="R9" s="3310" t="n">
        <v>-42.62857469378297</v>
      </c>
      <c r="S9" s="3311" t="n">
        <v>157.0719456877702</v>
      </c>
      <c r="T9" s="1174" t="n">
        <v>-0.3230746873363767</v>
      </c>
      <c r="U9" s="369" t="n"/>
      <c r="V9" s="3013" t="n">
        <v>104.6300816970363</v>
      </c>
      <c r="W9" s="3013" t="n">
        <v>146.5014624227819</v>
      </c>
      <c r="X9" s="3013" t="n">
        <v>105.6350436169486</v>
      </c>
      <c r="Y9" s="3310" t="n">
        <v>-41.87138072574555</v>
      </c>
      <c r="Z9" s="3310" t="n">
        <v>-1.004961919912262</v>
      </c>
      <c r="AA9" s="3311" t="n">
        <v>145.0068398247793</v>
      </c>
      <c r="AB9" s="1174" t="n">
        <v>-0.2784472661878071</v>
      </c>
      <c r="AC9" s="369" t="n"/>
      <c r="AD9" s="3013" t="n">
        <v>95.70803910254722</v>
      </c>
      <c r="AE9" s="3013" t="n">
        <v>151.5446291220281</v>
      </c>
      <c r="AF9" s="3013" t="n">
        <v>111.7346505376675</v>
      </c>
      <c r="AG9" s="3310" t="n">
        <v>-55.83659001948092</v>
      </c>
      <c r="AH9" s="3310" t="n">
        <v>-16.0266114351203</v>
      </c>
      <c r="AI9" s="3311" t="n">
        <v>140.0139621869152</v>
      </c>
      <c r="AJ9" s="1174" t="n">
        <v>-0.3164393207101778</v>
      </c>
      <c r="AK9" s="369" t="n"/>
      <c r="AL9" s="3013" t="n">
        <v>89.5840357350385</v>
      </c>
      <c r="AM9" s="3013" t="n">
        <v>142.1813750913709</v>
      </c>
      <c r="AN9" s="3013" t="n">
        <v>110.8427273009887</v>
      </c>
      <c r="AO9" s="3013" t="n">
        <v>93.07705643852027</v>
      </c>
      <c r="AP9" s="3310" t="n">
        <v>-52.59733935633238</v>
      </c>
      <c r="AQ9" s="3310" t="n">
        <v>-21.25869156595022</v>
      </c>
      <c r="AR9" s="3311" t="n">
        <v>130.6595731827862</v>
      </c>
      <c r="AS9" s="1174" t="n">
        <v>-0.3143706691149608</v>
      </c>
      <c r="AT9" s="3023" t="n"/>
      <c r="AU9" s="3013" t="n">
        <v>86.06267337427134</v>
      </c>
      <c r="AV9" s="3013" t="n">
        <v>138.1713285444934</v>
      </c>
      <c r="AW9" s="3013" t="n">
        <v>96.93366634827782</v>
      </c>
      <c r="AX9" s="3310" t="n">
        <v>-52.10865517022206</v>
      </c>
      <c r="AY9" s="3310" t="n">
        <v>-10.87099297400648</v>
      </c>
      <c r="AZ9" s="3311" t="n">
        <v>121.5567127546802</v>
      </c>
      <c r="BA9" s="1174" t="n">
        <v>-0.2919957160411305</v>
      </c>
      <c r="BB9" s="369" t="n"/>
      <c r="BC9" s="3013" t="n">
        <v>80.12830025073245</v>
      </c>
      <c r="BD9" s="3013" t="n">
        <v>132.891687452815</v>
      </c>
      <c r="BE9" s="3013" t="n">
        <v>100.6347739389317</v>
      </c>
      <c r="BF9" s="3310" t="n">
        <v>-52.76338720208258</v>
      </c>
      <c r="BG9" s="3310" t="n">
        <v>-20.50647368819924</v>
      </c>
      <c r="BH9" s="3311" t="n">
        <v>115.1918187517964</v>
      </c>
      <c r="BI9" s="1174" t="n">
        <v>-0.304392437596764</v>
      </c>
      <c r="BJ9" s="369" t="n"/>
      <c r="BK9" s="3013" t="n">
        <v>79.78485235272618</v>
      </c>
      <c r="BL9" s="3013" t="n">
        <v>126.376272208386</v>
      </c>
      <c r="BM9" s="3013" t="n">
        <v>99.41978816608206</v>
      </c>
      <c r="BN9" s="3013" t="n">
        <v>87.8813830315505</v>
      </c>
      <c r="BO9" s="3310" t="n">
        <v>-46.59141985565979</v>
      </c>
      <c r="BP9" s="3310" t="n">
        <v>-8.096530678824323</v>
      </c>
      <c r="BQ9" s="3311" t="n">
        <v>112.9943568606489</v>
      </c>
      <c r="BR9" s="1174" t="n">
        <v>-0.2939040977849768</v>
      </c>
      <c r="BS9" s="369" t="n"/>
      <c r="BT9" s="3013" t="n">
        <v>83.47416755096235</v>
      </c>
      <c r="BU9" s="3013" t="n">
        <v>132.6467331310348</v>
      </c>
      <c r="BV9" s="3013" t="n">
        <v>92.33403348620909</v>
      </c>
      <c r="BW9" s="3310" t="n">
        <v>-49.17256558007246</v>
      </c>
      <c r="BX9" s="3310" t="n">
        <v>-8.859865935246745</v>
      </c>
      <c r="BY9" s="3311" t="n">
        <v>111.2616028313325</v>
      </c>
      <c r="BZ9" s="1174" t="n">
        <v>-0.2497486515855309</v>
      </c>
      <c r="CA9" s="369" t="n"/>
      <c r="CB9" s="3013" t="n">
        <v>75.88177606065025</v>
      </c>
      <c r="CC9" s="3013" t="n">
        <v>130.1212282210139</v>
      </c>
      <c r="CD9" s="3013" t="n">
        <v>97.93098724319806</v>
      </c>
      <c r="CE9" s="3310" t="n">
        <v>-54.23945216036361</v>
      </c>
      <c r="CF9" s="3310" t="n">
        <v>-22.04921118254781</v>
      </c>
      <c r="CG9" s="3311" t="n">
        <v>108.2742574507667</v>
      </c>
      <c r="CH9" s="1174" t="n">
        <v>-0.2991706630252867</v>
      </c>
      <c r="CI9" s="369" t="n"/>
      <c r="CJ9" s="3013" t="n">
        <v>82.51472264928543</v>
      </c>
      <c r="CK9" s="3013" t="n">
        <v>146.9470454796577</v>
      </c>
      <c r="CL9" s="3013" t="n">
        <v>114.126233512482</v>
      </c>
      <c r="CM9" s="3310" t="n">
        <v>-64.4323228303723</v>
      </c>
      <c r="CN9" s="3310" t="n">
        <v>-31.6115108631966</v>
      </c>
      <c r="CO9" s="3311" t="n">
        <v>118.9410577482359</v>
      </c>
      <c r="CP9" s="1174" t="n">
        <v>-0.3062553485614241</v>
      </c>
      <c r="CQ9" s="987" t="n"/>
      <c r="CR9" s="3312" t="n">
        <v>1103.580980666377</v>
      </c>
      <c r="CS9" s="3311" t="n">
        <v>1695.182906619463</v>
      </c>
      <c r="CT9" s="3013" t="n">
        <v>1174.198099326193</v>
      </c>
      <c r="CU9" s="3013" t="n">
        <v>-591.6019259530858</v>
      </c>
      <c r="CV9" s="3013" t="n">
        <v>-70.61711865981556</v>
      </c>
      <c r="CW9" s="3013" t="n">
        <v>1569.022043806307</v>
      </c>
      <c r="CX9" s="3013">
        <f>IFERROR(CR9/CW9-1, "-")</f>
        <v/>
      </c>
      <c r="CY9" s="3313" t="n"/>
      <c r="CZ9" s="3013" t="n">
        <v>1695.182906619463</v>
      </c>
      <c r="DA9" s="3013" t="n">
        <v>1415.484091700289</v>
      </c>
      <c r="DB9" s="3013" t="n">
        <v>1251.31028629784</v>
      </c>
      <c r="DC9" s="3013" t="n">
        <v>1174.198099326193</v>
      </c>
      <c r="DD9" s="3311" t="n">
        <v>1569.022043806307</v>
      </c>
      <c r="DE9" s="987">
        <f>+CZ9/DD9-1</f>
        <v/>
      </c>
      <c r="DF9" s="987">
        <f>+DA9/DD9-1</f>
        <v/>
      </c>
      <c r="DG9" s="987">
        <f>+DB9/DD9-1</f>
        <v/>
      </c>
      <c r="DH9" s="987">
        <f>+DC9/DD9-1</f>
        <v/>
      </c>
      <c r="DI9" s="1177" t="n"/>
      <c r="DJ9" s="3300">
        <f>SUM(D9,J9,P9,V9,AD9,AL9,AU9,BC9,BK9,BT9,CB9,CJ9)-CR9</f>
        <v/>
      </c>
      <c r="DK9" s="3300">
        <f>SUM(E9,K9,Q9,W9,AE9,AM9,AV9,BD9,BL9,BU9,CC9,CK9)-CS9</f>
        <v/>
      </c>
      <c r="DL9" s="3300">
        <f>SUM(G9,M9,S9,AA9,AI9,AR9,AZ9,BH9,BQ9,BY9,CG9,CO9)-CW9</f>
        <v/>
      </c>
      <c r="DM9" s="3300">
        <f>SUM(D9,J9,P9,V9,AD9,AL9,AU9,BC9,,BN9,BV9,CD9,CL9)-CT9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Height="1" ht="12.75" r="10" s="2557">
      <c r="B10" s="1178" t="inlineStr">
        <is>
          <t xml:space="preserve">     vers le fixe</t>
        </is>
      </c>
      <c r="C10" s="643" t="inlineStr">
        <is>
          <t>TRAF4</t>
        </is>
      </c>
      <c r="D10" s="2825" t="n">
        <v>0.02171461520500004</v>
      </c>
      <c r="E10" s="2914" t="n">
        <v>0.00881432781352157</v>
      </c>
      <c r="F10" s="3138" t="n">
        <v>0.01290028739147847</v>
      </c>
      <c r="G10" s="2914" t="n">
        <v>0.03381319824700001</v>
      </c>
      <c r="H10" s="1179" t="n">
        <v>-0.357806527309891</v>
      </c>
      <c r="I10" s="32" t="n"/>
      <c r="J10" s="2825" t="n">
        <v>0.02559209808200002</v>
      </c>
      <c r="K10" s="2914" t="n">
        <v>0.00873503755075195</v>
      </c>
      <c r="L10" s="3138" t="n">
        <v>0.01685706053124807</v>
      </c>
      <c r="M10" s="2914" t="n">
        <v>0.03381319824700001</v>
      </c>
      <c r="N10" s="1179" t="n">
        <v>-0.2431328768413494</v>
      </c>
      <c r="O10" s="224" t="n"/>
      <c r="P10" s="2825" t="n">
        <v>0</v>
      </c>
      <c r="Q10" s="2914" t="n">
        <v>0.008352029533752449</v>
      </c>
      <c r="R10" s="3138" t="n">
        <v>-0.008352029533752449</v>
      </c>
      <c r="S10" s="2914" t="n">
        <v>0.007803004839239999</v>
      </c>
      <c r="T10" s="1179" t="n">
        <v>-1</v>
      </c>
      <c r="U10" s="389" t="n"/>
      <c r="V10" s="2825" t="n">
        <v>0.03508656353300005</v>
      </c>
      <c r="W10" s="2914" t="n">
        <v>0.008664328219582988</v>
      </c>
      <c r="X10" s="2914" t="n">
        <v>0</v>
      </c>
      <c r="Y10" s="3138" t="n">
        <v>0.02642223531341706</v>
      </c>
      <c r="Z10" s="3138" t="n">
        <v>0.03508656353300005</v>
      </c>
      <c r="AA10" s="2914" t="n">
        <v>0.03140718164400003</v>
      </c>
      <c r="AB10" s="1179" t="n">
        <v>0.1171509730069309</v>
      </c>
      <c r="AC10" s="389" t="n"/>
      <c r="AD10" s="2825" t="n">
        <v>0.03658809685500009</v>
      </c>
      <c r="AE10" s="2914" t="n">
        <v>0.008882798631753798</v>
      </c>
      <c r="AF10" s="2914" t="n">
        <v>0</v>
      </c>
      <c r="AG10" s="3138" t="n">
        <v>0.02770529822324629</v>
      </c>
      <c r="AH10" s="3138" t="n">
        <v>0.03658809685500009</v>
      </c>
      <c r="AI10" s="2914" t="n">
        <v>0.03236326502400007</v>
      </c>
      <c r="AJ10" s="1179" t="n">
        <v>0.13054405443539</v>
      </c>
      <c r="AK10" s="389" t="n"/>
      <c r="AL10" s="2825" t="n">
        <v>0.02209753888933333</v>
      </c>
      <c r="AM10" s="2914" t="n">
        <v>0.008772194033762044</v>
      </c>
      <c r="AN10" s="2914" t="n">
        <v>0</v>
      </c>
      <c r="AO10" s="2914" t="n">
        <v>0.03628410057376552</v>
      </c>
      <c r="AP10" s="3138" t="n">
        <v>0.01332534485557128</v>
      </c>
      <c r="AQ10" s="3138" t="n">
        <v>0.02209753888933333</v>
      </c>
      <c r="AR10" s="2914" t="n">
        <v>0.007218881377729332</v>
      </c>
      <c r="AS10" s="1179" t="n">
        <v>2.061075218316444</v>
      </c>
      <c r="AT10" s="2826" t="n"/>
      <c r="AU10" s="2825" t="n">
        <v>0.03882406360800003</v>
      </c>
      <c r="AV10" s="2914" t="n">
        <v>0.0085366079395068</v>
      </c>
      <c r="AW10" s="2914" t="n">
        <v>0.03654456116399427</v>
      </c>
      <c r="AX10" s="3138" t="n">
        <v>0.03028745566849323</v>
      </c>
      <c r="AY10" s="3138" t="n">
        <v>0.002279502444005765</v>
      </c>
      <c r="AZ10" s="2914" t="n">
        <v>0.03036223156200004</v>
      </c>
      <c r="BA10" s="1179" t="n">
        <v>0.2786959854620974</v>
      </c>
      <c r="BB10" s="389" t="n"/>
      <c r="BC10" s="2825" t="n">
        <v>0.04298348025900008</v>
      </c>
      <c r="BD10" s="2914" t="n">
        <v>0.008579898000218401</v>
      </c>
      <c r="BE10" s="2914" t="n">
        <v>0.03739271150443414</v>
      </c>
      <c r="BF10" s="3138" t="n">
        <v>0.03440358225878168</v>
      </c>
      <c r="BG10" s="3138" t="n">
        <v>0.005590768754565947</v>
      </c>
      <c r="BH10" s="2914" t="n">
        <v>0.02759343163200005</v>
      </c>
      <c r="BI10" s="1179" t="n">
        <v>0.5577431916497195</v>
      </c>
      <c r="BJ10" s="389" t="n"/>
      <c r="BK10" s="2825" t="n">
        <v>0.0313369700054628</v>
      </c>
      <c r="BL10" s="2914" t="n">
        <v>0.008538976113420778</v>
      </c>
      <c r="BM10" s="2914" t="n">
        <v>0.03768872619113371</v>
      </c>
      <c r="BN10" s="2914" t="n">
        <v>0.04076655722188965</v>
      </c>
      <c r="BO10" s="3138" t="n">
        <v>0.02279799389204202</v>
      </c>
      <c r="BP10" s="3138" t="n">
        <v>-0.009429587216426859</v>
      </c>
      <c r="BQ10" s="2914" t="n">
        <v>0.007422593220407666</v>
      </c>
      <c r="BR10" s="1179" t="n">
        <v>3.22183582946523</v>
      </c>
      <c r="BS10" s="389" t="n"/>
      <c r="BT10" s="2825" t="n">
        <v>0.05007871254899997</v>
      </c>
      <c r="BU10" s="2914" t="n">
        <v>0.008682193992857086</v>
      </c>
      <c r="BV10" s="2914" t="n">
        <v>0.04094120898145232</v>
      </c>
      <c r="BW10" s="3138" t="n">
        <v>0.04139651855614288</v>
      </c>
      <c r="BX10" s="3138" t="n">
        <v>0.009137503567547653</v>
      </c>
      <c r="BY10" s="2914" t="n">
        <v>0.02568984815600004</v>
      </c>
      <c r="BZ10" s="1179" t="n">
        <v>0.9493580594521238</v>
      </c>
      <c r="CA10" s="389" t="n"/>
      <c r="CB10" s="2825" t="n">
        <v>0.05294307740299996</v>
      </c>
      <c r="CC10" s="2914" t="n">
        <v>0.008878327077371208</v>
      </c>
      <c r="CD10" s="2914" t="n">
        <v>0.0438928575609179</v>
      </c>
      <c r="CE10" s="3138" t="n">
        <v>0.04406475032562875</v>
      </c>
      <c r="CF10" s="3138" t="n">
        <v>0.009050219842082055</v>
      </c>
      <c r="CG10" s="2914" t="n">
        <v>0.02426214847400004</v>
      </c>
      <c r="CH10" s="1179" t="n">
        <v>1.182126511167598</v>
      </c>
      <c r="CI10" s="389" t="n"/>
      <c r="CJ10" s="2825" t="n">
        <v>0.06219984232800005</v>
      </c>
      <c r="CK10" s="2914" t="n">
        <v>0.009667952435309886</v>
      </c>
      <c r="CL10" s="2914" t="n">
        <v>0.0502966987498621</v>
      </c>
      <c r="CM10" s="3138" t="n">
        <v>0.05253188989269016</v>
      </c>
      <c r="CN10" s="3138" t="n">
        <v>0.01190314357813795</v>
      </c>
      <c r="CO10" s="2914" t="n">
        <v>0.02125409924900001</v>
      </c>
      <c r="CP10" s="1179" t="n">
        <v>1.92648686727698</v>
      </c>
      <c r="CQ10" s="224" t="n"/>
      <c r="CR10" s="3016" t="n">
        <v>0.4194450587167965</v>
      </c>
      <c r="CS10" s="2914" t="n">
        <v>0.105104671341809</v>
      </c>
      <c r="CT10" s="2914" t="n">
        <v>0.3987837789454556</v>
      </c>
      <c r="CU10" s="2914" t="n">
        <v>0.3143403873749875</v>
      </c>
      <c r="CV10" s="2914" t="n">
        <v>0.02066127977134091</v>
      </c>
      <c r="CW10" s="2914" t="n">
        <v>0.2830030816723773</v>
      </c>
      <c r="CX10" s="2914">
        <f>IFERROR(CR10/CW10-1, "-")</f>
        <v/>
      </c>
      <c r="CY10" s="3314" t="n"/>
      <c r="CZ10" s="2914" t="n">
        <v>0.105104671341809</v>
      </c>
      <c r="DA10" s="2914" t="n">
        <v>0.04730671328700006</v>
      </c>
      <c r="DB10" s="2914" t="n">
        <v>0.3871615551358973</v>
      </c>
      <c r="DC10" s="2914" t="n">
        <v>0.3987837789454556</v>
      </c>
      <c r="DD10" s="2914" t="n">
        <v>0.2830030816723773</v>
      </c>
      <c r="DE10" s="523">
        <f>+CZ10/DD10-1</f>
        <v/>
      </c>
      <c r="DF10" s="523">
        <f>+DA10/DD10-1</f>
        <v/>
      </c>
      <c r="DG10" s="523">
        <f>+DB10/DD10-1</f>
        <v/>
      </c>
      <c r="DH10" s="523">
        <f>+DC10/DD10-1</f>
        <v/>
      </c>
      <c r="DI10" s="1167" t="n"/>
      <c r="DJ10" s="3300">
        <f>SUM(D10,J10,P10,V10,AD10,AL10,AU10,BC10,BK10,BT10,CB10,CJ10)-CR10</f>
        <v/>
      </c>
      <c r="DK10" s="3300">
        <f>SUM(E10,K10,Q10,W10,AE10,AM10,AV10,BD10,BL10,BU10,CC10,CK10)-CS10</f>
        <v/>
      </c>
      <c r="DL10" s="3300">
        <f>SUM(G10,M10,S10,AA10,AI10,AR10,AZ10,BH10,BQ10,BY10,CG10,CO10)-CW10</f>
        <v/>
      </c>
      <c r="DM10" s="3300">
        <f>SUM(D10,J10,P10,V10,AD10,AL10,AU10,BC10,,BN10,BV10,CD10,CL10)-CT10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Height="1" ht="12.75" r="11" s="2557">
      <c r="B11" s="1181" t="inlineStr">
        <is>
          <t xml:space="preserve">     vers l'international</t>
        </is>
      </c>
      <c r="C11" s="643" t="inlineStr">
        <is>
          <t>TRAF5</t>
        </is>
      </c>
      <c r="D11" s="2825" t="n">
        <v>1.452218646719003</v>
      </c>
      <c r="E11" s="2825" t="n">
        <v>1.348065218442474</v>
      </c>
      <c r="F11" s="2825" t="n">
        <v>0.1041534282765295</v>
      </c>
      <c r="G11" s="2825" t="n">
        <v>1.734552323466007</v>
      </c>
      <c r="H11" s="841" t="n">
        <v>-0.1627703430605316</v>
      </c>
      <c r="I11" s="32" t="n"/>
      <c r="J11" s="2825" t="n">
        <v>1.285426321433004</v>
      </c>
      <c r="K11" s="2825" t="n">
        <v>1.118504303179511</v>
      </c>
      <c r="L11" s="2825" t="n">
        <v>0.1669220182534921</v>
      </c>
      <c r="M11" s="2825" t="n">
        <v>1.603805117938003</v>
      </c>
      <c r="N11" s="841" t="n">
        <v>-0.1985146405532963</v>
      </c>
      <c r="O11" s="224" t="n"/>
      <c r="P11" s="2825" t="n">
        <v>1.3765028465985</v>
      </c>
      <c r="Q11" s="2825" t="n">
        <v>1.299720038459416</v>
      </c>
      <c r="R11" s="2825" t="n">
        <v>0.076782808139084</v>
      </c>
      <c r="S11" s="2825" t="n">
        <v>1.714513618741236</v>
      </c>
      <c r="T11" s="841" t="n">
        <v>-0.1971467408878892</v>
      </c>
      <c r="U11" s="389" t="n"/>
      <c r="V11" s="2825" t="n">
        <v>1.306114751911006</v>
      </c>
      <c r="W11" s="2825" t="n">
        <v>1.066419207006551</v>
      </c>
      <c r="X11" s="2825" t="n">
        <v>1.369643075458123</v>
      </c>
      <c r="Y11" s="2825" t="n">
        <v>0.2396955449044549</v>
      </c>
      <c r="Z11" s="2825" t="n">
        <v>-0.06352832354711713</v>
      </c>
      <c r="AA11" s="2825" t="n">
        <v>1.641086535854001</v>
      </c>
      <c r="AB11" s="841" t="n">
        <v>-0.2041158565527321</v>
      </c>
      <c r="AC11" s="389" t="n"/>
      <c r="AD11" s="2825" t="n">
        <v>1.154361486205003</v>
      </c>
      <c r="AE11" s="2825" t="n">
        <v>0.9699246481536116</v>
      </c>
      <c r="AF11" s="2825" t="n">
        <v>1.311430885899151</v>
      </c>
      <c r="AG11" s="2825" t="n">
        <v>0.1844368380513913</v>
      </c>
      <c r="AH11" s="2825" t="n">
        <v>-0.1570693996941481</v>
      </c>
      <c r="AI11" s="2825" t="n">
        <v>1.552160931892003</v>
      </c>
      <c r="AJ11" s="841" t="n">
        <v>-0.2562875005506697</v>
      </c>
      <c r="AK11" s="389" t="n"/>
      <c r="AL11" s="2825" t="n">
        <v>1.100977002218667</v>
      </c>
      <c r="AM11" s="2825" t="n">
        <v>0.9257815555121601</v>
      </c>
      <c r="AN11" s="2825" t="n">
        <v>1.320853301595677</v>
      </c>
      <c r="AO11" s="2825" t="n">
        <v>1.118197242565837</v>
      </c>
      <c r="AP11" s="2825" t="n">
        <v>0.1751954467065066</v>
      </c>
      <c r="AQ11" s="2825" t="n">
        <v>-0.2198762993770107</v>
      </c>
      <c r="AR11" s="2825" t="n">
        <v>1.510068937166203</v>
      </c>
      <c r="AS11" s="841" t="n">
        <v>-0.2709094431908775</v>
      </c>
      <c r="AT11" s="2826" t="n"/>
      <c r="AU11" s="2825" t="n">
        <v>1.047480780441005</v>
      </c>
      <c r="AV11" s="2825" t="n">
        <v>0.7956846209958195</v>
      </c>
      <c r="AW11" s="2825" t="n">
        <v>1.11805154931915</v>
      </c>
      <c r="AX11" s="2825" t="n">
        <v>0.2517961594451856</v>
      </c>
      <c r="AY11" s="2825" t="n">
        <v>-0.07057076887814473</v>
      </c>
      <c r="AZ11" s="2825" t="n">
        <v>1.393074636098999</v>
      </c>
      <c r="BA11" s="841" t="n">
        <v>-0.248079928169358</v>
      </c>
      <c r="BB11" s="389" t="n"/>
      <c r="BC11" s="2825" t="n">
        <v>0.9275665905390019</v>
      </c>
      <c r="BD11" s="2825" t="n">
        <v>0.7758757905510649</v>
      </c>
      <c r="BE11" s="2825" t="n">
        <v>1.092271044590716</v>
      </c>
      <c r="BF11" s="2825" t="n">
        <v>0.151690799987937</v>
      </c>
      <c r="BG11" s="2825" t="n">
        <v>-0.1647044540517139</v>
      </c>
      <c r="BH11" s="2825" t="n">
        <v>1.320108463041004</v>
      </c>
      <c r="BI11" s="841" t="n">
        <v>-0.2973557730231817</v>
      </c>
      <c r="BJ11" s="389" t="n"/>
      <c r="BK11" s="2825" t="n">
        <v>0.9097658557011495</v>
      </c>
      <c r="BL11" s="2825" t="n">
        <v>0.7620411144940064</v>
      </c>
      <c r="BM11" s="2825" t="n">
        <v>1.09746496758373</v>
      </c>
      <c r="BN11" s="2825" t="n">
        <v>1.088602090756179</v>
      </c>
      <c r="BO11" s="2825" t="n">
        <v>0.1477247412071432</v>
      </c>
      <c r="BP11" s="2825" t="n">
        <v>-0.1788362350550295</v>
      </c>
      <c r="BQ11" s="2825" t="n">
        <v>1.239104988432923</v>
      </c>
      <c r="BR11" s="841" t="n">
        <v>-0.2657879161218484</v>
      </c>
      <c r="BS11" s="389" t="n"/>
      <c r="BT11" s="2825" t="n">
        <v>0.8845779103130011</v>
      </c>
      <c r="BU11" s="2825" t="n">
        <v>0.7972212982081682</v>
      </c>
      <c r="BV11" s="2825" t="n">
        <v>1.081263761726025</v>
      </c>
      <c r="BW11" s="2825" t="n">
        <v>0.08735661210483292</v>
      </c>
      <c r="BX11" s="2825" t="n">
        <v>-0.1966858514130239</v>
      </c>
      <c r="BY11" s="2825" t="n">
        <v>1.171918948726</v>
      </c>
      <c r="BZ11" s="841" t="n">
        <v>-0.2451884908298214</v>
      </c>
      <c r="CA11" s="389" t="n"/>
      <c r="CB11" s="2825" t="n">
        <v>0.8979030837550031</v>
      </c>
      <c r="CC11" s="2825" t="n">
        <v>0.7444449146579506</v>
      </c>
      <c r="CD11" s="2825" t="n">
        <v>1.109128655239103</v>
      </c>
      <c r="CE11" s="2825" t="n">
        <v>0.1534581690970525</v>
      </c>
      <c r="CF11" s="2825" t="n">
        <v>-0.2112255714840998</v>
      </c>
      <c r="CG11" s="2825" t="n">
        <v>1.225096930921003</v>
      </c>
      <c r="CH11" s="841" t="n">
        <v>-0.267075885105697</v>
      </c>
      <c r="CI11" s="389" t="n"/>
      <c r="CJ11" s="2825" t="n">
        <v>1.029267342202001</v>
      </c>
      <c r="CK11" s="2825" t="n">
        <v>0.8630802682938535</v>
      </c>
      <c r="CL11" s="2825" t="n">
        <v>1.099604144183792</v>
      </c>
      <c r="CM11" s="2825" t="n">
        <v>0.1661870739081476</v>
      </c>
      <c r="CN11" s="2825" t="n">
        <v>-0.07033680198179137</v>
      </c>
      <c r="CO11" s="2825" t="n">
        <v>1.423764842965001</v>
      </c>
      <c r="CP11" s="841" t="n">
        <v>-0.2770805183961811</v>
      </c>
      <c r="CQ11" s="224" t="n"/>
      <c r="CR11" s="3008" t="n">
        <v>13.37216261803634</v>
      </c>
      <c r="CS11" s="2667" t="n">
        <v>11.46676297795459</v>
      </c>
      <c r="CT11" s="2825" t="n">
        <v>14.02924707797029</v>
      </c>
      <c r="CU11" s="2825" t="n">
        <v>1.905399640081756</v>
      </c>
      <c r="CV11" s="2825" t="n">
        <v>-0.6570844599339445</v>
      </c>
      <c r="CW11" s="2825" t="n">
        <v>17.52925627524238</v>
      </c>
      <c r="CX11" s="2825">
        <f>IFERROR(CR11/CW11-1, "-")</f>
        <v/>
      </c>
      <c r="CY11" s="3315" t="n"/>
      <c r="CZ11" s="2825" t="n">
        <v>11.46676297795459</v>
      </c>
      <c r="DA11" s="2825" t="n">
        <v>16.38659624659994</v>
      </c>
      <c r="DB11" s="2825" t="n">
        <v>14.39443901731132</v>
      </c>
      <c r="DC11" s="2825" t="n">
        <v>14.02924707797029</v>
      </c>
      <c r="DD11" s="2825" t="n">
        <v>17.52925627524238</v>
      </c>
      <c r="DE11" s="224">
        <f>+CZ11/DD11-1</f>
        <v/>
      </c>
      <c r="DF11" s="224">
        <f>+DA11/DD11-1</f>
        <v/>
      </c>
      <c r="DG11" s="224">
        <f>+DB11/DD11-1</f>
        <v/>
      </c>
      <c r="DH11" s="224">
        <f>+DC11/DD11-1</f>
        <v/>
      </c>
      <c r="DI11" s="1167" t="n"/>
      <c r="DJ11" s="3300">
        <f>SUM(D11,J11,P11,V11,AD11,AL11,AU11,BC11,BK11,BT11,CB11,CJ11)-CR11</f>
        <v/>
      </c>
      <c r="DK11" s="3300">
        <f>SUM(E11,K11,Q11,W11,AE11,AM11,AV11,BD11,BL11,BU11,CC11,CK11)-CS11</f>
        <v/>
      </c>
      <c r="DL11" s="3300">
        <f>SUM(G11,M11,S11,AA11,AI11,AR11,AZ11,BH11,BQ11,BY11,CG11,CO11)-CW11</f>
        <v/>
      </c>
      <c r="DM11" s="3300">
        <f>SUM(D11,J11,P11,V11,AD11,AL11,AU11,BC11,,BN11,BV11,CD11,CL11)-CT11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Height="1" ht="12.75" r="12" s="2557">
      <c r="B12" s="1181" t="inlineStr">
        <is>
          <t xml:space="preserve">     vers Mobile (on net)</t>
        </is>
      </c>
      <c r="C12" s="643" t="inlineStr">
        <is>
          <t>TRAF6</t>
        </is>
      </c>
      <c r="D12" s="2825" t="n">
        <v>51.90414169277853</v>
      </c>
      <c r="E12" s="2667" t="n">
        <v>69.35053370744056</v>
      </c>
      <c r="F12" s="2825" t="n">
        <v>-17.44639201466203</v>
      </c>
      <c r="G12" s="2667" t="n">
        <v>78.82296023485789</v>
      </c>
      <c r="H12" s="841" t="n">
        <v>-0.3415098654233877</v>
      </c>
      <c r="I12" s="32" t="n"/>
      <c r="J12" s="2825" t="n">
        <v>44.15313198894923</v>
      </c>
      <c r="K12" s="2667" t="n">
        <v>65.43196253263058</v>
      </c>
      <c r="L12" s="2825" t="n">
        <v>-21.27883054368134</v>
      </c>
      <c r="M12" s="2667" t="n">
        <v>74.83471950112441</v>
      </c>
      <c r="N12" s="841" t="n">
        <v>-0.4099913478223725</v>
      </c>
      <c r="O12" s="224" t="n"/>
      <c r="P12" s="2825" t="n">
        <v>44.62621458858401</v>
      </c>
      <c r="Q12" s="2667" t="n">
        <v>68.35287846893038</v>
      </c>
      <c r="R12" s="2825" t="n">
        <v>-23.72666388034637</v>
      </c>
      <c r="S12" s="2667" t="n">
        <v>78.35093463653612</v>
      </c>
      <c r="T12" s="841" t="n">
        <v>-0.4304316241331192</v>
      </c>
      <c r="U12" s="389" t="n"/>
      <c r="V12" s="2825" t="n">
        <v>43.79197348446524</v>
      </c>
      <c r="W12" s="2667" t="n">
        <v>66.8762961215034</v>
      </c>
      <c r="X12" s="2667" t="n">
        <v>41.22716365276455</v>
      </c>
      <c r="Y12" s="2825" t="n">
        <v>-23.08432263703816</v>
      </c>
      <c r="Z12" s="2825" t="n">
        <v>2.564809831700686</v>
      </c>
      <c r="AA12" s="2667" t="n">
        <v>71.90119959283427</v>
      </c>
      <c r="AB12" s="841" t="n">
        <v>-0.3909423802043273</v>
      </c>
      <c r="AC12" s="389" t="n"/>
      <c r="AD12" s="2825" t="n">
        <v>37.67974191660409</v>
      </c>
      <c r="AE12" s="2667" t="n">
        <v>68.39168210791927</v>
      </c>
      <c r="AF12" s="2667" t="n">
        <v>43.08046378941784</v>
      </c>
      <c r="AG12" s="2825" t="n">
        <v>-30.71194019131517</v>
      </c>
      <c r="AH12" s="2825" t="n">
        <v>-5.400721872813747</v>
      </c>
      <c r="AI12" s="2667" t="n">
        <v>67.93395191432714</v>
      </c>
      <c r="AJ12" s="841" t="n">
        <v>-0.4453474167950251</v>
      </c>
      <c r="AK12" s="389" t="n"/>
      <c r="AL12" s="2825" t="n">
        <v>34.80012955131966</v>
      </c>
      <c r="AM12" s="2667" t="n">
        <v>63.5859790897762</v>
      </c>
      <c r="AN12" s="2667" t="n">
        <v>41.18286765036143</v>
      </c>
      <c r="AO12" s="2667" t="n">
        <v>35.38118988923142</v>
      </c>
      <c r="AP12" s="2825" t="n">
        <v>-28.78584953845654</v>
      </c>
      <c r="AQ12" s="2825" t="n">
        <v>-6.382738099041767</v>
      </c>
      <c r="AR12" s="2667" t="n">
        <v>62.38599431583383</v>
      </c>
      <c r="AS12" s="841" t="n">
        <v>-0.4421804135213208</v>
      </c>
      <c r="AT12" s="2826" t="n"/>
      <c r="AU12" s="2825" t="n">
        <v>33.97128662655423</v>
      </c>
      <c r="AV12" s="2667" t="n">
        <v>60.06869834328423</v>
      </c>
      <c r="AW12" s="2667" t="n">
        <v>36.60884927698107</v>
      </c>
      <c r="AX12" s="2825" t="n">
        <v>-26.09741171673</v>
      </c>
      <c r="AY12" s="2825" t="n">
        <v>-2.637562650426837</v>
      </c>
      <c r="AZ12" s="2667" t="n">
        <v>55.33584937916802</v>
      </c>
      <c r="BA12" s="841" t="n">
        <v>-0.386089000030002</v>
      </c>
      <c r="BB12" s="389" t="n"/>
      <c r="BC12" s="2825" t="n">
        <v>29.35176112465537</v>
      </c>
      <c r="BD12" s="2667" t="n">
        <v>55.23096707503129</v>
      </c>
      <c r="BE12" s="2667" t="n">
        <v>38.59999943392966</v>
      </c>
      <c r="BF12" s="2825" t="n">
        <v>-25.87920595037592</v>
      </c>
      <c r="BG12" s="2825" t="n">
        <v>-9.248238309274289</v>
      </c>
      <c r="BH12" s="2667" t="n">
        <v>50.64293507183648</v>
      </c>
      <c r="BI12" s="841" t="n">
        <v>-0.4204174563930743</v>
      </c>
      <c r="BJ12" s="389" t="n"/>
      <c r="BK12" s="2825" t="n">
        <v>29.39750989056078</v>
      </c>
      <c r="BL12" s="2667" t="n">
        <v>52.27636216021761</v>
      </c>
      <c r="BM12" s="2667" t="n">
        <v>38.38208556252259</v>
      </c>
      <c r="BN12" s="2667" t="n">
        <v>29.14551759134989</v>
      </c>
      <c r="BO12" s="2825" t="n">
        <v>-22.87885226965683</v>
      </c>
      <c r="BP12" s="2825" t="n">
        <v>0.2519922992108867</v>
      </c>
      <c r="BQ12" s="2667" t="n">
        <v>48.95666441764028</v>
      </c>
      <c r="BR12" s="841" t="n">
        <v>-0.3995197540466393</v>
      </c>
      <c r="BS12" s="389" t="n"/>
      <c r="BT12" s="2825" t="n">
        <v>30.83279005218022</v>
      </c>
      <c r="BU12" s="2667" t="n">
        <v>55.53475518681812</v>
      </c>
      <c r="BV12" s="2667" t="n">
        <v>31.13425129621897</v>
      </c>
      <c r="BW12" s="2825" t="n">
        <v>-24.7019651346379</v>
      </c>
      <c r="BX12" s="2825" t="n">
        <v>-0.3014612440387516</v>
      </c>
      <c r="BY12" s="2667" t="n">
        <v>48.4414416481475</v>
      </c>
      <c r="BZ12" s="841" t="n">
        <v>-0.363503871826669</v>
      </c>
      <c r="CA12" s="389" t="n"/>
      <c r="CB12" s="2825" t="n">
        <v>27.61638075213211</v>
      </c>
      <c r="CC12" s="2667" t="n">
        <v>54.54295671878982</v>
      </c>
      <c r="CD12" s="2667" t="n">
        <v>34.13217741011876</v>
      </c>
      <c r="CE12" s="2825" t="n">
        <v>-26.9265759666577</v>
      </c>
      <c r="CF12" s="2825" t="n">
        <v>-6.515796657986645</v>
      </c>
      <c r="CG12" s="2667" t="n">
        <v>44.00236764667554</v>
      </c>
      <c r="CH12" s="841" t="n">
        <v>-0.3723887547624138</v>
      </c>
      <c r="CI12" s="389" t="n"/>
      <c r="CJ12" s="2825" t="n">
        <v>28.58488722602927</v>
      </c>
      <c r="CK12" s="2667" t="n">
        <v>62.72456437833798</v>
      </c>
      <c r="CL12" s="2667" t="n">
        <v>42.09483322240542</v>
      </c>
      <c r="CM12" s="2825" t="n">
        <v>-34.13967715230871</v>
      </c>
      <c r="CN12" s="2825" t="n">
        <v>-13.50994599637615</v>
      </c>
      <c r="CO12" s="2667" t="n">
        <v>60.44780071079927</v>
      </c>
      <c r="CP12" s="841" t="n">
        <v>-0.5271145204638942</v>
      </c>
      <c r="CQ12" s="224" t="n"/>
      <c r="CR12" s="3008" t="n">
        <v>436.7099488948127</v>
      </c>
      <c r="CS12" s="2667" t="n">
        <v>742.3676358906794</v>
      </c>
      <c r="CT12" s="2667" t="n">
        <v>456.7851604940034</v>
      </c>
      <c r="CU12" s="2667" t="n">
        <v>-305.6576869958666</v>
      </c>
      <c r="CV12" s="2667" t="n">
        <v>-20.07521159919071</v>
      </c>
      <c r="CW12" s="2667" t="n">
        <v>742.0568190697807</v>
      </c>
      <c r="CX12" s="2667">
        <f>IFERROR(CR12/CW12-1, "-")</f>
        <v/>
      </c>
      <c r="CY12" s="3309" t="n"/>
      <c r="CZ12" s="2667" t="n">
        <v>742.3676358906794</v>
      </c>
      <c r="DA12" s="2667" t="n">
        <v>552.2869126379057</v>
      </c>
      <c r="DB12" s="2667" t="n">
        <v>503.1300222996464</v>
      </c>
      <c r="DC12" s="2825" t="n">
        <v>456.7851604940034</v>
      </c>
      <c r="DD12" s="2667" t="n">
        <v>742.0568190697807</v>
      </c>
      <c r="DE12" s="224">
        <f>+CZ12/DD12-1</f>
        <v/>
      </c>
      <c r="DF12" s="224">
        <f>+DA12/DD12-1</f>
        <v/>
      </c>
      <c r="DG12" s="224">
        <f>+DB12/DD12-1</f>
        <v/>
      </c>
      <c r="DH12" s="224">
        <f>+DC12/DD12-1</f>
        <v/>
      </c>
      <c r="DI12" s="1167" t="n"/>
      <c r="DJ12" s="3300">
        <f>SUM(D12,J12,P12,V12,AD12,AL12,AU12,BC12,BK12,BT12,CB12,CJ12)-CR12</f>
        <v/>
      </c>
      <c r="DK12" s="3300">
        <f>SUM(E12,K12,Q12,W12,AE12,AM12,AV12,BD12,BL12,BU12,CC12,CK12)-CS12</f>
        <v/>
      </c>
      <c r="DL12" s="3300">
        <f>SUM(G12,M12,S12,AA12,AI12,AR12,AZ12,BH12,BQ12,BY12,CG12,CO12)-CW12</f>
        <v/>
      </c>
      <c r="DM12" s="3300">
        <f>SUM(D12,J12,P12,V12,AD12,AL12,AU12,BC12,,BN12,BV12,CD12,CL12)-CT12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Height="1" ht="12.75" r="13" s="2557">
      <c r="B13" s="1181" t="inlineStr">
        <is>
          <t xml:space="preserve">      vers MTN</t>
        </is>
      </c>
      <c r="C13" s="643" t="inlineStr">
        <is>
          <t>TRAF7</t>
        </is>
      </c>
      <c r="D13" s="2825" t="n">
        <v>42.9512121097941</v>
      </c>
      <c r="E13" s="2667" t="n">
        <v>76.14052914160217</v>
      </c>
      <c r="F13" s="2825" t="n">
        <v>-33.18931703180807</v>
      </c>
      <c r="G13" s="2667" t="n">
        <v>75.06438604464806</v>
      </c>
      <c r="H13" s="841" t="n">
        <v>-0.4278083872657421</v>
      </c>
      <c r="I13" s="32" t="n"/>
      <c r="J13" s="2825" t="n">
        <v>35.64657810718204</v>
      </c>
      <c r="K13" s="2667" t="n">
        <v>66.79037499474914</v>
      </c>
      <c r="L13" s="2825" t="n">
        <v>-31.14379688756711</v>
      </c>
      <c r="M13" s="2667" t="n">
        <v>68.99294885508007</v>
      </c>
      <c r="N13" s="841" t="n">
        <v>-0.483330127227091</v>
      </c>
      <c r="O13" s="224" t="n"/>
      <c r="P13" s="2825" t="n">
        <v>38.29519766572201</v>
      </c>
      <c r="Q13" s="2667" t="n">
        <v>69.29004846226442</v>
      </c>
      <c r="R13" s="2825" t="n">
        <v>-30.99485079654242</v>
      </c>
      <c r="S13" s="2667" t="n">
        <v>72.89648901988041</v>
      </c>
      <c r="T13" s="841" t="n">
        <v>-0.474663345510672</v>
      </c>
      <c r="U13" s="389" t="n"/>
      <c r="V13" s="2825" t="n">
        <v>38.08237225950405</v>
      </c>
      <c r="W13" s="2667" t="n">
        <v>68.17095468665917</v>
      </c>
      <c r="X13" s="2667" t="n">
        <v>38.08957890362593</v>
      </c>
      <c r="Y13" s="2825" t="n">
        <v>-30.08858242715512</v>
      </c>
      <c r="Z13" s="2825" t="n">
        <v>-0.007206644121886541</v>
      </c>
      <c r="AA13" s="2667" t="n">
        <v>67.21583688968909</v>
      </c>
      <c r="AB13" s="841" t="n">
        <v>-0.4334315539059235</v>
      </c>
      <c r="AC13" s="389" t="n"/>
      <c r="AD13" s="2825" t="n">
        <v>36.05294365107106</v>
      </c>
      <c r="AE13" s="2667" t="n">
        <v>70.77515221875136</v>
      </c>
      <c r="AF13" s="2667" t="n">
        <v>39.63425189422013</v>
      </c>
      <c r="AG13" s="2825" t="n">
        <v>-34.7222085676803</v>
      </c>
      <c r="AH13" s="2825" t="n">
        <v>-3.581308243149067</v>
      </c>
      <c r="AI13" s="2667" t="n">
        <v>65.98708702107804</v>
      </c>
      <c r="AJ13" s="841" t="n">
        <v>-0.4536363813187452</v>
      </c>
      <c r="AK13" s="389" t="n"/>
      <c r="AL13" s="2825" t="n">
        <v>30.23153178870167</v>
      </c>
      <c r="AM13" s="2667" t="n">
        <v>66.28646529545723</v>
      </c>
      <c r="AN13" s="2667" t="n">
        <v>39.1491904273087</v>
      </c>
      <c r="AO13" s="2667" t="n">
        <v>33.90805729827846</v>
      </c>
      <c r="AP13" s="2825" t="n">
        <v>-36.05493350675556</v>
      </c>
      <c r="AQ13" s="2825" t="n">
        <v>-8.91765863860703</v>
      </c>
      <c r="AR13" s="2667" t="n">
        <v>62.06406445698852</v>
      </c>
      <c r="AS13" s="841" t="n">
        <v>-0.5128979699733869</v>
      </c>
      <c r="AT13" s="2826" t="n"/>
      <c r="AU13" s="2825" t="n">
        <v>32.02751895335304</v>
      </c>
      <c r="AV13" s="2667" t="n">
        <v>65.32335508683657</v>
      </c>
      <c r="AW13" s="2667" t="n">
        <v>34.58404696038452</v>
      </c>
      <c r="AX13" s="2825" t="n">
        <v>-33.29583613348353</v>
      </c>
      <c r="AY13" s="2825" t="n">
        <v>-2.556528007031481</v>
      </c>
      <c r="AZ13" s="2667" t="n">
        <v>59.96625062088821</v>
      </c>
      <c r="BA13" s="841" t="n">
        <v>-0.4659075959937238</v>
      </c>
      <c r="BB13" s="389" t="n"/>
      <c r="BC13" s="2825" t="n">
        <v>31.83487273114304</v>
      </c>
      <c r="BD13" s="2667" t="n">
        <v>64.34152453712157</v>
      </c>
      <c r="BE13" s="2667" t="n">
        <v>34.67896246298869</v>
      </c>
      <c r="BF13" s="2825" t="n">
        <v>-32.50665180597854</v>
      </c>
      <c r="BG13" s="2825" t="n">
        <v>-2.844089731845656</v>
      </c>
      <c r="BH13" s="2667" t="n">
        <v>57.75257766236296</v>
      </c>
      <c r="BI13" s="841" t="n">
        <v>-0.4487713965382076</v>
      </c>
      <c r="BJ13" s="389" t="n"/>
      <c r="BK13" s="2825" t="n">
        <v>26.57647148078368</v>
      </c>
      <c r="BL13" s="2667" t="n">
        <v>60.72963311422418</v>
      </c>
      <c r="BM13" s="2667" t="n">
        <v>33.14944278925273</v>
      </c>
      <c r="BN13" s="2667" t="n">
        <v>31.25633519769381</v>
      </c>
      <c r="BO13" s="2825" t="n">
        <v>-34.1531616334405</v>
      </c>
      <c r="BP13" s="2825" t="n">
        <v>-4.67986371691013</v>
      </c>
      <c r="BQ13" s="2667" t="n">
        <v>56.73424742131961</v>
      </c>
      <c r="BR13" s="841" t="n">
        <v>-0.5315621042186105</v>
      </c>
      <c r="BS13" s="389" t="n"/>
      <c r="BT13" s="2825" t="n">
        <v>29.66499918322507</v>
      </c>
      <c r="BU13" s="2667" t="n">
        <v>62.53034991090097</v>
      </c>
      <c r="BV13" s="2667" t="n">
        <v>31.78785308882319</v>
      </c>
      <c r="BW13" s="2825" t="n">
        <v>-32.8653507276759</v>
      </c>
      <c r="BX13" s="2825" t="n">
        <v>-2.122853905598113</v>
      </c>
      <c r="BY13" s="2667" t="n">
        <v>55.3516596519081</v>
      </c>
      <c r="BZ13" s="841" t="n">
        <v>-0.4640630584560539</v>
      </c>
      <c r="CA13" s="389" t="n"/>
      <c r="CB13" s="2825" t="n">
        <v>30.30421652940303</v>
      </c>
      <c r="CC13" s="2667" t="n">
        <v>60.64264712467357</v>
      </c>
      <c r="CD13" s="2667" t="n">
        <v>32.32064554129991</v>
      </c>
      <c r="CE13" s="2825" t="n">
        <v>-30.33843059527054</v>
      </c>
      <c r="CF13" s="2825" t="n">
        <v>-2.016429011896882</v>
      </c>
      <c r="CG13" s="2667" t="n">
        <v>57.02523345536223</v>
      </c>
      <c r="CH13" s="841" t="n">
        <v>-0.4685823328873466</v>
      </c>
      <c r="CI13" s="389" t="n"/>
      <c r="CJ13" s="2825" t="n">
        <v>33.59750698533907</v>
      </c>
      <c r="CK13" s="2667" t="n">
        <v>66.87257246393538</v>
      </c>
      <c r="CL13" s="2667" t="n">
        <v>37.50525877750209</v>
      </c>
      <c r="CM13" s="2825" t="n">
        <v>-33.27506547859631</v>
      </c>
      <c r="CN13" s="2825" t="n">
        <v>-3.907751792163012</v>
      </c>
      <c r="CO13" s="2667" t="n">
        <v>49.63154357610563</v>
      </c>
      <c r="CP13" s="841" t="n">
        <v>-0.3230614128730404</v>
      </c>
      <c r="CQ13" s="224" t="n"/>
      <c r="CR13" s="3008" t="n">
        <v>405.2654214452218</v>
      </c>
      <c r="CS13" s="2667" t="n">
        <v>797.8936070371757</v>
      </c>
      <c r="CT13" s="2667" t="n">
        <v>417.99231987179</v>
      </c>
      <c r="CU13" s="2667" t="n">
        <v>-392.6281855919539</v>
      </c>
      <c r="CV13" s="2667" t="n">
        <v>-12.72689842656814</v>
      </c>
      <c r="CW13" s="2667" t="n">
        <v>748.682324675311</v>
      </c>
      <c r="CX13" s="2667">
        <f>IFERROR(CR13/CW13-1, "-")</f>
        <v/>
      </c>
      <c r="CY13" s="3309" t="n"/>
      <c r="CZ13" s="2667" t="n">
        <v>797.8936070371757</v>
      </c>
      <c r="DA13" s="2667" t="n">
        <v>473.7976981291727</v>
      </c>
      <c r="DB13" s="2667" t="n">
        <v>431.1503135840633</v>
      </c>
      <c r="DC13" s="2667" t="n">
        <v>417.99231987179</v>
      </c>
      <c r="DD13" s="2667" t="n">
        <v>748.682324675311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167" t="n"/>
      <c r="DJ13" s="3300">
        <f>SUM(D13,J13,P13,V13,AD13,AL13,AU13,BC13,BK13,BT13,CB13,CJ13)-CR13</f>
        <v/>
      </c>
      <c r="DK13" s="3300">
        <f>SUM(E13,K13,Q13,W13,AE13,AM13,AV13,BD13,BL13,BU13,CC13,CK13)-CS13</f>
        <v/>
      </c>
      <c r="DL13" s="3300">
        <f>SUM(G13,M13,S13,AA13,AI13,AR13,AZ13,BH13,BQ13,BY13,CG13,CO13)-CW13</f>
        <v/>
      </c>
      <c r="DM13" s="3300">
        <f>SUM(D13,J13,P13,V13,AD13,AL13,AU13,BC13,,BN13,BV13,CD13,CL13)-CT13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t="12.75" r="14" s="2557">
      <c r="B14" s="1183" t="inlineStr">
        <is>
          <t xml:space="preserve">      vers SBIN</t>
        </is>
      </c>
      <c r="C14" s="643" t="inlineStr">
        <is>
          <t>TRAF8</t>
        </is>
      </c>
      <c r="D14" s="2825" t="n">
        <v>21.70096045000304</v>
      </c>
      <c r="E14" s="2667" t="n">
        <v>7.677751714623568</v>
      </c>
      <c r="F14" s="2825" t="n">
        <v>14.02320873537948</v>
      </c>
      <c r="G14" s="2667" t="n">
        <v>3.367298264729994</v>
      </c>
      <c r="H14" s="841" t="n">
        <v>5.444620803955758</v>
      </c>
      <c r="I14" s="32" t="n"/>
      <c r="J14" s="2825" t="n">
        <v>20.34537991760405</v>
      </c>
      <c r="K14" s="2667" t="n">
        <v>7.21597929209021</v>
      </c>
      <c r="L14" s="2825" t="n">
        <v>13.12940062551384</v>
      </c>
      <c r="M14" s="2667" t="n">
        <v>3.521619788256989</v>
      </c>
      <c r="N14" s="841" t="n">
        <v>4.777278962779202</v>
      </c>
      <c r="O14" s="224" t="n"/>
      <c r="P14" s="2825" t="n">
        <v>22.02806084447301</v>
      </c>
      <c r="Q14" s="2667" t="n">
        <v>8.020759324939121</v>
      </c>
      <c r="R14" s="2825" t="n">
        <v>14.00730151953389</v>
      </c>
      <c r="S14" s="2667" t="n">
        <v>4.102205407773249</v>
      </c>
      <c r="T14" s="841" t="n">
        <v>4.369809323231874</v>
      </c>
      <c r="U14" s="389" t="n"/>
      <c r="V14" s="2825" t="n">
        <v>21.414534637623</v>
      </c>
      <c r="W14" s="2667" t="n">
        <v>8.454875544813266</v>
      </c>
      <c r="X14" s="2667" t="n">
        <v>23.47477004129268</v>
      </c>
      <c r="Y14" s="2825" t="n">
        <v>12.95965909280973</v>
      </c>
      <c r="Z14" s="2825" t="n">
        <v>-2.060235403669683</v>
      </c>
      <c r="AA14" s="2667" t="n">
        <v>4.217309624757982</v>
      </c>
      <c r="AB14" s="841" t="n">
        <v>4.077771504351405</v>
      </c>
      <c r="AC14" s="389" t="n"/>
      <c r="AD14" s="2825" t="n">
        <v>20.78440395181207</v>
      </c>
      <c r="AE14" s="2667" t="n">
        <v>9.404850115815757</v>
      </c>
      <c r="AF14" s="2667" t="n">
        <v>26.17152706920534</v>
      </c>
      <c r="AG14" s="2825" t="n">
        <v>11.37955383599631</v>
      </c>
      <c r="AH14" s="2825" t="n">
        <v>-5.387123117393266</v>
      </c>
      <c r="AI14" s="2667" t="n">
        <v>4.508399054593971</v>
      </c>
      <c r="AJ14" s="841" t="n">
        <v>3.610151785617373</v>
      </c>
      <c r="AK14" s="389" t="n"/>
      <c r="AL14" s="2825" t="n">
        <v>23.42929985390916</v>
      </c>
      <c r="AM14" s="2667" t="n">
        <v>9.437547509876572</v>
      </c>
      <c r="AN14" s="2667" t="n">
        <v>27.69774468252658</v>
      </c>
      <c r="AO14" s="2667" t="n">
        <v>20.94416142140742</v>
      </c>
      <c r="AP14" s="2825" t="n">
        <v>13.99175234403259</v>
      </c>
      <c r="AQ14" s="2825" t="n">
        <v>-4.268444828617412</v>
      </c>
      <c r="AR14" s="2667" t="n">
        <v>4.692226591419868</v>
      </c>
      <c r="AS14" s="841" t="n">
        <v>3.993215778784344</v>
      </c>
      <c r="AT14" s="2826" t="n"/>
      <c r="AU14" s="2825" t="n">
        <v>18.97756295031506</v>
      </c>
      <c r="AV14" s="2667" t="n">
        <v>9.964740556473007</v>
      </c>
      <c r="AW14" s="2667" t="n">
        <v>22.88753933400671</v>
      </c>
      <c r="AX14" s="2825" t="n">
        <v>9.012822393842054</v>
      </c>
      <c r="AY14" s="2825" t="n">
        <v>-3.909976383691649</v>
      </c>
      <c r="AZ14" s="2667" t="n">
        <v>4.831175886962975</v>
      </c>
      <c r="BA14" s="841" t="n">
        <v>2.928145733945724</v>
      </c>
      <c r="BB14" s="389" t="n"/>
      <c r="BC14" s="2825" t="n">
        <v>17.97111632413604</v>
      </c>
      <c r="BD14" s="2667" t="n">
        <v>10.5160364735016</v>
      </c>
      <c r="BE14" s="2667" t="n">
        <v>24.58966490522304</v>
      </c>
      <c r="BF14" s="2825" t="n">
        <v>7.455079850634439</v>
      </c>
      <c r="BG14" s="2825" t="n">
        <v>-6.618548581087001</v>
      </c>
      <c r="BH14" s="2667" t="n">
        <v>5.448604122923959</v>
      </c>
      <c r="BI14" s="841" t="n">
        <v>2.298297310411304</v>
      </c>
      <c r="BJ14" s="389" t="n"/>
      <c r="BK14" s="2825" t="n">
        <v>22.8697681556751</v>
      </c>
      <c r="BL14" s="2667" t="n">
        <v>10.63468467868391</v>
      </c>
      <c r="BM14" s="2667" t="n">
        <v>25.18407307927504</v>
      </c>
      <c r="BN14" s="2667" t="n">
        <v>25.26090007170632</v>
      </c>
      <c r="BO14" s="2825" t="n">
        <v>12.23508347699119</v>
      </c>
      <c r="BP14" s="2825" t="n">
        <v>-2.391131916031213</v>
      </c>
      <c r="BQ14" s="2667" t="n">
        <v>6.056917440035693</v>
      </c>
      <c r="BR14" s="841" t="n">
        <v>2.77580978807932</v>
      </c>
      <c r="BS14" s="389" t="n"/>
      <c r="BT14" s="2825" t="n">
        <v>22.04172169269505</v>
      </c>
      <c r="BU14" s="2667" t="n">
        <v>11.73216176206019</v>
      </c>
      <c r="BV14" s="2667" t="n">
        <v>27.16690464763591</v>
      </c>
      <c r="BW14" s="2825" t="n">
        <v>10.30955993063486</v>
      </c>
      <c r="BX14" s="2825" t="n">
        <v>-5.125182954940858</v>
      </c>
      <c r="BY14" s="2667" t="n">
        <v>6.270892734394945</v>
      </c>
      <c r="BZ14" s="841" t="n">
        <v>2.514925645562294</v>
      </c>
      <c r="CA14" s="389" t="n"/>
      <c r="CB14" s="2825" t="n">
        <v>17.01033261795711</v>
      </c>
      <c r="CC14" s="2667" t="n">
        <v>12.19069757028796</v>
      </c>
      <c r="CD14" s="2667" t="n">
        <v>29.23771685837778</v>
      </c>
      <c r="CE14" s="2825" t="n">
        <v>4.81963504766915</v>
      </c>
      <c r="CF14" s="2825" t="n">
        <v>-12.22738424042067</v>
      </c>
      <c r="CG14" s="2667" t="n">
        <v>5.997297269333959</v>
      </c>
      <c r="CH14" s="841" t="n">
        <v>1.836333077057263</v>
      </c>
      <c r="CI14" s="389" t="n"/>
      <c r="CJ14" s="2825" t="n">
        <v>19.24086125338708</v>
      </c>
      <c r="CK14" s="2667" t="n">
        <v>14.40328851491157</v>
      </c>
      <c r="CL14" s="2667" t="n">
        <v>32.24365516553907</v>
      </c>
      <c r="CM14" s="2825" t="n">
        <v>4.837572738475515</v>
      </c>
      <c r="CN14" s="2825" t="n">
        <v>-13.00279391215198</v>
      </c>
      <c r="CO14" s="2667" t="n">
        <v>7.416694519116986</v>
      </c>
      <c r="CP14" s="841" t="n">
        <v>1.594263684960003</v>
      </c>
      <c r="CQ14" s="224" t="n"/>
      <c r="CR14" s="3008" t="n">
        <v>247.8140026495898</v>
      </c>
      <c r="CS14" s="2667" t="n">
        <v>119.6533730580767</v>
      </c>
      <c r="CT14" s="2667" t="n">
        <v>280.5604956731345</v>
      </c>
      <c r="CU14" s="2667" t="n">
        <v>128.1606295915131</v>
      </c>
      <c r="CV14" s="2667" t="n">
        <v>-32.74649302354467</v>
      </c>
      <c r="CW14" s="2667" t="n">
        <v>60.43064070430056</v>
      </c>
      <c r="CX14" s="2667">
        <f>IFERROR(CR14/CW14-1, "-")</f>
        <v/>
      </c>
      <c r="CY14" s="3309" t="n"/>
      <c r="CZ14" s="2667" t="n">
        <v>119.6533730580767</v>
      </c>
      <c r="DA14" s="2667" t="n">
        <v>359.2015986538029</v>
      </c>
      <c r="DB14" s="2667" t="n">
        <v>290.7351563003365</v>
      </c>
      <c r="DC14" s="2667" t="n">
        <v>280.5604956731345</v>
      </c>
      <c r="DD14" s="2667" t="n">
        <v>60.43064070430056</v>
      </c>
      <c r="DE14" s="224" t="n"/>
      <c r="DF14" s="224" t="n"/>
      <c r="DG14" s="224" t="n"/>
      <c r="DH14" s="224" t="n"/>
      <c r="DI14" s="1167" t="n"/>
      <c r="DJ14" s="3300">
        <f>SUM(D14,J14,P14,V14,AD14,AL14,AU14,BC14,BK14,BT14,CB14,CJ14)-CR14</f>
        <v/>
      </c>
      <c r="DK14" s="3300">
        <f>SUM(E14,K14,Q14,W14,AE14,AM14,AV14,BD14,BL14,BU14,CC14,CK14)-CS14</f>
        <v/>
      </c>
      <c r="DL14" s="3300">
        <f>SUM(G14,M14,S14,AA14,AI14,AR14,AZ14,BH14,BQ14,BY14,CG14,CO14)-CW14</f>
        <v/>
      </c>
      <c r="DM14" s="3300">
        <f>SUM(D14,J14,P14,V14,AD14,AL14,AU14,BC14,,BN14,BV14,CD14,CL14)-CT14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t="12.75" r="15" s="2557">
      <c r="B15" s="1181" t="inlineStr">
        <is>
          <t xml:space="preserve">      vers BBCOM, LIBERCOM</t>
        </is>
      </c>
      <c r="C15" s="643" t="inlineStr">
        <is>
          <t>TRAF9</t>
        </is>
      </c>
      <c r="D15" s="2825" t="n">
        <v>0</v>
      </c>
      <c r="E15" s="2667" t="n">
        <v>0</v>
      </c>
      <c r="F15" s="2825" t="n">
        <v>0</v>
      </c>
      <c r="G15" s="2667" t="n">
        <v>0</v>
      </c>
      <c r="H15" s="841" t="n"/>
      <c r="I15" s="32" t="n"/>
      <c r="J15" s="2825" t="n">
        <v>0</v>
      </c>
      <c r="K15" s="2667" t="n">
        <v>0</v>
      </c>
      <c r="L15" s="2825" t="n">
        <v>0</v>
      </c>
      <c r="M15" s="2667" t="n">
        <v>0</v>
      </c>
      <c r="N15" s="841" t="n"/>
      <c r="O15" s="224" t="n"/>
      <c r="P15" s="2825" t="n">
        <v>0</v>
      </c>
      <c r="Q15" s="2667" t="n">
        <v>0</v>
      </c>
      <c r="R15" s="2825" t="n">
        <v>0</v>
      </c>
      <c r="S15" s="2667" t="n">
        <v>0</v>
      </c>
      <c r="T15" s="841" t="n"/>
      <c r="U15" s="389" t="n"/>
      <c r="V15" s="2825" t="n">
        <v>0</v>
      </c>
      <c r="W15" s="2667" t="n">
        <v>0</v>
      </c>
      <c r="X15" s="2667" t="n">
        <v>0</v>
      </c>
      <c r="Y15" s="2825" t="n">
        <v>0</v>
      </c>
      <c r="Z15" s="2825" t="n">
        <v>0</v>
      </c>
      <c r="AA15" s="2667" t="n">
        <v>0</v>
      </c>
      <c r="AB15" s="841" t="n"/>
      <c r="AC15" s="389" t="n"/>
      <c r="AD15" s="2825" t="n">
        <v>0</v>
      </c>
      <c r="AE15" s="2667" t="n">
        <v>0</v>
      </c>
      <c r="AF15" s="2667" t="n">
        <v>0</v>
      </c>
      <c r="AG15" s="2825" t="n">
        <v>0</v>
      </c>
      <c r="AH15" s="2825" t="n">
        <v>0</v>
      </c>
      <c r="AI15" s="2667" t="n">
        <v>0</v>
      </c>
      <c r="AJ15" s="841" t="n"/>
      <c r="AK15" s="389" t="n"/>
      <c r="AL15" s="2825" t="n">
        <v>0</v>
      </c>
      <c r="AM15" s="2667" t="n">
        <v>0</v>
      </c>
      <c r="AN15" s="2667" t="n">
        <v>0</v>
      </c>
      <c r="AO15" s="2667" t="n">
        <v>0</v>
      </c>
      <c r="AP15" s="2825" t="n">
        <v>0</v>
      </c>
      <c r="AQ15" s="2825" t="n">
        <v>0</v>
      </c>
      <c r="AR15" s="2667" t="n">
        <v>0</v>
      </c>
      <c r="AS15" s="841" t="n"/>
      <c r="AT15" s="2826" t="n"/>
      <c r="AU15" s="2825" t="n">
        <v>0</v>
      </c>
      <c r="AV15" s="2667" t="n">
        <v>0</v>
      </c>
      <c r="AW15" s="2667" t="n">
        <v>0</v>
      </c>
      <c r="AX15" s="2825" t="n">
        <v>0</v>
      </c>
      <c r="AY15" s="2825" t="n">
        <v>0</v>
      </c>
      <c r="AZ15" s="2667" t="n">
        <v>0</v>
      </c>
      <c r="BA15" s="841" t="n"/>
      <c r="BB15" s="389" t="n"/>
      <c r="BC15" s="2825" t="n">
        <v>0</v>
      </c>
      <c r="BD15" s="2667" t="n">
        <v>0</v>
      </c>
      <c r="BE15" s="2667" t="n">
        <v>0</v>
      </c>
      <c r="BF15" s="2825" t="n">
        <v>0</v>
      </c>
      <c r="BG15" s="2825" t="n">
        <v>0</v>
      </c>
      <c r="BH15" s="2667" t="n">
        <v>0</v>
      </c>
      <c r="BI15" s="841" t="n"/>
      <c r="BJ15" s="389" t="n"/>
      <c r="BK15" s="2825" t="n">
        <v>0</v>
      </c>
      <c r="BL15" s="2667" t="n">
        <v>0</v>
      </c>
      <c r="BM15" s="2667" t="n">
        <v>0</v>
      </c>
      <c r="BN15" s="2667" t="n">
        <v>0</v>
      </c>
      <c r="BO15" s="2825" t="n">
        <v>0</v>
      </c>
      <c r="BP15" s="2825" t="n">
        <v>0</v>
      </c>
      <c r="BQ15" s="2667" t="n">
        <v>0</v>
      </c>
      <c r="BR15" s="841" t="n"/>
      <c r="BS15" s="389" t="n"/>
      <c r="BT15" s="2825" t="n">
        <v>0</v>
      </c>
      <c r="BU15" s="2667" t="n">
        <v>0</v>
      </c>
      <c r="BV15" s="2667" t="n">
        <v>0</v>
      </c>
      <c r="BW15" s="2825" t="n">
        <v>0</v>
      </c>
      <c r="BX15" s="2825" t="n">
        <v>0</v>
      </c>
      <c r="BY15" s="2667" t="n">
        <v>0</v>
      </c>
      <c r="BZ15" s="841" t="n"/>
      <c r="CA15" s="389" t="n"/>
      <c r="CB15" s="2825" t="n">
        <v>0</v>
      </c>
      <c r="CC15" s="2667" t="n">
        <v>0</v>
      </c>
      <c r="CD15" s="2667" t="n">
        <v>0</v>
      </c>
      <c r="CE15" s="2825" t="n">
        <v>0</v>
      </c>
      <c r="CF15" s="2825" t="n">
        <v>0</v>
      </c>
      <c r="CG15" s="2667" t="n">
        <v>0</v>
      </c>
      <c r="CH15" s="841" t="n"/>
      <c r="CI15" s="389" t="n"/>
      <c r="CJ15" s="2825" t="n">
        <v>0</v>
      </c>
      <c r="CK15" s="2667" t="n">
        <v>0</v>
      </c>
      <c r="CL15" s="2667" t="n">
        <v>0</v>
      </c>
      <c r="CM15" s="2825" t="n">
        <v>0</v>
      </c>
      <c r="CN15" s="2825" t="n">
        <v>0</v>
      </c>
      <c r="CO15" s="2667" t="n">
        <v>0</v>
      </c>
      <c r="CP15" s="841" t="n"/>
      <c r="CQ15" s="224" t="n"/>
      <c r="CR15" s="3008" t="n">
        <v>0</v>
      </c>
      <c r="CS15" s="2667" t="n">
        <v>0</v>
      </c>
      <c r="CT15" s="2667" t="n">
        <v>0</v>
      </c>
      <c r="CU15" s="2667" t="n">
        <v>0</v>
      </c>
      <c r="CV15" s="2667" t="n">
        <v>0</v>
      </c>
      <c r="CW15" s="2667" t="n">
        <v>0</v>
      </c>
      <c r="CX15" s="2667">
        <f>IFERROR(CR15/CW15-1, "-")</f>
        <v/>
      </c>
      <c r="CY15" s="3309" t="n"/>
      <c r="CZ15" s="2667" t="n">
        <v>0</v>
      </c>
      <c r="DA15" s="2667" t="n">
        <v>0</v>
      </c>
      <c r="DB15" s="2667" t="n">
        <v>0</v>
      </c>
      <c r="DC15" s="2667" t="n">
        <v>0</v>
      </c>
      <c r="DD15" s="2667" t="n">
        <v>0</v>
      </c>
      <c r="DE15" s="224" t="n"/>
      <c r="DF15" s="224" t="n"/>
      <c r="DG15" s="224" t="n"/>
      <c r="DH15" s="224" t="n"/>
      <c r="DI15" s="1167" t="n"/>
      <c r="DJ15" s="3300">
        <f>SUM(D15,J15,P15,V15,AD15,AL15,AU15,BC15,BK15,BT15,CB15,CJ15)-CR15</f>
        <v/>
      </c>
      <c r="DK15" s="3300">
        <f>SUM(E15,K15,Q15,W15,AE15,AM15,AV15,BD15,BL15,BU15,CC15,CK15)-CS15</f>
        <v/>
      </c>
      <c r="DL15" s="3300">
        <f>SUM(G15,M15,S15,AA15,AI15,AR15,AZ15,BH15,BQ15,BY15,CG15,CO15)-CW15</f>
        <v/>
      </c>
      <c r="DM15" s="3300">
        <f>SUM(D15,J15,P15,V15,AD15,AL15,AU15,BC15,,BN15,BV15,CD15,CL15)-CT15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t="12.75" r="16" s="2557">
      <c r="B16" s="1184" t="inlineStr">
        <is>
          <t xml:space="preserve">      Outbound roaming</t>
        </is>
      </c>
      <c r="C16" s="643" t="inlineStr">
        <is>
          <t>TRAF10</t>
        </is>
      </c>
      <c r="D16" s="3316" t="n">
        <v>0</v>
      </c>
      <c r="E16" s="2908" t="n">
        <v>1.971165883553384</v>
      </c>
      <c r="F16" s="3317" t="n">
        <v>-1.971165883553384</v>
      </c>
      <c r="G16" s="2908" t="n">
        <v>0.04</v>
      </c>
      <c r="H16" s="1187" t="n">
        <v>-1</v>
      </c>
      <c r="I16" s="32" t="n"/>
      <c r="J16" s="3316" t="n">
        <v>0</v>
      </c>
      <c r="K16" s="2908" t="n">
        <v>1.784178153045161</v>
      </c>
      <c r="L16" s="3317" t="n">
        <v>-1.784178153045161</v>
      </c>
      <c r="M16" s="2908" t="n">
        <v>0</v>
      </c>
      <c r="N16" s="1187" t="n"/>
      <c r="O16" s="513" t="n"/>
      <c r="P16" s="3316" t="n">
        <v>0</v>
      </c>
      <c r="Q16" s="2908" t="n">
        <v>1.982792315033393</v>
      </c>
      <c r="R16" s="3317" t="n">
        <v>-1.982792315033393</v>
      </c>
      <c r="S16" s="2908" t="n">
        <v>0</v>
      </c>
      <c r="T16" s="1187" t="n"/>
      <c r="U16" s="514" t="n"/>
      <c r="V16" s="3316" t="n">
        <v>0</v>
      </c>
      <c r="W16" s="2908" t="n">
        <v>1.924252534579884</v>
      </c>
      <c r="X16" s="2908" t="n">
        <v>1.473887943807265</v>
      </c>
      <c r="Y16" s="3317" t="n">
        <v>-1.924252534579884</v>
      </c>
      <c r="Z16" s="3317" t="n">
        <v>-1.473887943807265</v>
      </c>
      <c r="AA16" s="2908" t="n">
        <v>0</v>
      </c>
      <c r="AB16" s="1187" t="n"/>
      <c r="AC16" s="514" t="n"/>
      <c r="AD16" s="3316" t="n">
        <v>0</v>
      </c>
      <c r="AE16" s="2908" t="n">
        <v>1.994137232756406</v>
      </c>
      <c r="AF16" s="2908" t="n">
        <v>1.536976898925055</v>
      </c>
      <c r="AG16" s="3317" t="n">
        <v>-1.994137232756406</v>
      </c>
      <c r="AH16" s="3317" t="n">
        <v>-1.536976898925055</v>
      </c>
      <c r="AI16" s="2908" t="n">
        <v>0</v>
      </c>
      <c r="AJ16" s="1187" t="n"/>
      <c r="AK16" s="514" t="n"/>
      <c r="AL16" s="3316" t="n">
        <v>0</v>
      </c>
      <c r="AM16" s="2908" t="n">
        <v>1.936829446714963</v>
      </c>
      <c r="AN16" s="2908" t="n">
        <v>1.49207123919632</v>
      </c>
      <c r="AO16" s="2908" t="n">
        <v>1.689166486463372</v>
      </c>
      <c r="AP16" s="3317" t="n">
        <v>-1.936829446714963</v>
      </c>
      <c r="AQ16" s="3317" t="n">
        <v>-1.49207123919632</v>
      </c>
      <c r="AR16" s="2908" t="n">
        <v>0</v>
      </c>
      <c r="AS16" s="1187" t="n"/>
      <c r="AT16" s="2826" t="n"/>
      <c r="AU16" s="3316" t="n">
        <v>0</v>
      </c>
      <c r="AV16" s="2908" t="n">
        <v>2.010313328964251</v>
      </c>
      <c r="AW16" s="2908" t="n">
        <v>1.698634666422385</v>
      </c>
      <c r="AX16" s="3317" t="n">
        <v>-2.010313328964251</v>
      </c>
      <c r="AY16" s="3317" t="n">
        <v>-1.698634666422385</v>
      </c>
      <c r="AZ16" s="2908" t="n">
        <v>0</v>
      </c>
      <c r="BA16" s="1187" t="n"/>
      <c r="BB16" s="514" t="n"/>
      <c r="BC16" s="3316" t="n">
        <v>0</v>
      </c>
      <c r="BD16" s="2908" t="n">
        <v>2.018703678609284</v>
      </c>
      <c r="BE16" s="2908" t="n">
        <v>1.636483380695141</v>
      </c>
      <c r="BF16" s="3317" t="n">
        <v>-2.018703678609284</v>
      </c>
      <c r="BG16" s="3317" t="n">
        <v>-1.636483380695141</v>
      </c>
      <c r="BH16" s="2908" t="n">
        <v>0</v>
      </c>
      <c r="BI16" s="1187" t="n"/>
      <c r="BJ16" s="514" t="n"/>
      <c r="BK16" s="3316" t="n">
        <v>0</v>
      </c>
      <c r="BL16" s="2908" t="n">
        <v>1.965012164652846</v>
      </c>
      <c r="BM16" s="2908" t="n">
        <v>1.569033041256839</v>
      </c>
      <c r="BN16" s="2908" t="n">
        <v>1.089261522822405</v>
      </c>
      <c r="BO16" s="3317" t="n">
        <v>-1.965012164652846</v>
      </c>
      <c r="BP16" s="3317" t="n">
        <v>-1.089261522822405</v>
      </c>
      <c r="BQ16" s="2908" t="n">
        <v>0</v>
      </c>
      <c r="BR16" s="1187" t="n"/>
      <c r="BS16" s="514" t="n"/>
      <c r="BT16" s="3316" t="n">
        <v>0</v>
      </c>
      <c r="BU16" s="2908" t="n">
        <v>2.043562779054487</v>
      </c>
      <c r="BV16" s="2908" t="n">
        <v>1.122819482823557</v>
      </c>
      <c r="BW16" s="3317" t="n">
        <v>-2.043562779054487</v>
      </c>
      <c r="BX16" s="3317" t="n">
        <v>-1.122819482823557</v>
      </c>
      <c r="BY16" s="2908" t="n">
        <v>0</v>
      </c>
      <c r="BZ16" s="1187" t="n"/>
      <c r="CA16" s="514" t="n"/>
      <c r="CB16" s="3316" t="n">
        <v>0</v>
      </c>
      <c r="CC16" s="2908" t="n">
        <v>1.991603565527173</v>
      </c>
      <c r="CD16" s="2908" t="n">
        <v>1.087425920601588</v>
      </c>
      <c r="CE16" s="3317" t="n">
        <v>-1.991603565527173</v>
      </c>
      <c r="CF16" s="3317" t="n">
        <v>-1.087425920601588</v>
      </c>
      <c r="CG16" s="2908" t="n">
        <v>0</v>
      </c>
      <c r="CH16" s="1187" t="n"/>
      <c r="CI16" s="514" t="n"/>
      <c r="CJ16" s="3316" t="n">
        <v>0</v>
      </c>
      <c r="CK16" s="2908" t="n">
        <v>2.073871901743652</v>
      </c>
      <c r="CL16" s="2908" t="n">
        <v>1.132585504101815</v>
      </c>
      <c r="CM16" s="3317" t="n">
        <v>-2.073871901743652</v>
      </c>
      <c r="CN16" s="3317" t="n">
        <v>-1.132585504101815</v>
      </c>
      <c r="CO16" s="2908" t="n">
        <v>0</v>
      </c>
      <c r="CP16" s="1187" t="n"/>
      <c r="CQ16" s="513" t="n"/>
      <c r="CR16" s="3318" t="n">
        <v>0</v>
      </c>
      <c r="CS16" s="2908" t="n">
        <v>23.69642298423489</v>
      </c>
      <c r="CT16" s="2908" t="n">
        <v>4.432092430349365</v>
      </c>
      <c r="CU16" s="2908" t="n">
        <v>-23.69642298423489</v>
      </c>
      <c r="CV16" s="2908" t="n">
        <v>-4.432092430349365</v>
      </c>
      <c r="CW16" s="2908" t="n">
        <v>0.04</v>
      </c>
      <c r="CX16" s="2908">
        <f>IFERROR(CR16/CW16-1, "-")</f>
        <v/>
      </c>
      <c r="CY16" s="3319" t="n"/>
      <c r="CZ16" s="2908" t="n">
        <v>23.69642298423489</v>
      </c>
      <c r="DA16" s="2908" t="n">
        <v>13.76397931952068</v>
      </c>
      <c r="DB16" s="2908" t="n">
        <v>11.51319354134628</v>
      </c>
      <c r="DC16" s="2908" t="n">
        <v>4.432092430349365</v>
      </c>
      <c r="DD16" s="2908" t="n">
        <v>0.04</v>
      </c>
      <c r="DE16" s="513">
        <f>+CZ16/DD16-1</f>
        <v/>
      </c>
      <c r="DF16" s="513">
        <f>+DA16/DD16-1</f>
        <v/>
      </c>
      <c r="DG16" s="513">
        <f>+DB16/DD16-1</f>
        <v/>
      </c>
      <c r="DH16" s="513">
        <f>+DC16/DD16-1</f>
        <v/>
      </c>
      <c r="DI16" s="1167" t="n"/>
      <c r="DJ16" s="3300">
        <f>SUM(D16,J16,P16,V16,AD16,AL16,AU16,BC16,BK16,BT16,CB16,CJ16)-CR16</f>
        <v/>
      </c>
      <c r="DK16" s="3300">
        <f>SUM(E16,K16,Q16,W16,AE16,AM16,AV16,BD16,BL16,BU16,CC16,CK16)-CS16</f>
        <v/>
      </c>
      <c r="DL16" s="3300">
        <f>SUM(G16,M16,S16,AA16,AI16,AR16,AZ16,BH16,BQ16,BY16,CG16,CO16)-CW16</f>
        <v/>
      </c>
      <c r="DM16" s="3300">
        <f>SUM(D16,J16,P16,V16,AD16,AL16,AU16,BC16,,BN16,BV16,CD16,CL16)-CT16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t="2.25" r="17" s="2557">
      <c r="C17" s="643" t="inlineStr">
        <is>
          <t>TRAF11</t>
        </is>
      </c>
      <c r="D17" s="2667" t="n"/>
      <c r="E17" s="2667" t="n"/>
      <c r="F17" s="2825" t="n"/>
      <c r="G17" s="2667" t="n"/>
      <c r="H17" s="224" t="n"/>
      <c r="I17" s="32" t="n"/>
      <c r="J17" s="2667" t="n"/>
      <c r="K17" s="2667" t="n"/>
      <c r="L17" s="2825" t="n"/>
      <c r="M17" s="2667" t="n"/>
      <c r="N17" s="224" t="n"/>
      <c r="O17" s="224" t="n"/>
      <c r="P17" s="2667" t="n"/>
      <c r="Q17" s="2667" t="n"/>
      <c r="R17" s="2825" t="n"/>
      <c r="S17" s="2667" t="n"/>
      <c r="T17" s="224" t="n"/>
      <c r="U17" s="389" t="n"/>
      <c r="V17" s="2667" t="n"/>
      <c r="W17" s="2667" t="n"/>
      <c r="X17" s="2667" t="n"/>
      <c r="Y17" s="2825" t="n"/>
      <c r="Z17" s="2825" t="n"/>
      <c r="AA17" s="2667" t="n"/>
      <c r="AB17" s="224" t="n"/>
      <c r="AC17" s="389" t="n"/>
      <c r="AD17" s="2667" t="n"/>
      <c r="AE17" s="2667" t="n"/>
      <c r="AF17" s="2667" t="n"/>
      <c r="AG17" s="2825" t="n"/>
      <c r="AH17" s="2825" t="n"/>
      <c r="AI17" s="2667" t="n"/>
      <c r="AJ17" s="224" t="n"/>
      <c r="AK17" s="389" t="n"/>
      <c r="AL17" s="2667" t="n"/>
      <c r="AM17" s="2667" t="n"/>
      <c r="AN17" s="2667" t="n"/>
      <c r="AO17" s="2667" t="n"/>
      <c r="AP17" s="2825" t="n"/>
      <c r="AQ17" s="2825" t="n"/>
      <c r="AR17" s="2667" t="n"/>
      <c r="AS17" s="224" t="n"/>
      <c r="AT17" s="2826" t="n"/>
      <c r="AU17" s="2667" t="n"/>
      <c r="AV17" s="2667" t="n"/>
      <c r="AW17" s="2667" t="n"/>
      <c r="AX17" s="2825" t="n"/>
      <c r="AY17" s="2825" t="n"/>
      <c r="AZ17" s="2667" t="n"/>
      <c r="BA17" s="224" t="n"/>
      <c r="BB17" s="389" t="n"/>
      <c r="BC17" s="2667" t="n"/>
      <c r="BD17" s="2667" t="n"/>
      <c r="BE17" s="2667" t="n"/>
      <c r="BF17" s="2825" t="n"/>
      <c r="BG17" s="2825" t="n"/>
      <c r="BH17" s="2667" t="n"/>
      <c r="BI17" s="224" t="n"/>
      <c r="BJ17" s="389" t="n"/>
      <c r="BK17" s="2667" t="n"/>
      <c r="BL17" s="2667" t="n"/>
      <c r="BM17" s="2667" t="n"/>
      <c r="BN17" s="2667" t="n"/>
      <c r="BO17" s="2825" t="n"/>
      <c r="BP17" s="2825" t="n"/>
      <c r="BQ17" s="2667" t="n"/>
      <c r="BR17" s="224" t="n"/>
      <c r="BS17" s="389" t="n"/>
      <c r="BT17" s="2667" t="n"/>
      <c r="BU17" s="2667" t="n"/>
      <c r="BV17" s="2667" t="n"/>
      <c r="BW17" s="2825" t="n"/>
      <c r="BX17" s="2825" t="n"/>
      <c r="BY17" s="2667" t="n"/>
      <c r="BZ17" s="224" t="n"/>
      <c r="CA17" s="389" t="n"/>
      <c r="CB17" s="2667" t="n"/>
      <c r="CC17" s="2667" t="n"/>
      <c r="CD17" s="2667" t="n"/>
      <c r="CE17" s="2825" t="n"/>
      <c r="CF17" s="2825" t="n"/>
      <c r="CG17" s="2667" t="n"/>
      <c r="CH17" s="224" t="n"/>
      <c r="CI17" s="389" t="n"/>
      <c r="CJ17" s="2667" t="n"/>
      <c r="CK17" s="2667" t="n"/>
      <c r="CL17" s="2667" t="n"/>
      <c r="CM17" s="2825" t="n"/>
      <c r="CN17" s="2825" t="n"/>
      <c r="CO17" s="2667" t="n"/>
      <c r="CP17" s="224" t="n"/>
      <c r="CQ17" s="224" t="n"/>
      <c r="CR17" s="3008" t="n"/>
      <c r="CS17" s="2667" t="n"/>
      <c r="CT17" s="2667" t="n"/>
      <c r="CU17" s="2667">
        <f>CR17-CS17</f>
        <v/>
      </c>
      <c r="CV17" s="2667">
        <f>CR17-CT17</f>
        <v/>
      </c>
      <c r="CW17" s="2667" t="n"/>
      <c r="CX17" s="2667">
        <f>IFERROR(CR17/CW17-1, "-")</f>
        <v/>
      </c>
      <c r="CY17" s="3309" t="n"/>
      <c r="CZ17" s="2667" t="n"/>
      <c r="DA17" s="2667" t="n"/>
      <c r="DB17" s="2667" t="n"/>
      <c r="DC17" s="2667" t="n"/>
      <c r="DD17" s="2667" t="n"/>
      <c r="DE17" s="224" t="n"/>
      <c r="DF17" s="32" t="n"/>
      <c r="DG17" s="32" t="n"/>
      <c r="DH17" s="32" t="n"/>
      <c r="DJ17" s="3300">
        <f>SUM(D17,J17,P17,V17,AD17,AL17,AU17,BC17,BK17,BT17,CB17,CJ17)-CR17</f>
        <v/>
      </c>
      <c r="DK17" s="3300">
        <f>SUM(E17,K17,Q17,W17,AE17,AM17,AV17,BD17,BL17,BU17,CC17,CK17)-CS17</f>
        <v/>
      </c>
      <c r="DL17" s="3300">
        <f>SUM(G17,M17,S17,AA17,AI17,AR17,AZ17,BH17,BQ17,BY17,CG17,CO17)-CW17</f>
        <v/>
      </c>
      <c r="DM17" s="3300">
        <f>SUM(D17,J17,P17,V17,AD17,AL17,AU17,BC17,,BN17,BV17,CD17,CL17)-CT17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Format="1" customHeight="1" ht="12.75" r="18" s="139">
      <c r="B18" s="1171" t="inlineStr">
        <is>
          <t>Trafic sortant postpayé</t>
        </is>
      </c>
      <c r="C18" s="643" t="inlineStr">
        <is>
          <t>TRAF12</t>
        </is>
      </c>
      <c r="D18" s="3199" t="n">
        <v>9.725805677257425</v>
      </c>
      <c r="E18" s="3199" t="n">
        <v>12.62687953526881</v>
      </c>
      <c r="F18" s="3310" t="n">
        <v>-2.901073858011385</v>
      </c>
      <c r="G18" s="3311" t="n">
        <v>11.52355415032515</v>
      </c>
      <c r="H18" s="1174" t="n">
        <v>-0.1560064238529224</v>
      </c>
      <c r="I18" s="93" t="n"/>
      <c r="J18" s="3199" t="n">
        <v>9.032845817769299</v>
      </c>
      <c r="K18" s="3199" t="n">
        <v>11.93087325771286</v>
      </c>
      <c r="L18" s="3310" t="n">
        <v>-2.898027439943563</v>
      </c>
      <c r="M18" s="3311" t="n">
        <v>11.01630507113907</v>
      </c>
      <c r="N18" s="1174" t="n">
        <v>-0.1800475967723614</v>
      </c>
      <c r="O18" s="987" t="n"/>
      <c r="P18" s="3199" t="n">
        <v>9.588003207610001</v>
      </c>
      <c r="Q18" s="3199" t="n">
        <v>13.38341504963524</v>
      </c>
      <c r="R18" s="3310" t="n">
        <v>-3.795411842025242</v>
      </c>
      <c r="S18" s="3311" t="n">
        <v>11.61149890957941</v>
      </c>
      <c r="T18" s="1174" t="n">
        <v>-0.1742665367948349</v>
      </c>
      <c r="U18" s="369" t="n"/>
      <c r="V18" s="3199" t="n">
        <v>9.41340187564033</v>
      </c>
      <c r="W18" s="3199" t="n">
        <v>12.15012646144294</v>
      </c>
      <c r="X18" s="3199" t="n">
        <v>8.974171334242444</v>
      </c>
      <c r="Y18" s="3310" t="n">
        <v>-2.736724585802611</v>
      </c>
      <c r="Z18" s="3310" t="n">
        <v>0.4392305413978868</v>
      </c>
      <c r="AA18" s="3311" t="n">
        <v>10.91495362082776</v>
      </c>
      <c r="AB18" s="1174" t="n">
        <v>-0.137568312001087</v>
      </c>
      <c r="AC18" s="369" t="n"/>
      <c r="AD18" s="3199" t="n">
        <v>9.600203965299091</v>
      </c>
      <c r="AE18" s="3199" t="n">
        <v>9.913773232973044</v>
      </c>
      <c r="AF18" s="3199" t="n">
        <v>9.278587522670412</v>
      </c>
      <c r="AG18" s="3310" t="n">
        <v>-0.3135692676739534</v>
      </c>
      <c r="AH18" s="3310" t="n">
        <v>0.3216164426286792</v>
      </c>
      <c r="AI18" s="3311" t="n">
        <v>11.23427730759834</v>
      </c>
      <c r="AJ18" s="1174" t="n">
        <v>-0.1454542466380138</v>
      </c>
      <c r="AK18" s="369" t="n"/>
      <c r="AL18" s="3199" t="n">
        <v>9.100762508322333</v>
      </c>
      <c r="AM18" s="3199" t="n">
        <v>12.29900807017011</v>
      </c>
      <c r="AN18" s="3199" t="n">
        <v>9.127007371630887</v>
      </c>
      <c r="AO18" s="3199" t="n">
        <v>9.702283379265438</v>
      </c>
      <c r="AP18" s="3310" t="n">
        <v>-3.198245561847774</v>
      </c>
      <c r="AQ18" s="3310" t="n">
        <v>-0.02624486330855369</v>
      </c>
      <c r="AR18" s="3311" t="n">
        <v>10.69867196061559</v>
      </c>
      <c r="AS18" s="1174" t="n">
        <v>-0.1493558694177698</v>
      </c>
      <c r="AT18" s="3023" t="n"/>
      <c r="AU18" s="3199" t="n">
        <v>9.153520189070303</v>
      </c>
      <c r="AV18" s="3199" t="n">
        <v>11.42142219561099</v>
      </c>
      <c r="AW18" s="3199" t="n">
        <v>9.0158381292957</v>
      </c>
      <c r="AX18" s="3310" t="n">
        <v>-2.267902006540687</v>
      </c>
      <c r="AY18" s="3310" t="n">
        <v>0.1376820597746029</v>
      </c>
      <c r="AZ18" s="3311" t="n">
        <v>11.02446748031966</v>
      </c>
      <c r="BA18" s="1174" t="n">
        <v>-0.1697086316948441</v>
      </c>
      <c r="BB18" s="369" t="n"/>
      <c r="BC18" s="3199" t="n">
        <v>7.016852029263712</v>
      </c>
      <c r="BD18" s="3199" t="n">
        <v>10.62265228732979</v>
      </c>
      <c r="BE18" s="3199" t="n">
        <v>8.386921233746852</v>
      </c>
      <c r="BF18" s="3310" t="n">
        <v>-3.605800258066077</v>
      </c>
      <c r="BG18" s="3310" t="n">
        <v>-1.370069204483141</v>
      </c>
      <c r="BH18" s="3311" t="n">
        <v>10.5617786607347</v>
      </c>
      <c r="BI18" s="1174" t="n">
        <v>-0.335637277142522</v>
      </c>
      <c r="BJ18" s="369" t="n"/>
      <c r="BK18" s="3199" t="n">
        <v>9.31378129256108</v>
      </c>
      <c r="BL18" s="3199" t="n">
        <v>10.71181558557989</v>
      </c>
      <c r="BM18" s="3199" t="n">
        <v>8.478307843187467</v>
      </c>
      <c r="BN18" s="3199" t="n">
        <v>8.445147324395641</v>
      </c>
      <c r="BO18" s="3310" t="n">
        <v>-1.398034293018814</v>
      </c>
      <c r="BP18" s="3310" t="n">
        <v>0.8686339681654385</v>
      </c>
      <c r="BQ18" s="3311" t="n">
        <v>10.35640057883609</v>
      </c>
      <c r="BR18" s="1174" t="n">
        <v>-0.1006739048319226</v>
      </c>
      <c r="BS18" s="369" t="n"/>
      <c r="BT18" s="3199" t="n">
        <v>7.989422090300496</v>
      </c>
      <c r="BU18" s="3199" t="n">
        <v>11.23369584590804</v>
      </c>
      <c r="BV18" s="3199" t="n">
        <v>8.779491973029748</v>
      </c>
      <c r="BW18" s="3310" t="n">
        <v>-3.244273755607549</v>
      </c>
      <c r="BX18" s="3310" t="n">
        <v>-0.7900698827292514</v>
      </c>
      <c r="BY18" s="3311" t="n">
        <v>10.96580851359</v>
      </c>
      <c r="BZ18" s="1174" t="n">
        <v>-0.271424256551703</v>
      </c>
      <c r="CA18" s="369" t="n"/>
      <c r="CB18" s="3199" t="n">
        <v>7.566889465402285</v>
      </c>
      <c r="CC18" s="3199" t="n">
        <v>11.00795290021688</v>
      </c>
      <c r="CD18" s="3199" t="n">
        <v>8.590820977120902</v>
      </c>
      <c r="CE18" s="3310" t="n">
        <v>-3.441063434814593</v>
      </c>
      <c r="CF18" s="3310" t="n">
        <v>-1.023931511718617</v>
      </c>
      <c r="CG18" s="3311" t="n">
        <v>10.27904769213909</v>
      </c>
      <c r="CH18" s="1174" t="n">
        <v>-0.2638530638213629</v>
      </c>
      <c r="CI18" s="369" t="n"/>
      <c r="CJ18" s="3199" t="n">
        <v>9.450786128615613</v>
      </c>
      <c r="CK18" s="3199" t="n">
        <v>8.62073389074083</v>
      </c>
      <c r="CL18" s="3199" t="n">
        <v>6.851414247943224</v>
      </c>
      <c r="CM18" s="3310" t="n">
        <v>0.8300522378747832</v>
      </c>
      <c r="CN18" s="3310" t="n">
        <v>2.599371880672389</v>
      </c>
      <c r="CO18" s="3311" t="n">
        <v>10.31670250893933</v>
      </c>
      <c r="CP18" s="1174" t="n">
        <v>-0.08393344477786469</v>
      </c>
      <c r="CQ18" s="987" t="n"/>
      <c r="CR18" s="3312" t="n">
        <v>106.952274247112</v>
      </c>
      <c r="CS18" s="3199" t="n">
        <v>135.8914421050135</v>
      </c>
      <c r="CT18" s="3199" t="n">
        <v>105.298269792722</v>
      </c>
      <c r="CU18" s="3199" t="n">
        <v>-28.93916785790148</v>
      </c>
      <c r="CV18" s="3199" t="n">
        <v>1.654004454389963</v>
      </c>
      <c r="CW18" s="3199" t="n">
        <v>130.5034664546442</v>
      </c>
      <c r="CX18" s="3199">
        <f>IFERROR(CR18/CW18-1, "-")</f>
        <v/>
      </c>
      <c r="CY18" s="3320" t="n"/>
      <c r="CZ18" s="3199" t="n">
        <v>135.8914421050135</v>
      </c>
      <c r="DA18" s="3199" t="n">
        <v>102.5196994501758</v>
      </c>
      <c r="DB18" s="3199" t="n">
        <v>107.3218208880991</v>
      </c>
      <c r="DC18" s="3199" t="n">
        <v>105.299581842712</v>
      </c>
      <c r="DD18" s="3311" t="n">
        <v>130.5034664546442</v>
      </c>
      <c r="DE18" s="987">
        <f>+CZ18/DD18-1</f>
        <v/>
      </c>
      <c r="DF18" s="987">
        <f>+DA18/DD18-1</f>
        <v/>
      </c>
      <c r="DG18" s="987">
        <f>+DB18/DD18-1</f>
        <v/>
      </c>
      <c r="DH18" s="987">
        <f>+DC18/DD18-1</f>
        <v/>
      </c>
      <c r="DI18" s="1177" t="n"/>
      <c r="DJ18" s="3300">
        <f>SUM(D18,J18,P18,V18,AD18,AL18,AU18,BC18,BK18,BT18,CB18,CJ18)-CR18</f>
        <v/>
      </c>
      <c r="DK18" s="3300">
        <f>SUM(E18,K18,Q18,W18,AE18,AM18,AV18,BD18,BL18,BU18,CC18,CK18)-CS18</f>
        <v/>
      </c>
      <c r="DL18" s="3300">
        <f>SUM(G18,M18,S18,AA18,AI18,AR18,AZ18,BH18,BQ18,BY18,CG18,CO18)-CW18</f>
        <v/>
      </c>
      <c r="DM18" s="3300">
        <f>SUM(D18,J18,P18,V18,AD18,AL18,AU18,BC18,,BN18,BV18,CD18,CL18)-CT18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t="12.75" r="19" s="2557">
      <c r="B19" s="1181" t="inlineStr">
        <is>
          <t xml:space="preserve">     vers le fixe</t>
        </is>
      </c>
      <c r="C19" s="643" t="inlineStr">
        <is>
          <t>TRAF13</t>
        </is>
      </c>
      <c r="D19" s="2876" t="n">
        <v>0.003789199331000035</v>
      </c>
      <c r="E19" s="2747" t="n">
        <v>0.005357895084439368</v>
      </c>
      <c r="F19" s="2825" t="n">
        <v>-0.001568695753439334</v>
      </c>
      <c r="G19" s="2747" t="n">
        <v>0.004074049358139997</v>
      </c>
      <c r="H19" s="841" t="n">
        <v>-0.06991815810253454</v>
      </c>
      <c r="I19" s="32" t="n"/>
      <c r="J19" s="2876" t="n">
        <v>0.003609982671980056</v>
      </c>
      <c r="K19" s="2747" t="n">
        <v>0.00506980978506966</v>
      </c>
      <c r="L19" s="2825" t="n">
        <v>-0.001459827113089604</v>
      </c>
      <c r="M19" s="2747" t="n">
        <v>0.01361441610774996</v>
      </c>
      <c r="N19" s="841" t="n">
        <v>-0.7348411681111255</v>
      </c>
      <c r="O19" s="224" t="n"/>
      <c r="P19" s="2876" t="n">
        <v>0</v>
      </c>
      <c r="Q19" s="2747" t="n">
        <v>0.005576124631289706</v>
      </c>
      <c r="R19" s="2825" t="n">
        <v>-0.005576124631289706</v>
      </c>
      <c r="S19" s="2747" t="n">
        <v>0.003860973832535001</v>
      </c>
      <c r="T19" s="841" t="n">
        <v>-1</v>
      </c>
      <c r="U19" s="389" t="n"/>
      <c r="V19" s="2876" t="n">
        <v>0.004344365928640015</v>
      </c>
      <c r="W19" s="2747" t="n">
        <v>0.005144959171376258</v>
      </c>
      <c r="X19" s="2747" t="n">
        <v>0.0003514015793988845</v>
      </c>
      <c r="Y19" s="2825" t="n">
        <v>-0.000800593242736243</v>
      </c>
      <c r="Z19" s="2825" t="n">
        <v>0.003992964349241131</v>
      </c>
      <c r="AA19" s="2747" t="n">
        <v>0.004382266019130054</v>
      </c>
      <c r="AB19" s="841" t="n">
        <v>-0.008648514335869328</v>
      </c>
      <c r="AC19" s="389" t="n"/>
      <c r="AD19" s="2876" t="n">
        <v>0.004118165940649982</v>
      </c>
      <c r="AE19" s="2747" t="n">
        <v>0.001226623491883243</v>
      </c>
      <c r="AF19" s="2747" t="n">
        <v>0.0003649961508520945</v>
      </c>
      <c r="AG19" s="2825" t="n">
        <v>0.002891542448766739</v>
      </c>
      <c r="AH19" s="2825" t="n">
        <v>0.003753169789797888</v>
      </c>
      <c r="AI19" s="2747" t="n">
        <v>0.004518082623959948</v>
      </c>
      <c r="AJ19" s="841" t="n">
        <v>-0.08851469010087565</v>
      </c>
      <c r="AK19" s="389" t="n"/>
      <c r="AL19" s="2876" t="n">
        <v>0.003461399434166667</v>
      </c>
      <c r="AM19" s="2747" t="n">
        <v>0.005247485854662127</v>
      </c>
      <c r="AN19" s="2747" t="n">
        <v>0.00037945461548931</v>
      </c>
      <c r="AO19" s="2747" t="n">
        <v>0.005507347977065656</v>
      </c>
      <c r="AP19" s="2825" t="n">
        <v>-0.00178608642049546</v>
      </c>
      <c r="AQ19" s="2825" t="n">
        <v>0.003081944818677357</v>
      </c>
      <c r="AR19" s="2747" t="n">
        <v>0.003895776029282618</v>
      </c>
      <c r="AS19" s="3321" t="n">
        <v>-0.1114993756958709</v>
      </c>
      <c r="AT19" s="2826" t="n"/>
      <c r="AU19" s="2876" t="n">
        <v>0.003520499313000011</v>
      </c>
      <c r="AV19" s="2747" t="n">
        <v>0.004874470708068707</v>
      </c>
      <c r="AW19" s="2747" t="n">
        <v>0.005100590802799994</v>
      </c>
      <c r="AX19" s="2825" t="n">
        <v>-0.001353971395068695</v>
      </c>
      <c r="AY19" s="2825" t="n">
        <v>-0.001580091489799983</v>
      </c>
      <c r="AZ19" s="2747" t="n">
        <v>0.004743949244950019</v>
      </c>
      <c r="BA19" s="3321" t="n">
        <v>-0.2578969269648874</v>
      </c>
      <c r="BB19" s="389" t="n"/>
      <c r="BC19" s="2876" t="n">
        <v>0.003885332561329961</v>
      </c>
      <c r="BD19" s="2747" t="n">
        <v>0.004587945616365807</v>
      </c>
      <c r="BE19" s="2747" t="n">
        <v>0.004806200122468798</v>
      </c>
      <c r="BF19" s="2825" t="n">
        <v>-0.0007026130550358456</v>
      </c>
      <c r="BG19" s="2825" t="n">
        <v>-0.0009208675611388369</v>
      </c>
      <c r="BH19" s="2747" t="n">
        <v>0.005044599293570049</v>
      </c>
      <c r="BI19" s="3321" t="n">
        <v>-0.229803531415808</v>
      </c>
      <c r="BJ19" s="389" t="n"/>
      <c r="BK19" s="2876" t="n">
        <v>0.003192618966561435</v>
      </c>
      <c r="BL19" s="2747" t="n">
        <v>0.004725924940604379</v>
      </c>
      <c r="BM19" s="2747" t="n">
        <v>0.004956668067449866</v>
      </c>
      <c r="BN19" s="2747" t="n">
        <v>0.005597617686931035</v>
      </c>
      <c r="BO19" s="2825" t="n">
        <v>-0.001533305974042944</v>
      </c>
      <c r="BP19" s="2825" t="n">
        <v>-0.0024049987203696</v>
      </c>
      <c r="BQ19" s="2747" t="n">
        <v>0.003422771167885334</v>
      </c>
      <c r="BR19" s="3321" t="n">
        <v>-0.06724148067020563</v>
      </c>
      <c r="BS19" s="389" t="n"/>
      <c r="BT19" s="2876" t="n">
        <v>0.003399099263329931</v>
      </c>
      <c r="BU19" s="2747" t="n">
        <v>0.004609310466568009</v>
      </c>
      <c r="BV19" s="2747" t="n">
        <v>0.005441718140105785</v>
      </c>
      <c r="BW19" s="2825" t="n">
        <v>-0.001210211203238078</v>
      </c>
      <c r="BX19" s="2825" t="n">
        <v>-0.002042618876775853</v>
      </c>
      <c r="BY19" s="2747" t="n">
        <v>0.005031115884880038</v>
      </c>
      <c r="BZ19" s="3321" t="n">
        <v>-0.3243846214027369</v>
      </c>
      <c r="CA19" s="389" t="n"/>
      <c r="CB19" s="2876" t="n">
        <v>0.003402649533989944</v>
      </c>
      <c r="CC19" s="2747" t="n">
        <v>0.004574492801699326</v>
      </c>
      <c r="CD19" s="2747" t="n">
        <v>0.005557760849973588</v>
      </c>
      <c r="CE19" s="2825" t="n">
        <v>-0.001171843267709382</v>
      </c>
      <c r="CF19" s="2825" t="n">
        <v>-0.002155111315983644</v>
      </c>
      <c r="CG19" s="2747" t="n">
        <v>0.004718315946880018</v>
      </c>
      <c r="CH19" s="3321" t="n">
        <v>-0.2788423725121791</v>
      </c>
      <c r="CI19" s="389" t="n"/>
      <c r="CJ19" s="2876" t="n">
        <v>0.004266732870309851</v>
      </c>
      <c r="CK19" s="2747" t="n">
        <v>0.00452958057233716</v>
      </c>
      <c r="CL19" s="2747" t="n">
        <v>0.005742763245117587</v>
      </c>
      <c r="CM19" s="2825" t="n">
        <v>-0.0002628477020273096</v>
      </c>
      <c r="CN19" s="2825" t="n">
        <v>-0.001476030374807737</v>
      </c>
      <c r="CO19" s="2747" t="n">
        <v>0.00225514964460004</v>
      </c>
      <c r="CP19" s="3321" t="n">
        <v>0.8919954516218251</v>
      </c>
      <c r="CQ19" s="224" t="n"/>
      <c r="CR19" s="3008" t="n">
        <v>0.0409900458149579</v>
      </c>
      <c r="CS19" s="2667" t="n">
        <v>0.05552462312436375</v>
      </c>
      <c r="CT19" s="2747" t="n">
        <v>0.04906880510289472</v>
      </c>
      <c r="CU19" s="2747" t="n">
        <v>-0.01453457730940586</v>
      </c>
      <c r="CV19" s="2747" t="n">
        <v>-0.008078759287936825</v>
      </c>
      <c r="CW19" s="2747" t="n">
        <v>0.05956146515356307</v>
      </c>
      <c r="CX19" s="2747">
        <f>IFERROR(CR19/CW19-1, "-")</f>
        <v/>
      </c>
      <c r="CY19" s="2827" t="n"/>
      <c r="CZ19" s="2747" t="n">
        <v>0.05552462312436376</v>
      </c>
      <c r="DA19" s="2747" t="n">
        <v>0.01080520111932333</v>
      </c>
      <c r="DB19" s="2747" t="n">
        <v>0.05070085218589065</v>
      </c>
      <c r="DC19" s="2747" t="n">
        <v>0.04906880510289473</v>
      </c>
      <c r="DD19" s="2747" t="n">
        <v>0.05956146515356307</v>
      </c>
      <c r="DE19" s="224">
        <f>+CZ19/DD19-1</f>
        <v/>
      </c>
      <c r="DF19" s="224" t="n"/>
      <c r="DG19" s="224" t="n"/>
      <c r="DH19" s="523" t="n"/>
      <c r="DI19" s="1167" t="n"/>
      <c r="DJ19" s="3300">
        <f>SUM(D19,J19,P19,V19,AD19,AL19,AU19,BC19,BK19,BT19,CB19,CJ19)-CR19</f>
        <v/>
      </c>
      <c r="DK19" s="3300">
        <f>SUM(E19,K19,Q19,W19,AE19,AM19,AV19,BD19,BL19,BU19,CC19,CK19)-CS19</f>
        <v/>
      </c>
      <c r="DL19" s="3300">
        <f>SUM(G19,M19,S19,AA19,AI19,AR19,AZ19,BH19,BQ19,BY19,CG19,CO19)-CW19</f>
        <v/>
      </c>
      <c r="DM19" s="3300">
        <f>SUM(D19,J19,P19,V19,AD19,AL19,AU19,BC19,,BN19,BV19,CD19,CL19)-CT19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t="12.75" r="20" s="2557">
      <c r="B20" s="1181" t="inlineStr">
        <is>
          <t xml:space="preserve">     vers l'international</t>
        </is>
      </c>
      <c r="C20" s="643" t="inlineStr">
        <is>
          <t>TRAF14</t>
        </is>
      </c>
      <c r="D20" s="2876" t="n">
        <v>0.03367136350522261</v>
      </c>
      <c r="E20" s="2747" t="n">
        <v>0.03876252674464988</v>
      </c>
      <c r="F20" s="2825" t="n">
        <v>-0.005091163239427265</v>
      </c>
      <c r="G20" s="2747" t="n">
        <v>0.04107446333644205</v>
      </c>
      <c r="H20" s="841" t="n">
        <v>-0.1802360695642071</v>
      </c>
      <c r="I20" s="32" t="n"/>
      <c r="J20" s="2876" t="n">
        <v>0.03066723044728466</v>
      </c>
      <c r="K20" s="2747" t="n">
        <v>0.03562928361687609</v>
      </c>
      <c r="L20" s="2825" t="n">
        <v>-0.004962053169591429</v>
      </c>
      <c r="M20" s="2747" t="n">
        <v>0.03745961331369283</v>
      </c>
      <c r="N20" s="841" t="n">
        <v>-0.1813254933927818</v>
      </c>
      <c r="O20" s="224" t="n"/>
      <c r="P20" s="2876" t="n">
        <v>0.022228030515</v>
      </c>
      <c r="Q20" s="2747" t="n">
        <v>0.04152539435557201</v>
      </c>
      <c r="R20" s="2825" t="n">
        <v>-0.01929736384057201</v>
      </c>
      <c r="S20" s="2747" t="n">
        <v>0.04166211717042997</v>
      </c>
      <c r="T20" s="841" t="n">
        <v>-0.4664690125067259</v>
      </c>
      <c r="U20" s="389" t="n"/>
      <c r="V20" s="2876" t="n">
        <v>0.0285972807305396</v>
      </c>
      <c r="W20" s="2747" t="n">
        <v>0.0357472701372924</v>
      </c>
      <c r="X20" s="2747" t="n">
        <v>0.02229752307781981</v>
      </c>
      <c r="Y20" s="2825" t="n">
        <v>-0.007149989406752797</v>
      </c>
      <c r="Z20" s="2825" t="n">
        <v>0.006299757652719788</v>
      </c>
      <c r="AA20" s="2747" t="n">
        <v>0.03906281295241622</v>
      </c>
      <c r="AB20" s="841" t="n">
        <v>-0.2679154784532555</v>
      </c>
      <c r="AC20" s="389" t="n"/>
      <c r="AD20" s="2876" t="n">
        <v>0.02611373085281302</v>
      </c>
      <c r="AE20" s="2747" t="n">
        <v>0.03446783898136097</v>
      </c>
      <c r="AF20" s="2747" t="n">
        <v>0.02167655575717581</v>
      </c>
      <c r="AG20" s="2825" t="n">
        <v>-0.008354108128547949</v>
      </c>
      <c r="AH20" s="2825" t="n">
        <v>0.004437175095637205</v>
      </c>
      <c r="AI20" s="2747" t="n">
        <v>0.03704821316461308</v>
      </c>
      <c r="AJ20" s="841" t="n">
        <v>-0.2951419617247353</v>
      </c>
      <c r="AK20" s="389" t="n"/>
      <c r="AL20" s="2876" t="n">
        <v>0.021147844827</v>
      </c>
      <c r="AM20" s="2747" t="n">
        <v>0.03376877080441382</v>
      </c>
      <c r="AN20" s="2747" t="n">
        <v>0.02118360179396837</v>
      </c>
      <c r="AO20" s="2747" t="n">
        <v>0.0278716897237114</v>
      </c>
      <c r="AP20" s="2825" t="n">
        <v>-0.01262092597741382</v>
      </c>
      <c r="AQ20" s="2825" t="n">
        <v>-3.575696696836439e-05</v>
      </c>
      <c r="AR20" s="2747" t="n">
        <v>0.03663539175642302</v>
      </c>
      <c r="AS20" s="3321" t="n">
        <v>-0.4227482275171167</v>
      </c>
      <c r="AT20" s="2826" t="n"/>
      <c r="AU20" s="2876" t="n">
        <v>0.02517091434142151</v>
      </c>
      <c r="AV20" s="2747" t="n">
        <v>0.03081335871509712</v>
      </c>
      <c r="AW20" s="2747" t="n">
        <v>0.02577667478634781</v>
      </c>
      <c r="AX20" s="2825" t="n">
        <v>-0.005642444373675608</v>
      </c>
      <c r="AY20" s="2825" t="n">
        <v>-0.0006057604449262975</v>
      </c>
      <c r="AZ20" s="2747" t="n">
        <v>0.03847557945716322</v>
      </c>
      <c r="BA20" s="3321" t="n">
        <v>-0.3457950550310609</v>
      </c>
      <c r="BB20" s="389" t="n"/>
      <c r="BC20" s="2876" t="n">
        <v>0.0251609642352902</v>
      </c>
      <c r="BD20" s="2747" t="n">
        <v>0.03158699226775499</v>
      </c>
      <c r="BE20" s="2747" t="n">
        <v>0.02668876968461489</v>
      </c>
      <c r="BF20" s="2825" t="n">
        <v>-0.006426028032464788</v>
      </c>
      <c r="BG20" s="2825" t="n">
        <v>-0.001527805449324689</v>
      </c>
      <c r="BH20" s="2747" t="n">
        <v>0.03534419648593192</v>
      </c>
      <c r="BI20" s="3321" t="n">
        <v>-0.2881161057005487</v>
      </c>
      <c r="BJ20" s="389" t="n"/>
      <c r="BK20" s="2876" t="n">
        <v>0.01948490037481544</v>
      </c>
      <c r="BL20" s="2747" t="n">
        <v>0.03451696972198705</v>
      </c>
      <c r="BM20" s="2747" t="n">
        <v>0.02896891873181553</v>
      </c>
      <c r="BN20" s="2747" t="n">
        <v>0.02888769326289888</v>
      </c>
      <c r="BO20" s="2825" t="n">
        <v>-0.01503206934717161</v>
      </c>
      <c r="BP20" s="2825" t="n">
        <v>-0.009402792888083444</v>
      </c>
      <c r="BQ20" s="2747" t="n">
        <v>0.02614143175782866</v>
      </c>
      <c r="BR20" s="3321" t="n">
        <v>-0.2546353024837581</v>
      </c>
      <c r="BS20" s="389" t="n"/>
      <c r="BT20" s="2876" t="n">
        <v>0.02315081418045287</v>
      </c>
      <c r="BU20" s="2747" t="n">
        <v>0.03349131898624192</v>
      </c>
      <c r="BV20" s="2747" t="n">
        <v>0.02808516140469968</v>
      </c>
      <c r="BW20" s="2825" t="n">
        <v>-0.01034050480578905</v>
      </c>
      <c r="BX20" s="2825" t="n">
        <v>-0.004934347224246818</v>
      </c>
      <c r="BY20" s="2747" t="n">
        <v>0.03835367978737397</v>
      </c>
      <c r="BZ20" s="3321" t="n">
        <v>-0.3963861014432801</v>
      </c>
      <c r="CA20" s="389" t="n"/>
      <c r="CB20" s="2876" t="n">
        <v>0.02274783173291052</v>
      </c>
      <c r="CC20" s="2747" t="n">
        <v>0.03123968105624786</v>
      </c>
      <c r="CD20" s="2747" t="n">
        <v>0.02598474197781751</v>
      </c>
      <c r="CE20" s="2825" t="n">
        <v>-0.008491849323337342</v>
      </c>
      <c r="CF20" s="2825" t="n">
        <v>-0.00323691024490699</v>
      </c>
      <c r="CG20" s="2747" t="n">
        <v>0.03446878044537221</v>
      </c>
      <c r="CH20" s="3321" t="n">
        <v>-0.3400453558557901</v>
      </c>
      <c r="CI20" s="389" t="n"/>
      <c r="CJ20" s="2876" t="n">
        <v>0.0245024815538122</v>
      </c>
      <c r="CK20" s="2747" t="n">
        <v>0.02654770601457641</v>
      </c>
      <c r="CL20" s="2747" t="n">
        <v>0.02177194629318577</v>
      </c>
      <c r="CM20" s="2825" t="n">
        <v>-0.00204522446076421</v>
      </c>
      <c r="CN20" s="2825" t="n">
        <v>0.002730535260626436</v>
      </c>
      <c r="CO20" s="2747" t="n">
        <v>0.02850226318400573</v>
      </c>
      <c r="CP20" s="3321" t="n">
        <v>-0.140332071329621</v>
      </c>
      <c r="CQ20" s="224" t="n"/>
      <c r="CR20" s="3008" t="n">
        <v>0.3026433872965626</v>
      </c>
      <c r="CS20" s="2667" t="n">
        <v>0.4080971114020704</v>
      </c>
      <c r="CT20" s="2747" t="n">
        <v>0.3174869023931735</v>
      </c>
      <c r="CU20" s="2747" t="n">
        <v>-0.1054537241055079</v>
      </c>
      <c r="CV20" s="2747" t="n">
        <v>-0.01484351509661086</v>
      </c>
      <c r="CW20" s="2747" t="n">
        <v>0.4342285428116929</v>
      </c>
      <c r="CX20" s="2747">
        <f>IFERROR(CR20/CW20-1, "-")</f>
        <v/>
      </c>
      <c r="CY20" s="2827" t="n"/>
      <c r="CZ20" s="2747" t="n">
        <v>0.4080971114020705</v>
      </c>
      <c r="DA20" s="2747" t="n">
        <v>0.2655171589761527</v>
      </c>
      <c r="DB20" s="2747" t="n">
        <v>0.3268177131339801</v>
      </c>
      <c r="DC20" s="2747" t="n">
        <v>0.3174869023931735</v>
      </c>
      <c r="DD20" s="2747" t="n">
        <v>0.4342285428116929</v>
      </c>
      <c r="DE20" s="224">
        <f>+CZ20/DD20-1</f>
        <v/>
      </c>
      <c r="DF20" s="224" t="n"/>
      <c r="DG20" s="224" t="n"/>
      <c r="DH20" s="224" t="n"/>
      <c r="DI20" s="1167" t="n"/>
      <c r="DJ20" s="3300">
        <f>SUM(D20,J20,P20,V20,AD20,AL20,AU20,BC20,BK20,BT20,CB20,CJ20)-CR20</f>
        <v/>
      </c>
      <c r="DK20" s="3300">
        <f>SUM(E20,K20,Q20,W20,AE20,AM20,AV20,BD20,BL20,BU20,CC20,CK20)-CS20</f>
        <v/>
      </c>
      <c r="DL20" s="3300">
        <f>SUM(G20,M20,S20,AA20,AI20,AR20,AZ20,BH20,BQ20,BY20,CG20,CO20)-CW20</f>
        <v/>
      </c>
      <c r="DM20" s="3300">
        <f>SUM(D20,J20,P20,V20,AD20,AL20,AU20,BC20,,BN20,BV20,CD20,CL20)-CT20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t="12.75" r="21" s="2557">
      <c r="B21" s="1181" t="inlineStr">
        <is>
          <t xml:space="preserve">     vers Mobile (on net)</t>
        </is>
      </c>
      <c r="C21" s="643" t="inlineStr">
        <is>
          <t>TRAF15</t>
        </is>
      </c>
      <c r="D21" s="2876" t="n">
        <v>6.852831832614015</v>
      </c>
      <c r="E21" s="2747" t="n">
        <v>9.542793580488818</v>
      </c>
      <c r="F21" s="2825" t="n">
        <v>-2.689961747874802</v>
      </c>
      <c r="G21" s="2747" t="n">
        <v>8.680387778633291</v>
      </c>
      <c r="H21" s="841" t="n">
        <v>-0.2105385142490743</v>
      </c>
      <c r="I21" s="32" t="n"/>
      <c r="J21" s="2876" t="n">
        <v>6.361815714868913</v>
      </c>
      <c r="K21" s="2747" t="n">
        <v>9.017497920138553</v>
      </c>
      <c r="L21" s="2825" t="n">
        <v>-2.65568220526964</v>
      </c>
      <c r="M21" s="2747" t="n">
        <v>8.283639367778674</v>
      </c>
      <c r="N21" s="841" t="n">
        <v>-0.2320023322581116</v>
      </c>
      <c r="O21" s="224" t="n"/>
      <c r="P21" s="2876" t="n">
        <v>6.783121449556499</v>
      </c>
      <c r="Q21" s="2747" t="n">
        <v>10.09996287448635</v>
      </c>
      <c r="R21" s="2825" t="n">
        <v>-3.316841424929849</v>
      </c>
      <c r="S21" s="2747" t="n">
        <v>8.588698413702931</v>
      </c>
      <c r="T21" s="841" t="n">
        <v>-0.2102270771629033</v>
      </c>
      <c r="U21" s="389" t="n"/>
      <c r="V21" s="2876" t="n">
        <v>6.619233400504</v>
      </c>
      <c r="W21" s="2747" t="n">
        <v>9.184656075686318</v>
      </c>
      <c r="X21" s="2747" t="n">
        <v>6.217810687302156</v>
      </c>
      <c r="Y21" s="2825" t="n">
        <v>-2.565422675182318</v>
      </c>
      <c r="Z21" s="2825" t="n">
        <v>0.4014227132018444</v>
      </c>
      <c r="AA21" s="2747" t="n">
        <v>8.084589990909445</v>
      </c>
      <c r="AB21" s="841" t="n">
        <v>-0.1812530495737119</v>
      </c>
      <c r="AC21" s="389" t="n"/>
      <c r="AD21" s="2876" t="n">
        <v>6.722419228980159</v>
      </c>
      <c r="AE21" s="2747" t="n">
        <v>9.599449473844764</v>
      </c>
      <c r="AF21" s="2747" t="n">
        <v>6.487083907003954</v>
      </c>
      <c r="AG21" s="2825" t="n">
        <v>-2.877030244864605</v>
      </c>
      <c r="AH21" s="2825" t="n">
        <v>0.2353353219762049</v>
      </c>
      <c r="AI21" s="2747" t="n">
        <v>8.313136257389942</v>
      </c>
      <c r="AJ21" s="841" t="n">
        <v>-0.1913498082021354</v>
      </c>
      <c r="AK21" s="389" t="n"/>
      <c r="AL21" s="2876" t="n">
        <v>6.229099561967165</v>
      </c>
      <c r="AM21" s="2747" t="n">
        <v>9.322411014660348</v>
      </c>
      <c r="AN21" s="2747" t="n">
        <v>6.284876159487812</v>
      </c>
      <c r="AO21" s="2747" t="n">
        <v>6.630874629284355</v>
      </c>
      <c r="AP21" s="2825" t="n">
        <v>-3.093311452693183</v>
      </c>
      <c r="AQ21" s="2825" t="n">
        <v>-0.05577659752064701</v>
      </c>
      <c r="AR21" s="2747" t="n">
        <v>7.854896412779715</v>
      </c>
      <c r="AS21" s="3321" t="n">
        <v>-0.2069787767242124</v>
      </c>
      <c r="AT21" s="2826" t="n"/>
      <c r="AU21" s="2876" t="n">
        <v>6.433689522825367</v>
      </c>
      <c r="AV21" s="2747" t="n">
        <v>8.643659339260834</v>
      </c>
      <c r="AW21" s="2747" t="n">
        <v>6.148327612465403</v>
      </c>
      <c r="AX21" s="2825" t="n">
        <v>-2.209969816435467</v>
      </c>
      <c r="AY21" s="2825" t="n">
        <v>0.2853619103599643</v>
      </c>
      <c r="AZ21" s="2747" t="n">
        <v>8.087199713052508</v>
      </c>
      <c r="BA21" s="3321" t="n">
        <v>-0.2044601653101781</v>
      </c>
      <c r="BB21" s="389" t="n"/>
      <c r="BC21" s="2876" t="n">
        <v>6.065078599698825</v>
      </c>
      <c r="BD21" s="2747" t="n">
        <v>8.031704211859802</v>
      </c>
      <c r="BE21" s="2747" t="n">
        <v>5.712397341411955</v>
      </c>
      <c r="BF21" s="2825" t="n">
        <v>-1.966625612160978</v>
      </c>
      <c r="BG21" s="2825" t="n">
        <v>0.3526812582868697</v>
      </c>
      <c r="BH21" s="2747" t="n">
        <v>7.625270319891072</v>
      </c>
      <c r="BI21" s="3321" t="n">
        <v>-0.2046080538446452</v>
      </c>
      <c r="BJ21" s="389" t="n"/>
      <c r="BK21" s="2876" t="n">
        <v>6.310733796449402</v>
      </c>
      <c r="BL21" s="2747" t="n">
        <v>8.034812075126506</v>
      </c>
      <c r="BM21" s="2747" t="n">
        <v>5.714828592377279</v>
      </c>
      <c r="BN21" s="2747" t="n">
        <v>5.692635733916672</v>
      </c>
      <c r="BO21" s="2825" t="n">
        <v>-1.724078278677104</v>
      </c>
      <c r="BP21" s="2825" t="n">
        <v>0.6180980625327299</v>
      </c>
      <c r="BQ21" s="2747" t="n">
        <v>7.37554018845908</v>
      </c>
      <c r="BR21" s="3321" t="n">
        <v>-0.1443699532240147</v>
      </c>
      <c r="BS21" s="389" t="n"/>
      <c r="BT21" s="2876" t="n">
        <v>5.249053356858901</v>
      </c>
      <c r="BU21" s="2747" t="n">
        <v>8.620026544510978</v>
      </c>
      <c r="BV21" s="2747" t="n">
        <v>6.095151106433639</v>
      </c>
      <c r="BW21" s="2825" t="n">
        <v>-3.370973187652077</v>
      </c>
      <c r="BX21" s="2825" t="n">
        <v>-0.8460977495747386</v>
      </c>
      <c r="BY21" s="2747" t="n">
        <v>7.905940718732658</v>
      </c>
      <c r="BZ21" s="3321" t="n">
        <v>-0.3360621406606832</v>
      </c>
      <c r="CA21" s="389" t="n"/>
      <c r="CB21" s="2876" t="n">
        <v>4.992370635344344</v>
      </c>
      <c r="CC21" s="2747" t="n">
        <v>8.468980698346897</v>
      </c>
      <c r="CD21" s="2747" t="n">
        <v>5.985153492799414</v>
      </c>
      <c r="CE21" s="2825" t="n">
        <v>-3.476610063002553</v>
      </c>
      <c r="CF21" s="2825" t="n">
        <v>-0.9927828574550706</v>
      </c>
      <c r="CG21" s="2747" t="n">
        <v>6.956158265725924</v>
      </c>
      <c r="CH21" s="3321" t="n">
        <v>-0.2823092223271383</v>
      </c>
      <c r="CI21" s="389" t="n"/>
      <c r="CJ21" s="2876" t="n">
        <v>6.451032091540165</v>
      </c>
      <c r="CK21" s="2747" t="n">
        <v>6.188559688243245</v>
      </c>
      <c r="CL21" s="2747" t="n">
        <v>4.376212710789424</v>
      </c>
      <c r="CM21" s="2825" t="n">
        <v>0.2624724032969201</v>
      </c>
      <c r="CN21" s="2825" t="n">
        <v>2.074819380750741</v>
      </c>
      <c r="CO21" s="2747" t="n">
        <v>6.235891600921072</v>
      </c>
      <c r="CP21" s="3321" t="n">
        <v>0.03450035766935344</v>
      </c>
      <c r="CQ21" s="224" t="n"/>
      <c r="CR21" s="3008" t="n">
        <v>75.07047919120777</v>
      </c>
      <c r="CS21" s="2667" t="n">
        <v>104.7545134966534</v>
      </c>
      <c r="CT21" s="2747" t="n">
        <v>74.2164423549541</v>
      </c>
      <c r="CU21" s="2747" t="n">
        <v>-29.68403430544565</v>
      </c>
      <c r="CV21" s="2747" t="n">
        <v>0.8540368362536697</v>
      </c>
      <c r="CW21" s="2747" t="n">
        <v>93.9913490279763</v>
      </c>
      <c r="CX21" s="2747">
        <f>IFERROR(CR21/CW21-1, "-")</f>
        <v/>
      </c>
      <c r="CY21" s="2827" t="n"/>
      <c r="CZ21" s="2747" t="n">
        <v>104.7545134966534</v>
      </c>
      <c r="DA21" s="2747" t="n">
        <v>71.01286022597087</v>
      </c>
      <c r="DB21" s="2747" t="n">
        <v>74.10753380707354</v>
      </c>
      <c r="DC21" s="2747" t="n">
        <v>74.21644235495408</v>
      </c>
      <c r="DD21" s="2747" t="n">
        <v>93.9913490279763</v>
      </c>
      <c r="DE21" s="224">
        <f>+CZ21/DD21-1</f>
        <v/>
      </c>
      <c r="DF21" s="224" t="n"/>
      <c r="DG21" s="224" t="n"/>
      <c r="DH21" s="224" t="n"/>
      <c r="DI21" s="1167" t="n"/>
      <c r="DJ21" s="3300">
        <f>SUM(D21,J21,P21,V21,AD21,AL21,AU21,BC21,BK21,BT21,CB21,CJ21)-CR21</f>
        <v/>
      </c>
      <c r="DK21" s="3300">
        <f>SUM(E21,K21,Q21,W21,AE21,AM21,AV21,BD21,BL21,BU21,CC21,CK21)-CS21</f>
        <v/>
      </c>
      <c r="DL21" s="3300">
        <f>SUM(G21,M21,S21,AA21,AI21,AR21,AZ21,BH21,BQ21,BY21,CG21,CO21)-CW21</f>
        <v/>
      </c>
      <c r="DM21" s="3300">
        <f>SUM(D21,J21,P21,V21,AD21,AL21,AU21,BC21,,BN21,BV21,CD21,CL21)-CT21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t="12.75" r="22" s="2557">
      <c r="B22" s="1181" t="inlineStr">
        <is>
          <t xml:space="preserve">      vers MTN</t>
        </is>
      </c>
      <c r="C22" s="643" t="inlineStr">
        <is>
          <t>TRAF16</t>
        </is>
      </c>
      <c r="D22" s="2876" t="n">
        <v>2.235289421589953</v>
      </c>
      <c r="E22" s="2747" t="n">
        <v>2.813143123626946</v>
      </c>
      <c r="F22" s="2825" t="n">
        <v>-0.5778537020369927</v>
      </c>
      <c r="G22" s="2747" t="n">
        <v>2.711628059949172</v>
      </c>
      <c r="H22" s="841" t="n">
        <v>-0.1756651826239574</v>
      </c>
      <c r="I22" s="32" t="n"/>
      <c r="J22" s="2876" t="n">
        <v>2.034681294712028</v>
      </c>
      <c r="K22" s="2747" t="n">
        <v>2.659426546287806</v>
      </c>
      <c r="L22" s="2825" t="n">
        <v>-0.6247452515757783</v>
      </c>
      <c r="M22" s="2747" t="n">
        <v>2.584852360261688</v>
      </c>
      <c r="N22" s="841" t="n">
        <v>-0.2128442900676779</v>
      </c>
      <c r="O22" s="224" t="n"/>
      <c r="P22" s="2876" t="n">
        <v>2.1182767994615</v>
      </c>
      <c r="Q22" s="2747" t="n">
        <v>2.997320125100141</v>
      </c>
      <c r="R22" s="2825" t="n">
        <v>-0.8790433256386407</v>
      </c>
      <c r="S22" s="2747" t="n">
        <v>2.862642946258014</v>
      </c>
      <c r="T22" s="841" t="n">
        <v>-0.2600275901573871</v>
      </c>
      <c r="U22" s="389" t="n"/>
      <c r="V22" s="2876" t="n">
        <v>2.126579038055638</v>
      </c>
      <c r="W22" s="2747" t="n">
        <v>2.705632519277482</v>
      </c>
      <c r="X22" s="2747" t="n">
        <v>2.023071854438879</v>
      </c>
      <c r="Y22" s="2825" t="n">
        <v>-0.5790534812218446</v>
      </c>
      <c r="Z22" s="2825" t="n">
        <v>0.1035071836167587</v>
      </c>
      <c r="AA22" s="2747" t="n">
        <v>2.665857326169367</v>
      </c>
      <c r="AB22" s="841" t="n">
        <v>-0.2022907538298873</v>
      </c>
      <c r="AC22" s="389" t="n"/>
      <c r="AD22" s="2876" t="n">
        <v>2.159991942612788</v>
      </c>
      <c r="AE22" s="2747" t="n">
        <v>0.219672043181397</v>
      </c>
      <c r="AF22" s="2747" t="n">
        <v>2.049190670013129</v>
      </c>
      <c r="AG22" s="2825" t="n">
        <v>1.940319899431391</v>
      </c>
      <c r="AH22" s="2825" t="n">
        <v>0.1108012725996583</v>
      </c>
      <c r="AI22" s="2747" t="n">
        <v>2.734812533525762</v>
      </c>
      <c r="AJ22" s="841" t="n">
        <v>-0.210186469407432</v>
      </c>
      <c r="AK22" s="389" t="n"/>
      <c r="AL22" s="2876" t="n">
        <v>2.048226487788667</v>
      </c>
      <c r="AM22" s="2747" t="n">
        <v>2.717573144699776</v>
      </c>
      <c r="AN22" s="2747" t="n">
        <v>2.089928926451721</v>
      </c>
      <c r="AO22" s="2747" t="n">
        <v>2.266647734252949</v>
      </c>
      <c r="AP22" s="2825" t="n">
        <v>-0.6693466569111091</v>
      </c>
      <c r="AQ22" s="2825" t="n">
        <v>-0.04170243866305423</v>
      </c>
      <c r="AR22" s="2747" t="n">
        <v>2.649920927288997</v>
      </c>
      <c r="AS22" s="3321" t="n">
        <v>-0.2270612806986259</v>
      </c>
      <c r="AT22" s="2826" t="n"/>
      <c r="AU22" s="2876" t="n">
        <v>2.008778982694307</v>
      </c>
      <c r="AV22" s="2747" t="n">
        <v>2.532598515929225</v>
      </c>
      <c r="AW22" s="2747" t="n">
        <v>2.112479343045037</v>
      </c>
      <c r="AX22" s="2825" t="n">
        <v>-0.523819533234918</v>
      </c>
      <c r="AY22" s="2825" t="n">
        <v>-0.1037003603507305</v>
      </c>
      <c r="AZ22" s="2747" t="n">
        <v>2.718267390276079</v>
      </c>
      <c r="BA22" s="3321" t="n">
        <v>-0.2610075852433758</v>
      </c>
      <c r="BB22" s="389" t="n"/>
      <c r="BC22" s="2876" t="n">
        <v>0.2273055172733005</v>
      </c>
      <c r="BD22" s="2747" t="n">
        <v>2.356486150659888</v>
      </c>
      <c r="BE22" s="2747" t="n">
        <v>1.966161248197646</v>
      </c>
      <c r="BF22" s="2825" t="n">
        <v>-2.129180633386587</v>
      </c>
      <c r="BG22" s="2825" t="n">
        <v>-1.738855730924345</v>
      </c>
      <c r="BH22" s="2747" t="n">
        <v>2.695927885385937</v>
      </c>
      <c r="BI22" s="3321" t="n">
        <v>-0.9156856092088085</v>
      </c>
      <c r="BJ22" s="389" t="n"/>
      <c r="BK22" s="2876" t="n">
        <v>2.078210259125752</v>
      </c>
      <c r="BL22" s="2747" t="n">
        <v>2.435380998925257</v>
      </c>
      <c r="BM22" s="2747" t="n">
        <v>2.032448349562399</v>
      </c>
      <c r="BN22" s="2747" t="n">
        <v>1.999329775666534</v>
      </c>
      <c r="BO22" s="2825" t="n">
        <v>-0.3571707397995048</v>
      </c>
      <c r="BP22" s="2825" t="n">
        <v>0.07888048345921761</v>
      </c>
      <c r="BQ22" s="2747" t="n">
        <v>2.723655652072492</v>
      </c>
      <c r="BR22" s="3321" t="n">
        <v>-0.2369776048802668</v>
      </c>
      <c r="BS22" s="389" t="n"/>
      <c r="BT22" s="2876" t="n">
        <v>1.96871685258536</v>
      </c>
      <c r="BU22" s="2747" t="n">
        <v>2.375514223377693</v>
      </c>
      <c r="BV22" s="2747" t="n">
        <v>1.948101468824541</v>
      </c>
      <c r="BW22" s="2825" t="n">
        <v>-0.4067973707923327</v>
      </c>
      <c r="BX22" s="2825" t="n">
        <v>0.02061538376081917</v>
      </c>
      <c r="BY22" s="2747" t="n">
        <v>2.775754363766278</v>
      </c>
      <c r="BZ22" s="3321" t="n">
        <v>-0.290745291339789</v>
      </c>
      <c r="CA22" s="389" t="n"/>
      <c r="CB22" s="2876" t="n">
        <v>1.907300925068214</v>
      </c>
      <c r="CC22" s="2747" t="n">
        <v>2.308461481595369</v>
      </c>
      <c r="CD22" s="2747" t="n">
        <v>1.893376448306101</v>
      </c>
      <c r="CE22" s="2825" t="n">
        <v>-0.4011605565271554</v>
      </c>
      <c r="CF22" s="2825" t="n">
        <v>0.01392447676211317</v>
      </c>
      <c r="CG22" s="2747" t="n">
        <v>3.051753374631121</v>
      </c>
      <c r="CH22" s="3321" t="n">
        <v>-0.3750147240195131</v>
      </c>
      <c r="CI22" s="389" t="n"/>
      <c r="CJ22" s="2876" t="n">
        <v>2.199147300916343</v>
      </c>
      <c r="CK22" s="2747" t="n">
        <v>2.211132443446604</v>
      </c>
      <c r="CL22" s="2747" t="n">
        <v>1.797443573410137</v>
      </c>
      <c r="CM22" s="2825" t="n">
        <v>-0.01198514253026062</v>
      </c>
      <c r="CN22" s="2825" t="n">
        <v>0.4017037275062068</v>
      </c>
      <c r="CO22" s="2747" t="n">
        <v>3.890706159524678</v>
      </c>
      <c r="CP22" s="3321" t="n">
        <v>-0.4347691111206892</v>
      </c>
      <c r="CQ22" s="224" t="n"/>
      <c r="CR22" s="3008" t="n">
        <v>23.11250482188385</v>
      </c>
      <c r="CS22" s="2667" t="n">
        <v>28.33234131610758</v>
      </c>
      <c r="CT22" s="2747" t="n">
        <v>22.59738075039549</v>
      </c>
      <c r="CU22" s="2747" t="n">
        <v>-5.219836494223735</v>
      </c>
      <c r="CV22" s="2747" t="n">
        <v>0.5151240714883549</v>
      </c>
      <c r="CW22" s="2747" t="n">
        <v>34.06577897910959</v>
      </c>
      <c r="CX22" s="2747">
        <f>IFERROR(CR22/CW22-1, "-")</f>
        <v/>
      </c>
      <c r="CY22" s="2827" t="n"/>
      <c r="CZ22" s="2747" t="n">
        <v>28.33234131610759</v>
      </c>
      <c r="DA22" s="2747" t="n">
        <v>23.35280959796435</v>
      </c>
      <c r="DB22" s="2747" t="n">
        <v>24.79969403543315</v>
      </c>
      <c r="DC22" s="2747" t="n">
        <v>22.59738075039549</v>
      </c>
      <c r="DD22" s="2747" t="n">
        <v>34.06577897910959</v>
      </c>
      <c r="DE22" s="224">
        <f>+CZ22/DD22-1</f>
        <v/>
      </c>
      <c r="DF22" s="224" t="n"/>
      <c r="DG22" s="224" t="n"/>
      <c r="DH22" s="224" t="n"/>
      <c r="DI22" s="1167" t="n"/>
      <c r="DJ22" s="3300">
        <f>SUM(D22,J22,P22,V22,AD22,AL22,AU22,BC22,BK22,BT22,CB22,CJ22)-CR22</f>
        <v/>
      </c>
      <c r="DK22" s="3300">
        <f>SUM(E22,K22,Q22,W22,AE22,AM22,AV22,BD22,BL22,BU22,CC22,CK22)-CS22</f>
        <v/>
      </c>
      <c r="DL22" s="3300">
        <f>SUM(G22,M22,S22,AA22,AI22,AR22,AZ22,BH22,BQ22,BY22,CG22,CO22)-CW22</f>
        <v/>
      </c>
      <c r="DM22" s="3300">
        <f>SUM(D22,J22,P22,V22,AD22,AL22,AU22,BC22,,BN22,BV22,CD22,CL22)-CT22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Height="1" ht="12.75" r="23" s="2557">
      <c r="B23" s="1183" t="inlineStr">
        <is>
          <t xml:space="preserve">      vers SBIN</t>
        </is>
      </c>
      <c r="C23" s="643" t="inlineStr">
        <is>
          <t>TRAF17</t>
        </is>
      </c>
      <c r="D23" s="2825" t="n">
        <v>0.6002238602172317</v>
      </c>
      <c r="E23" s="2747" t="n">
        <v>0.1823267930256162</v>
      </c>
      <c r="F23" s="2825" t="n">
        <v>0.4178970671916155</v>
      </c>
      <c r="G23" s="2747" t="n">
        <v>0.08638979904810951</v>
      </c>
      <c r="H23" s="841" t="n">
        <v>5.947855728695165</v>
      </c>
      <c r="I23" s="32" t="n"/>
      <c r="J23" s="2825" t="n">
        <v>0.6020715950690932</v>
      </c>
      <c r="K23" s="2747" t="n">
        <v>0.1729446510751782</v>
      </c>
      <c r="L23" s="2825" t="n">
        <v>0.429126943993915</v>
      </c>
      <c r="M23" s="2747" t="n">
        <v>0.09673931367725984</v>
      </c>
      <c r="N23" s="841" t="n">
        <v>5.223649643388157</v>
      </c>
      <c r="O23" s="224" t="n"/>
      <c r="P23" s="2825" t="n">
        <v>0.6643769280770001</v>
      </c>
      <c r="Q23" s="2747" t="n">
        <v>0.194279257996605</v>
      </c>
      <c r="R23" s="2825" t="n">
        <v>0.470097670080395</v>
      </c>
      <c r="S23" s="2747" t="n">
        <v>0.114634458615495</v>
      </c>
      <c r="T23" s="841" t="n">
        <v>4.795612733736914</v>
      </c>
      <c r="U23" s="389" t="n"/>
      <c r="V23" s="2825" t="n">
        <v>0.6346477904215141</v>
      </c>
      <c r="W23" s="2747" t="n">
        <v>0.1755039399310742</v>
      </c>
      <c r="X23" s="2747" t="n">
        <v>0.6225498540254352</v>
      </c>
      <c r="Y23" s="2825" t="n">
        <v>0.4591438504904399</v>
      </c>
      <c r="Z23" s="2825" t="n">
        <v>0.01209793639607892</v>
      </c>
      <c r="AA23" s="2747" t="n">
        <v>0.1210612247773982</v>
      </c>
      <c r="AB23" s="841" t="n">
        <v>4.24237047484424</v>
      </c>
      <c r="AC23" s="389" t="n"/>
      <c r="AD23" s="2825" t="n">
        <v>0.687560896912681</v>
      </c>
      <c r="AE23" s="2747" t="n">
        <v>0.01389706181496649</v>
      </c>
      <c r="AF23" s="2747" t="n">
        <v>0.6288571229276094</v>
      </c>
      <c r="AG23" s="2825" t="n">
        <v>0.6736638350977144</v>
      </c>
      <c r="AH23" s="2825" t="n">
        <v>0.05870377398507154</v>
      </c>
      <c r="AI23" s="2747" t="n">
        <v>0.1447622208940643</v>
      </c>
      <c r="AJ23" s="841" t="n">
        <v>3.749587928854945</v>
      </c>
      <c r="AK23" s="389" t="n"/>
      <c r="AL23" s="2825" t="n">
        <v>0.7988272143053334</v>
      </c>
      <c r="AM23" s="2747" t="n">
        <v>0.1762154597310208</v>
      </c>
      <c r="AN23" s="2747" t="n">
        <v>0.6417514701625907</v>
      </c>
      <c r="AO23" s="2747" t="n">
        <v>0.7150506705301187</v>
      </c>
      <c r="AP23" s="2825" t="n">
        <v>0.6226117545743126</v>
      </c>
      <c r="AQ23" s="2825" t="n">
        <v>0.1570757441427427</v>
      </c>
      <c r="AR23" s="2747" t="n">
        <v>0.153323452761173</v>
      </c>
      <c r="AS23" s="841" t="n">
        <v>4.210078431703732</v>
      </c>
      <c r="AT23" s="2826" t="n"/>
      <c r="AU23" s="2825" t="n">
        <v>0.6823602698962067</v>
      </c>
      <c r="AV23" s="2747" t="n">
        <v>0.1640221818233894</v>
      </c>
      <c r="AW23" s="2747" t="n">
        <v>0.6657307209433703</v>
      </c>
      <c r="AX23" s="2825" t="n">
        <v>0.5183380880728172</v>
      </c>
      <c r="AY23" s="2825" t="n">
        <v>0.01662954895283641</v>
      </c>
      <c r="AZ23" s="2747" t="n">
        <v>0.1757808482889568</v>
      </c>
      <c r="BA23" s="841" t="n">
        <v>2.881880628852757</v>
      </c>
      <c r="BB23" s="389" t="n"/>
      <c r="BC23" s="2825" t="n">
        <v>0.6954216154949661</v>
      </c>
      <c r="BD23" s="2747" t="n">
        <v>0.1525983057152363</v>
      </c>
      <c r="BE23" s="2747" t="n">
        <v>0.6181965013341001</v>
      </c>
      <c r="BF23" s="2825" t="n">
        <v>0.5428233097797297</v>
      </c>
      <c r="BG23" s="2825" t="n">
        <v>0.07722511416086597</v>
      </c>
      <c r="BH23" s="2747" t="n">
        <v>0.2001916596781864</v>
      </c>
      <c r="BI23" s="841" t="n">
        <v>2.473779160494874</v>
      </c>
      <c r="BJ23" s="389" t="n"/>
      <c r="BK23" s="2825" t="n">
        <v>0.9021597176445491</v>
      </c>
      <c r="BL23" s="2747" t="n">
        <v>0.1579173543064915</v>
      </c>
      <c r="BM23" s="2747" t="n">
        <v>0.6400649568054206</v>
      </c>
      <c r="BN23" s="2747" t="n">
        <v>0.6624297920959072</v>
      </c>
      <c r="BO23" s="2825" t="n">
        <v>0.7442423633380575</v>
      </c>
      <c r="BP23" s="2825" t="n">
        <v>0.2397299255486418</v>
      </c>
      <c r="BQ23" s="2747" t="n">
        <v>0.2276405353788057</v>
      </c>
      <c r="BR23" s="841" t="n">
        <v>2.963089069981796</v>
      </c>
      <c r="BS23" s="389" t="n"/>
      <c r="BT23" s="2825" t="n">
        <v>0.7451019674124517</v>
      </c>
      <c r="BU23" s="2747" t="n">
        <v>0.1538438014566464</v>
      </c>
      <c r="BV23" s="2747" t="n">
        <v>0.6443647207732298</v>
      </c>
      <c r="BW23" s="2825" t="n">
        <v>0.5912581659558053</v>
      </c>
      <c r="BX23" s="2825" t="n">
        <v>0.1007372466392219</v>
      </c>
      <c r="BY23" s="2747" t="n">
        <v>0.240728635418807</v>
      </c>
      <c r="BZ23" s="841" t="n">
        <v>2.095194579224705</v>
      </c>
      <c r="CA23" s="389" t="n"/>
      <c r="CB23" s="2825" t="n">
        <v>0.641067423722827</v>
      </c>
      <c r="CC23" s="2747" t="n">
        <v>0.1497085380868848</v>
      </c>
      <c r="CD23" s="2747" t="n">
        <v>0.6240553062355999</v>
      </c>
      <c r="CE23" s="2825" t="n">
        <v>0.4913588856359422</v>
      </c>
      <c r="CF23" s="2825" t="n">
        <v>0.01701211748722709</v>
      </c>
      <c r="CG23" s="2747" t="n">
        <v>0.2319489553897955</v>
      </c>
      <c r="CH23" s="841" t="n">
        <v>1.763829751444659</v>
      </c>
      <c r="CI23" s="389" t="n"/>
      <c r="CJ23" s="2825" t="n">
        <v>0.7718375217349817</v>
      </c>
      <c r="CK23" s="2747" t="n">
        <v>0.1431999023591033</v>
      </c>
      <c r="CL23" s="2747" t="n">
        <v>0.5914547243936868</v>
      </c>
      <c r="CM23" s="2825" t="n">
        <v>0.6286376193758784</v>
      </c>
      <c r="CN23" s="2825" t="n">
        <v>0.1803827973412948</v>
      </c>
      <c r="CO23" s="2747" t="n">
        <v>0.1593473356649753</v>
      </c>
      <c r="CP23" s="841" t="n">
        <v>3.843742874733439</v>
      </c>
      <c r="CQ23" s="224" t="n"/>
      <c r="CR23" s="3008" t="n">
        <v>8.425656800908836</v>
      </c>
      <c r="CS23" s="2667" t="n">
        <v>1.836457247322212</v>
      </c>
      <c r="CT23" s="2747" t="n">
        <v>7.88779471389245</v>
      </c>
      <c r="CU23" s="2747" t="n">
        <v>6.589199553586623</v>
      </c>
      <c r="CV23" s="2747" t="n">
        <v>0.5378620870163857</v>
      </c>
      <c r="CW23" s="2747" t="n">
        <v>1.952548439593027</v>
      </c>
      <c r="CX23" s="2747">
        <f>IFERROR(CR23/CW23-1, "-")</f>
        <v/>
      </c>
      <c r="CY23" s="2827" t="n"/>
      <c r="CZ23" s="2747" t="n">
        <v>1.836457247322213</v>
      </c>
      <c r="DA23" s="2747" t="n">
        <v>7.070706495216378</v>
      </c>
      <c r="DB23" s="2747" t="n">
        <v>7.629978607708888</v>
      </c>
      <c r="DC23" s="2747" t="n">
        <v>7.88779471389245</v>
      </c>
      <c r="DD23" s="2747" t="n">
        <v>1.952548439593027</v>
      </c>
      <c r="DE23" s="224" t="n"/>
      <c r="DF23" s="224" t="n"/>
      <c r="DG23" s="224" t="n"/>
      <c r="DH23" s="224" t="n"/>
      <c r="DI23" s="1167" t="n"/>
      <c r="DJ23" s="3300">
        <f>SUM(D23,J23,P23,V23,AD23,AL23,AU23,BC23,BK23,BT23,CB23,CJ23)-CR23</f>
        <v/>
      </c>
      <c r="DK23" s="3300">
        <f>SUM(E23,K23,Q23,W23,AE23,AM23,AV23,BD23,BL23,BU23,CC23,CK23)-CS23</f>
        <v/>
      </c>
      <c r="DL23" s="3300">
        <f>SUM(G23,M23,S23,AA23,AI23,AR23,AZ23,BH23,BQ23,BY23,CG23,CO23)-CW23</f>
        <v/>
      </c>
      <c r="DM23" s="3300">
        <f>SUM(D23,J23,P23,V23,AD23,AL23,AU23,BC23,,BN23,BV23,CD23,CL23)-CT23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Height="1" ht="12.75" r="24" s="2557">
      <c r="B24" s="1181" t="inlineStr">
        <is>
          <t xml:space="preserve">      vers BBCOM, LIBERCOM</t>
        </is>
      </c>
      <c r="C24" s="643" t="inlineStr">
        <is>
          <t>TRAF18</t>
        </is>
      </c>
      <c r="D24" s="2667" t="n">
        <v>0</v>
      </c>
      <c r="E24" s="2747" t="n">
        <v>0</v>
      </c>
      <c r="F24" s="2825" t="n">
        <v>0</v>
      </c>
      <c r="G24" s="2747" t="n">
        <v>0</v>
      </c>
      <c r="H24" s="841" t="n"/>
      <c r="I24" s="32" t="n"/>
      <c r="J24" s="2667" t="n">
        <v>0</v>
      </c>
      <c r="K24" s="2747" t="n">
        <v>0</v>
      </c>
      <c r="L24" s="2825" t="n">
        <v>0</v>
      </c>
      <c r="M24" s="2747" t="n">
        <v>0</v>
      </c>
      <c r="N24" s="841" t="n"/>
      <c r="O24" s="224" t="n"/>
      <c r="P24" s="2667" t="n">
        <v>0</v>
      </c>
      <c r="Q24" s="2747" t="n">
        <v>0</v>
      </c>
      <c r="R24" s="2825" t="n">
        <v>0</v>
      </c>
      <c r="S24" s="2747" t="n">
        <v>0</v>
      </c>
      <c r="T24" s="841" t="n"/>
      <c r="U24" s="389" t="n"/>
      <c r="V24" s="2667" t="n">
        <v>0</v>
      </c>
      <c r="W24" s="2747" t="n">
        <v>0</v>
      </c>
      <c r="X24" s="2747" t="n">
        <v>0</v>
      </c>
      <c r="Y24" s="2825" t="n">
        <v>0</v>
      </c>
      <c r="Z24" s="2825" t="n">
        <v>0</v>
      </c>
      <c r="AA24" s="2747" t="n">
        <v>0</v>
      </c>
      <c r="AB24" s="841" t="n"/>
      <c r="AC24" s="389" t="n"/>
      <c r="AD24" s="2667" t="n">
        <v>0</v>
      </c>
      <c r="AE24" s="2747" t="n">
        <v>0</v>
      </c>
      <c r="AF24" s="2747" t="n">
        <v>0</v>
      </c>
      <c r="AG24" s="2825" t="n">
        <v>0</v>
      </c>
      <c r="AH24" s="2825" t="n">
        <v>0</v>
      </c>
      <c r="AI24" s="2747" t="n">
        <v>0</v>
      </c>
      <c r="AJ24" s="841" t="n"/>
      <c r="AK24" s="389" t="n"/>
      <c r="AL24" s="2667" t="n">
        <v>0</v>
      </c>
      <c r="AM24" s="2747" t="n">
        <v>0</v>
      </c>
      <c r="AN24" s="2747" t="n">
        <v>0</v>
      </c>
      <c r="AO24" s="2747" t="n">
        <v>0</v>
      </c>
      <c r="AP24" s="2825" t="n">
        <v>0</v>
      </c>
      <c r="AQ24" s="2825" t="n">
        <v>0</v>
      </c>
      <c r="AR24" s="2747" t="n">
        <v>0</v>
      </c>
      <c r="AS24" s="841" t="n"/>
      <c r="AT24" s="2826" t="n"/>
      <c r="AU24" s="2667" t="n">
        <v>0</v>
      </c>
      <c r="AV24" s="2747" t="n">
        <v>0</v>
      </c>
      <c r="AW24" s="2747" t="n">
        <v>0</v>
      </c>
      <c r="AX24" s="2825" t="n">
        <v>0</v>
      </c>
      <c r="AY24" s="2825" t="n">
        <v>0</v>
      </c>
      <c r="AZ24" s="2747" t="n">
        <v>0</v>
      </c>
      <c r="BA24" s="841" t="n"/>
      <c r="BB24" s="389" t="n"/>
      <c r="BC24" s="2667" t="n">
        <v>0</v>
      </c>
      <c r="BD24" s="2747" t="n">
        <v>0</v>
      </c>
      <c r="BE24" s="2747" t="n">
        <v>0</v>
      </c>
      <c r="BF24" s="2825" t="n">
        <v>0</v>
      </c>
      <c r="BG24" s="2825" t="n">
        <v>0</v>
      </c>
      <c r="BH24" s="2747" t="n">
        <v>0</v>
      </c>
      <c r="BI24" s="841" t="n"/>
      <c r="BJ24" s="389" t="n"/>
      <c r="BK24" s="2667" t="n">
        <v>0</v>
      </c>
      <c r="BL24" s="2747" t="n">
        <v>0</v>
      </c>
      <c r="BM24" s="2747" t="n">
        <v>0</v>
      </c>
      <c r="BN24" s="2747" t="n">
        <v>0</v>
      </c>
      <c r="BO24" s="2825" t="n">
        <v>0</v>
      </c>
      <c r="BP24" s="2825" t="n">
        <v>0</v>
      </c>
      <c r="BQ24" s="2747" t="n">
        <v>0</v>
      </c>
      <c r="BR24" s="841" t="n"/>
      <c r="BS24" s="389" t="n"/>
      <c r="BT24" s="2667" t="n">
        <v>0</v>
      </c>
      <c r="BU24" s="2747" t="n">
        <v>0</v>
      </c>
      <c r="BV24" s="2747" t="n">
        <v>0</v>
      </c>
      <c r="BW24" s="2825" t="n">
        <v>0</v>
      </c>
      <c r="BX24" s="2825" t="n">
        <v>0</v>
      </c>
      <c r="BY24" s="2747" t="n">
        <v>0</v>
      </c>
      <c r="BZ24" s="841" t="n"/>
      <c r="CA24" s="389" t="n"/>
      <c r="CB24" s="2667" t="n">
        <v>0</v>
      </c>
      <c r="CC24" s="2747" t="n">
        <v>0</v>
      </c>
      <c r="CD24" s="2747" t="n">
        <v>0</v>
      </c>
      <c r="CE24" s="2825" t="n">
        <v>0</v>
      </c>
      <c r="CF24" s="2825" t="n">
        <v>0</v>
      </c>
      <c r="CG24" s="2747" t="n">
        <v>0</v>
      </c>
      <c r="CH24" s="841" t="n"/>
      <c r="CI24" s="389" t="n"/>
      <c r="CJ24" s="2667" t="n">
        <v>0</v>
      </c>
      <c r="CK24" s="2747" t="n">
        <v>0</v>
      </c>
      <c r="CL24" s="2747" t="n">
        <v>0</v>
      </c>
      <c r="CM24" s="2825" t="n">
        <v>0</v>
      </c>
      <c r="CN24" s="2825" t="n">
        <v>0</v>
      </c>
      <c r="CO24" s="2747" t="n">
        <v>0</v>
      </c>
      <c r="CP24" s="841" t="n"/>
      <c r="CQ24" s="224" t="n"/>
      <c r="CR24" s="3008" t="n">
        <v>0</v>
      </c>
      <c r="CS24" s="2667" t="n">
        <v>0</v>
      </c>
      <c r="CT24" s="2747" t="n">
        <v>0</v>
      </c>
      <c r="CU24" s="2747" t="n">
        <v>0</v>
      </c>
      <c r="CV24" s="2747" t="n">
        <v>0</v>
      </c>
      <c r="CW24" s="2747" t="n">
        <v>0</v>
      </c>
      <c r="CX24" s="2747">
        <f>IFERROR(CR24/CW24-1, "-")</f>
        <v/>
      </c>
      <c r="CY24" s="2827" t="n"/>
      <c r="CZ24" s="2747" t="n">
        <v>0</v>
      </c>
      <c r="DA24" s="2747" t="n">
        <v>0</v>
      </c>
      <c r="DB24" s="2747" t="n">
        <v>0</v>
      </c>
      <c r="DC24" s="2747" t="n">
        <v>0</v>
      </c>
      <c r="DD24" s="2747" t="n">
        <v>0</v>
      </c>
      <c r="DE24" s="224" t="n"/>
      <c r="DF24" s="224" t="n"/>
      <c r="DG24" s="224" t="n"/>
      <c r="DH24" s="224" t="n"/>
      <c r="DI24" s="1167" t="n"/>
      <c r="DJ24" s="3300">
        <f>SUM(D24,J24,P24,V24,AD24,AL24,AU24,BC24,BK24,BT24,CB24,CJ24)-CR24</f>
        <v/>
      </c>
      <c r="DK24" s="3300">
        <f>SUM(E24,K24,Q24,W24,AE24,AM24,AV24,BD24,BL24,BU24,CC24,CK24)-CS24</f>
        <v/>
      </c>
      <c r="DL24" s="3300">
        <f>SUM(G24,M24,S24,AA24,AI24,AR24,AZ24,BH24,BQ24,BY24,CG24,CO24)-CW24</f>
        <v/>
      </c>
      <c r="DM24" s="3300">
        <f>SUM(D24,J24,P24,V24,AD24,AL24,AU24,BC24,,BN24,BV24,CD24,CL24)-CT24</f>
        <v/>
      </c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Height="1" ht="12.75" r="25" s="2557">
      <c r="B25" s="1181" t="inlineStr">
        <is>
          <t xml:space="preserve">      Outbound roaming</t>
        </is>
      </c>
      <c r="C25" s="643" t="inlineStr">
        <is>
          <t>TRAF19</t>
        </is>
      </c>
      <c r="D25" s="2667" t="n">
        <v>0</v>
      </c>
      <c r="E25" s="2747" t="n">
        <v>0.04449561629834201</v>
      </c>
      <c r="F25" s="2825" t="n">
        <v>-0.04449561629834201</v>
      </c>
      <c r="G25" s="2747" t="n">
        <v>0</v>
      </c>
      <c r="H25" s="841" t="n"/>
      <c r="I25" s="32" t="n"/>
      <c r="J25" s="2667" t="n">
        <v>0</v>
      </c>
      <c r="K25" s="2747" t="n">
        <v>0.04030504680937994</v>
      </c>
      <c r="L25" s="2825" t="n">
        <v>-0.04030504680937994</v>
      </c>
      <c r="M25" s="2747" t="n">
        <v>0</v>
      </c>
      <c r="N25" s="841" t="n"/>
      <c r="O25" s="224" t="n"/>
      <c r="P25" s="2667" t="n">
        <v>0</v>
      </c>
      <c r="Q25" s="2747" t="n">
        <v>0.04475127306528498</v>
      </c>
      <c r="R25" s="2825" t="n">
        <v>-0.04475127306528498</v>
      </c>
      <c r="S25" s="2747" t="n">
        <v>0</v>
      </c>
      <c r="T25" s="841" t="n"/>
      <c r="U25" s="389" t="n"/>
      <c r="V25" s="2667" t="n">
        <v>0</v>
      </c>
      <c r="W25" s="2747" t="n">
        <v>0.04344169723939911</v>
      </c>
      <c r="X25" s="2747" t="n">
        <v>0.08809001381875695</v>
      </c>
      <c r="Y25" s="2825" t="n">
        <v>-0.04344169723939911</v>
      </c>
      <c r="Z25" s="2825" t="n">
        <v>-0.08809001381875695</v>
      </c>
      <c r="AA25" s="2747" t="n">
        <v>0</v>
      </c>
      <c r="AB25" s="841" t="n"/>
      <c r="AC25" s="389" t="n"/>
      <c r="AD25" s="2667" t="n">
        <v>0</v>
      </c>
      <c r="AE25" s="2747" t="n">
        <v>0.04506019165867441</v>
      </c>
      <c r="AF25" s="2747" t="n">
        <v>0.09141427081768858</v>
      </c>
      <c r="AG25" s="2825" t="n">
        <v>-0.04506019165867441</v>
      </c>
      <c r="AH25" s="2825" t="n">
        <v>-0.09141427081768858</v>
      </c>
      <c r="AI25" s="2747" t="n">
        <v>0</v>
      </c>
      <c r="AJ25" s="841" t="n"/>
      <c r="AK25" s="389" t="n"/>
      <c r="AL25" s="2667" t="n">
        <v>0</v>
      </c>
      <c r="AM25" s="2747" t="n">
        <v>0.04379219441988544</v>
      </c>
      <c r="AN25" s="2747" t="n">
        <v>0.08888775911930639</v>
      </c>
      <c r="AO25" s="2747" t="n">
        <v>0.05633130749723578</v>
      </c>
      <c r="AP25" s="2825" t="n">
        <v>-0.04379219441988544</v>
      </c>
      <c r="AQ25" s="2825" t="n">
        <v>-0.08888775911930639</v>
      </c>
      <c r="AR25" s="2747" t="n">
        <v>0</v>
      </c>
      <c r="AS25" s="841" t="n"/>
      <c r="AT25" s="2826" t="n"/>
      <c r="AU25" s="2667" t="n">
        <v>0</v>
      </c>
      <c r="AV25" s="2747" t="n">
        <v>0.04545432917437815</v>
      </c>
      <c r="AW25" s="2747" t="n">
        <v>0.05842318725274251</v>
      </c>
      <c r="AX25" s="2825" t="n">
        <v>-0.04545432917437815</v>
      </c>
      <c r="AY25" s="2825" t="n">
        <v>-0.05842318725274251</v>
      </c>
      <c r="AZ25" s="2747" t="n">
        <v>0</v>
      </c>
      <c r="BA25" s="841" t="n"/>
      <c r="BB25" s="389" t="n"/>
      <c r="BC25" s="2667" t="n">
        <v>0</v>
      </c>
      <c r="BD25" s="2747" t="n">
        <v>0.04568868121074254</v>
      </c>
      <c r="BE25" s="2747" t="n">
        <v>0.05867117299606751</v>
      </c>
      <c r="BF25" s="2825" t="n">
        <v>-0.04568868121074254</v>
      </c>
      <c r="BG25" s="2825" t="n">
        <v>-0.05867117299606751</v>
      </c>
      <c r="BH25" s="2747" t="n">
        <v>0</v>
      </c>
      <c r="BI25" s="841" t="n"/>
      <c r="BJ25" s="389" t="n"/>
      <c r="BK25" s="2667" t="n">
        <v>0</v>
      </c>
      <c r="BL25" s="2747" t="n">
        <v>0.04446226255905049</v>
      </c>
      <c r="BM25" s="2747" t="n">
        <v>0.05704035764310642</v>
      </c>
      <c r="BN25" s="2747" t="n">
        <v>0.05626671176669832</v>
      </c>
      <c r="BO25" s="2825" t="n">
        <v>-0.04446226255905049</v>
      </c>
      <c r="BP25" s="2825" t="n">
        <v>-0.05626671176669832</v>
      </c>
      <c r="BQ25" s="2747" t="n">
        <v>0</v>
      </c>
      <c r="BR25" s="841" t="n"/>
      <c r="BS25" s="389" t="n"/>
      <c r="BT25" s="2667" t="n">
        <v>0</v>
      </c>
      <c r="BU25" s="2747" t="n">
        <v>0.04621064710991778</v>
      </c>
      <c r="BV25" s="2747" t="n">
        <v>0.05834779745353119</v>
      </c>
      <c r="BW25" s="2825" t="n">
        <v>-0.04621064710991778</v>
      </c>
      <c r="BX25" s="2825" t="n">
        <v>-0.05834779745353119</v>
      </c>
      <c r="BY25" s="2747" t="n">
        <v>0</v>
      </c>
      <c r="BZ25" s="841" t="n"/>
      <c r="CA25" s="389" t="n"/>
      <c r="CB25" s="2667" t="n">
        <v>0</v>
      </c>
      <c r="CC25" s="2747" t="n">
        <v>0.04498800832977999</v>
      </c>
      <c r="CD25" s="2747" t="n">
        <v>0.05669322695199693</v>
      </c>
      <c r="CE25" s="2825" t="n">
        <v>-0.04498800832977999</v>
      </c>
      <c r="CF25" s="2825" t="n">
        <v>-0.05669322695199693</v>
      </c>
      <c r="CG25" s="2747" t="n">
        <v>0</v>
      </c>
      <c r="CH25" s="841" t="n"/>
      <c r="CI25" s="389" t="n"/>
      <c r="CJ25" s="2667" t="n">
        <v>0</v>
      </c>
      <c r="CK25" s="2747" t="n">
        <v>0.04676457010496088</v>
      </c>
      <c r="CL25" s="2747" t="n">
        <v>0.05878852981167309</v>
      </c>
      <c r="CM25" s="2825" t="n">
        <v>-0.04676457010496088</v>
      </c>
      <c r="CN25" s="2825" t="n">
        <v>-0.05878852981167309</v>
      </c>
      <c r="CO25" s="2747" t="n">
        <v>0</v>
      </c>
      <c r="CP25" s="841" t="n"/>
      <c r="CQ25" s="224" t="n"/>
      <c r="CR25" s="3008" t="n">
        <v>0</v>
      </c>
      <c r="CS25" s="2747" t="n">
        <v>0.5045083104038081</v>
      </c>
      <c r="CT25" s="2747" t="n">
        <v>0.2300962659838995</v>
      </c>
      <c r="CU25" s="2747" t="n">
        <v>-0.5045083104038081</v>
      </c>
      <c r="CV25" s="2747" t="n">
        <v>-0.2300962659838995</v>
      </c>
      <c r="CW25" s="2747" t="n">
        <v>0</v>
      </c>
      <c r="CX25" s="2747">
        <f>IFERROR(CR25/CW25-1, "-")</f>
        <v/>
      </c>
      <c r="CY25" s="2827" t="n"/>
      <c r="CZ25" s="2747" t="n">
        <v>0.5045083104038081</v>
      </c>
      <c r="DA25" s="2747" t="n">
        <v>0.8070007709287645</v>
      </c>
      <c r="DB25" s="2747" t="n">
        <v>0.4070958725636145</v>
      </c>
      <c r="DC25" s="2747" t="n">
        <v>0.2314083159739156</v>
      </c>
      <c r="DD25" s="2747" t="n">
        <v>0</v>
      </c>
      <c r="DE25" s="224" t="n"/>
      <c r="DF25" s="224" t="n"/>
      <c r="DG25" s="224" t="n"/>
      <c r="DH25" s="224" t="n"/>
      <c r="DI25" s="1167" t="n"/>
      <c r="DJ25" s="3300">
        <f>SUM(D25,J25,P25,V25,AD25,AL25,AU25,BC25,BK25,BT25,CB25,CJ25)-CR25</f>
        <v/>
      </c>
      <c r="DK25" s="3300">
        <f>SUM(E25,K25,Q25,W25,AE25,AM25,AV25,BD25,BL25,BU25,CC25,CK25)-CS25</f>
        <v/>
      </c>
      <c r="DL25" s="3300">
        <f>SUM(G25,M25,S25,AA25,AI25,AR25,AZ25,BH25,BQ25,BY25,CG25,CO25)-CW25</f>
        <v/>
      </c>
      <c r="DM25" s="3300">
        <f>SUM(D25,J25,P25,V25,AD25,AL25,AU25,BC25,,BN25,BV25,CD25,CL25)-CT25</f>
        <v/>
      </c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Format="1" customHeight="1" hidden="1" ht="7.5" r="26" s="777">
      <c r="B26" s="1192" t="n"/>
      <c r="C26" s="643" t="inlineStr">
        <is>
          <t>TRAF20</t>
        </is>
      </c>
      <c r="D26" s="3322" t="n"/>
      <c r="E26" s="2832" t="n"/>
      <c r="F26" s="3323" t="n"/>
      <c r="G26" s="2832" t="n"/>
      <c r="H26" s="1195" t="n"/>
      <c r="I26" s="1196" t="n"/>
      <c r="J26" s="3322" t="n"/>
      <c r="K26" s="2832" t="n"/>
      <c r="L26" s="3323" t="n"/>
      <c r="M26" s="2832" t="n"/>
      <c r="N26" s="1195" t="n"/>
      <c r="O26" s="401" t="n"/>
      <c r="P26" s="3322" t="n"/>
      <c r="Q26" s="2832" t="n"/>
      <c r="R26" s="3323" t="n"/>
      <c r="S26" s="2832" t="n"/>
      <c r="T26" s="1195" t="n"/>
      <c r="U26" s="402" t="n"/>
      <c r="V26" s="3322" t="n"/>
      <c r="W26" s="2832" t="n"/>
      <c r="X26" s="2832" t="n"/>
      <c r="Y26" s="2935" t="n"/>
      <c r="Z26" s="2935" t="n"/>
      <c r="AA26" s="2832" t="n"/>
      <c r="AB26" s="1195" t="n"/>
      <c r="AC26" s="402" t="n"/>
      <c r="AD26" s="3322" t="n"/>
      <c r="AE26" s="2832" t="n"/>
      <c r="AF26" s="2832" t="n"/>
      <c r="AG26" s="2935" t="n"/>
      <c r="AH26" s="2935" t="n"/>
      <c r="AI26" s="2832" t="n"/>
      <c r="AJ26" s="1195" t="n"/>
      <c r="AK26" s="402" t="n"/>
      <c r="AL26" s="3322" t="n"/>
      <c r="AM26" s="2832" t="n"/>
      <c r="AN26" s="2832" t="n"/>
      <c r="AO26" s="2832" t="n"/>
      <c r="AP26" s="2935" t="n"/>
      <c r="AQ26" s="2935" t="n"/>
      <c r="AR26" s="2832" t="n"/>
      <c r="AS26" s="1195" t="n"/>
      <c r="AT26" s="2833" t="n"/>
      <c r="AU26" s="3322" t="n"/>
      <c r="AV26" s="2832" t="n"/>
      <c r="AW26" s="2832" t="n"/>
      <c r="AX26" s="2935" t="n"/>
      <c r="AY26" s="2935" t="n"/>
      <c r="AZ26" s="2832" t="n"/>
      <c r="BA26" s="1195" t="n"/>
      <c r="BB26" s="402" t="n"/>
      <c r="BC26" s="3322" t="n"/>
      <c r="BD26" s="2832" t="n"/>
      <c r="BE26" s="2832" t="n"/>
      <c r="BF26" s="2935" t="n"/>
      <c r="BG26" s="2935" t="n"/>
      <c r="BH26" s="2832" t="n"/>
      <c r="BI26" s="1195" t="n"/>
      <c r="BJ26" s="402" t="n"/>
      <c r="BK26" s="3322" t="n"/>
      <c r="BL26" s="2832" t="n"/>
      <c r="BM26" s="2832" t="n"/>
      <c r="BN26" s="2832" t="n"/>
      <c r="BO26" s="2935" t="n"/>
      <c r="BP26" s="2935" t="n"/>
      <c r="BQ26" s="2832" t="n"/>
      <c r="BR26" s="1195" t="n"/>
      <c r="BS26" s="402" t="n"/>
      <c r="BT26" s="3322" t="n"/>
      <c r="BU26" s="2832" t="n"/>
      <c r="BV26" s="2832" t="n"/>
      <c r="BW26" s="2935" t="n"/>
      <c r="BX26" s="2935" t="n"/>
      <c r="BY26" s="2832" t="n"/>
      <c r="BZ26" s="1195" t="n"/>
      <c r="CA26" s="402" t="n"/>
      <c r="CB26" s="3322" t="n"/>
      <c r="CC26" s="2832" t="n"/>
      <c r="CD26" s="2832" t="n"/>
      <c r="CE26" s="2935" t="n"/>
      <c r="CF26" s="2935" t="n"/>
      <c r="CG26" s="2832" t="n"/>
      <c r="CH26" s="1195" t="n"/>
      <c r="CI26" s="402" t="n"/>
      <c r="CJ26" s="3322" t="n"/>
      <c r="CK26" s="2832" t="n"/>
      <c r="CL26" s="2832" t="n"/>
      <c r="CM26" s="2935" t="n"/>
      <c r="CN26" s="2935" t="n"/>
      <c r="CO26" s="2832" t="n"/>
      <c r="CP26" s="1195" t="n"/>
      <c r="CQ26" s="401" t="n"/>
      <c r="CR26" s="3067" t="n"/>
      <c r="CS26" s="2832" t="n"/>
      <c r="CT26" s="2832" t="n"/>
      <c r="CU26" s="2832" t="n"/>
      <c r="CV26" s="2832" t="n"/>
      <c r="CW26" s="2832" t="n"/>
      <c r="CX26" s="2832">
        <f>IFERROR(CR26/CW26-1, "-")</f>
        <v/>
      </c>
      <c r="CY26" s="3324" t="n"/>
      <c r="CZ26" s="2832" t="n"/>
      <c r="DA26" s="2832" t="n"/>
      <c r="DB26" s="2832" t="n"/>
      <c r="DC26" s="2832" t="n"/>
      <c r="DD26" s="2832" t="n"/>
      <c r="DE26" s="401" t="n"/>
      <c r="DF26" s="401" t="n"/>
      <c r="DG26" s="401" t="n"/>
      <c r="DH26" s="401" t="n"/>
      <c r="DI26" s="755" t="n"/>
      <c r="DJ26" s="3300">
        <f>SUM(D26,J26,P26,V26,AD26,AL26,AU26,BC26,BK26,BT26,CB26,CJ26)-CR26</f>
        <v/>
      </c>
      <c r="DK26" s="3300">
        <f>SUM(E26,K26,Q26,W26,AE26,AM26,AV26,BD26,BL26,BU26,CC26,CK26)-CS26</f>
        <v/>
      </c>
      <c r="DL26" s="3300">
        <f>SUM(G26,M26,S26,AA26,AI26,AR26,AZ26,BH26,BQ26,BY26,CG26,CO26)-CW26</f>
        <v/>
      </c>
      <c r="DM26" s="3300">
        <f>SUM(D26,J26,P26,V26,AD26,AL26,AU26,BC26,,BN26,BV26,CD26,CL26)-CT26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idden="1" ht="12.75" r="27" s="754">
      <c r="B27" s="1198" t="inlineStr">
        <is>
          <t>Consumer Postpaid</t>
        </is>
      </c>
      <c r="C27" s="643" t="inlineStr">
        <is>
          <t>TRAF21</t>
        </is>
      </c>
      <c r="D27" s="3325" t="n"/>
      <c r="E27" s="3326" t="n"/>
      <c r="F27" s="3327" t="n"/>
      <c r="G27" s="3326" t="n"/>
      <c r="H27" s="1202" t="n"/>
      <c r="I27" s="1203" t="n"/>
      <c r="J27" s="3325" t="n"/>
      <c r="K27" s="3326" t="n"/>
      <c r="L27" s="3327" t="n"/>
      <c r="M27" s="3326" t="n"/>
      <c r="N27" s="1202" t="n"/>
      <c r="O27" s="1204" t="n"/>
      <c r="P27" s="3325" t="n"/>
      <c r="Q27" s="3326" t="n"/>
      <c r="R27" s="3327" t="n"/>
      <c r="S27" s="3326" t="n"/>
      <c r="T27" s="1202" t="n"/>
      <c r="U27" s="1205" t="n"/>
      <c r="V27" s="3325" t="n"/>
      <c r="W27" s="3325" t="n"/>
      <c r="X27" s="3325" t="n"/>
      <c r="Y27" s="3325" t="n"/>
      <c r="Z27" s="3325" t="n"/>
      <c r="AA27" s="3326" t="n"/>
      <c r="AB27" s="1202" t="n"/>
      <c r="AC27" s="1205" t="n"/>
      <c r="AD27" s="3325" t="n"/>
      <c r="AE27" s="3325" t="n"/>
      <c r="AF27" s="3325" t="n"/>
      <c r="AG27" s="3325" t="n"/>
      <c r="AH27" s="3325" t="n"/>
      <c r="AI27" s="3326" t="n"/>
      <c r="AJ27" s="1202" t="n"/>
      <c r="AK27" s="1205" t="n"/>
      <c r="AL27" s="3325" t="n"/>
      <c r="AM27" s="3325" t="n"/>
      <c r="AN27" s="3325" t="n"/>
      <c r="AO27" s="3325" t="n"/>
      <c r="AP27" s="3325" t="n"/>
      <c r="AQ27" s="3325" t="n"/>
      <c r="AR27" s="3326" t="n"/>
      <c r="AS27" s="1202" t="n"/>
      <c r="AT27" s="3328" t="n"/>
      <c r="AU27" s="3325" t="n"/>
      <c r="AV27" s="3325" t="n"/>
      <c r="AW27" s="3325" t="n"/>
      <c r="AX27" s="3325" t="n"/>
      <c r="AY27" s="3325" t="n"/>
      <c r="AZ27" s="3326" t="n"/>
      <c r="BA27" s="1202" t="n"/>
      <c r="BB27" s="1205" t="n"/>
      <c r="BC27" s="3325" t="n"/>
      <c r="BD27" s="3325" t="n"/>
      <c r="BE27" s="3325" t="n"/>
      <c r="BF27" s="3325" t="n"/>
      <c r="BG27" s="3325" t="n"/>
      <c r="BH27" s="3326" t="n"/>
      <c r="BI27" s="1202" t="n"/>
      <c r="BJ27" s="1205" t="n"/>
      <c r="BK27" s="3325" t="n"/>
      <c r="BL27" s="3325" t="n"/>
      <c r="BM27" s="3325" t="n"/>
      <c r="BN27" s="3325" t="n"/>
      <c r="BO27" s="3325" t="n"/>
      <c r="BP27" s="3325" t="n"/>
      <c r="BQ27" s="3326" t="n"/>
      <c r="BR27" s="1202" t="n"/>
      <c r="BS27" s="1205" t="n"/>
      <c r="BT27" s="3325" t="n"/>
      <c r="BU27" s="3325" t="n"/>
      <c r="BV27" s="3325" t="n"/>
      <c r="BW27" s="3325" t="n"/>
      <c r="BX27" s="3325" t="n"/>
      <c r="BY27" s="3326" t="n"/>
      <c r="BZ27" s="1202" t="n"/>
      <c r="CA27" s="1205" t="n"/>
      <c r="CB27" s="3325" t="n"/>
      <c r="CC27" s="3325" t="n"/>
      <c r="CD27" s="3325" t="n"/>
      <c r="CE27" s="3325" t="n"/>
      <c r="CF27" s="3325" t="n"/>
      <c r="CG27" s="3326" t="n"/>
      <c r="CH27" s="1202" t="n"/>
      <c r="CI27" s="1205" t="n"/>
      <c r="CJ27" s="3325" t="n"/>
      <c r="CK27" s="3325" t="n"/>
      <c r="CL27" s="3325" t="n"/>
      <c r="CM27" s="3325" t="n"/>
      <c r="CN27" s="3325" t="n"/>
      <c r="CO27" s="3326" t="n"/>
      <c r="CP27" s="1202" t="n"/>
      <c r="CQ27" s="1204" t="n"/>
      <c r="CR27" s="3329" t="n"/>
      <c r="CS27" s="3325" t="n"/>
      <c r="CT27" s="3325" t="n"/>
      <c r="CU27" s="3325">
        <f>CR27-CS27</f>
        <v/>
      </c>
      <c r="CV27" s="3325">
        <f>CR27-CT27</f>
        <v/>
      </c>
      <c r="CW27" s="3325" t="n"/>
      <c r="CX27" s="3325">
        <f>IFERROR(CR27/CW27-1, "-")</f>
        <v/>
      </c>
      <c r="CY27" s="3330" t="n"/>
      <c r="CZ27" s="3325" t="n"/>
      <c r="DA27" s="3325" t="n"/>
      <c r="DB27" s="3325" t="n"/>
      <c r="DC27" s="3325" t="n"/>
      <c r="DD27" s="3326" t="n"/>
      <c r="DE27" s="1204">
        <f>+CZ27/DD27-1</f>
        <v/>
      </c>
      <c r="DF27" s="1204">
        <f>+DA27/DD27-1</f>
        <v/>
      </c>
      <c r="DG27" s="1204">
        <f>+DB27/DD27-1</f>
        <v/>
      </c>
      <c r="DH27" s="1204">
        <f>+DC27/DD27-1</f>
        <v/>
      </c>
      <c r="DI27" s="1209" t="n"/>
      <c r="DJ27" s="3300">
        <f>SUM(D27,J27,P27,V27,AD27,AL27,AU27,BC27,BK27,BT27,CB27,CJ27)-CR27</f>
        <v/>
      </c>
      <c r="DK27" s="3300">
        <f>SUM(E27,K27,Q27,W27,AE27,AM27,AV27,BD27,BL27,BU27,CC27,CK27)-CS27</f>
        <v/>
      </c>
      <c r="DL27" s="3300">
        <f>SUM(G27,M27,S27,AA27,AI27,AR27,AZ27,BH27,BQ27,BY27,CG27,CO27)-CW27</f>
        <v/>
      </c>
      <c r="DM27" s="3300">
        <f>SUM(D27,J27,P27,V27,AD27,AL27,AU27,BC27,,BN27,BV27,CD27,CL27)-CT27</f>
        <v/>
      </c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Format="1" customHeight="1" hidden="1" ht="12.75" r="28" s="777">
      <c r="B28" s="1192" t="inlineStr">
        <is>
          <t xml:space="preserve">     vers le fixe</t>
        </is>
      </c>
      <c r="C28" s="643" t="inlineStr">
        <is>
          <t>TRAF22</t>
        </is>
      </c>
      <c r="D28" s="2939" t="n"/>
      <c r="E28" s="2832" t="n"/>
      <c r="F28" s="3323" t="n"/>
      <c r="G28" s="2832" t="n"/>
      <c r="H28" s="1195" t="n"/>
      <c r="I28" s="1196" t="n"/>
      <c r="J28" s="2939" t="n"/>
      <c r="K28" s="2832" t="n"/>
      <c r="L28" s="3323" t="n"/>
      <c r="M28" s="2832" t="n"/>
      <c r="N28" s="1195" t="n"/>
      <c r="O28" s="401" t="n"/>
      <c r="P28" s="2939" t="n"/>
      <c r="Q28" s="2832" t="n"/>
      <c r="R28" s="3323" t="n"/>
      <c r="S28" s="2832" t="n"/>
      <c r="T28" s="1195" t="n"/>
      <c r="U28" s="402" t="n"/>
      <c r="V28" s="2939" t="n"/>
      <c r="W28" s="2832" t="n"/>
      <c r="X28" s="2832" t="n"/>
      <c r="Y28" s="2935" t="n"/>
      <c r="Z28" s="2935" t="n"/>
      <c r="AA28" s="2832" t="n"/>
      <c r="AB28" s="1195" t="n"/>
      <c r="AC28" s="402" t="n"/>
      <c r="AD28" s="2939" t="n"/>
      <c r="AE28" s="2832" t="n"/>
      <c r="AF28" s="2832" t="n"/>
      <c r="AG28" s="2935" t="n"/>
      <c r="AH28" s="2935" t="n"/>
      <c r="AI28" s="2832" t="n"/>
      <c r="AJ28" s="1195" t="n"/>
      <c r="AK28" s="402" t="n"/>
      <c r="AL28" s="2939" t="n"/>
      <c r="AM28" s="2832" t="n"/>
      <c r="AN28" s="2832" t="n"/>
      <c r="AO28" s="2832" t="n"/>
      <c r="AP28" s="2935" t="n"/>
      <c r="AQ28" s="2935" t="n"/>
      <c r="AR28" s="2832" t="n"/>
      <c r="AS28" s="1195" t="n"/>
      <c r="AT28" s="2833" t="n"/>
      <c r="AU28" s="2939" t="n"/>
      <c r="AV28" s="2832" t="n"/>
      <c r="AW28" s="2832" t="n"/>
      <c r="AX28" s="2935" t="n"/>
      <c r="AY28" s="2935" t="n"/>
      <c r="AZ28" s="2832" t="n"/>
      <c r="BA28" s="1195" t="n"/>
      <c r="BB28" s="402" t="n"/>
      <c r="BC28" s="2939" t="n"/>
      <c r="BD28" s="2832" t="n"/>
      <c r="BE28" s="2832" t="n"/>
      <c r="BF28" s="2935" t="n"/>
      <c r="BG28" s="2935" t="n"/>
      <c r="BH28" s="2832" t="n"/>
      <c r="BI28" s="1195" t="n"/>
      <c r="BJ28" s="402" t="n"/>
      <c r="BK28" s="2939" t="n"/>
      <c r="BL28" s="2832" t="n"/>
      <c r="BM28" s="2832" t="n"/>
      <c r="BN28" s="2832" t="n"/>
      <c r="BO28" s="2935" t="n"/>
      <c r="BP28" s="2935" t="n"/>
      <c r="BQ28" s="2832" t="n"/>
      <c r="BR28" s="1195" t="n"/>
      <c r="BS28" s="402" t="n"/>
      <c r="BT28" s="2939" t="n"/>
      <c r="BU28" s="2832" t="n"/>
      <c r="BV28" s="2832" t="n"/>
      <c r="BW28" s="2935" t="n"/>
      <c r="BX28" s="2935" t="n"/>
      <c r="BY28" s="2832" t="n"/>
      <c r="BZ28" s="1195" t="n"/>
      <c r="CA28" s="402" t="n"/>
      <c r="CB28" s="2939" t="n"/>
      <c r="CC28" s="2832" t="n"/>
      <c r="CD28" s="2832" t="n"/>
      <c r="CE28" s="2935" t="n"/>
      <c r="CF28" s="2935" t="n"/>
      <c r="CG28" s="2832" t="n"/>
      <c r="CH28" s="1195" t="n"/>
      <c r="CI28" s="402" t="n"/>
      <c r="CJ28" s="2939" t="n"/>
      <c r="CK28" s="2832" t="n"/>
      <c r="CL28" s="2832" t="n"/>
      <c r="CM28" s="2935" t="n"/>
      <c r="CN28" s="2935" t="n"/>
      <c r="CO28" s="2832" t="n"/>
      <c r="CP28" s="1195" t="n"/>
      <c r="CQ28" s="401" t="n"/>
      <c r="CR28" s="3067" t="n"/>
      <c r="CS28" s="2832" t="n"/>
      <c r="CT28" s="2832" t="n"/>
      <c r="CU28" s="2832">
        <f>CR28-CS28</f>
        <v/>
      </c>
      <c r="CV28" s="2832">
        <f>CR28-CT28</f>
        <v/>
      </c>
      <c r="CW28" s="2832" t="n"/>
      <c r="CX28" s="2832">
        <f>IFERROR(CR28/CW28-1, "-")</f>
        <v/>
      </c>
      <c r="CY28" s="3324" t="n"/>
      <c r="CZ28" s="2832" t="n"/>
      <c r="DA28" s="2832" t="n"/>
      <c r="DB28" s="2832" t="n"/>
      <c r="DC28" s="2832" t="n"/>
      <c r="DD28" s="2832" t="n"/>
      <c r="DE28" s="401">
        <f>+CZ28/DD28-1</f>
        <v/>
      </c>
      <c r="DF28" s="401">
        <f>+DA28/DD28-1</f>
        <v/>
      </c>
      <c r="DG28" s="401">
        <f>+DB28/DD28-1</f>
        <v/>
      </c>
      <c r="DH28" s="401">
        <f>+DC28/DD28-1</f>
        <v/>
      </c>
      <c r="DI28" s="755" t="n"/>
      <c r="DJ28" s="3300">
        <f>SUM(D28,J28,P28,V28,AD28,AL28,AU28,BC28,BK28,BT28,CB28,CJ28)-CR28</f>
        <v/>
      </c>
      <c r="DK28" s="3300">
        <f>SUM(E28,K28,Q28,W28,AE28,AM28,AV28,BD28,BL28,BU28,CC28,CK28)-CS28</f>
        <v/>
      </c>
      <c r="DL28" s="3300">
        <f>SUM(G28,M28,S28,AA28,AI28,AR28,AZ28,BH28,BQ28,BY28,CG28,CO28)-CW28</f>
        <v/>
      </c>
      <c r="DM28" s="3300">
        <f>SUM(D28,J28,P28,V28,AD28,AL28,AU28,BC28,,BN28,BV28,CD28,CL28)-CT28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Format="1" customHeight="1" hidden="1" ht="12.75" r="29" s="777">
      <c r="B29" s="1192" t="inlineStr">
        <is>
          <t xml:space="preserve">     vers l'international</t>
        </is>
      </c>
      <c r="C29" s="643" t="inlineStr">
        <is>
          <t>TRAF23</t>
        </is>
      </c>
      <c r="D29" s="2939" t="n"/>
      <c r="E29" s="2832" t="n"/>
      <c r="F29" s="3323" t="n"/>
      <c r="G29" s="2832" t="n"/>
      <c r="H29" s="1195" t="n"/>
      <c r="I29" s="1196" t="n"/>
      <c r="J29" s="2939" t="n"/>
      <c r="K29" s="2832" t="n"/>
      <c r="L29" s="3323" t="n"/>
      <c r="M29" s="2832" t="n"/>
      <c r="N29" s="1195" t="n"/>
      <c r="O29" s="401" t="n"/>
      <c r="P29" s="2939" t="n"/>
      <c r="Q29" s="2832" t="n"/>
      <c r="R29" s="3323" t="n"/>
      <c r="S29" s="2832" t="n"/>
      <c r="T29" s="1195" t="n"/>
      <c r="U29" s="402" t="n"/>
      <c r="V29" s="2939" t="n"/>
      <c r="W29" s="2832" t="n"/>
      <c r="X29" s="2832" t="n"/>
      <c r="Y29" s="2935" t="n"/>
      <c r="Z29" s="2935" t="n"/>
      <c r="AA29" s="2832" t="n"/>
      <c r="AB29" s="1195" t="n"/>
      <c r="AC29" s="402" t="n"/>
      <c r="AD29" s="2939" t="n"/>
      <c r="AE29" s="2832" t="n"/>
      <c r="AF29" s="2832" t="n"/>
      <c r="AG29" s="2935" t="n"/>
      <c r="AH29" s="2935" t="n"/>
      <c r="AI29" s="2832" t="n"/>
      <c r="AJ29" s="1195" t="n"/>
      <c r="AK29" s="402" t="n"/>
      <c r="AL29" s="2939" t="n"/>
      <c r="AM29" s="2832" t="n"/>
      <c r="AN29" s="2832" t="n"/>
      <c r="AO29" s="2832" t="n"/>
      <c r="AP29" s="2935" t="n"/>
      <c r="AQ29" s="2935" t="n"/>
      <c r="AR29" s="2832" t="n"/>
      <c r="AS29" s="1195" t="n"/>
      <c r="AT29" s="2833" t="n"/>
      <c r="AU29" s="2939" t="n"/>
      <c r="AV29" s="2832" t="n"/>
      <c r="AW29" s="2832" t="n"/>
      <c r="AX29" s="2935" t="n"/>
      <c r="AY29" s="2935" t="n"/>
      <c r="AZ29" s="2832" t="n"/>
      <c r="BA29" s="1195" t="n"/>
      <c r="BB29" s="402" t="n"/>
      <c r="BC29" s="2939" t="n"/>
      <c r="BD29" s="2832" t="n"/>
      <c r="BE29" s="2832" t="n"/>
      <c r="BF29" s="2935" t="n"/>
      <c r="BG29" s="2935" t="n"/>
      <c r="BH29" s="2832" t="n"/>
      <c r="BI29" s="1195" t="n"/>
      <c r="BJ29" s="402" t="n"/>
      <c r="BK29" s="2939" t="n"/>
      <c r="BL29" s="2832" t="n"/>
      <c r="BM29" s="2832" t="n"/>
      <c r="BN29" s="2832" t="n"/>
      <c r="BO29" s="2935" t="n"/>
      <c r="BP29" s="2935" t="n"/>
      <c r="BQ29" s="2832" t="n"/>
      <c r="BR29" s="1195" t="n"/>
      <c r="BS29" s="402" t="n"/>
      <c r="BT29" s="2939" t="n"/>
      <c r="BU29" s="2832" t="n"/>
      <c r="BV29" s="2832" t="n"/>
      <c r="BW29" s="2935" t="n"/>
      <c r="BX29" s="2935" t="n"/>
      <c r="BY29" s="2832" t="n"/>
      <c r="BZ29" s="1195" t="n"/>
      <c r="CA29" s="402" t="n"/>
      <c r="CB29" s="2939" t="n"/>
      <c r="CC29" s="2832" t="n"/>
      <c r="CD29" s="2832" t="n"/>
      <c r="CE29" s="2935" t="n"/>
      <c r="CF29" s="2935" t="n"/>
      <c r="CG29" s="2832" t="n"/>
      <c r="CH29" s="1195" t="n"/>
      <c r="CI29" s="402" t="n"/>
      <c r="CJ29" s="2939" t="n"/>
      <c r="CK29" s="2832" t="n"/>
      <c r="CL29" s="2832" t="n"/>
      <c r="CM29" s="2935" t="n"/>
      <c r="CN29" s="2935" t="n"/>
      <c r="CO29" s="2832" t="n"/>
      <c r="CP29" s="1195" t="n"/>
      <c r="CQ29" s="401" t="n"/>
      <c r="CR29" s="3067" t="n"/>
      <c r="CS29" s="2832" t="n"/>
      <c r="CT29" s="2832" t="n"/>
      <c r="CU29" s="2832">
        <f>CR29-CS29</f>
        <v/>
      </c>
      <c r="CV29" s="2832">
        <f>CR29-CT29</f>
        <v/>
      </c>
      <c r="CW29" s="2832" t="n"/>
      <c r="CX29" s="2832">
        <f>IFERROR(CR29/CW29-1, "-")</f>
        <v/>
      </c>
      <c r="CY29" s="3324" t="n"/>
      <c r="CZ29" s="2832" t="n"/>
      <c r="DA29" s="2832" t="n"/>
      <c r="DB29" s="2832" t="n"/>
      <c r="DC29" s="2832" t="n"/>
      <c r="DD29" s="2832" t="n"/>
      <c r="DE29" s="401">
        <f>+CZ29/DD29-1</f>
        <v/>
      </c>
      <c r="DF29" s="401">
        <f>+DA29/DD29-1</f>
        <v/>
      </c>
      <c r="DG29" s="401">
        <f>+DB29/DD29-1</f>
        <v/>
      </c>
      <c r="DH29" s="401">
        <f>+DC29/DD29-1</f>
        <v/>
      </c>
      <c r="DI29" s="755" t="n"/>
      <c r="DJ29" s="3300">
        <f>SUM(D29,J29,P29,V29,AD29,AL29,AU29,BC29,BK29,BT29,CB29,CJ29)-CR29</f>
        <v/>
      </c>
      <c r="DK29" s="3300">
        <f>SUM(E29,K29,Q29,W29,AE29,AM29,AV29,BD29,BL29,BU29,CC29,CK29)-CS29</f>
        <v/>
      </c>
      <c r="DL29" s="3300">
        <f>SUM(G29,M29,S29,AA29,AI29,AR29,AZ29,BH29,BQ29,BY29,CG29,CO29)-CW29</f>
        <v/>
      </c>
      <c r="DM29" s="3300">
        <f>SUM(D29,J29,P29,V29,AD29,AL29,AU29,BC29,,BN29,BV29,CD29,CL29)-CT29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Format="1" customHeight="1" hidden="1" ht="12.75" r="30" s="777">
      <c r="B30" s="1192" t="inlineStr">
        <is>
          <t xml:space="preserve">     vers Mobile (on net)</t>
        </is>
      </c>
      <c r="C30" s="643" t="inlineStr">
        <is>
          <t>TRAF24</t>
        </is>
      </c>
      <c r="D30" s="2939" t="n"/>
      <c r="E30" s="2832" t="n"/>
      <c r="F30" s="3323" t="n"/>
      <c r="G30" s="2832" t="n"/>
      <c r="H30" s="1195" t="n"/>
      <c r="I30" s="1196" t="n"/>
      <c r="J30" s="2939" t="n"/>
      <c r="K30" s="2832" t="n"/>
      <c r="L30" s="3323" t="n"/>
      <c r="M30" s="2832" t="n"/>
      <c r="N30" s="1195" t="n"/>
      <c r="O30" s="401" t="n"/>
      <c r="P30" s="2939" t="n"/>
      <c r="Q30" s="2832" t="n"/>
      <c r="R30" s="3323" t="n"/>
      <c r="S30" s="2832" t="n"/>
      <c r="T30" s="1195" t="n"/>
      <c r="U30" s="402" t="n"/>
      <c r="V30" s="2939" t="n"/>
      <c r="W30" s="2832" t="n"/>
      <c r="X30" s="2832" t="n"/>
      <c r="Y30" s="2935" t="n"/>
      <c r="Z30" s="2935" t="n"/>
      <c r="AA30" s="2832" t="n"/>
      <c r="AB30" s="1195" t="n"/>
      <c r="AC30" s="402" t="n"/>
      <c r="AD30" s="2939" t="n"/>
      <c r="AE30" s="2832" t="n"/>
      <c r="AF30" s="2832" t="n"/>
      <c r="AG30" s="2935" t="n"/>
      <c r="AH30" s="2935" t="n"/>
      <c r="AI30" s="2832" t="n"/>
      <c r="AJ30" s="1195" t="n"/>
      <c r="AK30" s="402" t="n"/>
      <c r="AL30" s="2939" t="n"/>
      <c r="AM30" s="2832" t="n"/>
      <c r="AN30" s="2832" t="n"/>
      <c r="AO30" s="2832" t="n"/>
      <c r="AP30" s="2935" t="n"/>
      <c r="AQ30" s="2935" t="n"/>
      <c r="AR30" s="2832" t="n"/>
      <c r="AS30" s="1195" t="n"/>
      <c r="AT30" s="2833" t="n"/>
      <c r="AU30" s="2939" t="n"/>
      <c r="AV30" s="2832" t="n"/>
      <c r="AW30" s="2832" t="n"/>
      <c r="AX30" s="2935" t="n"/>
      <c r="AY30" s="2935" t="n"/>
      <c r="AZ30" s="2832" t="n"/>
      <c r="BA30" s="1195" t="n"/>
      <c r="BB30" s="402" t="n"/>
      <c r="BC30" s="2939" t="n"/>
      <c r="BD30" s="2832" t="n"/>
      <c r="BE30" s="2832" t="n"/>
      <c r="BF30" s="2935" t="n"/>
      <c r="BG30" s="2935" t="n"/>
      <c r="BH30" s="2832" t="n"/>
      <c r="BI30" s="1195" t="n"/>
      <c r="BJ30" s="402" t="n"/>
      <c r="BK30" s="2939" t="n"/>
      <c r="BL30" s="2832" t="n"/>
      <c r="BM30" s="2832" t="n"/>
      <c r="BN30" s="2832" t="n"/>
      <c r="BO30" s="2935" t="n"/>
      <c r="BP30" s="2935" t="n"/>
      <c r="BQ30" s="2832" t="n"/>
      <c r="BR30" s="1195" t="n"/>
      <c r="BS30" s="402" t="n"/>
      <c r="BT30" s="2939" t="n"/>
      <c r="BU30" s="2832" t="n"/>
      <c r="BV30" s="2832" t="n"/>
      <c r="BW30" s="2935" t="n"/>
      <c r="BX30" s="2935" t="n"/>
      <c r="BY30" s="2832" t="n"/>
      <c r="BZ30" s="1195" t="n"/>
      <c r="CA30" s="402" t="n"/>
      <c r="CB30" s="2939" t="n"/>
      <c r="CC30" s="2832" t="n"/>
      <c r="CD30" s="2832" t="n"/>
      <c r="CE30" s="2935" t="n"/>
      <c r="CF30" s="2935" t="n"/>
      <c r="CG30" s="2832" t="n"/>
      <c r="CH30" s="1195" t="n"/>
      <c r="CI30" s="402" t="n"/>
      <c r="CJ30" s="2939" t="n"/>
      <c r="CK30" s="2832" t="n"/>
      <c r="CL30" s="2832" t="n"/>
      <c r="CM30" s="2935" t="n"/>
      <c r="CN30" s="2935" t="n"/>
      <c r="CO30" s="2832" t="n"/>
      <c r="CP30" s="1195" t="n"/>
      <c r="CQ30" s="401" t="n"/>
      <c r="CR30" s="3067" t="n"/>
      <c r="CS30" s="2832" t="n"/>
      <c r="CT30" s="2832" t="n"/>
      <c r="CU30" s="2832">
        <f>CR30-CS30</f>
        <v/>
      </c>
      <c r="CV30" s="2832">
        <f>CR30-CT30</f>
        <v/>
      </c>
      <c r="CW30" s="2832" t="n"/>
      <c r="CX30" s="2832">
        <f>IFERROR(CR30/CW30-1, "-")</f>
        <v/>
      </c>
      <c r="CY30" s="3324" t="n"/>
      <c r="CZ30" s="2832" t="n"/>
      <c r="DA30" s="2832" t="n"/>
      <c r="DB30" s="2832" t="n"/>
      <c r="DC30" s="2832" t="n"/>
      <c r="DD30" s="2832" t="n"/>
      <c r="DE30" s="401">
        <f>+CZ30/DD30-1</f>
        <v/>
      </c>
      <c r="DF30" s="401">
        <f>+DA30/DD30-1</f>
        <v/>
      </c>
      <c r="DG30" s="401">
        <f>+DB30/DD30-1</f>
        <v/>
      </c>
      <c r="DH30" s="401">
        <f>+DC30/DD30-1</f>
        <v/>
      </c>
      <c r="DI30" s="755" t="n"/>
      <c r="DJ30" s="3300">
        <f>SUM(D30,J30,P30,V30,AD30,AL30,AU30,BC30,BK30,BT30,CB30,CJ30)-CR30</f>
        <v/>
      </c>
      <c r="DK30" s="3300">
        <f>SUM(E30,K30,Q30,W30,AE30,AM30,AV30,BD30,BL30,BU30,CC30,CK30)-CS30</f>
        <v/>
      </c>
      <c r="DL30" s="3300">
        <f>SUM(G30,M30,S30,AA30,AI30,AR30,AZ30,BH30,BQ30,BY30,CG30,CO30)-CW30</f>
        <v/>
      </c>
      <c r="DM30" s="3300">
        <f>SUM(D30,J30,P30,V30,AD30,AL30,AU30,BC30,,BN30,BV30,CD30,CL30)-CT30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Format="1" customHeight="1" hidden="1" ht="12.75" r="31" s="777">
      <c r="B31" s="1192" t="inlineStr">
        <is>
          <t xml:space="preserve">      vers MTN</t>
        </is>
      </c>
      <c r="C31" s="643" t="inlineStr">
        <is>
          <t>TRAF25</t>
        </is>
      </c>
      <c r="D31" s="2939" t="n"/>
      <c r="E31" s="2832" t="n"/>
      <c r="F31" s="3323" t="n"/>
      <c r="G31" s="2832" t="n"/>
      <c r="H31" s="1195" t="n"/>
      <c r="I31" s="1196" t="n"/>
      <c r="J31" s="2939" t="n"/>
      <c r="K31" s="2832" t="n"/>
      <c r="L31" s="3323" t="n"/>
      <c r="M31" s="2832" t="n"/>
      <c r="N31" s="1195" t="n"/>
      <c r="O31" s="401" t="n"/>
      <c r="P31" s="2939" t="n"/>
      <c r="Q31" s="2832" t="n"/>
      <c r="R31" s="3323" t="n"/>
      <c r="S31" s="2832" t="n"/>
      <c r="T31" s="1195" t="n"/>
      <c r="U31" s="402" t="n"/>
      <c r="V31" s="2939" t="n"/>
      <c r="W31" s="2832" t="n"/>
      <c r="X31" s="2832" t="n"/>
      <c r="Y31" s="2935" t="n"/>
      <c r="Z31" s="2935" t="n"/>
      <c r="AA31" s="2832" t="n"/>
      <c r="AB31" s="1195" t="n"/>
      <c r="AC31" s="402" t="n"/>
      <c r="AD31" s="2939" t="n"/>
      <c r="AE31" s="2832" t="n"/>
      <c r="AF31" s="2832" t="n"/>
      <c r="AG31" s="2935" t="n"/>
      <c r="AH31" s="2935" t="n"/>
      <c r="AI31" s="2832" t="n"/>
      <c r="AJ31" s="1195" t="n"/>
      <c r="AK31" s="402" t="n"/>
      <c r="AL31" s="2939" t="n"/>
      <c r="AM31" s="2832" t="n"/>
      <c r="AN31" s="2832" t="n"/>
      <c r="AO31" s="2832" t="n"/>
      <c r="AP31" s="2935" t="n"/>
      <c r="AQ31" s="2935" t="n"/>
      <c r="AR31" s="2832" t="n"/>
      <c r="AS31" s="1195" t="n"/>
      <c r="AT31" s="2833" t="n"/>
      <c r="AU31" s="2939" t="n"/>
      <c r="AV31" s="2832" t="n"/>
      <c r="AW31" s="2832" t="n"/>
      <c r="AX31" s="2935" t="n"/>
      <c r="AY31" s="2935" t="n"/>
      <c r="AZ31" s="2832" t="n"/>
      <c r="BA31" s="1195" t="n"/>
      <c r="BB31" s="402" t="n"/>
      <c r="BC31" s="2939" t="n"/>
      <c r="BD31" s="2832" t="n"/>
      <c r="BE31" s="2832" t="n"/>
      <c r="BF31" s="2935" t="n"/>
      <c r="BG31" s="2935" t="n"/>
      <c r="BH31" s="2832" t="n"/>
      <c r="BI31" s="1195" t="n"/>
      <c r="BJ31" s="402" t="n"/>
      <c r="BK31" s="2939" t="n"/>
      <c r="BL31" s="2832" t="n"/>
      <c r="BM31" s="2832" t="n"/>
      <c r="BN31" s="2832" t="n"/>
      <c r="BO31" s="2935" t="n"/>
      <c r="BP31" s="2935" t="n"/>
      <c r="BQ31" s="2832" t="n"/>
      <c r="BR31" s="1195" t="n"/>
      <c r="BS31" s="402" t="n"/>
      <c r="BT31" s="2939" t="n"/>
      <c r="BU31" s="2832" t="n"/>
      <c r="BV31" s="2832" t="n"/>
      <c r="BW31" s="2935" t="n"/>
      <c r="BX31" s="2935" t="n"/>
      <c r="BY31" s="2832" t="n"/>
      <c r="BZ31" s="1195" t="n"/>
      <c r="CA31" s="402" t="n"/>
      <c r="CB31" s="2939" t="n"/>
      <c r="CC31" s="2832" t="n"/>
      <c r="CD31" s="2832" t="n"/>
      <c r="CE31" s="2935" t="n"/>
      <c r="CF31" s="2935" t="n"/>
      <c r="CG31" s="2832" t="n"/>
      <c r="CH31" s="1195" t="n"/>
      <c r="CI31" s="402" t="n"/>
      <c r="CJ31" s="2939" t="n"/>
      <c r="CK31" s="2832" t="n"/>
      <c r="CL31" s="2832" t="n"/>
      <c r="CM31" s="2935" t="n"/>
      <c r="CN31" s="2935" t="n"/>
      <c r="CO31" s="2832" t="n"/>
      <c r="CP31" s="1195" t="n"/>
      <c r="CQ31" s="401" t="n"/>
      <c r="CR31" s="3067" t="n"/>
      <c r="CS31" s="2832" t="n"/>
      <c r="CT31" s="2832" t="n"/>
      <c r="CU31" s="2832">
        <f>CR31-CS31</f>
        <v/>
      </c>
      <c r="CV31" s="2832">
        <f>CR31-CT31</f>
        <v/>
      </c>
      <c r="CW31" s="2832" t="n"/>
      <c r="CX31" s="2832">
        <f>IFERROR(CR31/CW31-1, "-")</f>
        <v/>
      </c>
      <c r="CY31" s="3324" t="n"/>
      <c r="CZ31" s="2832" t="n"/>
      <c r="DA31" s="2832" t="n"/>
      <c r="DB31" s="2832" t="n"/>
      <c r="DC31" s="2832" t="n"/>
      <c r="DD31" s="2832" t="n"/>
      <c r="DE31" s="401">
        <f>+CZ31/DD31-1</f>
        <v/>
      </c>
      <c r="DF31" s="401">
        <f>+DA31/DD31-1</f>
        <v/>
      </c>
      <c r="DG31" s="401">
        <f>+DB31/DD31-1</f>
        <v/>
      </c>
      <c r="DH31" s="401">
        <f>+DC31/DD31-1</f>
        <v/>
      </c>
      <c r="DI31" s="755" t="n"/>
      <c r="DJ31" s="3300">
        <f>SUM(D31,J31,P31,V31,AD31,AL31,AU31,BC31,BK31,BT31,CB31,CJ31)-CR31</f>
        <v/>
      </c>
      <c r="DK31" s="3300">
        <f>SUM(E31,K31,Q31,W31,AE31,AM31,AV31,BD31,BL31,BU31,CC31,CK31)-CS31</f>
        <v/>
      </c>
      <c r="DL31" s="3300">
        <f>SUM(G31,M31,S31,AA31,AI31,AR31,AZ31,BH31,BQ31,BY31,CG31,CO31)-CW31</f>
        <v/>
      </c>
      <c r="DM31" s="3300">
        <f>SUM(D31,J31,P31,V31,AD31,AL31,AU31,BC31,,BN31,BV31,CD31,CL31)-CT31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Format="1" customHeight="1" hidden="1" ht="12.75" r="32" s="777">
      <c r="B32" s="1192" t="inlineStr">
        <is>
          <t xml:space="preserve">      vers SBIN</t>
        </is>
      </c>
      <c r="C32" s="643" t="inlineStr">
        <is>
          <t>TRAF26</t>
        </is>
      </c>
      <c r="D32" s="2939" t="n"/>
      <c r="E32" s="2832" t="n"/>
      <c r="F32" s="3323" t="n"/>
      <c r="G32" s="2832" t="n"/>
      <c r="H32" s="1195" t="n"/>
      <c r="I32" s="1196" t="n"/>
      <c r="J32" s="2939" t="n"/>
      <c r="K32" s="2832" t="n"/>
      <c r="L32" s="3323" t="n"/>
      <c r="M32" s="2832" t="n"/>
      <c r="N32" s="1195" t="n"/>
      <c r="O32" s="401" t="n"/>
      <c r="P32" s="2939" t="n"/>
      <c r="Q32" s="2832" t="n"/>
      <c r="R32" s="3323" t="n"/>
      <c r="S32" s="2832" t="n"/>
      <c r="T32" s="1195" t="n"/>
      <c r="U32" s="402" t="n"/>
      <c r="V32" s="2939" t="n"/>
      <c r="W32" s="2832" t="n"/>
      <c r="X32" s="2832" t="n"/>
      <c r="Y32" s="2935" t="n"/>
      <c r="Z32" s="2935" t="n"/>
      <c r="AA32" s="2832" t="n"/>
      <c r="AB32" s="1195" t="n"/>
      <c r="AC32" s="402" t="n"/>
      <c r="AD32" s="2939" t="n"/>
      <c r="AE32" s="2832" t="n"/>
      <c r="AF32" s="2832" t="n"/>
      <c r="AG32" s="2935" t="n"/>
      <c r="AH32" s="2935" t="n"/>
      <c r="AI32" s="2832" t="n"/>
      <c r="AJ32" s="1195" t="n"/>
      <c r="AK32" s="402" t="n"/>
      <c r="AL32" s="2939" t="n"/>
      <c r="AM32" s="2832" t="n"/>
      <c r="AN32" s="2832" t="n"/>
      <c r="AO32" s="2832" t="n"/>
      <c r="AP32" s="2935" t="n"/>
      <c r="AQ32" s="2935" t="n"/>
      <c r="AR32" s="2832" t="n"/>
      <c r="AS32" s="1195" t="n"/>
      <c r="AT32" s="2833" t="n"/>
      <c r="AU32" s="2939" t="n"/>
      <c r="AV32" s="2832" t="n"/>
      <c r="AW32" s="2832" t="n"/>
      <c r="AX32" s="2935" t="n"/>
      <c r="AY32" s="2935" t="n"/>
      <c r="AZ32" s="2832" t="n"/>
      <c r="BA32" s="1195" t="n"/>
      <c r="BB32" s="402" t="n"/>
      <c r="BC32" s="2939" t="n"/>
      <c r="BD32" s="2832" t="n"/>
      <c r="BE32" s="2832" t="n"/>
      <c r="BF32" s="2935" t="n"/>
      <c r="BG32" s="2935" t="n"/>
      <c r="BH32" s="2832" t="n"/>
      <c r="BI32" s="1195" t="n"/>
      <c r="BJ32" s="402" t="n"/>
      <c r="BK32" s="2939" t="n"/>
      <c r="BL32" s="2832" t="n"/>
      <c r="BM32" s="2832" t="n"/>
      <c r="BN32" s="2832" t="n"/>
      <c r="BO32" s="2935" t="n"/>
      <c r="BP32" s="2935" t="n"/>
      <c r="BQ32" s="2832" t="n"/>
      <c r="BR32" s="1195" t="n"/>
      <c r="BS32" s="402" t="n"/>
      <c r="BT32" s="2939" t="n"/>
      <c r="BU32" s="2832" t="n"/>
      <c r="BV32" s="2832" t="n"/>
      <c r="BW32" s="2935" t="n"/>
      <c r="BX32" s="2935" t="n"/>
      <c r="BY32" s="2832" t="n"/>
      <c r="BZ32" s="1195" t="n"/>
      <c r="CA32" s="402" t="n"/>
      <c r="CB32" s="2939" t="n"/>
      <c r="CC32" s="2832" t="n"/>
      <c r="CD32" s="2832" t="n"/>
      <c r="CE32" s="2935" t="n"/>
      <c r="CF32" s="2935" t="n"/>
      <c r="CG32" s="2832" t="n"/>
      <c r="CH32" s="1195" t="n"/>
      <c r="CI32" s="402" t="n"/>
      <c r="CJ32" s="2939" t="n"/>
      <c r="CK32" s="2832" t="n"/>
      <c r="CL32" s="2832" t="n"/>
      <c r="CM32" s="2935" t="n"/>
      <c r="CN32" s="2935" t="n"/>
      <c r="CO32" s="2832" t="n"/>
      <c r="CP32" s="1195" t="n"/>
      <c r="CQ32" s="401" t="n"/>
      <c r="CR32" s="3067" t="n"/>
      <c r="CS32" s="2832" t="n"/>
      <c r="CT32" s="2832" t="n"/>
      <c r="CU32" s="2832">
        <f>CR32-CS32</f>
        <v/>
      </c>
      <c r="CV32" s="2832">
        <f>CR32-CT32</f>
        <v/>
      </c>
      <c r="CW32" s="2832" t="n"/>
      <c r="CX32" s="2832">
        <f>IFERROR(CR32/CW32-1, "-")</f>
        <v/>
      </c>
      <c r="CY32" s="3324" t="n"/>
      <c r="CZ32" s="2832" t="n"/>
      <c r="DA32" s="2832" t="n"/>
      <c r="DB32" s="2832" t="n"/>
      <c r="DC32" s="2832" t="n"/>
      <c r="DD32" s="2832" t="n"/>
      <c r="DE32" s="401" t="n"/>
      <c r="DF32" s="401" t="n"/>
      <c r="DG32" s="401" t="n"/>
      <c r="DH32" s="401" t="n"/>
      <c r="DI32" s="755" t="n"/>
      <c r="DJ32" s="3300">
        <f>SUM(D32,J32,P32,V32,AD32,AL32,AU32,BC32,BK32,BT32,CB32,CJ32)-CR32</f>
        <v/>
      </c>
      <c r="DK32" s="3300">
        <f>SUM(E32,K32,Q32,W32,AE32,AM32,AV32,BD32,BL32,BU32,CC32,CK32)-CS32</f>
        <v/>
      </c>
      <c r="DL32" s="3300">
        <f>SUM(G32,M32,S32,AA32,AI32,AR32,AZ32,BH32,BQ32,BY32,CG32,CO32)-CW32</f>
        <v/>
      </c>
      <c r="DM32" s="3300">
        <f>SUM(D32,J32,P32,V32,AD32,AL32,AU32,BC32,,BN32,BV32,CD32,CL32)-CT32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Format="1" customHeight="1" hidden="1" ht="12.75" r="33" s="777">
      <c r="B33" s="1192" t="inlineStr">
        <is>
          <t xml:space="preserve">      vers BBCOM, LIBERCOM</t>
        </is>
      </c>
      <c r="C33" s="643" t="inlineStr">
        <is>
          <t>TRAF27</t>
        </is>
      </c>
      <c r="D33" s="3331" t="n"/>
      <c r="E33" s="2832" t="n"/>
      <c r="F33" s="3323" t="n"/>
      <c r="G33" s="2832" t="n"/>
      <c r="H33" s="1195" t="n"/>
      <c r="I33" s="1196" t="n"/>
      <c r="J33" s="3331" t="n"/>
      <c r="K33" s="2832" t="n"/>
      <c r="L33" s="3323" t="n"/>
      <c r="M33" s="2832" t="n"/>
      <c r="N33" s="1195" t="n"/>
      <c r="O33" s="401" t="n"/>
      <c r="P33" s="3331" t="n"/>
      <c r="Q33" s="2832" t="n"/>
      <c r="R33" s="3323" t="n"/>
      <c r="S33" s="2832" t="n"/>
      <c r="T33" s="1195" t="n"/>
      <c r="U33" s="402" t="n"/>
      <c r="V33" s="3331" t="n"/>
      <c r="W33" s="2832" t="n"/>
      <c r="X33" s="2832" t="n"/>
      <c r="Y33" s="2935" t="n"/>
      <c r="Z33" s="2935" t="n"/>
      <c r="AA33" s="2832" t="n"/>
      <c r="AB33" s="1195" t="n"/>
      <c r="AC33" s="402" t="n"/>
      <c r="AD33" s="3331" t="n"/>
      <c r="AE33" s="2832" t="n"/>
      <c r="AF33" s="2832" t="n"/>
      <c r="AG33" s="2935" t="n"/>
      <c r="AH33" s="2935" t="n"/>
      <c r="AI33" s="2832" t="n"/>
      <c r="AJ33" s="1195" t="n"/>
      <c r="AK33" s="402" t="n"/>
      <c r="AL33" s="3331" t="n"/>
      <c r="AM33" s="2832" t="n"/>
      <c r="AN33" s="2832" t="n"/>
      <c r="AO33" s="2832" t="n"/>
      <c r="AP33" s="2935" t="n"/>
      <c r="AQ33" s="2935" t="n"/>
      <c r="AR33" s="2832" t="n"/>
      <c r="AS33" s="1195" t="n"/>
      <c r="AT33" s="2833" t="n"/>
      <c r="AU33" s="3331" t="n"/>
      <c r="AV33" s="2832" t="n"/>
      <c r="AW33" s="2832" t="n"/>
      <c r="AX33" s="2935" t="n"/>
      <c r="AY33" s="2935" t="n"/>
      <c r="AZ33" s="2832" t="n"/>
      <c r="BA33" s="1195" t="n"/>
      <c r="BB33" s="402" t="n"/>
      <c r="BC33" s="3331" t="n"/>
      <c r="BD33" s="2832" t="n"/>
      <c r="BE33" s="2832" t="n"/>
      <c r="BF33" s="2935" t="n"/>
      <c r="BG33" s="2935" t="n"/>
      <c r="BH33" s="2832" t="n"/>
      <c r="BI33" s="1195" t="n"/>
      <c r="BJ33" s="402" t="n"/>
      <c r="BK33" s="3331" t="n"/>
      <c r="BL33" s="2832" t="n"/>
      <c r="BM33" s="2832" t="n"/>
      <c r="BN33" s="2832" t="n"/>
      <c r="BO33" s="2935" t="n"/>
      <c r="BP33" s="2935" t="n"/>
      <c r="BQ33" s="2832" t="n"/>
      <c r="BR33" s="1195" t="n"/>
      <c r="BS33" s="402" t="n"/>
      <c r="BT33" s="3331" t="n"/>
      <c r="BU33" s="2832" t="n"/>
      <c r="BV33" s="2832" t="n"/>
      <c r="BW33" s="2935" t="n"/>
      <c r="BX33" s="2935" t="n"/>
      <c r="BY33" s="2832" t="n"/>
      <c r="BZ33" s="1195" t="n"/>
      <c r="CA33" s="402" t="n"/>
      <c r="CB33" s="3331" t="n"/>
      <c r="CC33" s="2832" t="n"/>
      <c r="CD33" s="2832" t="n"/>
      <c r="CE33" s="2935" t="n"/>
      <c r="CF33" s="2935" t="n"/>
      <c r="CG33" s="2832" t="n"/>
      <c r="CH33" s="1195" t="n"/>
      <c r="CI33" s="402" t="n"/>
      <c r="CJ33" s="3331" t="n"/>
      <c r="CK33" s="2832" t="n"/>
      <c r="CL33" s="2832" t="n"/>
      <c r="CM33" s="2935" t="n"/>
      <c r="CN33" s="2935" t="n"/>
      <c r="CO33" s="2832" t="n"/>
      <c r="CP33" s="1195" t="n"/>
      <c r="CQ33" s="401" t="n"/>
      <c r="CR33" s="3067" t="n"/>
      <c r="CS33" s="2832" t="n"/>
      <c r="CT33" s="2832" t="n"/>
      <c r="CU33" s="2832">
        <f>CR33-CS33</f>
        <v/>
      </c>
      <c r="CV33" s="2832">
        <f>CR33-CT33</f>
        <v/>
      </c>
      <c r="CW33" s="2832" t="n"/>
      <c r="CX33" s="2832">
        <f>IFERROR(CR33/CW33-1, "-")</f>
        <v/>
      </c>
      <c r="CY33" s="3324" t="n"/>
      <c r="CZ33" s="2832" t="n"/>
      <c r="DA33" s="2832" t="n"/>
      <c r="DB33" s="2832" t="n"/>
      <c r="DC33" s="2832" t="n"/>
      <c r="DD33" s="2832" t="n"/>
      <c r="DE33" s="401" t="n"/>
      <c r="DF33" s="401" t="n"/>
      <c r="DG33" s="401" t="n"/>
      <c r="DH33" s="401" t="n"/>
      <c r="DI33" s="755" t="n"/>
      <c r="DJ33" s="3300">
        <f>SUM(D33,J33,P33,V33,AD33,AL33,AU33,BC33,BK33,BT33,CB33,CJ33)-CR33</f>
        <v/>
      </c>
      <c r="DK33" s="3300">
        <f>SUM(E33,K33,Q33,W33,AE33,AM33,AV33,BD33,BL33,BU33,CC33,CK33)-CS33</f>
        <v/>
      </c>
      <c r="DL33" s="3300">
        <f>SUM(G33,M33,S33,AA33,AI33,AR33,AZ33,BH33,BQ33,BY33,CG33,CO33)-CW33</f>
        <v/>
      </c>
      <c r="DM33" s="3300">
        <f>SUM(D33,J33,P33,V33,AD33,AL33,AU33,BC33,,BN33,BV33,CD33,CL33)-CT33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Format="1" customHeight="1" hidden="1" ht="12.75" r="34" s="777">
      <c r="B34" s="1192" t="inlineStr">
        <is>
          <t xml:space="preserve">      Outbound roaming</t>
        </is>
      </c>
      <c r="C34" s="643" t="inlineStr">
        <is>
          <t>TRAF28</t>
        </is>
      </c>
      <c r="D34" s="3331" t="n"/>
      <c r="E34" s="2832" t="n"/>
      <c r="F34" s="3323" t="n"/>
      <c r="G34" s="2832" t="n"/>
      <c r="H34" s="1195" t="n"/>
      <c r="I34" s="1196" t="n"/>
      <c r="J34" s="3331" t="n"/>
      <c r="K34" s="2832" t="n"/>
      <c r="L34" s="3323" t="n"/>
      <c r="M34" s="2832" t="n"/>
      <c r="N34" s="1195" t="n"/>
      <c r="O34" s="401" t="n"/>
      <c r="P34" s="3331" t="n"/>
      <c r="Q34" s="2832" t="n"/>
      <c r="R34" s="3323" t="n"/>
      <c r="S34" s="2832" t="n"/>
      <c r="T34" s="1195" t="n"/>
      <c r="U34" s="402" t="n"/>
      <c r="V34" s="3331" t="n"/>
      <c r="W34" s="2832" t="n"/>
      <c r="X34" s="2832" t="n"/>
      <c r="Y34" s="2935" t="n"/>
      <c r="Z34" s="2935" t="n"/>
      <c r="AA34" s="2832" t="n"/>
      <c r="AB34" s="1195" t="n"/>
      <c r="AC34" s="402" t="n"/>
      <c r="AD34" s="3331" t="n"/>
      <c r="AE34" s="2832" t="n"/>
      <c r="AF34" s="2832" t="n"/>
      <c r="AG34" s="2935" t="n"/>
      <c r="AH34" s="2935" t="n"/>
      <c r="AI34" s="2832" t="n"/>
      <c r="AJ34" s="1195" t="n"/>
      <c r="AK34" s="402" t="n"/>
      <c r="AL34" s="3331" t="n"/>
      <c r="AM34" s="2832" t="n"/>
      <c r="AN34" s="2832" t="n"/>
      <c r="AO34" s="2832" t="n"/>
      <c r="AP34" s="2935" t="n"/>
      <c r="AQ34" s="2935" t="n"/>
      <c r="AR34" s="2832" t="n"/>
      <c r="AS34" s="1195" t="n"/>
      <c r="AT34" s="2833" t="n"/>
      <c r="AU34" s="3331" t="n"/>
      <c r="AV34" s="2832" t="n"/>
      <c r="AW34" s="2832" t="n"/>
      <c r="AX34" s="2935" t="n"/>
      <c r="AY34" s="2935" t="n"/>
      <c r="AZ34" s="2832" t="n"/>
      <c r="BA34" s="1195" t="n"/>
      <c r="BB34" s="402" t="n"/>
      <c r="BC34" s="3331" t="n"/>
      <c r="BD34" s="2832" t="n"/>
      <c r="BE34" s="2832" t="n"/>
      <c r="BF34" s="2935" t="n"/>
      <c r="BG34" s="2935" t="n"/>
      <c r="BH34" s="2832" t="n"/>
      <c r="BI34" s="1195" t="n"/>
      <c r="BJ34" s="402" t="n"/>
      <c r="BK34" s="3331" t="n"/>
      <c r="BL34" s="2832" t="n"/>
      <c r="BM34" s="2832" t="n"/>
      <c r="BN34" s="2832" t="n"/>
      <c r="BO34" s="2935" t="n"/>
      <c r="BP34" s="2935" t="n"/>
      <c r="BQ34" s="2832" t="n"/>
      <c r="BR34" s="1195" t="n"/>
      <c r="BS34" s="402" t="n"/>
      <c r="BT34" s="3331" t="n"/>
      <c r="BU34" s="2832" t="n"/>
      <c r="BV34" s="2832" t="n"/>
      <c r="BW34" s="2935" t="n"/>
      <c r="BX34" s="2935" t="n"/>
      <c r="BY34" s="2832" t="n"/>
      <c r="BZ34" s="1195" t="n"/>
      <c r="CA34" s="402" t="n"/>
      <c r="CB34" s="3331" t="n"/>
      <c r="CC34" s="2832" t="n"/>
      <c r="CD34" s="2832" t="n"/>
      <c r="CE34" s="2935" t="n"/>
      <c r="CF34" s="2935" t="n"/>
      <c r="CG34" s="2832" t="n"/>
      <c r="CH34" s="1195" t="n"/>
      <c r="CI34" s="402" t="n"/>
      <c r="CJ34" s="3331" t="n"/>
      <c r="CK34" s="2832" t="n"/>
      <c r="CL34" s="2832" t="n"/>
      <c r="CM34" s="2935" t="n"/>
      <c r="CN34" s="2935" t="n"/>
      <c r="CO34" s="2832" t="n"/>
      <c r="CP34" s="1195" t="n"/>
      <c r="CQ34" s="401" t="n"/>
      <c r="CR34" s="3067" t="n"/>
      <c r="CS34" s="2832" t="n"/>
      <c r="CT34" s="2832" t="n"/>
      <c r="CU34" s="2832">
        <f>CR34-CS34</f>
        <v/>
      </c>
      <c r="CV34" s="2832">
        <f>CR34-CT34</f>
        <v/>
      </c>
      <c r="CW34" s="2832" t="n"/>
      <c r="CX34" s="2832">
        <f>IFERROR(CR34/CW34-1, "-")</f>
        <v/>
      </c>
      <c r="CY34" s="3324" t="n"/>
      <c r="CZ34" s="2832" t="n"/>
      <c r="DA34" s="2832" t="n"/>
      <c r="DB34" s="2832" t="n"/>
      <c r="DC34" s="2832" t="n"/>
      <c r="DD34" s="2832" t="n"/>
      <c r="DE34" s="401" t="n"/>
      <c r="DF34" s="401" t="n"/>
      <c r="DG34" s="401" t="n"/>
      <c r="DH34" s="401" t="n"/>
      <c r="DI34" s="755" t="n"/>
      <c r="DJ34" s="3300">
        <f>SUM(D34,J34,P34,V34,AD34,AL34,AU34,BC34,BK34,BT34,CB34,CJ34)-CR34</f>
        <v/>
      </c>
      <c r="DK34" s="3300">
        <f>SUM(E34,K34,Q34,W34,AE34,AM34,AV34,BD34,BL34,BU34,CC34,CK34)-CS34</f>
        <v/>
      </c>
      <c r="DL34" s="3300">
        <f>SUM(G34,M34,S34,AA34,AI34,AR34,AZ34,BH34,BQ34,BY34,CG34,CO34)-CW34</f>
        <v/>
      </c>
      <c r="DM34" s="3300">
        <f>SUM(D34,J34,P34,V34,AD34,AL34,AU34,BC34,,BN34,BV34,CD34,CL34)-CT34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customFormat="1" customHeight="1" hidden="1" ht="7.5" r="35" s="777">
      <c r="B35" s="1192" t="n"/>
      <c r="C35" s="643" t="inlineStr">
        <is>
          <t>TRAF29</t>
        </is>
      </c>
      <c r="D35" s="3322" t="n"/>
      <c r="E35" s="2832" t="n"/>
      <c r="F35" s="3323" t="n"/>
      <c r="G35" s="2832" t="n"/>
      <c r="H35" s="1195" t="n"/>
      <c r="I35" s="1196" t="n"/>
      <c r="J35" s="3322" t="n"/>
      <c r="K35" s="2832" t="n"/>
      <c r="L35" s="3323" t="n"/>
      <c r="M35" s="2832" t="n"/>
      <c r="N35" s="1195" t="n"/>
      <c r="O35" s="401" t="n"/>
      <c r="P35" s="3322" t="n"/>
      <c r="Q35" s="2832" t="n"/>
      <c r="R35" s="3323" t="n"/>
      <c r="S35" s="2832" t="n"/>
      <c r="T35" s="1195" t="n"/>
      <c r="U35" s="402" t="n"/>
      <c r="V35" s="3322" t="n"/>
      <c r="W35" s="2832" t="n"/>
      <c r="X35" s="2832" t="n"/>
      <c r="Y35" s="2935" t="n"/>
      <c r="Z35" s="2935" t="n"/>
      <c r="AA35" s="2832" t="n"/>
      <c r="AB35" s="1195" t="n"/>
      <c r="AC35" s="402" t="n"/>
      <c r="AD35" s="3322" t="n"/>
      <c r="AE35" s="2832" t="n"/>
      <c r="AF35" s="2832" t="n"/>
      <c r="AG35" s="2935" t="n"/>
      <c r="AH35" s="2935" t="n"/>
      <c r="AI35" s="2832" t="n"/>
      <c r="AJ35" s="1195" t="n"/>
      <c r="AK35" s="402" t="n"/>
      <c r="AL35" s="3322" t="n"/>
      <c r="AM35" s="2832" t="n"/>
      <c r="AN35" s="2832" t="n"/>
      <c r="AO35" s="2832" t="n"/>
      <c r="AP35" s="2935" t="n"/>
      <c r="AQ35" s="2935" t="n"/>
      <c r="AR35" s="2832" t="n"/>
      <c r="AS35" s="1195" t="n"/>
      <c r="AT35" s="2833" t="n"/>
      <c r="AU35" s="3322" t="n"/>
      <c r="AV35" s="2832" t="n"/>
      <c r="AW35" s="2832" t="n"/>
      <c r="AX35" s="2935" t="n"/>
      <c r="AY35" s="2935" t="n"/>
      <c r="AZ35" s="2832" t="n"/>
      <c r="BA35" s="1195" t="n"/>
      <c r="BB35" s="402" t="n"/>
      <c r="BC35" s="3322" t="n"/>
      <c r="BD35" s="2832" t="n"/>
      <c r="BE35" s="2832" t="n"/>
      <c r="BF35" s="2935" t="n"/>
      <c r="BG35" s="2935" t="n"/>
      <c r="BH35" s="2832" t="n"/>
      <c r="BI35" s="1195" t="n"/>
      <c r="BJ35" s="402" t="n"/>
      <c r="BK35" s="3322" t="n"/>
      <c r="BL35" s="2832" t="n"/>
      <c r="BM35" s="2832" t="n"/>
      <c r="BN35" s="2832" t="n"/>
      <c r="BO35" s="2935" t="n"/>
      <c r="BP35" s="2935" t="n"/>
      <c r="BQ35" s="2832" t="n"/>
      <c r="BR35" s="1195" t="n"/>
      <c r="BS35" s="402" t="n"/>
      <c r="BT35" s="3322" t="n"/>
      <c r="BU35" s="2832" t="n"/>
      <c r="BV35" s="2832" t="n"/>
      <c r="BW35" s="2935" t="n"/>
      <c r="BX35" s="2935" t="n"/>
      <c r="BY35" s="2832" t="n"/>
      <c r="BZ35" s="1195" t="n"/>
      <c r="CA35" s="402" t="n"/>
      <c r="CB35" s="3322" t="n"/>
      <c r="CC35" s="2832" t="n"/>
      <c r="CD35" s="2832" t="n"/>
      <c r="CE35" s="2935" t="n"/>
      <c r="CF35" s="2935" t="n"/>
      <c r="CG35" s="2832" t="n"/>
      <c r="CH35" s="1195" t="n"/>
      <c r="CI35" s="402" t="n"/>
      <c r="CJ35" s="3322" t="n"/>
      <c r="CK35" s="2832" t="n"/>
      <c r="CL35" s="2832" t="n"/>
      <c r="CM35" s="2935" t="n"/>
      <c r="CN35" s="2935" t="n"/>
      <c r="CO35" s="2832" t="n"/>
      <c r="CP35" s="1195" t="n"/>
      <c r="CQ35" s="401" t="n"/>
      <c r="CR35" s="3067" t="n"/>
      <c r="CS35" s="2832" t="n"/>
      <c r="CT35" s="2832" t="n"/>
      <c r="CU35" s="2832" t="n"/>
      <c r="CV35" s="2832" t="n"/>
      <c r="CW35" s="2832" t="n"/>
      <c r="CX35" s="2832">
        <f>IFERROR(CR35/CW35-1, "-")</f>
        <v/>
      </c>
      <c r="CY35" s="3324" t="n"/>
      <c r="CZ35" s="2832" t="n"/>
      <c r="DA35" s="2832" t="n"/>
      <c r="DB35" s="2832" t="n"/>
      <c r="DC35" s="2832" t="n"/>
      <c r="DD35" s="2832" t="n"/>
      <c r="DE35" s="401" t="n"/>
      <c r="DF35" s="401" t="n"/>
      <c r="DG35" s="401" t="n"/>
      <c r="DH35" s="401" t="n"/>
      <c r="DI35" s="755" t="n"/>
      <c r="DJ35" s="3300">
        <f>SUM(D35,J35,P35,V35,AD35,AL35,AU35,BC35,BK35,BT35,CB35,CJ35)-CR35</f>
        <v/>
      </c>
      <c r="DK35" s="3300">
        <f>SUM(E35,K35,Q35,W35,AE35,AM35,AV35,BD35,BL35,BU35,CC35,CK35)-CS35</f>
        <v/>
      </c>
      <c r="DL35" s="3300">
        <f>SUM(G35,M35,S35,AA35,AI35,AR35,AZ35,BH35,BQ35,BY35,CG35,CO35)-CW35</f>
        <v/>
      </c>
      <c r="DM35" s="3300">
        <f>SUM(D35,J35,P35,V35,AD35,AL35,AU35,BC35,,BN35,BV35,CD35,CL35)-CT35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</row>
    <row customFormat="1" customHeight="1" hidden="1" ht="12.75" r="36" s="754">
      <c r="B36" s="1211" t="inlineStr">
        <is>
          <t>Business Postpaid</t>
        </is>
      </c>
      <c r="C36" s="643" t="inlineStr">
        <is>
          <t>TRAF30</t>
        </is>
      </c>
      <c r="D36" s="3332" t="n"/>
      <c r="E36" s="3332" t="n"/>
      <c r="F36" s="3333" t="n"/>
      <c r="G36" s="3332" t="n"/>
      <c r="H36" s="1214" t="n"/>
      <c r="I36" s="1203" t="n"/>
      <c r="J36" s="3332" t="n"/>
      <c r="K36" s="3332" t="n"/>
      <c r="L36" s="3333" t="n"/>
      <c r="M36" s="3332" t="n"/>
      <c r="N36" s="1214" t="n"/>
      <c r="O36" s="749" t="n"/>
      <c r="P36" s="3332" t="n"/>
      <c r="Q36" s="3332" t="n"/>
      <c r="R36" s="3333" t="n"/>
      <c r="S36" s="3332" t="n"/>
      <c r="T36" s="1214" t="n"/>
      <c r="U36" s="750" t="n"/>
      <c r="V36" s="3332" t="n"/>
      <c r="W36" s="3332" t="n"/>
      <c r="X36" s="3332" t="n"/>
      <c r="Y36" s="3334" t="n"/>
      <c r="Z36" s="3334" t="n"/>
      <c r="AA36" s="3332" t="n"/>
      <c r="AB36" s="1214" t="n"/>
      <c r="AC36" s="750" t="n"/>
      <c r="AD36" s="3332" t="n"/>
      <c r="AE36" s="3332" t="n"/>
      <c r="AF36" s="3332" t="n"/>
      <c r="AG36" s="3334" t="n"/>
      <c r="AH36" s="3334" t="n"/>
      <c r="AI36" s="3332" t="n"/>
      <c r="AJ36" s="1214" t="n"/>
      <c r="AK36" s="750" t="n"/>
      <c r="AL36" s="3332" t="n"/>
      <c r="AM36" s="3332" t="n"/>
      <c r="AN36" s="3332" t="n"/>
      <c r="AO36" s="3332" t="n"/>
      <c r="AP36" s="3334" t="n"/>
      <c r="AQ36" s="3334" t="n"/>
      <c r="AR36" s="3332" t="n"/>
      <c r="AS36" s="1214" t="n"/>
      <c r="AT36" s="3328" t="n"/>
      <c r="AU36" s="3332" t="n"/>
      <c r="AV36" s="3332" t="n"/>
      <c r="AW36" s="3332" t="n"/>
      <c r="AX36" s="3334" t="n"/>
      <c r="AY36" s="3334" t="n"/>
      <c r="AZ36" s="3332" t="n"/>
      <c r="BA36" s="1214" t="n"/>
      <c r="BB36" s="750" t="n"/>
      <c r="BC36" s="3332" t="n"/>
      <c r="BD36" s="3332" t="n"/>
      <c r="BE36" s="3332" t="n"/>
      <c r="BF36" s="3334" t="n"/>
      <c r="BG36" s="3334" t="n"/>
      <c r="BH36" s="3332" t="n"/>
      <c r="BI36" s="1214" t="n"/>
      <c r="BJ36" s="750" t="n"/>
      <c r="BK36" s="3332" t="n"/>
      <c r="BL36" s="3332" t="n"/>
      <c r="BM36" s="3332" t="n"/>
      <c r="BN36" s="3332" t="n"/>
      <c r="BO36" s="3334" t="n"/>
      <c r="BP36" s="3334" t="n"/>
      <c r="BQ36" s="3332" t="n"/>
      <c r="BR36" s="1214" t="n"/>
      <c r="BS36" s="750" t="n"/>
      <c r="BT36" s="3332" t="n"/>
      <c r="BU36" s="3332" t="n"/>
      <c r="BV36" s="3332" t="n"/>
      <c r="BW36" s="3334" t="n"/>
      <c r="BX36" s="3334" t="n"/>
      <c r="BY36" s="3332" t="n"/>
      <c r="BZ36" s="1214" t="n"/>
      <c r="CA36" s="750" t="n"/>
      <c r="CB36" s="3332" t="n"/>
      <c r="CC36" s="3332" t="n"/>
      <c r="CD36" s="3332" t="n"/>
      <c r="CE36" s="3334" t="n"/>
      <c r="CF36" s="3334" t="n"/>
      <c r="CG36" s="3332" t="n"/>
      <c r="CH36" s="1214" t="n"/>
      <c r="CI36" s="750" t="n"/>
      <c r="CJ36" s="3332" t="n"/>
      <c r="CK36" s="3332" t="n"/>
      <c r="CL36" s="3332" t="n"/>
      <c r="CM36" s="3334" t="n"/>
      <c r="CN36" s="3334" t="n"/>
      <c r="CO36" s="3332" t="n"/>
      <c r="CP36" s="1214" t="n"/>
      <c r="CQ36" s="749" t="n"/>
      <c r="CR36" s="3055" t="n"/>
      <c r="CS36" s="3038" t="n"/>
      <c r="CT36" s="3332" t="n"/>
      <c r="CU36" s="3332">
        <f>CR36-CS36</f>
        <v/>
      </c>
      <c r="CV36" s="3332">
        <f>CR36-CT36</f>
        <v/>
      </c>
      <c r="CW36" s="3332" t="n"/>
      <c r="CX36" s="3332">
        <f>IFERROR(CR36/CW36-1, "-")</f>
        <v/>
      </c>
      <c r="CY36" s="3335" t="n"/>
      <c r="CZ36" s="3332" t="n"/>
      <c r="DA36" s="3332" t="n"/>
      <c r="DB36" s="3332" t="n"/>
      <c r="DC36" s="3332" t="n"/>
      <c r="DD36" s="3332" t="n"/>
      <c r="DE36" s="749">
        <f>+CZ36/DD36-1</f>
        <v/>
      </c>
      <c r="DF36" s="749">
        <f>+DA36/DD36-1</f>
        <v/>
      </c>
      <c r="DG36" s="749">
        <f>+DB36/DD36-1</f>
        <v/>
      </c>
      <c r="DH36" s="749">
        <f>+DC36/DD36-1</f>
        <v/>
      </c>
      <c r="DI36" s="1209" t="n"/>
      <c r="DJ36" s="3300">
        <f>SUM(D36,J36,P36,V36,AD36,AL36,AU36,BC36,BK36,BT36,CB36,CJ36)-CR36</f>
        <v/>
      </c>
      <c r="DK36" s="3300">
        <f>SUM(E36,K36,Q36,W36,AE36,AM36,AV36,BD36,BL36,BU36,CC36,CK36)-CS36</f>
        <v/>
      </c>
      <c r="DL36" s="3300">
        <f>SUM(G36,M36,S36,AA36,AI36,AR36,AZ36,BH36,BQ36,BY36,CG36,CO36)-CW36</f>
        <v/>
      </c>
      <c r="DM36" s="3300">
        <f>SUM(D36,J36,P36,V36,AD36,AL36,AU36,BC36,,BN36,BV36,CD36,CL36)-CT36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Format="1" customHeight="1" hidden="1" ht="12.75" r="37" s="777">
      <c r="B37" s="1192" t="inlineStr">
        <is>
          <t xml:space="preserve">     vers le fixe</t>
        </is>
      </c>
      <c r="C37" s="643" t="inlineStr">
        <is>
          <t>TRAF31</t>
        </is>
      </c>
      <c r="D37" s="2939" t="n"/>
      <c r="E37" s="2832" t="n"/>
      <c r="F37" s="3323" t="n"/>
      <c r="G37" s="2832" t="n"/>
      <c r="H37" s="1195" t="n"/>
      <c r="I37" s="1196" t="n"/>
      <c r="J37" s="2939" t="n"/>
      <c r="K37" s="2832" t="n"/>
      <c r="L37" s="3323" t="n"/>
      <c r="M37" s="2832" t="n"/>
      <c r="N37" s="1195" t="n"/>
      <c r="O37" s="401" t="n"/>
      <c r="P37" s="2939" t="n"/>
      <c r="Q37" s="2832" t="n"/>
      <c r="R37" s="3323" t="n"/>
      <c r="S37" s="2832" t="n"/>
      <c r="T37" s="1195" t="n"/>
      <c r="U37" s="402" t="n"/>
      <c r="V37" s="2939" t="n"/>
      <c r="W37" s="2832" t="n"/>
      <c r="X37" s="2832" t="n"/>
      <c r="Y37" s="2935" t="n"/>
      <c r="Z37" s="2935" t="n"/>
      <c r="AA37" s="2832" t="n"/>
      <c r="AB37" s="1195" t="n"/>
      <c r="AC37" s="402" t="n"/>
      <c r="AD37" s="2939" t="n"/>
      <c r="AE37" s="2832" t="n"/>
      <c r="AF37" s="2832" t="n"/>
      <c r="AG37" s="2935" t="n"/>
      <c r="AH37" s="2935" t="n"/>
      <c r="AI37" s="2832" t="n"/>
      <c r="AJ37" s="1195" t="n"/>
      <c r="AK37" s="402" t="n"/>
      <c r="AL37" s="2939" t="n"/>
      <c r="AM37" s="2832" t="n"/>
      <c r="AN37" s="2832" t="n"/>
      <c r="AO37" s="2832" t="n"/>
      <c r="AP37" s="2935" t="n"/>
      <c r="AQ37" s="2935" t="n"/>
      <c r="AR37" s="2832" t="n"/>
      <c r="AS37" s="1195" t="n"/>
      <c r="AT37" s="2833" t="n"/>
      <c r="AU37" s="2939" t="n"/>
      <c r="AV37" s="2832" t="n"/>
      <c r="AW37" s="2832" t="n"/>
      <c r="AX37" s="2935" t="n"/>
      <c r="AY37" s="2935" t="n"/>
      <c r="AZ37" s="2832" t="n"/>
      <c r="BA37" s="1195" t="n"/>
      <c r="BB37" s="402" t="n"/>
      <c r="BC37" s="2939" t="n"/>
      <c r="BD37" s="2832" t="n"/>
      <c r="BE37" s="2832" t="n"/>
      <c r="BF37" s="2935" t="n"/>
      <c r="BG37" s="2935" t="n"/>
      <c r="BH37" s="2832" t="n"/>
      <c r="BI37" s="1195" t="n"/>
      <c r="BJ37" s="402" t="n"/>
      <c r="BK37" s="2939" t="n"/>
      <c r="BL37" s="2832" t="n"/>
      <c r="BM37" s="2832" t="n"/>
      <c r="BN37" s="2832" t="n"/>
      <c r="BO37" s="2935" t="n"/>
      <c r="BP37" s="2935" t="n"/>
      <c r="BQ37" s="2832" t="n"/>
      <c r="BR37" s="1195" t="n"/>
      <c r="BS37" s="402" t="n"/>
      <c r="BT37" s="2939" t="n"/>
      <c r="BU37" s="2832" t="n"/>
      <c r="BV37" s="2832" t="n"/>
      <c r="BW37" s="2935" t="n"/>
      <c r="BX37" s="2935" t="n"/>
      <c r="BY37" s="2832" t="n"/>
      <c r="BZ37" s="1195" t="n"/>
      <c r="CA37" s="402" t="n"/>
      <c r="CB37" s="2939" t="n"/>
      <c r="CC37" s="2832" t="n"/>
      <c r="CD37" s="2832" t="n"/>
      <c r="CE37" s="2935" t="n"/>
      <c r="CF37" s="2935" t="n"/>
      <c r="CG37" s="2832" t="n"/>
      <c r="CH37" s="1195" t="n"/>
      <c r="CI37" s="402" t="n"/>
      <c r="CJ37" s="2939" t="n"/>
      <c r="CK37" s="2832" t="n"/>
      <c r="CL37" s="2832" t="n"/>
      <c r="CM37" s="2935" t="n"/>
      <c r="CN37" s="2935" t="n"/>
      <c r="CO37" s="2832" t="n"/>
      <c r="CP37" s="1195" t="n"/>
      <c r="CQ37" s="401" t="n"/>
      <c r="CR37" s="3067" t="n"/>
      <c r="CS37" s="2832" t="n"/>
      <c r="CT37" s="2832" t="n"/>
      <c r="CU37" s="2832">
        <f>CR37-CS37</f>
        <v/>
      </c>
      <c r="CV37" s="2832">
        <f>CR37-CT37</f>
        <v/>
      </c>
      <c r="CW37" s="2832" t="n"/>
      <c r="CX37" s="2832">
        <f>IFERROR(CR37/CW37-1, "-")</f>
        <v/>
      </c>
      <c r="CY37" s="3324" t="n"/>
      <c r="CZ37" s="2832" t="n"/>
      <c r="DA37" s="2832" t="n"/>
      <c r="DB37" s="2832" t="n"/>
      <c r="DC37" s="2832" t="n"/>
      <c r="DD37" s="2832" t="n"/>
      <c r="DE37" s="401">
        <f>+CZ37/DD37-1</f>
        <v/>
      </c>
      <c r="DF37" s="401">
        <f>+DA37/DD37-1</f>
        <v/>
      </c>
      <c r="DG37" s="401">
        <f>+DB37/DD37-1</f>
        <v/>
      </c>
      <c r="DH37" s="401">
        <f>+DC37/DD37-1</f>
        <v/>
      </c>
      <c r="DI37" s="755" t="n"/>
      <c r="DJ37" s="3300">
        <f>SUM(D37,J37,P37,V37,AD37,AL37,AU37,BC37,BK37,BT37,CB37,CJ37)-CR37</f>
        <v/>
      </c>
      <c r="DK37" s="3300">
        <f>SUM(E37,K37,Q37,W37,AE37,AM37,AV37,BD37,BL37,BU37,CC37,CK37)-CS37</f>
        <v/>
      </c>
      <c r="DL37" s="3300">
        <f>SUM(G37,M37,S37,AA37,AI37,AR37,AZ37,BH37,BQ37,BY37,CG37,CO37)-CW37</f>
        <v/>
      </c>
      <c r="DM37" s="3300">
        <f>SUM(D37,J37,P37,V37,AD37,AL37,AU37,BC37,,BN37,BV37,CD37,CL37)-CT37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</row>
    <row customFormat="1" customHeight="1" hidden="1" ht="12.75" r="38" s="777">
      <c r="B38" s="1192" t="inlineStr">
        <is>
          <t xml:space="preserve">     vers l'international</t>
        </is>
      </c>
      <c r="C38" s="643" t="inlineStr">
        <is>
          <t>TRAF32</t>
        </is>
      </c>
      <c r="D38" s="2939" t="n"/>
      <c r="E38" s="2832" t="n"/>
      <c r="F38" s="3323" t="n"/>
      <c r="G38" s="2832" t="n"/>
      <c r="H38" s="1195" t="n"/>
      <c r="I38" s="1196" t="n"/>
      <c r="J38" s="2939" t="n"/>
      <c r="K38" s="2832" t="n"/>
      <c r="L38" s="3323" t="n"/>
      <c r="M38" s="2832" t="n"/>
      <c r="N38" s="1195" t="n"/>
      <c r="O38" s="401" t="n"/>
      <c r="P38" s="2939" t="n"/>
      <c r="Q38" s="2832" t="n"/>
      <c r="R38" s="3323" t="n"/>
      <c r="S38" s="2832" t="n"/>
      <c r="T38" s="1195" t="n"/>
      <c r="U38" s="402" t="n"/>
      <c r="V38" s="2939" t="n"/>
      <c r="W38" s="2832" t="n"/>
      <c r="X38" s="2832" t="n"/>
      <c r="Y38" s="2935" t="n"/>
      <c r="Z38" s="2935" t="n"/>
      <c r="AA38" s="2832" t="n"/>
      <c r="AB38" s="1195" t="n"/>
      <c r="AC38" s="402" t="n"/>
      <c r="AD38" s="2939" t="n"/>
      <c r="AE38" s="2832" t="n"/>
      <c r="AF38" s="2832" t="n"/>
      <c r="AG38" s="2935" t="n"/>
      <c r="AH38" s="2935" t="n"/>
      <c r="AI38" s="2832" t="n"/>
      <c r="AJ38" s="1195" t="n"/>
      <c r="AK38" s="402" t="n"/>
      <c r="AL38" s="2939" t="n"/>
      <c r="AM38" s="2832" t="n"/>
      <c r="AN38" s="2832" t="n"/>
      <c r="AO38" s="2832" t="n"/>
      <c r="AP38" s="2935" t="n"/>
      <c r="AQ38" s="2935" t="n"/>
      <c r="AR38" s="2832" t="n"/>
      <c r="AS38" s="1195" t="n"/>
      <c r="AT38" s="2833" t="n"/>
      <c r="AU38" s="2939" t="n"/>
      <c r="AV38" s="2832" t="n"/>
      <c r="AW38" s="2832" t="n"/>
      <c r="AX38" s="2935" t="n"/>
      <c r="AY38" s="2935" t="n"/>
      <c r="AZ38" s="2832" t="n"/>
      <c r="BA38" s="1195" t="n"/>
      <c r="BB38" s="402" t="n"/>
      <c r="BC38" s="2939" t="n"/>
      <c r="BD38" s="2832" t="n"/>
      <c r="BE38" s="2832" t="n"/>
      <c r="BF38" s="2935" t="n"/>
      <c r="BG38" s="2935" t="n"/>
      <c r="BH38" s="2832" t="n"/>
      <c r="BI38" s="1195" t="n"/>
      <c r="BJ38" s="402" t="n"/>
      <c r="BK38" s="2939" t="n"/>
      <c r="BL38" s="2832" t="n"/>
      <c r="BM38" s="2832" t="n"/>
      <c r="BN38" s="2832" t="n"/>
      <c r="BO38" s="2935" t="n"/>
      <c r="BP38" s="2935" t="n"/>
      <c r="BQ38" s="2832" t="n"/>
      <c r="BR38" s="1195" t="n"/>
      <c r="BS38" s="402" t="n"/>
      <c r="BT38" s="2939" t="n"/>
      <c r="BU38" s="2832" t="n"/>
      <c r="BV38" s="2832" t="n"/>
      <c r="BW38" s="2935" t="n"/>
      <c r="BX38" s="2935" t="n"/>
      <c r="BY38" s="2832" t="n"/>
      <c r="BZ38" s="1195" t="n"/>
      <c r="CA38" s="402" t="n"/>
      <c r="CB38" s="2939" t="n"/>
      <c r="CC38" s="2832" t="n"/>
      <c r="CD38" s="2832" t="n"/>
      <c r="CE38" s="2935" t="n"/>
      <c r="CF38" s="2935" t="n"/>
      <c r="CG38" s="2832" t="n"/>
      <c r="CH38" s="1195" t="n"/>
      <c r="CI38" s="402" t="n"/>
      <c r="CJ38" s="2939" t="n"/>
      <c r="CK38" s="2832" t="n"/>
      <c r="CL38" s="2832" t="n"/>
      <c r="CM38" s="2935" t="n"/>
      <c r="CN38" s="2935" t="n"/>
      <c r="CO38" s="2832" t="n"/>
      <c r="CP38" s="1195" t="n"/>
      <c r="CQ38" s="401" t="n"/>
      <c r="CR38" s="3067" t="n"/>
      <c r="CS38" s="2832" t="n"/>
      <c r="CT38" s="2832" t="n"/>
      <c r="CU38" s="2832">
        <f>CR38-CS38</f>
        <v/>
      </c>
      <c r="CV38" s="2832">
        <f>CR38-CT38</f>
        <v/>
      </c>
      <c r="CW38" s="2832" t="n"/>
      <c r="CX38" s="2832">
        <f>IFERROR(CR38/CW38-1, "-")</f>
        <v/>
      </c>
      <c r="CY38" s="3324" t="n"/>
      <c r="CZ38" s="2832" t="n"/>
      <c r="DA38" s="2832" t="n"/>
      <c r="DB38" s="2832" t="n"/>
      <c r="DC38" s="2832" t="n"/>
      <c r="DD38" s="2832" t="n"/>
      <c r="DE38" s="401">
        <f>+CZ38/DD38-1</f>
        <v/>
      </c>
      <c r="DF38" s="401">
        <f>+DA38/DD38-1</f>
        <v/>
      </c>
      <c r="DG38" s="401">
        <f>+DB38/DD38-1</f>
        <v/>
      </c>
      <c r="DH38" s="401">
        <f>+DC38/DD38-1</f>
        <v/>
      </c>
      <c r="DI38" s="755" t="n"/>
      <c r="DJ38" s="3300">
        <f>SUM(D38,J38,P38,V38,AD38,AL38,AU38,BC38,BK38,BT38,CB38,CJ38)-CR38</f>
        <v/>
      </c>
      <c r="DK38" s="3300">
        <f>SUM(E38,K38,Q38,W38,AE38,AM38,AV38,BD38,BL38,BU38,CC38,CK38)-CS38</f>
        <v/>
      </c>
      <c r="DL38" s="3300">
        <f>SUM(G38,M38,S38,AA38,AI38,AR38,AZ38,BH38,BQ38,BY38,CG38,CO38)-CW38</f>
        <v/>
      </c>
      <c r="DM38" s="3300">
        <f>SUM(D38,J38,P38,V38,AD38,AL38,AU38,BC38,,BN38,BV38,CD38,CL38)-CT38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</row>
    <row customFormat="1" customHeight="1" hidden="1" ht="12.75" r="39" s="777">
      <c r="B39" s="1192" t="inlineStr">
        <is>
          <t xml:space="preserve">     vers Mobile (on net)</t>
        </is>
      </c>
      <c r="C39" s="643" t="inlineStr">
        <is>
          <t>TRAF33</t>
        </is>
      </c>
      <c r="D39" s="2939" t="n"/>
      <c r="E39" s="2832" t="n"/>
      <c r="F39" s="3323" t="n"/>
      <c r="G39" s="2832" t="n"/>
      <c r="H39" s="1195" t="n"/>
      <c r="I39" s="1196" t="n"/>
      <c r="J39" s="2939" t="n"/>
      <c r="K39" s="2832" t="n"/>
      <c r="L39" s="3323" t="n"/>
      <c r="M39" s="2832" t="n"/>
      <c r="N39" s="1195" t="n"/>
      <c r="O39" s="401" t="n"/>
      <c r="P39" s="2939" t="n"/>
      <c r="Q39" s="2832" t="n"/>
      <c r="R39" s="3323" t="n"/>
      <c r="S39" s="2832" t="n"/>
      <c r="T39" s="1195" t="n"/>
      <c r="U39" s="402" t="n"/>
      <c r="V39" s="2939" t="n"/>
      <c r="W39" s="2832" t="n"/>
      <c r="X39" s="2832" t="n"/>
      <c r="Y39" s="2935" t="n"/>
      <c r="Z39" s="2935" t="n"/>
      <c r="AA39" s="2832" t="n"/>
      <c r="AB39" s="1195" t="n"/>
      <c r="AC39" s="402" t="n"/>
      <c r="AD39" s="2939" t="n"/>
      <c r="AE39" s="2832" t="n"/>
      <c r="AF39" s="2832" t="n"/>
      <c r="AG39" s="2935" t="n"/>
      <c r="AH39" s="2935" t="n"/>
      <c r="AI39" s="2832" t="n"/>
      <c r="AJ39" s="1195" t="n"/>
      <c r="AK39" s="402" t="n"/>
      <c r="AL39" s="2939" t="n"/>
      <c r="AM39" s="2832" t="n"/>
      <c r="AN39" s="2832" t="n"/>
      <c r="AO39" s="2832" t="n"/>
      <c r="AP39" s="2935" t="n"/>
      <c r="AQ39" s="2935" t="n"/>
      <c r="AR39" s="2832" t="n"/>
      <c r="AS39" s="1195" t="n"/>
      <c r="AT39" s="2833" t="n"/>
      <c r="AU39" s="2939" t="n"/>
      <c r="AV39" s="2832" t="n"/>
      <c r="AW39" s="2832" t="n"/>
      <c r="AX39" s="2935" t="n"/>
      <c r="AY39" s="2935" t="n"/>
      <c r="AZ39" s="2832" t="n"/>
      <c r="BA39" s="1195" t="n"/>
      <c r="BB39" s="402" t="n"/>
      <c r="BC39" s="2939" t="n"/>
      <c r="BD39" s="2832" t="n"/>
      <c r="BE39" s="2832" t="n"/>
      <c r="BF39" s="2935" t="n"/>
      <c r="BG39" s="2935" t="n"/>
      <c r="BH39" s="2832" t="n"/>
      <c r="BI39" s="1195" t="n"/>
      <c r="BJ39" s="402" t="n"/>
      <c r="BK39" s="2939" t="n"/>
      <c r="BL39" s="2832" t="n"/>
      <c r="BM39" s="2832" t="n"/>
      <c r="BN39" s="2832" t="n"/>
      <c r="BO39" s="2935" t="n"/>
      <c r="BP39" s="2935" t="n"/>
      <c r="BQ39" s="2832" t="n"/>
      <c r="BR39" s="1195" t="n"/>
      <c r="BS39" s="402" t="n"/>
      <c r="BT39" s="2939" t="n"/>
      <c r="BU39" s="2832" t="n"/>
      <c r="BV39" s="2832" t="n"/>
      <c r="BW39" s="2935" t="n"/>
      <c r="BX39" s="2935" t="n"/>
      <c r="BY39" s="2832" t="n"/>
      <c r="BZ39" s="1195" t="n"/>
      <c r="CA39" s="402" t="n"/>
      <c r="CB39" s="2939" t="n"/>
      <c r="CC39" s="2832" t="n"/>
      <c r="CD39" s="2832" t="n"/>
      <c r="CE39" s="2935" t="n"/>
      <c r="CF39" s="2935" t="n"/>
      <c r="CG39" s="2832" t="n"/>
      <c r="CH39" s="1195" t="n"/>
      <c r="CI39" s="402" t="n"/>
      <c r="CJ39" s="2939" t="n"/>
      <c r="CK39" s="2832" t="n"/>
      <c r="CL39" s="2832" t="n"/>
      <c r="CM39" s="2935" t="n"/>
      <c r="CN39" s="2935" t="n"/>
      <c r="CO39" s="2832" t="n"/>
      <c r="CP39" s="1195" t="n"/>
      <c r="CQ39" s="401" t="n"/>
      <c r="CR39" s="3067" t="n"/>
      <c r="CS39" s="2832" t="n"/>
      <c r="CT39" s="2832" t="n"/>
      <c r="CU39" s="2832">
        <f>CR39-CS39</f>
        <v/>
      </c>
      <c r="CV39" s="2832">
        <f>CR39-CT39</f>
        <v/>
      </c>
      <c r="CW39" s="2832" t="n"/>
      <c r="CX39" s="2832">
        <f>IFERROR(CR39/CW39-1, "-")</f>
        <v/>
      </c>
      <c r="CY39" s="3324" t="n"/>
      <c r="CZ39" s="2832" t="n"/>
      <c r="DA39" s="2832" t="n"/>
      <c r="DB39" s="2832" t="n"/>
      <c r="DC39" s="2832" t="n"/>
      <c r="DD39" s="2832" t="n"/>
      <c r="DE39" s="401">
        <f>+CZ39/DD39-1</f>
        <v/>
      </c>
      <c r="DF39" s="401">
        <f>+DA39/DD39-1</f>
        <v/>
      </c>
      <c r="DG39" s="401">
        <f>+DB39/DD39-1</f>
        <v/>
      </c>
      <c r="DH39" s="401">
        <f>+DC39/DD39-1</f>
        <v/>
      </c>
      <c r="DI39" s="755" t="n"/>
      <c r="DJ39" s="3300">
        <f>SUM(D39,J39,P39,V39,AD39,AL39,AU39,BC39,BK39,BT39,CB39,CJ39)-CR39</f>
        <v/>
      </c>
      <c r="DK39" s="3300">
        <f>SUM(E39,K39,Q39,W39,AE39,AM39,AV39,BD39,BL39,BU39,CC39,CK39)-CS39</f>
        <v/>
      </c>
      <c r="DL39" s="3300">
        <f>SUM(G39,M39,S39,AA39,AI39,AR39,AZ39,BH39,BQ39,BY39,CG39,CO39)-CW39</f>
        <v/>
      </c>
      <c r="DM39" s="3300">
        <f>SUM(D39,J39,P39,V39,AD39,AL39,AU39,BC39,,BN39,BV39,CD39,CL39)-CT39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</row>
    <row customFormat="1" customHeight="1" hidden="1" ht="12.75" r="40" s="777">
      <c r="B40" s="1192" t="inlineStr">
        <is>
          <t xml:space="preserve">      vers MTN</t>
        </is>
      </c>
      <c r="C40" s="643" t="inlineStr">
        <is>
          <t>TRAF34</t>
        </is>
      </c>
      <c r="D40" s="2939" t="n"/>
      <c r="E40" s="2832" t="n"/>
      <c r="F40" s="3323" t="n"/>
      <c r="G40" s="2832" t="n"/>
      <c r="H40" s="1195" t="n"/>
      <c r="I40" s="1196" t="n"/>
      <c r="J40" s="2939" t="n"/>
      <c r="K40" s="2832" t="n"/>
      <c r="L40" s="3323" t="n"/>
      <c r="M40" s="2832" t="n"/>
      <c r="N40" s="1195" t="n"/>
      <c r="O40" s="401" t="n"/>
      <c r="P40" s="2939" t="n"/>
      <c r="Q40" s="2832" t="n"/>
      <c r="R40" s="3323" t="n"/>
      <c r="S40" s="2832" t="n"/>
      <c r="T40" s="1195" t="n"/>
      <c r="U40" s="402" t="n"/>
      <c r="V40" s="2939" t="n"/>
      <c r="W40" s="2832" t="n"/>
      <c r="X40" s="2832" t="n"/>
      <c r="Y40" s="2935" t="n"/>
      <c r="Z40" s="2935" t="n"/>
      <c r="AA40" s="2832" t="n"/>
      <c r="AB40" s="1195" t="n"/>
      <c r="AC40" s="402" t="n"/>
      <c r="AD40" s="2939" t="n"/>
      <c r="AE40" s="2832" t="n"/>
      <c r="AF40" s="2832" t="n"/>
      <c r="AG40" s="2935" t="n"/>
      <c r="AH40" s="2935" t="n"/>
      <c r="AI40" s="2832" t="n"/>
      <c r="AJ40" s="1195" t="n"/>
      <c r="AK40" s="402" t="n"/>
      <c r="AL40" s="2939" t="n"/>
      <c r="AM40" s="2832" t="n"/>
      <c r="AN40" s="2832" t="n"/>
      <c r="AO40" s="2832" t="n"/>
      <c r="AP40" s="2935" t="n"/>
      <c r="AQ40" s="2935" t="n"/>
      <c r="AR40" s="2832" t="n"/>
      <c r="AS40" s="1195" t="n"/>
      <c r="AT40" s="2833" t="n"/>
      <c r="AU40" s="2939" t="n"/>
      <c r="AV40" s="2832" t="n"/>
      <c r="AW40" s="2832" t="n"/>
      <c r="AX40" s="2935" t="n"/>
      <c r="AY40" s="2935" t="n"/>
      <c r="AZ40" s="2832" t="n"/>
      <c r="BA40" s="1195" t="n"/>
      <c r="BB40" s="402" t="n"/>
      <c r="BC40" s="2939" t="n"/>
      <c r="BD40" s="2832" t="n"/>
      <c r="BE40" s="2832" t="n"/>
      <c r="BF40" s="2935" t="n"/>
      <c r="BG40" s="2935" t="n"/>
      <c r="BH40" s="2832" t="n"/>
      <c r="BI40" s="1195" t="n"/>
      <c r="BJ40" s="402" t="n"/>
      <c r="BK40" s="2939" t="n"/>
      <c r="BL40" s="2832" t="n"/>
      <c r="BM40" s="2832" t="n"/>
      <c r="BN40" s="2832" t="n"/>
      <c r="BO40" s="2935" t="n"/>
      <c r="BP40" s="2935" t="n"/>
      <c r="BQ40" s="2832" t="n"/>
      <c r="BR40" s="1195" t="n"/>
      <c r="BS40" s="402" t="n"/>
      <c r="BT40" s="2939" t="n"/>
      <c r="BU40" s="2832" t="n"/>
      <c r="BV40" s="2832" t="n"/>
      <c r="BW40" s="2935" t="n"/>
      <c r="BX40" s="2935" t="n"/>
      <c r="BY40" s="2832" t="n"/>
      <c r="BZ40" s="1195" t="n"/>
      <c r="CA40" s="402" t="n"/>
      <c r="CB40" s="2939" t="n"/>
      <c r="CC40" s="2832" t="n"/>
      <c r="CD40" s="2832" t="n"/>
      <c r="CE40" s="2935" t="n"/>
      <c r="CF40" s="2935" t="n"/>
      <c r="CG40" s="2832" t="n"/>
      <c r="CH40" s="1195" t="n"/>
      <c r="CI40" s="402" t="n"/>
      <c r="CJ40" s="2939" t="n"/>
      <c r="CK40" s="2832" t="n"/>
      <c r="CL40" s="2832" t="n"/>
      <c r="CM40" s="2935" t="n"/>
      <c r="CN40" s="2935" t="n"/>
      <c r="CO40" s="2832" t="n"/>
      <c r="CP40" s="1195" t="n"/>
      <c r="CQ40" s="401" t="n"/>
      <c r="CR40" s="3067" t="n"/>
      <c r="CS40" s="2832" t="n"/>
      <c r="CT40" s="2832" t="n"/>
      <c r="CU40" s="2832">
        <f>CR40-CS40</f>
        <v/>
      </c>
      <c r="CV40" s="2832">
        <f>CR40-CT40</f>
        <v/>
      </c>
      <c r="CW40" s="2832" t="n"/>
      <c r="CX40" s="2832">
        <f>IFERROR(CR40/CW40-1, "-")</f>
        <v/>
      </c>
      <c r="CY40" s="3324" t="n"/>
      <c r="CZ40" s="2832" t="n"/>
      <c r="DA40" s="2832" t="n"/>
      <c r="DB40" s="2832" t="n"/>
      <c r="DC40" s="2832" t="n"/>
      <c r="DD40" s="2832" t="n"/>
      <c r="DE40" s="401">
        <f>+CZ40/DD40-1</f>
        <v/>
      </c>
      <c r="DF40" s="401">
        <f>+DA40/DD40-1</f>
        <v/>
      </c>
      <c r="DG40" s="401">
        <f>+DB40/DD40-1</f>
        <v/>
      </c>
      <c r="DH40" s="401">
        <f>+DC40/DD40-1</f>
        <v/>
      </c>
      <c r="DI40" s="755" t="n"/>
      <c r="DJ40" s="3300">
        <f>SUM(D40,J40,P40,V40,AD40,AL40,AU40,BC40,BK40,BT40,CB40,CJ40)-CR40</f>
        <v/>
      </c>
      <c r="DK40" s="3300">
        <f>SUM(E40,K40,Q40,W40,AE40,AM40,AV40,BD40,BL40,BU40,CC40,CK40)-CS40</f>
        <v/>
      </c>
      <c r="DL40" s="3300">
        <f>SUM(G40,M40,S40,AA40,AI40,AR40,AZ40,BH40,BQ40,BY40,CG40,CO40)-CW40</f>
        <v/>
      </c>
      <c r="DM40" s="3300">
        <f>SUM(D40,J40,P40,V40,AD40,AL40,AU40,BC40,,BN40,BV40,CD40,CL40)-CT40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Format="1" customHeight="1" hidden="1" ht="12.75" r="41" s="777">
      <c r="B41" s="1192" t="inlineStr">
        <is>
          <t xml:space="preserve">      vers SBIN</t>
        </is>
      </c>
      <c r="C41" s="643" t="inlineStr">
        <is>
          <t>TRAF35</t>
        </is>
      </c>
      <c r="D41" s="2939" t="n"/>
      <c r="E41" s="2832" t="n"/>
      <c r="F41" s="3323" t="n"/>
      <c r="G41" s="2832" t="n"/>
      <c r="H41" s="1195" t="n"/>
      <c r="I41" s="1196" t="n"/>
      <c r="J41" s="2939" t="n"/>
      <c r="K41" s="2832" t="n"/>
      <c r="L41" s="3323" t="n"/>
      <c r="M41" s="2832" t="n"/>
      <c r="N41" s="1195" t="n"/>
      <c r="O41" s="401" t="n"/>
      <c r="P41" s="2939" t="n"/>
      <c r="Q41" s="2832" t="n"/>
      <c r="R41" s="3323" t="n"/>
      <c r="S41" s="2832" t="n"/>
      <c r="T41" s="1195" t="n"/>
      <c r="U41" s="402" t="n"/>
      <c r="V41" s="2939" t="n"/>
      <c r="W41" s="2832" t="n"/>
      <c r="X41" s="2832" t="n"/>
      <c r="Y41" s="2935" t="n"/>
      <c r="Z41" s="2935" t="n"/>
      <c r="AA41" s="2832" t="n"/>
      <c r="AB41" s="1195" t="n"/>
      <c r="AC41" s="402" t="n"/>
      <c r="AD41" s="2939" t="n"/>
      <c r="AE41" s="2832" t="n"/>
      <c r="AF41" s="2832" t="n"/>
      <c r="AG41" s="2935" t="n"/>
      <c r="AH41" s="2935" t="n"/>
      <c r="AI41" s="2832" t="n"/>
      <c r="AJ41" s="1195" t="n"/>
      <c r="AK41" s="402" t="n"/>
      <c r="AL41" s="2939" t="n"/>
      <c r="AM41" s="2832" t="n"/>
      <c r="AN41" s="2832" t="n"/>
      <c r="AO41" s="2832" t="n"/>
      <c r="AP41" s="2935" t="n"/>
      <c r="AQ41" s="2935" t="n"/>
      <c r="AR41" s="2832" t="n"/>
      <c r="AS41" s="1195" t="n"/>
      <c r="AT41" s="2833" t="n"/>
      <c r="AU41" s="2939" t="n"/>
      <c r="AV41" s="2832" t="n"/>
      <c r="AW41" s="2832" t="n"/>
      <c r="AX41" s="2935" t="n"/>
      <c r="AY41" s="2935" t="n"/>
      <c r="AZ41" s="2832" t="n"/>
      <c r="BA41" s="1195" t="n"/>
      <c r="BB41" s="402" t="n"/>
      <c r="BC41" s="2939" t="n"/>
      <c r="BD41" s="2832" t="n"/>
      <c r="BE41" s="2832" t="n"/>
      <c r="BF41" s="2935" t="n"/>
      <c r="BG41" s="2935" t="n"/>
      <c r="BH41" s="2832" t="n"/>
      <c r="BI41" s="1195" t="n"/>
      <c r="BJ41" s="402" t="n"/>
      <c r="BK41" s="2939" t="n"/>
      <c r="BL41" s="2832" t="n"/>
      <c r="BM41" s="2832" t="n"/>
      <c r="BN41" s="2832" t="n"/>
      <c r="BO41" s="2935" t="n"/>
      <c r="BP41" s="2935" t="n"/>
      <c r="BQ41" s="2832" t="n"/>
      <c r="BR41" s="1195" t="n"/>
      <c r="BS41" s="402" t="n"/>
      <c r="BT41" s="2939" t="n"/>
      <c r="BU41" s="2832" t="n"/>
      <c r="BV41" s="2832" t="n"/>
      <c r="BW41" s="2935" t="n"/>
      <c r="BX41" s="2935" t="n"/>
      <c r="BY41" s="2832" t="n"/>
      <c r="BZ41" s="1195" t="n"/>
      <c r="CA41" s="402" t="n"/>
      <c r="CB41" s="2939" t="n"/>
      <c r="CC41" s="2832" t="n"/>
      <c r="CD41" s="2832" t="n"/>
      <c r="CE41" s="2935" t="n"/>
      <c r="CF41" s="2935" t="n"/>
      <c r="CG41" s="2832" t="n"/>
      <c r="CH41" s="1195" t="n"/>
      <c r="CI41" s="402" t="n"/>
      <c r="CJ41" s="2939" t="n"/>
      <c r="CK41" s="2832" t="n"/>
      <c r="CL41" s="2832" t="n"/>
      <c r="CM41" s="2935" t="n"/>
      <c r="CN41" s="2935" t="n"/>
      <c r="CO41" s="2832" t="n"/>
      <c r="CP41" s="1195" t="n"/>
      <c r="CQ41" s="401" t="n"/>
      <c r="CR41" s="3067" t="n"/>
      <c r="CS41" s="2832" t="n"/>
      <c r="CT41" s="2832" t="n"/>
      <c r="CU41" s="2832">
        <f>CR41-CS41</f>
        <v/>
      </c>
      <c r="CV41" s="2832">
        <f>CR41-CT41</f>
        <v/>
      </c>
      <c r="CW41" s="2832" t="n"/>
      <c r="CX41" s="2832">
        <f>IFERROR(CR41/CW41-1, "-")</f>
        <v/>
      </c>
      <c r="CY41" s="3324" t="n"/>
      <c r="CZ41" s="2832" t="n"/>
      <c r="DA41" s="2832" t="n"/>
      <c r="DB41" s="2832" t="n"/>
      <c r="DC41" s="2832" t="n"/>
      <c r="DD41" s="2832" t="n"/>
      <c r="DE41" s="401" t="n"/>
      <c r="DF41" s="401" t="n"/>
      <c r="DG41" s="401" t="n"/>
      <c r="DH41" s="401" t="n"/>
      <c r="DI41" s="755" t="n"/>
      <c r="DJ41" s="3300">
        <f>SUM(D41,J41,P41,V41,AD41,AL41,AU41,BC41,BK41,BT41,CB41,CJ41)-CR41</f>
        <v/>
      </c>
      <c r="DK41" s="3300">
        <f>SUM(E41,K41,Q41,W41,AE41,AM41,AV41,BD41,BL41,BU41,CC41,CK41)-CS41</f>
        <v/>
      </c>
      <c r="DL41" s="3300">
        <f>SUM(G41,M41,S41,AA41,AI41,AR41,AZ41,BH41,BQ41,BY41,CG41,CO41)-CW41</f>
        <v/>
      </c>
      <c r="DM41" s="3300">
        <f>SUM(D41,J41,P41,V41,AD41,AL41,AU41,BC41,,BN41,BV41,CD41,CL41)-CT41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</row>
    <row customFormat="1" customHeight="1" hidden="1" ht="12.75" r="42" s="777">
      <c r="B42" s="1192" t="inlineStr">
        <is>
          <t xml:space="preserve">      vers BBCOM, LIBERCOM</t>
        </is>
      </c>
      <c r="C42" s="643" t="inlineStr">
        <is>
          <t>TRAF36</t>
        </is>
      </c>
      <c r="D42" s="3331" t="n"/>
      <c r="E42" s="2832" t="n"/>
      <c r="F42" s="3323" t="n"/>
      <c r="G42" s="2832" t="n"/>
      <c r="H42" s="1195" t="n"/>
      <c r="I42" s="1196" t="n"/>
      <c r="J42" s="3331" t="n"/>
      <c r="K42" s="2832" t="n"/>
      <c r="L42" s="3323" t="n"/>
      <c r="M42" s="2832" t="n"/>
      <c r="N42" s="1195" t="n"/>
      <c r="O42" s="401" t="n"/>
      <c r="P42" s="3331" t="n"/>
      <c r="Q42" s="2832" t="n"/>
      <c r="R42" s="3323" t="n"/>
      <c r="S42" s="2832" t="n"/>
      <c r="T42" s="1195" t="n"/>
      <c r="U42" s="402" t="n"/>
      <c r="V42" s="3331" t="n"/>
      <c r="W42" s="2832" t="n"/>
      <c r="X42" s="2832" t="n"/>
      <c r="Y42" s="2935" t="n"/>
      <c r="Z42" s="2935" t="n"/>
      <c r="AA42" s="2832" t="n"/>
      <c r="AB42" s="1195" t="n"/>
      <c r="AC42" s="402" t="n"/>
      <c r="AD42" s="3331" t="n"/>
      <c r="AE42" s="2832" t="n"/>
      <c r="AF42" s="2832" t="n"/>
      <c r="AG42" s="2935" t="n"/>
      <c r="AH42" s="2935" t="n"/>
      <c r="AI42" s="2832" t="n"/>
      <c r="AJ42" s="1195" t="n"/>
      <c r="AK42" s="402" t="n"/>
      <c r="AL42" s="3331" t="n"/>
      <c r="AM42" s="2832" t="n"/>
      <c r="AN42" s="2832" t="n"/>
      <c r="AO42" s="2832" t="n"/>
      <c r="AP42" s="2935" t="n"/>
      <c r="AQ42" s="2935" t="n"/>
      <c r="AR42" s="2832" t="n"/>
      <c r="AS42" s="1195" t="n"/>
      <c r="AT42" s="2833" t="n"/>
      <c r="AU42" s="3331" t="n"/>
      <c r="AV42" s="2832" t="n"/>
      <c r="AW42" s="2832" t="n"/>
      <c r="AX42" s="2935" t="n"/>
      <c r="AY42" s="2935" t="n"/>
      <c r="AZ42" s="2832" t="n"/>
      <c r="BA42" s="1195" t="n"/>
      <c r="BB42" s="402" t="n"/>
      <c r="BC42" s="3331" t="n"/>
      <c r="BD42" s="2832" t="n"/>
      <c r="BE42" s="2832" t="n"/>
      <c r="BF42" s="2935" t="n"/>
      <c r="BG42" s="2935" t="n"/>
      <c r="BH42" s="2832" t="n"/>
      <c r="BI42" s="1195" t="n"/>
      <c r="BJ42" s="402" t="n"/>
      <c r="BK42" s="3331" t="n"/>
      <c r="BL42" s="2832" t="n"/>
      <c r="BM42" s="2832" t="n"/>
      <c r="BN42" s="2832" t="n"/>
      <c r="BO42" s="2935" t="n"/>
      <c r="BP42" s="2935" t="n"/>
      <c r="BQ42" s="2832" t="n"/>
      <c r="BR42" s="1195" t="n"/>
      <c r="BS42" s="402" t="n"/>
      <c r="BT42" s="3331" t="n"/>
      <c r="BU42" s="2832" t="n"/>
      <c r="BV42" s="2832" t="n"/>
      <c r="BW42" s="2935" t="n"/>
      <c r="BX42" s="2935" t="n"/>
      <c r="BY42" s="2832" t="n"/>
      <c r="BZ42" s="1195" t="n"/>
      <c r="CA42" s="402" t="n"/>
      <c r="CB42" s="3331" t="n"/>
      <c r="CC42" s="2832" t="n"/>
      <c r="CD42" s="2832" t="n"/>
      <c r="CE42" s="2935" t="n"/>
      <c r="CF42" s="2935" t="n"/>
      <c r="CG42" s="2832" t="n"/>
      <c r="CH42" s="1195" t="n"/>
      <c r="CI42" s="402" t="n"/>
      <c r="CJ42" s="3331" t="n"/>
      <c r="CK42" s="2832" t="n"/>
      <c r="CL42" s="2832" t="n"/>
      <c r="CM42" s="2935" t="n"/>
      <c r="CN42" s="2935" t="n"/>
      <c r="CO42" s="2832" t="n"/>
      <c r="CP42" s="1195" t="n"/>
      <c r="CQ42" s="401" t="n"/>
      <c r="CR42" s="3067" t="n"/>
      <c r="CS42" s="2832" t="n"/>
      <c r="CT42" s="2832" t="n"/>
      <c r="CU42" s="2832">
        <f>CR42-CS42</f>
        <v/>
      </c>
      <c r="CV42" s="2832">
        <f>CR42-CT42</f>
        <v/>
      </c>
      <c r="CW42" s="2832" t="n"/>
      <c r="CX42" s="2832">
        <f>IFERROR(CR42/CW42-1, "-")</f>
        <v/>
      </c>
      <c r="CY42" s="3324" t="n"/>
      <c r="CZ42" s="2832" t="n"/>
      <c r="DA42" s="2832" t="n"/>
      <c r="DB42" s="2832" t="n"/>
      <c r="DC42" s="2832" t="n"/>
      <c r="DD42" s="2832" t="n"/>
      <c r="DE42" s="401" t="n"/>
      <c r="DF42" s="401" t="n"/>
      <c r="DG42" s="401" t="n"/>
      <c r="DH42" s="401" t="n"/>
      <c r="DI42" s="755" t="n"/>
      <c r="DJ42" s="3300">
        <f>SUM(D42,J42,P42,V42,AD42,AL42,AU42,BC42,BK42,BT42,CB42,CJ42)-CR42</f>
        <v/>
      </c>
      <c r="DK42" s="3300">
        <f>SUM(E42,K42,Q42,W42,AE42,AM42,AV42,BD42,BL42,BU42,CC42,CK42)-CS42</f>
        <v/>
      </c>
      <c r="DL42" s="3300">
        <f>SUM(G42,M42,S42,AA42,AI42,AR42,AZ42,BH42,BQ42,BY42,CG42,CO42)-CW42</f>
        <v/>
      </c>
      <c r="DM42" s="3300">
        <f>SUM(D42,J42,P42,V42,AD42,AL42,AU42,BC42,,BN42,BV42,CD42,CL42)-CT42</f>
        <v/>
      </c>
      <c r="DX42" s="2811">
        <f>(CS42-CZ42)*10^6</f>
        <v/>
      </c>
      <c r="DY42" s="2811">
        <f>(CT42-DC42)*10^6</f>
        <v/>
      </c>
      <c r="DZ42" s="2811">
        <f>(CW42-DD42)*10^6</f>
        <v/>
      </c>
    </row>
    <row customFormat="1" customHeight="1" hidden="1" ht="12.75" r="43" s="777">
      <c r="B43" s="1192" t="inlineStr">
        <is>
          <t xml:space="preserve">      Outbound roaming</t>
        </is>
      </c>
      <c r="C43" s="643" t="inlineStr">
        <is>
          <t>TRAF37</t>
        </is>
      </c>
      <c r="D43" s="3331" t="n"/>
      <c r="E43" s="2832" t="n"/>
      <c r="F43" s="3323" t="n"/>
      <c r="G43" s="2832" t="n"/>
      <c r="H43" s="1195" t="n"/>
      <c r="I43" s="1196" t="n"/>
      <c r="J43" s="3331" t="n"/>
      <c r="K43" s="2832" t="n"/>
      <c r="L43" s="3323" t="n"/>
      <c r="M43" s="2832" t="n"/>
      <c r="N43" s="1195" t="n"/>
      <c r="O43" s="401" t="n"/>
      <c r="P43" s="3331" t="n"/>
      <c r="Q43" s="2832" t="n"/>
      <c r="R43" s="3323" t="n"/>
      <c r="S43" s="2832" t="n"/>
      <c r="T43" s="1195" t="n"/>
      <c r="U43" s="402" t="n"/>
      <c r="V43" s="3331" t="n"/>
      <c r="W43" s="2832" t="n"/>
      <c r="X43" s="2832" t="n"/>
      <c r="Y43" s="2935" t="n"/>
      <c r="Z43" s="2935" t="n"/>
      <c r="AA43" s="2832" t="n"/>
      <c r="AB43" s="1195" t="n"/>
      <c r="AC43" s="402" t="n"/>
      <c r="AD43" s="3331" t="n"/>
      <c r="AE43" s="2832" t="n"/>
      <c r="AF43" s="2832" t="n"/>
      <c r="AG43" s="2935" t="n"/>
      <c r="AH43" s="2935" t="n"/>
      <c r="AI43" s="2832" t="n"/>
      <c r="AJ43" s="1195" t="n"/>
      <c r="AK43" s="402" t="n"/>
      <c r="AL43" s="3331" t="n"/>
      <c r="AM43" s="2832" t="n"/>
      <c r="AN43" s="2832" t="n"/>
      <c r="AO43" s="2832" t="n"/>
      <c r="AP43" s="2935" t="n"/>
      <c r="AQ43" s="2935" t="n"/>
      <c r="AR43" s="2832" t="n"/>
      <c r="AS43" s="1195" t="n"/>
      <c r="AT43" s="2833" t="n"/>
      <c r="AU43" s="3331" t="n"/>
      <c r="AV43" s="2832" t="n"/>
      <c r="AW43" s="2832" t="n"/>
      <c r="AX43" s="2935" t="n"/>
      <c r="AY43" s="2935" t="n"/>
      <c r="AZ43" s="2832" t="n"/>
      <c r="BA43" s="1195" t="n"/>
      <c r="BB43" s="402" t="n"/>
      <c r="BC43" s="3331" t="n"/>
      <c r="BD43" s="2832" t="n"/>
      <c r="BE43" s="2832" t="n"/>
      <c r="BF43" s="2935" t="n"/>
      <c r="BG43" s="2935" t="n"/>
      <c r="BH43" s="2832" t="n"/>
      <c r="BI43" s="1195" t="n"/>
      <c r="BJ43" s="402" t="n"/>
      <c r="BK43" s="3331" t="n"/>
      <c r="BL43" s="2832" t="n"/>
      <c r="BM43" s="2832" t="n"/>
      <c r="BN43" s="2832" t="n"/>
      <c r="BO43" s="2935" t="n"/>
      <c r="BP43" s="2935" t="n"/>
      <c r="BQ43" s="2832" t="n"/>
      <c r="BR43" s="1195" t="n"/>
      <c r="BS43" s="402" t="n"/>
      <c r="BT43" s="3331" t="n"/>
      <c r="BU43" s="2832" t="n"/>
      <c r="BV43" s="2832" t="n"/>
      <c r="BW43" s="2935" t="n"/>
      <c r="BX43" s="2935" t="n"/>
      <c r="BY43" s="2832" t="n"/>
      <c r="BZ43" s="1195" t="n"/>
      <c r="CA43" s="402" t="n"/>
      <c r="CB43" s="3331" t="n"/>
      <c r="CC43" s="2832" t="n"/>
      <c r="CD43" s="2832" t="n"/>
      <c r="CE43" s="2935" t="n"/>
      <c r="CF43" s="2935" t="n"/>
      <c r="CG43" s="2832" t="n"/>
      <c r="CH43" s="1195" t="n"/>
      <c r="CI43" s="402" t="n"/>
      <c r="CJ43" s="3331" t="n"/>
      <c r="CK43" s="2832" t="n"/>
      <c r="CL43" s="2832" t="n"/>
      <c r="CM43" s="2935" t="n"/>
      <c r="CN43" s="2935" t="n"/>
      <c r="CO43" s="2832" t="n"/>
      <c r="CP43" s="1195" t="n"/>
      <c r="CQ43" s="401" t="n"/>
      <c r="CR43" s="3067" t="n"/>
      <c r="CS43" s="2832" t="n"/>
      <c r="CT43" s="2832" t="n"/>
      <c r="CU43" s="2832">
        <f>CR43-CS43</f>
        <v/>
      </c>
      <c r="CV43" s="2832">
        <f>CR43-CT43</f>
        <v/>
      </c>
      <c r="CW43" s="2832" t="n"/>
      <c r="CX43" s="2832">
        <f>IFERROR(CR43/CW43-1, "-")</f>
        <v/>
      </c>
      <c r="CY43" s="3324" t="n"/>
      <c r="CZ43" s="2832" t="n"/>
      <c r="DA43" s="2832" t="n"/>
      <c r="DB43" s="2832" t="n"/>
      <c r="DC43" s="2832" t="n"/>
      <c r="DD43" s="2832" t="n"/>
      <c r="DE43" s="401" t="n"/>
      <c r="DF43" s="401" t="n"/>
      <c r="DG43" s="401" t="n"/>
      <c r="DH43" s="401" t="n"/>
      <c r="DI43" s="755" t="n"/>
      <c r="DJ43" s="3300">
        <f>SUM(D43,J43,P43,V43,AD43,AL43,AU43,BC43,BK43,BT43,CB43,CJ43)-CR43</f>
        <v/>
      </c>
      <c r="DK43" s="3300">
        <f>SUM(E43,K43,Q43,W43,AE43,AM43,AV43,BD43,BL43,BU43,CC43,CK43)-CS43</f>
        <v/>
      </c>
      <c r="DL43" s="3300">
        <f>SUM(G43,M43,S43,AA43,AI43,AR43,AZ43,BH43,BQ43,BY43,CG43,CO43)-CW43</f>
        <v/>
      </c>
      <c r="DM43" s="3300">
        <f>SUM(D43,J43,P43,V43,AD43,AL43,AU43,BC43,,BN43,BV43,CD43,CL43)-CT43</f>
        <v/>
      </c>
      <c r="DX43" s="2811">
        <f>(CS43-CZ43)*10^6</f>
        <v/>
      </c>
      <c r="DY43" s="2811">
        <f>(CT43-DC43)*10^6</f>
        <v/>
      </c>
      <c r="DZ43" s="2811">
        <f>(CW43-DD43)*10^6</f>
        <v/>
      </c>
    </row>
    <row customFormat="1" customHeight="1" hidden="1" ht="7.5" r="44" s="777">
      <c r="B44" s="1192" t="n"/>
      <c r="C44" s="643" t="inlineStr">
        <is>
          <t>TRAF38</t>
        </is>
      </c>
      <c r="D44" s="2832" t="n"/>
      <c r="E44" s="2832" t="n"/>
      <c r="F44" s="3323" t="n"/>
      <c r="G44" s="2832" t="n"/>
      <c r="H44" s="1195" t="n"/>
      <c r="I44" s="1196" t="n"/>
      <c r="J44" s="2832" t="n"/>
      <c r="K44" s="2832" t="n"/>
      <c r="L44" s="3323" t="n"/>
      <c r="M44" s="2832" t="n"/>
      <c r="N44" s="1195" t="n"/>
      <c r="O44" s="401" t="n"/>
      <c r="P44" s="2832" t="n"/>
      <c r="Q44" s="2832" t="n"/>
      <c r="R44" s="3323" t="n"/>
      <c r="S44" s="2832" t="n"/>
      <c r="T44" s="1195" t="n"/>
      <c r="U44" s="402" t="n"/>
      <c r="V44" s="2832" t="n"/>
      <c r="W44" s="2832" t="n"/>
      <c r="X44" s="2832" t="n"/>
      <c r="Y44" s="2935" t="n"/>
      <c r="Z44" s="2935" t="n"/>
      <c r="AA44" s="2832" t="n"/>
      <c r="AB44" s="1195" t="n"/>
      <c r="AC44" s="402" t="n"/>
      <c r="AD44" s="2832" t="n"/>
      <c r="AE44" s="2832" t="n"/>
      <c r="AF44" s="2832" t="n"/>
      <c r="AG44" s="2935" t="n"/>
      <c r="AH44" s="2935" t="n"/>
      <c r="AI44" s="2832" t="n"/>
      <c r="AJ44" s="1195" t="n"/>
      <c r="AK44" s="402" t="n"/>
      <c r="AL44" s="2832" t="n"/>
      <c r="AM44" s="2832" t="n"/>
      <c r="AN44" s="2832" t="n"/>
      <c r="AO44" s="2832" t="n"/>
      <c r="AP44" s="2935" t="n"/>
      <c r="AQ44" s="2935" t="n"/>
      <c r="AR44" s="2832" t="n"/>
      <c r="AS44" s="1195" t="n"/>
      <c r="AT44" s="2833" t="n"/>
      <c r="AU44" s="2832" t="n"/>
      <c r="AV44" s="2832" t="n"/>
      <c r="AW44" s="2832" t="n"/>
      <c r="AX44" s="2935" t="n"/>
      <c r="AY44" s="2935" t="n"/>
      <c r="AZ44" s="2832" t="n"/>
      <c r="BA44" s="1195" t="n"/>
      <c r="BB44" s="402" t="n"/>
      <c r="BC44" s="2832" t="n"/>
      <c r="BD44" s="2832" t="n"/>
      <c r="BE44" s="2832" t="n"/>
      <c r="BF44" s="2935" t="n"/>
      <c r="BG44" s="2935" t="n"/>
      <c r="BH44" s="2832" t="n"/>
      <c r="BI44" s="1195" t="n"/>
      <c r="BJ44" s="402" t="n"/>
      <c r="BK44" s="2832" t="n"/>
      <c r="BL44" s="2832" t="n"/>
      <c r="BM44" s="2832" t="n"/>
      <c r="BN44" s="2832" t="n"/>
      <c r="BO44" s="2935" t="n"/>
      <c r="BP44" s="2935" t="n"/>
      <c r="BQ44" s="2832" t="n"/>
      <c r="BR44" s="1195" t="n"/>
      <c r="BS44" s="402" t="n"/>
      <c r="BT44" s="2832" t="n"/>
      <c r="BU44" s="2832" t="n"/>
      <c r="BV44" s="2832" t="n"/>
      <c r="BW44" s="2935" t="n"/>
      <c r="BX44" s="2935" t="n"/>
      <c r="BY44" s="2832" t="n"/>
      <c r="BZ44" s="1195" t="n"/>
      <c r="CA44" s="402" t="n"/>
      <c r="CB44" s="2832" t="n"/>
      <c r="CC44" s="2832" t="n"/>
      <c r="CD44" s="2832" t="n"/>
      <c r="CE44" s="2935" t="n"/>
      <c r="CF44" s="2935" t="n"/>
      <c r="CG44" s="2832" t="n"/>
      <c r="CH44" s="1195" t="n"/>
      <c r="CI44" s="402" t="n"/>
      <c r="CJ44" s="2832" t="n"/>
      <c r="CK44" s="2832" t="n"/>
      <c r="CL44" s="2832" t="n"/>
      <c r="CM44" s="2935" t="n"/>
      <c r="CN44" s="2935" t="n"/>
      <c r="CO44" s="2832" t="n"/>
      <c r="CP44" s="1195" t="n"/>
      <c r="CQ44" s="401" t="n"/>
      <c r="CR44" s="3067" t="n"/>
      <c r="CS44" s="2832" t="n"/>
      <c r="CT44" s="2832" t="n"/>
      <c r="CU44" s="2832" t="n"/>
      <c r="CV44" s="2832" t="n"/>
      <c r="CW44" s="2832" t="n"/>
      <c r="CX44" s="2832">
        <f>IFERROR(CR44/CW44-1, "-")</f>
        <v/>
      </c>
      <c r="CY44" s="3324" t="n"/>
      <c r="CZ44" s="2832" t="n"/>
      <c r="DA44" s="2832" t="n"/>
      <c r="DB44" s="2832" t="n"/>
      <c r="DC44" s="2832" t="n"/>
      <c r="DD44" s="2832" t="n"/>
      <c r="DE44" s="401" t="n"/>
      <c r="DF44" s="401" t="n"/>
      <c r="DG44" s="401" t="n"/>
      <c r="DH44" s="401" t="n"/>
      <c r="DI44" s="755" t="n"/>
      <c r="DJ44" s="3300">
        <f>SUM(D44,J44,P44,V44,AD44,AL44,AU44,BC44,BK44,BT44,CB44,CJ44)-CR44</f>
        <v/>
      </c>
      <c r="DK44" s="3300">
        <f>SUM(E44,K44,Q44,W44,AE44,AM44,AV44,BD44,BL44,BU44,CC44,CK44)-CS44</f>
        <v/>
      </c>
      <c r="DL44" s="3300">
        <f>SUM(G44,M44,S44,AA44,AI44,AR44,AZ44,BH44,BQ44,BY44,CG44,CO44)-CW44</f>
        <v/>
      </c>
      <c r="DM44" s="3300">
        <f>SUM(D44,J44,P44,V44,AD44,AL44,AU44,BC44,,BN44,BV44,CD44,CL44)-CT44</f>
        <v/>
      </c>
      <c r="DX44" s="2811">
        <f>(CS44-CZ44)*10^6</f>
        <v/>
      </c>
      <c r="DY44" s="2811">
        <f>(CT44-DC44)*10^6</f>
        <v/>
      </c>
      <c r="DZ44" s="2811">
        <f>(CW44-DD44)*10^6</f>
        <v/>
      </c>
    </row>
    <row customFormat="1" customHeight="1" hidden="1" ht="12.75" r="45" s="754">
      <c r="B45" s="1211" t="inlineStr">
        <is>
          <t>Business Prepaid</t>
        </is>
      </c>
      <c r="C45" s="643" t="inlineStr">
        <is>
          <t>TRAF39</t>
        </is>
      </c>
      <c r="D45" s="3332" t="n"/>
      <c r="E45" s="3332" t="n"/>
      <c r="F45" s="3333" t="n"/>
      <c r="G45" s="3332" t="n"/>
      <c r="H45" s="1214" t="n"/>
      <c r="I45" s="1203" t="n"/>
      <c r="J45" s="3332" t="n"/>
      <c r="K45" s="3332" t="n"/>
      <c r="L45" s="3333" t="n"/>
      <c r="M45" s="3332" t="n"/>
      <c r="N45" s="1214" t="n"/>
      <c r="O45" s="749" t="n"/>
      <c r="P45" s="3332" t="n"/>
      <c r="Q45" s="3332" t="n"/>
      <c r="R45" s="3333" t="n"/>
      <c r="S45" s="3332" t="n"/>
      <c r="T45" s="1214" t="n"/>
      <c r="U45" s="750" t="n"/>
      <c r="V45" s="3332" t="n"/>
      <c r="W45" s="3332" t="n"/>
      <c r="X45" s="3332" t="n"/>
      <c r="Y45" s="3334" t="n"/>
      <c r="Z45" s="3334" t="n"/>
      <c r="AA45" s="3332" t="n"/>
      <c r="AB45" s="1214" t="n"/>
      <c r="AC45" s="750" t="n"/>
      <c r="AD45" s="3332" t="n"/>
      <c r="AE45" s="3332" t="n"/>
      <c r="AF45" s="3332" t="n"/>
      <c r="AG45" s="3334" t="n"/>
      <c r="AH45" s="3334" t="n"/>
      <c r="AI45" s="3332" t="n"/>
      <c r="AJ45" s="1214" t="n"/>
      <c r="AK45" s="750" t="n"/>
      <c r="AL45" s="3332" t="n"/>
      <c r="AM45" s="3332" t="n"/>
      <c r="AN45" s="3332" t="n"/>
      <c r="AO45" s="3332" t="n"/>
      <c r="AP45" s="3334" t="n"/>
      <c r="AQ45" s="3334" t="n"/>
      <c r="AR45" s="3332" t="n"/>
      <c r="AS45" s="1214" t="n"/>
      <c r="AT45" s="3328" t="n"/>
      <c r="AU45" s="3332" t="n"/>
      <c r="AV45" s="3332" t="n"/>
      <c r="AW45" s="3332" t="n"/>
      <c r="AX45" s="3334" t="n"/>
      <c r="AY45" s="3334" t="n"/>
      <c r="AZ45" s="3332" t="n"/>
      <c r="BA45" s="1214" t="n"/>
      <c r="BB45" s="750" t="n"/>
      <c r="BC45" s="3332" t="n"/>
      <c r="BD45" s="3332" t="n"/>
      <c r="BE45" s="3332" t="n"/>
      <c r="BF45" s="3334" t="n"/>
      <c r="BG45" s="3334" t="n"/>
      <c r="BH45" s="3332" t="n"/>
      <c r="BI45" s="1214" t="n"/>
      <c r="BJ45" s="750" t="n"/>
      <c r="BK45" s="3332" t="n"/>
      <c r="BL45" s="3332" t="n"/>
      <c r="BM45" s="3332" t="n"/>
      <c r="BN45" s="3332" t="n"/>
      <c r="BO45" s="3334" t="n"/>
      <c r="BP45" s="3334" t="n"/>
      <c r="BQ45" s="3332" t="n"/>
      <c r="BR45" s="1214" t="n"/>
      <c r="BS45" s="750" t="n"/>
      <c r="BT45" s="3332" t="n"/>
      <c r="BU45" s="3332" t="n"/>
      <c r="BV45" s="3332" t="n"/>
      <c r="BW45" s="3334" t="n"/>
      <c r="BX45" s="3334" t="n"/>
      <c r="BY45" s="3332" t="n"/>
      <c r="BZ45" s="1214" t="n"/>
      <c r="CA45" s="750" t="n"/>
      <c r="CB45" s="3332" t="n"/>
      <c r="CC45" s="3332" t="n"/>
      <c r="CD45" s="3332" t="n"/>
      <c r="CE45" s="3334" t="n"/>
      <c r="CF45" s="3334" t="n"/>
      <c r="CG45" s="3332" t="n"/>
      <c r="CH45" s="1214" t="n"/>
      <c r="CI45" s="750" t="n"/>
      <c r="CJ45" s="3332" t="n"/>
      <c r="CK45" s="3332" t="n"/>
      <c r="CL45" s="3332" t="n"/>
      <c r="CM45" s="3334" t="n"/>
      <c r="CN45" s="3334" t="n"/>
      <c r="CO45" s="3332" t="n"/>
      <c r="CP45" s="1214" t="n"/>
      <c r="CQ45" s="749" t="n"/>
      <c r="CR45" s="3055" t="n"/>
      <c r="CS45" s="3038" t="n"/>
      <c r="CT45" s="3332" t="n"/>
      <c r="CU45" s="3332">
        <f>CR45-CS45</f>
        <v/>
      </c>
      <c r="CV45" s="3332">
        <f>CR45-CT45</f>
        <v/>
      </c>
      <c r="CW45" s="3332" t="n"/>
      <c r="CX45" s="3332">
        <f>IFERROR(CR45/CW45-1, "-")</f>
        <v/>
      </c>
      <c r="CY45" s="3335" t="n"/>
      <c r="CZ45" s="3332" t="n"/>
      <c r="DA45" s="3332" t="n"/>
      <c r="DB45" s="3332" t="n"/>
      <c r="DC45" s="3332" t="n"/>
      <c r="DD45" s="3332" t="n"/>
      <c r="DE45" s="749">
        <f>+CZ45/DD45-1</f>
        <v/>
      </c>
      <c r="DF45" s="749">
        <f>+DA45/DD45-1</f>
        <v/>
      </c>
      <c r="DG45" s="749">
        <f>+DB45/DD45-1</f>
        <v/>
      </c>
      <c r="DH45" s="749">
        <f>+DC45/DD45-1</f>
        <v/>
      </c>
      <c r="DI45" s="1209" t="n"/>
      <c r="DJ45" s="3300">
        <f>SUM(D45,J45,P45,V45,AD45,AL45,AU45,BC45,BK45,BT45,CB45,CJ45)-CR45</f>
        <v/>
      </c>
      <c r="DK45" s="3300">
        <f>SUM(E45,K45,Q45,W45,AE45,AM45,AV45,BD45,BL45,BU45,CC45,CK45)-CS45</f>
        <v/>
      </c>
      <c r="DL45" s="3300">
        <f>SUM(G45,M45,S45,AA45,AI45,AR45,AZ45,BH45,BQ45,BY45,CG45,CO45)-CW45</f>
        <v/>
      </c>
      <c r="DM45" s="3300">
        <f>SUM(D45,J45,P45,V45,AD45,AL45,AU45,BC45,,BN45,BV45,CD45,CL45)-CT45</f>
        <v/>
      </c>
      <c r="DX45" s="2811">
        <f>(CS45-CZ45)*10^6</f>
        <v/>
      </c>
      <c r="DY45" s="2811">
        <f>(CT45-DC45)*10^6</f>
        <v/>
      </c>
      <c r="DZ45" s="2811">
        <f>(CW45-DD45)*10^6</f>
        <v/>
      </c>
    </row>
    <row customFormat="1" customHeight="1" hidden="1" ht="12.75" r="46" s="777">
      <c r="B46" s="1192" t="inlineStr">
        <is>
          <t xml:space="preserve">     vers le fixe</t>
        </is>
      </c>
      <c r="C46" s="643" t="inlineStr">
        <is>
          <t>TRAF40</t>
        </is>
      </c>
      <c r="D46" s="2935" t="n"/>
      <c r="E46" s="2832" t="n"/>
      <c r="F46" s="3323" t="n"/>
      <c r="G46" s="2832" t="n"/>
      <c r="H46" s="1195" t="n"/>
      <c r="I46" s="1196" t="n"/>
      <c r="J46" s="2935" t="n"/>
      <c r="K46" s="2832" t="n"/>
      <c r="L46" s="3323" t="n"/>
      <c r="M46" s="2832" t="n"/>
      <c r="N46" s="1195" t="n"/>
      <c r="O46" s="401" t="n"/>
      <c r="P46" s="2935" t="n"/>
      <c r="Q46" s="2832" t="n"/>
      <c r="R46" s="3323" t="n"/>
      <c r="S46" s="2832" t="n"/>
      <c r="T46" s="1195" t="n"/>
      <c r="U46" s="402" t="n"/>
      <c r="V46" s="2935" t="n"/>
      <c r="W46" s="2832" t="n"/>
      <c r="X46" s="2832" t="n"/>
      <c r="Y46" s="2935" t="n"/>
      <c r="Z46" s="2935" t="n"/>
      <c r="AA46" s="2832" t="n"/>
      <c r="AB46" s="1195" t="n"/>
      <c r="AC46" s="402" t="n"/>
      <c r="AD46" s="2935" t="n"/>
      <c r="AE46" s="2832" t="n"/>
      <c r="AF46" s="2832" t="n"/>
      <c r="AG46" s="2935" t="n"/>
      <c r="AH46" s="2935" t="n"/>
      <c r="AI46" s="2832" t="n"/>
      <c r="AJ46" s="1195" t="n"/>
      <c r="AK46" s="402" t="n"/>
      <c r="AL46" s="2935" t="n"/>
      <c r="AM46" s="2832" t="n"/>
      <c r="AN46" s="2832" t="n"/>
      <c r="AO46" s="2832" t="n"/>
      <c r="AP46" s="2935" t="n"/>
      <c r="AQ46" s="2935" t="n"/>
      <c r="AR46" s="2832" t="n"/>
      <c r="AS46" s="1195" t="n"/>
      <c r="AT46" s="2833" t="n"/>
      <c r="AU46" s="2935" t="n"/>
      <c r="AV46" s="2832" t="n"/>
      <c r="AW46" s="2832" t="n"/>
      <c r="AX46" s="2935" t="n"/>
      <c r="AY46" s="2935" t="n"/>
      <c r="AZ46" s="2832" t="n"/>
      <c r="BA46" s="1195" t="n"/>
      <c r="BB46" s="402" t="n"/>
      <c r="BC46" s="2935" t="n"/>
      <c r="BD46" s="2832" t="n"/>
      <c r="BE46" s="2832" t="n"/>
      <c r="BF46" s="2935" t="n"/>
      <c r="BG46" s="2935" t="n"/>
      <c r="BH46" s="2832" t="n"/>
      <c r="BI46" s="1195" t="n"/>
      <c r="BJ46" s="402" t="n"/>
      <c r="BK46" s="2935" t="n"/>
      <c r="BL46" s="2832" t="n"/>
      <c r="BM46" s="2832" t="n"/>
      <c r="BN46" s="2832" t="n"/>
      <c r="BO46" s="2935" t="n"/>
      <c r="BP46" s="2935" t="n"/>
      <c r="BQ46" s="2832" t="n"/>
      <c r="BR46" s="1195" t="n"/>
      <c r="BS46" s="402" t="n"/>
      <c r="BT46" s="2935" t="n"/>
      <c r="BU46" s="2832" t="n"/>
      <c r="BV46" s="2832" t="n"/>
      <c r="BW46" s="2935" t="n"/>
      <c r="BX46" s="2935" t="n"/>
      <c r="BY46" s="2832" t="n"/>
      <c r="BZ46" s="1195" t="n"/>
      <c r="CA46" s="402" t="n"/>
      <c r="CB46" s="2935" t="n"/>
      <c r="CC46" s="2832" t="n"/>
      <c r="CD46" s="2832" t="n"/>
      <c r="CE46" s="2935" t="n"/>
      <c r="CF46" s="2935" t="n"/>
      <c r="CG46" s="2832" t="n"/>
      <c r="CH46" s="1195" t="n"/>
      <c r="CI46" s="402" t="n"/>
      <c r="CJ46" s="2935" t="n"/>
      <c r="CK46" s="2832" t="n"/>
      <c r="CL46" s="2832" t="n"/>
      <c r="CM46" s="2935" t="n"/>
      <c r="CN46" s="2935" t="n"/>
      <c r="CO46" s="2832" t="n"/>
      <c r="CP46" s="1195" t="n"/>
      <c r="CQ46" s="401" t="n"/>
      <c r="CR46" s="3067" t="n"/>
      <c r="CS46" s="2832" t="n"/>
      <c r="CT46" s="2832" t="n"/>
      <c r="CU46" s="2832">
        <f>CR46-CS46</f>
        <v/>
      </c>
      <c r="CV46" s="2832">
        <f>CR46-CT46</f>
        <v/>
      </c>
      <c r="CW46" s="2832" t="n"/>
      <c r="CX46" s="2832">
        <f>IFERROR(CR46/CW46-1, "-")</f>
        <v/>
      </c>
      <c r="CY46" s="3324" t="n"/>
      <c r="CZ46" s="2832" t="n"/>
      <c r="DA46" s="2832" t="n"/>
      <c r="DB46" s="2832" t="n"/>
      <c r="DC46" s="2832" t="n"/>
      <c r="DD46" s="2832" t="n"/>
      <c r="DE46" s="401">
        <f>+CZ46/DD46-1</f>
        <v/>
      </c>
      <c r="DF46" s="401">
        <f>+DA46/DD46-1</f>
        <v/>
      </c>
      <c r="DG46" s="401">
        <f>+DB46/DD46-1</f>
        <v/>
      </c>
      <c r="DH46" s="401">
        <f>+DC46/DD46-1</f>
        <v/>
      </c>
      <c r="DI46" s="755" t="n"/>
      <c r="DJ46" s="3300">
        <f>SUM(D46,J46,P46,V46,AD46,AL46,AU46,BC46,BK46,BT46,CB46,CJ46)-CR46</f>
        <v/>
      </c>
      <c r="DK46" s="3300">
        <f>SUM(E46,K46,Q46,W46,AE46,AM46,AV46,BD46,BL46,BU46,CC46,CK46)-CS46</f>
        <v/>
      </c>
      <c r="DL46" s="3300">
        <f>SUM(G46,M46,S46,AA46,AI46,AR46,AZ46,BH46,BQ46,BY46,CG46,CO46)-CW46</f>
        <v/>
      </c>
      <c r="DM46" s="3300">
        <f>SUM(D46,J46,P46,V46,AD46,AL46,AU46,BC46,,BN46,BV46,CD46,CL46)-CT46</f>
        <v/>
      </c>
      <c r="DX46" s="2811">
        <f>(CS46-CZ46)*10^6</f>
        <v/>
      </c>
      <c r="DY46" s="2811">
        <f>(CT46-DC46)*10^6</f>
        <v/>
      </c>
      <c r="DZ46" s="2811">
        <f>(CW46-DD46)*10^6</f>
        <v/>
      </c>
    </row>
    <row customFormat="1" customHeight="1" hidden="1" ht="12.75" r="47" s="777">
      <c r="B47" s="1192" t="inlineStr">
        <is>
          <t xml:space="preserve">     vers l'international</t>
        </is>
      </c>
      <c r="C47" s="643" t="inlineStr">
        <is>
          <t>TRAF41</t>
        </is>
      </c>
      <c r="D47" s="2935" t="n"/>
      <c r="E47" s="2832" t="n"/>
      <c r="F47" s="3323" t="n"/>
      <c r="G47" s="2832" t="n"/>
      <c r="H47" s="1195" t="n"/>
      <c r="I47" s="1196" t="n"/>
      <c r="J47" s="2935" t="n"/>
      <c r="K47" s="2832" t="n"/>
      <c r="L47" s="3323" t="n"/>
      <c r="M47" s="2832" t="n"/>
      <c r="N47" s="1195" t="n"/>
      <c r="O47" s="401" t="n"/>
      <c r="P47" s="2935" t="n"/>
      <c r="Q47" s="2832" t="n"/>
      <c r="R47" s="3323" t="n"/>
      <c r="S47" s="2832" t="n"/>
      <c r="T47" s="1195" t="n"/>
      <c r="U47" s="402" t="n"/>
      <c r="V47" s="2935" t="n"/>
      <c r="W47" s="2832" t="n"/>
      <c r="X47" s="2832" t="n"/>
      <c r="Y47" s="2935" t="n"/>
      <c r="Z47" s="2935" t="n"/>
      <c r="AA47" s="2832" t="n"/>
      <c r="AB47" s="1195" t="n"/>
      <c r="AC47" s="402" t="n"/>
      <c r="AD47" s="2935" t="n"/>
      <c r="AE47" s="2832" t="n"/>
      <c r="AF47" s="2832" t="n"/>
      <c r="AG47" s="2935" t="n"/>
      <c r="AH47" s="2935" t="n"/>
      <c r="AI47" s="2832" t="n"/>
      <c r="AJ47" s="1195" t="n"/>
      <c r="AK47" s="402" t="n"/>
      <c r="AL47" s="2935" t="n"/>
      <c r="AM47" s="2832" t="n"/>
      <c r="AN47" s="2832" t="n"/>
      <c r="AO47" s="2832" t="n"/>
      <c r="AP47" s="2935" t="n"/>
      <c r="AQ47" s="2935" t="n"/>
      <c r="AR47" s="2832" t="n"/>
      <c r="AS47" s="1195" t="n"/>
      <c r="AT47" s="2833" t="n"/>
      <c r="AU47" s="2935" t="n"/>
      <c r="AV47" s="2832" t="n"/>
      <c r="AW47" s="2832" t="n"/>
      <c r="AX47" s="2935" t="n"/>
      <c r="AY47" s="2935" t="n"/>
      <c r="AZ47" s="2832" t="n"/>
      <c r="BA47" s="1195" t="n"/>
      <c r="BB47" s="402" t="n"/>
      <c r="BC47" s="2935" t="n"/>
      <c r="BD47" s="2832" t="n"/>
      <c r="BE47" s="2832" t="n"/>
      <c r="BF47" s="2935" t="n"/>
      <c r="BG47" s="2935" t="n"/>
      <c r="BH47" s="2832" t="n"/>
      <c r="BI47" s="1195" t="n"/>
      <c r="BJ47" s="402" t="n"/>
      <c r="BK47" s="2935" t="n"/>
      <c r="BL47" s="2832" t="n"/>
      <c r="BM47" s="2832" t="n"/>
      <c r="BN47" s="2832" t="n"/>
      <c r="BO47" s="2935" t="n"/>
      <c r="BP47" s="2935" t="n"/>
      <c r="BQ47" s="2832" t="n"/>
      <c r="BR47" s="1195" t="n"/>
      <c r="BS47" s="402" t="n"/>
      <c r="BT47" s="2935" t="n"/>
      <c r="BU47" s="2832" t="n"/>
      <c r="BV47" s="2832" t="n"/>
      <c r="BW47" s="2935" t="n"/>
      <c r="BX47" s="2935" t="n"/>
      <c r="BY47" s="2832" t="n"/>
      <c r="BZ47" s="1195" t="n"/>
      <c r="CA47" s="402" t="n"/>
      <c r="CB47" s="2935" t="n"/>
      <c r="CC47" s="2832" t="n"/>
      <c r="CD47" s="2832" t="n"/>
      <c r="CE47" s="2935" t="n"/>
      <c r="CF47" s="2935" t="n"/>
      <c r="CG47" s="2832" t="n"/>
      <c r="CH47" s="1195" t="n"/>
      <c r="CI47" s="402" t="n"/>
      <c r="CJ47" s="2935" t="n"/>
      <c r="CK47" s="2832" t="n"/>
      <c r="CL47" s="2832" t="n"/>
      <c r="CM47" s="2935" t="n"/>
      <c r="CN47" s="2935" t="n"/>
      <c r="CO47" s="2832" t="n"/>
      <c r="CP47" s="1195" t="n"/>
      <c r="CQ47" s="401" t="n"/>
      <c r="CR47" s="3067" t="n"/>
      <c r="CS47" s="2832" t="n"/>
      <c r="CT47" s="2832" t="n"/>
      <c r="CU47" s="2832">
        <f>CR47-CS47</f>
        <v/>
      </c>
      <c r="CV47" s="2832">
        <f>CR47-CT47</f>
        <v/>
      </c>
      <c r="CW47" s="2832" t="n"/>
      <c r="CX47" s="2832">
        <f>IFERROR(CR47/CW47-1, "-")</f>
        <v/>
      </c>
      <c r="CY47" s="3324" t="n"/>
      <c r="CZ47" s="2832" t="n"/>
      <c r="DA47" s="2832" t="n"/>
      <c r="DB47" s="2832" t="n"/>
      <c r="DC47" s="2832" t="n"/>
      <c r="DD47" s="2832" t="n"/>
      <c r="DE47" s="401">
        <f>+CZ47/DD47-1</f>
        <v/>
      </c>
      <c r="DF47" s="401">
        <f>+DA47/DD47-1</f>
        <v/>
      </c>
      <c r="DG47" s="401">
        <f>+DB47/DD47-1</f>
        <v/>
      </c>
      <c r="DH47" s="401">
        <f>+DC47/DD47-1</f>
        <v/>
      </c>
      <c r="DI47" s="755" t="n"/>
      <c r="DJ47" s="3300">
        <f>SUM(D47,J47,P47,V47,AD47,AL47,AU47,BC47,BK47,BT47,CB47,CJ47)-CR47</f>
        <v/>
      </c>
      <c r="DK47" s="3300">
        <f>SUM(E47,K47,Q47,W47,AE47,AM47,AV47,BD47,BL47,BU47,CC47,CK47)-CS47</f>
        <v/>
      </c>
      <c r="DL47" s="3300">
        <f>SUM(G47,M47,S47,AA47,AI47,AR47,AZ47,BH47,BQ47,BY47,CG47,CO47)-CW47</f>
        <v/>
      </c>
      <c r="DM47" s="3300">
        <f>SUM(D47,J47,P47,V47,AD47,AL47,AU47,BC47,,BN47,BV47,CD47,CL47)-CT47</f>
        <v/>
      </c>
      <c r="DX47" s="2811">
        <f>(CS47-CZ47)*10^6</f>
        <v/>
      </c>
      <c r="DY47" s="2811">
        <f>(CT47-DC47)*10^6</f>
        <v/>
      </c>
      <c r="DZ47" s="2811">
        <f>(CW47-DD47)*10^6</f>
        <v/>
      </c>
    </row>
    <row customFormat="1" customHeight="1" hidden="1" ht="12.75" r="48" s="777">
      <c r="B48" s="1192" t="inlineStr">
        <is>
          <t xml:space="preserve">     vers Mobile (on net)</t>
        </is>
      </c>
      <c r="C48" s="643" t="inlineStr">
        <is>
          <t>TRAF42</t>
        </is>
      </c>
      <c r="D48" s="2935" t="n"/>
      <c r="E48" s="2832" t="n"/>
      <c r="F48" s="3323" t="n"/>
      <c r="G48" s="2832" t="n"/>
      <c r="H48" s="1195" t="n"/>
      <c r="I48" s="1196" t="n"/>
      <c r="J48" s="2935" t="n"/>
      <c r="K48" s="2832" t="n"/>
      <c r="L48" s="3323" t="n"/>
      <c r="M48" s="2832" t="n"/>
      <c r="N48" s="1195" t="n"/>
      <c r="O48" s="401" t="n"/>
      <c r="P48" s="2935" t="n"/>
      <c r="Q48" s="2832" t="n"/>
      <c r="R48" s="3323" t="n"/>
      <c r="S48" s="2832" t="n"/>
      <c r="T48" s="1195" t="n"/>
      <c r="U48" s="402" t="n"/>
      <c r="V48" s="2935" t="n"/>
      <c r="W48" s="2832" t="n"/>
      <c r="X48" s="2832" t="n"/>
      <c r="Y48" s="2935" t="n"/>
      <c r="Z48" s="2935" t="n"/>
      <c r="AA48" s="2832" t="n"/>
      <c r="AB48" s="1195" t="n"/>
      <c r="AC48" s="402" t="n"/>
      <c r="AD48" s="2935" t="n"/>
      <c r="AE48" s="2832" t="n"/>
      <c r="AF48" s="2832" t="n"/>
      <c r="AG48" s="2935" t="n"/>
      <c r="AH48" s="2935" t="n"/>
      <c r="AI48" s="2832" t="n"/>
      <c r="AJ48" s="1195" t="n"/>
      <c r="AK48" s="402" t="n"/>
      <c r="AL48" s="2935" t="n"/>
      <c r="AM48" s="2832" t="n"/>
      <c r="AN48" s="2832" t="n"/>
      <c r="AO48" s="2832" t="n"/>
      <c r="AP48" s="2935" t="n"/>
      <c r="AQ48" s="2935" t="n"/>
      <c r="AR48" s="2832" t="n"/>
      <c r="AS48" s="1195" t="n"/>
      <c r="AT48" s="2833" t="n"/>
      <c r="AU48" s="2935" t="n"/>
      <c r="AV48" s="2832" t="n"/>
      <c r="AW48" s="2832" t="n"/>
      <c r="AX48" s="2935" t="n"/>
      <c r="AY48" s="2935" t="n"/>
      <c r="AZ48" s="2832" t="n"/>
      <c r="BA48" s="1195" t="n"/>
      <c r="BB48" s="402" t="n"/>
      <c r="BC48" s="2935" t="n"/>
      <c r="BD48" s="2832" t="n"/>
      <c r="BE48" s="2832" t="n"/>
      <c r="BF48" s="2935" t="n"/>
      <c r="BG48" s="2935" t="n"/>
      <c r="BH48" s="2832" t="n"/>
      <c r="BI48" s="1195" t="n"/>
      <c r="BJ48" s="402" t="n"/>
      <c r="BK48" s="2935" t="n"/>
      <c r="BL48" s="2832" t="n"/>
      <c r="BM48" s="2832" t="n"/>
      <c r="BN48" s="2832" t="n"/>
      <c r="BO48" s="2935" t="n"/>
      <c r="BP48" s="2935" t="n"/>
      <c r="BQ48" s="2832" t="n"/>
      <c r="BR48" s="1195" t="n"/>
      <c r="BS48" s="402" t="n"/>
      <c r="BT48" s="2935" t="n"/>
      <c r="BU48" s="2832" t="n"/>
      <c r="BV48" s="2832" t="n"/>
      <c r="BW48" s="2935" t="n"/>
      <c r="BX48" s="2935" t="n"/>
      <c r="BY48" s="2832" t="n"/>
      <c r="BZ48" s="1195" t="n"/>
      <c r="CA48" s="402" t="n"/>
      <c r="CB48" s="2935" t="n"/>
      <c r="CC48" s="2832" t="n"/>
      <c r="CD48" s="2832" t="n"/>
      <c r="CE48" s="2935" t="n"/>
      <c r="CF48" s="2935" t="n"/>
      <c r="CG48" s="2832" t="n"/>
      <c r="CH48" s="1195" t="n"/>
      <c r="CI48" s="402" t="n"/>
      <c r="CJ48" s="2935" t="n"/>
      <c r="CK48" s="2832" t="n"/>
      <c r="CL48" s="2832" t="n"/>
      <c r="CM48" s="2935" t="n"/>
      <c r="CN48" s="2935" t="n"/>
      <c r="CO48" s="2832" t="n"/>
      <c r="CP48" s="1195" t="n"/>
      <c r="CQ48" s="401" t="n"/>
      <c r="CR48" s="3067" t="n"/>
      <c r="CS48" s="2832" t="n"/>
      <c r="CT48" s="2832" t="n"/>
      <c r="CU48" s="2832">
        <f>CR48-CS48</f>
        <v/>
      </c>
      <c r="CV48" s="2832">
        <f>CR48-CT48</f>
        <v/>
      </c>
      <c r="CW48" s="2832" t="n"/>
      <c r="CX48" s="2832">
        <f>IFERROR(CR48/CW48-1, "-")</f>
        <v/>
      </c>
      <c r="CY48" s="3324" t="n"/>
      <c r="CZ48" s="2832" t="n"/>
      <c r="DA48" s="2832" t="n"/>
      <c r="DB48" s="2832" t="n"/>
      <c r="DC48" s="2832" t="n"/>
      <c r="DD48" s="2832" t="n"/>
      <c r="DE48" s="401">
        <f>+CZ48/DD48-1</f>
        <v/>
      </c>
      <c r="DF48" s="401">
        <f>+DA48/DD48-1</f>
        <v/>
      </c>
      <c r="DG48" s="401">
        <f>+DB48/DD48-1</f>
        <v/>
      </c>
      <c r="DH48" s="401">
        <f>+DC48/DD48-1</f>
        <v/>
      </c>
      <c r="DI48" s="755" t="n"/>
      <c r="DJ48" s="3300">
        <f>SUM(D48,J48,P48,V48,AD48,AL48,AU48,BC48,BK48,BT48,CB48,CJ48)-CR48</f>
        <v/>
      </c>
      <c r="DK48" s="3300">
        <f>SUM(E48,K48,Q48,W48,AE48,AM48,AV48,BD48,BL48,BU48,CC48,CK48)-CS48</f>
        <v/>
      </c>
      <c r="DL48" s="3300">
        <f>SUM(G48,M48,S48,AA48,AI48,AR48,AZ48,BH48,BQ48,BY48,CG48,CO48)-CW48</f>
        <v/>
      </c>
      <c r="DM48" s="3300">
        <f>SUM(D48,J48,P48,V48,AD48,AL48,AU48,BC48,,BN48,BV48,CD48,CL48)-CT48</f>
        <v/>
      </c>
      <c r="DX48" s="2811">
        <f>(CS48-CZ48)*10^6</f>
        <v/>
      </c>
      <c r="DY48" s="2811">
        <f>(CT48-DC48)*10^6</f>
        <v/>
      </c>
      <c r="DZ48" s="2811">
        <f>(CW48-DD48)*10^6</f>
        <v/>
      </c>
    </row>
    <row customFormat="1" customHeight="1" hidden="1" ht="12.75" r="49" s="777">
      <c r="B49" s="1192" t="inlineStr">
        <is>
          <t xml:space="preserve">      vers MTN</t>
        </is>
      </c>
      <c r="C49" s="643" t="inlineStr">
        <is>
          <t>TRAF43</t>
        </is>
      </c>
      <c r="D49" s="2935" t="n"/>
      <c r="E49" s="2832" t="n"/>
      <c r="F49" s="3323" t="n"/>
      <c r="G49" s="2832" t="n"/>
      <c r="H49" s="1195" t="n"/>
      <c r="I49" s="1196" t="n"/>
      <c r="J49" s="2935" t="n"/>
      <c r="K49" s="2832" t="n"/>
      <c r="L49" s="3323" t="n"/>
      <c r="M49" s="2832" t="n"/>
      <c r="N49" s="1195" t="n"/>
      <c r="O49" s="401" t="n"/>
      <c r="P49" s="2935" t="n"/>
      <c r="Q49" s="2832" t="n"/>
      <c r="R49" s="3323" t="n"/>
      <c r="S49" s="2832" t="n"/>
      <c r="T49" s="1195" t="n"/>
      <c r="U49" s="402" t="n"/>
      <c r="V49" s="2935" t="n"/>
      <c r="W49" s="2832" t="n"/>
      <c r="X49" s="2832" t="n"/>
      <c r="Y49" s="2935" t="n"/>
      <c r="Z49" s="2935" t="n"/>
      <c r="AA49" s="2832" t="n"/>
      <c r="AB49" s="1195" t="n"/>
      <c r="AC49" s="402" t="n"/>
      <c r="AD49" s="2935" t="n"/>
      <c r="AE49" s="2832" t="n"/>
      <c r="AF49" s="2832" t="n"/>
      <c r="AG49" s="2935" t="n"/>
      <c r="AH49" s="2935" t="n"/>
      <c r="AI49" s="2832" t="n"/>
      <c r="AJ49" s="1195" t="n"/>
      <c r="AK49" s="402" t="n"/>
      <c r="AL49" s="2935" t="n"/>
      <c r="AM49" s="2832" t="n"/>
      <c r="AN49" s="2832" t="n"/>
      <c r="AO49" s="2832" t="n"/>
      <c r="AP49" s="2935" t="n"/>
      <c r="AQ49" s="2935" t="n"/>
      <c r="AR49" s="2832" t="n"/>
      <c r="AS49" s="1195" t="n"/>
      <c r="AT49" s="2833" t="n"/>
      <c r="AU49" s="2935" t="n"/>
      <c r="AV49" s="2832" t="n"/>
      <c r="AW49" s="2832" t="n"/>
      <c r="AX49" s="2935" t="n"/>
      <c r="AY49" s="2935" t="n"/>
      <c r="AZ49" s="2832" t="n"/>
      <c r="BA49" s="1195" t="n"/>
      <c r="BB49" s="402" t="n"/>
      <c r="BC49" s="2935" t="n"/>
      <c r="BD49" s="2832" t="n"/>
      <c r="BE49" s="2832" t="n"/>
      <c r="BF49" s="2935" t="n"/>
      <c r="BG49" s="2935" t="n"/>
      <c r="BH49" s="2832" t="n"/>
      <c r="BI49" s="1195" t="n"/>
      <c r="BJ49" s="402" t="n"/>
      <c r="BK49" s="2935" t="n"/>
      <c r="BL49" s="2832" t="n"/>
      <c r="BM49" s="2832" t="n"/>
      <c r="BN49" s="2832" t="n"/>
      <c r="BO49" s="2935" t="n"/>
      <c r="BP49" s="2935" t="n"/>
      <c r="BQ49" s="2832" t="n"/>
      <c r="BR49" s="1195" t="n"/>
      <c r="BS49" s="402" t="n"/>
      <c r="BT49" s="2935" t="n"/>
      <c r="BU49" s="2832" t="n"/>
      <c r="BV49" s="2832" t="n"/>
      <c r="BW49" s="2935" t="n"/>
      <c r="BX49" s="2935" t="n"/>
      <c r="BY49" s="2832" t="n"/>
      <c r="BZ49" s="1195" t="n"/>
      <c r="CA49" s="402" t="n"/>
      <c r="CB49" s="2935" t="n"/>
      <c r="CC49" s="2832" t="n"/>
      <c r="CD49" s="2832" t="n"/>
      <c r="CE49" s="2935" t="n"/>
      <c r="CF49" s="2935" t="n"/>
      <c r="CG49" s="2832" t="n"/>
      <c r="CH49" s="1195" t="n"/>
      <c r="CI49" s="402" t="n"/>
      <c r="CJ49" s="2935" t="n"/>
      <c r="CK49" s="2832" t="n"/>
      <c r="CL49" s="2832" t="n"/>
      <c r="CM49" s="2935" t="n"/>
      <c r="CN49" s="2935" t="n"/>
      <c r="CO49" s="2832" t="n"/>
      <c r="CP49" s="1195" t="n"/>
      <c r="CQ49" s="401" t="n"/>
      <c r="CR49" s="3067" t="n"/>
      <c r="CS49" s="2832" t="n"/>
      <c r="CT49" s="2832" t="n"/>
      <c r="CU49" s="2832">
        <f>CR49-CS49</f>
        <v/>
      </c>
      <c r="CV49" s="2832">
        <f>CR49-CT49</f>
        <v/>
      </c>
      <c r="CW49" s="2832" t="n"/>
      <c r="CX49" s="2832">
        <f>IFERROR(CR49/CW49-1, "-")</f>
        <v/>
      </c>
      <c r="CY49" s="3324" t="n"/>
      <c r="CZ49" s="2832" t="n"/>
      <c r="DA49" s="2832" t="n"/>
      <c r="DB49" s="2832" t="n"/>
      <c r="DC49" s="2832" t="n"/>
      <c r="DD49" s="2832" t="n"/>
      <c r="DE49" s="401">
        <f>+CZ49/DD49-1</f>
        <v/>
      </c>
      <c r="DF49" s="401">
        <f>+DA49/DD49-1</f>
        <v/>
      </c>
      <c r="DG49" s="401">
        <f>+DB49/DD49-1</f>
        <v/>
      </c>
      <c r="DH49" s="401">
        <f>+DC49/DD49-1</f>
        <v/>
      </c>
      <c r="DI49" s="755" t="n"/>
      <c r="DJ49" s="3300">
        <f>SUM(D49,J49,P49,V49,AD49,AL49,AU49,BC49,BK49,BT49,CB49,CJ49)-CR49</f>
        <v/>
      </c>
      <c r="DK49" s="3300">
        <f>SUM(E49,K49,Q49,W49,AE49,AM49,AV49,BD49,BL49,BU49,CC49,CK49)-CS49</f>
        <v/>
      </c>
      <c r="DL49" s="3300">
        <f>SUM(G49,M49,S49,AA49,AI49,AR49,AZ49,BH49,BQ49,BY49,CG49,CO49)-CW49</f>
        <v/>
      </c>
      <c r="DM49" s="3300">
        <f>SUM(D49,J49,P49,V49,AD49,AL49,AU49,BC49,,BN49,BV49,CD49,CL49)-CT49</f>
        <v/>
      </c>
      <c r="DX49" s="2811">
        <f>(CS49-CZ49)*10^6</f>
        <v/>
      </c>
      <c r="DY49" s="2811">
        <f>(CT49-DC49)*10^6</f>
        <v/>
      </c>
      <c r="DZ49" s="2811">
        <f>(CW49-DD49)*10^6</f>
        <v/>
      </c>
    </row>
    <row customFormat="1" customHeight="1" hidden="1" ht="12.75" r="50" s="777">
      <c r="B50" s="1192" t="inlineStr">
        <is>
          <t xml:space="preserve">      vers SBIN</t>
        </is>
      </c>
      <c r="C50" s="643" t="inlineStr">
        <is>
          <t>TRAF44</t>
        </is>
      </c>
      <c r="D50" s="2845" t="n"/>
      <c r="E50" s="2832" t="n"/>
      <c r="F50" s="3323" t="n"/>
      <c r="G50" s="2832" t="n"/>
      <c r="H50" s="1195" t="n"/>
      <c r="I50" s="1196" t="n"/>
      <c r="J50" s="2845" t="n"/>
      <c r="K50" s="2832" t="n"/>
      <c r="L50" s="3323" t="n"/>
      <c r="M50" s="2832" t="n"/>
      <c r="N50" s="1195" t="n"/>
      <c r="O50" s="401" t="n"/>
      <c r="P50" s="2845" t="n"/>
      <c r="Q50" s="2832" t="n"/>
      <c r="R50" s="3323" t="n"/>
      <c r="S50" s="2832" t="n"/>
      <c r="T50" s="1195" t="n"/>
      <c r="U50" s="402" t="n"/>
      <c r="V50" s="2845" t="n"/>
      <c r="W50" s="2832" t="n"/>
      <c r="X50" s="2832" t="n"/>
      <c r="Y50" s="2935" t="n"/>
      <c r="Z50" s="2935" t="n"/>
      <c r="AA50" s="2832" t="n"/>
      <c r="AB50" s="1195" t="n"/>
      <c r="AC50" s="402" t="n"/>
      <c r="AD50" s="2845" t="n"/>
      <c r="AE50" s="2832" t="n"/>
      <c r="AF50" s="2832" t="n"/>
      <c r="AG50" s="2935" t="n"/>
      <c r="AH50" s="2935" t="n"/>
      <c r="AI50" s="2832" t="n"/>
      <c r="AJ50" s="1195" t="n"/>
      <c r="AK50" s="402" t="n"/>
      <c r="AL50" s="2845" t="n"/>
      <c r="AM50" s="2832" t="n"/>
      <c r="AN50" s="2832" t="n"/>
      <c r="AO50" s="2832" t="n"/>
      <c r="AP50" s="2935" t="n"/>
      <c r="AQ50" s="2935" t="n"/>
      <c r="AR50" s="2832" t="n"/>
      <c r="AS50" s="1195" t="n"/>
      <c r="AT50" s="2833" t="n"/>
      <c r="AU50" s="2845" t="n"/>
      <c r="AV50" s="2832" t="n"/>
      <c r="AW50" s="2832" t="n"/>
      <c r="AX50" s="2935" t="n"/>
      <c r="AY50" s="2935" t="n"/>
      <c r="AZ50" s="2832" t="n"/>
      <c r="BA50" s="1195" t="n"/>
      <c r="BB50" s="402" t="n"/>
      <c r="BC50" s="2845" t="n"/>
      <c r="BD50" s="2832" t="n"/>
      <c r="BE50" s="2832" t="n"/>
      <c r="BF50" s="2935" t="n"/>
      <c r="BG50" s="2935" t="n"/>
      <c r="BH50" s="2832" t="n"/>
      <c r="BI50" s="1195" t="n"/>
      <c r="BJ50" s="402" t="n"/>
      <c r="BK50" s="2845" t="n"/>
      <c r="BL50" s="2832" t="n"/>
      <c r="BM50" s="2832" t="n"/>
      <c r="BN50" s="2832" t="n"/>
      <c r="BO50" s="2935" t="n"/>
      <c r="BP50" s="2935" t="n"/>
      <c r="BQ50" s="2832" t="n"/>
      <c r="BR50" s="1195" t="n"/>
      <c r="BS50" s="402" t="n"/>
      <c r="BT50" s="2845" t="n"/>
      <c r="BU50" s="2832" t="n"/>
      <c r="BV50" s="2832" t="n"/>
      <c r="BW50" s="2935" t="n"/>
      <c r="BX50" s="2935" t="n"/>
      <c r="BY50" s="2832" t="n"/>
      <c r="BZ50" s="1195" t="n"/>
      <c r="CA50" s="402" t="n"/>
      <c r="CB50" s="2845" t="n"/>
      <c r="CC50" s="2832" t="n"/>
      <c r="CD50" s="2832" t="n"/>
      <c r="CE50" s="2935" t="n"/>
      <c r="CF50" s="2935" t="n"/>
      <c r="CG50" s="2832" t="n"/>
      <c r="CH50" s="1195" t="n"/>
      <c r="CI50" s="402" t="n"/>
      <c r="CJ50" s="2845" t="n"/>
      <c r="CK50" s="2832" t="n"/>
      <c r="CL50" s="2832" t="n"/>
      <c r="CM50" s="2935" t="n"/>
      <c r="CN50" s="2935" t="n"/>
      <c r="CO50" s="2832" t="n"/>
      <c r="CP50" s="1195" t="n"/>
      <c r="CQ50" s="401" t="n"/>
      <c r="CR50" s="3067" t="n"/>
      <c r="CS50" s="2832" t="n"/>
      <c r="CT50" s="2832" t="n"/>
      <c r="CU50" s="2832">
        <f>CR50-CS50</f>
        <v/>
      </c>
      <c r="CV50" s="2832">
        <f>CR50-CT50</f>
        <v/>
      </c>
      <c r="CW50" s="2832" t="n"/>
      <c r="CX50" s="2832">
        <f>IFERROR(CR50/CW50-1, "-")</f>
        <v/>
      </c>
      <c r="CY50" s="3324" t="n"/>
      <c r="CZ50" s="2832" t="n"/>
      <c r="DA50" s="2832" t="n"/>
      <c r="DB50" s="2832" t="n"/>
      <c r="DC50" s="2832" t="n"/>
      <c r="DD50" s="2832" t="n"/>
      <c r="DE50" s="401" t="n"/>
      <c r="DF50" s="401" t="n"/>
      <c r="DG50" s="401" t="n"/>
      <c r="DH50" s="401" t="n"/>
      <c r="DI50" s="755" t="n"/>
      <c r="DJ50" s="3300">
        <f>SUM(D50,J50,P50,V50,AD50,AL50,AU50,BC50,BK50,BT50,CB50,CJ50)-CR50</f>
        <v/>
      </c>
      <c r="DK50" s="3300">
        <f>SUM(E50,K50,Q50,W50,AE50,AM50,AV50,BD50,BL50,BU50,CC50,CK50)-CS50</f>
        <v/>
      </c>
      <c r="DL50" s="3300">
        <f>SUM(G50,M50,S50,AA50,AI50,AR50,AZ50,BH50,BQ50,BY50,CG50,CO50)-CW50</f>
        <v/>
      </c>
      <c r="DM50" s="3300">
        <f>SUM(D50,J50,P50,V50,AD50,AL50,AU50,BC50,,BN50,BV50,CD50,CL50)-CT50</f>
        <v/>
      </c>
      <c r="DX50" s="2811">
        <f>(CS50-CZ50)*10^6</f>
        <v/>
      </c>
      <c r="DY50" s="2811">
        <f>(CT50-DC50)*10^6</f>
        <v/>
      </c>
      <c r="DZ50" s="2811">
        <f>(CW50-DD50)*10^6</f>
        <v/>
      </c>
    </row>
    <row customFormat="1" customHeight="1" hidden="1" ht="12.75" r="51" s="777">
      <c r="B51" s="1192" t="inlineStr">
        <is>
          <t xml:space="preserve">      vers BBCOM, LIBERCOM</t>
        </is>
      </c>
      <c r="C51" s="643" t="inlineStr">
        <is>
          <t>TRAF45</t>
        </is>
      </c>
      <c r="D51" s="2832" t="n"/>
      <c r="E51" s="2832" t="n"/>
      <c r="F51" s="3323" t="n"/>
      <c r="G51" s="2832" t="n"/>
      <c r="H51" s="1195" t="n"/>
      <c r="I51" s="1196" t="n"/>
      <c r="J51" s="2832" t="n"/>
      <c r="K51" s="2832" t="n"/>
      <c r="L51" s="3323" t="n"/>
      <c r="M51" s="2832" t="n"/>
      <c r="N51" s="1195" t="n"/>
      <c r="O51" s="401" t="n"/>
      <c r="P51" s="2832" t="n"/>
      <c r="Q51" s="2832" t="n"/>
      <c r="R51" s="3323" t="n"/>
      <c r="S51" s="2832" t="n"/>
      <c r="T51" s="1195" t="n"/>
      <c r="U51" s="402" t="n"/>
      <c r="V51" s="2832" t="n"/>
      <c r="W51" s="2832" t="n"/>
      <c r="X51" s="2832" t="n"/>
      <c r="Y51" s="2935" t="n"/>
      <c r="Z51" s="2935" t="n"/>
      <c r="AA51" s="2832" t="n"/>
      <c r="AB51" s="1195" t="n"/>
      <c r="AC51" s="402" t="n"/>
      <c r="AD51" s="2832" t="n"/>
      <c r="AE51" s="2832" t="n"/>
      <c r="AF51" s="2832" t="n"/>
      <c r="AG51" s="2935" t="n"/>
      <c r="AH51" s="2935" t="n"/>
      <c r="AI51" s="2832" t="n"/>
      <c r="AJ51" s="1195" t="n"/>
      <c r="AK51" s="402" t="n"/>
      <c r="AL51" s="2832" t="n"/>
      <c r="AM51" s="2832" t="n"/>
      <c r="AN51" s="2832" t="n"/>
      <c r="AO51" s="2832" t="n"/>
      <c r="AP51" s="2935" t="n"/>
      <c r="AQ51" s="2935" t="n"/>
      <c r="AR51" s="2832" t="n"/>
      <c r="AS51" s="1195" t="n"/>
      <c r="AT51" s="2833" t="n"/>
      <c r="AU51" s="2832" t="n"/>
      <c r="AV51" s="2832" t="n"/>
      <c r="AW51" s="2832" t="n"/>
      <c r="AX51" s="2935" t="n"/>
      <c r="AY51" s="2935" t="n"/>
      <c r="AZ51" s="2832" t="n"/>
      <c r="BA51" s="1195" t="n"/>
      <c r="BB51" s="402" t="n"/>
      <c r="BC51" s="2832" t="n"/>
      <c r="BD51" s="2832" t="n"/>
      <c r="BE51" s="2832" t="n"/>
      <c r="BF51" s="2935" t="n"/>
      <c r="BG51" s="2935" t="n"/>
      <c r="BH51" s="2832" t="n"/>
      <c r="BI51" s="1195" t="n"/>
      <c r="BJ51" s="402" t="n"/>
      <c r="BK51" s="2832" t="n"/>
      <c r="BL51" s="2832" t="n"/>
      <c r="BM51" s="2832" t="n"/>
      <c r="BN51" s="2832" t="n"/>
      <c r="BO51" s="2935" t="n"/>
      <c r="BP51" s="2935" t="n"/>
      <c r="BQ51" s="2832" t="n"/>
      <c r="BR51" s="1195" t="n"/>
      <c r="BS51" s="402" t="n"/>
      <c r="BT51" s="2832" t="n"/>
      <c r="BU51" s="2832" t="n"/>
      <c r="BV51" s="2832" t="n"/>
      <c r="BW51" s="2935" t="n"/>
      <c r="BX51" s="2935" t="n"/>
      <c r="BY51" s="2832" t="n"/>
      <c r="BZ51" s="1195" t="n"/>
      <c r="CA51" s="402" t="n"/>
      <c r="CB51" s="2832" t="n"/>
      <c r="CC51" s="2832" t="n"/>
      <c r="CD51" s="2832" t="n"/>
      <c r="CE51" s="2935" t="n"/>
      <c r="CF51" s="2935" t="n"/>
      <c r="CG51" s="2832" t="n"/>
      <c r="CH51" s="1195" t="n"/>
      <c r="CI51" s="402" t="n"/>
      <c r="CJ51" s="2832" t="n"/>
      <c r="CK51" s="2832" t="n"/>
      <c r="CL51" s="2832" t="n"/>
      <c r="CM51" s="2935" t="n"/>
      <c r="CN51" s="2935" t="n"/>
      <c r="CO51" s="2832" t="n"/>
      <c r="CP51" s="1195" t="n"/>
      <c r="CQ51" s="401" t="n"/>
      <c r="CR51" s="3067" t="n"/>
      <c r="CS51" s="2832" t="n"/>
      <c r="CT51" s="2832" t="n"/>
      <c r="CU51" s="2832">
        <f>CR51-CS51</f>
        <v/>
      </c>
      <c r="CV51" s="2832">
        <f>CR51-CT51</f>
        <v/>
      </c>
      <c r="CW51" s="2832" t="n"/>
      <c r="CX51" s="2832">
        <f>IFERROR(CR51/CW51-1, "-")</f>
        <v/>
      </c>
      <c r="CY51" s="3324" t="n"/>
      <c r="CZ51" s="2832" t="n"/>
      <c r="DA51" s="2832" t="n"/>
      <c r="DB51" s="2832" t="n"/>
      <c r="DC51" s="2832" t="n"/>
      <c r="DD51" s="2832" t="n"/>
      <c r="DE51" s="401" t="n"/>
      <c r="DF51" s="401" t="n"/>
      <c r="DG51" s="401" t="n"/>
      <c r="DH51" s="401" t="n"/>
      <c r="DI51" s="755" t="n"/>
      <c r="DJ51" s="3300">
        <f>SUM(D51,J51,P51,V51,AD51,AL51,AU51,BC51,BK51,BT51,CB51,CJ51)-CR51</f>
        <v/>
      </c>
      <c r="DK51" s="3300">
        <f>SUM(E51,K51,Q51,W51,AE51,AM51,AV51,BD51,BL51,BU51,CC51,CK51)-CS51</f>
        <v/>
      </c>
      <c r="DL51" s="3300">
        <f>SUM(G51,M51,S51,AA51,AI51,AR51,AZ51,BH51,BQ51,BY51,CG51,CO51)-CW51</f>
        <v/>
      </c>
      <c r="DM51" s="3300">
        <f>SUM(D51,J51,P51,V51,AD51,AL51,AU51,BC51,,BN51,BV51,CD51,CL51)-CT51</f>
        <v/>
      </c>
      <c r="DX51" s="2811">
        <f>(CS51-CZ51)*10^6</f>
        <v/>
      </c>
      <c r="DY51" s="2811">
        <f>(CT51-DC51)*10^6</f>
        <v/>
      </c>
      <c r="DZ51" s="2811">
        <f>(CW51-DD51)*10^6</f>
        <v/>
      </c>
    </row>
    <row customFormat="1" customHeight="1" hidden="1" ht="12.75" r="52" s="777">
      <c r="B52" s="1192" t="inlineStr">
        <is>
          <t xml:space="preserve">      Outbound roaming</t>
        </is>
      </c>
      <c r="C52" s="643" t="inlineStr">
        <is>
          <t>TRAF46</t>
        </is>
      </c>
      <c r="D52" s="2832" t="n"/>
      <c r="E52" s="2832" t="n"/>
      <c r="F52" s="3323" t="n"/>
      <c r="G52" s="2832" t="n"/>
      <c r="H52" s="1195" t="n"/>
      <c r="I52" s="1196" t="n"/>
      <c r="J52" s="2832" t="n"/>
      <c r="K52" s="2832" t="n"/>
      <c r="L52" s="3323" t="n"/>
      <c r="M52" s="2832" t="n"/>
      <c r="N52" s="1195" t="n"/>
      <c r="O52" s="401" t="n"/>
      <c r="P52" s="2832" t="n"/>
      <c r="Q52" s="2832" t="n"/>
      <c r="R52" s="3323" t="n"/>
      <c r="S52" s="2832" t="n"/>
      <c r="T52" s="1195" t="n"/>
      <c r="U52" s="402" t="n"/>
      <c r="V52" s="2832" t="n"/>
      <c r="W52" s="2832" t="n"/>
      <c r="X52" s="2832" t="n"/>
      <c r="Y52" s="2935" t="n"/>
      <c r="Z52" s="2935" t="n"/>
      <c r="AA52" s="2832" t="n"/>
      <c r="AB52" s="1195" t="n"/>
      <c r="AC52" s="402" t="n"/>
      <c r="AD52" s="2832" t="n"/>
      <c r="AE52" s="2832" t="n"/>
      <c r="AF52" s="2832" t="n"/>
      <c r="AG52" s="2935" t="n"/>
      <c r="AH52" s="2935" t="n"/>
      <c r="AI52" s="2832" t="n"/>
      <c r="AJ52" s="1195" t="n"/>
      <c r="AK52" s="402" t="n"/>
      <c r="AL52" s="2832" t="n"/>
      <c r="AM52" s="2832" t="n"/>
      <c r="AN52" s="2832" t="n"/>
      <c r="AO52" s="2832" t="n"/>
      <c r="AP52" s="2935" t="n"/>
      <c r="AQ52" s="2935" t="n"/>
      <c r="AR52" s="2832" t="n"/>
      <c r="AS52" s="1195" t="n"/>
      <c r="AT52" s="2833" t="n"/>
      <c r="AU52" s="2832" t="n"/>
      <c r="AV52" s="2832" t="n"/>
      <c r="AW52" s="2832" t="n"/>
      <c r="AX52" s="2935" t="n"/>
      <c r="AY52" s="2935" t="n"/>
      <c r="AZ52" s="2832" t="n"/>
      <c r="BA52" s="1195" t="n"/>
      <c r="BB52" s="402" t="n"/>
      <c r="BC52" s="2832" t="n"/>
      <c r="BD52" s="2832" t="n"/>
      <c r="BE52" s="2832" t="n"/>
      <c r="BF52" s="2935" t="n"/>
      <c r="BG52" s="2935" t="n"/>
      <c r="BH52" s="2832" t="n"/>
      <c r="BI52" s="1195" t="n"/>
      <c r="BJ52" s="402" t="n"/>
      <c r="BK52" s="2832" t="n"/>
      <c r="BL52" s="2832" t="n"/>
      <c r="BM52" s="2832" t="n"/>
      <c r="BN52" s="2832" t="n"/>
      <c r="BO52" s="2935" t="n"/>
      <c r="BP52" s="2935" t="n"/>
      <c r="BQ52" s="2832" t="n"/>
      <c r="BR52" s="1195" t="n"/>
      <c r="BS52" s="402" t="n"/>
      <c r="BT52" s="2832" t="n"/>
      <c r="BU52" s="2832" t="n"/>
      <c r="BV52" s="2832" t="n"/>
      <c r="BW52" s="2935" t="n"/>
      <c r="BX52" s="2935" t="n"/>
      <c r="BY52" s="2832" t="n"/>
      <c r="BZ52" s="1195" t="n"/>
      <c r="CA52" s="402" t="n"/>
      <c r="CB52" s="2832" t="n"/>
      <c r="CC52" s="2832" t="n"/>
      <c r="CD52" s="2832" t="n"/>
      <c r="CE52" s="2935" t="n"/>
      <c r="CF52" s="2935" t="n"/>
      <c r="CG52" s="2832" t="n"/>
      <c r="CH52" s="1195" t="n"/>
      <c r="CI52" s="402" t="n"/>
      <c r="CJ52" s="2832" t="n"/>
      <c r="CK52" s="2832" t="n"/>
      <c r="CL52" s="2832" t="n"/>
      <c r="CM52" s="2935" t="n"/>
      <c r="CN52" s="2935" t="n"/>
      <c r="CO52" s="2832" t="n"/>
      <c r="CP52" s="1195" t="n"/>
      <c r="CQ52" s="401" t="n"/>
      <c r="CR52" s="3067" t="n"/>
      <c r="CS52" s="2832" t="n"/>
      <c r="CT52" s="2832" t="n"/>
      <c r="CU52" s="2832">
        <f>CR52-CS52</f>
        <v/>
      </c>
      <c r="CV52" s="2832">
        <f>CR52-CT52</f>
        <v/>
      </c>
      <c r="CW52" s="2832" t="n"/>
      <c r="CX52" s="2832">
        <f>IFERROR(CR52/CW52-1, "-")</f>
        <v/>
      </c>
      <c r="CY52" s="3324" t="n"/>
      <c r="CZ52" s="2832" t="n"/>
      <c r="DA52" s="2832" t="n"/>
      <c r="DB52" s="2832" t="n"/>
      <c r="DC52" s="2832" t="n"/>
      <c r="DD52" s="2832" t="n"/>
      <c r="DE52" s="401">
        <f>+CZ52/DD52-1</f>
        <v/>
      </c>
      <c r="DF52" s="401">
        <f>+DA52/DD52-1</f>
        <v/>
      </c>
      <c r="DG52" s="401">
        <f>+DB52/DD52-1</f>
        <v/>
      </c>
      <c r="DH52" s="401">
        <f>+DC52/DD52-1</f>
        <v/>
      </c>
      <c r="DI52" s="755" t="n"/>
      <c r="DJ52" s="3300">
        <f>SUM(D52,J52,P52,V52,AD52,AL52,AU52,BC52,BK52,BT52,CB52,CJ52)-CR52</f>
        <v/>
      </c>
      <c r="DK52" s="3300">
        <f>SUM(E52,K52,Q52,W52,AE52,AM52,AV52,BD52,BL52,BU52,CC52,CK52)-CS52</f>
        <v/>
      </c>
      <c r="DL52" s="3300">
        <f>SUM(G52,M52,S52,AA52,AI52,AR52,AZ52,BH52,BQ52,BY52,CG52,CO52)-CW52</f>
        <v/>
      </c>
      <c r="DM52" s="3300">
        <f>SUM(D52,J52,P52,V52,AD52,AL52,AU52,BC52,,BN52,BV52,CD52,CL52)-CT52</f>
        <v/>
      </c>
      <c r="DX52" s="2811">
        <f>(CS52-CZ52)*10^6</f>
        <v/>
      </c>
      <c r="DY52" s="2811">
        <f>(CT52-DC52)*10^6</f>
        <v/>
      </c>
      <c r="DZ52" s="2811">
        <f>(CW52-DD52)*10^6</f>
        <v/>
      </c>
    </row>
    <row customHeight="1" hidden="1" ht="3.75" r="53" s="2557">
      <c r="B53" s="1184" t="n"/>
      <c r="C53" s="643" t="inlineStr">
        <is>
          <t>TRAF47</t>
        </is>
      </c>
      <c r="D53" s="2908" t="n"/>
      <c r="E53" s="2908" t="n"/>
      <c r="F53" s="3317" t="n"/>
      <c r="G53" s="2908" t="n"/>
      <c r="H53" s="1187" t="n"/>
      <c r="I53" s="32" t="n"/>
      <c r="J53" s="2908" t="n"/>
      <c r="K53" s="2908" t="n"/>
      <c r="L53" s="3317" t="n"/>
      <c r="M53" s="2908" t="n"/>
      <c r="N53" s="1187" t="n"/>
      <c r="O53" s="513" t="n"/>
      <c r="P53" s="2908" t="n"/>
      <c r="Q53" s="2908" t="n"/>
      <c r="R53" s="3317" t="n"/>
      <c r="S53" s="2908" t="n"/>
      <c r="T53" s="1187" t="n"/>
      <c r="U53" s="514" t="n"/>
      <c r="V53" s="2908" t="n"/>
      <c r="W53" s="2908" t="n"/>
      <c r="X53" s="2908" t="n"/>
      <c r="Y53" s="3317" t="n"/>
      <c r="Z53" s="3317" t="n"/>
      <c r="AA53" s="2908" t="n"/>
      <c r="AB53" s="1187" t="n"/>
      <c r="AC53" s="514" t="n"/>
      <c r="AD53" s="2908" t="n"/>
      <c r="AE53" s="2908" t="n"/>
      <c r="AF53" s="2908" t="n"/>
      <c r="AG53" s="3317" t="n"/>
      <c r="AH53" s="3317" t="n"/>
      <c r="AI53" s="2908" t="n"/>
      <c r="AJ53" s="1187" t="n"/>
      <c r="AK53" s="514" t="n"/>
      <c r="AL53" s="2908" t="n"/>
      <c r="AM53" s="2908" t="n"/>
      <c r="AN53" s="2908" t="n"/>
      <c r="AO53" s="2908" t="n"/>
      <c r="AP53" s="3317" t="n"/>
      <c r="AQ53" s="3317" t="n"/>
      <c r="AR53" s="2908" t="n"/>
      <c r="AS53" s="1187" t="n"/>
      <c r="AT53" s="2826" t="n"/>
      <c r="AU53" s="2908" t="n"/>
      <c r="AV53" s="2908" t="n"/>
      <c r="AW53" s="2908" t="n"/>
      <c r="AX53" s="3317" t="n"/>
      <c r="AY53" s="3317" t="n"/>
      <c r="AZ53" s="2908" t="n"/>
      <c r="BA53" s="1187" t="n"/>
      <c r="BB53" s="514" t="n"/>
      <c r="BC53" s="2908" t="n"/>
      <c r="BD53" s="2908" t="n"/>
      <c r="BE53" s="2908" t="n"/>
      <c r="BF53" s="3317" t="n"/>
      <c r="BG53" s="3317" t="n"/>
      <c r="BH53" s="2908" t="n"/>
      <c r="BI53" s="1187" t="n"/>
      <c r="BJ53" s="514" t="n"/>
      <c r="BK53" s="2908" t="n"/>
      <c r="BL53" s="2908" t="n"/>
      <c r="BM53" s="2908" t="n"/>
      <c r="BN53" s="2908" t="n"/>
      <c r="BO53" s="3317" t="n"/>
      <c r="BP53" s="3317" t="n"/>
      <c r="BQ53" s="2908" t="n"/>
      <c r="BR53" s="1187" t="n"/>
      <c r="BS53" s="514" t="n"/>
      <c r="BT53" s="2908" t="n"/>
      <c r="BU53" s="2908" t="n"/>
      <c r="BV53" s="2908" t="n"/>
      <c r="BW53" s="3317" t="n"/>
      <c r="BX53" s="3317" t="n"/>
      <c r="BY53" s="2908" t="n"/>
      <c r="BZ53" s="1187" t="n"/>
      <c r="CA53" s="514" t="n"/>
      <c r="CB53" s="2908" t="n"/>
      <c r="CC53" s="2908" t="n"/>
      <c r="CD53" s="2908" t="n"/>
      <c r="CE53" s="3317" t="n"/>
      <c r="CF53" s="3317" t="n"/>
      <c r="CG53" s="2908" t="n"/>
      <c r="CH53" s="1187" t="n"/>
      <c r="CI53" s="514" t="n"/>
      <c r="CJ53" s="2908" t="n"/>
      <c r="CK53" s="2908" t="n"/>
      <c r="CL53" s="2908" t="n"/>
      <c r="CM53" s="3317" t="n"/>
      <c r="CN53" s="3317" t="n"/>
      <c r="CO53" s="2908" t="n"/>
      <c r="CP53" s="1187" t="n"/>
      <c r="CQ53" s="513" t="n"/>
      <c r="CR53" s="3336" t="n"/>
      <c r="CS53" s="2908" t="n"/>
      <c r="CT53" s="2908" t="n"/>
      <c r="CU53" s="2908">
        <f>CR53-CS53</f>
        <v/>
      </c>
      <c r="CV53" s="2908">
        <f>CR53-CT53</f>
        <v/>
      </c>
      <c r="CW53" s="2908" t="n"/>
      <c r="CX53" s="2908">
        <f>IFERROR(CR53/CW53-1, "-")</f>
        <v/>
      </c>
      <c r="CY53" s="3319" t="n"/>
      <c r="CZ53" s="2908" t="n"/>
      <c r="DA53" s="2908" t="n"/>
      <c r="DB53" s="2908" t="n"/>
      <c r="DC53" s="2908" t="n"/>
      <c r="DD53" s="2908" t="n"/>
      <c r="DE53" s="513" t="n"/>
      <c r="DF53" s="513" t="n"/>
      <c r="DG53" s="1048" t="n"/>
      <c r="DH53" s="1048" t="n"/>
      <c r="DI53" s="1167" t="n"/>
      <c r="DJ53" s="3300">
        <f>SUM(D53,J53,P53,V53,AD53,AL53,AU53,BC53,BK53,BT53,CB53,CJ53)-CR53</f>
        <v/>
      </c>
      <c r="DK53" s="3300">
        <f>SUM(E53,K53,Q53,W53,AE53,AM53,AV53,BD53,BL53,BU53,CC53,CK53)-CS53</f>
        <v/>
      </c>
      <c r="DL53" s="3300">
        <f>SUM(G53,M53,S53,AA53,AI53,AR53,AZ53,BH53,BQ53,BY53,CG53,CO53)-CW53</f>
        <v/>
      </c>
      <c r="DM53" s="3300">
        <f>SUM(D53,J53,P53,V53,AD53,AL53,AU53,BC53,,BN53,BV53,CD53,CL53)-CT53</f>
        <v/>
      </c>
      <c r="DX53" s="2811">
        <f>(CS53-CZ53)*10^6</f>
        <v/>
      </c>
      <c r="DY53" s="2811">
        <f>(CT53-DC53)*10^6</f>
        <v/>
      </c>
      <c r="DZ53" s="2811">
        <f>(CW53-DD53)*10^6</f>
        <v/>
      </c>
    </row>
    <row customHeight="1" ht="4.5" r="54" s="2557">
      <c r="C54" s="643" t="inlineStr">
        <is>
          <t>TRAF48</t>
        </is>
      </c>
      <c r="D54" s="2667" t="n"/>
      <c r="E54" s="2667" t="n"/>
      <c r="F54" s="2825" t="n"/>
      <c r="G54" s="2667" t="n"/>
      <c r="H54" s="224" t="n"/>
      <c r="I54" s="32" t="n"/>
      <c r="J54" s="2667" t="n"/>
      <c r="K54" s="2667" t="n"/>
      <c r="L54" s="2825" t="n"/>
      <c r="M54" s="2667" t="n"/>
      <c r="N54" s="224" t="n"/>
      <c r="O54" s="224" t="n"/>
      <c r="P54" s="2667" t="n"/>
      <c r="Q54" s="2667" t="n"/>
      <c r="R54" s="2825" t="n"/>
      <c r="S54" s="2667" t="n"/>
      <c r="T54" s="224" t="n"/>
      <c r="U54" s="389" t="n"/>
      <c r="V54" s="2667" t="n"/>
      <c r="W54" s="2667" t="n"/>
      <c r="X54" s="2667" t="n"/>
      <c r="Y54" s="2825" t="n"/>
      <c r="Z54" s="2825" t="n"/>
      <c r="AA54" s="2667" t="n"/>
      <c r="AB54" s="224" t="n"/>
      <c r="AC54" s="389" t="n"/>
      <c r="AD54" s="2667" t="n"/>
      <c r="AE54" s="2667" t="n"/>
      <c r="AF54" s="2667" t="n"/>
      <c r="AG54" s="2825" t="n"/>
      <c r="AH54" s="2825" t="n"/>
      <c r="AI54" s="2667" t="n"/>
      <c r="AJ54" s="224" t="n"/>
      <c r="AK54" s="389" t="n"/>
      <c r="AL54" s="2667" t="n"/>
      <c r="AM54" s="2667" t="n"/>
      <c r="AN54" s="2667" t="n"/>
      <c r="AO54" s="2667" t="n"/>
      <c r="AP54" s="2825" t="n"/>
      <c r="AQ54" s="2825" t="n"/>
      <c r="AR54" s="2667" t="n"/>
      <c r="AS54" s="224" t="n"/>
      <c r="AT54" s="2826" t="n"/>
      <c r="AU54" s="2667" t="n"/>
      <c r="AV54" s="2667" t="n"/>
      <c r="AW54" s="2667" t="n"/>
      <c r="AX54" s="2825" t="n"/>
      <c r="AY54" s="2825" t="n"/>
      <c r="AZ54" s="2667" t="n"/>
      <c r="BA54" s="224" t="n"/>
      <c r="BB54" s="389" t="n"/>
      <c r="BC54" s="2667" t="n"/>
      <c r="BD54" s="2667" t="n"/>
      <c r="BE54" s="2667" t="n"/>
      <c r="BF54" s="2825" t="n"/>
      <c r="BG54" s="2825" t="n"/>
      <c r="BH54" s="2667" t="n"/>
      <c r="BI54" s="224" t="n"/>
      <c r="BJ54" s="389" t="n"/>
      <c r="BK54" s="2667" t="n"/>
      <c r="BL54" s="2667" t="n"/>
      <c r="BM54" s="2667" t="n"/>
      <c r="BN54" s="2667" t="n"/>
      <c r="BO54" s="2825" t="n"/>
      <c r="BP54" s="2825" t="n"/>
      <c r="BQ54" s="2667" t="n"/>
      <c r="BR54" s="224" t="n"/>
      <c r="BS54" s="389" t="n"/>
      <c r="BT54" s="2667" t="n"/>
      <c r="BU54" s="2667" t="n"/>
      <c r="BV54" s="2667" t="n"/>
      <c r="BW54" s="2825" t="n"/>
      <c r="BX54" s="2825" t="n"/>
      <c r="BY54" s="2667" t="n"/>
      <c r="BZ54" s="224" t="n"/>
      <c r="CA54" s="389" t="n"/>
      <c r="CB54" s="2667" t="n"/>
      <c r="CC54" s="2667" t="n"/>
      <c r="CD54" s="2667" t="n"/>
      <c r="CE54" s="2825" t="n"/>
      <c r="CF54" s="2825" t="n"/>
      <c r="CG54" s="2667" t="n"/>
      <c r="CH54" s="224" t="n"/>
      <c r="CI54" s="389" t="n"/>
      <c r="CJ54" s="2667" t="n"/>
      <c r="CK54" s="2667" t="n"/>
      <c r="CL54" s="2667" t="n"/>
      <c r="CM54" s="2825" t="n"/>
      <c r="CN54" s="2825" t="n"/>
      <c r="CO54" s="2667" t="n"/>
      <c r="CP54" s="224" t="n"/>
      <c r="CQ54" s="224" t="n"/>
      <c r="CR54" s="3008" t="n"/>
      <c r="CS54" s="2667" t="n"/>
      <c r="CT54" s="2667" t="n"/>
      <c r="CU54" s="2667">
        <f>CR54-CS54</f>
        <v/>
      </c>
      <c r="CV54" s="2667">
        <f>CR54-CT54</f>
        <v/>
      </c>
      <c r="CW54" s="2667" t="n"/>
      <c r="CX54" s="2667">
        <f>IFERROR(CR54/CW54-1, "-")</f>
        <v/>
      </c>
      <c r="CY54" s="3309" t="n"/>
      <c r="CZ54" s="2667" t="n"/>
      <c r="DA54" s="2667" t="n"/>
      <c r="DB54" s="2667" t="n"/>
      <c r="DC54" s="2667" t="n"/>
      <c r="DD54" s="2667" t="n"/>
      <c r="DE54" s="224" t="n"/>
      <c r="DF54" s="32" t="n"/>
      <c r="DG54" s="32" t="n"/>
      <c r="DH54" s="32" t="n"/>
      <c r="DJ54" s="3300">
        <f>SUM(D54,J54,P54,V54,AD54,AL54,AU54,BC54,BK54,BT54,CB54,CJ54)-CR54</f>
        <v/>
      </c>
      <c r="DK54" s="3300">
        <f>SUM(E54,K54,Q54,W54,AE54,AM54,AV54,BD54,BL54,BU54,CC54,CK54)-CS54</f>
        <v/>
      </c>
      <c r="DL54" s="3300">
        <f>SUM(G54,M54,S54,AA54,AI54,AR54,AZ54,BH54,BQ54,BY54,CG54,CO54)-CW54</f>
        <v/>
      </c>
      <c r="DM54" s="3300">
        <f>SUM(D54,J54,P54,V54,AD54,AL54,AU54,BC54,,BN54,BV54,CD54,CL54)-CT54</f>
        <v/>
      </c>
      <c r="DX54" s="2811">
        <f>(CS54-CZ54)*10^6</f>
        <v/>
      </c>
      <c r="DY54" s="2811">
        <f>(CT54-DC54)*10^6</f>
        <v/>
      </c>
      <c r="DZ54" s="2811">
        <f>(CW54-DD54)*10^6</f>
        <v/>
      </c>
    </row>
    <row customHeight="1" ht="12.75" r="55" s="2557">
      <c r="B55" s="1156" t="inlineStr">
        <is>
          <t>Total  Trafic entrant</t>
        </is>
      </c>
      <c r="C55" s="643" t="inlineStr">
        <is>
          <t>TRAF49</t>
        </is>
      </c>
      <c r="D55" s="3302" t="n">
        <v>134.8676175071746</v>
      </c>
      <c r="E55" s="3302" t="n">
        <v>99.22147858192098</v>
      </c>
      <c r="F55" s="3302" t="n">
        <v>35.6461389252536</v>
      </c>
      <c r="G55" s="3302" t="n">
        <v>90.16237363250929</v>
      </c>
      <c r="H55" s="667" t="n">
        <v>0.4958303788327307</v>
      </c>
      <c r="I55" s="93" t="n"/>
      <c r="J55" s="3302" t="n">
        <v>133.509833302503</v>
      </c>
      <c r="K55" s="3302" t="n">
        <v>89.67257125820935</v>
      </c>
      <c r="L55" s="3302" t="n">
        <v>43.83726204429361</v>
      </c>
      <c r="M55" s="3302" t="n">
        <v>87.72255984927803</v>
      </c>
      <c r="N55" s="667" t="n">
        <v>0.5219555098699251</v>
      </c>
      <c r="O55" s="368" t="n"/>
      <c r="P55" s="3302" t="n">
        <v>151.5888540655977</v>
      </c>
      <c r="Q55" s="3302" t="n">
        <v>99.64595541825662</v>
      </c>
      <c r="R55" s="3302" t="n">
        <v>51.94289864734111</v>
      </c>
      <c r="S55" s="3302" t="n">
        <v>90.16237363250929</v>
      </c>
      <c r="T55" s="667" t="n">
        <v>0.6812873037643752</v>
      </c>
      <c r="U55" s="370" t="n"/>
      <c r="V55" s="3302" t="n">
        <v>149.7602546607662</v>
      </c>
      <c r="W55" s="3302" t="n">
        <v>96.67109246965053</v>
      </c>
      <c r="X55" s="3302" t="n">
        <v>163.6991561570519</v>
      </c>
      <c r="Y55" s="3302" t="n">
        <v>53.08916219111565</v>
      </c>
      <c r="Z55" s="3302" t="n">
        <v>-13.93890149628572</v>
      </c>
      <c r="AA55" s="3302" t="n">
        <v>94.27981640205694</v>
      </c>
      <c r="AB55" s="667" t="n">
        <v>0.5884657011009919</v>
      </c>
      <c r="AC55" s="370" t="n"/>
      <c r="AD55" s="3302" t="n">
        <v>132.1885077637684</v>
      </c>
      <c r="AE55" s="3302" t="n">
        <v>100.053243015835</v>
      </c>
      <c r="AF55" s="3302" t="n">
        <v>170.355253579261</v>
      </c>
      <c r="AG55" s="3302" t="n">
        <v>32.13526474793343</v>
      </c>
      <c r="AH55" s="3302" t="n">
        <v>-38.16674581549256</v>
      </c>
      <c r="AI55" s="3302" t="n">
        <v>98.3089484126974</v>
      </c>
      <c r="AJ55" s="667" t="n">
        <v>0.3446233521779303</v>
      </c>
      <c r="AK55" s="370" t="n"/>
      <c r="AL55" s="3302" t="n">
        <v>130.7962434546698</v>
      </c>
      <c r="AM55" s="3302" t="n">
        <v>97.2833413129237</v>
      </c>
      <c r="AN55" s="3302" t="n">
        <v>165.3718391384135</v>
      </c>
      <c r="AO55" s="3302" t="n">
        <v>125.6036835528165</v>
      </c>
      <c r="AP55" s="3302" t="n">
        <v>33.51290214174607</v>
      </c>
      <c r="AQ55" s="3302" t="n">
        <v>-34.57559568374376</v>
      </c>
      <c r="AR55" s="3302" t="n">
        <v>98.38820660438857</v>
      </c>
      <c r="AS55" s="667" t="n">
        <v>0.3293894458366482</v>
      </c>
      <c r="AT55" s="3337" t="n"/>
      <c r="AU55" s="3302" t="n">
        <v>127.9335447455827</v>
      </c>
      <c r="AV55" s="3302" t="n">
        <v>100.9889167625203</v>
      </c>
      <c r="AW55" s="3302" t="n">
        <v>126.5032771729716</v>
      </c>
      <c r="AX55" s="3302" t="n">
        <v>26.94462798306243</v>
      </c>
      <c r="AY55" s="3302" t="n">
        <v>1.430267572611143</v>
      </c>
      <c r="AZ55" s="3302" t="n">
        <v>104.948489497289</v>
      </c>
      <c r="BA55" s="667" t="n">
        <v>0.2190127305156446</v>
      </c>
      <c r="BB55" s="370" t="n"/>
      <c r="BC55" s="3302" t="n">
        <v>130.9180335997803</v>
      </c>
      <c r="BD55" s="3302" t="n">
        <v>101.2980483543964</v>
      </c>
      <c r="BE55" s="3302" t="n">
        <v>122.2777241674443</v>
      </c>
      <c r="BF55" s="3302" t="n">
        <v>29.61998524538392</v>
      </c>
      <c r="BG55" s="3302" t="n">
        <v>8.640309432335926</v>
      </c>
      <c r="BH55" s="3302" t="n">
        <v>106.4486907657536</v>
      </c>
      <c r="BI55" s="667" t="n">
        <v>0.2298698336071874</v>
      </c>
      <c r="BJ55" s="370" t="n"/>
      <c r="BK55" s="3302" t="n">
        <v>131.6952530885591</v>
      </c>
      <c r="BL55" s="3302" t="n">
        <v>98.58286664899778</v>
      </c>
      <c r="BM55" s="3302" t="n">
        <v>117.3923240527097</v>
      </c>
      <c r="BN55" s="3302" t="n">
        <v>91.99448999193288</v>
      </c>
      <c r="BO55" s="3302" t="n">
        <v>33.11238643956135</v>
      </c>
      <c r="BP55" s="3302" t="n">
        <v>39.70076309662625</v>
      </c>
      <c r="BQ55" s="3302" t="n">
        <v>104.948489497289</v>
      </c>
      <c r="BR55" s="667" t="n">
        <v>0.2548561081668643</v>
      </c>
      <c r="BS55" s="370" t="n"/>
      <c r="BT55" s="3302" t="n">
        <v>129.1933869113206</v>
      </c>
      <c r="BU55" s="3302" t="n">
        <v>102.5257716476258</v>
      </c>
      <c r="BV55" s="3302" t="n">
        <v>94.83346269256189</v>
      </c>
      <c r="BW55" s="3302" t="n">
        <v>26.66761526369476</v>
      </c>
      <c r="BX55" s="3302" t="n">
        <v>34.35992421875868</v>
      </c>
      <c r="BY55" s="3302" t="n">
        <v>108.8741396105454</v>
      </c>
      <c r="BZ55" s="667" t="n">
        <v>0.1866306119475138</v>
      </c>
      <c r="CA55" s="370" t="n"/>
      <c r="CB55" s="3302" t="n">
        <v>120.5223294993731</v>
      </c>
      <c r="CC55" s="3302" t="n">
        <v>99.91739598849438</v>
      </c>
      <c r="CD55" s="3302" t="n">
        <v>91.88200019582425</v>
      </c>
      <c r="CE55" s="3302" t="n">
        <v>20.60493351087871</v>
      </c>
      <c r="CF55" s="3302" t="n">
        <v>28.64032930354884</v>
      </c>
      <c r="CG55" s="3302" t="n">
        <v>114.5992582946477</v>
      </c>
      <c r="CH55" s="667" t="n">
        <v>0.05168507451851512</v>
      </c>
      <c r="CI55" s="370" t="n"/>
      <c r="CJ55" s="3302" t="n">
        <v>134.1013762042773</v>
      </c>
      <c r="CK55" s="3302" t="n">
        <v>104.1981473781074</v>
      </c>
      <c r="CL55" s="3302" t="n">
        <v>95.69615645181129</v>
      </c>
      <c r="CM55" s="3302" t="n">
        <v>29.90322882616994</v>
      </c>
      <c r="CN55" s="3302" t="n">
        <v>38.40521975246601</v>
      </c>
      <c r="CO55" s="3302" t="n">
        <v>126.7039150547607</v>
      </c>
      <c r="CP55" s="667" t="n">
        <v>0.0583838403597825</v>
      </c>
      <c r="CQ55" s="368" t="n"/>
      <c r="CR55" s="3306" t="n">
        <v>1607.075234803373</v>
      </c>
      <c r="CS55" s="3301" t="n">
        <v>1190.058828836938</v>
      </c>
      <c r="CT55" s="3302" t="n">
        <v>1465.968998431973</v>
      </c>
      <c r="CU55" s="3302" t="n">
        <v>417.0164059664346</v>
      </c>
      <c r="CV55" s="3302" t="n">
        <v>141.1062363714</v>
      </c>
      <c r="CW55" s="3302" t="n">
        <v>1225.547261253725</v>
      </c>
      <c r="CX55" s="3302">
        <f>IFERROR(CR55/CW55-1, "-")</f>
        <v/>
      </c>
      <c r="CY55" s="3338" t="n"/>
      <c r="CZ55" s="3302" t="n">
        <v>1190.058828836938</v>
      </c>
      <c r="DA55" s="3302" t="n">
        <v>1945.854926659921</v>
      </c>
      <c r="DB55" s="3302" t="n">
        <v>1561.493350280424</v>
      </c>
      <c r="DC55" s="3302" t="n">
        <v>1465.968998431973</v>
      </c>
      <c r="DD55" s="3302" t="n">
        <v>1225.547261253725</v>
      </c>
      <c r="DE55" s="368">
        <f>+CZ55/DD55-1</f>
        <v/>
      </c>
      <c r="DF55" s="368">
        <f>+DA55/DD55-1</f>
        <v/>
      </c>
      <c r="DG55" s="368">
        <f>+DB55/DD55-1</f>
        <v/>
      </c>
      <c r="DH55" s="368">
        <f>+DC55/DD55-1</f>
        <v/>
      </c>
      <c r="DI55" s="1167" t="n"/>
      <c r="DJ55" s="3300">
        <f>SUM(D55,J55,P55,V55,AD55,AL55,AU55,BC55,BK55,BT55,CB55,CJ55)-CR55</f>
        <v/>
      </c>
      <c r="DK55" s="3300">
        <f>SUM(E55,K55,Q55,W55,AE55,AM55,AV55,BD55,BL55,BU55,CC55,CK55)-CS55</f>
        <v/>
      </c>
      <c r="DL55" s="3300">
        <f>SUM(G55,M55,S55,AA55,AI55,AR55,AZ55,BH55,BQ55,BY55,CG55,CO55)-CW55</f>
        <v/>
      </c>
      <c r="DM55" s="3300">
        <f>SUM(D55,J55,P55,V55,AD55,AL55,AU55,BC55,,BN55,BV55,CD55,CL55)-CT55</f>
        <v/>
      </c>
      <c r="DX55" s="2811">
        <f>(CS55-CZ55)*10^6</f>
        <v/>
      </c>
      <c r="DY55" s="2811">
        <f>(CT55-DC55)*10^6</f>
        <v/>
      </c>
      <c r="DZ55" s="2811">
        <f>(CW55-DD55)*10^6</f>
        <v/>
      </c>
    </row>
    <row customHeight="1" ht="6" r="56" s="2557">
      <c r="C56" s="643" t="inlineStr">
        <is>
          <t>TRAF50</t>
        </is>
      </c>
      <c r="D56" s="2667" t="n"/>
      <c r="E56" s="2667" t="n"/>
      <c r="F56" s="2825" t="n"/>
      <c r="G56" s="2667" t="n"/>
      <c r="H56" s="224" t="n"/>
      <c r="I56" s="32" t="n"/>
      <c r="J56" s="2667" t="n"/>
      <c r="K56" s="2667" t="n"/>
      <c r="L56" s="2825" t="n"/>
      <c r="M56" s="2667" t="n"/>
      <c r="N56" s="224" t="n"/>
      <c r="O56" s="224" t="n"/>
      <c r="P56" s="2667" t="n"/>
      <c r="Q56" s="2667" t="n"/>
      <c r="R56" s="2825" t="n"/>
      <c r="S56" s="2667" t="n"/>
      <c r="T56" s="224" t="n"/>
      <c r="U56" s="389" t="n"/>
      <c r="V56" s="2667" t="n"/>
      <c r="W56" s="2667" t="n"/>
      <c r="X56" s="2667" t="n"/>
      <c r="Y56" s="2825" t="n"/>
      <c r="Z56" s="2825" t="n"/>
      <c r="AA56" s="2667" t="n"/>
      <c r="AB56" s="224" t="n"/>
      <c r="AC56" s="389" t="n"/>
      <c r="AD56" s="2667" t="n"/>
      <c r="AE56" s="2667" t="n"/>
      <c r="AF56" s="2667" t="n"/>
      <c r="AG56" s="2825" t="n"/>
      <c r="AH56" s="2825" t="n"/>
      <c r="AI56" s="2667" t="n"/>
      <c r="AJ56" s="224" t="n"/>
      <c r="AK56" s="389" t="n"/>
      <c r="AL56" s="2667" t="n"/>
      <c r="AM56" s="2667" t="n"/>
      <c r="AN56" s="2667" t="n"/>
      <c r="AO56" s="2667" t="n"/>
      <c r="AP56" s="2825" t="n"/>
      <c r="AQ56" s="2825" t="n"/>
      <c r="AR56" s="2667" t="n"/>
      <c r="AS56" s="224" t="n"/>
      <c r="AT56" s="2826" t="n"/>
      <c r="AU56" s="2667" t="n"/>
      <c r="AV56" s="2667" t="n"/>
      <c r="AW56" s="2667" t="n"/>
      <c r="AX56" s="2825" t="n"/>
      <c r="AY56" s="2825" t="n"/>
      <c r="AZ56" s="2667" t="n"/>
      <c r="BA56" s="224" t="n"/>
      <c r="BB56" s="389" t="n"/>
      <c r="BC56" s="2667" t="n"/>
      <c r="BD56" s="2667" t="n"/>
      <c r="BE56" s="2667" t="n"/>
      <c r="BF56" s="2825" t="n"/>
      <c r="BG56" s="2825" t="n"/>
      <c r="BH56" s="2667" t="n"/>
      <c r="BI56" s="224" t="n"/>
      <c r="BJ56" s="389" t="n"/>
      <c r="BK56" s="2667" t="n"/>
      <c r="BL56" s="2667" t="n"/>
      <c r="BM56" s="2667" t="n"/>
      <c r="BN56" s="2667" t="n"/>
      <c r="BO56" s="2825" t="n"/>
      <c r="BP56" s="2825" t="n"/>
      <c r="BQ56" s="2667" t="n"/>
      <c r="BR56" s="224" t="n"/>
      <c r="BS56" s="389" t="n"/>
      <c r="BT56" s="2667" t="n"/>
      <c r="BU56" s="2667" t="n"/>
      <c r="BV56" s="2667" t="n"/>
      <c r="BW56" s="2825" t="n"/>
      <c r="BX56" s="2825" t="n"/>
      <c r="BY56" s="2667" t="n"/>
      <c r="BZ56" s="224" t="n"/>
      <c r="CA56" s="389" t="n"/>
      <c r="CB56" s="2667" t="n"/>
      <c r="CC56" s="2667" t="n"/>
      <c r="CD56" s="2667" t="n"/>
      <c r="CE56" s="2825" t="n"/>
      <c r="CF56" s="2825" t="n"/>
      <c r="CG56" s="2667" t="n"/>
      <c r="CH56" s="224" t="n"/>
      <c r="CI56" s="389" t="n"/>
      <c r="CJ56" s="2667" t="n"/>
      <c r="CK56" s="2667" t="n"/>
      <c r="CL56" s="2667" t="n"/>
      <c r="CM56" s="2825" t="n"/>
      <c r="CN56" s="2825" t="n"/>
      <c r="CO56" s="2667" t="n"/>
      <c r="CP56" s="224" t="n"/>
      <c r="CQ56" s="224" t="n"/>
      <c r="CR56" s="3008" t="n"/>
      <c r="CS56" s="2667" t="n"/>
      <c r="CT56" s="2667" t="n"/>
      <c r="CU56" s="2667">
        <f>CR56-CS56</f>
        <v/>
      </c>
      <c r="CV56" s="2667">
        <f>CR56-CT56</f>
        <v/>
      </c>
      <c r="CW56" s="2667" t="n"/>
      <c r="CX56" s="2667">
        <f>IFERROR(CR56/CW56-1, "-")</f>
        <v/>
      </c>
      <c r="CY56" s="3309" t="n"/>
      <c r="CZ56" s="2667" t="n"/>
      <c r="DA56" s="2667" t="n"/>
      <c r="DB56" s="2667" t="n"/>
      <c r="DC56" s="2667" t="n"/>
      <c r="DD56" s="2667" t="n"/>
      <c r="DE56" s="224" t="n"/>
      <c r="DF56" s="224" t="n"/>
      <c r="DG56" s="224" t="n"/>
      <c r="DH56" s="224" t="n"/>
      <c r="DJ56" s="3300">
        <f>SUM(D56,J56,P56,V56,AD56,AL56,AU56,BC56,BK56,BT56,CB56,CJ56)-CR56</f>
        <v/>
      </c>
      <c r="DK56" s="3300">
        <f>SUM(E56,K56,Q56,W56,AE56,AM56,AV56,BD56,BL56,BU56,CC56,CK56)-CS56</f>
        <v/>
      </c>
      <c r="DL56" s="3300">
        <f>SUM(G56,M56,S56,AA56,AI56,AR56,AZ56,BH56,BQ56,BY56,CG56,CO56)-CW56</f>
        <v/>
      </c>
      <c r="DM56" s="3300">
        <f>SUM(D56,J56,P56,V56,AD56,AL56,AU56,BC56,,BN56,BV56,CD56,CL56)-CT56</f>
        <v/>
      </c>
      <c r="DX56" s="2811">
        <f>(CS56-CZ56)*10^6</f>
        <v/>
      </c>
      <c r="DY56" s="2811">
        <f>(CT56-DC56)*10^6</f>
        <v/>
      </c>
      <c r="DZ56" s="2811">
        <f>(CW56-DD56)*10^6</f>
        <v/>
      </c>
    </row>
    <row customFormat="1" customHeight="1" ht="12.75" r="57" s="139">
      <c r="B57" s="1171" t="inlineStr">
        <is>
          <t>Trafic entrant prépayé (Consumer)</t>
        </is>
      </c>
      <c r="C57" s="643" t="inlineStr">
        <is>
          <t>TRAF51</t>
        </is>
      </c>
      <c r="D57" s="3199" t="n">
        <v>125.8052041906875</v>
      </c>
      <c r="E57" s="3199" t="n">
        <v>93.088179976313</v>
      </c>
      <c r="F57" s="3310" t="n">
        <v>32.71702421437452</v>
      </c>
      <c r="G57" s="3199" t="n">
        <v>86.79817897501786</v>
      </c>
      <c r="H57" s="1174" t="n">
        <v>0.4493991196162836</v>
      </c>
      <c r="I57" s="93" t="n"/>
      <c r="J57" s="3199" t="n">
        <v>124.2442748508394</v>
      </c>
      <c r="K57" s="3199" t="n">
        <v>84.11423054558472</v>
      </c>
      <c r="L57" s="3310" t="n">
        <v>40.13004430525473</v>
      </c>
      <c r="M57" s="3199" t="n">
        <v>84.11088353964497</v>
      </c>
      <c r="N57" s="1174" t="n">
        <v>0.4771486117165553</v>
      </c>
      <c r="O57" s="987" t="n"/>
      <c r="P57" s="3199" t="n">
        <v>140.8984622805592</v>
      </c>
      <c r="Q57" s="3199" t="n">
        <v>93.47507568111479</v>
      </c>
      <c r="R57" s="3310" t="n">
        <v>47.4233865994444</v>
      </c>
      <c r="S57" s="3199" t="n">
        <v>86.79817897501786</v>
      </c>
      <c r="T57" s="1174" t="n">
        <v>0.6232882295965265</v>
      </c>
      <c r="U57" s="369" t="n"/>
      <c r="V57" s="3199" t="n">
        <v>140.7241737631354</v>
      </c>
      <c r="W57" s="3199" t="n">
        <v>90.67888070408785</v>
      </c>
      <c r="X57" s="3199" t="n">
        <v>153.4568603314101</v>
      </c>
      <c r="Y57" s="3310" t="n">
        <v>50.04529305904751</v>
      </c>
      <c r="Z57" s="3310" t="n">
        <v>-12.73268656827477</v>
      </c>
      <c r="AA57" s="3199" t="n">
        <v>90.00586821852576</v>
      </c>
      <c r="AB57" s="1174" t="n">
        <v>0.5634999867060926</v>
      </c>
      <c r="AC57" s="369" t="n"/>
      <c r="AD57" s="3199" t="n">
        <v>122.8444130391916</v>
      </c>
      <c r="AE57" s="3199" t="n">
        <v>93.83678012065673</v>
      </c>
      <c r="AF57" s="3199" t="n">
        <v>159.7368164121189</v>
      </c>
      <c r="AG57" s="3310" t="n">
        <v>29.00763291853488</v>
      </c>
      <c r="AH57" s="3310" t="n">
        <v>-36.89240337292725</v>
      </c>
      <c r="AI57" s="3199" t="n">
        <v>93.49039395185247</v>
      </c>
      <c r="AJ57" s="1174" t="n">
        <v>0.3139789859315008</v>
      </c>
      <c r="AK57" s="369" t="n"/>
      <c r="AL57" s="3199" t="n">
        <v>121.443042245664</v>
      </c>
      <c r="AM57" s="3199" t="n">
        <v>91.23942053690558</v>
      </c>
      <c r="AN57" s="3199" t="n">
        <v>155.0677067984874</v>
      </c>
      <c r="AO57" s="3199" t="n">
        <v>116.424069491141</v>
      </c>
      <c r="AP57" s="3310" t="n">
        <v>30.20362170875845</v>
      </c>
      <c r="AQ57" s="3310" t="n">
        <v>-33.62466455282336</v>
      </c>
      <c r="AR57" s="3199" t="n">
        <v>93.56808001585489</v>
      </c>
      <c r="AS57" s="1174" t="n">
        <v>0.2979110207785154</v>
      </c>
      <c r="AT57" s="3023" t="n"/>
      <c r="AU57" s="3199" t="n">
        <v>118.690175521495</v>
      </c>
      <c r="AV57" s="3199" t="n">
        <v>94.71426446785739</v>
      </c>
      <c r="AW57" s="3199" t="n">
        <v>116.9663647790902</v>
      </c>
      <c r="AX57" s="3310" t="n">
        <v>23.97591105363756</v>
      </c>
      <c r="AY57" s="3310" t="n">
        <v>1.723810742404709</v>
      </c>
      <c r="AZ57" s="3199" t="n">
        <v>99.07690090377648</v>
      </c>
      <c r="BA57" s="1174" t="n">
        <v>0.1979601142022689</v>
      </c>
      <c r="BB57" s="369" t="n"/>
      <c r="BC57" s="3199" t="n">
        <v>121.3756538758831</v>
      </c>
      <c r="BD57" s="3199" t="n">
        <v>94.98881557219249</v>
      </c>
      <c r="BE57" s="3199" t="n">
        <v>112.6900792572935</v>
      </c>
      <c r="BF57" s="3310" t="n">
        <v>26.38683830369061</v>
      </c>
      <c r="BG57" s="3310" t="n">
        <v>8.685574618589555</v>
      </c>
      <c r="BH57" s="3199" t="n">
        <v>100.2146191140302</v>
      </c>
      <c r="BI57" s="1174" t="n">
        <v>0.2111571639839758</v>
      </c>
      <c r="BJ57" s="369" t="n"/>
      <c r="BK57" s="3199" t="n">
        <v>122.0634721748358</v>
      </c>
      <c r="BL57" s="3199" t="n">
        <v>92.44004585764745</v>
      </c>
      <c r="BM57" s="3199" t="n">
        <v>108.0597752414385</v>
      </c>
      <c r="BN57" s="3199" t="n">
        <v>90.53419369067871</v>
      </c>
      <c r="BO57" s="3310" t="n">
        <v>29.62342631718835</v>
      </c>
      <c r="BP57" s="3310" t="n">
        <v>31.52927848415709</v>
      </c>
      <c r="BQ57" s="3199" t="n">
        <v>99.07690090377648</v>
      </c>
      <c r="BR57" s="1174" t="n">
        <v>0.2320073706522561</v>
      </c>
      <c r="BS57" s="369" t="n"/>
      <c r="BT57" s="3199" t="n">
        <v>119.6569489516807</v>
      </c>
      <c r="BU57" s="3199" t="n">
        <v>96.13949882031869</v>
      </c>
      <c r="BV57" s="3199" t="n">
        <v>93.32147901308261</v>
      </c>
      <c r="BW57" s="3310" t="n">
        <v>23.51745013136197</v>
      </c>
      <c r="BX57" s="3310" t="n">
        <v>26.33546993859805</v>
      </c>
      <c r="BY57" s="3199" t="n">
        <v>102.0129564685739</v>
      </c>
      <c r="BZ57" s="1174" t="n">
        <v>0.1729583485656765</v>
      </c>
      <c r="CA57" s="369" t="n"/>
      <c r="CB57" s="3199" t="n">
        <v>111.6318981303523</v>
      </c>
      <c r="CC57" s="3199" t="n">
        <v>93.69697754076154</v>
      </c>
      <c r="CD57" s="3199" t="n">
        <v>90.41339621598044</v>
      </c>
      <c r="CE57" s="3310" t="n">
        <v>17.93492058959077</v>
      </c>
      <c r="CF57" s="3310" t="n">
        <v>21.21850191437187</v>
      </c>
      <c r="CG57" s="3199" t="n">
        <v>107.2016399074168</v>
      </c>
      <c r="CH57" s="1174" t="n">
        <v>0.04132640346511129</v>
      </c>
      <c r="CI57" s="369" t="n"/>
      <c r="CJ57" s="3199" t="n">
        <v>124.1629550729659</v>
      </c>
      <c r="CK57" s="3199" t="n">
        <v>97.73012206218365</v>
      </c>
      <c r="CL57" s="3199" t="n">
        <v>94.17559585694499</v>
      </c>
      <c r="CM57" s="3310" t="n">
        <v>26.43283301078223</v>
      </c>
      <c r="CN57" s="3310" t="n">
        <v>29.98735921602089</v>
      </c>
      <c r="CO57" s="3199" t="n">
        <v>118.4649852184031</v>
      </c>
      <c r="CP57" s="1174" t="n">
        <v>0.04809834605607688</v>
      </c>
      <c r="CQ57" s="987" t="n"/>
      <c r="CR57" s="3312" t="n">
        <v>1493.54067409729</v>
      </c>
      <c r="CS57" s="3311" t="n">
        <v>1116.142291885624</v>
      </c>
      <c r="CT57" s="3199" t="n">
        <v>1384.470064544142</v>
      </c>
      <c r="CU57" s="3199" t="n">
        <v>377.3983822116661</v>
      </c>
      <c r="CV57" s="3199" t="n">
        <v>109.0706095531477</v>
      </c>
      <c r="CW57" s="3199" t="n">
        <v>1160.819586191891</v>
      </c>
      <c r="CX57" s="3199">
        <f>IFERROR(CR57/CW57-1, "-")</f>
        <v/>
      </c>
      <c r="CY57" s="3320" t="n"/>
      <c r="CZ57" s="3199" t="n">
        <v>1116.142291885624</v>
      </c>
      <c r="DA57" s="3199" t="n">
        <v>1821.746149481693</v>
      </c>
      <c r="DB57" s="3199" t="n">
        <v>1447.490534889804</v>
      </c>
      <c r="DC57" s="3199" t="n">
        <v>1384.470064544142</v>
      </c>
      <c r="DD57" s="3199" t="n">
        <v>1160.819586191891</v>
      </c>
      <c r="DE57" s="987">
        <f>+CZ57/DD57-1</f>
        <v/>
      </c>
      <c r="DF57" s="987">
        <f>+DA57/DD57-1</f>
        <v/>
      </c>
      <c r="DG57" s="987">
        <f>+DB57/DD57-1</f>
        <v/>
      </c>
      <c r="DH57" s="987">
        <f>+DC57/DD57-1</f>
        <v/>
      </c>
      <c r="DI57" s="1177" t="n"/>
      <c r="DJ57" s="3300">
        <f>SUM(D57,J57,P57,V57,AD57,AL57,AU57,BC57,BK57,BT57,CB57,CJ57)-CR57</f>
        <v/>
      </c>
      <c r="DK57" s="3300">
        <f>SUM(E57,K57,Q57,W57,AE57,AM57,AV57,BD57,BL57,BU57,CC57,CK57)-CS57</f>
        <v/>
      </c>
      <c r="DL57" s="3300">
        <f>SUM(G57,M57,S57,AA57,AI57,AR57,AZ57,BH57,BQ57,BY57,CG57,CO57)-CW57</f>
        <v/>
      </c>
      <c r="DM57" s="3300">
        <f>SUM(D57,J57,P57,V57,AD57,AL57,AU57,BC57,,BN57,BV57,CD57,CL57)-CT57</f>
        <v/>
      </c>
      <c r="DX57" s="2811">
        <f>(CS57-CZ57)*10^6</f>
        <v/>
      </c>
      <c r="DY57" s="2811">
        <f>(CT57-DC57)*10^6</f>
        <v/>
      </c>
      <c r="DZ57" s="2811">
        <f>(CW57-DD57)*10^6</f>
        <v/>
      </c>
    </row>
    <row customHeight="1" ht="12.75" r="58" s="2557">
      <c r="B58" s="1178" t="inlineStr">
        <is>
          <t xml:space="preserve">    du fixe </t>
        </is>
      </c>
      <c r="C58" s="643" t="inlineStr">
        <is>
          <t>TRAF52</t>
        </is>
      </c>
      <c r="D58" s="3339" t="n">
        <v>0.02912730102659458</v>
      </c>
      <c r="E58" s="2914" t="n">
        <v>0.04051346048865797</v>
      </c>
      <c r="F58" s="3340" t="n">
        <v>-0.01138615946206339</v>
      </c>
      <c r="G58" s="2914" t="n">
        <v>0.05126006302730299</v>
      </c>
      <c r="H58" s="1179" t="n">
        <v>-0.4317739911657872</v>
      </c>
      <c r="I58" s="32" t="n"/>
      <c r="J58" s="3339" t="n">
        <v>0.1161922384794165</v>
      </c>
      <c r="K58" s="2914" t="n">
        <v>0.04054602690074111</v>
      </c>
      <c r="L58" s="3340" t="n">
        <v>0.07564621157867535</v>
      </c>
      <c r="M58" s="2914" t="n">
        <v>0.04896270766117097</v>
      </c>
      <c r="N58" s="1179" t="n">
        <v>1.373076245772264</v>
      </c>
      <c r="O58" s="523" t="n"/>
      <c r="P58" s="3339" t="n">
        <v>0.2177964861331379</v>
      </c>
      <c r="Q58" s="2914" t="n">
        <v>0.04075236002700598</v>
      </c>
      <c r="R58" s="3340" t="n">
        <v>0.1770441261061319</v>
      </c>
      <c r="S58" s="2914" t="n">
        <v>0.05126006302730299</v>
      </c>
      <c r="T58" s="1179" t="n">
        <v>3.248853264521572</v>
      </c>
      <c r="U58" s="524" t="n"/>
      <c r="V58" s="3339" t="n">
        <v>0.2177964861331379</v>
      </c>
      <c r="W58" s="2914" t="n">
        <v>0.04085078948201345</v>
      </c>
      <c r="X58" s="2914" t="n">
        <v>0.05124453256869083</v>
      </c>
      <c r="Y58" s="3138" t="n">
        <v>0.1769456966511244</v>
      </c>
      <c r="Z58" s="3138" t="n">
        <v>0.166551953564447</v>
      </c>
      <c r="AA58" s="2914" t="n">
        <v>0.04506368830267329</v>
      </c>
      <c r="AB58" s="1179" t="n">
        <v>3.833081674768676</v>
      </c>
      <c r="AC58" s="524" t="n"/>
      <c r="AD58" s="3339" t="n">
        <v>0.4605722795814047</v>
      </c>
      <c r="AE58" s="2914" t="n">
        <v>0.04098547502977222</v>
      </c>
      <c r="AF58" s="2914" t="n">
        <v>0.05171444075668859</v>
      </c>
      <c r="AG58" s="3138" t="n">
        <v>0.4195868045516324</v>
      </c>
      <c r="AH58" s="3138" t="n">
        <v>0.4088578388247161</v>
      </c>
      <c r="AI58" s="2914" t="n">
        <v>0.04581983228930544</v>
      </c>
      <c r="AJ58" s="1179" t="n">
        <v>9.051810680435519</v>
      </c>
      <c r="AK58" s="524" t="n"/>
      <c r="AL58" s="3339" t="n">
        <v>0.4325964531442248</v>
      </c>
      <c r="AM58" s="2914" t="n">
        <v>0.04111772262854232</v>
      </c>
      <c r="AN58" s="2914" t="n">
        <v>0.05187663303979401</v>
      </c>
      <c r="AO58" s="2914" t="n">
        <v>0.04461854566649985</v>
      </c>
      <c r="AP58" s="3138" t="n">
        <v>0.3914787305156825</v>
      </c>
      <c r="AQ58" s="3138" t="n">
        <v>0.3807198201044308</v>
      </c>
      <c r="AR58" s="2914" t="n">
        <v>0.04581983228930544</v>
      </c>
      <c r="AS58" s="1179" t="n">
        <v>8.441249160687017</v>
      </c>
      <c r="AT58" s="2826" t="n"/>
      <c r="AU58" s="3339" t="n">
        <v>0.4337288519388105</v>
      </c>
      <c r="AV58" s="2914" t="n">
        <v>0.04131786093192729</v>
      </c>
      <c r="AW58" s="2914" t="n">
        <v>0.04342175813315882</v>
      </c>
      <c r="AX58" s="3138" t="n">
        <v>0.3924109910068832</v>
      </c>
      <c r="AY58" s="3138" t="n">
        <v>0.3903070938056517</v>
      </c>
      <c r="AZ58" s="2914" t="n">
        <v>0.04318209817126241</v>
      </c>
      <c r="BA58" s="1179" t="n">
        <v>9.044181971395176</v>
      </c>
      <c r="BB58" s="524" t="n"/>
      <c r="BC58" s="3339" t="n">
        <v>0.4357407318110192</v>
      </c>
      <c r="BD58" s="2914" t="n">
        <v>0.04149026556530283</v>
      </c>
      <c r="BE58" s="2914" t="n">
        <v>0.04183333462455303</v>
      </c>
      <c r="BF58" s="3138" t="n">
        <v>0.3942504662457164</v>
      </c>
      <c r="BG58" s="3138" t="n">
        <v>0.3939073971864662</v>
      </c>
      <c r="BH58" s="2914" t="n">
        <v>0.03509014188258346</v>
      </c>
      <c r="BI58" s="1179" t="n">
        <v>11.41775348954327</v>
      </c>
      <c r="BJ58" s="524" t="n"/>
      <c r="BK58" s="3339" t="n">
        <v>0.5258246904927117</v>
      </c>
      <c r="BL58" s="2914" t="n">
        <v>0.04171587434464694</v>
      </c>
      <c r="BM58" s="2914" t="n">
        <v>0.04144594696152289</v>
      </c>
      <c r="BN58" s="2914" t="n">
        <v>0.0358919355681761</v>
      </c>
      <c r="BO58" s="3138" t="n">
        <v>0.4841088161480648</v>
      </c>
      <c r="BP58" s="3138" t="n">
        <v>0.4899327549245356</v>
      </c>
      <c r="BQ58" s="2914" t="n">
        <v>0.04318209817126241</v>
      </c>
      <c r="BR58" s="1179" t="n">
        <v>11.17691387776629</v>
      </c>
      <c r="BS58" s="524" t="n"/>
      <c r="BT58" s="3339" t="n">
        <v>0.5013880026672838</v>
      </c>
      <c r="BU58" s="2914" t="n">
        <v>0.04200106955793953</v>
      </c>
      <c r="BV58" s="2914" t="n">
        <v>0.03580439139231956</v>
      </c>
      <c r="BW58" s="3138" t="n">
        <v>0.4593869331093443</v>
      </c>
      <c r="BX58" s="3138" t="n">
        <v>0.4655836112749642</v>
      </c>
      <c r="BY58" s="2914" t="n">
        <v>0.03956049353141595</v>
      </c>
      <c r="BZ58" s="1179" t="n">
        <v>11.67395722121412</v>
      </c>
      <c r="CA58" s="524" t="n"/>
      <c r="CB58" s="3339" t="n">
        <v>0.4531005696346548</v>
      </c>
      <c r="CC58" s="2914" t="n">
        <v>0.04228025185080737</v>
      </c>
      <c r="CD58" s="2914" t="n">
        <v>0.03583146761399758</v>
      </c>
      <c r="CE58" s="3138" t="n">
        <v>0.4108203177838475</v>
      </c>
      <c r="CF58" s="3138" t="n">
        <v>0.4172691020206573</v>
      </c>
      <c r="CG58" s="2914" t="n">
        <v>0.03404373732410179</v>
      </c>
      <c r="CH58" s="1179" t="n">
        <v>12.30936628141221</v>
      </c>
      <c r="CI58" s="524" t="n"/>
      <c r="CJ58" s="3339" t="n">
        <v>0.439977853744725</v>
      </c>
      <c r="CK58" s="2914" t="n">
        <v>0.04262386043153</v>
      </c>
      <c r="CL58" s="2914" t="n">
        <v>0.03611572752990702</v>
      </c>
      <c r="CM58" s="3138" t="n">
        <v>0.397353993313195</v>
      </c>
      <c r="CN58" s="3138" t="n">
        <v>0.403862126214818</v>
      </c>
      <c r="CO58" s="2914" t="n">
        <v>0.03091598868493514</v>
      </c>
      <c r="CP58" s="1179" t="n">
        <v>13.23140169407292</v>
      </c>
      <c r="CQ58" s="523" t="n"/>
      <c r="CR58" s="3016" t="n">
        <v>4.263841944787122</v>
      </c>
      <c r="CS58" s="2914" t="n">
        <v>0.496195017238887</v>
      </c>
      <c r="CT58" s="2914" t="n">
        <v>2.487194350352146</v>
      </c>
      <c r="CU58" s="2914" t="n">
        <v>3.767646927548235</v>
      </c>
      <c r="CV58" s="2914" t="n">
        <v>1.776647594434976</v>
      </c>
      <c r="CW58" s="2914" t="n">
        <v>0.5141607443626223</v>
      </c>
      <c r="CX58" s="2914">
        <f>IFERROR(CR58/CW58-1, "-")</f>
        <v/>
      </c>
      <c r="CY58" s="3314" t="n"/>
      <c r="CZ58" s="2914" t="n">
        <v>0.496195017238887</v>
      </c>
      <c r="DA58" s="2914" t="n">
        <v>0.8329477776710078</v>
      </c>
      <c r="DB58" s="2914" t="n">
        <v>1.339937202379144</v>
      </c>
      <c r="DC58" s="2914" t="n">
        <v>2.487194350352147</v>
      </c>
      <c r="DD58" s="2914" t="n">
        <v>0.5141607443626223</v>
      </c>
      <c r="DE58" s="523">
        <f>+CZ58/DD58-1</f>
        <v/>
      </c>
      <c r="DF58" s="523">
        <f>+DA58/DD58-1</f>
        <v/>
      </c>
      <c r="DG58" s="523">
        <f>+DB58/DD58-1</f>
        <v/>
      </c>
      <c r="DH58" s="523">
        <f>+DC58/DD58-1</f>
        <v/>
      </c>
      <c r="DI58" s="1167" t="n"/>
      <c r="DJ58" s="3300">
        <f>SUM(D58,J58,P58,V58,AD58,AL58,AU58,BC58,BK58,BT58,CB58,CJ58)-CR58</f>
        <v/>
      </c>
      <c r="DK58" s="3300">
        <f>SUM(E58,K58,Q58,W58,AE58,AM58,AV58,BD58,BL58,BU58,CC58,CK58)-CS58</f>
        <v/>
      </c>
      <c r="DL58" s="3300">
        <f>SUM(G58,M58,S58,AA58,AI58,AR58,AZ58,BH58,BQ58,BY58,CG58,CO58)-CW58</f>
        <v/>
      </c>
      <c r="DM58" s="3300">
        <f>SUM(D58,J58,P58,V58,AD58,AL58,AU58,BC58,,BN58,BV58,CD58,CL58)-CT58</f>
        <v/>
      </c>
      <c r="DX58" s="2811">
        <f>(CS58-CZ58)*10^6</f>
        <v/>
      </c>
      <c r="DY58" s="2811">
        <f>(CT58-DC58)*10^6</f>
        <v/>
      </c>
      <c r="DZ58" s="2811">
        <f>(CW58-DD58)*10^6</f>
        <v/>
      </c>
    </row>
    <row customHeight="1" ht="12.75" r="59" s="2557">
      <c r="B59" s="1181" t="inlineStr">
        <is>
          <t xml:space="preserve">    de l'international </t>
        </is>
      </c>
      <c r="C59" s="643" t="inlineStr">
        <is>
          <t>TRAF53</t>
        </is>
      </c>
      <c r="D59" s="2667" t="n">
        <v>1.18085656626461</v>
      </c>
      <c r="E59" s="2667" t="n">
        <v>1.311793423032983</v>
      </c>
      <c r="F59" s="3341" t="n">
        <v>-0.1309368567683731</v>
      </c>
      <c r="G59" s="2667" t="n">
        <v>1.403210232122994</v>
      </c>
      <c r="H59" s="841" t="n">
        <v>-0.1584606930366896</v>
      </c>
      <c r="I59" s="32" t="n"/>
      <c r="J59" s="2667" t="n">
        <v>1.053760415051235</v>
      </c>
      <c r="K59" s="2667" t="n">
        <v>1.148871674759716</v>
      </c>
      <c r="L59" s="3341" t="n">
        <v>-0.09511125970848111</v>
      </c>
      <c r="M59" s="2667" t="n">
        <v>1.330746357323233</v>
      </c>
      <c r="N59" s="841" t="n">
        <v>-0.2081433030026466</v>
      </c>
      <c r="O59" s="224" t="n"/>
      <c r="P59" s="2667" t="n">
        <v>1.255326800973751</v>
      </c>
      <c r="Q59" s="2667" t="n">
        <v>1.157502665005579</v>
      </c>
      <c r="R59" s="3341" t="n">
        <v>0.09782413596817219</v>
      </c>
      <c r="S59" s="2667" t="n">
        <v>1.403210232122994</v>
      </c>
      <c r="T59" s="841" t="n">
        <v>-0.1053893620241789</v>
      </c>
      <c r="U59" s="389" t="n"/>
      <c r="V59" s="2667" t="n">
        <v>1.081038283549913</v>
      </c>
      <c r="W59" s="2667" t="n">
        <v>1.122193629460529</v>
      </c>
      <c r="X59" s="2667" t="n">
        <v>1.248012270952698</v>
      </c>
      <c r="Y59" s="2825" t="n">
        <v>-0.04115534591061554</v>
      </c>
      <c r="Z59" s="2825" t="n">
        <v>-0.1669739874027854</v>
      </c>
      <c r="AA59" s="2667" t="n">
        <v>1.271173827983187</v>
      </c>
      <c r="AB59" s="841" t="n">
        <v>-0.1495747790331226</v>
      </c>
      <c r="AC59" s="389" t="n"/>
      <c r="AD59" s="2667" t="n">
        <v>0.9940344180312736</v>
      </c>
      <c r="AE59" s="2667" t="n">
        <v>0.9911245278633044</v>
      </c>
      <c r="AF59" s="2667" t="n">
        <v>1.013796405884694</v>
      </c>
      <c r="AG59" s="2825" t="n">
        <v>0.002909890167969165</v>
      </c>
      <c r="AH59" s="2825" t="n">
        <v>-0.01976198785342043</v>
      </c>
      <c r="AI59" s="2667" t="n">
        <v>1.241656744264784</v>
      </c>
      <c r="AJ59" s="841" t="n">
        <v>-0.1994289705083779</v>
      </c>
      <c r="AK59" s="389" t="n"/>
      <c r="AL59" s="2667" t="n">
        <v>0.9818522365441881</v>
      </c>
      <c r="AM59" s="2667" t="n">
        <v>1.097539183865183</v>
      </c>
      <c r="AN59" s="2667" t="n">
        <v>0.981365086660943</v>
      </c>
      <c r="AO59" s="2667" t="n">
        <v>1.033582446767642</v>
      </c>
      <c r="AP59" s="2825" t="n">
        <v>-0.115686947320995</v>
      </c>
      <c r="AQ59" s="2825" t="n">
        <v>0.0004871498832450527</v>
      </c>
      <c r="AR59" s="2667" t="n">
        <v>1.319342808267211</v>
      </c>
      <c r="AS59" s="841" t="n">
        <v>-0.2558020323514508</v>
      </c>
      <c r="AT59" s="2826" t="n"/>
      <c r="AU59" s="2667" t="n">
        <v>0.944187000920746</v>
      </c>
      <c r="AV59" s="2667" t="n">
        <v>1.115644880551975</v>
      </c>
      <c r="AW59" s="2667" t="n">
        <v>0.9292232252863019</v>
      </c>
      <c r="AX59" s="2825" t="n">
        <v>-0.1714578796312285</v>
      </c>
      <c r="AY59" s="2825" t="n">
        <v>0.01496377563444418</v>
      </c>
      <c r="AZ59" s="2667" t="n">
        <v>1.306994418502858</v>
      </c>
      <c r="BA59" s="841" t="n">
        <v>-0.277589110133846</v>
      </c>
      <c r="BB59" s="389" t="n"/>
      <c r="BC59" s="2667" t="n">
        <v>0.9683872867752799</v>
      </c>
      <c r="BD59" s="2667" t="n">
        <v>0.9996424729084955</v>
      </c>
      <c r="BE59" s="2667" t="n">
        <v>0.8977249124793386</v>
      </c>
      <c r="BF59" s="2825" t="n">
        <v>-0.03125518613321565</v>
      </c>
      <c r="BG59" s="2825" t="n">
        <v>0.07066237429594124</v>
      </c>
      <c r="BH59" s="2667" t="n">
        <v>1.259037033438599</v>
      </c>
      <c r="BI59" s="841" t="n">
        <v>-0.2308508319803079</v>
      </c>
      <c r="BJ59" s="389" t="n"/>
      <c r="BK59" s="2667" t="n">
        <v>0.9719229632309395</v>
      </c>
      <c r="BL59" s="2667" t="n">
        <v>0.9868437996321839</v>
      </c>
      <c r="BM59" s="2667" t="n">
        <v>0.87412105961411</v>
      </c>
      <c r="BN59" s="2667" t="n">
        <v>0.8288129067000777</v>
      </c>
      <c r="BO59" s="2825" t="n">
        <v>-0.01492083640124442</v>
      </c>
      <c r="BP59" s="2825" t="n">
        <v>0.1431100565308618</v>
      </c>
      <c r="BQ59" s="2667" t="n">
        <v>1.306994418502858</v>
      </c>
      <c r="BR59" s="841" t="n">
        <v>-0.2563679312844638</v>
      </c>
      <c r="BS59" s="389" t="n"/>
      <c r="BT59" s="2667" t="n">
        <v>1.145186762519853</v>
      </c>
      <c r="BU59" s="2667" t="n">
        <v>0.9931857454379797</v>
      </c>
      <c r="BV59" s="2667" t="n">
        <v>0.8532064925020935</v>
      </c>
      <c r="BW59" s="2825" t="n">
        <v>0.1520010170818732</v>
      </c>
      <c r="BX59" s="2825" t="n">
        <v>0.2919802700177594</v>
      </c>
      <c r="BY59" s="2667" t="n">
        <v>1.132253237554379</v>
      </c>
      <c r="BZ59" s="841" t="n">
        <v>0.01142282003397899</v>
      </c>
      <c r="CA59" s="389" t="n"/>
      <c r="CB59" s="2667" t="n">
        <v>0.8889529001009001</v>
      </c>
      <c r="CC59" s="2667" t="n">
        <v>1.006497565916262</v>
      </c>
      <c r="CD59" s="2667" t="n">
        <v>0.8591441122734131</v>
      </c>
      <c r="CE59" s="2825" t="n">
        <v>-0.1175446658153617</v>
      </c>
      <c r="CF59" s="2825" t="n">
        <v>0.02980878782748697</v>
      </c>
      <c r="CG59" s="2667" t="n">
        <v>1.151141445680368</v>
      </c>
      <c r="CH59" s="841" t="n">
        <v>-0.2277639698955538</v>
      </c>
      <c r="CI59" s="389" t="n"/>
      <c r="CJ59" s="2667" t="n">
        <v>0.8889529001009001</v>
      </c>
      <c r="CK59" s="2667" t="n">
        <v>1.172981690224833</v>
      </c>
      <c r="CL59" s="2667" t="n">
        <v>0.903267920354337</v>
      </c>
      <c r="CM59" s="2825" t="n">
        <v>-0.2840287901239326</v>
      </c>
      <c r="CN59" s="2825" t="n">
        <v>-0.01431502025343689</v>
      </c>
      <c r="CO59" s="2667" t="n">
        <v>1.193567922505013</v>
      </c>
      <c r="CP59" s="841" t="n">
        <v>-0.2552138145308054</v>
      </c>
      <c r="CQ59" s="224" t="n"/>
      <c r="CR59" s="3008" t="n">
        <v>12.35445853406359</v>
      </c>
      <c r="CS59" s="2667" t="n">
        <v>13.10382125865902</v>
      </c>
      <c r="CT59" s="2667" t="n">
        <v>11.90387443994092</v>
      </c>
      <c r="CU59" s="2667" t="n">
        <v>-0.7493627245954322</v>
      </c>
      <c r="CV59" s="2667" t="n">
        <v>0.4505840941226698</v>
      </c>
      <c r="CW59" s="2667" t="n">
        <v>15.31932867826848</v>
      </c>
      <c r="CX59" s="2667">
        <f>IFERROR(CR59/CW59-1, "-")</f>
        <v/>
      </c>
      <c r="CY59" s="3309" t="n"/>
      <c r="CZ59" s="2667" t="n">
        <v>13.10382125865902</v>
      </c>
      <c r="DA59" s="2667" t="n">
        <v>12.88614933326741</v>
      </c>
      <c r="DB59" s="2667" t="n">
        <v>12.04426370721459</v>
      </c>
      <c r="DC59" s="2667" t="n">
        <v>11.90387443994092</v>
      </c>
      <c r="DD59" s="2667" t="n">
        <v>15.31932867826848</v>
      </c>
      <c r="DE59" s="224">
        <f>+CZ59/DD59-1</f>
        <v/>
      </c>
      <c r="DF59" s="224">
        <f>+DA59/DD59-1</f>
        <v/>
      </c>
      <c r="DG59" s="224">
        <f>+DB59/DD59-1</f>
        <v/>
      </c>
      <c r="DH59" s="224">
        <f>+DC59/DD59-1</f>
        <v/>
      </c>
      <c r="DI59" s="1167" t="n"/>
      <c r="DJ59" s="3300">
        <f>SUM(D59,J59,P59,V59,AD59,AL59,AU59,BC59,BK59,BT59,CB59,CJ59)-CR59</f>
        <v/>
      </c>
      <c r="DK59" s="3300">
        <f>SUM(E59,K59,Q59,W59,AE59,AM59,AV59,BD59,BL59,BU59,CC59,CK59)-CS59</f>
        <v/>
      </c>
      <c r="DL59" s="3300">
        <f>SUM(G59,M59,S59,AA59,AI59,AR59,AZ59,BH59,BQ59,BY59,CG59,CO59)-CW59</f>
        <v/>
      </c>
      <c r="DM59" s="3300">
        <f>SUM(D59,J59,P59,V59,AD59,AL59,AU59,BC59,,BN59,BV59,CD59,CL59)-CT59</f>
        <v/>
      </c>
      <c r="DX59" s="2811">
        <f>(CS59-CZ59)*10^6</f>
        <v/>
      </c>
      <c r="DY59" s="2811">
        <f>(CT59-DC59)*10^6</f>
        <v/>
      </c>
      <c r="DZ59" s="2811">
        <f>(CW59-DD59)*10^6</f>
        <v/>
      </c>
    </row>
    <row customHeight="1" ht="12.75" r="60" s="2557">
      <c r="B60" s="1181" t="inlineStr">
        <is>
          <t xml:space="preserve">    de MTN</t>
        </is>
      </c>
      <c r="C60" s="643" t="inlineStr">
        <is>
          <t>TRAF54</t>
        </is>
      </c>
      <c r="D60" s="2667" t="n">
        <v>37.26846381566781</v>
      </c>
      <c r="E60" s="2667" t="n">
        <v>42.8554808603223</v>
      </c>
      <c r="F60" s="3341" t="n">
        <v>-5.587017044654488</v>
      </c>
      <c r="G60" s="2667" t="n">
        <v>68.68268621265081</v>
      </c>
      <c r="H60" s="841" t="n">
        <v>-0.4573819710504675</v>
      </c>
      <c r="I60" s="32" t="n"/>
      <c r="J60" s="2667" t="n">
        <v>32.16605416882595</v>
      </c>
      <c r="K60" s="2667" t="n">
        <v>38.73929151013729</v>
      </c>
      <c r="L60" s="3341" t="n">
        <v>-6.573237341311341</v>
      </c>
      <c r="M60" s="2667" t="n">
        <v>61.25950311084413</v>
      </c>
      <c r="N60" s="841" t="n">
        <v>-0.4749213993684528</v>
      </c>
      <c r="O60" s="224" t="n"/>
      <c r="P60" s="2667" t="n">
        <v>33.65595603785876</v>
      </c>
      <c r="Q60" s="2667" t="n">
        <v>43.10819081078627</v>
      </c>
      <c r="R60" s="3341" t="n">
        <v>-9.452234772927504</v>
      </c>
      <c r="S60" s="2667" t="n">
        <v>68.68268621265081</v>
      </c>
      <c r="T60" s="841" t="n">
        <v>-0.5099790370217115</v>
      </c>
      <c r="U60" s="389" t="n"/>
      <c r="V60" s="2667" t="n">
        <v>33.65595603785876</v>
      </c>
      <c r="W60" s="2667" t="n">
        <v>41.81836482586704</v>
      </c>
      <c r="X60" s="2667" t="n">
        <v>36.72940408200163</v>
      </c>
      <c r="Y60" s="2825" t="n">
        <v>-8.162408788008271</v>
      </c>
      <c r="Z60" s="2825" t="n">
        <v>-3.073448044142864</v>
      </c>
      <c r="AA60" s="2667" t="n">
        <v>59.58816725726623</v>
      </c>
      <c r="AB60" s="841" t="n">
        <v>-0.4351906160739534</v>
      </c>
      <c r="AC60" s="389" t="n"/>
      <c r="AD60" s="2667" t="n">
        <v>29.09275776345237</v>
      </c>
      <c r="AE60" s="2667" t="n">
        <v>43.35478183063015</v>
      </c>
      <c r="AF60" s="2667" t="n">
        <v>38.30175004869203</v>
      </c>
      <c r="AG60" s="2825" t="n">
        <v>-14.26202406717778</v>
      </c>
      <c r="AH60" s="2825" t="n">
        <v>-9.208992285239663</v>
      </c>
      <c r="AI60" s="2667" t="n">
        <v>56.25583462372756</v>
      </c>
      <c r="AJ60" s="841" t="n">
        <v>-0.4828490598701093</v>
      </c>
      <c r="AK60" s="389" t="n"/>
      <c r="AL60" s="2667" t="n">
        <v>27.01402909996052</v>
      </c>
      <c r="AM60" s="2667" t="n">
        <v>42.0916204433766</v>
      </c>
      <c r="AN60" s="2667" t="n">
        <v>37.18246068062416</v>
      </c>
      <c r="AO60" s="2667" t="n">
        <v>27.64424388160912</v>
      </c>
      <c r="AP60" s="2825" t="n">
        <v>-15.07759134341608</v>
      </c>
      <c r="AQ60" s="2825" t="n">
        <v>-10.16843158066364</v>
      </c>
      <c r="AR60" s="2667" t="n">
        <v>56.25583462372756</v>
      </c>
      <c r="AS60" s="841" t="n">
        <v>-0.5198004032711203</v>
      </c>
      <c r="AT60" s="2826" t="n"/>
      <c r="AU60" s="2667" t="n">
        <v>24.87508808805178</v>
      </c>
      <c r="AV60" s="2667" t="n">
        <v>43.70638244672749</v>
      </c>
      <c r="AW60" s="2667" t="n">
        <v>27.79951046796707</v>
      </c>
      <c r="AX60" s="2825" t="n">
        <v>-18.83129435867571</v>
      </c>
      <c r="AY60" s="2825" t="n">
        <v>-2.924422379915296</v>
      </c>
      <c r="AZ60" s="2667" t="n">
        <v>48.06867804267974</v>
      </c>
      <c r="BA60" s="841" t="n">
        <v>-0.4825094198353985</v>
      </c>
      <c r="BB60" s="389" t="n"/>
      <c r="BC60" s="2667" t="n">
        <v>24.07730006099692</v>
      </c>
      <c r="BD60" s="2667" t="n">
        <v>43.88875352480227</v>
      </c>
      <c r="BE60" s="2667" t="n">
        <v>26.78256878127543</v>
      </c>
      <c r="BF60" s="2825" t="n">
        <v>-19.81145346380535</v>
      </c>
      <c r="BG60" s="2825" t="n">
        <v>-2.705268720278504</v>
      </c>
      <c r="BH60" s="2667" t="n">
        <v>44.21375917586127</v>
      </c>
      <c r="BI60" s="841" t="n">
        <v>-0.4554342243275697</v>
      </c>
      <c r="BJ60" s="389" t="n"/>
      <c r="BK60" s="2667" t="n">
        <v>23.68247344799651</v>
      </c>
      <c r="BL60" s="2667" t="n">
        <v>42.70393974007698</v>
      </c>
      <c r="BM60" s="2667" t="n">
        <v>25.67860176959583</v>
      </c>
      <c r="BN60" s="2667" t="n">
        <v>19.01366864993688</v>
      </c>
      <c r="BO60" s="2825" t="n">
        <v>-19.02146629208048</v>
      </c>
      <c r="BP60" s="2825" t="n">
        <v>4.668804798059629</v>
      </c>
      <c r="BQ60" s="2667" t="n">
        <v>48.06867804267974</v>
      </c>
      <c r="BR60" s="841" t="n">
        <v>-0.507320059291644</v>
      </c>
      <c r="BS60" s="389" t="n"/>
      <c r="BT60" s="2667" t="n">
        <v>21.57364715616189</v>
      </c>
      <c r="BU60" s="2667" t="n">
        <v>44.42908630471739</v>
      </c>
      <c r="BV60" s="2667" t="n">
        <v>19.59953540579806</v>
      </c>
      <c r="BW60" s="2825" t="n">
        <v>-22.8554391485555</v>
      </c>
      <c r="BX60" s="2825" t="n">
        <v>1.974111750363829</v>
      </c>
      <c r="BY60" s="2667" t="n">
        <v>37.38876740426515</v>
      </c>
      <c r="BZ60" s="841" t="n">
        <v>-0.4229912175788694</v>
      </c>
      <c r="CA60" s="389" t="n"/>
      <c r="CB60" s="2667" t="n">
        <v>20.42671965718452</v>
      </c>
      <c r="CC60" s="2667" t="n">
        <v>43.28168486450159</v>
      </c>
      <c r="CD60" s="2667" t="n">
        <v>18.9816358930936</v>
      </c>
      <c r="CE60" s="2825" t="n">
        <v>-22.85496520731707</v>
      </c>
      <c r="CF60" s="2825" t="n">
        <v>1.445083764090921</v>
      </c>
      <c r="CG60" s="2667" t="n">
        <v>36.50190193880667</v>
      </c>
      <c r="CH60" s="841" t="n">
        <v>-0.4403930049609814</v>
      </c>
      <c r="CI60" s="389" t="n"/>
      <c r="CJ60" s="2667" t="n">
        <v>22.07470776623128</v>
      </c>
      <c r="CK60" s="2667" t="n">
        <v>45.08787975364067</v>
      </c>
      <c r="CL60" s="2667" t="n">
        <v>19.76996264710731</v>
      </c>
      <c r="CM60" s="2825" t="n">
        <v>-23.01317198740939</v>
      </c>
      <c r="CN60" s="2825" t="n">
        <v>2.304745119123972</v>
      </c>
      <c r="CO60" s="2667" t="n">
        <v>39.4545056299638</v>
      </c>
      <c r="CP60" s="841" t="n">
        <v>-0.4405022338065593</v>
      </c>
      <c r="CQ60" s="224" t="n"/>
      <c r="CR60" s="3008" t="n">
        <v>329.5631531002471</v>
      </c>
      <c r="CS60" s="2667" t="n">
        <v>515.0654569155861</v>
      </c>
      <c r="CT60" s="2667" t="n">
        <v>319.1704076686087</v>
      </c>
      <c r="CU60" s="2667" t="n">
        <v>-185.502303815339</v>
      </c>
      <c r="CV60" s="2667" t="n">
        <v>10.39274543163833</v>
      </c>
      <c r="CW60" s="2667" t="n">
        <v>624.4210022751234</v>
      </c>
      <c r="CX60" s="2667">
        <f>IFERROR(CR60/CW60-1, "-")</f>
        <v/>
      </c>
      <c r="CY60" s="3309" t="n"/>
      <c r="CZ60" s="2667" t="n">
        <v>515.0654569155861</v>
      </c>
      <c r="DA60" s="2667" t="n">
        <v>446.0900393838161</v>
      </c>
      <c r="DB60" s="2667" t="n">
        <v>354.2620826878527</v>
      </c>
      <c r="DC60" s="2667" t="n">
        <v>319.1704076686087</v>
      </c>
      <c r="DD60" s="2667" t="n">
        <v>624.4210022751234</v>
      </c>
      <c r="DE60" s="224">
        <f>+CZ60/DD60-1</f>
        <v/>
      </c>
      <c r="DF60" s="224">
        <f>+DA60/DD60-1</f>
        <v/>
      </c>
      <c r="DG60" s="224">
        <f>+DB60/DD60-1</f>
        <v/>
      </c>
      <c r="DH60" s="224">
        <f>+DC60/DD60-1</f>
        <v/>
      </c>
      <c r="DI60" s="1167" t="n"/>
      <c r="DJ60" s="3300">
        <f>SUM(D60,J60,P60,V60,AD60,AL60,AU60,BC60,BK60,BT60,CB60,CJ60)-CR60</f>
        <v/>
      </c>
      <c r="DK60" s="3300">
        <f>SUM(E60,K60,Q60,W60,AE60,AM60,AV60,BD60,BL60,BU60,CC60,CK60)-CS60</f>
        <v/>
      </c>
      <c r="DL60" s="3300">
        <f>SUM(G60,M60,S60,AA60,AI60,AR60,AZ60,BH60,BQ60,BY60,CG60,CO60)-CW60</f>
        <v/>
      </c>
      <c r="DM60" s="3300">
        <f>SUM(D60,J60,P60,V60,AD60,AL60,AU60,BC60,,BN60,BV60,CD60,CL60)-CT60</f>
        <v/>
      </c>
      <c r="DX60" s="2811">
        <f>(CS60-CZ60)*10^6</f>
        <v/>
      </c>
      <c r="DY60" s="2811">
        <f>(CT60-DC60)*10^6</f>
        <v/>
      </c>
      <c r="DZ60" s="2811">
        <f>(CW60-DD60)*10^6</f>
        <v/>
      </c>
    </row>
    <row customHeight="1" ht="12.75" r="61" s="2557">
      <c r="B61" s="1183" t="inlineStr">
        <is>
          <t xml:space="preserve">    de SBIN</t>
        </is>
      </c>
      <c r="C61" s="643" t="inlineStr">
        <is>
          <t>TRAF55</t>
        </is>
      </c>
      <c r="D61" s="2876" t="n">
        <v>87.3267565077285</v>
      </c>
      <c r="E61" s="2667" t="n">
        <v>48.88039223246907</v>
      </c>
      <c r="F61" s="3341" t="n">
        <v>38.44636427525943</v>
      </c>
      <c r="G61" s="2667" t="n">
        <v>16.66102246721676</v>
      </c>
      <c r="H61" s="841" t="n">
        <v>4.241380394243988</v>
      </c>
      <c r="I61" s="32" t="n"/>
      <c r="J61" s="2876" t="n">
        <v>90.90826802848284</v>
      </c>
      <c r="K61" s="2667" t="n">
        <v>44.18552133378697</v>
      </c>
      <c r="L61" s="3341" t="n">
        <v>46.72274669469586</v>
      </c>
      <c r="M61" s="2667" t="n">
        <v>21.47167136381644</v>
      </c>
      <c r="N61" s="841" t="n">
        <v>3.23387013000205</v>
      </c>
      <c r="O61" s="224" t="n"/>
      <c r="P61" s="2876" t="n">
        <v>105.7693829555935</v>
      </c>
      <c r="Q61" s="2667" t="n">
        <v>49.16862984529594</v>
      </c>
      <c r="R61" s="3341" t="n">
        <v>56.60075311029759</v>
      </c>
      <c r="S61" s="2667" t="n">
        <v>16.66102246721676</v>
      </c>
      <c r="T61" s="841" t="n">
        <v>5.348312845967996</v>
      </c>
      <c r="U61" s="389" t="n"/>
      <c r="V61" s="2876" t="n">
        <v>105.7693829555935</v>
      </c>
      <c r="W61" s="2667" t="n">
        <v>47.69747145927827</v>
      </c>
      <c r="X61" s="2667" t="n">
        <v>115.4281994458871</v>
      </c>
      <c r="Y61" s="2825" t="n">
        <v>58.07191149631526</v>
      </c>
      <c r="Z61" s="2825" t="n">
        <v>-9.658816490293589</v>
      </c>
      <c r="AA61" s="2667" t="n">
        <v>29.10146344497367</v>
      </c>
      <c r="AB61" s="841" t="n">
        <v>2.634503919556724</v>
      </c>
      <c r="AC61" s="389" t="n"/>
      <c r="AD61" s="2876" t="n">
        <v>92.29704857812656</v>
      </c>
      <c r="AE61" s="2667" t="n">
        <v>49.4498882871335</v>
      </c>
      <c r="AF61" s="2667" t="n">
        <v>120.3695555167854</v>
      </c>
      <c r="AG61" s="2825" t="n">
        <v>42.84716029099307</v>
      </c>
      <c r="AH61" s="2825" t="n">
        <v>-28.07250693865888</v>
      </c>
      <c r="AI61" s="2667" t="n">
        <v>35.94708275157081</v>
      </c>
      <c r="AJ61" s="841" t="n">
        <v>1.567581052848952</v>
      </c>
      <c r="AK61" s="389" t="n"/>
      <c r="AL61" s="2876" t="n">
        <v>93.01456445601509</v>
      </c>
      <c r="AM61" s="2667" t="n">
        <v>48.00914318703526</v>
      </c>
      <c r="AN61" s="2667" t="n">
        <v>116.8520043981625</v>
      </c>
      <c r="AO61" s="2667" t="n">
        <v>87.70162461709774</v>
      </c>
      <c r="AP61" s="2825" t="n">
        <v>45.00542126897984</v>
      </c>
      <c r="AQ61" s="2825" t="n">
        <v>-23.8374399421474</v>
      </c>
      <c r="AR61" s="2667" t="n">
        <v>35.94708275157081</v>
      </c>
      <c r="AS61" s="841" t="n">
        <v>1.58754138962641</v>
      </c>
      <c r="AT61" s="2826" t="n"/>
      <c r="AU61" s="2876" t="n">
        <v>92.43717158058361</v>
      </c>
      <c r="AV61" s="2667" t="n">
        <v>49.85091927964601</v>
      </c>
      <c r="AW61" s="2667" t="n">
        <v>88.1942093277037</v>
      </c>
      <c r="AX61" s="2825" t="n">
        <v>42.5862523009376</v>
      </c>
      <c r="AY61" s="2825" t="n">
        <v>4.242962252879906</v>
      </c>
      <c r="AZ61" s="2667" t="n">
        <v>49.65804634442262</v>
      </c>
      <c r="BA61" s="841" t="n">
        <v>0.8614741896902227</v>
      </c>
      <c r="BB61" s="389" t="n"/>
      <c r="BC61" s="2876" t="n">
        <v>95.89422579629988</v>
      </c>
      <c r="BD61" s="2667" t="n">
        <v>50.05892930891642</v>
      </c>
      <c r="BE61" s="2667" t="n">
        <v>84.96795222891423</v>
      </c>
      <c r="BF61" s="2825" t="n">
        <v>45.83529648738346</v>
      </c>
      <c r="BG61" s="2825" t="n">
        <v>10.92627356738565</v>
      </c>
      <c r="BH61" s="2667" t="n">
        <v>54.70673276284771</v>
      </c>
      <c r="BI61" s="841" t="n">
        <v>0.752877954017084</v>
      </c>
      <c r="BJ61" s="389" t="n"/>
      <c r="BK61" s="2876" t="n">
        <v>96.88325107311563</v>
      </c>
      <c r="BL61" s="2667" t="n">
        <v>48.70754644359363</v>
      </c>
      <c r="BM61" s="2667" t="n">
        <v>81.46560646526704</v>
      </c>
      <c r="BN61" s="2667" t="n">
        <v>70.65582019847358</v>
      </c>
      <c r="BO61" s="2825" t="n">
        <v>48.175704629522</v>
      </c>
      <c r="BP61" s="2825" t="n">
        <v>26.22743087464205</v>
      </c>
      <c r="BQ61" s="2667" t="n">
        <v>49.65804634442262</v>
      </c>
      <c r="BR61" s="841" t="n">
        <v>0.9510081085579629</v>
      </c>
      <c r="BS61" s="389" t="n"/>
      <c r="BT61" s="2876" t="n">
        <v>96.43672703033164</v>
      </c>
      <c r="BU61" s="2667" t="n">
        <v>50.67522570060538</v>
      </c>
      <c r="BV61" s="2667" t="n">
        <v>72.83293272339013</v>
      </c>
      <c r="BW61" s="2825" t="n">
        <v>45.76150132972626</v>
      </c>
      <c r="BX61" s="2825" t="n">
        <v>23.60379430694151</v>
      </c>
      <c r="BY61" s="2667" t="n">
        <v>63.45237533322293</v>
      </c>
      <c r="BZ61" s="841" t="n">
        <v>0.5198284780339575</v>
      </c>
      <c r="CA61" s="389" t="n"/>
      <c r="CB61" s="2876" t="n">
        <v>89.86312500343223</v>
      </c>
      <c r="CC61" s="2667" t="n">
        <v>49.36651485849288</v>
      </c>
      <c r="CD61" s="2667" t="n">
        <v>70.53678474299943</v>
      </c>
      <c r="CE61" s="2825" t="n">
        <v>40.49661014493935</v>
      </c>
      <c r="CF61" s="2825" t="n">
        <v>19.3263402604328</v>
      </c>
      <c r="CG61" s="2667" t="n">
        <v>69.51455278560567</v>
      </c>
      <c r="CH61" s="841" t="n">
        <v>0.2927239175455087</v>
      </c>
      <c r="CI61" s="389" t="n"/>
      <c r="CJ61" s="2876" t="n">
        <v>100.759316552889</v>
      </c>
      <c r="CK61" s="2667" t="n">
        <v>51.42663675788662</v>
      </c>
      <c r="CL61" s="2667" t="n">
        <v>73.46624956195345</v>
      </c>
      <c r="CM61" s="2825" t="n">
        <v>49.33267979500236</v>
      </c>
      <c r="CN61" s="2825" t="n">
        <v>27.29306699093553</v>
      </c>
      <c r="CO61" s="2667" t="n">
        <v>77.78599567724935</v>
      </c>
      <c r="CP61" s="841" t="n">
        <v>0.2953400631517378</v>
      </c>
      <c r="CQ61" s="224" t="n"/>
      <c r="CR61" s="3008" t="n">
        <v>1147.359220518192</v>
      </c>
      <c r="CS61" s="2667" t="n">
        <v>587.4768186941399</v>
      </c>
      <c r="CT61" s="2667" t="n">
        <v>1050.90858808524</v>
      </c>
      <c r="CU61" s="2667" t="n">
        <v>559.8824018240523</v>
      </c>
      <c r="CV61" s="2667" t="n">
        <v>96.45063243295203</v>
      </c>
      <c r="CW61" s="2667" t="n">
        <v>520.5650944941362</v>
      </c>
      <c r="CX61" s="2667">
        <f>IFERROR(CR61/CW61-1, "-")</f>
        <v/>
      </c>
      <c r="CY61" s="3309" t="n"/>
      <c r="CZ61" s="2667" t="n">
        <v>587.4768186941399</v>
      </c>
      <c r="DA61" s="2667" t="n">
        <v>1361.937012986938</v>
      </c>
      <c r="DB61" s="2667" t="n">
        <v>1079.844251292357</v>
      </c>
      <c r="DC61" s="2667" t="n">
        <v>1050.90858808524</v>
      </c>
      <c r="DD61" s="2667" t="n">
        <v>520.5650944941362</v>
      </c>
      <c r="DE61" s="224" t="n"/>
      <c r="DF61" s="224" t="n"/>
      <c r="DG61" s="224" t="n"/>
      <c r="DH61" s="224" t="n"/>
      <c r="DI61" s="1167" t="n"/>
      <c r="DJ61" s="3300">
        <f>SUM(D61,J61,P61,V61,AD61,AL61,AU61,BC61,BK61,BT61,CB61,CJ61)-CR61</f>
        <v/>
      </c>
      <c r="DK61" s="3300">
        <f>SUM(E61,K61,Q61,W61,AE61,AM61,AV61,BD61,BL61,BU61,CC61,CK61)-CS61</f>
        <v/>
      </c>
      <c r="DL61" s="3300">
        <f>SUM(G61,M61,S61,AA61,AI61,AR61,AZ61,BH61,BQ61,BY61,CG61,CO61)-CW61</f>
        <v/>
      </c>
      <c r="DM61" s="3300">
        <f>SUM(D61,J61,P61,V61,AD61,AL61,AU61,BC61,,BN61,BV61,CD61,CL61)-CT61</f>
        <v/>
      </c>
      <c r="DX61" s="2811">
        <f>(CS61-CZ61)*10^6</f>
        <v/>
      </c>
      <c r="DY61" s="2811">
        <f>(CT61-DC61)*10^6</f>
        <v/>
      </c>
      <c r="DZ61" s="2811">
        <f>(CW61-DD61)*10^6</f>
        <v/>
      </c>
    </row>
    <row customHeight="1" ht="12.75" r="62" s="2557">
      <c r="B62" s="1184" t="inlineStr">
        <is>
          <t xml:space="preserve">    de BBCOM, LIBERCOM</t>
        </is>
      </c>
      <c r="C62" s="643" t="inlineStr">
        <is>
          <t>TRAF56</t>
        </is>
      </c>
      <c r="D62" s="2907" t="n">
        <v>0</v>
      </c>
      <c r="E62" s="2908" t="n">
        <v>0</v>
      </c>
      <c r="F62" s="3342" t="n">
        <v>0</v>
      </c>
      <c r="G62" s="2908" t="n">
        <v>0</v>
      </c>
      <c r="H62" s="1187" t="n"/>
      <c r="I62" s="32" t="n"/>
      <c r="J62" s="2907" t="n">
        <v>0</v>
      </c>
      <c r="K62" s="2908" t="n">
        <v>0</v>
      </c>
      <c r="L62" s="3342" t="n">
        <v>0</v>
      </c>
      <c r="M62" s="2908" t="n">
        <v>0</v>
      </c>
      <c r="N62" s="1187" t="n"/>
      <c r="O62" s="513" t="n"/>
      <c r="P62" s="2907" t="n">
        <v>0</v>
      </c>
      <c r="Q62" s="2908" t="n">
        <v>0</v>
      </c>
      <c r="R62" s="3342" t="n">
        <v>0</v>
      </c>
      <c r="S62" s="2908" t="n">
        <v>0</v>
      </c>
      <c r="T62" s="1187" t="n"/>
      <c r="U62" s="514" t="n"/>
      <c r="V62" s="2907" t="n">
        <v>0</v>
      </c>
      <c r="W62" s="2908" t="n">
        <v>0</v>
      </c>
      <c r="X62" s="2908" t="n">
        <v>0</v>
      </c>
      <c r="Y62" s="3317" t="n">
        <v>0</v>
      </c>
      <c r="Z62" s="3317" t="n">
        <v>0</v>
      </c>
      <c r="AA62" s="2908" t="n">
        <v>0</v>
      </c>
      <c r="AB62" s="1187" t="n"/>
      <c r="AC62" s="514" t="n"/>
      <c r="AD62" s="2907" t="n">
        <v>0</v>
      </c>
      <c r="AE62" s="2908" t="n">
        <v>0</v>
      </c>
      <c r="AF62" s="2908" t="n">
        <v>0</v>
      </c>
      <c r="AG62" s="3317" t="n">
        <v>0</v>
      </c>
      <c r="AH62" s="3317" t="n">
        <v>0</v>
      </c>
      <c r="AI62" s="2908" t="n">
        <v>0</v>
      </c>
      <c r="AJ62" s="1187" t="n"/>
      <c r="AK62" s="514" t="n"/>
      <c r="AL62" s="2907" t="n">
        <v>0</v>
      </c>
      <c r="AM62" s="2908" t="n">
        <v>0</v>
      </c>
      <c r="AN62" s="2908" t="n">
        <v>0</v>
      </c>
      <c r="AO62" s="2908" t="n">
        <v>0</v>
      </c>
      <c r="AP62" s="3317" t="n">
        <v>0</v>
      </c>
      <c r="AQ62" s="3317" t="n">
        <v>0</v>
      </c>
      <c r="AR62" s="2908" t="n">
        <v>0</v>
      </c>
      <c r="AS62" s="1187" t="n"/>
      <c r="AT62" s="2826" t="n"/>
      <c r="AU62" s="2907" t="n">
        <v>0</v>
      </c>
      <c r="AV62" s="2908" t="n">
        <v>0</v>
      </c>
      <c r="AW62" s="2908" t="n">
        <v>0</v>
      </c>
      <c r="AX62" s="3317" t="n">
        <v>0</v>
      </c>
      <c r="AY62" s="3317" t="n">
        <v>0</v>
      </c>
      <c r="AZ62" s="2908" t="n">
        <v>0</v>
      </c>
      <c r="BA62" s="1187" t="n"/>
      <c r="BB62" s="514" t="n"/>
      <c r="BC62" s="2907" t="n">
        <v>0</v>
      </c>
      <c r="BD62" s="2908" t="n">
        <v>0</v>
      </c>
      <c r="BE62" s="2908" t="n">
        <v>0</v>
      </c>
      <c r="BF62" s="3317" t="n">
        <v>0</v>
      </c>
      <c r="BG62" s="3317" t="n">
        <v>0</v>
      </c>
      <c r="BH62" s="2908" t="n">
        <v>0</v>
      </c>
      <c r="BI62" s="1187" t="n"/>
      <c r="BJ62" s="514" t="n"/>
      <c r="BK62" s="2907" t="n">
        <v>0</v>
      </c>
      <c r="BL62" s="2908" t="n">
        <v>0</v>
      </c>
      <c r="BM62" s="2908" t="n">
        <v>0</v>
      </c>
      <c r="BN62" s="2908" t="n">
        <v>0</v>
      </c>
      <c r="BO62" s="3317" t="n">
        <v>0</v>
      </c>
      <c r="BP62" s="3317" t="n">
        <v>0</v>
      </c>
      <c r="BQ62" s="2908" t="n">
        <v>0</v>
      </c>
      <c r="BR62" s="1187" t="n"/>
      <c r="BS62" s="514" t="n"/>
      <c r="BT62" s="2907" t="n">
        <v>0</v>
      </c>
      <c r="BU62" s="2908" t="n">
        <v>0</v>
      </c>
      <c r="BV62" s="2908" t="n">
        <v>0</v>
      </c>
      <c r="BW62" s="3317" t="n">
        <v>0</v>
      </c>
      <c r="BX62" s="3317" t="n">
        <v>0</v>
      </c>
      <c r="BY62" s="2908" t="n">
        <v>0</v>
      </c>
      <c r="BZ62" s="1187" t="n"/>
      <c r="CA62" s="514" t="n"/>
      <c r="CB62" s="2907" t="n">
        <v>0</v>
      </c>
      <c r="CC62" s="2908" t="n">
        <v>0</v>
      </c>
      <c r="CD62" s="2908" t="n">
        <v>0</v>
      </c>
      <c r="CE62" s="3317" t="n">
        <v>0</v>
      </c>
      <c r="CF62" s="3317" t="n">
        <v>0</v>
      </c>
      <c r="CG62" s="2908" t="n">
        <v>0</v>
      </c>
      <c r="CH62" s="1187" t="n"/>
      <c r="CI62" s="514" t="n"/>
      <c r="CJ62" s="2907" t="n">
        <v>0</v>
      </c>
      <c r="CK62" s="2908" t="n">
        <v>0</v>
      </c>
      <c r="CL62" s="2908" t="n">
        <v>0</v>
      </c>
      <c r="CM62" s="3317" t="n">
        <v>0</v>
      </c>
      <c r="CN62" s="3317" t="n">
        <v>0</v>
      </c>
      <c r="CO62" s="2908" t="n">
        <v>0</v>
      </c>
      <c r="CP62" s="1187" t="n"/>
      <c r="CQ62" s="513" t="n"/>
      <c r="CR62" s="3336" t="n">
        <v>0</v>
      </c>
      <c r="CS62" s="2908" t="n">
        <v>0</v>
      </c>
      <c r="CT62" s="2908" t="n">
        <v>0</v>
      </c>
      <c r="CU62" s="2908" t="n">
        <v>0</v>
      </c>
      <c r="CV62" s="2908" t="n">
        <v>0</v>
      </c>
      <c r="CW62" s="2908" t="n">
        <v>0</v>
      </c>
      <c r="CX62" s="2908">
        <f>IFERROR(CR62/CW62-1, "-")</f>
        <v/>
      </c>
      <c r="CY62" s="3319" t="n"/>
      <c r="CZ62" s="2908" t="n">
        <v>0</v>
      </c>
      <c r="DA62" s="2908" t="n">
        <v>0</v>
      </c>
      <c r="DB62" s="2908" t="n">
        <v>0</v>
      </c>
      <c r="DC62" s="2908" t="n">
        <v>0</v>
      </c>
      <c r="DD62" s="2908" t="n">
        <v>0</v>
      </c>
      <c r="DE62" s="513" t="n"/>
      <c r="DF62" s="513" t="n"/>
      <c r="DG62" s="513" t="n"/>
      <c r="DH62" s="513" t="n"/>
      <c r="DI62" s="1167" t="n"/>
      <c r="DJ62" s="3300">
        <f>SUM(D62,J62,P62,V62,AD62,AL62,AU62,BC62,BK62,BT62,CB62,CJ62)-CR62</f>
        <v/>
      </c>
      <c r="DK62" s="3300">
        <f>SUM(E62,K62,Q62,W62,AE62,AM62,AV62,BD62,BL62,BU62,CC62,CK62)-CS62</f>
        <v/>
      </c>
      <c r="DL62" s="3300">
        <f>SUM(G62,M62,S62,AA62,AI62,AR62,AZ62,BH62,BQ62,BY62,CG62,CO62)-CW62</f>
        <v/>
      </c>
      <c r="DM62" s="3300">
        <f>SUM(D62,J62,P62,V62,AD62,AL62,AU62,BC62,,BN62,BV62,CD62,CL62)-CT62</f>
        <v/>
      </c>
      <c r="DX62" s="2811">
        <f>(CS62-CZ62)*10^6</f>
        <v/>
      </c>
      <c r="DY62" s="2811">
        <f>(CT62-DC62)*10^6</f>
        <v/>
      </c>
      <c r="DZ62" s="2811">
        <f>(CW62-DD62)*10^6</f>
        <v/>
      </c>
    </row>
    <row customHeight="1" ht="6" r="63" s="2557">
      <c r="C63" s="643" t="inlineStr">
        <is>
          <t>TRAF57</t>
        </is>
      </c>
      <c r="D63" s="2667" t="n"/>
      <c r="E63" s="2667" t="n"/>
      <c r="F63" s="2825" t="n"/>
      <c r="G63" s="2667" t="n"/>
      <c r="H63" s="224" t="n"/>
      <c r="I63" s="32" t="n"/>
      <c r="J63" s="2667" t="n"/>
      <c r="K63" s="2667" t="n"/>
      <c r="L63" s="2825" t="n"/>
      <c r="M63" s="2667" t="n"/>
      <c r="N63" s="224" t="n"/>
      <c r="O63" s="224" t="n"/>
      <c r="P63" s="2667" t="n"/>
      <c r="Q63" s="2667" t="n"/>
      <c r="R63" s="2825" t="n"/>
      <c r="S63" s="2667" t="n"/>
      <c r="T63" s="224" t="n"/>
      <c r="U63" s="389" t="n"/>
      <c r="V63" s="2667" t="n"/>
      <c r="W63" s="2667" t="n"/>
      <c r="X63" s="2667" t="n"/>
      <c r="Y63" s="2825" t="n"/>
      <c r="Z63" s="2825" t="n"/>
      <c r="AA63" s="2667" t="n"/>
      <c r="AB63" s="224" t="n"/>
      <c r="AC63" s="389" t="n"/>
      <c r="AD63" s="2667" t="n"/>
      <c r="AE63" s="2667" t="n"/>
      <c r="AF63" s="2667" t="n"/>
      <c r="AG63" s="2825" t="n"/>
      <c r="AH63" s="2825" t="n"/>
      <c r="AI63" s="2667" t="n"/>
      <c r="AJ63" s="224" t="n"/>
      <c r="AK63" s="389" t="n"/>
      <c r="AL63" s="2667" t="n"/>
      <c r="AM63" s="2667" t="n"/>
      <c r="AN63" s="2667" t="n"/>
      <c r="AO63" s="2667" t="n"/>
      <c r="AP63" s="2825" t="n"/>
      <c r="AQ63" s="2825" t="n"/>
      <c r="AR63" s="2667" t="n"/>
      <c r="AS63" s="224" t="n"/>
      <c r="AT63" s="2826" t="n"/>
      <c r="AU63" s="2667" t="n"/>
      <c r="AV63" s="2667" t="n"/>
      <c r="AW63" s="2667" t="n"/>
      <c r="AX63" s="2825" t="n"/>
      <c r="AY63" s="2825" t="n"/>
      <c r="AZ63" s="2667" t="n"/>
      <c r="BA63" s="224" t="n"/>
      <c r="BB63" s="389" t="n"/>
      <c r="BC63" s="2667" t="n"/>
      <c r="BD63" s="2667" t="n"/>
      <c r="BE63" s="2667" t="n"/>
      <c r="BF63" s="2825" t="n"/>
      <c r="BG63" s="2825" t="n"/>
      <c r="BH63" s="2667" t="n"/>
      <c r="BI63" s="224" t="n"/>
      <c r="BJ63" s="389" t="n"/>
      <c r="BK63" s="2667" t="n"/>
      <c r="BL63" s="2667" t="n"/>
      <c r="BM63" s="2667" t="n"/>
      <c r="BN63" s="2667" t="n"/>
      <c r="BO63" s="2825" t="n"/>
      <c r="BP63" s="2825" t="n"/>
      <c r="BQ63" s="2667" t="n"/>
      <c r="BR63" s="224" t="n"/>
      <c r="BS63" s="389" t="n"/>
      <c r="BT63" s="2667" t="n"/>
      <c r="BU63" s="2667" t="n"/>
      <c r="BV63" s="2667" t="n"/>
      <c r="BW63" s="2825" t="n"/>
      <c r="BX63" s="2825" t="n"/>
      <c r="BY63" s="2667" t="n"/>
      <c r="BZ63" s="224" t="n"/>
      <c r="CA63" s="389" t="n"/>
      <c r="CB63" s="2667" t="n"/>
      <c r="CC63" s="2667" t="n"/>
      <c r="CD63" s="2667" t="n"/>
      <c r="CE63" s="2825" t="n"/>
      <c r="CF63" s="2825" t="n"/>
      <c r="CG63" s="2667" t="n"/>
      <c r="CH63" s="224" t="n"/>
      <c r="CI63" s="389" t="n"/>
      <c r="CJ63" s="2667" t="n"/>
      <c r="CK63" s="2667" t="n"/>
      <c r="CL63" s="2667" t="n"/>
      <c r="CM63" s="2825" t="n"/>
      <c r="CN63" s="2825" t="n"/>
      <c r="CO63" s="2667" t="n"/>
      <c r="CP63" s="224" t="n"/>
      <c r="CQ63" s="224" t="n"/>
      <c r="CR63" s="3008" t="n"/>
      <c r="CS63" s="2667" t="n"/>
      <c r="CT63" s="2667" t="n"/>
      <c r="CU63" s="2667">
        <f>CR63-CS63</f>
        <v/>
      </c>
      <c r="CV63" s="2667">
        <f>CR63-CT63</f>
        <v/>
      </c>
      <c r="CW63" s="2667" t="n"/>
      <c r="CX63" s="2667">
        <f>IFERROR(CR63/CW63-1, "-")</f>
        <v/>
      </c>
      <c r="CY63" s="3309" t="n"/>
      <c r="CZ63" s="2667" t="n"/>
      <c r="DA63" s="2667" t="n"/>
      <c r="DB63" s="2667" t="n"/>
      <c r="DC63" s="2667" t="n"/>
      <c r="DD63" s="2667" t="n"/>
      <c r="DE63" s="224" t="n"/>
      <c r="DF63" s="32" t="n"/>
      <c r="DG63" s="32" t="n"/>
      <c r="DH63" s="32" t="n"/>
      <c r="DJ63" s="3300">
        <f>SUM(D63,J63,P63,V63,AD63,AL63,AU63,BC63,BK63,BT63,CB63,CJ63)-CR63</f>
        <v/>
      </c>
      <c r="DK63" s="3300">
        <f>SUM(E63,K63,Q63,W63,AE63,AM63,AV63,BD63,BL63,BU63,CC63,CK63)-CS63</f>
        <v/>
      </c>
      <c r="DL63" s="3300">
        <f>SUM(G63,M63,S63,AA63,AI63,AR63,AZ63,BH63,BQ63,BY63,CG63,CO63)-CW63</f>
        <v/>
      </c>
      <c r="DM63" s="3300">
        <f>SUM(D63,J63,P63,V63,AD63,AL63,AU63,BC63,,BN63,BV63,CD63,CL63)-CT63</f>
        <v/>
      </c>
      <c r="DX63" s="2811">
        <f>(CS63-CZ63)*10^6</f>
        <v/>
      </c>
      <c r="DY63" s="2811">
        <f>(CT63-DC63)*10^6</f>
        <v/>
      </c>
      <c r="DZ63" s="2811">
        <f>(CW63-DD63)*10^6</f>
        <v/>
      </c>
    </row>
    <row customFormat="1" customHeight="1" ht="12.75" r="64" s="139">
      <c r="B64" s="1171" t="inlineStr">
        <is>
          <t>Trafic entrant postpayé</t>
        </is>
      </c>
      <c r="C64" s="643" t="inlineStr">
        <is>
          <t>TRAF58</t>
        </is>
      </c>
      <c r="D64" s="3343" t="n">
        <v>9.062413316487049</v>
      </c>
      <c r="E64" s="3343" t="n">
        <v>6.133298605607979</v>
      </c>
      <c r="F64" s="3310" t="n">
        <v>2.92911471087907</v>
      </c>
      <c r="G64" s="3343" t="n">
        <v>3.364194657491429</v>
      </c>
      <c r="H64" s="1174" t="n">
        <v>1.693783873744273</v>
      </c>
      <c r="I64" s="93" t="n"/>
      <c r="J64" s="3343" t="n">
        <v>9.265558451663496</v>
      </c>
      <c r="K64" s="3343" t="n">
        <v>5.558340712624633</v>
      </c>
      <c r="L64" s="3310" t="n">
        <v>3.707217739038863</v>
      </c>
      <c r="M64" s="3343" t="n">
        <v>3.611676309633049</v>
      </c>
      <c r="N64" s="1174" t="n">
        <v>1.565445421271678</v>
      </c>
      <c r="O64" s="987" t="n"/>
      <c r="P64" s="3343" t="n">
        <v>10.69039178503855</v>
      </c>
      <c r="Q64" s="3343" t="n">
        <v>6.170879737141837</v>
      </c>
      <c r="R64" s="3310" t="n">
        <v>4.519512047896711</v>
      </c>
      <c r="S64" s="3343" t="n">
        <v>3.364194657491429</v>
      </c>
      <c r="T64" s="1174" t="n">
        <v>2.177697152937645</v>
      </c>
      <c r="U64" s="369" t="n"/>
      <c r="V64" s="3343" t="n">
        <v>9.03608089763083</v>
      </c>
      <c r="W64" s="3343" t="n">
        <v>5.99221176556269</v>
      </c>
      <c r="X64" s="3343" t="n">
        <v>10.24229582564177</v>
      </c>
      <c r="Y64" s="3310" t="n">
        <v>3.04386913206814</v>
      </c>
      <c r="Z64" s="3310" t="n">
        <v>-1.206214928010944</v>
      </c>
      <c r="AA64" s="3343" t="n">
        <v>4.273948183531175</v>
      </c>
      <c r="AB64" s="1174" t="n">
        <v>1.114223315212291</v>
      </c>
      <c r="AC64" s="369" t="n"/>
      <c r="AD64" s="3343" t="n">
        <v>9.344094724576784</v>
      </c>
      <c r="AE64" s="3343" t="n">
        <v>6.216462895178239</v>
      </c>
      <c r="AF64" s="3343" t="n">
        <v>10.61843716714211</v>
      </c>
      <c r="AG64" s="3310" t="n">
        <v>3.127631829398545</v>
      </c>
      <c r="AH64" s="3310" t="n">
        <v>-1.274342442565324</v>
      </c>
      <c r="AI64" s="3343" t="n">
        <v>4.818554460844942</v>
      </c>
      <c r="AJ64" s="1174" t="n">
        <v>0.9391904357428975</v>
      </c>
      <c r="AK64" s="369" t="n"/>
      <c r="AL64" s="3343" t="n">
        <v>9.353201209005746</v>
      </c>
      <c r="AM64" s="3343" t="n">
        <v>6.043920776018113</v>
      </c>
      <c r="AN64" s="3343" t="n">
        <v>10.30413233992613</v>
      </c>
      <c r="AO64" s="3343" t="n">
        <v>9.179614061675547</v>
      </c>
      <c r="AP64" s="3310" t="n">
        <v>3.309280432987634</v>
      </c>
      <c r="AQ64" s="3310" t="n">
        <v>-0.9509311309203792</v>
      </c>
      <c r="AR64" s="3343" t="n">
        <v>4.820126588533679</v>
      </c>
      <c r="AS64" s="1174" t="n">
        <v>0.9404472138253666</v>
      </c>
      <c r="AT64" s="3023" t="n"/>
      <c r="AU64" s="3343" t="n">
        <v>9.243369224087788</v>
      </c>
      <c r="AV64" s="3343" t="n">
        <v>6.274652294662912</v>
      </c>
      <c r="AW64" s="3343" t="n">
        <v>9.536912393881346</v>
      </c>
      <c r="AX64" s="3310" t="n">
        <v>2.968716929424875</v>
      </c>
      <c r="AY64" s="3310" t="n">
        <v>-0.2935431697935584</v>
      </c>
      <c r="AZ64" s="3343" t="n">
        <v>5.871588593512541</v>
      </c>
      <c r="BA64" s="1174" t="n">
        <v>0.5742535562353079</v>
      </c>
      <c r="BB64" s="369" t="n"/>
      <c r="BC64" s="3343" t="n">
        <v>9.542379723897174</v>
      </c>
      <c r="BD64" s="3343" t="n">
        <v>6.309232782203863</v>
      </c>
      <c r="BE64" s="3343" t="n">
        <v>9.587644910150797</v>
      </c>
      <c r="BF64" s="3310" t="n">
        <v>3.233146941693311</v>
      </c>
      <c r="BG64" s="3310" t="n">
        <v>-0.04526518625362286</v>
      </c>
      <c r="BH64" s="3343" t="n">
        <v>6.234071651723401</v>
      </c>
      <c r="BI64" s="1174" t="n">
        <v>0.5306817529534162</v>
      </c>
      <c r="BJ64" s="369" t="n"/>
      <c r="BK64" s="3343" t="n">
        <v>9.631780913723341</v>
      </c>
      <c r="BL64" s="3343" t="n">
        <v>6.142820791350328</v>
      </c>
      <c r="BM64" s="3343" t="n">
        <v>9.332548811271241</v>
      </c>
      <c r="BN64" s="3343" t="n">
        <v>1.460296301254176</v>
      </c>
      <c r="BO64" s="3310" t="n">
        <v>3.488960122373014</v>
      </c>
      <c r="BP64" s="3310" t="n">
        <v>8.171484612469165</v>
      </c>
      <c r="BQ64" s="3343" t="n">
        <v>5.871588593512541</v>
      </c>
      <c r="BR64" s="1174" t="n">
        <v>0.6404045958474336</v>
      </c>
      <c r="BS64" s="369" t="n"/>
      <c r="BT64" s="3343" t="n">
        <v>9.536437959639912</v>
      </c>
      <c r="BU64" s="3343" t="n">
        <v>6.386272827307129</v>
      </c>
      <c r="BV64" s="3343" t="n">
        <v>1.51198367947929</v>
      </c>
      <c r="BW64" s="3310" t="n">
        <v>3.150165132332783</v>
      </c>
      <c r="BX64" s="3310" t="n">
        <v>8.024454280160622</v>
      </c>
      <c r="BY64" s="3343" t="n">
        <v>6.861183141971551</v>
      </c>
      <c r="BZ64" s="1174" t="n">
        <v>0.3899115884698028</v>
      </c>
      <c r="CA64" s="369" t="n"/>
      <c r="CB64" s="3343" t="n">
        <v>8.890431369020774</v>
      </c>
      <c r="CC64" s="3343" t="n">
        <v>6.220418447732844</v>
      </c>
      <c r="CD64" s="3343" t="n">
        <v>1.468603979843802</v>
      </c>
      <c r="CE64" s="3310" t="n">
        <v>2.67001292128793</v>
      </c>
      <c r="CF64" s="3310" t="n">
        <v>7.421827389176973</v>
      </c>
      <c r="CG64" s="3343" t="n">
        <v>7.397618387230837</v>
      </c>
      <c r="CH64" s="1174" t="n">
        <v>0.2017964301006265</v>
      </c>
      <c r="CI64" s="369" t="n"/>
      <c r="CJ64" s="3343" t="n">
        <v>9.938421131311408</v>
      </c>
      <c r="CK64" s="3343" t="n">
        <v>6.468025315923709</v>
      </c>
      <c r="CL64" s="3343" t="n">
        <v>1.520560594866291</v>
      </c>
      <c r="CM64" s="3310" t="n">
        <v>3.470395815387699</v>
      </c>
      <c r="CN64" s="3310" t="n">
        <v>8.417860536445117</v>
      </c>
      <c r="CO64" s="3343" t="n">
        <v>8.238929836357618</v>
      </c>
      <c r="CP64" s="1174" t="n">
        <v>0.2062757334640835</v>
      </c>
      <c r="CQ64" s="987" t="n"/>
      <c r="CR64" s="3312" t="n">
        <v>113.5345607060829</v>
      </c>
      <c r="CS64" s="3311" t="n">
        <v>73.91653695131428</v>
      </c>
      <c r="CT64" s="3343" t="n">
        <v>81.49893388783099</v>
      </c>
      <c r="CU64" s="3343" t="n">
        <v>39.61802375476857</v>
      </c>
      <c r="CV64" s="3343" t="n">
        <v>32.03562681825187</v>
      </c>
      <c r="CW64" s="3343" t="n">
        <v>64.72767506183419</v>
      </c>
      <c r="CX64" s="3343">
        <f>IFERROR(CR64/CW64-1, "-")</f>
        <v/>
      </c>
      <c r="CY64" s="3344" t="n"/>
      <c r="CZ64" s="3343" t="n">
        <v>73.91653695131427</v>
      </c>
      <c r="DA64" s="3343" t="n">
        <v>124.1087771782287</v>
      </c>
      <c r="DB64" s="3343" t="n">
        <v>114.0028153906199</v>
      </c>
      <c r="DC64" s="3343" t="n">
        <v>81.49893388783097</v>
      </c>
      <c r="DD64" s="3343" t="n">
        <v>64.72767506183419</v>
      </c>
      <c r="DE64" s="987">
        <f>+CZ64/DD64-1</f>
        <v/>
      </c>
      <c r="DF64" s="987">
        <f>+DA64/DD64-1</f>
        <v/>
      </c>
      <c r="DG64" s="987">
        <f>+DB64/DD64-1</f>
        <v/>
      </c>
      <c r="DH64" s="987">
        <f>+DC64/DD64-1</f>
        <v/>
      </c>
      <c r="DI64" s="1177" t="n"/>
      <c r="DJ64" s="3300">
        <f>SUM(D64,J64,P64,V64,AD64,AL64,AU64,BC64,BK64,BT64,CB64,CJ64)-CR64</f>
        <v/>
      </c>
      <c r="DK64" s="3300">
        <f>SUM(E64,K64,Q64,W64,AE64,AM64,AV64,BD64,BL64,BU64,CC64,CK64)-CS64</f>
        <v/>
      </c>
      <c r="DL64" s="3300">
        <f>SUM(G64,M64,S64,AA64,AI64,AR64,AZ64,BH64,BQ64,BY64,CG64,CO64)-CW64</f>
        <v/>
      </c>
      <c r="DM64" s="3300">
        <f>SUM(D64,J64,P64,V64,AD64,AL64,AU64,BC64,,BN64,BV64,CD64,CL64)-CT64</f>
        <v/>
      </c>
      <c r="DX64" s="2811">
        <f>(CS64-CZ64)*10^6</f>
        <v/>
      </c>
      <c r="DY64" s="2811">
        <f>(CT64-DC64)*10^6</f>
        <v/>
      </c>
      <c r="DZ64" s="2811">
        <f>(CW64-DD64)*10^6</f>
        <v/>
      </c>
    </row>
    <row customHeight="1" ht="12.75" r="65" s="2557">
      <c r="B65" s="1181" t="inlineStr">
        <is>
          <t xml:space="preserve">    du fixe </t>
        </is>
      </c>
      <c r="C65" s="643" t="inlineStr">
        <is>
          <t>TRAF59</t>
        </is>
      </c>
      <c r="D65" s="2825" t="n">
        <v>0.002689532306738755</v>
      </c>
      <c r="E65" s="2825" t="n">
        <v>0.004200213339190038</v>
      </c>
      <c r="F65" s="3341" t="n">
        <v>-0.001510681032451283</v>
      </c>
      <c r="G65" s="2825" t="n">
        <v>0.004733208731956267</v>
      </c>
      <c r="H65" s="841" t="n">
        <v>-0.4317739911657872</v>
      </c>
      <c r="I65" s="32" t="n"/>
      <c r="J65" s="2825" t="n">
        <v>0.01072886152058356</v>
      </c>
      <c r="K65" s="2825" t="n">
        <v>0.004211037696769202</v>
      </c>
      <c r="L65" s="3341" t="n">
        <v>0.006517823823814354</v>
      </c>
      <c r="M65" s="2825" t="n">
        <v>0.004521077457876661</v>
      </c>
      <c r="N65" s="841" t="n">
        <v>1.373076245772264</v>
      </c>
      <c r="O65" s="224" t="n"/>
      <c r="P65" s="2825" t="n">
        <v>0.0201107093724344</v>
      </c>
      <c r="Q65" s="2825" t="n">
        <v>0.004226091067118482</v>
      </c>
      <c r="R65" s="3341" t="n">
        <v>0.01588461830531591</v>
      </c>
      <c r="S65" s="2825" t="n">
        <v>0.004733208731956267</v>
      </c>
      <c r="T65" s="841" t="n">
        <v>3.248853264521572</v>
      </c>
      <c r="U65" s="389" t="n"/>
      <c r="V65" s="2825" t="n">
        <v>0.03151453749873545</v>
      </c>
      <c r="W65" s="2825" t="n">
        <v>0.004239446025085985</v>
      </c>
      <c r="X65" s="2825" t="n">
        <v>0.004150197283408234</v>
      </c>
      <c r="Y65" s="2825" t="n">
        <v>0.02727509147364946</v>
      </c>
      <c r="Z65" s="2825" t="n">
        <v>0.02736434021532722</v>
      </c>
      <c r="AA65" s="2825" t="n">
        <v>0.00416105307663706</v>
      </c>
      <c r="AB65" s="841" t="n">
        <v>6.573692745156071</v>
      </c>
      <c r="AC65" s="389" t="n"/>
      <c r="AD65" s="2825" t="n">
        <v>0.04252793708526204</v>
      </c>
      <c r="AE65" s="2825" t="n">
        <v>0.004257359988365354</v>
      </c>
      <c r="AF65" s="2825" t="n">
        <v>0.004160364352986549</v>
      </c>
      <c r="AG65" s="2825" t="n">
        <v>0.03827057709689669</v>
      </c>
      <c r="AH65" s="2825" t="n">
        <v>0.03836757273227549</v>
      </c>
      <c r="AI65" s="2825" t="n">
        <v>0.004230873266250116</v>
      </c>
      <c r="AJ65" s="841" t="n">
        <v>9.051810680435521</v>
      </c>
      <c r="AK65" s="389" t="n"/>
      <c r="AL65" s="2825" t="n">
        <v>0.03994472867395703</v>
      </c>
      <c r="AM65" s="2825" t="n">
        <v>0.004276100630470358</v>
      </c>
      <c r="AN65" s="2825" t="n">
        <v>0.004171007288362736</v>
      </c>
      <c r="AO65" s="2825" t="n">
        <v>0.004269197101865446</v>
      </c>
      <c r="AP65" s="2825" t="n">
        <v>0.03566862804348668</v>
      </c>
      <c r="AQ65" s="2825" t="n">
        <v>0.0357737213855943</v>
      </c>
      <c r="AR65" s="2825" t="n">
        <v>0.004230873266250116</v>
      </c>
      <c r="AS65" s="841" t="n">
        <v>8.441249160687015</v>
      </c>
      <c r="AT65" s="2826" t="n"/>
      <c r="AU65" s="2825" t="n">
        <v>0.04004929116463785</v>
      </c>
      <c r="AV65" s="2825" t="n">
        <v>0.004297254818921708</v>
      </c>
      <c r="AW65" s="2825" t="n">
        <v>0.004289353272539083</v>
      </c>
      <c r="AX65" s="2825" t="n">
        <v>0.03575203634571614</v>
      </c>
      <c r="AY65" s="2825" t="n">
        <v>0.03575993789209876</v>
      </c>
      <c r="AZ65" s="2825" t="n">
        <v>0.003987312384293138</v>
      </c>
      <c r="BA65" s="841" t="n">
        <v>9.044181971395176</v>
      </c>
      <c r="BB65" s="389" t="n"/>
      <c r="BC65" s="2825" t="n">
        <v>0.04023506244185444</v>
      </c>
      <c r="BD65" s="2825" t="n">
        <v>0.004320976069522783</v>
      </c>
      <c r="BE65" s="2825" t="n">
        <v>0.00431218400745678</v>
      </c>
      <c r="BF65" s="2825" t="n">
        <v>0.03591408637233166</v>
      </c>
      <c r="BG65" s="2825" t="n">
        <v>0.03592287843439766</v>
      </c>
      <c r="BH65" s="2825" t="n">
        <v>0.003240124107451122</v>
      </c>
      <c r="BI65" s="841" t="n">
        <v>11.41775348954327</v>
      </c>
      <c r="BJ65" s="389" t="n"/>
      <c r="BK65" s="2825" t="n">
        <v>0.04855315950728852</v>
      </c>
      <c r="BL65" s="2825" t="n">
        <v>0.004346175611352246</v>
      </c>
      <c r="BM65" s="2825" t="n">
        <v>0.004336644875942687</v>
      </c>
      <c r="BN65" s="2825" t="n">
        <v>0.0006512483276495714</v>
      </c>
      <c r="BO65" s="2825" t="n">
        <v>0.04420698389593627</v>
      </c>
      <c r="BP65" s="2825" t="n">
        <v>0.04790191117963894</v>
      </c>
      <c r="BQ65" s="2825" t="n">
        <v>0.003987312384293138</v>
      </c>
      <c r="BR65" s="841" t="n">
        <v>11.17691387776629</v>
      </c>
      <c r="BS65" s="389" t="n"/>
      <c r="BT65" s="2825" t="n">
        <v>0.04629674511049392</v>
      </c>
      <c r="BU65" s="2825" t="n">
        <v>0.004373809764043358</v>
      </c>
      <c r="BV65" s="2825" t="n">
        <v>0.0006531071681007575</v>
      </c>
      <c r="BW65" s="2825" t="n">
        <v>0.04192293534645056</v>
      </c>
      <c r="BX65" s="2825" t="n">
        <v>0.04564363794239316</v>
      </c>
      <c r="BY65" s="2825" t="n">
        <v>0.003652903690806275</v>
      </c>
      <c r="BZ65" s="841" t="n">
        <v>11.67395722121413</v>
      </c>
      <c r="CA65" s="389" t="n"/>
      <c r="CB65" s="2825" t="n">
        <v>0.04183802059523033</v>
      </c>
      <c r="CC65" s="2825" t="n">
        <v>0.004401157519428805</v>
      </c>
      <c r="CD65" s="2825" t="n">
        <v>0.0006549467030084923</v>
      </c>
      <c r="CE65" s="2825" t="n">
        <v>0.03743686307580152</v>
      </c>
      <c r="CF65" s="2825" t="n">
        <v>0.04118307389222183</v>
      </c>
      <c r="CG65" s="2825" t="n">
        <v>0.003143502080460515</v>
      </c>
      <c r="CH65" s="841" t="n">
        <v>12.30936628141221</v>
      </c>
      <c r="CI65" s="389" t="n"/>
      <c r="CJ65" s="2825" t="n">
        <v>0.040626306255275</v>
      </c>
      <c r="CK65" s="2825" t="n">
        <v>0.00442987817455499</v>
      </c>
      <c r="CL65" s="2825" t="n">
        <v>0.0006568055983573052</v>
      </c>
      <c r="CM65" s="2825" t="n">
        <v>0.03619642808072</v>
      </c>
      <c r="CN65" s="2825" t="n">
        <v>0.03996950065691769</v>
      </c>
      <c r="CO65" s="2825" t="n">
        <v>0.002854694648398197</v>
      </c>
      <c r="CP65" s="841" t="n">
        <v>13.23140169407292</v>
      </c>
      <c r="CQ65" s="224" t="n"/>
      <c r="CR65" s="3008" t="n">
        <v>0.4051148915324913</v>
      </c>
      <c r="CS65" s="2667" t="n">
        <v>0.05157950070482331</v>
      </c>
      <c r="CT65" s="2825" t="n">
        <v>0.2304167678613196</v>
      </c>
      <c r="CU65" s="2825" t="n">
        <v>0.3535353908276679</v>
      </c>
      <c r="CV65" s="2825" t="n">
        <v>0.1746981236711716</v>
      </c>
      <c r="CW65" s="2825" t="n">
        <v>0.04747614382662887</v>
      </c>
      <c r="CX65" s="2825">
        <f>IFERROR(CR65/CW65-1, "-")</f>
        <v/>
      </c>
      <c r="CY65" s="3315" t="n"/>
      <c r="CZ65" s="2825" t="n">
        <v>0.05157950070482331</v>
      </c>
      <c r="DA65" s="2825" t="n">
        <v>0.0713277384320334</v>
      </c>
      <c r="DB65" s="2825" t="n">
        <v>0.1379485545953251</v>
      </c>
      <c r="DC65" s="2825" t="n">
        <v>0.2304167678613197</v>
      </c>
      <c r="DD65" s="2825" t="n">
        <v>0.04747614382662887</v>
      </c>
      <c r="DE65" s="224">
        <f>+CZ65/DD65-1</f>
        <v/>
      </c>
      <c r="DF65" s="224">
        <f>+DA65/DD65-1</f>
        <v/>
      </c>
      <c r="DG65" s="224">
        <f>+DB65/DD65-1</f>
        <v/>
      </c>
      <c r="DH65" s="224" t="n"/>
      <c r="DI65" s="1167" t="n"/>
      <c r="DJ65" s="3300">
        <f>SUM(D65,J65,P65,V65,AD65,AL65,AU65,BC65,BK65,BT65,CB65,CJ65)-CR65</f>
        <v/>
      </c>
      <c r="DK65" s="3300">
        <f>SUM(E65,K65,Q65,W65,AE65,AM65,AV65,BD65,BL65,BU65,CC65,CK65)-CS65</f>
        <v/>
      </c>
      <c r="DL65" s="3300">
        <f>SUM(G65,M65,S65,AA65,AI65,AR65,AZ65,BH65,BQ65,BY65,CG65,CO65)-CW65</f>
        <v/>
      </c>
      <c r="DM65" s="3300">
        <f>SUM(D65,J65,P65,V65,AD65,AL65,AU65,BC65,,BN65,BV65,CD65,CL65)-CT65</f>
        <v/>
      </c>
      <c r="DX65" s="2811">
        <f>(CS65-CZ65)*10^6</f>
        <v/>
      </c>
      <c r="DY65" s="2811">
        <f>(CT65-DC65)*10^6</f>
        <v/>
      </c>
      <c r="DZ65" s="2811">
        <f>(CW65-DD65)*10^6</f>
        <v/>
      </c>
    </row>
    <row customHeight="1" ht="12.75" r="66" s="2557">
      <c r="B66" s="1181" t="inlineStr">
        <is>
          <t xml:space="preserve">    de l'international </t>
        </is>
      </c>
      <c r="C66" s="643" t="inlineStr">
        <is>
          <t>TRAF60</t>
        </is>
      </c>
      <c r="D66" s="2825" t="n">
        <v>0.0220288575766365</v>
      </c>
      <c r="E66" s="2825" t="n">
        <v>0.04247774948418299</v>
      </c>
      <c r="F66" s="3341" t="n">
        <v>-0.02044889190754649</v>
      </c>
      <c r="G66" s="2825" t="n">
        <v>0.02567843649739882</v>
      </c>
      <c r="H66" s="841" t="n">
        <v>-0.1421262124402325</v>
      </c>
      <c r="I66" s="32" t="n"/>
      <c r="J66" s="2825" t="n">
        <v>0.01980400803388014</v>
      </c>
      <c r="K66" s="2825" t="n">
        <v>0.04237524467172169</v>
      </c>
      <c r="L66" s="3341" t="n">
        <v>-0.02257123663784155</v>
      </c>
      <c r="M66" s="2825" t="n">
        <v>0.02321105505004001</v>
      </c>
      <c r="N66" s="841" t="n">
        <v>-0.1467855299474633</v>
      </c>
      <c r="O66" s="224" t="n"/>
      <c r="P66" s="2825" t="n">
        <v>0.02407658785552451</v>
      </c>
      <c r="Q66" s="2825" t="n">
        <v>0.04254257508734322</v>
      </c>
      <c r="R66" s="3341" t="n">
        <v>-0.01846598723181871</v>
      </c>
      <c r="S66" s="2825" t="n">
        <v>0.02567843649739882</v>
      </c>
      <c r="T66" s="841" t="n">
        <v>-0.06238108157545263</v>
      </c>
      <c r="U66" s="389" t="n"/>
      <c r="V66" s="2825" t="n">
        <v>0.02029773745062341</v>
      </c>
      <c r="W66" s="2825" t="n">
        <v>0.04269019703397799</v>
      </c>
      <c r="X66" s="2825" t="n">
        <v>0.04353299718371215</v>
      </c>
      <c r="Y66" s="2825" t="n">
        <v>-0.02239245958335458</v>
      </c>
      <c r="Z66" s="2825" t="n">
        <v>-0.02323525973308874</v>
      </c>
      <c r="AA66" s="2825" t="n">
        <v>0.02501798786686673</v>
      </c>
      <c r="AB66" s="841" t="n">
        <v>-0.1886742627489525</v>
      </c>
      <c r="AC66" s="389" t="n"/>
      <c r="AD66" s="2825" t="n">
        <v>0.01864049573711228</v>
      </c>
      <c r="AE66" s="2825" t="n">
        <v>0.04279353012414794</v>
      </c>
      <c r="AF66" s="2825" t="n">
        <v>0.05402830042763021</v>
      </c>
      <c r="AG66" s="2825" t="n">
        <v>-0.02415303438703566</v>
      </c>
      <c r="AH66" s="2825" t="n">
        <v>-0.03538780469051793</v>
      </c>
      <c r="AI66" s="2825" t="n">
        <v>0.02455588676594762</v>
      </c>
      <c r="AJ66" s="841" t="n">
        <v>-0.2408950279506255</v>
      </c>
      <c r="AK66" s="389" t="n"/>
      <c r="AL66" s="2825" t="n">
        <v>0.0184143544892095</v>
      </c>
      <c r="AM66" s="2825" t="n">
        <v>0.04297211222862821</v>
      </c>
      <c r="AN66" s="2825" t="n">
        <v>0.05421393006631801</v>
      </c>
      <c r="AO66" s="2825" t="n">
        <v>0.03605328472445402</v>
      </c>
      <c r="AP66" s="2825" t="n">
        <v>-0.02455775773941872</v>
      </c>
      <c r="AQ66" s="2825" t="n">
        <v>-0.03579957557710851</v>
      </c>
      <c r="AR66" s="2825" t="n">
        <v>0.02612801445468529</v>
      </c>
      <c r="AS66" s="841" t="n">
        <v>-0.295225646742268</v>
      </c>
      <c r="AT66" s="2826" t="n"/>
      <c r="AU66" s="2825" t="n">
        <v>0.0177041105953647</v>
      </c>
      <c r="AV66" s="2825" t="n">
        <v>0.04314529129899139</v>
      </c>
      <c r="AW66" s="2825" t="n">
        <v>0.0441053944984898</v>
      </c>
      <c r="AX66" s="2825" t="n">
        <v>-0.02544118070362669</v>
      </c>
      <c r="AY66" s="2825" t="n">
        <v>-0.02640128390312509</v>
      </c>
      <c r="AZ66" s="2825" t="n">
        <v>0.02581272934171842</v>
      </c>
      <c r="BA66" s="841" t="n">
        <v>-0.3141325599090601</v>
      </c>
      <c r="BB66" s="389" t="n"/>
      <c r="BC66" s="2825" t="n">
        <v>0.01816828197049051</v>
      </c>
      <c r="BD66" s="2825" t="n">
        <v>0.04333583173679907</v>
      </c>
      <c r="BE66" s="2825" t="n">
        <v>0.04431674235968273</v>
      </c>
      <c r="BF66" s="2825" t="n">
        <v>-0.02516754976630856</v>
      </c>
      <c r="BG66" s="2825" t="n">
        <v>-0.02614846038919222</v>
      </c>
      <c r="BH66" s="2825" t="n">
        <v>0.02362839851724702</v>
      </c>
      <c r="BI66" s="841" t="n">
        <v>-0.2310828024493923</v>
      </c>
      <c r="BJ66" s="389" t="n"/>
      <c r="BK66" s="2825" t="n">
        <v>0.01824827532819162</v>
      </c>
      <c r="BL66" s="2825" t="n">
        <v>0.04355562191524655</v>
      </c>
      <c r="BM66" s="2825" t="n">
        <v>0.04454812397036012</v>
      </c>
      <c r="BN66" s="2825" t="n">
        <v>0.03828943059976671</v>
      </c>
      <c r="BO66" s="2825" t="n">
        <v>-0.02530734658705493</v>
      </c>
      <c r="BP66" s="2825" t="n">
        <v>-0.0200411552715751</v>
      </c>
      <c r="BQ66" s="2825" t="n">
        <v>0.02581272934171842</v>
      </c>
      <c r="BR66" s="841" t="n">
        <v>-0.293051304780125</v>
      </c>
      <c r="BS66" s="389" t="n"/>
      <c r="BT66" s="2825" t="n">
        <v>0.02151678991182784</v>
      </c>
      <c r="BU66" s="2825" t="n">
        <v>0.0437800855648838</v>
      </c>
      <c r="BV66" s="2825" t="n">
        <v>0.03842129946313882</v>
      </c>
      <c r="BW66" s="2825" t="n">
        <v>-0.02226329565305596</v>
      </c>
      <c r="BX66" s="2825" t="n">
        <v>-0.01690450955131099</v>
      </c>
      <c r="BY66" s="2825" t="n">
        <v>0.02118319687992908</v>
      </c>
      <c r="BZ66" s="841" t="n">
        <v>0.01574800223921025</v>
      </c>
      <c r="CA66" s="389" t="n"/>
      <c r="CB66" s="2825" t="n">
        <v>0.01693712973195067</v>
      </c>
      <c r="CC66" s="2825" t="n">
        <v>0.04401263540660164</v>
      </c>
      <c r="CD66" s="2825" t="n">
        <v>0.03855463111211336</v>
      </c>
      <c r="CE66" s="2825" t="n">
        <v>-0.02707550567465097</v>
      </c>
      <c r="CF66" s="2825" t="n">
        <v>-0.02161750138016269</v>
      </c>
      <c r="CG66" s="2825" t="n">
        <v>0.02154606703532542</v>
      </c>
      <c r="CH66" s="841" t="n">
        <v>-0.2139108402391148</v>
      </c>
      <c r="CI66" s="389" t="n"/>
      <c r="CJ66" s="2825" t="n">
        <v>0.01693712973195067</v>
      </c>
      <c r="CK66" s="2825" t="n">
        <v>0.04424724466494562</v>
      </c>
      <c r="CL66" s="2825" t="n">
        <v>0.0386876541702857</v>
      </c>
      <c r="CM66" s="2825" t="n">
        <v>-0.02731011493299495</v>
      </c>
      <c r="CN66" s="2825" t="n">
        <v>-0.02175052443833504</v>
      </c>
      <c r="CO66" s="2825" t="n">
        <v>0.02220430170013641</v>
      </c>
      <c r="CP66" s="841" t="n">
        <v>-0.2372140335380771</v>
      </c>
      <c r="CQ66" s="224" t="n"/>
      <c r="CR66" s="3008" t="n">
        <v>0.2327737584127623</v>
      </c>
      <c r="CS66" s="2667" t="n">
        <v>0.5179281192174701</v>
      </c>
      <c r="CT66" s="2825" t="n">
        <v>0.3130874490541461</v>
      </c>
      <c r="CU66" s="2825" t="n">
        <v>-0.2851543608047077</v>
      </c>
      <c r="CV66" s="2825" t="n">
        <v>-0.08031369064138377</v>
      </c>
      <c r="CW66" s="2825" t="n">
        <v>0.2904572399484121</v>
      </c>
      <c r="CX66" s="2825">
        <f>IFERROR(CR66/CW66-1, "-")</f>
        <v/>
      </c>
      <c r="CY66" s="3315" t="n"/>
      <c r="CZ66" s="2825" t="n">
        <v>0.5179281192174701</v>
      </c>
      <c r="DA66" s="2825" t="n">
        <v>0.5474623428078962</v>
      </c>
      <c r="DB66" s="2825" t="n">
        <v>0.408977959880509</v>
      </c>
      <c r="DC66" s="2825" t="n">
        <v>0.3130874490541461</v>
      </c>
      <c r="DD66" s="2825" t="n">
        <v>0.2904572399484121</v>
      </c>
      <c r="DE66" s="224">
        <f>+CZ66/DD66-1</f>
        <v/>
      </c>
      <c r="DF66" s="224">
        <f>+DA66/DD66-1</f>
        <v/>
      </c>
      <c r="DG66" s="224">
        <f>+DB66/DD66-1</f>
        <v/>
      </c>
      <c r="DH66" s="224" t="n"/>
      <c r="DI66" s="1167" t="n"/>
      <c r="DJ66" s="3300">
        <f>SUM(D66,J66,P66,V66,AD66,AL66,AU66,BC66,BK66,BT66,CB66,CJ66)-CR66</f>
        <v/>
      </c>
      <c r="DK66" s="3300">
        <f>SUM(E66,K66,Q66,W66,AE66,AM66,AV66,BD66,BL66,BU66,CC66,CK66)-CS66</f>
        <v/>
      </c>
      <c r="DL66" s="3300">
        <f>SUM(G66,M66,S66,AA66,AI66,AR66,AZ66,BH66,BQ66,BY66,CG66,CO66)-CW66</f>
        <v/>
      </c>
      <c r="DM66" s="3300">
        <f>SUM(D66,J66,P66,V66,AD66,AL66,AU66,BC66,,BN66,BV66,CD66,CL66)-CT66</f>
        <v/>
      </c>
      <c r="DX66" s="2811">
        <f>(CS66-CZ66)*10^6</f>
        <v/>
      </c>
      <c r="DY66" s="2811">
        <f>(CT66-DC66)*10^6</f>
        <v/>
      </c>
      <c r="DZ66" s="2811">
        <f>(CW66-DD66)*10^6</f>
        <v/>
      </c>
    </row>
    <row customHeight="1" ht="12.75" r="67" s="2557">
      <c r="B67" s="1181" t="inlineStr">
        <is>
          <t xml:space="preserve">    de MTN</t>
        </is>
      </c>
      <c r="C67" s="643" t="inlineStr">
        <is>
          <t>TRAF61</t>
        </is>
      </c>
      <c r="D67" s="2825" t="n">
        <v>0.9741900843321851</v>
      </c>
      <c r="E67" s="2825" t="n">
        <v>1.262462264854658</v>
      </c>
      <c r="F67" s="3341" t="n">
        <v>-0.2882721805224724</v>
      </c>
      <c r="G67" s="2825" t="n">
        <v>1.795351485497346</v>
      </c>
      <c r="H67" s="841" t="n">
        <v>-0.4573819710504675</v>
      </c>
      <c r="I67" s="32" t="n"/>
      <c r="J67" s="2825" t="n">
        <v>0.8408141311740484</v>
      </c>
      <c r="K67" s="2825" t="n">
        <v>1.143220936735491</v>
      </c>
      <c r="L67" s="3341" t="n">
        <v>-0.3024068055614423</v>
      </c>
      <c r="M67" s="2825" t="n">
        <v>1.60131098498919</v>
      </c>
      <c r="N67" s="841" t="n">
        <v>-0.4749213993684528</v>
      </c>
      <c r="O67" s="224" t="n"/>
      <c r="P67" s="2825" t="n">
        <v>0.87975986380791</v>
      </c>
      <c r="Q67" s="2825" t="n">
        <v>1.270230918374849</v>
      </c>
      <c r="R67" s="3341" t="n">
        <v>-0.3904710545669392</v>
      </c>
      <c r="S67" s="2825" t="n">
        <v>1.795351485497346</v>
      </c>
      <c r="T67" s="841" t="n">
        <v>-0.5099790370217117</v>
      </c>
      <c r="U67" s="389" t="n"/>
      <c r="V67" s="2825" t="n">
        <v>0.8213483670056254</v>
      </c>
      <c r="W67" s="2825" t="n">
        <v>1.233134758862164</v>
      </c>
      <c r="X67" s="2825" t="n">
        <v>0.8463021723587434</v>
      </c>
      <c r="Y67" s="2825" t="n">
        <v>-0.4117863918565388</v>
      </c>
      <c r="Z67" s="2825" t="n">
        <v>-0.02495380535311797</v>
      </c>
      <c r="AA67" s="2825" t="n">
        <v>1.557622604802723</v>
      </c>
      <c r="AB67" s="841" t="n">
        <v>-0.4726910328130149</v>
      </c>
      <c r="AC67" s="389" t="n"/>
      <c r="AD67" s="2825" t="n">
        <v>0.7604787865476348</v>
      </c>
      <c r="AE67" s="2825" t="n">
        <v>1.279618041378415</v>
      </c>
      <c r="AF67" s="2825" t="n">
        <v>0.8766630158047127</v>
      </c>
      <c r="AG67" s="2825" t="n">
        <v>-0.5191392548307805</v>
      </c>
      <c r="AH67" s="2825" t="n">
        <v>-0.1161842292570779</v>
      </c>
      <c r="AI67" s="2825" t="n">
        <v>1.470516105716889</v>
      </c>
      <c r="AJ67" s="841" t="n">
        <v>-0.4828490598701094</v>
      </c>
      <c r="AK67" s="389" t="n"/>
      <c r="AL67" s="2825" t="n">
        <v>0.7061412409485727</v>
      </c>
      <c r="AM67" s="2825" t="n">
        <v>1.243783728621418</v>
      </c>
      <c r="AN67" s="2825" t="n">
        <v>0.8505624523327052</v>
      </c>
      <c r="AO67" s="2825" t="n">
        <v>0.7487337359310363</v>
      </c>
      <c r="AP67" s="2825" t="n">
        <v>-0.5376424876728451</v>
      </c>
      <c r="AQ67" s="2825" t="n">
        <v>-0.1444212113841326</v>
      </c>
      <c r="AR67" s="2825" t="n">
        <v>1.470516105716889</v>
      </c>
      <c r="AS67" s="841" t="n">
        <v>-0.5198004032711203</v>
      </c>
      <c r="AT67" s="2826" t="n"/>
      <c r="AU67" s="2825" t="n">
        <v>0.6502297567758083</v>
      </c>
      <c r="AV67" s="2825" t="n">
        <v>1.291594715555379</v>
      </c>
      <c r="AW67" s="2825" t="n">
        <v>0.7773396934503931</v>
      </c>
      <c r="AX67" s="2825" t="n">
        <v>-0.6413649587795703</v>
      </c>
      <c r="AY67" s="2825" t="n">
        <v>-0.1271099366745848</v>
      </c>
      <c r="AZ67" s="2825" t="n">
        <v>1.25650549343137</v>
      </c>
      <c r="BA67" s="841" t="n">
        <v>-0.4825094198353985</v>
      </c>
      <c r="BB67" s="389" t="n"/>
      <c r="BC67" s="2825" t="n">
        <v>0.629375739577787</v>
      </c>
      <c r="BD67" s="2825" t="n">
        <v>1.298715981282222</v>
      </c>
      <c r="BE67" s="2825" t="n">
        <v>0.7814714660146095</v>
      </c>
      <c r="BF67" s="2825" t="n">
        <v>-0.6693402417044347</v>
      </c>
      <c r="BG67" s="2825" t="n">
        <v>-0.1520957264368225</v>
      </c>
      <c r="BH67" s="2825" t="n">
        <v>1.155738696212837</v>
      </c>
      <c r="BI67" s="841" t="n">
        <v>-0.4554342243275697</v>
      </c>
      <c r="BJ67" s="389" t="n"/>
      <c r="BK67" s="2825" t="n">
        <v>0.6190550520034909</v>
      </c>
      <c r="BL67" s="2825" t="n">
        <v>1.264142053161167</v>
      </c>
      <c r="BM67" s="2825" t="n">
        <v>0.7605462842308133</v>
      </c>
      <c r="BN67" s="2825" t="n">
        <v>0.1014426977730553</v>
      </c>
      <c r="BO67" s="2825" t="n">
        <v>-0.6450870011576765</v>
      </c>
      <c r="BP67" s="2825" t="n">
        <v>0.5176123542304356</v>
      </c>
      <c r="BQ67" s="2825" t="n">
        <v>1.25650549343137</v>
      </c>
      <c r="BR67" s="841" t="n">
        <v>-0.5073200592916439</v>
      </c>
      <c r="BS67" s="389" t="n"/>
      <c r="BT67" s="2825" t="n">
        <v>0.5639307605047729</v>
      </c>
      <c r="BU67" s="2825" t="n">
        <v>1.314576982219281</v>
      </c>
      <c r="BV67" s="2825" t="n">
        <v>0.105115592681102</v>
      </c>
      <c r="BW67" s="2825" t="n">
        <v>-0.7506462217145081</v>
      </c>
      <c r="BX67" s="2825" t="n">
        <v>0.4588151678236709</v>
      </c>
      <c r="BY67" s="2825" t="n">
        <v>0.9773347957348544</v>
      </c>
      <c r="BZ67" s="841" t="n">
        <v>-0.4229912175788693</v>
      </c>
      <c r="CA67" s="389" t="n"/>
      <c r="CB67" s="2825" t="n">
        <v>0.5339503083327158</v>
      </c>
      <c r="CC67" s="2825" t="n">
        <v>1.280115507800048</v>
      </c>
      <c r="CD67" s="2825" t="n">
        <v>0.102003837401924</v>
      </c>
      <c r="CE67" s="2825" t="n">
        <v>-0.7461651994673321</v>
      </c>
      <c r="CF67" s="2825" t="n">
        <v>0.4319464709307919</v>
      </c>
      <c r="CG67" s="2825" t="n">
        <v>0.9541523123660852</v>
      </c>
      <c r="CH67" s="841" t="n">
        <v>-0.4403930049609815</v>
      </c>
      <c r="CI67" s="389" t="n"/>
      <c r="CJ67" s="2825" t="n">
        <v>0.5770283832131664</v>
      </c>
      <c r="CK67" s="2825" t="n">
        <v>1.331409064846364</v>
      </c>
      <c r="CL67" s="2825" t="n">
        <v>0.1056954455356821</v>
      </c>
      <c r="CM67" s="2825" t="n">
        <v>-0.7543806816331979</v>
      </c>
      <c r="CN67" s="2825" t="n">
        <v>0.4713329376774844</v>
      </c>
      <c r="CO67" s="2825" t="n">
        <v>1.031332773925079</v>
      </c>
      <c r="CP67" s="841" t="n">
        <v>-0.4405022338065594</v>
      </c>
      <c r="CQ67" s="224" t="n"/>
      <c r="CR67" s="3008" t="n">
        <v>8.556302474223717</v>
      </c>
      <c r="CS67" s="2667" t="n">
        <v>15.21300495369145</v>
      </c>
      <c r="CT67" s="2825" t="n">
        <v>6.676595543561335</v>
      </c>
      <c r="CU67" s="2825" t="n">
        <v>-6.656702479467738</v>
      </c>
      <c r="CV67" s="2825" t="n">
        <v>1.879706930662381</v>
      </c>
      <c r="CW67" s="2825" t="n">
        <v>16.32223833732198</v>
      </c>
      <c r="CX67" s="2825">
        <f>IFERROR(CR67/CW67-1, "-")</f>
        <v/>
      </c>
      <c r="CY67" s="3315" t="n"/>
      <c r="CZ67" s="2825" t="n">
        <v>15.21300495369145</v>
      </c>
      <c r="DA67" s="2825" t="n">
        <v>10.5458835263415</v>
      </c>
      <c r="DB67" s="2825" t="n">
        <v>9.705611112456008</v>
      </c>
      <c r="DC67" s="2825" t="n">
        <v>6.676595543561334</v>
      </c>
      <c r="DD67" s="2825" t="n">
        <v>16.32223833732198</v>
      </c>
      <c r="DE67" s="224">
        <f>+CZ67/DD67-1</f>
        <v/>
      </c>
      <c r="DF67" s="224">
        <f>+DA67/DD67-1</f>
        <v/>
      </c>
      <c r="DG67" s="224">
        <f>+DB67/DD67-1</f>
        <v/>
      </c>
      <c r="DH67" s="224" t="n"/>
      <c r="DI67" s="1167" t="n"/>
      <c r="DJ67" s="3300">
        <f>SUM(D67,J67,P67,V67,AD67,AL67,AU67,BC67,BK67,BT67,CB67,CJ67)-CR67</f>
        <v/>
      </c>
      <c r="DK67" s="3300">
        <f>SUM(E67,K67,Q67,W67,AE67,AM67,AV67,BD67,BL67,BU67,CC67,CK67)-CS67</f>
        <v/>
      </c>
      <c r="DL67" s="3300">
        <f>SUM(G67,M67,S67,AA67,AI67,AR67,AZ67,BH67,BQ67,BY67,CG67,CO67)-CW67</f>
        <v/>
      </c>
      <c r="DM67" s="3300">
        <f>SUM(D67,J67,P67,V67,AD67,AL67,AU67,BC67,,BN67,BV67,CD67,CL67)-CT67</f>
        <v/>
      </c>
      <c r="DX67" s="2811">
        <f>(CS67-CZ67)*10^6</f>
        <v/>
      </c>
      <c r="DY67" s="2811">
        <f>(CT67-DC67)*10^6</f>
        <v/>
      </c>
      <c r="DZ67" s="2811">
        <f>(CW67-DD67)*10^6</f>
        <v/>
      </c>
    </row>
    <row customHeight="1" ht="12.75" r="68" s="2557">
      <c r="B68" s="1183" t="inlineStr">
        <is>
          <t xml:space="preserve">    de SBIN</t>
        </is>
      </c>
      <c r="C68" s="643" t="inlineStr">
        <is>
          <t>TRAF62</t>
        </is>
      </c>
      <c r="D68" s="2825" t="n">
        <v>8.063504842271488</v>
      </c>
      <c r="E68" s="2825" t="n">
        <v>4.824158377929948</v>
      </c>
      <c r="F68" s="3341" t="n">
        <v>3.23934646434154</v>
      </c>
      <c r="G68" s="2825" t="n">
        <v>1.538431526764727</v>
      </c>
      <c r="H68" s="841" t="n">
        <v>4.241380394243988</v>
      </c>
      <c r="I68" s="32" t="n"/>
      <c r="J68" s="2825" t="n">
        <v>8.394211450934984</v>
      </c>
      <c r="K68" s="2825" t="n">
        <v>4.368533493520652</v>
      </c>
      <c r="L68" s="3341" t="n">
        <v>4.025677957414332</v>
      </c>
      <c r="M68" s="2825" t="n">
        <v>1.982633192135942</v>
      </c>
      <c r="N68" s="841" t="n">
        <v>3.233870130002051</v>
      </c>
      <c r="O68" s="224" t="n"/>
      <c r="P68" s="2825" t="n">
        <v>9.766444624002679</v>
      </c>
      <c r="Q68" s="2825" t="n">
        <v>4.853880152612525</v>
      </c>
      <c r="R68" s="3341" t="n">
        <v>4.912564471390153</v>
      </c>
      <c r="S68" s="2825" t="n">
        <v>1.538431526764727</v>
      </c>
      <c r="T68" s="841" t="n">
        <v>5.348312845967998</v>
      </c>
      <c r="U68" s="389" t="n"/>
      <c r="V68" s="2825" t="n">
        <v>8.162920255675846</v>
      </c>
      <c r="W68" s="2825" t="n">
        <v>4.712147363641462</v>
      </c>
      <c r="X68" s="2825" t="n">
        <v>9.348310458815909</v>
      </c>
      <c r="Y68" s="2825" t="n">
        <v>3.450772892034385</v>
      </c>
      <c r="Z68" s="2825" t="n">
        <v>-1.185390203140063</v>
      </c>
      <c r="AA68" s="2825" t="n">
        <v>2.687146537784948</v>
      </c>
      <c r="AB68" s="841" t="n">
        <v>2.037765205914171</v>
      </c>
      <c r="AC68" s="389" t="n"/>
      <c r="AD68" s="2825" t="n">
        <v>8.522447505206776</v>
      </c>
      <c r="AE68" s="2825" t="n">
        <v>4.88979396368731</v>
      </c>
      <c r="AF68" s="2825" t="n">
        <v>9.683585486556778</v>
      </c>
      <c r="AG68" s="2825" t="n">
        <v>3.632653541519465</v>
      </c>
      <c r="AH68" s="2825" t="n">
        <v>-1.161137981350002</v>
      </c>
      <c r="AI68" s="2825" t="n">
        <v>3.319251595095855</v>
      </c>
      <c r="AJ68" s="841" t="n">
        <v>1.567581052848951</v>
      </c>
      <c r="AK68" s="389" t="n"/>
      <c r="AL68" s="2825" t="n">
        <v>8.588700884894006</v>
      </c>
      <c r="AM68" s="2825" t="n">
        <v>4.752888834537597</v>
      </c>
      <c r="AN68" s="2825" t="n">
        <v>9.39518495023874</v>
      </c>
      <c r="AO68" s="2825" t="n">
        <v>8.390557843918192</v>
      </c>
      <c r="AP68" s="2825" t="n">
        <v>3.835812050356409</v>
      </c>
      <c r="AQ68" s="2825" t="n">
        <v>-0.8064840653447334</v>
      </c>
      <c r="AR68" s="2825" t="n">
        <v>3.319251595095855</v>
      </c>
      <c r="AS68" s="841" t="n">
        <v>1.58754138962641</v>
      </c>
      <c r="AT68" s="2826" t="n"/>
      <c r="AU68" s="2825" t="n">
        <v>8.535386065551977</v>
      </c>
      <c r="AV68" s="2825" t="n">
        <v>4.935615032989621</v>
      </c>
      <c r="AW68" s="2825" t="n">
        <v>8.711177952659924</v>
      </c>
      <c r="AX68" s="2825" t="n">
        <v>3.599771032562356</v>
      </c>
      <c r="AY68" s="2825" t="n">
        <v>-0.1757918871079465</v>
      </c>
      <c r="AZ68" s="2825" t="n">
        <v>4.58528305835516</v>
      </c>
      <c r="BA68" s="841" t="n">
        <v>0.8614741896902225</v>
      </c>
      <c r="BB68" s="389" t="n"/>
      <c r="BC68" s="2825" t="n">
        <v>8.854600639907042</v>
      </c>
      <c r="BD68" s="2825" t="n">
        <v>4.96285999311532</v>
      </c>
      <c r="BE68" s="2825" t="n">
        <v>8.757544517769048</v>
      </c>
      <c r="BF68" s="2825" t="n">
        <v>3.891740646791723</v>
      </c>
      <c r="BG68" s="2825" t="n">
        <v>0.09705612213799419</v>
      </c>
      <c r="BH68" s="2825" t="n">
        <v>5.051464432885865</v>
      </c>
      <c r="BI68" s="841" t="n">
        <v>0.7528779540170836</v>
      </c>
      <c r="BJ68" s="389" t="n"/>
      <c r="BK68" s="2825" t="n">
        <v>8.945924426884371</v>
      </c>
      <c r="BL68" s="2825" t="n">
        <v>4.830776940662562</v>
      </c>
      <c r="BM68" s="2825" t="n">
        <v>8.523117758194125</v>
      </c>
      <c r="BN68" s="2825" t="n">
        <v>1.319912924553704</v>
      </c>
      <c r="BO68" s="2825" t="n">
        <v>4.115147486221809</v>
      </c>
      <c r="BP68" s="2825" t="n">
        <v>7.626011502330667</v>
      </c>
      <c r="BQ68" s="2825" t="n">
        <v>4.58528305835516</v>
      </c>
      <c r="BR68" s="841" t="n">
        <v>0.9510081085579625</v>
      </c>
      <c r="BS68" s="389" t="n"/>
      <c r="BT68" s="2825" t="n">
        <v>8.904693664112818</v>
      </c>
      <c r="BU68" s="2825" t="n">
        <v>5.02354194975892</v>
      </c>
      <c r="BV68" s="2825" t="n">
        <v>1.367793680166948</v>
      </c>
      <c r="BW68" s="2825" t="n">
        <v>3.881151714353898</v>
      </c>
      <c r="BX68" s="2825" t="n">
        <v>7.536899983945871</v>
      </c>
      <c r="BY68" s="2825" t="n">
        <v>5.859012245665961</v>
      </c>
      <c r="BZ68" s="841" t="n">
        <v>0.5198284780339577</v>
      </c>
      <c r="CA68" s="389" t="n"/>
      <c r="CB68" s="2825" t="n">
        <v>8.297705910360877</v>
      </c>
      <c r="CC68" s="2825" t="n">
        <v>4.891889147006766</v>
      </c>
      <c r="CD68" s="2825" t="n">
        <v>1.327390564626756</v>
      </c>
      <c r="CE68" s="2825" t="n">
        <v>3.405816763354111</v>
      </c>
      <c r="CF68" s="2825" t="n">
        <v>6.970315345734122</v>
      </c>
      <c r="CG68" s="2825" t="n">
        <v>6.418776505748966</v>
      </c>
      <c r="CH68" s="841" t="n">
        <v>0.2927239175455092</v>
      </c>
      <c r="CI68" s="389" t="n"/>
      <c r="CJ68" s="2825" t="n">
        <v>9.303829312111016</v>
      </c>
      <c r="CK68" s="2825" t="n">
        <v>5.087939128237844</v>
      </c>
      <c r="CL68" s="2825" t="n">
        <v>1.375520689561966</v>
      </c>
      <c r="CM68" s="2825" t="n">
        <v>4.215890183873173</v>
      </c>
      <c r="CN68" s="2825" t="n">
        <v>7.92830862254905</v>
      </c>
      <c r="CO68" s="2825" t="n">
        <v>7.182538066084005</v>
      </c>
      <c r="CP68" s="841" t="n">
        <v>0.295340063151738</v>
      </c>
      <c r="CQ68" s="224" t="n"/>
      <c r="CR68" s="3008" t="n">
        <v>104.3403695819139</v>
      </c>
      <c r="CS68" s="2667" t="n">
        <v>58.13402437770052</v>
      </c>
      <c r="CT68" s="2825" t="n">
        <v>74.27883412735419</v>
      </c>
      <c r="CU68" s="2825" t="n">
        <v>46.20634520421337</v>
      </c>
      <c r="CV68" s="2825" t="n">
        <v>30.0615354545597</v>
      </c>
      <c r="CW68" s="2825" t="n">
        <v>48.06750334073718</v>
      </c>
      <c r="CX68" s="2825">
        <f>IFERROR(CR68/CW68-1, "-")</f>
        <v/>
      </c>
      <c r="CY68" s="3315" t="n"/>
      <c r="CZ68" s="2825" t="n">
        <v>58.13402437770052</v>
      </c>
      <c r="DA68" s="2825" t="n">
        <v>112.9441035706472</v>
      </c>
      <c r="DB68" s="2825" t="n">
        <v>103.750277763688</v>
      </c>
      <c r="DC68" s="2825" t="n">
        <v>74.27883412735417</v>
      </c>
      <c r="DD68" s="2825" t="n">
        <v>48.06750334073718</v>
      </c>
      <c r="DE68" s="224" t="n"/>
      <c r="DF68" s="224" t="n"/>
      <c r="DG68" s="224" t="n"/>
      <c r="DH68" s="224" t="n"/>
      <c r="DI68" s="1167" t="n"/>
      <c r="DJ68" s="3300">
        <f>SUM(D68,J68,P68,V68,AD68,AL68,AU68,BC68,BK68,BT68,CB68,CJ68)-CR68</f>
        <v/>
      </c>
      <c r="DK68" s="3300">
        <f>SUM(E68,K68,Q68,W68,AE68,AM68,AV68,BD68,BL68,BU68,CC68,CK68)-CS68</f>
        <v/>
      </c>
      <c r="DL68" s="3300">
        <f>SUM(G68,M68,S68,AA68,AI68,AR68,AZ68,BH68,BQ68,BY68,CG68,CO68)-CW68</f>
        <v/>
      </c>
      <c r="DM68" s="3300">
        <f>SUM(D68,J68,P68,V68,AD68,AL68,AU68,BC68,,BN68,BV68,CD68,CL68)-CT68</f>
        <v/>
      </c>
      <c r="DX68" s="2811">
        <f>(CS68-CZ68)*10^6</f>
        <v/>
      </c>
      <c r="DY68" s="2811">
        <f>(CT68-DC68)*10^6</f>
        <v/>
      </c>
      <c r="DZ68" s="2811">
        <f>(CW68-DD68)*10^6</f>
        <v/>
      </c>
    </row>
    <row customHeight="1" ht="12.75" r="69" s="2557">
      <c r="B69" s="1181" t="inlineStr">
        <is>
          <t xml:space="preserve">    de BBCOM, LIBERCOM</t>
        </is>
      </c>
      <c r="C69" s="643" t="inlineStr">
        <is>
          <t>TRAF63</t>
        </is>
      </c>
      <c r="D69" s="3345" t="n">
        <v>0</v>
      </c>
      <c r="E69" s="3345" t="n">
        <v>0</v>
      </c>
      <c r="F69" s="3341" t="n">
        <v>0</v>
      </c>
      <c r="G69" s="3345" t="n">
        <v>0</v>
      </c>
      <c r="H69" s="841" t="n"/>
      <c r="I69" s="32" t="n"/>
      <c r="J69" s="3345" t="n">
        <v>0</v>
      </c>
      <c r="K69" s="3345" t="n">
        <v>0</v>
      </c>
      <c r="L69" s="3341" t="n">
        <v>0</v>
      </c>
      <c r="M69" s="3345" t="n">
        <v>0</v>
      </c>
      <c r="N69" s="841" t="n"/>
      <c r="O69" s="224" t="n"/>
      <c r="P69" s="3345" t="n">
        <v>0</v>
      </c>
      <c r="Q69" s="3345" t="n">
        <v>0</v>
      </c>
      <c r="R69" s="3341" t="n">
        <v>0</v>
      </c>
      <c r="S69" s="3345" t="n">
        <v>0</v>
      </c>
      <c r="T69" s="841" t="n"/>
      <c r="U69" s="389" t="n"/>
      <c r="V69" s="3345" t="n">
        <v>0</v>
      </c>
      <c r="W69" s="3345" t="n">
        <v>0</v>
      </c>
      <c r="X69" s="3345" t="n">
        <v>0</v>
      </c>
      <c r="Y69" s="2825" t="n">
        <v>0</v>
      </c>
      <c r="Z69" s="2825" t="n">
        <v>0</v>
      </c>
      <c r="AA69" s="3345" t="n">
        <v>0</v>
      </c>
      <c r="AB69" s="841" t="n"/>
      <c r="AC69" s="389" t="n"/>
      <c r="AD69" s="3345" t="n">
        <v>0</v>
      </c>
      <c r="AE69" s="3345" t="n">
        <v>0</v>
      </c>
      <c r="AF69" s="3345" t="n">
        <v>0</v>
      </c>
      <c r="AG69" s="2825" t="n">
        <v>0</v>
      </c>
      <c r="AH69" s="2825" t="n">
        <v>0</v>
      </c>
      <c r="AI69" s="3345" t="n">
        <v>0</v>
      </c>
      <c r="AJ69" s="841" t="n"/>
      <c r="AK69" s="389" t="n"/>
      <c r="AL69" s="3345" t="n">
        <v>0</v>
      </c>
      <c r="AM69" s="3345" t="n">
        <v>0</v>
      </c>
      <c r="AN69" s="3345" t="n">
        <v>0</v>
      </c>
      <c r="AO69" s="3345" t="n">
        <v>0</v>
      </c>
      <c r="AP69" s="2825" t="n">
        <v>0</v>
      </c>
      <c r="AQ69" s="2825" t="n">
        <v>0</v>
      </c>
      <c r="AR69" s="3345" t="n">
        <v>0</v>
      </c>
      <c r="AS69" s="841" t="n"/>
      <c r="AT69" s="2826" t="n"/>
      <c r="AU69" s="3345" t="n">
        <v>0</v>
      </c>
      <c r="AV69" s="3345" t="n">
        <v>0</v>
      </c>
      <c r="AW69" s="3345" t="n">
        <v>0</v>
      </c>
      <c r="AX69" s="2825" t="n">
        <v>0</v>
      </c>
      <c r="AY69" s="2825" t="n">
        <v>0</v>
      </c>
      <c r="AZ69" s="3345" t="n">
        <v>0</v>
      </c>
      <c r="BA69" s="841" t="n"/>
      <c r="BB69" s="389" t="n"/>
      <c r="BC69" s="3345" t="n">
        <v>0</v>
      </c>
      <c r="BD69" s="3345" t="n">
        <v>0</v>
      </c>
      <c r="BE69" s="3345" t="n">
        <v>0</v>
      </c>
      <c r="BF69" s="2825" t="n">
        <v>0</v>
      </c>
      <c r="BG69" s="2825" t="n">
        <v>0</v>
      </c>
      <c r="BH69" s="3345" t="n">
        <v>0</v>
      </c>
      <c r="BI69" s="841" t="n"/>
      <c r="BJ69" s="389" t="n"/>
      <c r="BK69" s="3345" t="n">
        <v>0</v>
      </c>
      <c r="BL69" s="3345" t="n">
        <v>0</v>
      </c>
      <c r="BM69" s="3345" t="n">
        <v>0</v>
      </c>
      <c r="BN69" s="3345" t="n">
        <v>0</v>
      </c>
      <c r="BO69" s="2825" t="n">
        <v>0</v>
      </c>
      <c r="BP69" s="2825" t="n">
        <v>0</v>
      </c>
      <c r="BQ69" s="3345" t="n">
        <v>0</v>
      </c>
      <c r="BR69" s="841" t="n"/>
      <c r="BS69" s="389" t="n"/>
      <c r="BT69" s="3345" t="n">
        <v>0</v>
      </c>
      <c r="BU69" s="3345" t="n">
        <v>0</v>
      </c>
      <c r="BV69" s="3345" t="n">
        <v>0</v>
      </c>
      <c r="BW69" s="2825" t="n">
        <v>0</v>
      </c>
      <c r="BX69" s="2825" t="n">
        <v>0</v>
      </c>
      <c r="BY69" s="3345" t="n">
        <v>0</v>
      </c>
      <c r="BZ69" s="841" t="n"/>
      <c r="CA69" s="389" t="n"/>
      <c r="CB69" s="3345" t="n">
        <v>0</v>
      </c>
      <c r="CC69" s="3345" t="n">
        <v>0</v>
      </c>
      <c r="CD69" s="3345" t="n">
        <v>0</v>
      </c>
      <c r="CE69" s="2825" t="n">
        <v>0</v>
      </c>
      <c r="CF69" s="2825" t="n">
        <v>0</v>
      </c>
      <c r="CG69" s="3345" t="n">
        <v>0</v>
      </c>
      <c r="CH69" s="841" t="n"/>
      <c r="CI69" s="389" t="n"/>
      <c r="CJ69" s="3345" t="n">
        <v>0</v>
      </c>
      <c r="CK69" s="3345" t="n">
        <v>0</v>
      </c>
      <c r="CL69" s="3345" t="n">
        <v>0</v>
      </c>
      <c r="CM69" s="2825" t="n">
        <v>0</v>
      </c>
      <c r="CN69" s="2825" t="n">
        <v>0</v>
      </c>
      <c r="CO69" s="3345" t="n">
        <v>0</v>
      </c>
      <c r="CP69" s="841" t="n"/>
      <c r="CQ69" s="224" t="n"/>
      <c r="CR69" s="3008" t="n">
        <v>0</v>
      </c>
      <c r="CS69" s="2667" t="n">
        <v>0</v>
      </c>
      <c r="CT69" s="3345" t="n">
        <v>0</v>
      </c>
      <c r="CU69" s="3345" t="n">
        <v>0</v>
      </c>
      <c r="CV69" s="3345" t="n">
        <v>0</v>
      </c>
      <c r="CW69" s="3345" t="n">
        <v>0</v>
      </c>
      <c r="CX69" s="3345">
        <f>IFERROR(CR69/CW69-1, "-")</f>
        <v/>
      </c>
      <c r="CY69" s="3346" t="n"/>
      <c r="CZ69" s="3345" t="n">
        <v>0</v>
      </c>
      <c r="DA69" s="3345" t="n">
        <v>0</v>
      </c>
      <c r="DB69" s="3345" t="n">
        <v>0</v>
      </c>
      <c r="DC69" s="3345" t="n">
        <v>0</v>
      </c>
      <c r="DD69" s="3345" t="n">
        <v>0</v>
      </c>
      <c r="DE69" s="224" t="n"/>
      <c r="DF69" s="224" t="n"/>
      <c r="DG69" s="224" t="n"/>
      <c r="DH69" s="224" t="n"/>
      <c r="DI69" s="1167" t="n"/>
      <c r="DJ69" s="3300">
        <f>SUM(D69,J69,P69,V69,AD69,AL69,AU69,BC69,BK69,BT69,CB69,CJ69)-CR69</f>
        <v/>
      </c>
      <c r="DK69" s="3300">
        <f>SUM(E69,K69,Q69,W69,AE69,AM69,AV69,BD69,BL69,BU69,CC69,CK69)-CS69</f>
        <v/>
      </c>
      <c r="DL69" s="3300">
        <f>SUM(G69,M69,S69,AA69,AI69,AR69,AZ69,BH69,BQ69,BY69,CG69,CO69)-CW69</f>
        <v/>
      </c>
      <c r="DM69" s="3300">
        <f>SUM(D69,J69,P69,V69,AD69,AL69,AU69,BC69,,BN69,BV69,CD69,CL69)-CT69</f>
        <v/>
      </c>
      <c r="DX69" s="2811">
        <f>(CS69-CZ69)*10^6</f>
        <v/>
      </c>
      <c r="DY69" s="2811">
        <f>(CT69-DC69)*10^6</f>
        <v/>
      </c>
      <c r="DZ69" s="2811">
        <f>(CW69-DD69)*10^6</f>
        <v/>
      </c>
    </row>
    <row customHeight="1" ht="7.5" r="70" s="2557">
      <c r="B70" s="1181" t="n"/>
      <c r="C70" s="643" t="inlineStr">
        <is>
          <t>TRAF64</t>
        </is>
      </c>
      <c r="D70" s="3345" t="n"/>
      <c r="E70" s="3345" t="n"/>
      <c r="F70" s="3341" t="n"/>
      <c r="G70" s="3345" t="n"/>
      <c r="H70" s="841" t="n"/>
      <c r="I70" s="32" t="n"/>
      <c r="J70" s="3345" t="n"/>
      <c r="K70" s="3345" t="n"/>
      <c r="L70" s="3341" t="n"/>
      <c r="M70" s="3345" t="n"/>
      <c r="N70" s="841" t="n"/>
      <c r="O70" s="224" t="n"/>
      <c r="P70" s="3345" t="n"/>
      <c r="Q70" s="3345" t="n"/>
      <c r="R70" s="3341" t="n"/>
      <c r="S70" s="3345" t="n"/>
      <c r="T70" s="841" t="n"/>
      <c r="U70" s="389" t="n"/>
      <c r="V70" s="3345" t="n"/>
      <c r="W70" s="3345" t="n"/>
      <c r="X70" s="3345" t="n"/>
      <c r="Y70" s="2825" t="n"/>
      <c r="Z70" s="2825" t="n"/>
      <c r="AA70" s="3345" t="n"/>
      <c r="AB70" s="841" t="n"/>
      <c r="AC70" s="389" t="n"/>
      <c r="AD70" s="3345" t="n"/>
      <c r="AE70" s="3345" t="n"/>
      <c r="AF70" s="3345" t="n"/>
      <c r="AG70" s="2825" t="n"/>
      <c r="AH70" s="2825" t="n"/>
      <c r="AI70" s="3345" t="n"/>
      <c r="AJ70" s="841" t="n"/>
      <c r="AK70" s="389" t="n"/>
      <c r="AL70" s="3345" t="n"/>
      <c r="AM70" s="3345" t="n"/>
      <c r="AN70" s="3345" t="n"/>
      <c r="AO70" s="3345" t="n"/>
      <c r="AP70" s="2825" t="n"/>
      <c r="AQ70" s="2825" t="n"/>
      <c r="AR70" s="3345" t="n"/>
      <c r="AS70" s="841" t="n"/>
      <c r="AT70" s="2826" t="n"/>
      <c r="AU70" s="3345" t="n"/>
      <c r="AV70" s="3345" t="n"/>
      <c r="AW70" s="3345" t="n"/>
      <c r="AX70" s="2825" t="n"/>
      <c r="AY70" s="2825" t="n"/>
      <c r="AZ70" s="3345" t="n"/>
      <c r="BA70" s="841" t="n"/>
      <c r="BB70" s="389" t="n"/>
      <c r="BC70" s="3345" t="n"/>
      <c r="BD70" s="3345" t="n"/>
      <c r="BE70" s="3345" t="n"/>
      <c r="BF70" s="2825" t="n"/>
      <c r="BG70" s="2825" t="n"/>
      <c r="BH70" s="3345" t="n"/>
      <c r="BI70" s="841" t="n"/>
      <c r="BJ70" s="389" t="n"/>
      <c r="BK70" s="3345" t="n"/>
      <c r="BL70" s="3345" t="n"/>
      <c r="BM70" s="3345" t="n"/>
      <c r="BN70" s="3345" t="n"/>
      <c r="BO70" s="2825" t="n"/>
      <c r="BP70" s="2825" t="n"/>
      <c r="BQ70" s="3345" t="n"/>
      <c r="BR70" s="841" t="n"/>
      <c r="BS70" s="389" t="n"/>
      <c r="BT70" s="3345" t="n"/>
      <c r="BU70" s="3345" t="n"/>
      <c r="BV70" s="3345" t="n"/>
      <c r="BW70" s="2825" t="n"/>
      <c r="BX70" s="2825" t="n"/>
      <c r="BY70" s="3345" t="n"/>
      <c r="BZ70" s="841" t="n"/>
      <c r="CA70" s="389" t="n"/>
      <c r="CB70" s="3345" t="n"/>
      <c r="CC70" s="3345" t="n"/>
      <c r="CD70" s="3345" t="n"/>
      <c r="CE70" s="2825" t="n"/>
      <c r="CF70" s="2825" t="n"/>
      <c r="CG70" s="3345" t="n"/>
      <c r="CH70" s="841" t="n"/>
      <c r="CI70" s="389" t="n"/>
      <c r="CJ70" s="3345" t="n"/>
      <c r="CK70" s="3345" t="n"/>
      <c r="CL70" s="3345" t="n"/>
      <c r="CM70" s="2825" t="n"/>
      <c r="CN70" s="2825" t="n"/>
      <c r="CO70" s="3345" t="n"/>
      <c r="CP70" s="841" t="n"/>
      <c r="CQ70" s="224" t="n"/>
      <c r="CR70" s="3008" t="n"/>
      <c r="CS70" s="2667" t="n"/>
      <c r="CT70" s="3345" t="n"/>
      <c r="CU70" s="3345">
        <f>CR70-CS70</f>
        <v/>
      </c>
      <c r="CV70" s="3345">
        <f>CR70-CT70</f>
        <v/>
      </c>
      <c r="CW70" s="3345" t="n"/>
      <c r="CX70" s="3345">
        <f>IFERROR(CR70/CW70-1, "-")</f>
        <v/>
      </c>
      <c r="CY70" s="3347" t="n"/>
      <c r="CZ70" s="3345" t="n"/>
      <c r="DA70" s="3345" t="n"/>
      <c r="DB70" s="3345" t="n"/>
      <c r="DC70" s="3345" t="n"/>
      <c r="DD70" s="3345" t="n"/>
      <c r="DE70" s="224" t="n"/>
      <c r="DF70" s="224" t="n"/>
      <c r="DG70" s="224" t="n"/>
      <c r="DH70" s="224" t="n"/>
      <c r="DI70" s="1167" t="n"/>
      <c r="DJ70" s="3300">
        <f>SUM(D70,J70,P70,V70,AD70,AL70,AU70,BC70,BK70,BT70,CB70,CJ70)-CR70</f>
        <v/>
      </c>
      <c r="DK70" s="3300">
        <f>SUM(E70,K70,Q70,W70,AE70,AM70,AV70,BD70,BL70,BU70,CC70,CK70)-CS70</f>
        <v/>
      </c>
      <c r="DL70" s="3300">
        <f>SUM(G70,M70,S70,AA70,AI70,AR70,AZ70,BH70,BQ70,BY70,CG70,CO70)-CW70</f>
        <v/>
      </c>
      <c r="DM70" s="3300">
        <f>SUM(D70,J70,P70,V70,AD70,AL70,AU70,BC70,,BN70,BV70,CD70,CL70)-CT70</f>
        <v/>
      </c>
      <c r="DX70" s="2811">
        <f>(CS70-CZ70)*10^6</f>
        <v/>
      </c>
      <c r="DY70" s="2811">
        <f>(CT70-DC70)*10^6</f>
        <v/>
      </c>
      <c r="DZ70" s="2811">
        <f>(CW70-DD70)*10^6</f>
        <v/>
      </c>
    </row>
    <row customFormat="1" customHeight="1" hidden="1" ht="12.75" r="71" s="754">
      <c r="B71" s="1198" t="inlineStr">
        <is>
          <t>Consumer Postpaid</t>
        </is>
      </c>
      <c r="C71" s="643" t="inlineStr">
        <is>
          <t>TRAF65</t>
        </is>
      </c>
      <c r="D71" s="3325" t="n"/>
      <c r="E71" s="3325" t="n"/>
      <c r="F71" s="3327" t="n"/>
      <c r="G71" s="3325" t="n"/>
      <c r="H71" s="1202" t="n"/>
      <c r="I71" s="1203" t="n"/>
      <c r="J71" s="3325" t="n"/>
      <c r="K71" s="3325" t="n"/>
      <c r="L71" s="3327" t="n"/>
      <c r="M71" s="3325" t="n"/>
      <c r="N71" s="1202" t="n"/>
      <c r="O71" s="1204" t="n"/>
      <c r="P71" s="3325" t="n"/>
      <c r="Q71" s="3325" t="n"/>
      <c r="R71" s="3327" t="n"/>
      <c r="S71" s="3325" t="n"/>
      <c r="T71" s="1202" t="n"/>
      <c r="U71" s="1205" t="n"/>
      <c r="V71" s="3325" t="n"/>
      <c r="W71" s="3325" t="n"/>
      <c r="X71" s="3325" t="n"/>
      <c r="Y71" s="3327" t="n"/>
      <c r="Z71" s="3327" t="n"/>
      <c r="AA71" s="3325" t="n"/>
      <c r="AB71" s="1202" t="n"/>
      <c r="AC71" s="1205" t="n"/>
      <c r="AD71" s="3325" t="n"/>
      <c r="AE71" s="3325" t="n"/>
      <c r="AF71" s="3325" t="n"/>
      <c r="AG71" s="3327" t="n"/>
      <c r="AH71" s="3327" t="n"/>
      <c r="AI71" s="3325" t="n"/>
      <c r="AJ71" s="1202" t="n"/>
      <c r="AK71" s="1205" t="n"/>
      <c r="AL71" s="3325" t="n"/>
      <c r="AM71" s="3325" t="n"/>
      <c r="AN71" s="3325" t="n"/>
      <c r="AO71" s="3325" t="n"/>
      <c r="AP71" s="3327" t="n"/>
      <c r="AQ71" s="3327" t="n"/>
      <c r="AR71" s="3325" t="n"/>
      <c r="AS71" s="1202" t="n"/>
      <c r="AT71" s="3328" t="n"/>
      <c r="AU71" s="3325" t="n"/>
      <c r="AV71" s="3325" t="n"/>
      <c r="AW71" s="3325" t="n"/>
      <c r="AX71" s="3327" t="n"/>
      <c r="AY71" s="3327" t="n"/>
      <c r="AZ71" s="3325" t="n"/>
      <c r="BA71" s="1202" t="n"/>
      <c r="BB71" s="1205" t="n"/>
      <c r="BC71" s="3325" t="n"/>
      <c r="BD71" s="3325" t="n"/>
      <c r="BE71" s="3325" t="n"/>
      <c r="BF71" s="3327" t="n"/>
      <c r="BG71" s="3327" t="n"/>
      <c r="BH71" s="3325" t="n"/>
      <c r="BI71" s="1202" t="n"/>
      <c r="BJ71" s="1205" t="n"/>
      <c r="BK71" s="3325" t="n"/>
      <c r="BL71" s="3325" t="n"/>
      <c r="BM71" s="3325" t="n"/>
      <c r="BN71" s="3325" t="n"/>
      <c r="BO71" s="3327" t="n"/>
      <c r="BP71" s="3327" t="n"/>
      <c r="BQ71" s="3325" t="n"/>
      <c r="BR71" s="1202" t="n"/>
      <c r="BS71" s="1205" t="n"/>
      <c r="BT71" s="3325" t="n"/>
      <c r="BU71" s="3325" t="n"/>
      <c r="BV71" s="3325" t="n"/>
      <c r="BW71" s="3327" t="n"/>
      <c r="BX71" s="3327" t="n"/>
      <c r="BY71" s="3325" t="n"/>
      <c r="BZ71" s="1202" t="n"/>
      <c r="CA71" s="1205" t="n"/>
      <c r="CB71" s="3325" t="n"/>
      <c r="CC71" s="3325" t="n"/>
      <c r="CD71" s="3325" t="n"/>
      <c r="CE71" s="3327" t="n"/>
      <c r="CF71" s="3327" t="n"/>
      <c r="CG71" s="3325" t="n"/>
      <c r="CH71" s="1202" t="n"/>
      <c r="CI71" s="1205" t="n"/>
      <c r="CJ71" s="3325" t="n"/>
      <c r="CK71" s="3325" t="n"/>
      <c r="CL71" s="3325" t="n"/>
      <c r="CM71" s="3327" t="n"/>
      <c r="CN71" s="3327" t="n"/>
      <c r="CO71" s="3325" t="n"/>
      <c r="CP71" s="1202" t="n"/>
      <c r="CQ71" s="1204" t="n"/>
      <c r="CR71" s="3348">
        <f>+SUMIF($J$5:$CQ$5,CR$5,$J71:$CQ71)</f>
        <v/>
      </c>
      <c r="CS71" s="3349">
        <f>+SUMIF($D$5:$CQ$5,CS$5,$D71:$CQ71)</f>
        <v/>
      </c>
      <c r="CT71" s="3325">
        <f>SUM(CT72:CT76)</f>
        <v/>
      </c>
      <c r="CU71" s="3325">
        <f>CR71-CS71</f>
        <v/>
      </c>
      <c r="CV71" s="3325">
        <f>CR71-CT71</f>
        <v/>
      </c>
      <c r="CW71" s="3325" t="n"/>
      <c r="CX71" s="3325">
        <f>IFERROR(CR71/CW71-1, "-")</f>
        <v/>
      </c>
      <c r="CY71" s="3350" t="n"/>
      <c r="CZ71" s="3325" t="n"/>
      <c r="DA71" s="3325" t="n"/>
      <c r="DB71" s="3325" t="n"/>
      <c r="DC71" s="3325" t="n"/>
      <c r="DD71" s="3325" t="n"/>
      <c r="DE71" s="1204">
        <f>+CZ71/DD71-1</f>
        <v/>
      </c>
      <c r="DF71" s="1204">
        <f>+DA71/DD71-1</f>
        <v/>
      </c>
      <c r="DG71" s="1204">
        <f>+DB71/DD71-1</f>
        <v/>
      </c>
      <c r="DH71" s="1204">
        <f>+DC71/DD71-1</f>
        <v/>
      </c>
      <c r="DI71" s="1209" t="n"/>
      <c r="DJ71" s="3300">
        <f>SUM(D71,J71,P71,V71,AD71,AL71,AU71,BC71,BK71,BT71,CB71,CJ71)-CR71</f>
        <v/>
      </c>
      <c r="DK71" s="3300">
        <f>SUM(E71,K71,Q71,W71,AE71,AM71,AV71,BD71,BL71,BU71,CC71,CK71)-CS71</f>
        <v/>
      </c>
      <c r="DL71" s="3300">
        <f>SUM(G71,M71,S71,AA71,AI71,AR71,AZ71,BH71,BQ71,BY71,CG71,CO71)-CW71</f>
        <v/>
      </c>
      <c r="DM71" s="3300">
        <f>SUM(D71,J71,P71,V71,AD71,AL71,AU71,BC71,,BN71,BV71,CD71,CL71)-CT71</f>
        <v/>
      </c>
      <c r="DX71" s="2811">
        <f>(CS71-CZ71)*10^6</f>
        <v/>
      </c>
      <c r="DY71" s="2811">
        <f>(CT71-DC71)*10^6</f>
        <v/>
      </c>
      <c r="DZ71" s="2811">
        <f>(CW71-DD71)*10^6</f>
        <v/>
      </c>
    </row>
    <row customFormat="1" customHeight="1" hidden="1" ht="12.75" r="72" s="777">
      <c r="B72" s="1192" t="inlineStr">
        <is>
          <t xml:space="preserve">    du fixe </t>
        </is>
      </c>
      <c r="C72" s="643" t="inlineStr">
        <is>
          <t>TRAF66</t>
        </is>
      </c>
      <c r="D72" s="3351" t="n"/>
      <c r="E72" s="2832" t="n"/>
      <c r="F72" s="3323" t="n"/>
      <c r="G72" s="2832" t="n"/>
      <c r="H72" s="1195" t="n"/>
      <c r="I72" s="1196" t="n"/>
      <c r="J72" s="3351" t="n"/>
      <c r="K72" s="2832" t="n"/>
      <c r="L72" s="3323" t="n"/>
      <c r="M72" s="2832" t="n"/>
      <c r="N72" s="1195" t="n"/>
      <c r="O72" s="401" t="n"/>
      <c r="P72" s="3351" t="n"/>
      <c r="Q72" s="2832" t="n"/>
      <c r="R72" s="3323" t="n"/>
      <c r="S72" s="2832" t="n"/>
      <c r="T72" s="1195" t="n"/>
      <c r="U72" s="402" t="n"/>
      <c r="V72" s="3351" t="n"/>
      <c r="W72" s="2832" t="n"/>
      <c r="X72" s="2832" t="n"/>
      <c r="Y72" s="2935" t="n"/>
      <c r="Z72" s="2935" t="n"/>
      <c r="AA72" s="2832" t="n"/>
      <c r="AB72" s="1195" t="n"/>
      <c r="AC72" s="402" t="n"/>
      <c r="AD72" s="3351" t="n"/>
      <c r="AE72" s="2832" t="n"/>
      <c r="AF72" s="2832" t="n"/>
      <c r="AG72" s="2935" t="n"/>
      <c r="AH72" s="2935" t="n"/>
      <c r="AI72" s="2832" t="n"/>
      <c r="AJ72" s="1195" t="n"/>
      <c r="AK72" s="402" t="n"/>
      <c r="AL72" s="3351" t="n"/>
      <c r="AM72" s="2832" t="n"/>
      <c r="AN72" s="2832" t="n"/>
      <c r="AO72" s="2832" t="n"/>
      <c r="AP72" s="2935" t="n"/>
      <c r="AQ72" s="2935" t="n"/>
      <c r="AR72" s="2832" t="n"/>
      <c r="AS72" s="1195" t="n"/>
      <c r="AT72" s="2833" t="n"/>
      <c r="AU72" s="3351" t="n"/>
      <c r="AV72" s="2832" t="n"/>
      <c r="AW72" s="2832" t="n"/>
      <c r="AX72" s="2935" t="n"/>
      <c r="AY72" s="2935" t="n"/>
      <c r="AZ72" s="2832" t="n"/>
      <c r="BA72" s="1195" t="n"/>
      <c r="BB72" s="402" t="n"/>
      <c r="BC72" s="3351" t="n"/>
      <c r="BD72" s="2832" t="n"/>
      <c r="BE72" s="2832" t="n"/>
      <c r="BF72" s="2935" t="n"/>
      <c r="BG72" s="2935" t="n"/>
      <c r="BH72" s="2832" t="n"/>
      <c r="BI72" s="1195" t="n"/>
      <c r="BJ72" s="402" t="n"/>
      <c r="BK72" s="3351" t="n"/>
      <c r="BL72" s="2832" t="n"/>
      <c r="BM72" s="2832" t="n"/>
      <c r="BN72" s="2832" t="n"/>
      <c r="BO72" s="2935" t="n"/>
      <c r="BP72" s="2935" t="n"/>
      <c r="BQ72" s="2832" t="n"/>
      <c r="BR72" s="1195" t="n"/>
      <c r="BS72" s="402" t="n"/>
      <c r="BT72" s="3351" t="n"/>
      <c r="BU72" s="2832" t="n"/>
      <c r="BV72" s="2832" t="n"/>
      <c r="BW72" s="2935" t="n"/>
      <c r="BX72" s="2935" t="n"/>
      <c r="BY72" s="2832" t="n"/>
      <c r="BZ72" s="1195" t="n"/>
      <c r="CA72" s="402" t="n"/>
      <c r="CB72" s="3351" t="n"/>
      <c r="CC72" s="2832" t="n"/>
      <c r="CD72" s="2832" t="n"/>
      <c r="CE72" s="2935" t="n"/>
      <c r="CF72" s="2935" t="n"/>
      <c r="CG72" s="2832" t="n"/>
      <c r="CH72" s="1195" t="n"/>
      <c r="CI72" s="402" t="n"/>
      <c r="CJ72" s="3351" t="n"/>
      <c r="CK72" s="2832" t="n"/>
      <c r="CL72" s="2832" t="n"/>
      <c r="CM72" s="2935" t="n"/>
      <c r="CN72" s="2935" t="n"/>
      <c r="CO72" s="2832" t="n"/>
      <c r="CP72" s="1195" t="n"/>
      <c r="CQ72" s="401" t="n"/>
      <c r="CR72" s="3352">
        <f>+SUMIF($J$5:$CQ$5,CR$5,$J72:$CQ72)</f>
        <v/>
      </c>
      <c r="CS72" s="2832">
        <f>+SUMIF($D$5:$CQ$5,CS$5,$D72:$CQ72)</f>
        <v/>
      </c>
      <c r="CT72" s="2832" t="n">
        <v>0.000916213975076239</v>
      </c>
      <c r="CU72" s="2832">
        <f>CR72-CS72</f>
        <v/>
      </c>
      <c r="CV72" s="2832">
        <f>CR72-CT72</f>
        <v/>
      </c>
      <c r="CW72" s="2832" t="n"/>
      <c r="CX72" s="2832">
        <f>IFERROR(CR72/CW72-1, "-")</f>
        <v/>
      </c>
      <c r="CY72" s="2832" t="n"/>
      <c r="CZ72" s="2832" t="n"/>
      <c r="DA72" s="2832" t="n"/>
      <c r="DB72" s="2832" t="n"/>
      <c r="DC72" s="2832" t="n"/>
      <c r="DD72" s="2832" t="n"/>
      <c r="DE72" s="401">
        <f>+CZ72/DD72-1</f>
        <v/>
      </c>
      <c r="DF72" s="401">
        <f>+DA72/DD72-1</f>
        <v/>
      </c>
      <c r="DG72" s="401">
        <f>+DB72/DD72-1</f>
        <v/>
      </c>
      <c r="DH72" s="401">
        <f>+DC72/DD72-1</f>
        <v/>
      </c>
      <c r="DI72" s="755" t="n"/>
      <c r="DJ72" s="3300">
        <f>SUM(D72,J72,P72,V72,AD72,AL72,AU72,BC72,BK72,BT72,CB72,CJ72)-CR72</f>
        <v/>
      </c>
      <c r="DK72" s="3300">
        <f>SUM(E72,K72,Q72,W72,AE72,AM72,AV72,BD72,BL72,BU72,CC72,CK72)-CS72</f>
        <v/>
      </c>
      <c r="DL72" s="3300">
        <f>SUM(G72,M72,S72,AA72,AI72,AR72,AZ72,BH72,BQ72,BY72,CG72,CO72)-CW72</f>
        <v/>
      </c>
      <c r="DM72" s="3300">
        <f>SUM(D72,J72,P72,V72,AD72,AL72,AU72,BC72,,BN72,BV72,CD72,CL72)-CT72</f>
        <v/>
      </c>
      <c r="DX72" s="2811">
        <f>(CS72-CZ72)*10^6</f>
        <v/>
      </c>
      <c r="DY72" s="2811">
        <f>(CT72-DC72)*10^6</f>
        <v/>
      </c>
      <c r="DZ72" s="2811">
        <f>(CW72-DD72)*10^6</f>
        <v/>
      </c>
    </row>
    <row customFormat="1" customHeight="1" hidden="1" ht="12.75" r="73" s="777">
      <c r="B73" s="1192" t="inlineStr">
        <is>
          <t xml:space="preserve">    de l'international </t>
        </is>
      </c>
      <c r="C73" s="643" t="inlineStr">
        <is>
          <t>TRAF67</t>
        </is>
      </c>
      <c r="D73" s="3351" t="n"/>
      <c r="E73" s="2832" t="n"/>
      <c r="F73" s="3323" t="n"/>
      <c r="G73" s="2832" t="n"/>
      <c r="H73" s="1195" t="n"/>
      <c r="I73" s="1196" t="n"/>
      <c r="J73" s="3351" t="n"/>
      <c r="K73" s="2832" t="n"/>
      <c r="L73" s="3323" t="n"/>
      <c r="M73" s="2832" t="n"/>
      <c r="N73" s="1195" t="n"/>
      <c r="O73" s="401" t="n"/>
      <c r="P73" s="3351" t="n"/>
      <c r="Q73" s="2832" t="n"/>
      <c r="R73" s="3323" t="n"/>
      <c r="S73" s="2832" t="n"/>
      <c r="T73" s="1195" t="n"/>
      <c r="U73" s="402" t="n"/>
      <c r="V73" s="3351" t="n"/>
      <c r="W73" s="2832" t="n"/>
      <c r="X73" s="2832" t="n"/>
      <c r="Y73" s="2935" t="n"/>
      <c r="Z73" s="2935" t="n"/>
      <c r="AA73" s="2832" t="n"/>
      <c r="AB73" s="1195" t="n"/>
      <c r="AC73" s="402" t="n"/>
      <c r="AD73" s="3351" t="n"/>
      <c r="AE73" s="2832" t="n"/>
      <c r="AF73" s="2832" t="n"/>
      <c r="AG73" s="2935" t="n"/>
      <c r="AH73" s="2935" t="n"/>
      <c r="AI73" s="2832" t="n"/>
      <c r="AJ73" s="1195" t="n"/>
      <c r="AK73" s="402" t="n"/>
      <c r="AL73" s="3351" t="n"/>
      <c r="AM73" s="2832" t="n"/>
      <c r="AN73" s="2832" t="n"/>
      <c r="AO73" s="2832" t="n"/>
      <c r="AP73" s="2935" t="n"/>
      <c r="AQ73" s="2935" t="n"/>
      <c r="AR73" s="2832" t="n"/>
      <c r="AS73" s="1195" t="n"/>
      <c r="AT73" s="2833" t="n"/>
      <c r="AU73" s="3351" t="n"/>
      <c r="AV73" s="2832" t="n"/>
      <c r="AW73" s="2832" t="n"/>
      <c r="AX73" s="2935" t="n"/>
      <c r="AY73" s="2935" t="n"/>
      <c r="AZ73" s="2832" t="n"/>
      <c r="BA73" s="1195" t="n"/>
      <c r="BB73" s="402" t="n"/>
      <c r="BC73" s="3351" t="n"/>
      <c r="BD73" s="2832" t="n"/>
      <c r="BE73" s="2832" t="n"/>
      <c r="BF73" s="2935" t="n"/>
      <c r="BG73" s="2935" t="n"/>
      <c r="BH73" s="2832" t="n"/>
      <c r="BI73" s="1195" t="n"/>
      <c r="BJ73" s="402" t="n"/>
      <c r="BK73" s="3351" t="n"/>
      <c r="BL73" s="2832" t="n"/>
      <c r="BM73" s="2832" t="n"/>
      <c r="BN73" s="2832" t="n"/>
      <c r="BO73" s="2935" t="n"/>
      <c r="BP73" s="2935" t="n"/>
      <c r="BQ73" s="2832" t="n"/>
      <c r="BR73" s="1195" t="n"/>
      <c r="BS73" s="402" t="n"/>
      <c r="BT73" s="3351" t="n"/>
      <c r="BU73" s="2832" t="n"/>
      <c r="BV73" s="2832" t="n"/>
      <c r="BW73" s="2935" t="n"/>
      <c r="BX73" s="2935" t="n"/>
      <c r="BY73" s="2832" t="n"/>
      <c r="BZ73" s="1195" t="n"/>
      <c r="CA73" s="402" t="n"/>
      <c r="CB73" s="3351" t="n"/>
      <c r="CC73" s="2832" t="n"/>
      <c r="CD73" s="2832" t="n"/>
      <c r="CE73" s="2935" t="n"/>
      <c r="CF73" s="2935" t="n"/>
      <c r="CG73" s="2832" t="n"/>
      <c r="CH73" s="1195" t="n"/>
      <c r="CI73" s="402" t="n"/>
      <c r="CJ73" s="3351" t="n"/>
      <c r="CK73" s="2832" t="n"/>
      <c r="CL73" s="2832" t="n"/>
      <c r="CM73" s="2935" t="n"/>
      <c r="CN73" s="2935" t="n"/>
      <c r="CO73" s="2832" t="n"/>
      <c r="CP73" s="1195" t="n"/>
      <c r="CQ73" s="401" t="n"/>
      <c r="CR73" s="3352">
        <f>+SUMIF($J$5:$CQ$5,CR$5,$J73:$CQ73)</f>
        <v/>
      </c>
      <c r="CS73" s="2832">
        <f>+SUMIF($D$5:$CQ$5,CS$5,$D73:$CQ73)</f>
        <v/>
      </c>
      <c r="CT73" s="2832" t="n">
        <v>0.0495445012672412</v>
      </c>
      <c r="CU73" s="2832">
        <f>CR73-CS73</f>
        <v/>
      </c>
      <c r="CV73" s="2832">
        <f>CR73-CT73</f>
        <v/>
      </c>
      <c r="CW73" s="2832" t="n"/>
      <c r="CX73" s="2832">
        <f>IFERROR(CR73/CW73-1, "-")</f>
        <v/>
      </c>
      <c r="CY73" s="2832" t="n"/>
      <c r="CZ73" s="2832" t="n"/>
      <c r="DA73" s="2832" t="n"/>
      <c r="DB73" s="2832" t="n"/>
      <c r="DC73" s="2832" t="n"/>
      <c r="DD73" s="2832" t="n"/>
      <c r="DE73" s="401">
        <f>+CZ73/DD73-1</f>
        <v/>
      </c>
      <c r="DF73" s="401">
        <f>+DA73/DD73-1</f>
        <v/>
      </c>
      <c r="DG73" s="401">
        <f>+DB73/DD73-1</f>
        <v/>
      </c>
      <c r="DH73" s="401">
        <f>+DC73/DD73-1</f>
        <v/>
      </c>
      <c r="DI73" s="755" t="n"/>
      <c r="DJ73" s="3300">
        <f>SUM(D73,J73,P73,V73,AD73,AL73,AU73,BC73,BK73,BT73,CB73,CJ73)-CR73</f>
        <v/>
      </c>
      <c r="DK73" s="3300">
        <f>SUM(E73,K73,Q73,W73,AE73,AM73,AV73,BD73,BL73,BU73,CC73,CK73)-CS73</f>
        <v/>
      </c>
      <c r="DL73" s="3300">
        <f>SUM(G73,M73,S73,AA73,AI73,AR73,AZ73,BH73,BQ73,BY73,CG73,CO73)-CW73</f>
        <v/>
      </c>
      <c r="DM73" s="3300">
        <f>SUM(D73,J73,P73,V73,AD73,AL73,AU73,BC73,,BN73,BV73,CD73,CL73)-CT73</f>
        <v/>
      </c>
      <c r="DX73" s="2811">
        <f>(CS73-CZ73)*10^6</f>
        <v/>
      </c>
      <c r="DY73" s="2811">
        <f>(CT73-DC73)*10^6</f>
        <v/>
      </c>
      <c r="DZ73" s="2811">
        <f>(CW73-DD73)*10^6</f>
        <v/>
      </c>
    </row>
    <row customFormat="1" customHeight="1" hidden="1" ht="12.75" r="74" s="777">
      <c r="B74" s="1192" t="inlineStr">
        <is>
          <t xml:space="preserve">    de MTN</t>
        </is>
      </c>
      <c r="C74" s="643" t="inlineStr">
        <is>
          <t>TRAF68</t>
        </is>
      </c>
      <c r="D74" s="3351" t="n"/>
      <c r="E74" s="2935" t="n"/>
      <c r="F74" s="3323" t="n"/>
      <c r="G74" s="2935" t="n"/>
      <c r="H74" s="1195" t="n"/>
      <c r="I74" s="1196" t="n"/>
      <c r="J74" s="3351" t="n"/>
      <c r="K74" s="2935" t="n"/>
      <c r="L74" s="3323" t="n"/>
      <c r="M74" s="2935" t="n"/>
      <c r="N74" s="1195" t="n"/>
      <c r="O74" s="401" t="n"/>
      <c r="P74" s="3351" t="n"/>
      <c r="Q74" s="2935" t="n"/>
      <c r="R74" s="3323" t="n"/>
      <c r="S74" s="2935" t="n"/>
      <c r="T74" s="1195" t="n"/>
      <c r="U74" s="402" t="n"/>
      <c r="V74" s="3351" t="n"/>
      <c r="W74" s="2935" t="n"/>
      <c r="X74" s="2935" t="n"/>
      <c r="Y74" s="2935" t="n"/>
      <c r="Z74" s="2935" t="n"/>
      <c r="AA74" s="2935" t="n"/>
      <c r="AB74" s="1195" t="n"/>
      <c r="AC74" s="402" t="n"/>
      <c r="AD74" s="3351" t="n"/>
      <c r="AE74" s="2935" t="n"/>
      <c r="AF74" s="2935" t="n"/>
      <c r="AG74" s="2935" t="n"/>
      <c r="AH74" s="2935" t="n"/>
      <c r="AI74" s="2935" t="n"/>
      <c r="AJ74" s="1195" t="n"/>
      <c r="AK74" s="402" t="n"/>
      <c r="AL74" s="3351" t="n"/>
      <c r="AM74" s="2935" t="n"/>
      <c r="AN74" s="2935" t="n"/>
      <c r="AO74" s="2935" t="n"/>
      <c r="AP74" s="2935" t="n"/>
      <c r="AQ74" s="2935" t="n"/>
      <c r="AR74" s="2935" t="n"/>
      <c r="AS74" s="1195" t="n"/>
      <c r="AT74" s="2833" t="n"/>
      <c r="AU74" s="3351" t="n"/>
      <c r="AV74" s="2935" t="n"/>
      <c r="AW74" s="2935" t="n"/>
      <c r="AX74" s="2935" t="n"/>
      <c r="AY74" s="2935" t="n"/>
      <c r="AZ74" s="2935" t="n"/>
      <c r="BA74" s="1195" t="n"/>
      <c r="BB74" s="402" t="n"/>
      <c r="BC74" s="3351" t="n"/>
      <c r="BD74" s="2935" t="n"/>
      <c r="BE74" s="2935" t="n"/>
      <c r="BF74" s="2935" t="n"/>
      <c r="BG74" s="2935" t="n"/>
      <c r="BH74" s="2935" t="n"/>
      <c r="BI74" s="1195" t="n"/>
      <c r="BJ74" s="402" t="n"/>
      <c r="BK74" s="3351" t="n"/>
      <c r="BL74" s="2935" t="n"/>
      <c r="BM74" s="2935" t="n"/>
      <c r="BN74" s="2935" t="n"/>
      <c r="BO74" s="2935" t="n"/>
      <c r="BP74" s="2935" t="n"/>
      <c r="BQ74" s="2935" t="n"/>
      <c r="BR74" s="1195" t="n"/>
      <c r="BS74" s="402" t="n"/>
      <c r="BT74" s="3351" t="n"/>
      <c r="BU74" s="2935" t="n"/>
      <c r="BV74" s="2935" t="n"/>
      <c r="BW74" s="2935" t="n"/>
      <c r="BX74" s="2935" t="n"/>
      <c r="BY74" s="2935" t="n"/>
      <c r="BZ74" s="1195" t="n"/>
      <c r="CA74" s="402" t="n"/>
      <c r="CB74" s="3351" t="n"/>
      <c r="CC74" s="2935" t="n"/>
      <c r="CD74" s="2935" t="n"/>
      <c r="CE74" s="2935" t="n"/>
      <c r="CF74" s="2935" t="n"/>
      <c r="CG74" s="2935" t="n"/>
      <c r="CH74" s="1195" t="n"/>
      <c r="CI74" s="402" t="n"/>
      <c r="CJ74" s="3351" t="n"/>
      <c r="CK74" s="2935" t="n"/>
      <c r="CL74" s="2935" t="n"/>
      <c r="CM74" s="2935" t="n"/>
      <c r="CN74" s="2935" t="n"/>
      <c r="CO74" s="2935" t="n"/>
      <c r="CP74" s="1195" t="n"/>
      <c r="CQ74" s="401" t="n"/>
      <c r="CR74" s="3352">
        <f>+SUMIF($J$5:$CQ$5,CR$5,$J74:$CQ74)</f>
        <v/>
      </c>
      <c r="CS74" s="2832">
        <f>+SUMIF($D$5:$CQ$5,CS$5,$D74:$CQ74)</f>
        <v/>
      </c>
      <c r="CT74" s="2935" t="n">
        <v>0.171410590858629</v>
      </c>
      <c r="CU74" s="2935">
        <f>CR74-CS74</f>
        <v/>
      </c>
      <c r="CV74" s="2935">
        <f>CR74-CT74</f>
        <v/>
      </c>
      <c r="CW74" s="2935" t="n"/>
      <c r="CX74" s="2935">
        <f>IFERROR(CR74/CW74-1, "-")</f>
        <v/>
      </c>
      <c r="CY74" s="2935" t="n"/>
      <c r="CZ74" s="2935" t="n"/>
      <c r="DA74" s="2935" t="n"/>
      <c r="DB74" s="2935" t="n"/>
      <c r="DC74" s="2935" t="n"/>
      <c r="DD74" s="2935" t="n"/>
      <c r="DE74" s="401">
        <f>+CZ74/DD74-1</f>
        <v/>
      </c>
      <c r="DF74" s="401">
        <f>+DA74/DD74-1</f>
        <v/>
      </c>
      <c r="DG74" s="401">
        <f>+DB74/DD74-1</f>
        <v/>
      </c>
      <c r="DH74" s="401">
        <f>+DC74/DD74-1</f>
        <v/>
      </c>
      <c r="DI74" s="755" t="n"/>
      <c r="DJ74" s="3300">
        <f>SUM(D74,J74,P74,V74,AD74,AL74,AU74,BC74,BK74,BT74,CB74,CJ74)-CR74</f>
        <v/>
      </c>
      <c r="DK74" s="3300">
        <f>SUM(E74,K74,Q74,W74,AE74,AM74,AV74,BD74,BL74,BU74,CC74,CK74)-CS74</f>
        <v/>
      </c>
      <c r="DL74" s="3300">
        <f>SUM(G74,M74,S74,AA74,AI74,AR74,AZ74,BH74,BQ74,BY74,CG74,CO74)-CW74</f>
        <v/>
      </c>
      <c r="DM74" s="3300">
        <f>SUM(D74,J74,P74,V74,AD74,AL74,AU74,BC74,,BN74,BV74,CD74,CL74)-CT74</f>
        <v/>
      </c>
      <c r="DX74" s="2811">
        <f>(CS74-CZ74)*10^6</f>
        <v/>
      </c>
      <c r="DY74" s="2811">
        <f>(CT74-DC74)*10^6</f>
        <v/>
      </c>
      <c r="DZ74" s="2811">
        <f>(CW74-DD74)*10^6</f>
        <v/>
      </c>
    </row>
    <row customFormat="1" customHeight="1" hidden="1" ht="12.75" r="75" s="777">
      <c r="B75" s="1192" t="inlineStr">
        <is>
          <t xml:space="preserve">    de SBIN</t>
        </is>
      </c>
      <c r="C75" s="643" t="inlineStr">
        <is>
          <t>TRAF69</t>
        </is>
      </c>
      <c r="D75" s="3353" t="n"/>
      <c r="E75" s="2832" t="n"/>
      <c r="F75" s="3323" t="n"/>
      <c r="G75" s="2832" t="n"/>
      <c r="H75" s="1195" t="n"/>
      <c r="I75" s="1196" t="n"/>
      <c r="J75" s="3353" t="n"/>
      <c r="K75" s="2832" t="n"/>
      <c r="L75" s="3323" t="n"/>
      <c r="M75" s="2832" t="n"/>
      <c r="N75" s="1195" t="n"/>
      <c r="O75" s="401" t="n"/>
      <c r="P75" s="3353" t="n"/>
      <c r="Q75" s="2832" t="n"/>
      <c r="R75" s="3323" t="n"/>
      <c r="S75" s="2832" t="n"/>
      <c r="T75" s="1195" t="n"/>
      <c r="U75" s="402" t="n"/>
      <c r="V75" s="3353" t="n"/>
      <c r="W75" s="2832" t="n"/>
      <c r="X75" s="2832" t="n"/>
      <c r="Y75" s="2935" t="n"/>
      <c r="Z75" s="2935" t="n"/>
      <c r="AA75" s="2832" t="n"/>
      <c r="AB75" s="1195" t="n"/>
      <c r="AC75" s="402" t="n"/>
      <c r="AD75" s="3353" t="n"/>
      <c r="AE75" s="2832" t="n"/>
      <c r="AF75" s="2832" t="n"/>
      <c r="AG75" s="2935" t="n"/>
      <c r="AH75" s="2935" t="n"/>
      <c r="AI75" s="2832" t="n"/>
      <c r="AJ75" s="1195" t="n"/>
      <c r="AK75" s="402" t="n"/>
      <c r="AL75" s="3353" t="n"/>
      <c r="AM75" s="2832" t="n"/>
      <c r="AN75" s="2832" t="n"/>
      <c r="AO75" s="2832" t="n"/>
      <c r="AP75" s="2935" t="n"/>
      <c r="AQ75" s="2935" t="n"/>
      <c r="AR75" s="2832" t="n"/>
      <c r="AS75" s="1195" t="n"/>
      <c r="AT75" s="2833" t="n"/>
      <c r="AU75" s="3353" t="n"/>
      <c r="AV75" s="2832" t="n"/>
      <c r="AW75" s="2832" t="n"/>
      <c r="AX75" s="2935" t="n"/>
      <c r="AY75" s="2935" t="n"/>
      <c r="AZ75" s="2832" t="n"/>
      <c r="BA75" s="1195" t="n"/>
      <c r="BB75" s="402" t="n"/>
      <c r="BC75" s="3353" t="n"/>
      <c r="BD75" s="2832" t="n"/>
      <c r="BE75" s="2832" t="n"/>
      <c r="BF75" s="2935" t="n"/>
      <c r="BG75" s="2935" t="n"/>
      <c r="BH75" s="2832" t="n"/>
      <c r="BI75" s="1195" t="n"/>
      <c r="BJ75" s="402" t="n"/>
      <c r="BK75" s="3353" t="n"/>
      <c r="BL75" s="2832" t="n"/>
      <c r="BM75" s="2832" t="n"/>
      <c r="BN75" s="2832" t="n"/>
      <c r="BO75" s="2935" t="n"/>
      <c r="BP75" s="2935" t="n"/>
      <c r="BQ75" s="2832" t="n"/>
      <c r="BR75" s="1195" t="n"/>
      <c r="BS75" s="402" t="n"/>
      <c r="BT75" s="3353" t="n"/>
      <c r="BU75" s="2832" t="n"/>
      <c r="BV75" s="2832" t="n"/>
      <c r="BW75" s="2935" t="n"/>
      <c r="BX75" s="2935" t="n"/>
      <c r="BY75" s="2832" t="n"/>
      <c r="BZ75" s="1195" t="n"/>
      <c r="CA75" s="402" t="n"/>
      <c r="CB75" s="3353" t="n"/>
      <c r="CC75" s="2832" t="n"/>
      <c r="CD75" s="2832" t="n"/>
      <c r="CE75" s="2935" t="n"/>
      <c r="CF75" s="2935" t="n"/>
      <c r="CG75" s="2832" t="n"/>
      <c r="CH75" s="1195" t="n"/>
      <c r="CI75" s="402" t="n"/>
      <c r="CJ75" s="3353" t="n"/>
      <c r="CK75" s="2832" t="n"/>
      <c r="CL75" s="2832" t="n"/>
      <c r="CM75" s="2935" t="n"/>
      <c r="CN75" s="2935" t="n"/>
      <c r="CO75" s="2832" t="n"/>
      <c r="CP75" s="1195" t="n"/>
      <c r="CQ75" s="401" t="n"/>
      <c r="CR75" s="3352">
        <f>+SUMIF($J$5:$CQ$5,CR$5,$J75:$CQ75)</f>
        <v/>
      </c>
      <c r="CS75" s="2832">
        <f>+SUMIF($D$5:$CQ$5,CS$5,$D75:$CQ75)</f>
        <v/>
      </c>
      <c r="CT75" s="2832" t="n">
        <v>0.539437514918388</v>
      </c>
      <c r="CU75" s="2832">
        <f>CR75-CS75</f>
        <v/>
      </c>
      <c r="CV75" s="2832">
        <f>CR75-CT75</f>
        <v/>
      </c>
      <c r="CW75" s="2832" t="n"/>
      <c r="CX75" s="2832">
        <f>IFERROR(CR75/CW75-1, "-")</f>
        <v/>
      </c>
      <c r="CY75" s="2832" t="n"/>
      <c r="CZ75" s="2832" t="n"/>
      <c r="DA75" s="2832" t="n"/>
      <c r="DB75" s="2832" t="n"/>
      <c r="DC75" s="2832" t="n"/>
      <c r="DD75" s="2832" t="n"/>
      <c r="DE75" s="401" t="n"/>
      <c r="DF75" s="401" t="n"/>
      <c r="DG75" s="401" t="n"/>
      <c r="DH75" s="401" t="n"/>
      <c r="DI75" s="755" t="n"/>
      <c r="DJ75" s="3300">
        <f>SUM(D75,J75,P75,V75,AD75,AL75,AU75,BC75,BK75,BT75,CB75,CJ75)-CR75</f>
        <v/>
      </c>
      <c r="DK75" s="3300">
        <f>SUM(E75,K75,Q75,W75,AE75,AM75,AV75,BD75,BL75,BU75,CC75,CK75)-CS75</f>
        <v/>
      </c>
      <c r="DL75" s="3300">
        <f>SUM(G75,M75,S75,AA75,AI75,AR75,AZ75,BH75,BQ75,BY75,CG75,CO75)-CW75</f>
        <v/>
      </c>
      <c r="DM75" s="3300">
        <f>SUM(D75,J75,P75,V75,AD75,AL75,AU75,BC75,,BN75,BV75,CD75,CL75)-CT75</f>
        <v/>
      </c>
      <c r="DX75" s="2811">
        <f>(CS75-CZ75)*10^6</f>
        <v/>
      </c>
      <c r="DY75" s="2811">
        <f>(CT75-DC75)*10^6</f>
        <v/>
      </c>
      <c r="DZ75" s="2811">
        <f>(CW75-DD75)*10^6</f>
        <v/>
      </c>
    </row>
    <row customFormat="1" customHeight="1" hidden="1" ht="12.75" r="76" s="777">
      <c r="B76" s="1192" t="inlineStr">
        <is>
          <t xml:space="preserve">    de BBCOM, LIBERCOM</t>
        </is>
      </c>
      <c r="C76" s="643" t="inlineStr">
        <is>
          <t>TRAF70</t>
        </is>
      </c>
      <c r="D76" s="3354" t="n"/>
      <c r="E76" s="2832" t="n"/>
      <c r="F76" s="3323" t="n"/>
      <c r="G76" s="2832" t="n"/>
      <c r="H76" s="1195" t="n"/>
      <c r="I76" s="1196" t="n"/>
      <c r="J76" s="3354" t="n"/>
      <c r="K76" s="2832" t="n"/>
      <c r="L76" s="3323" t="n"/>
      <c r="M76" s="2832" t="n"/>
      <c r="N76" s="1195" t="n"/>
      <c r="O76" s="401" t="n"/>
      <c r="P76" s="3354" t="n"/>
      <c r="Q76" s="2832" t="n"/>
      <c r="R76" s="3323" t="n"/>
      <c r="S76" s="2832" t="n"/>
      <c r="T76" s="1195" t="n"/>
      <c r="U76" s="402" t="n"/>
      <c r="V76" s="3354" t="n"/>
      <c r="W76" s="2832" t="n"/>
      <c r="X76" s="2832" t="n"/>
      <c r="Y76" s="2935" t="n"/>
      <c r="Z76" s="2935" t="n"/>
      <c r="AA76" s="2832" t="n"/>
      <c r="AB76" s="1195" t="n"/>
      <c r="AC76" s="402" t="n"/>
      <c r="AD76" s="3354" t="n"/>
      <c r="AE76" s="2832" t="n"/>
      <c r="AF76" s="2832" t="n"/>
      <c r="AG76" s="2935" t="n"/>
      <c r="AH76" s="2935" t="n"/>
      <c r="AI76" s="2832" t="n"/>
      <c r="AJ76" s="1195" t="n"/>
      <c r="AK76" s="402" t="n"/>
      <c r="AL76" s="3354" t="n"/>
      <c r="AM76" s="2832" t="n"/>
      <c r="AN76" s="2832" t="n"/>
      <c r="AO76" s="2832" t="n"/>
      <c r="AP76" s="2935" t="n"/>
      <c r="AQ76" s="2935" t="n"/>
      <c r="AR76" s="2832" t="n"/>
      <c r="AS76" s="1195" t="n"/>
      <c r="AT76" s="2833" t="n"/>
      <c r="AU76" s="3354" t="n"/>
      <c r="AV76" s="2832" t="n"/>
      <c r="AW76" s="2832" t="n"/>
      <c r="AX76" s="2935" t="n"/>
      <c r="AY76" s="2935" t="n"/>
      <c r="AZ76" s="2832" t="n"/>
      <c r="BA76" s="1195" t="n"/>
      <c r="BB76" s="402" t="n"/>
      <c r="BC76" s="3354" t="n"/>
      <c r="BD76" s="2832" t="n"/>
      <c r="BE76" s="2832" t="n"/>
      <c r="BF76" s="2935" t="n"/>
      <c r="BG76" s="2935" t="n"/>
      <c r="BH76" s="2832" t="n"/>
      <c r="BI76" s="1195" t="n"/>
      <c r="BJ76" s="402" t="n"/>
      <c r="BK76" s="3354" t="n"/>
      <c r="BL76" s="2832" t="n"/>
      <c r="BM76" s="2832" t="n"/>
      <c r="BN76" s="2832" t="n"/>
      <c r="BO76" s="2935" t="n"/>
      <c r="BP76" s="2935" t="n"/>
      <c r="BQ76" s="2832" t="n"/>
      <c r="BR76" s="1195" t="n"/>
      <c r="BS76" s="402" t="n"/>
      <c r="BT76" s="3354" t="n"/>
      <c r="BU76" s="2832" t="n"/>
      <c r="BV76" s="2832" t="n"/>
      <c r="BW76" s="2935" t="n"/>
      <c r="BX76" s="2935" t="n"/>
      <c r="BY76" s="2832" t="n"/>
      <c r="BZ76" s="1195" t="n"/>
      <c r="CA76" s="402" t="n"/>
      <c r="CB76" s="3354" t="n"/>
      <c r="CC76" s="2832" t="n"/>
      <c r="CD76" s="2832" t="n"/>
      <c r="CE76" s="2935" t="n"/>
      <c r="CF76" s="2935" t="n"/>
      <c r="CG76" s="2832" t="n"/>
      <c r="CH76" s="1195" t="n"/>
      <c r="CI76" s="402" t="n"/>
      <c r="CJ76" s="3354" t="n"/>
      <c r="CK76" s="2832" t="n"/>
      <c r="CL76" s="2832" t="n"/>
      <c r="CM76" s="2935" t="n"/>
      <c r="CN76" s="2935" t="n"/>
      <c r="CO76" s="2832" t="n"/>
      <c r="CP76" s="1195" t="n"/>
      <c r="CQ76" s="401" t="n"/>
      <c r="CR76" s="3352">
        <f>+SUMIF($J$5:$CQ$5,CR$5,$J76:$CQ76)</f>
        <v/>
      </c>
      <c r="CS76" s="2832">
        <f>+SUMIF($D$5:$CQ$5,CS$5,$D76:$CQ76)</f>
        <v/>
      </c>
      <c r="CT76" s="2832" t="n">
        <v>0.000271058887654841</v>
      </c>
      <c r="CU76" s="2832">
        <f>CR76-CS76</f>
        <v/>
      </c>
      <c r="CV76" s="2832">
        <f>CR76-CT76</f>
        <v/>
      </c>
      <c r="CW76" s="2832" t="n"/>
      <c r="CX76" s="2832">
        <f>IFERROR(CR76/CW76-1, "-")</f>
        <v/>
      </c>
      <c r="CY76" s="2832" t="n"/>
      <c r="CZ76" s="2832" t="n"/>
      <c r="DA76" s="2832" t="n"/>
      <c r="DB76" s="2832" t="n"/>
      <c r="DC76" s="2832" t="n"/>
      <c r="DD76" s="2832" t="n"/>
      <c r="DE76" s="401" t="n"/>
      <c r="DF76" s="401" t="n"/>
      <c r="DG76" s="401" t="n"/>
      <c r="DH76" s="401" t="n"/>
      <c r="DI76" s="755" t="n"/>
      <c r="DJ76" s="3300">
        <f>SUM(D76,J76,P76,V76,AD76,AL76,AU76,BC76,BK76,BT76,CB76,CJ76)-CR76</f>
        <v/>
      </c>
      <c r="DK76" s="3300">
        <f>SUM(E76,K76,Q76,W76,AE76,AM76,AV76,BD76,BL76,BU76,CC76,CK76)-CS76</f>
        <v/>
      </c>
      <c r="DL76" s="3300">
        <f>SUM(G76,M76,S76,AA76,AI76,AR76,AZ76,BH76,BQ76,BY76,CG76,CO76)-CW76</f>
        <v/>
      </c>
      <c r="DM76" s="3300">
        <f>SUM(D76,J76,P76,V76,AD76,AL76,AU76,BC76,,BN76,BV76,CD76,CL76)-CT76</f>
        <v/>
      </c>
      <c r="DX76" s="2811">
        <f>(CS76-CZ76)*10^6</f>
        <v/>
      </c>
      <c r="DY76" s="2811">
        <f>(CT76-DC76)*10^6</f>
        <v/>
      </c>
      <c r="DZ76" s="2811">
        <f>(CW76-DD76)*10^6</f>
        <v/>
      </c>
    </row>
    <row customFormat="1" customHeight="1" hidden="1" ht="12" r="77" s="777">
      <c r="B77" s="1192" t="n"/>
      <c r="C77" s="643" t="inlineStr">
        <is>
          <t>TRAF71</t>
        </is>
      </c>
      <c r="D77" s="3354" t="n"/>
      <c r="E77" s="3354" t="n"/>
      <c r="F77" s="3323" t="n"/>
      <c r="G77" s="3354" t="n"/>
      <c r="H77" s="1195" t="n"/>
      <c r="I77" s="1196" t="n"/>
      <c r="J77" s="3354" t="n"/>
      <c r="K77" s="3354" t="n"/>
      <c r="L77" s="3323" t="n"/>
      <c r="M77" s="3354" t="n"/>
      <c r="N77" s="1195" t="n"/>
      <c r="O77" s="401" t="n"/>
      <c r="P77" s="3354" t="n"/>
      <c r="Q77" s="3354" t="n"/>
      <c r="R77" s="3323" t="n"/>
      <c r="S77" s="3354" t="n"/>
      <c r="T77" s="1195" t="n"/>
      <c r="U77" s="402" t="n"/>
      <c r="V77" s="3354" t="n"/>
      <c r="W77" s="3354" t="n"/>
      <c r="X77" s="3354" t="n"/>
      <c r="Y77" s="2935" t="n"/>
      <c r="Z77" s="2935" t="n"/>
      <c r="AA77" s="3354" t="n"/>
      <c r="AB77" s="1195" t="n"/>
      <c r="AC77" s="402" t="n"/>
      <c r="AD77" s="3354" t="n"/>
      <c r="AE77" s="3354" t="n"/>
      <c r="AF77" s="3354" t="n"/>
      <c r="AG77" s="2935" t="n"/>
      <c r="AH77" s="2935" t="n"/>
      <c r="AI77" s="3354" t="n"/>
      <c r="AJ77" s="1195" t="n"/>
      <c r="AK77" s="402" t="n"/>
      <c r="AL77" s="3354" t="n"/>
      <c r="AM77" s="3354" t="n"/>
      <c r="AN77" s="3354" t="n"/>
      <c r="AO77" s="3354" t="n"/>
      <c r="AP77" s="2935" t="n"/>
      <c r="AQ77" s="2935" t="n"/>
      <c r="AR77" s="3354" t="n"/>
      <c r="AS77" s="1195" t="n"/>
      <c r="AT77" s="2833" t="n"/>
      <c r="AU77" s="3354" t="n"/>
      <c r="AV77" s="3354" t="n"/>
      <c r="AW77" s="3354" t="n"/>
      <c r="AX77" s="2935" t="n"/>
      <c r="AY77" s="2935" t="n"/>
      <c r="AZ77" s="3354" t="n"/>
      <c r="BA77" s="1195" t="n"/>
      <c r="BB77" s="402" t="n"/>
      <c r="BC77" s="3354" t="n"/>
      <c r="BD77" s="3354" t="n"/>
      <c r="BE77" s="3354" t="n"/>
      <c r="BF77" s="2935" t="n"/>
      <c r="BG77" s="2935" t="n"/>
      <c r="BH77" s="3354" t="n"/>
      <c r="BI77" s="1195" t="n"/>
      <c r="BJ77" s="402" t="n"/>
      <c r="BK77" s="3354" t="n"/>
      <c r="BL77" s="3354" t="n"/>
      <c r="BM77" s="3354" t="n"/>
      <c r="BN77" s="3354" t="n"/>
      <c r="BO77" s="2935" t="n"/>
      <c r="BP77" s="2935" t="n"/>
      <c r="BQ77" s="3354" t="n"/>
      <c r="BR77" s="1195" t="n"/>
      <c r="BS77" s="402" t="n"/>
      <c r="BT77" s="3354" t="n"/>
      <c r="BU77" s="3354" t="n"/>
      <c r="BV77" s="3354" t="n"/>
      <c r="BW77" s="2935" t="n"/>
      <c r="BX77" s="2935" t="n"/>
      <c r="BY77" s="3354" t="n"/>
      <c r="BZ77" s="1195" t="n"/>
      <c r="CA77" s="402" t="n"/>
      <c r="CB77" s="3354" t="n"/>
      <c r="CC77" s="3354" t="n"/>
      <c r="CD77" s="3354" t="n"/>
      <c r="CE77" s="2935" t="n"/>
      <c r="CF77" s="2935" t="n"/>
      <c r="CG77" s="3354" t="n"/>
      <c r="CH77" s="1195" t="n"/>
      <c r="CI77" s="402" t="n"/>
      <c r="CJ77" s="3354" t="n"/>
      <c r="CK77" s="3354" t="n"/>
      <c r="CL77" s="3354" t="n"/>
      <c r="CM77" s="2935" t="n"/>
      <c r="CN77" s="2935" t="n"/>
      <c r="CO77" s="3354" t="n"/>
      <c r="CP77" s="1195" t="n"/>
      <c r="CQ77" s="401" t="n"/>
      <c r="CR77" s="3352">
        <f>+SUMIF($J$5:$CQ$5,CR$5,$J77:$CQ77)</f>
        <v/>
      </c>
      <c r="CS77" s="2832">
        <f>+SUMIF($D$5:$CQ$5,CS$5,$D77:$CQ77)</f>
        <v/>
      </c>
      <c r="CT77" s="3354">
        <f>+SUMIF($D$5:$CO$5,CT$5,$D77:$CO77)+SUMIF($D$5:$BI$5,CR$5,$D77:$BI77)</f>
        <v/>
      </c>
      <c r="CU77" s="3354">
        <f>CR77-CS77</f>
        <v/>
      </c>
      <c r="CV77" s="3354">
        <f>CR77-CT77</f>
        <v/>
      </c>
      <c r="CW77" s="3354" t="n"/>
      <c r="CX77" s="3354">
        <f>IFERROR(CR77/CW77-1, "-")</f>
        <v/>
      </c>
      <c r="CY77" s="3354" t="n"/>
      <c r="CZ77" s="3354" t="n"/>
      <c r="DA77" s="3354" t="n"/>
      <c r="DB77" s="3354" t="n"/>
      <c r="DC77" s="3354" t="n"/>
      <c r="DD77" s="3354" t="n"/>
      <c r="DE77" s="401" t="n"/>
      <c r="DF77" s="401" t="n"/>
      <c r="DG77" s="401" t="n"/>
      <c r="DH77" s="401" t="n"/>
      <c r="DI77" s="755" t="n"/>
      <c r="DJ77" s="3300">
        <f>SUM(D77,J77,P77,V77,AD77,AL77,AU77,BC77,BK77,BT77,CB77,CJ77)-CR77</f>
        <v/>
      </c>
      <c r="DK77" s="3300">
        <f>SUM(E77,K77,Q77,W77,AE77,AM77,AV77,BD77,BL77,BU77,CC77,CK77)-CS77</f>
        <v/>
      </c>
      <c r="DL77" s="3300">
        <f>SUM(G77,M77,S77,AA77,AI77,AR77,AZ77,BH77,BQ77,BY77,CG77,CO77)-CW77</f>
        <v/>
      </c>
      <c r="DM77" s="3300">
        <f>SUM(D77,J77,P77,V77,AD77,AL77,AU77,BC77,,BN77,BV77,CD77,CL77)-CT77</f>
        <v/>
      </c>
      <c r="DX77" s="2811">
        <f>(CS77-CZ77)*10^6</f>
        <v/>
      </c>
      <c r="DY77" s="2811">
        <f>(CT77-DC77)*10^6</f>
        <v/>
      </c>
      <c r="DZ77" s="2811">
        <f>(CW77-DD77)*10^6</f>
        <v/>
      </c>
    </row>
    <row customFormat="1" customHeight="1" hidden="1" ht="12.75" r="78" s="754">
      <c r="B78" s="1211" t="inlineStr">
        <is>
          <t>Business Postpaid</t>
        </is>
      </c>
      <c r="C78" s="643" t="inlineStr">
        <is>
          <t>TRAF72</t>
        </is>
      </c>
      <c r="D78" s="3355" t="n"/>
      <c r="E78" s="3355" t="n"/>
      <c r="F78" s="3333" t="n"/>
      <c r="G78" s="3355" t="n"/>
      <c r="H78" s="1214" t="n"/>
      <c r="I78" s="1203" t="n"/>
      <c r="J78" s="3355" t="n"/>
      <c r="K78" s="3355" t="n"/>
      <c r="L78" s="3333" t="n"/>
      <c r="M78" s="3355" t="n"/>
      <c r="N78" s="1214" t="n"/>
      <c r="O78" s="749" t="n"/>
      <c r="P78" s="3355" t="n"/>
      <c r="Q78" s="3355" t="n"/>
      <c r="R78" s="3333" t="n"/>
      <c r="S78" s="3355" t="n"/>
      <c r="T78" s="1214" t="n"/>
      <c r="U78" s="750" t="n"/>
      <c r="V78" s="3355" t="n"/>
      <c r="W78" s="3355" t="n"/>
      <c r="X78" s="3355" t="n"/>
      <c r="Y78" s="3334" t="n"/>
      <c r="Z78" s="3334" t="n"/>
      <c r="AA78" s="3355" t="n"/>
      <c r="AB78" s="1214" t="n"/>
      <c r="AC78" s="750" t="n"/>
      <c r="AD78" s="3355" t="n"/>
      <c r="AE78" s="3355" t="n"/>
      <c r="AF78" s="3355" t="n"/>
      <c r="AG78" s="3334" t="n"/>
      <c r="AH78" s="3334" t="n"/>
      <c r="AI78" s="3355" t="n"/>
      <c r="AJ78" s="1214" t="n"/>
      <c r="AK78" s="750" t="n"/>
      <c r="AL78" s="3355" t="n"/>
      <c r="AM78" s="3355" t="n"/>
      <c r="AN78" s="3355" t="n"/>
      <c r="AO78" s="3355" t="n"/>
      <c r="AP78" s="3334" t="n"/>
      <c r="AQ78" s="3334" t="n"/>
      <c r="AR78" s="3355" t="n"/>
      <c r="AS78" s="1214" t="n"/>
      <c r="AT78" s="3328" t="n"/>
      <c r="AU78" s="3355" t="n"/>
      <c r="AV78" s="3355" t="n"/>
      <c r="AW78" s="3355" t="n"/>
      <c r="AX78" s="3334" t="n"/>
      <c r="AY78" s="3334" t="n"/>
      <c r="AZ78" s="3355" t="n"/>
      <c r="BA78" s="1214" t="n"/>
      <c r="BB78" s="750" t="n"/>
      <c r="BC78" s="3355" t="n"/>
      <c r="BD78" s="3355" t="n"/>
      <c r="BE78" s="3355" t="n"/>
      <c r="BF78" s="3334" t="n"/>
      <c r="BG78" s="3334" t="n"/>
      <c r="BH78" s="3355" t="n"/>
      <c r="BI78" s="1214" t="n"/>
      <c r="BJ78" s="750" t="n"/>
      <c r="BK78" s="3355" t="n"/>
      <c r="BL78" s="3355" t="n"/>
      <c r="BM78" s="3355" t="n"/>
      <c r="BN78" s="3355" t="n"/>
      <c r="BO78" s="3334" t="n"/>
      <c r="BP78" s="3334" t="n"/>
      <c r="BQ78" s="3355" t="n"/>
      <c r="BR78" s="1214" t="n"/>
      <c r="BS78" s="750" t="n"/>
      <c r="BT78" s="3355" t="n"/>
      <c r="BU78" s="3355" t="n"/>
      <c r="BV78" s="3355" t="n"/>
      <c r="BW78" s="3334" t="n"/>
      <c r="BX78" s="3334" t="n"/>
      <c r="BY78" s="3355" t="n"/>
      <c r="BZ78" s="1214" t="n"/>
      <c r="CA78" s="750" t="n"/>
      <c r="CB78" s="3355" t="n"/>
      <c r="CC78" s="3355" t="n"/>
      <c r="CD78" s="3355" t="n"/>
      <c r="CE78" s="3334" t="n"/>
      <c r="CF78" s="3334" t="n"/>
      <c r="CG78" s="3355" t="n"/>
      <c r="CH78" s="1214" t="n"/>
      <c r="CI78" s="750" t="n"/>
      <c r="CJ78" s="3355" t="n"/>
      <c r="CK78" s="3355" t="n"/>
      <c r="CL78" s="3355" t="n"/>
      <c r="CM78" s="3334" t="n"/>
      <c r="CN78" s="3334" t="n"/>
      <c r="CO78" s="3355" t="n"/>
      <c r="CP78" s="1214" t="n"/>
      <c r="CQ78" s="749" t="n"/>
      <c r="CR78" s="3356">
        <f>+SUMIF($J$5:$CQ$5,CR$5,$J78:$CQ78)</f>
        <v/>
      </c>
      <c r="CS78" s="3038">
        <f>+SUMIF($D$5:$CQ$5,CS$5,$D78:$CQ78)</f>
        <v/>
      </c>
      <c r="CT78" s="3355">
        <f>SUM(CT79:CT83)</f>
        <v/>
      </c>
      <c r="CU78" s="3355">
        <f>CR78-CS78</f>
        <v/>
      </c>
      <c r="CV78" s="3355">
        <f>CR78-CT78</f>
        <v/>
      </c>
      <c r="CW78" s="3355" t="n"/>
      <c r="CX78" s="3355">
        <f>IFERROR(CR78/CW78-1, "-")</f>
        <v/>
      </c>
      <c r="CY78" s="3355" t="n"/>
      <c r="CZ78" s="3355" t="n"/>
      <c r="DA78" s="3355" t="n"/>
      <c r="DB78" s="3355" t="n"/>
      <c r="DC78" s="3355" t="n"/>
      <c r="DD78" s="3355" t="n"/>
      <c r="DE78" s="749">
        <f>+CZ78/DD78-1</f>
        <v/>
      </c>
      <c r="DF78" s="749">
        <f>+DA78/DD78-1</f>
        <v/>
      </c>
      <c r="DG78" s="749">
        <f>+DB78/DD78-1</f>
        <v/>
      </c>
      <c r="DH78" s="749">
        <f>+DC78/DD78-1</f>
        <v/>
      </c>
      <c r="DI78" s="1209" t="n"/>
      <c r="DJ78" s="3300">
        <f>SUM(D78,J78,P78,V78,AD78,AL78,AU78,BC78,BK78,BT78,CB78,CJ78)-CR78</f>
        <v/>
      </c>
      <c r="DK78" s="3300">
        <f>SUM(E78,K78,Q78,W78,AE78,AM78,AV78,BD78,BL78,BU78,CC78,CK78)-CS78</f>
        <v/>
      </c>
      <c r="DL78" s="3300">
        <f>SUM(G78,M78,S78,AA78,AI78,AR78,AZ78,BH78,BQ78,BY78,CG78,CO78)-CW78</f>
        <v/>
      </c>
      <c r="DM78" s="3300">
        <f>SUM(D78,J78,P78,V78,AD78,AL78,AU78,BC78,,BN78,BV78,CD78,CL78)-CT78</f>
        <v/>
      </c>
      <c r="DX78" s="2811">
        <f>(CS78-CZ78)*10^6</f>
        <v/>
      </c>
      <c r="DY78" s="2811">
        <f>(CT78-DC78)*10^6</f>
        <v/>
      </c>
      <c r="DZ78" s="2811">
        <f>(CW78-DD78)*10^6</f>
        <v/>
      </c>
    </row>
    <row customFormat="1" customHeight="1" hidden="1" ht="12.75" r="79" s="777">
      <c r="B79" s="1192" t="inlineStr">
        <is>
          <t xml:space="preserve">    du fixe </t>
        </is>
      </c>
      <c r="C79" s="643" t="inlineStr">
        <is>
          <t>TRAF73</t>
        </is>
      </c>
      <c r="D79" s="3331" t="n"/>
      <c r="E79" s="2832" t="n"/>
      <c r="F79" s="3323" t="n"/>
      <c r="G79" s="2832" t="n"/>
      <c r="H79" s="1195" t="n"/>
      <c r="I79" s="1196" t="n"/>
      <c r="J79" s="3331" t="n"/>
      <c r="K79" s="2832" t="n"/>
      <c r="L79" s="3323" t="n"/>
      <c r="M79" s="2832" t="n"/>
      <c r="N79" s="1195" t="n"/>
      <c r="O79" s="401" t="n"/>
      <c r="P79" s="3331" t="n"/>
      <c r="Q79" s="2832" t="n"/>
      <c r="R79" s="3323" t="n"/>
      <c r="S79" s="2832" t="n"/>
      <c r="T79" s="1195" t="n"/>
      <c r="U79" s="402" t="n"/>
      <c r="V79" s="3331" t="n"/>
 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<c r="AE79" s="2832" t="n"/>
      <c r="AF79" s="2832" t="n"/>
      <c r="AG79" s="2935" t="n"/>
      <c r="AH79" s="2935" t="n"/>
      <c r="AI79" s="2832" t="n"/>
      <c r="AJ79" s="1195" t="n"/>
      <c r="AK79" s="402" t="n"/>
      <c r="AL79" s="3331" t="n"/>
      <c r="AM79" s="2832" t="n"/>
      <c r="AN79" s="2832" t="n"/>
      <c r="AO79" s="2832" t="n"/>
      <c r="AP79" s="2935" t="n"/>
      <c r="AQ79" s="2935" t="n"/>
      <c r="AR79" s="2832" t="n"/>
      <c r="AS79" s="1195" t="n"/>
      <c r="AT79" s="2833" t="n"/>
      <c r="AU79" s="3331" t="n"/>
      <c r="AV79" s="2832" t="n"/>
      <c r="AW79" s="2832" t="n"/>
      <c r="AX79" s="2935" t="n"/>
      <c r="AY79" s="2935" t="n"/>
      <c r="AZ79" s="2832" t="n"/>
      <c r="BA79" s="1195" t="n"/>
      <c r="BB79" s="402" t="n"/>
      <c r="BC79" s="3331" t="n"/>
      <c r="BD79" s="2832" t="n"/>
      <c r="BE79" s="2832" t="n"/>
      <c r="BF79" s="2935" t="n"/>
      <c r="BG79" s="2935" t="n"/>
      <c r="BH79" s="2832" t="n"/>
      <c r="BI79" s="1195" t="n"/>
      <c r="BJ79" s="402" t="n"/>
      <c r="BK79" s="3331" t="n"/>
      <c r="BL79" s="2832" t="n"/>
      <c r="BM79" s="2832" t="n"/>
      <c r="BN79" s="2832" t="n"/>
      <c r="BO79" s="2935" t="n"/>
      <c r="BP79" s="2935" t="n"/>
      <c r="BQ79" s="2832" t="n"/>
      <c r="BR79" s="1195" t="n"/>
      <c r="BS79" s="402" t="n"/>
      <c r="BT79" s="3331" t="n"/>
      <c r="BU79" s="2832" t="n"/>
      <c r="BV79" s="2832" t="n"/>
      <c r="BW79" s="2935" t="n"/>
      <c r="BX79" s="2935" t="n"/>
      <c r="BY79" s="2832" t="n"/>
      <c r="BZ79" s="1195" t="n"/>
      <c r="CA79" s="402" t="n"/>
      <c r="CB79" s="3331" t="n"/>
      <c r="CC79" s="2832" t="n"/>
      <c r="CD79" s="2832" t="n"/>
      <c r="CE79" s="2935" t="n"/>
      <c r="CF79" s="2935" t="n"/>
      <c r="CG79" s="2832" t="n"/>
      <c r="CH79" s="1195" t="n"/>
      <c r="CI79" s="402" t="n"/>
      <c r="CJ79" s="3331" t="n"/>
      <c r="CK79" s="2832" t="n"/>
      <c r="CL79" s="2832" t="n"/>
      <c r="CM79" s="2935" t="n"/>
      <c r="CN79" s="2935" t="n"/>
      <c r="CO79" s="2832" t="n"/>
      <c r="CP79" s="1195" t="n"/>
      <c r="CQ79" s="401" t="n"/>
      <c r="CR79" s="3352">
        <f>+SUMIF($J$5:$CQ$5,CR$5,$J79:$CQ79)</f>
        <v/>
      </c>
      <c r="CS79" s="2832">
        <f>+SUMIF($D$5:$CQ$5,CS$5,$D79:$CQ79)</f>
        <v/>
      </c>
      <c r="CT79" s="2832" t="n">
        <v>0.00431593881878606</v>
      </c>
      <c r="CU79" s="2832">
        <f>CR79-CS79</f>
        <v/>
      </c>
      <c r="CV79" s="2832">
        <f>CR79-CT79</f>
        <v/>
      </c>
      <c r="CW79" s="2832" t="n"/>
      <c r="CX79" s="2832">
        <f>IFERROR(CR79/CW79-1, "-")</f>
        <v/>
      </c>
      <c r="CY79" s="2832" t="n"/>
      <c r="CZ79" s="2832" t="n"/>
      <c r="DA79" s="2832" t="n"/>
      <c r="DB79" s="2832" t="n"/>
      <c r="DC79" s="2832" t="n"/>
      <c r="DD79" s="2832" t="n"/>
      <c r="DE79" s="401">
        <f>+CZ79/DD79-1</f>
        <v/>
      </c>
      <c r="DF79" s="401">
        <f>+DA79/DD79-1</f>
        <v/>
      </c>
      <c r="DG79" s="401">
        <f>+DB79/DD79-1</f>
        <v/>
      </c>
      <c r="DH79" s="401">
        <f>+DC79/DD79-1</f>
        <v/>
      </c>
      <c r="DI79" s="755" t="n"/>
      <c r="DJ79" s="3300">
        <f>SUM(D79,J79,P79,V79,AD79,AL79,AU79,BC79,BK79,BT79,CB79,CJ79)-CR79</f>
        <v/>
      </c>
      <c r="DK79" s="3300">
        <f>SUM(E79,K79,Q79,W79,AE79,AM79,AV79,BD79,BL79,BU79,CC79,CK79)-CS79</f>
        <v/>
      </c>
      <c r="DL79" s="3300">
        <f>SUM(G79,M79,S79,AA79,AI79,AR79,AZ79,BH79,BQ79,BY79,CG79,CO79)-CW79</f>
        <v/>
      </c>
      <c r="DM79" s="3300">
        <f>SUM(D79,J79,P79,V79,AD79,AL79,AU79,BC79,,BN79,BV79,CD79,CL79)-CT79</f>
        <v/>
      </c>
      <c r="DX79" s="2811">
        <f>(CS79-CZ79)*10^6</f>
        <v/>
      </c>
      <c r="DY79" s="2811">
        <f>(CT79-DC79)*10^6</f>
        <v/>
      </c>
      <c r="DZ79" s="2811">
        <f>(CW79-DD79)*10^6</f>
        <v/>
      </c>
    </row>
    <row customFormat="1" customHeight="1" hidden="1" ht="12.75" r="80" s="777">
      <c r="B80" s="1192" t="inlineStr">
        <is>
          <t xml:space="preserve">    de l'international </t>
        </is>
      </c>
      <c r="C80" s="643" t="inlineStr">
        <is>
          <t>TRAF74</t>
        </is>
      </c>
      <c r="D80" s="3331" t="n"/>
      <c r="E80" s="2832" t="n"/>
      <c r="F80" s="3323" t="n"/>
      <c r="G80" s="2832" t="n"/>
      <c r="H80" s="1195" t="n"/>
      <c r="I80" s="1196" t="n"/>
      <c r="J80" s="3331" t="n"/>
      <c r="K80" s="2832" t="n"/>
      <c r="L80" s="3323" t="n"/>
      <c r="M80" s="2832" t="n"/>
      <c r="N80" s="1195" t="n"/>
      <c r="O80" s="401" t="n"/>
      <c r="P80" s="3331" t="n"/>
      <c r="Q80" s="2832" t="n"/>
      <c r="R80" s="3323" t="n"/>
      <c r="S80" s="2832" t="n"/>
      <c r="T80" s="1195" t="n"/>
      <c r="U80" s="402" t="n"/>
      <c r="V80" s="3331" t="n"/>
      <c r="W80" s="2832" t="n"/>
      <c r="X80" s="2832" t="n"/>
      <c r="Y80" s="2935" t="n"/>
      <c r="Z80" s="2935" t="n"/>
      <c r="AA80" s="2832" t="n"/>
      <c r="AB80" s="1195" t="n"/>
      <c r="AC80" s="402" t="n"/>
      <c r="AD80" s="3331" t="n"/>
      <c r="AE80" s="2832" t="n"/>
      <c r="AF80" s="2832" t="n"/>
      <c r="AG80" s="2935" t="n"/>
      <c r="AH80" s="2935" t="n"/>
      <c r="AI80" s="2832" t="n"/>
      <c r="AJ80" s="1195" t="n"/>
      <c r="AK80" s="402" t="n"/>
      <c r="AL80" s="3331" t="n"/>
      <c r="AM80" s="2832" t="n"/>
      <c r="AN80" s="2832" t="n"/>
      <c r="AO80" s="2832" t="n"/>
      <c r="AP80" s="2935" t="n"/>
      <c r="AQ80" s="2935" t="n"/>
      <c r="AR80" s="2832" t="n"/>
      <c r="AS80" s="1195" t="n"/>
      <c r="AT80" s="2833" t="n"/>
      <c r="AU80" s="3331" t="n"/>
      <c r="AV80" s="2832" t="n"/>
      <c r="AW80" s="2832" t="n"/>
      <c r="AX80" s="2935" t="n"/>
      <c r="AY80" s="2935" t="n"/>
      <c r="AZ80" s="2832" t="n"/>
      <c r="BA80" s="1195" t="n"/>
      <c r="BB80" s="402" t="n"/>
      <c r="BC80" s="3331" t="n"/>
      <c r="BD80" s="2832" t="n"/>
      <c r="BE80" s="2832" t="n"/>
      <c r="BF80" s="2935" t="n"/>
      <c r="BG80" s="2935" t="n"/>
      <c r="BH80" s="2832" t="n"/>
      <c r="BI80" s="1195" t="n"/>
      <c r="BJ80" s="402" t="n"/>
      <c r="BK80" s="3331" t="n"/>
      <c r="BL80" s="2832" t="n"/>
      <c r="BM80" s="2832" t="n"/>
      <c r="BN80" s="2832" t="n"/>
      <c r="BO80" s="2935" t="n"/>
      <c r="BP80" s="2935" t="n"/>
      <c r="BQ80" s="2832" t="n"/>
      <c r="BR80" s="1195" t="n"/>
      <c r="BS80" s="402" t="n"/>
      <c r="BT80" s="3331" t="n"/>
      <c r="BU80" s="2832" t="n"/>
      <c r="BV80" s="2832" t="n"/>
      <c r="BW80" s="2935" t="n"/>
      <c r="BX80" s="2935" t="n"/>
      <c r="BY80" s="2832" t="n"/>
      <c r="BZ80" s="1195" t="n"/>
      <c r="CA80" s="402" t="n"/>
      <c r="CB80" s="3331" t="n"/>
      <c r="CC80" s="2832" t="n"/>
      <c r="CD80" s="2832" t="n"/>
      <c r="CE80" s="2935" t="n"/>
      <c r="CF80" s="2935" t="n"/>
      <c r="CG80" s="2832" t="n"/>
      <c r="CH80" s="1195" t="n"/>
      <c r="CI80" s="402" t="n"/>
      <c r="CJ80" s="3331" t="n"/>
      <c r="CK80" s="2832" t="n"/>
      <c r="CL80" s="2832" t="n"/>
      <c r="CM80" s="2935" t="n"/>
      <c r="CN80" s="2935" t="n"/>
      <c r="CO80" s="2832" t="n"/>
      <c r="CP80" s="1195" t="n"/>
      <c r="CQ80" s="401" t="n"/>
      <c r="CR80" s="3352">
        <f>+SUMIF($J$5:$CQ$5,CR$5,$J80:$CQ80)</f>
        <v/>
      </c>
      <c r="CS80" s="2832">
        <f>+SUMIF($D$5:$CQ$5,CS$5,$D80:$CQ80)</f>
        <v/>
      </c>
      <c r="CT80" s="2832" t="n">
        <v>0.0725921937396076</v>
      </c>
      <c r="CU80" s="2832">
        <f>CR80-CS80</f>
        <v/>
      </c>
      <c r="CV80" s="2832">
        <f>CR80-CT80</f>
        <v/>
      </c>
      <c r="CW80" s="2832" t="n"/>
      <c r="CX80" s="2832">
        <f>IFERROR(CR80/CW80-1, "-")</f>
        <v/>
      </c>
      <c r="CY80" s="2832" t="n"/>
      <c r="CZ80" s="2832" t="n"/>
      <c r="DA80" s="2832" t="n"/>
      <c r="DB80" s="2832" t="n"/>
      <c r="DC80" s="2832" t="n"/>
      <c r="DD80" s="2832" t="n"/>
      <c r="DE80" s="401">
        <f>+CZ80/DD80-1</f>
        <v/>
      </c>
      <c r="DF80" s="401">
        <f>+DA80/DD80-1</f>
        <v/>
      </c>
      <c r="DG80" s="401">
        <f>+DB80/DD80-1</f>
        <v/>
      </c>
      <c r="DH80" s="401">
        <f>+DC80/DD80-1</f>
        <v/>
      </c>
      <c r="DI80" s="755" t="n"/>
      <c r="DJ80" s="3300">
        <f>SUM(D80,J80,P80,V80,AD80,AL80,AU80,BC80,BK80,BT80,CB80,CJ80)-CR80</f>
        <v/>
      </c>
      <c r="DK80" s="3300">
        <f>SUM(E80,K80,Q80,W80,AE80,AM80,AV80,BD80,BL80,BU80,CC80,CK80)-CS80</f>
        <v/>
      </c>
      <c r="DL80" s="3300">
        <f>SUM(G80,M80,S80,AA80,AI80,AR80,AZ80,BH80,BQ80,BY80,CG80,CO80)-CW80</f>
        <v/>
      </c>
      <c r="DM80" s="3300">
        <f>SUM(D80,J80,P80,V80,AD80,AL80,AU80,BC80,,BN80,BV80,CD80,CL80)-CT80</f>
        <v/>
      </c>
      <c r="DX80" s="2811">
        <f>(CS80-CZ80)*10^6</f>
        <v/>
      </c>
      <c r="DY80" s="2811">
        <f>(CT80-DC80)*10^6</f>
        <v/>
      </c>
      <c r="DZ80" s="2811">
        <f>(CW80-DD80)*10^6</f>
        <v/>
      </c>
    </row>
    <row customFormat="1" customHeight="1" hidden="1" ht="12.75" r="81" s="777">
      <c r="B81" s="1192" t="inlineStr">
        <is>
          <t xml:space="preserve">    de MTN</t>
        </is>
      </c>
      <c r="C81" s="643" t="inlineStr">
        <is>
          <t>TRAF75</t>
        </is>
      </c>
      <c r="D81" s="3331" t="n"/>
      <c r="E81" s="2832" t="n"/>
      <c r="F81" s="3323" t="n"/>
      <c r="G81" s="2832" t="n"/>
      <c r="H81" s="1195" t="n"/>
      <c r="I81" s="1196" t="n"/>
      <c r="J81" s="3331" t="n"/>
      <c r="K81" s="2832" t="n"/>
      <c r="L81" s="3323" t="n"/>
      <c r="M81" s="2832" t="n"/>
      <c r="N81" s="1195" t="n"/>
      <c r="O81" s="401" t="n"/>
      <c r="P81" s="3331" t="n"/>
      <c r="Q81" s="2832" t="n"/>
      <c r="R81" s="3323" t="n"/>
      <c r="S81" s="2832" t="n"/>
      <c r="T81" s="1195" t="n"/>
      <c r="U81" s="402" t="n"/>
      <c r="V81" s="3331" t="n"/>
      <c r="W81" s="2832" t="n"/>
      <c r="X81" s="2832" t="n"/>
      <c r="Y81" s="2935" t="n"/>
      <c r="Z81" s="2935" t="n"/>
      <c r="AA81" s="2832" t="n"/>
      <c r="AB81" s="1195" t="n"/>
      <c r="AC81" s="402" t="n"/>
      <c r="AD81" s="3331" t="n"/>
      <c r="AE81" s="2832" t="n"/>
      <c r="AF81" s="2832" t="n"/>
      <c r="AG81" s="2935" t="n"/>
      <c r="AH81" s="2935" t="n"/>
      <c r="AI81" s="2832" t="n"/>
      <c r="AJ81" s="1195" t="n"/>
      <c r="AK81" s="402" t="n"/>
      <c r="AL81" s="3331" t="n"/>
      <c r="AM81" s="2832" t="n"/>
      <c r="AN81" s="2832" t="n"/>
      <c r="AO81" s="2832" t="n"/>
      <c r="AP81" s="2935" t="n"/>
      <c r="AQ81" s="2935" t="n"/>
      <c r="AR81" s="2832" t="n"/>
      <c r="AS81" s="1195" t="n"/>
      <c r="AT81" s="2833" t="n"/>
      <c r="AU81" s="3331" t="n"/>
      <c r="AV81" s="2832" t="n"/>
      <c r="AW81" s="2832" t="n"/>
      <c r="AX81" s="2935" t="n"/>
      <c r="AY81" s="2935" t="n"/>
      <c r="AZ81" s="2832" t="n"/>
      <c r="BA81" s="1195" t="n"/>
      <c r="BB81" s="402" t="n"/>
      <c r="BC81" s="3331" t="n"/>
      <c r="BD81" s="2832" t="n"/>
      <c r="BE81" s="2832" t="n"/>
      <c r="BF81" s="2935" t="n"/>
      <c r="BG81" s="2935" t="n"/>
      <c r="BH81" s="2832" t="n"/>
      <c r="BI81" s="1195" t="n"/>
      <c r="BJ81" s="402" t="n"/>
      <c r="BK81" s="3331" t="n"/>
      <c r="BL81" s="2832" t="n"/>
      <c r="BM81" s="2832" t="n"/>
      <c r="BN81" s="2832" t="n"/>
      <c r="BO81" s="2935" t="n"/>
      <c r="BP81" s="2935" t="n"/>
      <c r="BQ81" s="2832" t="n"/>
      <c r="BR81" s="1195" t="n"/>
      <c r="BS81" s="402" t="n"/>
      <c r="BT81" s="3331" t="n"/>
      <c r="BU81" s="2832" t="n"/>
      <c r="BV81" s="2832" t="n"/>
      <c r="BW81" s="2935" t="n"/>
      <c r="BX81" s="2935" t="n"/>
      <c r="BY81" s="2832" t="n"/>
      <c r="BZ81" s="1195" t="n"/>
      <c r="CA81" s="402" t="n"/>
      <c r="CB81" s="3331" t="n"/>
      <c r="CC81" s="2832" t="n"/>
      <c r="CD81" s="2832" t="n"/>
      <c r="CE81" s="2935" t="n"/>
      <c r="CF81" s="2935" t="n"/>
      <c r="CG81" s="2832" t="n"/>
      <c r="CH81" s="1195" t="n"/>
      <c r="CI81" s="402" t="n"/>
      <c r="CJ81" s="3331" t="n"/>
      <c r="CK81" s="2832" t="n"/>
      <c r="CL81" s="2832" t="n"/>
      <c r="CM81" s="2935" t="n"/>
      <c r="CN81" s="2935" t="n"/>
      <c r="CO81" s="2832" t="n"/>
      <c r="CP81" s="1195" t="n"/>
      <c r="CQ81" s="401" t="n"/>
      <c r="CR81" s="3352">
        <f>+SUMIF($J$5:$CQ$5,CR$5,$J81:$CQ81)</f>
        <v/>
      </c>
      <c r="CS81" s="2832">
        <f>+SUMIF($D$5:$CQ$5,CS$5,$D81:$CQ81)</f>
        <v/>
      </c>
      <c r="CT81" s="2832" t="n">
        <v>1.50787021541539</v>
      </c>
      <c r="CU81" s="2832">
        <f>CR81-CS81</f>
        <v/>
      </c>
      <c r="CV81" s="2832">
        <f>CR81-CT81</f>
        <v/>
      </c>
      <c r="CW81" s="2832" t="n"/>
      <c r="CX81" s="2832">
        <f>IFERROR(CR81/CW81-1, "-")</f>
        <v/>
      </c>
      <c r="CY81" s="2832" t="n"/>
      <c r="CZ81" s="2832" t="n"/>
      <c r="DA81" s="2832" t="n"/>
      <c r="DB81" s="2832" t="n"/>
      <c r="DC81" s="2832" t="n"/>
      <c r="DD81" s="2832" t="n"/>
      <c r="DE81" s="401">
        <f>+CZ81/DD81-1</f>
        <v/>
      </c>
      <c r="DF81" s="401">
        <f>+DA81/DD81-1</f>
        <v/>
      </c>
      <c r="DG81" s="401">
        <f>+DB81/DD81-1</f>
        <v/>
      </c>
      <c r="DH81" s="401">
        <f>+DC81/DD81-1</f>
        <v/>
      </c>
      <c r="DI81" s="755" t="n"/>
      <c r="DJ81" s="3300">
        <f>SUM(D81,J81,P81,V81,AD81,AL81,AU81,BC81,BK81,BT81,CB81,CJ81)-CR81</f>
        <v/>
      </c>
      <c r="DK81" s="3300">
        <f>SUM(E81,K81,Q81,W81,AE81,AM81,AV81,BD81,BL81,BU81,CC81,CK81)-CS81</f>
        <v/>
      </c>
      <c r="DL81" s="3300">
        <f>SUM(G81,M81,S81,AA81,AI81,AR81,AZ81,BH81,BQ81,BY81,CG81,CO81)-CW81</f>
        <v/>
      </c>
      <c r="DM81" s="3300">
        <f>SUM(D81,J81,P81,V81,AD81,AL81,AU81,BC81,,BN81,BV81,CD81,CL81)-CT81</f>
        <v/>
      </c>
      <c r="DX81" s="2811">
        <f>(CS81-CZ81)*10^6</f>
        <v/>
      </c>
      <c r="DY81" s="2811">
        <f>(CT81-DC81)*10^6</f>
        <v/>
      </c>
      <c r="DZ81" s="2811">
        <f>(CW81-DD81)*10^6</f>
        <v/>
      </c>
    </row>
    <row customFormat="1" customHeight="1" hidden="1" ht="12.75" r="82" s="777">
      <c r="B82" s="1192" t="inlineStr">
        <is>
          <t xml:space="preserve">    de SBIN</t>
        </is>
      </c>
      <c r="C82" s="643" t="inlineStr">
        <is>
          <t>TRAF76</t>
        </is>
      </c>
      <c r="D82" s="3354" t="n"/>
      <c r="E82" s="2832" t="n"/>
      <c r="F82" s="3323" t="n"/>
      <c r="G82" s="2832" t="n"/>
      <c r="H82" s="1195" t="n"/>
      <c r="I82" s="1196" t="n"/>
      <c r="J82" s="3354" t="n"/>
      <c r="K82" s="2832" t="n"/>
      <c r="L82" s="3323" t="n"/>
      <c r="M82" s="2832" t="n"/>
      <c r="N82" s="1195" t="n"/>
      <c r="O82" s="401" t="n"/>
      <c r="P82" s="3354" t="n"/>
      <c r="Q82" s="2832" t="n"/>
      <c r="R82" s="3323" t="n"/>
      <c r="S82" s="2832" t="n"/>
      <c r="T82" s="1195" t="n"/>
      <c r="U82" s="402" t="n"/>
      <c r="V82" s="3354" t="n"/>
      <c r="W82" s="2832" t="n"/>
      <c r="X82" s="2832" t="n"/>
      <c r="Y82" s="2935" t="n"/>
      <c r="Z82" s="2935" t="n"/>
      <c r="AA82" s="2832" t="n"/>
      <c r="AB82" s="1195" t="n"/>
      <c r="AC82" s="402" t="n"/>
      <c r="AD82" s="3354" t="n"/>
      <c r="AE82" s="2832" t="n"/>
      <c r="AF82" s="2832" t="n"/>
      <c r="AG82" s="2935" t="n"/>
      <c r="AH82" s="2935" t="n"/>
      <c r="AI82" s="2832" t="n"/>
      <c r="AJ82" s="1195" t="n"/>
      <c r="AK82" s="402" t="n"/>
      <c r="AL82" s="3354" t="n"/>
      <c r="AM82" s="2832" t="n"/>
      <c r="AN82" s="2832" t="n"/>
      <c r="AO82" s="2832" t="n"/>
      <c r="AP82" s="2935" t="n"/>
      <c r="AQ82" s="2935" t="n"/>
      <c r="AR82" s="2832" t="n"/>
      <c r="AS82" s="1195" t="n"/>
      <c r="AT82" s="2833" t="n"/>
      <c r="AU82" s="3354" t="n"/>
      <c r="AV82" s="2832" t="n"/>
      <c r="AW82" s="2832" t="n"/>
      <c r="AX82" s="2935" t="n"/>
      <c r="AY82" s="2935" t="n"/>
      <c r="AZ82" s="2832" t="n"/>
      <c r="BA82" s="1195" t="n"/>
      <c r="BB82" s="402" t="n"/>
      <c r="BC82" s="3354" t="n"/>
      <c r="BD82" s="2832" t="n"/>
      <c r="BE82" s="2832" t="n"/>
      <c r="BF82" s="2935" t="n"/>
      <c r="BG82" s="2935" t="n"/>
      <c r="BH82" s="2832" t="n"/>
      <c r="BI82" s="1195" t="n"/>
      <c r="BJ82" s="402" t="n"/>
      <c r="BK82" s="3354" t="n"/>
      <c r="BL82" s="2832" t="n"/>
      <c r="BM82" s="2832" t="n"/>
      <c r="BN82" s="2832" t="n"/>
      <c r="BO82" s="2935" t="n"/>
      <c r="BP82" s="2935" t="n"/>
      <c r="BQ82" s="2832" t="n"/>
      <c r="BR82" s="1195" t="n"/>
      <c r="BS82" s="402" t="n"/>
      <c r="BT82" s="3354" t="n"/>
      <c r="BU82" s="2832" t="n"/>
      <c r="BV82" s="2832" t="n"/>
      <c r="BW82" s="2935" t="n"/>
      <c r="BX82" s="2935" t="n"/>
      <c r="BY82" s="2832" t="n"/>
      <c r="BZ82" s="1195" t="n"/>
      <c r="CA82" s="402" t="n"/>
      <c r="CB82" s="3354" t="n"/>
      <c r="CC82" s="2832" t="n"/>
      <c r="CD82" s="2832" t="n"/>
      <c r="CE82" s="2935" t="n"/>
      <c r="CF82" s="2935" t="n"/>
      <c r="CG82" s="2832" t="n"/>
      <c r="CH82" s="1195" t="n"/>
      <c r="CI82" s="402" t="n"/>
      <c r="CJ82" s="3354" t="n"/>
      <c r="CK82" s="2832" t="n"/>
      <c r="CL82" s="2832" t="n"/>
      <c r="CM82" s="2935" t="n"/>
      <c r="CN82" s="2935" t="n"/>
      <c r="CO82" s="2832" t="n"/>
      <c r="CP82" s="1195" t="n"/>
      <c r="CQ82" s="401" t="n"/>
      <c r="CR82" s="3352">
        <f>+SUMIF($J$5:$CQ$5,CR$5,$J82:$CQ82)</f>
        <v/>
      </c>
      <c r="CS82" s="2832">
        <f>+SUMIF($D$5:$CQ$5,CS$5,$D82:$CQ82)</f>
        <v/>
      </c>
      <c r="CT82" s="2832" t="n">
        <v>2.87169076955087</v>
      </c>
      <c r="CU82" s="2832">
        <f>CR82-CS82</f>
        <v/>
      </c>
      <c r="CV82" s="2832">
        <f>CR82-CT82</f>
        <v/>
      </c>
      <c r="CW82" s="2832" t="n"/>
      <c r="CX82" s="2832">
        <f>IFERROR(CR82/CW82-1, "-")</f>
        <v/>
      </c>
      <c r="CY82" s="2832" t="n"/>
      <c r="CZ82" s="2832" t="n"/>
      <c r="DA82" s="2832" t="n"/>
      <c r="DB82" s="2832" t="n"/>
      <c r="DC82" s="2832" t="n"/>
      <c r="DD82" s="2832" t="n"/>
      <c r="DE82" s="401" t="n"/>
      <c r="DF82" s="401" t="n"/>
      <c r="DG82" s="401" t="n"/>
      <c r="DH82" s="401" t="n"/>
      <c r="DI82" s="755" t="n"/>
      <c r="DJ82" s="3300">
        <f>SUM(D82,J82,P82,V82,AD82,AL82,AU82,BC82,BK82,BT82,CB82,CJ82)-CR82</f>
        <v/>
      </c>
      <c r="DK82" s="3300">
        <f>SUM(E82,K82,Q82,W82,AE82,AM82,AV82,BD82,BL82,BU82,CC82,CK82)-CS82</f>
        <v/>
      </c>
      <c r="DL82" s="3300">
        <f>SUM(G82,M82,S82,AA82,AI82,AR82,AZ82,BH82,BQ82,BY82,CG82,CO82)-CW82</f>
        <v/>
      </c>
      <c r="DM82" s="3300">
        <f>SUM(D82,J82,P82,V82,AD82,AL82,AU82,BC82,,BN82,BV82,CD82,CL82)-CT82</f>
        <v/>
      </c>
      <c r="DX82" s="2811">
        <f>(CS82-CZ82)*10^6</f>
        <v/>
      </c>
      <c r="DY82" s="2811">
        <f>(CT82-DC82)*10^6</f>
        <v/>
      </c>
      <c r="DZ82" s="2811">
        <f>(CW82-DD82)*10^6</f>
        <v/>
      </c>
    </row>
    <row customFormat="1" customHeight="1" hidden="1" ht="12.75" r="83" s="777">
      <c r="B83" s="1192" t="inlineStr">
        <is>
          <t xml:space="preserve">    de BBCOM, LIBERCOM</t>
        </is>
      </c>
      <c r="C83" s="643" t="inlineStr">
        <is>
          <t>TRAF77</t>
        </is>
      </c>
      <c r="D83" s="3354" t="n"/>
      <c r="E83" s="2832" t="n"/>
      <c r="F83" s="3323" t="n"/>
      <c r="G83" s="2832" t="n"/>
      <c r="H83" s="1195" t="n"/>
      <c r="I83" s="1196" t="n"/>
      <c r="J83" s="3354" t="n"/>
      <c r="K83" s="2832" t="n"/>
      <c r="L83" s="3323" t="n"/>
      <c r="M83" s="2832" t="n"/>
      <c r="N83" s="1195" t="n"/>
      <c r="O83" s="401" t="n"/>
      <c r="P83" s="3354" t="n"/>
      <c r="Q83" s="2832" t="n"/>
      <c r="R83" s="3323" t="n"/>
      <c r="S83" s="2832" t="n"/>
      <c r="T83" s="1195" t="n"/>
      <c r="U83" s="402" t="n"/>
      <c r="V83" s="3354" t="n"/>
      <c r="W83" s="2832" t="n"/>
      <c r="X83" s="2832" t="n"/>
      <c r="Y83" s="2935" t="n"/>
      <c r="Z83" s="2935" t="n"/>
      <c r="AA83" s="2832" t="n"/>
      <c r="AB83" s="1195" t="n"/>
      <c r="AC83" s="402" t="n"/>
      <c r="AD83" s="3354" t="n"/>
      <c r="AE83" s="2832" t="n"/>
      <c r="AF83" s="2832" t="n"/>
      <c r="AG83" s="2935" t="n"/>
      <c r="AH83" s="2935" t="n"/>
      <c r="AI83" s="2832" t="n"/>
      <c r="AJ83" s="1195" t="n"/>
      <c r="AK83" s="402" t="n"/>
      <c r="AL83" s="3354" t="n"/>
      <c r="AM83" s="2832" t="n"/>
      <c r="AN83" s="2832" t="n"/>
      <c r="AO83" s="2832" t="n"/>
      <c r="AP83" s="2935" t="n"/>
      <c r="AQ83" s="2935" t="n"/>
      <c r="AR83" s="2832" t="n"/>
      <c r="AS83" s="1195" t="n"/>
      <c r="AT83" s="2833" t="n"/>
      <c r="AU83" s="3354" t="n"/>
      <c r="AV83" s="2832" t="n"/>
      <c r="AW83" s="2832" t="n"/>
      <c r="AX83" s="2935" t="n"/>
      <c r="AY83" s="2935" t="n"/>
      <c r="AZ83" s="2832" t="n"/>
      <c r="BA83" s="1195" t="n"/>
      <c r="BB83" s="402" t="n"/>
      <c r="BC83" s="3354" t="n"/>
      <c r="BD83" s="2832" t="n"/>
      <c r="BE83" s="2832" t="n"/>
      <c r="BF83" s="2935" t="n"/>
      <c r="BG83" s="2935" t="n"/>
      <c r="BH83" s="2832" t="n"/>
      <c r="BI83" s="1195" t="n"/>
      <c r="BJ83" s="402" t="n"/>
      <c r="BK83" s="3354" t="n"/>
      <c r="BL83" s="2832" t="n"/>
      <c r="BM83" s="2832" t="n"/>
      <c r="BN83" s="2832" t="n"/>
      <c r="BO83" s="2935" t="n"/>
      <c r="BP83" s="2935" t="n"/>
      <c r="BQ83" s="2832" t="n"/>
      <c r="BR83" s="1195" t="n"/>
      <c r="BS83" s="402" t="n"/>
      <c r="BT83" s="3354" t="n"/>
      <c r="BU83" s="2832" t="n"/>
      <c r="BV83" s="2832" t="n"/>
      <c r="BW83" s="2935" t="n"/>
      <c r="BX83" s="2935" t="n"/>
      <c r="BY83" s="2832" t="n"/>
      <c r="BZ83" s="1195" t="n"/>
      <c r="CA83" s="402" t="n"/>
      <c r="CB83" s="3354" t="n"/>
      <c r="CC83" s="2832" t="n"/>
      <c r="CD83" s="2832" t="n"/>
      <c r="CE83" s="2935" t="n"/>
      <c r="CF83" s="2935" t="n"/>
      <c r="CG83" s="2832" t="n"/>
      <c r="CH83" s="1195" t="n"/>
      <c r="CI83" s="402" t="n"/>
      <c r="CJ83" s="3354" t="n"/>
      <c r="CK83" s="2832" t="n"/>
      <c r="CL83" s="2832" t="n"/>
      <c r="CM83" s="2935" t="n"/>
      <c r="CN83" s="2935" t="n"/>
      <c r="CO83" s="2832" t="n"/>
      <c r="CP83" s="1195" t="n"/>
      <c r="CQ83" s="401" t="n"/>
      <c r="CR83" s="3352">
        <f>+SUMIF($J$5:$CQ$5,CR$5,$J83:$CQ83)</f>
        <v/>
      </c>
      <c r="CS83" s="2832">
        <f>+SUMIF($D$5:$CQ$5,CS$5,$D83:$CQ83)</f>
        <v/>
      </c>
      <c r="CT83" s="2832" t="n">
        <v>0.00285970777346516</v>
      </c>
      <c r="CU83" s="2832">
        <f>CR83-CS83</f>
        <v/>
      </c>
      <c r="CV83" s="2832">
        <f>CR83-CT83</f>
        <v/>
      </c>
      <c r="CW83" s="2832" t="n"/>
      <c r="CX83" s="2832">
        <f>IFERROR(CR83/CW83-1, "-")</f>
        <v/>
      </c>
      <c r="CY83" s="2832" t="n"/>
      <c r="CZ83" s="2832" t="n"/>
      <c r="DA83" s="2832" t="n"/>
      <c r="DB83" s="2832" t="n"/>
      <c r="DC83" s="2832" t="n"/>
      <c r="DD83" s="2832" t="n"/>
      <c r="DE83" s="401" t="n"/>
      <c r="DF83" s="401" t="n"/>
      <c r="DG83" s="401" t="n"/>
      <c r="DH83" s="401" t="n"/>
      <c r="DI83" s="755" t="n"/>
      <c r="DJ83" s="3300">
        <f>SUM(D83,J83,P83,V83,AD83,AL83,AU83,BC83,BK83,BT83,CB83,CJ83)-CR83</f>
        <v/>
      </c>
      <c r="DK83" s="3300">
        <f>SUM(E83,K83,Q83,W83,AE83,AM83,AV83,BD83,BL83,BU83,CC83,CK83)-CS83</f>
        <v/>
      </c>
      <c r="DL83" s="3300">
        <f>SUM(G83,M83,S83,AA83,AI83,AR83,AZ83,BH83,BQ83,BY83,CG83,CO83)-CW83</f>
        <v/>
      </c>
      <c r="DM83" s="3300">
        <f>SUM(D83,J83,P83,V83,AD83,AL83,AU83,BC83,,BN83,BV83,CD83,CL83)-CT83</f>
        <v/>
      </c>
      <c r="DX83" s="2811">
        <f>(CS83-CZ83)*10^6</f>
        <v/>
      </c>
      <c r="DY83" s="2811">
        <f>(CT83-DC83)*10^6</f>
        <v/>
      </c>
      <c r="DZ83" s="2811">
        <f>(CW83-DD83)*10^6</f>
        <v/>
      </c>
    </row>
    <row customFormat="1" customHeight="1" hidden="1" ht="12.75" r="84" s="777">
      <c r="B84" s="1192" t="n"/>
      <c r="C84" s="643" t="inlineStr">
        <is>
          <t>TRAF78</t>
        </is>
      </c>
      <c r="D84" s="3354" t="n"/>
      <c r="E84" s="3354" t="n"/>
      <c r="F84" s="3323" t="n"/>
      <c r="G84" s="3354" t="n"/>
      <c r="H84" s="1195" t="n"/>
      <c r="I84" s="1196" t="n"/>
      <c r="J84" s="3354" t="n"/>
      <c r="K84" s="3354" t="n"/>
      <c r="L84" s="3323" t="n"/>
      <c r="M84" s="3354" t="n"/>
      <c r="N84" s="1195" t="n"/>
      <c r="O84" s="401" t="n"/>
      <c r="P84" s="3354" t="n"/>
      <c r="Q84" s="3354" t="n"/>
      <c r="R84" s="3323" t="n"/>
      <c r="S84" s="3354" t="n"/>
      <c r="T84" s="1195" t="n"/>
      <c r="U84" s="402" t="n"/>
      <c r="V84" s="3354" t="n"/>
      <c r="W84" s="3354" t="n"/>
      <c r="X84" s="3354" t="n"/>
      <c r="Y84" s="2935" t="n"/>
      <c r="Z84" s="2935" t="n"/>
      <c r="AA84" s="3354" t="n"/>
      <c r="AB84" s="1195" t="n"/>
      <c r="AC84" s="402" t="n"/>
      <c r="AD84" s="3354" t="n"/>
      <c r="AE84" s="3354" t="n"/>
      <c r="AF84" s="3354" t="n"/>
      <c r="AG84" s="2935" t="n"/>
      <c r="AH84" s="2935" t="n"/>
      <c r="AI84" s="3354" t="n"/>
      <c r="AJ84" s="1195" t="n"/>
      <c r="AK84" s="402" t="n"/>
      <c r="AL84" s="3354" t="n"/>
      <c r="AM84" s="3354" t="n"/>
      <c r="AN84" s="3354" t="n"/>
      <c r="AO84" s="3354" t="n"/>
      <c r="AP84" s="2935" t="n"/>
      <c r="AQ84" s="2935" t="n"/>
      <c r="AR84" s="3354" t="n"/>
      <c r="AS84" s="1195" t="n"/>
      <c r="AT84" s="2833" t="n"/>
      <c r="AU84" s="3354" t="n"/>
      <c r="AV84" s="3354" t="n"/>
      <c r="AW84" s="3354" t="n"/>
      <c r="AX84" s="2935" t="n"/>
      <c r="AY84" s="2935" t="n"/>
      <c r="AZ84" s="3354" t="n"/>
      <c r="BA84" s="1195" t="n"/>
      <c r="BB84" s="402" t="n"/>
      <c r="BC84" s="3354" t="n"/>
      <c r="BD84" s="3354" t="n"/>
      <c r="BE84" s="3354" t="n"/>
      <c r="BF84" s="2935" t="n"/>
      <c r="BG84" s="2935" t="n"/>
      <c r="BH84" s="3354" t="n"/>
      <c r="BI84" s="1195" t="n"/>
      <c r="BJ84" s="402" t="n"/>
      <c r="BK84" s="3354" t="n"/>
      <c r="BL84" s="3354" t="n"/>
      <c r="BM84" s="3354" t="n"/>
      <c r="BN84" s="3354" t="n"/>
      <c r="BO84" s="2935" t="n"/>
      <c r="BP84" s="2935" t="n"/>
      <c r="BQ84" s="3354" t="n"/>
      <c r="BR84" s="1195" t="n"/>
      <c r="BS84" s="402" t="n"/>
      <c r="BT84" s="3354" t="n"/>
      <c r="BU84" s="3354" t="n"/>
      <c r="BV84" s="3354" t="n"/>
      <c r="BW84" s="2935" t="n"/>
      <c r="BX84" s="2935" t="n"/>
      <c r="BY84" s="3354" t="n"/>
      <c r="BZ84" s="1195" t="n"/>
      <c r="CA84" s="402" t="n"/>
      <c r="CB84" s="3354" t="n"/>
      <c r="CC84" s="3354" t="n"/>
      <c r="CD84" s="3354" t="n"/>
      <c r="CE84" s="2935" t="n"/>
      <c r="CF84" s="2935" t="n"/>
      <c r="CG84" s="3354" t="n"/>
      <c r="CH84" s="1195" t="n"/>
      <c r="CI84" s="402" t="n"/>
      <c r="CJ84" s="3354" t="n"/>
      <c r="CK84" s="3354" t="n"/>
      <c r="CL84" s="3354" t="n"/>
      <c r="CM84" s="2935" t="n"/>
      <c r="CN84" s="2935" t="n"/>
      <c r="CO84" s="3354" t="n"/>
      <c r="CP84" s="1195" t="n"/>
      <c r="CQ84" s="401" t="n"/>
      <c r="CR84" s="3352">
        <f>+SUMIF($J$5:$CQ$5,CR$5,$J84:$CQ84)</f>
        <v/>
      </c>
      <c r="CS84" s="2832">
        <f>+SUMIF($D$5:$CQ$5,CS$5,$D84:$CQ84)</f>
        <v/>
      </c>
      <c r="CT84" s="3354">
        <f>+SUMIF($D$5:$CO$5,CT$5,$D84:$CO84)+SUMIF($D$5:$BI$5,CR$5,$D84:$BI84)</f>
        <v/>
      </c>
      <c r="CU84" s="3354">
        <f>CR84-CS84</f>
        <v/>
      </c>
      <c r="CV84" s="3354">
        <f>CR84-CT84</f>
        <v/>
      </c>
      <c r="CW84" s="3354" t="n"/>
      <c r="CX84" s="3354">
        <f>IFERROR(CR84/CW84-1, "-")</f>
        <v/>
      </c>
      <c r="CY84" s="3354" t="n"/>
      <c r="CZ84" s="3354" t="n"/>
      <c r="DA84" s="3354" t="n"/>
      <c r="DB84" s="3354" t="n"/>
      <c r="DC84" s="3354" t="n"/>
      <c r="DD84" s="3354" t="n"/>
      <c r="DE84" s="401" t="n"/>
      <c r="DF84" s="401" t="n"/>
      <c r="DG84" s="401" t="n"/>
      <c r="DH84" s="401" t="n"/>
      <c r="DI84" s="755" t="n"/>
      <c r="DJ84" s="3300">
        <f>SUM(D84,J84,P84,V84,AD84,AL84,AU84,BC84,BK84,BT84,CB84,CJ84)-CR84</f>
        <v/>
      </c>
      <c r="DK84" s="3300">
        <f>SUM(E84,K84,Q84,W84,AE84,AM84,AV84,BD84,BL84,BU84,CC84,CK84)-CS84</f>
        <v/>
      </c>
      <c r="DL84" s="3300">
        <f>SUM(G84,M84,S84,AA84,AI84,AR84,AZ84,BH84,BQ84,BY84,CG84,CO84)-CW84</f>
        <v/>
      </c>
      <c r="DM84" s="3300">
        <f>SUM(D84,J84,P84,V84,AD84,AL84,AU84,BC84,,BN84,BV84,CD84,CL84)-CT84</f>
        <v/>
      </c>
      <c r="DX84" s="2811">
        <f>(CS84-CZ84)*10^6</f>
        <v/>
      </c>
      <c r="DY84" s="2811">
        <f>(CT84-DC84)*10^6</f>
        <v/>
      </c>
      <c r="DZ84" s="2811">
        <f>(CW84-DD84)*10^6</f>
        <v/>
      </c>
    </row>
    <row customFormat="1" customHeight="1" hidden="1" ht="12.75" r="85" s="754">
      <c r="B85" s="1211" t="inlineStr">
        <is>
          <t>Business Prepaid</t>
        </is>
      </c>
      <c r="C85" s="643" t="inlineStr">
        <is>
          <t>TRAF79</t>
        </is>
      </c>
      <c r="D85" s="3355" t="n"/>
      <c r="E85" s="3355" t="n"/>
      <c r="F85" s="3333" t="n"/>
      <c r="G85" s="3355" t="n"/>
      <c r="H85" s="1214" t="n"/>
      <c r="I85" s="1203" t="n"/>
      <c r="J85" s="3355" t="n"/>
      <c r="K85" s="3355" t="n"/>
      <c r="L85" s="3333" t="n"/>
      <c r="M85" s="3355" t="n"/>
      <c r="N85" s="1214" t="n"/>
      <c r="O85" s="749" t="n"/>
      <c r="P85" s="3355" t="n"/>
      <c r="Q85" s="3355" t="n"/>
      <c r="R85" s="3333" t="n"/>
      <c r="S85" s="3355" t="n"/>
      <c r="T85" s="1214" t="n"/>
      <c r="U85" s="750" t="n"/>
      <c r="V85" s="3355" t="n"/>
      <c r="W85" s="3355" t="n"/>
      <c r="X85" s="3355" t="n"/>
      <c r="Y85" s="3334" t="n"/>
      <c r="Z85" s="3334" t="n"/>
      <c r="AA85" s="3355" t="n"/>
      <c r="AB85" s="1214" t="n"/>
      <c r="AC85" s="750" t="n"/>
      <c r="AD85" s="3355" t="n"/>
      <c r="AE85" s="3355" t="n"/>
      <c r="AF85" s="3355" t="n"/>
      <c r="AG85" s="3334" t="n"/>
      <c r="AH85" s="3334" t="n"/>
      <c r="AI85" s="3355" t="n"/>
      <c r="AJ85" s="1214" t="n"/>
      <c r="AK85" s="750" t="n"/>
      <c r="AL85" s="3355" t="n"/>
      <c r="AM85" s="3355" t="n"/>
      <c r="AN85" s="3355" t="n"/>
      <c r="AO85" s="3355" t="n"/>
      <c r="AP85" s="3334" t="n"/>
      <c r="AQ85" s="3334" t="n"/>
      <c r="AR85" s="3355" t="n"/>
      <c r="AS85" s="1214" t="n"/>
      <c r="AT85" s="3328" t="n"/>
      <c r="AU85" s="3355" t="n"/>
      <c r="AV85" s="3355" t="n"/>
      <c r="AW85" s="3355" t="n"/>
      <c r="AX85" s="3334" t="n"/>
      <c r="AY85" s="3334" t="n"/>
      <c r="AZ85" s="3355" t="n"/>
      <c r="BA85" s="1214" t="n"/>
      <c r="BB85" s="750" t="n"/>
      <c r="BC85" s="3355" t="n"/>
      <c r="BD85" s="3355" t="n"/>
      <c r="BE85" s="3355" t="n"/>
      <c r="BF85" s="3334" t="n"/>
      <c r="BG85" s="3334" t="n"/>
      <c r="BH85" s="3355" t="n"/>
      <c r="BI85" s="1214" t="n"/>
      <c r="BJ85" s="750" t="n"/>
      <c r="BK85" s="3355" t="n"/>
      <c r="BL85" s="3355" t="n"/>
      <c r="BM85" s="3355" t="n"/>
      <c r="BN85" s="3355" t="n"/>
      <c r="BO85" s="3334" t="n"/>
      <c r="BP85" s="3334" t="n"/>
      <c r="BQ85" s="3355" t="n"/>
      <c r="BR85" s="1214" t="n"/>
      <c r="BS85" s="750" t="n"/>
      <c r="BT85" s="3355" t="n"/>
      <c r="BU85" s="3355" t="n"/>
      <c r="BV85" s="3355" t="n"/>
      <c r="BW85" s="3334" t="n"/>
      <c r="BX85" s="3334" t="n"/>
      <c r="BY85" s="3355" t="n"/>
      <c r="BZ85" s="1214" t="n"/>
      <c r="CA85" s="750" t="n"/>
      <c r="CB85" s="3355" t="n"/>
      <c r="CC85" s="3355" t="n"/>
      <c r="CD85" s="3355" t="n"/>
      <c r="CE85" s="3334" t="n"/>
      <c r="CF85" s="3334" t="n"/>
      <c r="CG85" s="3355" t="n"/>
      <c r="CH85" s="1214" t="n"/>
      <c r="CI85" s="750" t="n"/>
      <c r="CJ85" s="3355" t="n"/>
      <c r="CK85" s="3355" t="n"/>
      <c r="CL85" s="3355" t="n"/>
      <c r="CM85" s="3334" t="n"/>
      <c r="CN85" s="3334" t="n"/>
      <c r="CO85" s="3355" t="n"/>
      <c r="CP85" s="1214" t="n"/>
      <c r="CQ85" s="749" t="n"/>
      <c r="CR85" s="3356">
        <f>+SUMIF($J$5:$CQ$5,CR$5,$J85:$CQ85)</f>
        <v/>
      </c>
      <c r="CS85" s="3038">
        <f>+SUMIF($D$5:$CQ$5,CS$5,$D85:$CQ85)</f>
        <v/>
      </c>
      <c r="CT85" s="3355">
        <f>SUM(CT86:CT90)</f>
        <v/>
      </c>
      <c r="CU85" s="3355">
        <f>CR85-CS85</f>
        <v/>
      </c>
      <c r="CV85" s="3355">
        <f>CR85-CT85</f>
        <v/>
      </c>
      <c r="CW85" s="3355" t="n"/>
      <c r="CX85" s="3355">
        <f>IFERROR(CR85/CW85-1, "-")</f>
        <v/>
      </c>
      <c r="CY85" s="3355" t="n"/>
      <c r="CZ85" s="3355" t="n"/>
      <c r="DA85" s="3355" t="n"/>
      <c r="DB85" s="3355" t="n"/>
      <c r="DC85" s="3355" t="n"/>
      <c r="DD85" s="3355" t="n"/>
      <c r="DE85" s="749">
        <f>+CZ85/DD85-1</f>
        <v/>
      </c>
      <c r="DF85" s="749">
        <f>+DA85/DD85-1</f>
        <v/>
      </c>
      <c r="DG85" s="749">
        <f>+DB85/DD85-1</f>
        <v/>
      </c>
      <c r="DH85" s="749">
        <f>+DC85/DD85-1</f>
        <v/>
      </c>
      <c r="DI85" s="1209" t="n"/>
      <c r="DJ85" s="3300">
        <f>SUM(D85,J85,P85,V85,AD85,AL85,AU85,BC85,BK85,BT85,CB85,CJ85)-CR85</f>
        <v/>
      </c>
      <c r="DK85" s="3300">
        <f>SUM(E85,K85,Q85,W85,AE85,AM85,AV85,BD85,BL85,BU85,CC85,CK85)-CS85</f>
        <v/>
      </c>
      <c r="DL85" s="3300">
        <f>SUM(G85,M85,S85,AA85,AI85,AR85,AZ85,BH85,BQ85,BY85,CG85,CO85)-CW85</f>
        <v/>
      </c>
      <c r="DM85" s="3300">
        <f>SUM(D85,J85,P85,V85,AD85,AL85,AU85,BC85,,BN85,BV85,CD85,CL85)-CT85</f>
        <v/>
      </c>
      <c r="DX85" s="2811">
        <f>(CS85-CZ85)*10^6</f>
        <v/>
      </c>
      <c r="DY85" s="2811">
        <f>(CT85-DC85)*10^6</f>
        <v/>
      </c>
      <c r="DZ85" s="2811">
        <f>(CW85-DD85)*10^6</f>
        <v/>
      </c>
    </row>
    <row customFormat="1" customHeight="1" hidden="1" ht="12.75" r="86" s="777">
      <c r="B86" s="1192" t="inlineStr">
        <is>
          <t xml:space="preserve">    du fixe </t>
        </is>
      </c>
      <c r="C86" s="643" t="inlineStr">
        <is>
          <t>TRAF80</t>
        </is>
      </c>
      <c r="D86" s="3331" t="n"/>
      <c r="E86" s="2832" t="n"/>
      <c r="F86" s="3323" t="n"/>
      <c r="G86" s="2832" t="n"/>
      <c r="H86" s="1195" t="n"/>
      <c r="I86" s="1196" t="n"/>
      <c r="J86" s="3331" t="n"/>
      <c r="K86" s="2832" t="n"/>
      <c r="L86" s="3323" t="n"/>
      <c r="M86" s="2832" t="n"/>
      <c r="N86" s="1195" t="n"/>
      <c r="O86" s="401" t="n"/>
      <c r="P86" s="3331" t="n"/>
      <c r="Q86" s="2832" t="n"/>
      <c r="R86" s="3323" t="n"/>
      <c r="S86" s="2832" t="n"/>
      <c r="T86" s="1195" t="n"/>
      <c r="U86" s="402" t="n"/>
      <c r="V86" s="3331" t="n"/>
      <c r="W86" s="2832" t="n"/>
      <c r="X86" s="2832" t="n"/>
      <c r="Y86" s="2935" t="n"/>
      <c r="Z86" s="2935" t="n"/>
      <c r="AA86" s="2832" t="n"/>
      <c r="AB86" s="1195" t="n"/>
      <c r="AC86" s="402" t="n"/>
      <c r="AD86" s="3331" t="n"/>
      <c r="AE86" s="2832" t="n"/>
      <c r="AF86" s="2832" t="n"/>
      <c r="AG86" s="2935" t="n"/>
      <c r="AH86" s="2935" t="n"/>
      <c r="AI86" s="2832" t="n"/>
      <c r="AJ86" s="1195" t="n"/>
      <c r="AK86" s="402" t="n"/>
      <c r="AL86" s="3331" t="n"/>
      <c r="AM86" s="2832" t="n"/>
      <c r="AN86" s="2832" t="n"/>
      <c r="AO86" s="2832" t="n"/>
      <c r="AP86" s="2935" t="n"/>
      <c r="AQ86" s="2935" t="n"/>
      <c r="AR86" s="2832" t="n"/>
      <c r="AS86" s="1195" t="n"/>
      <c r="AT86" s="2833" t="n"/>
      <c r="AU86" s="3331" t="n"/>
      <c r="AV86" s="2832" t="n"/>
      <c r="AW86" s="2832" t="n"/>
      <c r="AX86" s="2935" t="n"/>
      <c r="AY86" s="2935" t="n"/>
      <c r="AZ86" s="2832" t="n"/>
      <c r="BA86" s="1195" t="n"/>
      <c r="BB86" s="402" t="n"/>
      <c r="BC86" s="3331" t="n"/>
      <c r="BD86" s="2832" t="n"/>
      <c r="BE86" s="2832" t="n"/>
      <c r="BF86" s="2935" t="n"/>
      <c r="BG86" s="2935" t="n"/>
      <c r="BH86" s="2832" t="n"/>
      <c r="BI86" s="1195" t="n"/>
      <c r="BJ86" s="402" t="n"/>
      <c r="BK86" s="3331" t="n"/>
      <c r="BL86" s="2832" t="n"/>
      <c r="BM86" s="2832" t="n"/>
      <c r="BN86" s="2832" t="n"/>
      <c r="BO86" s="2935" t="n"/>
      <c r="BP86" s="2935" t="n"/>
      <c r="BQ86" s="2832" t="n"/>
      <c r="BR86" s="1195" t="n"/>
      <c r="BS86" s="402" t="n"/>
      <c r="BT86" s="3331" t="n"/>
      <c r="BU86" s="2832" t="n"/>
      <c r="BV86" s="2832" t="n"/>
      <c r="BW86" s="2935" t="n"/>
      <c r="BX86" s="2935" t="n"/>
      <c r="BY86" s="2832" t="n"/>
      <c r="BZ86" s="1195" t="n"/>
      <c r="CA86" s="402" t="n"/>
      <c r="CB86" s="3331" t="n"/>
      <c r="CC86" s="2832" t="n"/>
      <c r="CD86" s="2832" t="n"/>
      <c r="CE86" s="2935" t="n"/>
      <c r="CF86" s="2935" t="n"/>
      <c r="CG86" s="2832" t="n"/>
      <c r="CH86" s="1195" t="n"/>
      <c r="CI86" s="402" t="n"/>
      <c r="CJ86" s="3331" t="n"/>
      <c r="CK86" s="2832" t="n"/>
      <c r="CL86" s="2832" t="n"/>
      <c r="CM86" s="2935" t="n"/>
      <c r="CN86" s="2935" t="n"/>
      <c r="CO86" s="2832" t="n"/>
      <c r="CP86" s="1195" t="n"/>
      <c r="CQ86" s="401" t="n"/>
      <c r="CR86" s="3352">
        <f>+SUMIF($J$5:$CQ$5,CR$5,$J86:$CQ86)</f>
        <v/>
      </c>
      <c r="CS86" s="2832">
        <f>+SUMIF($D$5:$CQ$5,CS$5,$D86:$CQ86)</f>
        <v/>
      </c>
      <c r="CT86" s="2832" t="n">
        <v>0.0517137296866722</v>
      </c>
      <c r="CU86" s="2832">
        <f>CR86-CS86</f>
        <v/>
      </c>
      <c r="CV86" s="2832">
        <f>CR86-CT86</f>
        <v/>
      </c>
      <c r="CW86" s="2832" t="n"/>
      <c r="CX86" s="2832">
        <f>IFERROR(CR86/CW86-1, "-")</f>
        <v/>
      </c>
      <c r="CY86" s="2832" t="n"/>
      <c r="CZ86" s="2832" t="n"/>
      <c r="DA86" s="2832" t="n"/>
      <c r="DB86" s="2832" t="n"/>
      <c r="DC86" s="2832" t="n"/>
      <c r="DD86" s="2832" t="n"/>
      <c r="DE86" s="401">
        <f>+CZ86/DD86-1</f>
        <v/>
      </c>
      <c r="DF86" s="401">
        <f>+DA86/DD86-1</f>
        <v/>
      </c>
      <c r="DG86" s="401">
        <f>+DB86/DD86-1</f>
        <v/>
      </c>
      <c r="DH86" s="401">
        <f>+DC86/DD86-1</f>
        <v/>
      </c>
      <c r="DI86" s="755" t="n"/>
      <c r="DJ86" s="3300">
        <f>SUM(D86,J86,P86,V86,AD86,AL86,AU86,BC86,BK86,BT86,CB86,CJ86)-CR86</f>
        <v/>
      </c>
      <c r="DK86" s="3300">
        <f>SUM(E86,K86,Q86,W86,AE86,AM86,AV86,BD86,BL86,BU86,CC86,CK86)-CS86</f>
        <v/>
      </c>
      <c r="DL86" s="3300">
        <f>SUM(G86,M86,S86,AA86,AI86,AR86,AZ86,BH86,BQ86,BY86,CG86,CO86)-CW86</f>
        <v/>
      </c>
      <c r="DM86" s="3300">
        <f>SUM(D86,J86,P86,V86,AD86,AL86,AU86,BC86,,BN86,BV86,CD86,CL86)-CT86</f>
        <v/>
      </c>
      <c r="DX86" s="2811">
        <f>(CS86-CZ86)*10^6</f>
        <v/>
      </c>
      <c r="DY86" s="2811">
        <f>(CT86-DC86)*10^6</f>
        <v/>
      </c>
      <c r="DZ86" s="2811">
        <f>(CW86-DD86)*10^6</f>
        <v/>
      </c>
    </row>
    <row customFormat="1" customHeight="1" hidden="1" ht="12.75" r="87" s="777">
      <c r="B87" s="1192" t="inlineStr">
        <is>
          <t xml:space="preserve">    de l'international </t>
        </is>
      </c>
      <c r="C87" s="643" t="inlineStr">
        <is>
          <t>TRAF81</t>
        </is>
      </c>
      <c r="D87" s="3331" t="n"/>
      <c r="E87" s="2832" t="n"/>
      <c r="F87" s="3323" t="n"/>
      <c r="G87" s="2832" t="n"/>
      <c r="H87" s="1195" t="n"/>
      <c r="I87" s="1196" t="n"/>
      <c r="J87" s="3331" t="n"/>
      <c r="K87" s="2832" t="n"/>
      <c r="L87" s="3323" t="n"/>
      <c r="M87" s="2832" t="n"/>
      <c r="N87" s="1195" t="n"/>
      <c r="O87" s="401" t="n"/>
      <c r="P87" s="3331" t="n"/>
      <c r="Q87" s="2832" t="n"/>
      <c r="R87" s="3323" t="n"/>
      <c r="S87" s="2832" t="n"/>
      <c r="T87" s="1195" t="n"/>
      <c r="U87" s="402" t="n"/>
      <c r="V87" s="3331" t="n"/>
      <c r="W87" s="2832" t="n"/>
      <c r="X87" s="2832" t="n"/>
      <c r="Y87" s="2935" t="n"/>
      <c r="Z87" s="2935" t="n"/>
      <c r="AA87" s="2832" t="n"/>
      <c r="AB87" s="1195" t="n"/>
      <c r="AC87" s="402" t="n"/>
      <c r="AD87" s="3331" t="n"/>
      <c r="AE87" s="2832" t="n"/>
      <c r="AF87" s="2832" t="n"/>
      <c r="AG87" s="2935" t="n"/>
      <c r="AH87" s="2935" t="n"/>
      <c r="AI87" s="2832" t="n"/>
      <c r="AJ87" s="1195" t="n"/>
      <c r="AK87" s="402" t="n"/>
      <c r="AL87" s="3331" t="n"/>
      <c r="AM87" s="2832" t="n"/>
      <c r="AN87" s="2832" t="n"/>
      <c r="AO87" s="2832" t="n"/>
      <c r="AP87" s="2935" t="n"/>
      <c r="AQ87" s="2935" t="n"/>
      <c r="AR87" s="2832" t="n"/>
      <c r="AS87" s="1195" t="n"/>
      <c r="AT87" s="2833" t="n"/>
      <c r="AU87" s="3331" t="n"/>
      <c r="AV87" s="2832" t="n"/>
      <c r="AW87" s="2832" t="n"/>
      <c r="AX87" s="2935" t="n"/>
      <c r="AY87" s="2935" t="n"/>
      <c r="AZ87" s="2832" t="n"/>
      <c r="BA87" s="1195" t="n"/>
      <c r="BB87" s="402" t="n"/>
      <c r="BC87" s="3331" t="n"/>
      <c r="BD87" s="2832" t="n"/>
      <c r="BE87" s="2832" t="n"/>
      <c r="BF87" s="2935" t="n"/>
      <c r="BG87" s="2935" t="n"/>
      <c r="BH87" s="2832" t="n"/>
      <c r="BI87" s="1195" t="n"/>
      <c r="BJ87" s="402" t="n"/>
      <c r="BK87" s="3331" t="n"/>
      <c r="BL87" s="2832" t="n"/>
      <c r="BM87" s="2832" t="n"/>
      <c r="BN87" s="2832" t="n"/>
      <c r="BO87" s="2935" t="n"/>
      <c r="BP87" s="2935" t="n"/>
      <c r="BQ87" s="2832" t="n"/>
      <c r="BR87" s="1195" t="n"/>
      <c r="BS87" s="402" t="n"/>
      <c r="BT87" s="3331" t="n"/>
      <c r="BU87" s="2832" t="n"/>
      <c r="BV87" s="2832" t="n"/>
      <c r="BW87" s="2935" t="n"/>
      <c r="BX87" s="2935" t="n"/>
      <c r="BY87" s="2832" t="n"/>
      <c r="BZ87" s="1195" t="n"/>
      <c r="CA87" s="402" t="n"/>
      <c r="CB87" s="3331" t="n"/>
      <c r="CC87" s="2832" t="n"/>
      <c r="CD87" s="2832" t="n"/>
      <c r="CE87" s="2935" t="n"/>
      <c r="CF87" s="2935" t="n"/>
      <c r="CG87" s="2832" t="n"/>
      <c r="CH87" s="1195" t="n"/>
      <c r="CI87" s="402" t="n"/>
      <c r="CJ87" s="3331" t="n"/>
      <c r="CK87" s="2832" t="n"/>
      <c r="CL87" s="2832" t="n"/>
      <c r="CM87" s="2935" t="n"/>
      <c r="CN87" s="2935" t="n"/>
      <c r="CO87" s="2832" t="n"/>
      <c r="CP87" s="1195" t="n"/>
      <c r="CQ87" s="401" t="n"/>
      <c r="CR87" s="3352">
        <f>+SUMIF($J$5:$CQ$5,CR$5,$J87:$CQ87)</f>
        <v/>
      </c>
      <c r="CS87" s="2832">
        <f>+SUMIF($D$5:$CQ$5,CS$5,$D87:$CQ87)</f>
        <v/>
      </c>
      <c r="CT87" s="2832" t="n">
        <v>0.230198881227854</v>
      </c>
      <c r="CU87" s="2832">
        <f>CR87-CS87</f>
        <v/>
      </c>
      <c r="CV87" s="2832">
        <f>CR87-CT87</f>
        <v/>
      </c>
      <c r="CW87" s="2832" t="n"/>
      <c r="CX87" s="2832">
        <f>IFERROR(CR87/CW87-1, "-")</f>
        <v/>
      </c>
      <c r="CY87" s="2832" t="n"/>
      <c r="CZ87" s="2832" t="n"/>
      <c r="DA87" s="2832" t="n"/>
      <c r="DB87" s="2832" t="n"/>
      <c r="DC87" s="2832" t="n"/>
      <c r="DD87" s="2832" t="n"/>
      <c r="DE87" s="401">
        <f>+CZ87/DD87-1</f>
        <v/>
      </c>
      <c r="DF87" s="401">
        <f>+DA87/DD87-1</f>
        <v/>
      </c>
      <c r="DG87" s="401">
        <f>+DB87/DD87-1</f>
        <v/>
      </c>
      <c r="DH87" s="401">
        <f>+DC87/DD87-1</f>
        <v/>
      </c>
      <c r="DI87" s="755" t="n"/>
      <c r="DJ87" s="3300">
        <f>SUM(D87,J87,P87,V87,AD87,AL87,AU87,BC87,BK87,BT87,CB87,CJ87)-CR87</f>
        <v/>
      </c>
      <c r="DK87" s="3300">
        <f>SUM(E87,K87,Q87,W87,AE87,AM87,AV87,BD87,BL87,BU87,CC87,CK87)-CS87</f>
        <v/>
      </c>
      <c r="DL87" s="3300">
        <f>SUM(G87,M87,S87,AA87,AI87,AR87,AZ87,BH87,BQ87,BY87,CG87,CO87)-CW87</f>
        <v/>
      </c>
      <c r="DM87" s="3300">
        <f>SUM(D87,J87,P87,V87,AD87,AL87,AU87,BC87,,BN87,BV87,CD87,CL87)-CT87</f>
        <v/>
      </c>
      <c r="DX87" s="2811">
        <f>(CS87-CZ87)*10^6</f>
        <v/>
      </c>
      <c r="DY87" s="2811">
        <f>(CT87-DC87)*10^6</f>
        <v/>
      </c>
      <c r="DZ87" s="2811">
        <f>(CW87-DD87)*10^6</f>
        <v/>
      </c>
    </row>
    <row customFormat="1" customHeight="1" hidden="1" ht="12.75" r="88" s="777">
      <c r="B88" s="1192" t="inlineStr">
        <is>
          <t xml:space="preserve">    de MTN</t>
        </is>
      </c>
      <c r="C88" s="643" t="inlineStr">
        <is>
          <t>TRAF82</t>
        </is>
      </c>
      <c r="D88" s="3331" t="n"/>
      <c r="E88" s="2832" t="n"/>
      <c r="F88" s="3323" t="n"/>
      <c r="G88" s="2832" t="n"/>
      <c r="H88" s="1195" t="n"/>
      <c r="I88" s="1196" t="n"/>
      <c r="J88" s="3331" t="n"/>
      <c r="K88" s="2832" t="n"/>
      <c r="L88" s="3323" t="n"/>
      <c r="M88" s="2832" t="n"/>
      <c r="N88" s="1195" t="n"/>
      <c r="O88" s="401" t="n"/>
      <c r="P88" s="3331" t="n"/>
      <c r="Q88" s="2832" t="n"/>
      <c r="R88" s="3323" t="n"/>
      <c r="S88" s="2832" t="n"/>
      <c r="T88" s="1195" t="n"/>
      <c r="U88" s="402" t="n"/>
      <c r="V88" s="3331" t="n"/>
      <c r="W88" s="2832" t="n"/>
      <c r="X88" s="2832" t="n"/>
      <c r="Y88" s="2935" t="n"/>
      <c r="Z88" s="2935" t="n"/>
      <c r="AA88" s="2832" t="n"/>
      <c r="AB88" s="1195" t="n"/>
      <c r="AC88" s="402" t="n"/>
      <c r="AD88" s="3331" t="n"/>
      <c r="AE88" s="2832" t="n"/>
      <c r="AF88" s="2832" t="n"/>
      <c r="AG88" s="2935" t="n"/>
      <c r="AH88" s="2935" t="n"/>
      <c r="AI88" s="2832" t="n"/>
      <c r="AJ88" s="1195" t="n"/>
      <c r="AK88" s="402" t="n"/>
      <c r="AL88" s="3331" t="n"/>
      <c r="AM88" s="2832" t="n"/>
      <c r="AN88" s="2832" t="n"/>
      <c r="AO88" s="2832" t="n"/>
      <c r="AP88" s="2935" t="n"/>
      <c r="AQ88" s="2935" t="n"/>
      <c r="AR88" s="2832" t="n"/>
      <c r="AS88" s="1195" t="n"/>
      <c r="AT88" s="2833" t="n"/>
      <c r="AU88" s="3331" t="n"/>
      <c r="AV88" s="2832" t="n"/>
      <c r="AW88" s="2832" t="n"/>
      <c r="AX88" s="2935" t="n"/>
      <c r="AY88" s="2935" t="n"/>
      <c r="AZ88" s="2832" t="n"/>
      <c r="BA88" s="1195" t="n"/>
      <c r="BB88" s="402" t="n"/>
      <c r="BC88" s="3331" t="n"/>
      <c r="BD88" s="2832" t="n"/>
      <c r="BE88" s="2832" t="n"/>
      <c r="BF88" s="2935" t="n"/>
      <c r="BG88" s="2935" t="n"/>
      <c r="BH88" s="2832" t="n"/>
      <c r="BI88" s="1195" t="n"/>
      <c r="BJ88" s="402" t="n"/>
      <c r="BK88" s="3331" t="n"/>
      <c r="BL88" s="2832" t="n"/>
      <c r="BM88" s="2832" t="n"/>
      <c r="BN88" s="2832" t="n"/>
      <c r="BO88" s="2935" t="n"/>
      <c r="BP88" s="2935" t="n"/>
      <c r="BQ88" s="2832" t="n"/>
      <c r="BR88" s="1195" t="n"/>
      <c r="BS88" s="402" t="n"/>
      <c r="BT88" s="3331" t="n"/>
      <c r="BU88" s="2832" t="n"/>
      <c r="BV88" s="2832" t="n"/>
      <c r="BW88" s="2935" t="n"/>
      <c r="BX88" s="2935" t="n"/>
      <c r="BY88" s="2832" t="n"/>
      <c r="BZ88" s="1195" t="n"/>
      <c r="CA88" s="402" t="n"/>
      <c r="CB88" s="3331" t="n"/>
      <c r="CC88" s="2832" t="n"/>
      <c r="CD88" s="2832" t="n"/>
      <c r="CE88" s="2935" t="n"/>
      <c r="CF88" s="2935" t="n"/>
      <c r="CG88" s="2832" t="n"/>
      <c r="CH88" s="1195" t="n"/>
      <c r="CI88" s="402" t="n"/>
      <c r="CJ88" s="3331" t="n"/>
      <c r="CK88" s="2832" t="n"/>
      <c r="CL88" s="2832" t="n"/>
      <c r="CM88" s="2935" t="n"/>
      <c r="CN88" s="2935" t="n"/>
      <c r="CO88" s="2832" t="n"/>
      <c r="CP88" s="1195" t="n"/>
      <c r="CQ88" s="401" t="n"/>
      <c r="CR88" s="3352">
        <f>+SUMIF($J$5:$CQ$5,CR$5,$J88:$CQ88)</f>
        <v/>
      </c>
      <c r="CS88" s="2832">
        <f>+SUMIF($D$5:$CQ$5,CS$5,$D88:$CQ88)</f>
        <v/>
      </c>
      <c r="CT88" s="2832" t="n">
        <v>18.6011450715057</v>
      </c>
      <c r="CU88" s="2832">
        <f>CR88-CS88</f>
        <v/>
      </c>
      <c r="CV88" s="2832">
        <f>CR88-CT88</f>
        <v/>
      </c>
      <c r="CW88" s="2832" t="n"/>
      <c r="CX88" s="2832">
        <f>IFERROR(CR88/CW88-1, "-")</f>
        <v/>
      </c>
      <c r="CY88" s="2832" t="n"/>
      <c r="CZ88" s="2832" t="n"/>
      <c r="DA88" s="2832" t="n"/>
      <c r="DB88" s="2832" t="n"/>
      <c r="DC88" s="2832" t="n"/>
      <c r="DD88" s="2832" t="n"/>
      <c r="DE88" s="401">
        <f>+CZ88/DD88-1</f>
        <v/>
      </c>
      <c r="DF88" s="401">
        <f>+DA88/DD88-1</f>
        <v/>
      </c>
      <c r="DG88" s="401">
        <f>+DB88/DD88-1</f>
        <v/>
      </c>
      <c r="DH88" s="401">
        <f>+DC88/DD88-1</f>
        <v/>
      </c>
      <c r="DI88" s="755" t="n"/>
      <c r="DJ88" s="3300">
        <f>SUM(D88,J88,P88,V88,AD88,AL88,AU88,BC88,BK88,BT88,CB88,CJ88)-CR88</f>
        <v/>
      </c>
      <c r="DK88" s="3300">
        <f>SUM(E88,K88,Q88,W88,AE88,AM88,AV88,BD88,BL88,BU88,CC88,CK88)-CS88</f>
        <v/>
      </c>
      <c r="DL88" s="3300">
        <f>SUM(G88,M88,S88,AA88,AI88,AR88,AZ88,BH88,BQ88,BY88,CG88,CO88)-CW88</f>
        <v/>
      </c>
      <c r="DM88" s="3300">
        <f>SUM(D88,J88,P88,V88,AD88,AL88,AU88,BC88,,BN88,BV88,CD88,CL88)-CT88</f>
        <v/>
      </c>
      <c r="DX88" s="2811">
        <f>(CS88-CZ88)*10^6</f>
        <v/>
      </c>
      <c r="DY88" s="2811">
        <f>(CT88-DC88)*10^6</f>
        <v/>
      </c>
      <c r="DZ88" s="2811">
        <f>(CW88-DD88)*10^6</f>
        <v/>
      </c>
    </row>
    <row customFormat="1" customHeight="1" hidden="1" ht="12.75" r="89" s="777">
      <c r="B89" s="1192" t="inlineStr">
        <is>
          <t xml:space="preserve">    de SBIN</t>
        </is>
      </c>
      <c r="C89" s="643" t="inlineStr">
        <is>
          <t>TRAF83</t>
        </is>
      </c>
      <c r="D89" s="3354" t="n"/>
      <c r="E89" s="2832" t="n"/>
      <c r="F89" s="3323" t="n"/>
      <c r="G89" s="2832" t="n"/>
      <c r="H89" s="1195" t="n"/>
      <c r="I89" s="1196" t="n"/>
      <c r="J89" s="3354" t="n"/>
      <c r="K89" s="2832" t="n"/>
      <c r="L89" s="3323" t="n"/>
      <c r="M89" s="2832" t="n"/>
      <c r="N89" s="1195" t="n"/>
      <c r="O89" s="401" t="n"/>
      <c r="P89" s="3354" t="n"/>
      <c r="Q89" s="2832" t="n"/>
      <c r="R89" s="3323" t="n"/>
      <c r="S89" s="2832" t="n"/>
      <c r="T89" s="1195" t="n"/>
      <c r="U89" s="402" t="n"/>
      <c r="V89" s="3354" t="n"/>
      <c r="W89" s="2832" t="n"/>
      <c r="X89" s="2832" t="n"/>
      <c r="Y89" s="2935" t="n"/>
      <c r="Z89" s="2935" t="n"/>
      <c r="AA89" s="2832" t="n"/>
      <c r="AB89" s="1195" t="n"/>
      <c r="AC89" s="402" t="n"/>
      <c r="AD89" s="3354" t="n"/>
      <c r="AE89" s="2832" t="n"/>
      <c r="AF89" s="2832" t="n"/>
      <c r="AG89" s="2935" t="n"/>
      <c r="AH89" s="2935" t="n"/>
      <c r="AI89" s="2832" t="n"/>
      <c r="AJ89" s="1195" t="n"/>
      <c r="AK89" s="402" t="n"/>
      <c r="AL89" s="3354" t="n"/>
      <c r="AM89" s="2832" t="n"/>
      <c r="AN89" s="2832" t="n"/>
      <c r="AO89" s="2832" t="n"/>
      <c r="AP89" s="2935" t="n"/>
      <c r="AQ89" s="2935" t="n"/>
      <c r="AR89" s="2832" t="n"/>
      <c r="AS89" s="1195" t="n"/>
      <c r="AT89" s="2833" t="n"/>
      <c r="AU89" s="3354" t="n"/>
      <c r="AV89" s="2832" t="n"/>
      <c r="AW89" s="2832" t="n"/>
      <c r="AX89" s="2935" t="n"/>
      <c r="AY89" s="2935" t="n"/>
      <c r="AZ89" s="2832" t="n"/>
      <c r="BA89" s="1195" t="n"/>
      <c r="BB89" s="402" t="n"/>
      <c r="BC89" s="3354" t="n"/>
      <c r="BD89" s="2832" t="n"/>
      <c r="BE89" s="2832" t="n"/>
      <c r="BF89" s="2935" t="n"/>
      <c r="BG89" s="2935" t="n"/>
      <c r="BH89" s="2832" t="n"/>
      <c r="BI89" s="1195" t="n"/>
      <c r="BJ89" s="402" t="n"/>
      <c r="BK89" s="3354" t="n"/>
      <c r="BL89" s="2832" t="n"/>
      <c r="BM89" s="2832" t="n"/>
      <c r="BN89" s="2832" t="n"/>
      <c r="BO89" s="2935" t="n"/>
      <c r="BP89" s="2935" t="n"/>
      <c r="BQ89" s="2832" t="n"/>
      <c r="BR89" s="1195" t="n"/>
      <c r="BS89" s="402" t="n"/>
      <c r="BT89" s="3354" t="n"/>
      <c r="BU89" s="2832" t="n"/>
      <c r="BV89" s="2832" t="n"/>
      <c r="BW89" s="2935" t="n"/>
      <c r="BX89" s="2935" t="n"/>
      <c r="BY89" s="2832" t="n"/>
      <c r="BZ89" s="1195" t="n"/>
      <c r="CA89" s="402" t="n"/>
      <c r="CB89" s="3354" t="n"/>
      <c r="CC89" s="2832" t="n"/>
      <c r="CD89" s="2832" t="n"/>
      <c r="CE89" s="2935" t="n"/>
      <c r="CF89" s="2935" t="n"/>
      <c r="CG89" s="2832" t="n"/>
      <c r="CH89" s="1195" t="n"/>
      <c r="CI89" s="402" t="n"/>
      <c r="CJ89" s="3354" t="n"/>
      <c r="CK89" s="2832" t="n"/>
      <c r="CL89" s="2832" t="n"/>
      <c r="CM89" s="2935" t="n"/>
      <c r="CN89" s="2935" t="n"/>
      <c r="CO89" s="2832" t="n"/>
      <c r="CP89" s="1195" t="n"/>
      <c r="CQ89" s="401" t="n"/>
      <c r="CR89" s="3352">
        <f>+SUMIF($J$5:$CQ$5,CR$5,$J89:$CQ89)</f>
        <v/>
      </c>
      <c r="CS89" s="2832">
        <f>+SUMIF($D$5:$CQ$5,CS$5,$D89:$CQ89)</f>
        <v/>
      </c>
      <c r="CT89" s="2832" t="n">
        <v>36.7286992021823</v>
      </c>
      <c r="CU89" s="2832">
        <f>CR89-CS89</f>
        <v/>
      </c>
      <c r="CV89" s="2832">
        <f>CR89-CT89</f>
        <v/>
      </c>
      <c r="CW89" s="2832" t="n"/>
      <c r="CX89" s="2832">
        <f>IFERROR(CR89/CW89-1, "-")</f>
        <v/>
      </c>
      <c r="CY89" s="2832" t="n"/>
      <c r="CZ89" s="2832" t="n"/>
      <c r="DA89" s="2832" t="n"/>
      <c r="DB89" s="2832" t="n"/>
      <c r="DC89" s="2832" t="n"/>
      <c r="DD89" s="2832" t="n"/>
      <c r="DE89" s="401" t="n"/>
      <c r="DF89" s="401" t="n"/>
      <c r="DG89" s="401" t="n"/>
      <c r="DH89" s="401" t="n"/>
      <c r="DI89" s="755" t="n"/>
      <c r="DJ89" s="3300">
        <f>SUM(D89,J89,P89,V89,AD89,AL89,AU89,BC89,BK89,BT89,CB89,CJ89)-CR89</f>
        <v/>
      </c>
      <c r="DK89" s="3300">
        <f>SUM(E89,K89,Q89,W89,AE89,AM89,AV89,BD89,BL89,BU89,CC89,CK89)-CS89</f>
        <v/>
      </c>
      <c r="DL89" s="3300">
        <f>SUM(G89,M89,S89,AA89,AI89,AR89,AZ89,BH89,BQ89,BY89,CG89,CO89)-CW89</f>
        <v/>
      </c>
      <c r="DM89" s="3300">
        <f>SUM(D89,J89,P89,V89,AD89,AL89,AU89,BC89,,BN89,BV89,CD89,CL89)-CT89</f>
        <v/>
      </c>
      <c r="DX89" s="2811">
        <f>(CS89-CZ89)*10^6</f>
        <v/>
      </c>
      <c r="DY89" s="2811">
        <f>(CT89-DC89)*10^6</f>
        <v/>
      </c>
      <c r="DZ89" s="2811">
        <f>(CW89-DD89)*10^6</f>
        <v/>
      </c>
    </row>
    <row customFormat="1" customHeight="1" hidden="1" ht="12.75" r="90" s="777">
      <c r="B90" s="1192" t="inlineStr">
        <is>
          <t xml:space="preserve">    de BBCOM, LIBERCOM</t>
        </is>
      </c>
      <c r="C90" s="643" t="inlineStr">
        <is>
          <t>TRAF84</t>
        </is>
      </c>
      <c r="D90" s="3354" t="n"/>
      <c r="E90" s="2832" t="n"/>
      <c r="F90" s="3323" t="n"/>
      <c r="G90" s="2832" t="n"/>
      <c r="H90" s="1195" t="n"/>
      <c r="I90" s="1196" t="n"/>
      <c r="J90" s="3354" t="n"/>
      <c r="K90" s="2832" t="n"/>
      <c r="L90" s="3323" t="n"/>
      <c r="M90" s="2832" t="n"/>
      <c r="N90" s="1195" t="n"/>
      <c r="O90" s="401" t="n"/>
      <c r="P90" s="3357" t="n"/>
      <c r="Q90" s="2832" t="n"/>
      <c r="R90" s="3323" t="n"/>
      <c r="S90" s="2832" t="n"/>
      <c r="T90" s="1195" t="n"/>
      <c r="U90" s="1239" t="n"/>
      <c r="V90" s="3357" t="n"/>
      <c r="W90" s="2832" t="n"/>
      <c r="X90" s="2832" t="n"/>
      <c r="Y90" s="2935" t="n"/>
      <c r="Z90" s="2935" t="n"/>
      <c r="AA90" s="2832" t="n"/>
      <c r="AB90" s="1195" t="n"/>
      <c r="AC90" s="402" t="n"/>
      <c r="AD90" s="3357" t="n"/>
      <c r="AE90" s="2832" t="n"/>
      <c r="AF90" s="2832" t="n"/>
      <c r="AG90" s="2935" t="n"/>
      <c r="AH90" s="2935" t="n"/>
      <c r="AI90" s="2832" t="n"/>
      <c r="AJ90" s="1195" t="n"/>
      <c r="AK90" s="402" t="n"/>
      <c r="AL90" s="3357" t="n"/>
      <c r="AM90" s="2832" t="n"/>
      <c r="AN90" s="2832" t="n"/>
      <c r="AO90" s="2832" t="n"/>
      <c r="AP90" s="2935" t="n"/>
      <c r="AQ90" s="2935" t="n"/>
      <c r="AR90" s="2832" t="n"/>
      <c r="AS90" s="1195" t="n"/>
      <c r="AT90" s="2833" t="n"/>
      <c r="AU90" s="3357" t="n"/>
      <c r="AV90" s="2832" t="n"/>
      <c r="AW90" s="2832" t="n"/>
      <c r="AX90" s="2935" t="n"/>
      <c r="AY90" s="2935" t="n"/>
      <c r="AZ90" s="2832" t="n"/>
      <c r="BA90" s="1195" t="n"/>
      <c r="BB90" s="402" t="n"/>
      <c r="BC90" s="3357" t="n"/>
      <c r="BD90" s="2832" t="n"/>
      <c r="BE90" s="2832" t="n"/>
      <c r="BF90" s="2935" t="n"/>
      <c r="BG90" s="2935" t="n"/>
      <c r="BH90" s="2832" t="n"/>
      <c r="BI90" s="1195" t="n"/>
      <c r="BJ90" s="402" t="n"/>
      <c r="BK90" s="3357" t="n"/>
      <c r="BL90" s="2832" t="n"/>
      <c r="BM90" s="2832" t="n"/>
      <c r="BN90" s="2832" t="n"/>
      <c r="BO90" s="2935" t="n"/>
      <c r="BP90" s="2935" t="n"/>
      <c r="BQ90" s="2832" t="n"/>
      <c r="BR90" s="1195" t="n"/>
      <c r="BS90" s="402" t="n"/>
      <c r="BT90" s="3357" t="n"/>
      <c r="BU90" s="2832" t="n"/>
      <c r="BV90" s="2832" t="n"/>
      <c r="BW90" s="2935" t="n"/>
      <c r="BX90" s="2935" t="n"/>
      <c r="BY90" s="2832" t="n"/>
      <c r="BZ90" s="1195" t="n"/>
      <c r="CA90" s="402" t="n"/>
      <c r="CB90" s="3357" t="n"/>
      <c r="CC90" s="2832" t="n"/>
      <c r="CD90" s="2832" t="n"/>
      <c r="CE90" s="2935" t="n"/>
      <c r="CF90" s="2935" t="n"/>
      <c r="CG90" s="2832" t="n"/>
      <c r="CH90" s="1195" t="n"/>
      <c r="CI90" s="402" t="n"/>
      <c r="CJ90" s="3357" t="n"/>
      <c r="CK90" s="2832" t="n"/>
      <c r="CL90" s="2832" t="n"/>
      <c r="CM90" s="2935" t="n"/>
      <c r="CN90" s="2935" t="n"/>
      <c r="CO90" s="2832" t="n"/>
      <c r="CP90" s="1195" t="n"/>
      <c r="CQ90" s="401" t="n"/>
      <c r="CR90" s="3352">
        <f>+SUMIF($J$5:$CQ$5,CR$5,$J90:$CQ90)</f>
        <v/>
      </c>
      <c r="CS90" s="2832">
        <f>+SUMIF($D$5:$CQ$5,CS$5,$D90:$CQ90)</f>
        <v/>
      </c>
      <c r="CT90" s="2832" t="n">
        <v>0</v>
      </c>
      <c r="CU90" s="2832">
        <f>CR90-CS90</f>
        <v/>
      </c>
      <c r="CV90" s="2832">
        <f>CR90-CT90</f>
        <v/>
      </c>
      <c r="CW90" s="2832" t="n"/>
      <c r="CX90" s="2832">
        <f>IFERROR(CR90/CW90-1, "-")</f>
        <v/>
      </c>
      <c r="CY90" s="2832" t="n"/>
      <c r="CZ90" s="2832" t="n"/>
      <c r="DA90" s="2832" t="n"/>
      <c r="DB90" s="2832" t="n"/>
      <c r="DC90" s="2832" t="n"/>
      <c r="DD90" s="2832" t="n"/>
      <c r="DE90" s="401" t="n"/>
      <c r="DF90" s="401" t="n"/>
      <c r="DG90" s="401" t="n"/>
      <c r="DH90" s="401" t="n"/>
      <c r="DI90" s="755" t="n"/>
      <c r="DJ90" s="3300">
        <f>SUM(D90,J90,P90,V90,AD90,AL90,AU90,BC90,BK90,BT90,CB90,CJ90)-CR90</f>
        <v/>
      </c>
      <c r="DK90" s="3300">
        <f>SUM(E90,K90,Q90,W90,AE90,AM90,AV90,BD90,BL90,BU90,CC90,CK90)-CS90</f>
        <v/>
      </c>
      <c r="DL90" s="3300">
        <f>SUM(G90,M90,S90,AA90,AI90,AR90,AZ90,BH90,BQ90,BY90,CG90,CO90)-CW90</f>
        <v/>
      </c>
      <c r="DM90" s="3300">
        <f>SUM(D90,J90,P90,V90,AD90,AL90,AU90,BC90,,BN90,BV90,CD90,CL90)-CT90</f>
        <v/>
      </c>
      <c r="DX90" s="2811">
        <f>(CS90-CZ90)*10^6</f>
        <v/>
      </c>
      <c r="DY90" s="2811">
        <f>(CT90-DC90)*10^6</f>
        <v/>
      </c>
      <c r="DZ90" s="2811">
        <f>(CW90-DD90)*10^6</f>
        <v/>
      </c>
    </row>
    <row customHeight="1" ht="3.75" r="91" s="2557">
      <c r="B91" s="1184" t="n"/>
      <c r="C91" s="2960" t="n"/>
      <c r="D91" s="2908" t="n"/>
      <c r="E91" s="2908" t="n"/>
      <c r="F91" s="3317" t="n"/>
      <c r="G91" s="2908" t="n"/>
      <c r="H91" s="1187" t="n"/>
      <c r="I91" s="32" t="n"/>
      <c r="J91" s="2908" t="n"/>
      <c r="K91" s="2908" t="n"/>
      <c r="L91" s="3317" t="n"/>
      <c r="M91" s="2908" t="n"/>
      <c r="N91" s="513" t="n"/>
      <c r="O91" s="513" t="n"/>
      <c r="P91" s="1240" t="n"/>
      <c r="Q91" s="2908" t="n"/>
      <c r="R91" s="513" t="n"/>
      <c r="S91" s="2908" t="n"/>
      <c r="T91" s="513" t="n"/>
      <c r="U91" s="513" t="n"/>
      <c r="V91" s="3358" t="n"/>
      <c r="W91" s="2908" t="n"/>
      <c r="X91" s="2908" t="n"/>
      <c r="Y91" s="3317" t="n"/>
      <c r="Z91" s="3317" t="n"/>
      <c r="AA91" s="2908" t="n"/>
      <c r="AB91" s="513" t="n"/>
      <c r="AC91" s="1042" t="n"/>
      <c r="AD91" s="513" t="n"/>
      <c r="AE91" s="2908" t="n"/>
      <c r="AF91" s="513" t="n"/>
      <c r="AG91" s="513" t="n"/>
      <c r="AH91" s="513" t="n"/>
      <c r="AI91" s="513" t="n"/>
      <c r="AJ91" s="513" t="n"/>
      <c r="AK91" s="1042" t="n"/>
      <c r="AL91" s="3359" t="n"/>
      <c r="AM91" s="2908" t="n"/>
      <c r="AN91" s="3360" t="n"/>
      <c r="AO91" s="3360" t="n"/>
      <c r="AP91" s="513" t="n"/>
      <c r="AQ91" s="513" t="n"/>
      <c r="AR91" s="3360" t="n"/>
      <c r="AS91" s="1041" t="n"/>
      <c r="AT91" s="3361" t="n"/>
      <c r="AU91" s="3359" t="n"/>
      <c r="AV91" s="2908" t="n"/>
      <c r="AW91" s="3360" t="n"/>
      <c r="AX91" s="3317" t="n"/>
      <c r="AY91" s="3317" t="n"/>
      <c r="AZ91" s="2908" t="n"/>
      <c r="BA91" s="513" t="n"/>
      <c r="BB91" s="1042" t="n"/>
      <c r="BC91" s="3359" t="n"/>
      <c r="BD91" s="2908" t="n"/>
      <c r="BE91" s="3360" t="n"/>
      <c r="BF91" s="3317" t="n"/>
      <c r="BG91" s="3317" t="n"/>
      <c r="BH91" s="2908" t="n"/>
      <c r="BI91" s="513" t="n"/>
      <c r="BJ91" s="1042" t="n"/>
      <c r="BK91" s="224" t="n"/>
      <c r="BL91" s="2908" t="n"/>
      <c r="BM91" s="224" t="n"/>
      <c r="BN91" s="1245" t="n"/>
      <c r="BO91" s="224" t="n"/>
      <c r="BP91" s="224" t="n"/>
      <c r="BQ91" s="224" t="n"/>
      <c r="BR91" s="224" t="n"/>
      <c r="BS91" s="389" t="n"/>
      <c r="BT91" s="1246" t="n"/>
      <c r="BU91" s="2908" t="n"/>
      <c r="BV91" s="1245" t="n"/>
      <c r="BW91" s="1245" t="n"/>
      <c r="BX91" s="1245" t="n"/>
      <c r="BY91" s="1245" t="n"/>
      <c r="BZ91" s="1247" t="n"/>
      <c r="CA91" s="1042" t="n"/>
      <c r="CB91" s="1248" t="n"/>
      <c r="CC91" s="2908" t="n"/>
      <c r="CD91" s="215" t="n"/>
      <c r="CE91" s="215" t="n"/>
      <c r="CF91" s="215" t="n"/>
      <c r="CG91" s="215" t="n"/>
      <c r="CH91" s="1041" t="n"/>
      <c r="CI91" s="1042" t="n"/>
      <c r="CJ91" s="2908" t="n"/>
      <c r="CK91" s="2908" t="n"/>
      <c r="CL91" s="2908" t="n"/>
      <c r="CM91" s="3317" t="n"/>
      <c r="CN91" s="3317" t="n"/>
      <c r="CO91" s="2908" t="n"/>
      <c r="CP91" s="1187" t="n"/>
      <c r="CQ91" s="224" t="n"/>
      <c r="CR91" s="3362" t="n"/>
      <c r="CS91" s="2908" t="n"/>
      <c r="CT91" s="2908" t="n"/>
      <c r="CU91" s="3363" t="n"/>
      <c r="CV91" s="3363" t="n"/>
      <c r="CW91" s="3363" t="n"/>
      <c r="CX91" s="1187">
        <f>IFERROR(CR91/CW91-1, "-")</f>
        <v/>
      </c>
      <c r="CY91" s="32" t="n"/>
      <c r="CZ91" s="2908" t="n"/>
      <c r="DA91" s="2908" t="n"/>
      <c r="DB91" s="2908" t="n"/>
      <c r="DC91" s="3363" t="n"/>
      <c r="DD91" s="2908" t="n"/>
      <c r="DE91" s="513" t="n"/>
      <c r="DF91" s="513" t="n"/>
      <c r="DG91" s="1048" t="n"/>
      <c r="DH91" s="1048" t="n"/>
      <c r="DI91" s="1167" t="n"/>
      <c r="DJ91" s="3300">
        <f>SUM(D91,J91,P91,V91,AD91,AL91,AU91,BC91,BK91,BT91,CB91,CJ91)-CR91</f>
        <v/>
      </c>
      <c r="DK91" s="3300">
        <f>SUM(E91,K91,Q91,W91,AE91,AM91,AV91,BD91,BL91,BU91,CC91,CK91)-CS91</f>
        <v/>
      </c>
      <c r="DL91" s="3300">
        <f>SUM(G91,M91,S91,AA91,AI91,AR91,AZ91,BH91,BQ91,BY91,CG91,CO91)-CW91</f>
        <v/>
      </c>
      <c r="DM91" s="3300">
        <f>SUM(D91,J91,P91,V91,AD91,AL91,AU91,BC91,,BN91,BV91,CD91,CL91)-CT91</f>
        <v/>
      </c>
      <c r="DX91" s="2811">
        <f>(CS91-CZ91)*10^6</f>
        <v/>
      </c>
      <c r="DY91" s="2811">
        <f>(CT91-DC91)*10^6</f>
        <v/>
      </c>
      <c r="DZ91" s="2811">
        <f>(CW91-DD91)*10^6</f>
        <v/>
      </c>
    </row>
    <row customHeight="1" ht="3.75" r="92" s="2557">
      <c r="C92" s="2960" t="n"/>
      <c r="BS92" s="1251" t="n"/>
      <c r="DJ92" s="3300">
        <f>SUM(D92,J92,P92,V92,AD92,AL92,AU92,BC92,BK92,BT92,CB92,CJ92)-CR92</f>
        <v/>
      </c>
      <c r="DK92" s="3300">
        <f>SUM(E92,K92,Q92,W92,AE92,AM92,AV92,BD92,BL92,BU92,CC92,CK92)-CS92</f>
        <v/>
      </c>
      <c r="DL92" s="3300">
        <f>SUM(G92,M92,S92,AA92,AI92,AR92,AZ92,BH92,BQ92,BY92,CG92,CO92)-CW92</f>
        <v/>
      </c>
      <c r="DM92" s="3300">
        <f>SUM(D92,J92,P92,V92,AD92,AL92,AU92,BC92,,BN92,BV92,CD92,CL92)-CT92</f>
        <v/>
      </c>
      <c r="DX92" s="2811">
        <f>(CS92-CZ92)*10^6</f>
        <v/>
      </c>
      <c r="DY92" s="2811">
        <f>(CT92-DC92)*10^6</f>
        <v/>
      </c>
      <c r="DZ92" s="2811">
        <f>(CW92-DD92)*10^6</f>
        <v/>
      </c>
    </row>
    <row customHeight="1" ht="3.75" r="93" s="2557">
      <c r="C93" s="2960" t="n"/>
      <c r="DJ93" s="3300">
        <f>SUM(D93,J93,P93,V93,AD93,AL93,AU93,BC93,BK93,BT93,CB93,CJ93)-CR93</f>
        <v/>
      </c>
      <c r="DK93" s="3300">
        <f>SUM(E93,K93,Q93,W93,AE93,AM93,AV93,BD93,BL93,BU93,CC93,CK93)-CS93</f>
        <v/>
      </c>
      <c r="DL93" s="3300">
        <f>SUM(G93,M93,S93,AA93,AI93,AR93,AZ93,BH93,BQ93,BY93,CG93,CO93)-CW93</f>
        <v/>
      </c>
      <c r="DM93" s="3300">
        <f>SUM(D93,J93,P93,V93,AD93,AL93,AU93,BC93,,BN93,BV93,CD93,CL93)-CT93</f>
        <v/>
      </c>
      <c r="DX93" s="2811">
        <f>(CS93-CZ93)*10^6</f>
        <v/>
      </c>
      <c r="DY93" s="2811">
        <f>(CT93-DC93)*10^6</f>
        <v/>
      </c>
      <c r="DZ93" s="2811">
        <f>(CW93-DD93)*10^6</f>
        <v/>
      </c>
    </row>
    <row customFormat="1" customHeight="1" ht="19.5" r="94" s="2960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364" t="n"/>
      <c r="CS94" s="3365" t="n"/>
      <c r="CT94" s="3366" t="n"/>
      <c r="CU94" s="3366" t="n"/>
      <c r="CV94" s="3366" t="n"/>
      <c r="CZ94" s="2751" t="n"/>
      <c r="DI94" s="2979" t="n"/>
      <c r="DJ94" s="3367" t="n"/>
      <c r="DK94" s="3367" t="n"/>
      <c r="DL94" s="3367" t="n"/>
      <c r="DM94" s="3367" t="n"/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CS96" s="3368" t="n"/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L1" view="pageBreakPreview" workbookViewId="0" zoomScale="75" zoomScaleNormal="60">
      <selection activeCell="AB74" sqref="AB74"/>
    </sheetView>
  </sheetViews>
  <sheetFormatPr baseColWidth="10" defaultColWidth="10.83203125" defaultRowHeight="16"/>
  <cols>
    <col customWidth="1" max="2" min="2" style="2557" width="42.1640625"/>
    <col customWidth="1" hidden="1" max="3" min="3" style="2" width="0.33203125"/>
    <col customWidth="1" hidden="1" max="4" min="4" style="2557" width="17.83203125"/>
    <col customWidth="1" hidden="1" max="5" min="5" style="2557" width="16.83203125"/>
    <col customWidth="1" hidden="1" max="6" min="6" style="2557" width="17.5"/>
    <col customWidth="1" hidden="1" max="7" min="7" style="2557" width="17"/>
    <col customWidth="1" hidden="1" max="8" min="8" style="3369" width="9.1640625"/>
    <col customWidth="1" hidden="1" max="9" min="9" style="2" width="0.1640625"/>
    <col customWidth="1" hidden="1" max="10" min="10" style="2557" width="17"/>
    <col customWidth="1" hidden="1" max="11" min="11" style="2557" width="17.5"/>
    <col customWidth="1" hidden="1" max="12" min="12" style="2557" width="17"/>
    <col customWidth="1" hidden="1" max="13" min="13" style="2557" width="15.83203125"/>
    <col customWidth="1" hidden="1" max="14" min="14" style="2557" width="13.5"/>
    <col customWidth="1" hidden="1" max="15" min="15" style="2" width="0.33203125"/>
    <col customWidth="1" hidden="1" max="17" min="16" style="2557" width="17.5"/>
    <col customWidth="1" hidden="1" max="17" min="17" style="2557" width="13"/>
    <col customWidth="1" hidden="1" max="18" min="18" style="2557" width="16.5"/>
    <col customWidth="1" hidden="1" max="19" min="19" style="2557" width="17.83203125"/>
    <col customWidth="1" hidden="1" max="20" min="20" style="2557" width="11.5"/>
    <col customWidth="1" hidden="1" max="21" min="21" style="1258" width="0.33203125"/>
    <col customWidth="1" hidden="1" max="25" min="22" style="2" width="22.83203125"/>
    <col customWidth="1" hidden="1" max="23" min="23" style="2557" width="13"/>
    <col customWidth="1" hidden="1" max="24" min="24" style="2557" width="13"/>
    <col customWidth="1" hidden="1" max="25" min="25" style="2557" width="13"/>
    <col customWidth="1" hidden="1" max="27" min="26" style="2557" width="18"/>
    <col customWidth="1" hidden="1" max="27" min="27" style="2557" width="13"/>
    <col customWidth="1" hidden="1" max="28" min="28" style="3369" width="12.5"/>
    <col customWidth="1" hidden="1" max="29" min="29" style="2557" width="0.1640625"/>
    <col customWidth="1" hidden="1" max="31" min="30" style="2" width="16"/>
    <col customWidth="1" hidden="1" max="31" min="31" style="2557" width="13"/>
    <col customWidth="1" hidden="1" max="32" min="32" style="2" width="17.5"/>
    <col customWidth="1" hidden="1" max="33" min="33" style="2" width="14.5"/>
    <col customWidth="1" hidden="1" max="34" min="34" style="2557" width="18.1640625"/>
    <col customWidth="1" hidden="1" max="35" min="35" style="2557" width="15.83203125"/>
    <col customWidth="1" hidden="1" max="36" min="36" style="3369" width="10.6640625"/>
    <col customWidth="1" hidden="1" max="37" min="37" style="226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557" width="17"/>
    <col customWidth="1" hidden="1" max="43" min="43" style="2557" width="17.1640625"/>
    <col customWidth="1" hidden="1" max="44" min="44" style="3369" width="10.6640625"/>
    <col customWidth="1" hidden="1" max="45" min="45" style="2557" width="0.5"/>
    <col customWidth="1" hidden="1" max="46" min="46" style="1259" width="16.83203125"/>
    <col customWidth="1" hidden="1" max="47" min="47" style="3370" width="16.1640625"/>
    <col customWidth="1" hidden="1" max="48" min="48" style="3371" width="17.5"/>
    <col customWidth="1" hidden="1" max="49" min="49" style="3371" width="16.83203125"/>
    <col customWidth="1" hidden="1" max="50" min="50" style="2557" width="18"/>
    <col customWidth="1" hidden="1" max="51" min="51" style="2557" width="17"/>
    <col customWidth="1" hidden="1" max="52" min="52" style="3369" width="10"/>
    <col customWidth="1" hidden="1" max="53" min="53" style="2557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557" width="16.1640625"/>
    <col customWidth="1" hidden="1" max="59" min="59" style="2557" width="17"/>
    <col customWidth="1" hidden="1" max="60" min="60" style="3369" width="9.5"/>
    <col customWidth="1" hidden="1" max="61" min="61" style="2557" width="0.1640625"/>
    <col customWidth="1" hidden="1" max="64" min="62" style="2" width="17.5"/>
    <col customWidth="1" hidden="1" max="63" min="63" style="2557" width="13"/>
    <col customWidth="1" hidden="1" max="64" min="64" style="2557" width="13"/>
    <col customWidth="1" hidden="1" max="65" min="65" style="2" width="17.83203125"/>
    <col customWidth="1" hidden="1" max="66" min="66" style="2" width="16.6640625"/>
    <col customWidth="1" hidden="1" max="67" min="67" style="2557" width="16.83203125"/>
    <col customWidth="1" hidden="1" max="68" min="68" style="2557" width="17"/>
    <col customWidth="1" hidden="1" max="69" min="69" style="3369" width="9.83203125"/>
    <col customWidth="1" hidden="1" max="70" min="70" style="2557" width="0.1640625"/>
    <col customWidth="1" hidden="1" max="72" min="71" style="2" width="17"/>
    <col customWidth="1" hidden="1" max="72" min="72" style="2557" width="13"/>
    <col customWidth="1" hidden="1" max="73" min="73" style="2" width="17.5"/>
    <col customWidth="1" hidden="1" max="74" min="74" style="2" width="16.1640625"/>
    <col customWidth="1" hidden="1" max="75" min="75" style="2557" width="17.33203125"/>
    <col customWidth="1" hidden="1" max="76" min="76" style="2557" width="17"/>
    <col customWidth="1" hidden="1" max="77" min="77" style="3369" width="10"/>
    <col customWidth="1" hidden="1" max="78" min="78" style="2557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557" width="13"/>
    <col customWidth="1" hidden="1" max="83" min="83" style="2557" width="17.83203125"/>
    <col customWidth="1" hidden="1" max="84" min="84" style="2557" width="17"/>
    <col customWidth="1" hidden="1" max="85" min="85" style="3369" width="11.5"/>
    <col customWidth="1" hidden="1" max="86" min="86" style="2557" width="0.33203125"/>
    <col customWidth="1" max="87" min="87" style="2" width="17.5"/>
    <col customWidth="1" max="89" min="88" style="2" width="17.83203125"/>
    <col customWidth="1" max="90" min="90" style="2" width="17"/>
    <col customWidth="1" max="91" min="91" style="2557" width="18.1640625"/>
    <col customWidth="1" max="92" min="92" style="2557" width="17"/>
    <col customWidth="1" max="93" min="93" style="3369" width="10"/>
    <col customWidth="1" max="94" min="94" style="2557" width="0.1640625"/>
    <col customWidth="1" max="95" min="95" style="2557" width="18.83203125"/>
    <col customWidth="1" max="96" min="96" style="2557" width="18.33203125"/>
    <col customWidth="1" max="97" min="97" style="2557" width="19.5"/>
    <col customWidth="1" hidden="1" max="98" min="98" style="2557" width="18.1640625"/>
    <col customWidth="1" max="99" min="99" style="2557" width="17.5"/>
    <col customWidth="1" hidden="1" max="100" min="100" style="2557" width="17.5"/>
    <col customWidth="1" max="101" min="101" style="2557" width="11.5"/>
    <col customWidth="1" max="102" min="102" style="2557" width="3.33203125"/>
    <col customWidth="1" hidden="1" max="103" min="103" style="2557" width="16.83203125"/>
    <col customWidth="1" hidden="1" max="104" min="104" style="2557" width="17.1640625"/>
    <col customWidth="1" hidden="1" max="105" min="105" style="2557" width="16.5"/>
    <col customWidth="1" hidden="1" max="106" min="106" style="2557" width="17.1640625"/>
    <col customWidth="1" hidden="1" max="107" min="107" style="2557" width="15.6640625"/>
    <col customWidth="1" hidden="1" max="109" min="108" style="2557" width="16.5"/>
    <col customWidth="1" hidden="1" max="109" min="109" style="2557" width="13"/>
    <col customWidth="1" hidden="1" max="110" min="110" style="2557" width="15.6640625"/>
    <col customWidth="1" hidden="1" max="111" min="111" style="2557" width="17.5"/>
  </cols>
  <sheetData>
    <row r="1">
      <c r="B1" s="2618" t="n"/>
      <c r="D1" s="226" t="n"/>
      <c r="E1" s="1262" t="n"/>
      <c r="J1" s="226" t="n"/>
      <c r="K1" s="1262" t="n"/>
      <c r="N1" s="226" t="n"/>
      <c r="P1" s="226" t="n"/>
      <c r="Q1" s="1262" t="n"/>
      <c r="R1" s="1262" t="n"/>
      <c r="U1" s="1263" t="n"/>
      <c r="V1" s="226" t="n"/>
      <c r="W1" s="1262" t="n"/>
      <c r="X1" s="3371" t="n"/>
      <c r="Y1" s="3371" t="n"/>
      <c r="AD1" s="226" t="n"/>
      <c r="AE1" s="1262" t="n"/>
      <c r="AF1" s="3371" t="n"/>
      <c r="AG1" s="3371" t="n"/>
      <c r="AK1" s="26" t="n"/>
      <c r="AL1" s="226" t="n"/>
      <c r="AM1" s="2618" t="n"/>
      <c r="AN1" s="3371" t="n"/>
      <c r="AO1" s="3371" t="n"/>
      <c r="AS1" s="2" t="n"/>
      <c r="AT1" s="1264" t="n"/>
      <c r="AU1" s="2727" t="n"/>
      <c r="AV1" s="3372" t="n"/>
      <c r="AW1" s="3372" t="n"/>
      <c r="AX1" s="227" t="n"/>
      <c r="AY1" s="227" t="n"/>
      <c r="AZ1" s="3373" t="n"/>
      <c r="BA1" s="1267" t="n"/>
      <c r="BB1" s="1264" t="n"/>
      <c r="BC1" s="2727" t="n"/>
      <c r="BD1" s="3372" t="n"/>
      <c r="BE1" s="3372" t="n"/>
      <c r="BF1" s="227" t="n"/>
      <c r="BG1" s="227" t="n"/>
      <c r="BH1" s="2727" t="n"/>
      <c r="BI1" s="1268" t="n"/>
      <c r="BJ1" s="2618" t="n"/>
      <c r="BK1" s="2618" t="n"/>
      <c r="BL1" s="2618" t="n"/>
      <c r="BM1" s="2618" t="n"/>
      <c r="BN1" s="2618" t="n"/>
      <c r="BO1" s="1264" t="n"/>
      <c r="BP1" s="1264" t="n"/>
      <c r="BQ1" s="1264" t="n">
        <v>-0.0848202751626559</v>
      </c>
      <c r="BS1" s="226" t="n"/>
      <c r="BT1" s="226" t="n"/>
      <c r="BU1" s="226" t="n"/>
      <c r="CQ1" s="3374" t="n"/>
      <c r="CR1" s="3374" t="n"/>
      <c r="CS1" s="3371" t="n"/>
      <c r="CT1" s="2" t="n"/>
      <c r="CW1" s="3369" t="n"/>
    </row>
    <row r="2">
      <c r="A2" s="1270" t="n"/>
      <c r="B2" s="1270" t="n"/>
      <c r="C2" s="1270" t="n"/>
      <c r="D2" s="2582" t="n">
        <v>45658</v>
      </c>
      <c r="E2" s="3375" t="n"/>
      <c r="F2" s="3375" t="n"/>
      <c r="G2" s="3375" t="n"/>
      <c r="H2" s="3375" t="n"/>
      <c r="I2" s="1270" t="n"/>
      <c r="J2" s="2582" t="n">
        <v>45689</v>
      </c>
      <c r="K2" s="3375" t="n"/>
      <c r="L2" s="3375" t="n"/>
      <c r="M2" s="3375" t="n"/>
      <c r="N2" s="3375" t="n"/>
      <c r="O2" s="1270" t="n"/>
      <c r="P2" s="2582" t="n">
        <v>45717</v>
      </c>
      <c r="Q2" s="3375" t="n"/>
      <c r="R2" s="3375" t="n"/>
      <c r="S2" s="3375" t="n"/>
      <c r="T2" s="3375" t="n"/>
      <c r="U2" s="1263" t="n"/>
      <c r="V2" s="2582" t="n">
        <v>45748</v>
      </c>
      <c r="W2" s="3375" t="n"/>
      <c r="X2" s="3375" t="n"/>
      <c r="Y2" s="3375" t="n"/>
      <c r="Z2" s="3375" t="n"/>
      <c r="AA2" s="3375" t="n"/>
      <c r="AB2" s="3375" t="n"/>
      <c r="AD2" s="2582" t="n">
        <v>45778</v>
      </c>
      <c r="AE2" s="3375" t="n"/>
      <c r="AF2" s="3375" t="n"/>
      <c r="AG2" s="3375" t="n"/>
      <c r="AH2" s="3375" t="n"/>
      <c r="AI2" s="3375" t="n"/>
      <c r="AJ2" s="3375" t="n"/>
      <c r="AK2" s="1272" t="n"/>
      <c r="AL2" s="2582" t="n">
        <v>45809</v>
      </c>
      <c r="AM2" s="3375" t="n"/>
      <c r="AN2" s="3375" t="n"/>
      <c r="AO2" s="3375" t="n"/>
      <c r="AP2" s="3375" t="n"/>
      <c r="AQ2" s="3375" t="n"/>
      <c r="AR2" s="3375" t="n"/>
      <c r="AS2" s="1270" t="n"/>
      <c r="AT2" s="2582" t="n">
        <v>45839</v>
      </c>
      <c r="AU2" s="3375" t="n"/>
      <c r="AV2" s="3375" t="n"/>
      <c r="AW2" s="3375" t="n"/>
      <c r="AX2" s="3375" t="n"/>
      <c r="AY2" s="3375" t="n"/>
      <c r="AZ2" s="3375" t="n"/>
      <c r="BA2" s="1270" t="n"/>
      <c r="BB2" s="2582" t="n">
        <v>45870</v>
      </c>
      <c r="BC2" s="3375" t="n"/>
      <c r="BD2" s="3375" t="n"/>
      <c r="BE2" s="3375" t="n"/>
      <c r="BF2" s="3375" t="n"/>
      <c r="BG2" s="3375" t="n"/>
      <c r="BH2" s="3375" t="n"/>
      <c r="BI2" s="1270" t="n"/>
      <c r="BJ2" s="2582" t="n">
        <v>45901</v>
      </c>
      <c r="BK2" s="3375" t="n"/>
      <c r="BL2" s="3375" t="n"/>
      <c r="BM2" s="3375" t="n"/>
      <c r="BN2" s="3375" t="n"/>
      <c r="BO2" s="3375" t="n"/>
      <c r="BP2" s="3375" t="n"/>
      <c r="BQ2" s="3376" t="n"/>
      <c r="BS2" s="2582" t="n">
        <v>45931</v>
      </c>
      <c r="BT2" s="3375" t="n"/>
      <c r="BU2" s="3375" t="n"/>
      <c r="BV2" s="3375" t="n"/>
      <c r="BW2" s="3375" t="n"/>
      <c r="BX2" s="3375" t="n"/>
      <c r="BY2" s="3375" t="n"/>
      <c r="CA2" s="2582" t="n">
        <v>45962</v>
      </c>
      <c r="CB2" s="3375" t="n"/>
      <c r="CC2" s="3375" t="n"/>
      <c r="CD2" s="3375" t="n"/>
      <c r="CE2" s="3375" t="n"/>
      <c r="CF2" s="3375" t="n"/>
      <c r="CG2" s="3375" t="n"/>
      <c r="CI2" s="2582" t="n">
        <v>45992</v>
      </c>
      <c r="CJ2" s="3375" t="n"/>
      <c r="CK2" s="3375" t="n"/>
      <c r="CL2" s="3375" t="n"/>
      <c r="CM2" s="3375" t="n"/>
      <c r="CN2" s="3375" t="n"/>
      <c r="CO2" s="3375" t="n"/>
      <c r="CQ2" s="2583" t="inlineStr">
        <is>
          <t>Cumulé</t>
        </is>
      </c>
      <c r="CR2" s="3375" t="n"/>
      <c r="CS2" s="3375" t="n"/>
      <c r="CT2" s="3375" t="n"/>
      <c r="CU2" s="3375" t="n"/>
      <c r="CV2" s="3375" t="n"/>
      <c r="CW2" s="3375" t="n"/>
      <c r="CY2" s="2584" t="inlineStr">
        <is>
          <t>Annuel</t>
        </is>
      </c>
    </row>
    <row customHeight="1" ht="44.25" r="3" s="2557">
      <c r="A3" s="1270" t="n"/>
      <c r="B3" s="1270" t="n"/>
      <c r="C3" s="1270" t="n"/>
      <c r="D3" s="1273" t="inlineStr">
        <is>
          <t>Réel &lt;Mois&gt;</t>
        </is>
      </c>
      <c r="E3" s="1274" t="inlineStr">
        <is>
          <t>Réel &lt;Mois&gt;</t>
        </is>
      </c>
      <c r="F3" s="1274" t="inlineStr">
        <is>
          <t>Budget</t>
        </is>
      </c>
      <c r="G3" s="1274" t="inlineStr">
        <is>
          <t>Ecart vs.</t>
        </is>
      </c>
      <c r="H3" s="3377" t="inlineStr">
        <is>
          <t>% Evol/</t>
        </is>
      </c>
      <c r="I3" s="1270" t="n"/>
      <c r="J3" s="1273" t="inlineStr">
        <is>
          <t>Réel &lt;Mois&gt;</t>
        </is>
      </c>
      <c r="K3" s="1274" t="inlineStr">
        <is>
          <t>Réel &lt;Mois&gt;</t>
        </is>
      </c>
      <c r="L3" s="1274" t="inlineStr">
        <is>
          <t>Budget</t>
        </is>
      </c>
      <c r="M3" s="1274" t="inlineStr">
        <is>
          <t>Ecart vs.</t>
        </is>
      </c>
      <c r="N3" s="3377" t="inlineStr">
        <is>
          <t>% Evol/</t>
        </is>
      </c>
      <c r="O3" s="1270" t="n"/>
      <c r="P3" s="1273" t="inlineStr">
        <is>
          <t>Réel &lt;Mois&gt;</t>
        </is>
      </c>
      <c r="Q3" s="1274" t="inlineStr">
        <is>
          <t>Réel &lt;Mois&gt;</t>
        </is>
      </c>
      <c r="R3" s="1274" t="inlineStr">
        <is>
          <t>Budget</t>
        </is>
      </c>
      <c r="S3" s="1274" t="inlineStr">
        <is>
          <t>Ecart vs.</t>
        </is>
      </c>
      <c r="T3" s="3377" t="inlineStr">
        <is>
          <t>% Evol/</t>
        </is>
      </c>
      <c r="U3" s="1263" t="n"/>
      <c r="V3" s="1273" t="inlineStr">
        <is>
          <t>Réel &lt;Mois&gt;</t>
        </is>
      </c>
      <c r="W3" s="1274" t="inlineStr">
        <is>
          <t>Réel &lt;Mois&gt;</t>
        </is>
      </c>
      <c r="X3" s="1274" t="inlineStr">
        <is>
          <t>Budget</t>
        </is>
      </c>
      <c r="Y3" s="1274" t="inlineStr">
        <is>
          <t>Budget</t>
        </is>
      </c>
      <c r="Z3" s="1274" t="inlineStr">
        <is>
          <t>Ecart vs.</t>
        </is>
      </c>
      <c r="AA3" s="1274" t="inlineStr">
        <is>
          <t>Ecart vs.</t>
        </is>
      </c>
      <c r="AB3" s="3377" t="inlineStr">
        <is>
          <t>% Evol/</t>
        </is>
      </c>
      <c r="AD3" s="1273" t="inlineStr">
        <is>
          <t>Réel &lt;Mois&gt;</t>
        </is>
      </c>
      <c r="AE3" s="1274" t="inlineStr">
        <is>
          <t>Réel &lt;Mois&gt;</t>
        </is>
      </c>
      <c r="AF3" s="1274" t="inlineStr">
        <is>
          <t>Budget</t>
        </is>
      </c>
      <c r="AG3" s="1274" t="inlineStr">
        <is>
          <t>Budget</t>
        </is>
      </c>
      <c r="AH3" s="1274" t="inlineStr">
        <is>
          <t>Ecart vs.</t>
        </is>
      </c>
      <c r="AI3" s="1274" t="inlineStr">
        <is>
          <t>Ecart vs.</t>
        </is>
      </c>
      <c r="AJ3" s="3377" t="inlineStr">
        <is>
          <t>% Evol/</t>
        </is>
      </c>
      <c r="AK3" s="1272" t="n"/>
      <c r="AL3" s="1273" t="inlineStr">
        <is>
          <t>Réel &lt;Mois&gt;</t>
        </is>
      </c>
      <c r="AM3" s="1274" t="inlineStr">
        <is>
          <t>Réel &lt;Mois&gt;</t>
        </is>
      </c>
      <c r="AN3" s="1274" t="inlineStr">
        <is>
          <t>Budget</t>
        </is>
      </c>
      <c r="AO3" s="1274" t="inlineStr">
        <is>
          <t>Budget</t>
        </is>
      </c>
      <c r="AP3" s="1274" t="inlineStr">
        <is>
          <t>Ecart vs.</t>
        </is>
      </c>
      <c r="AQ3" s="1274" t="inlineStr">
        <is>
          <t>Ecart vs.</t>
        </is>
      </c>
      <c r="AR3" s="3377" t="inlineStr">
        <is>
          <t>% Evol/</t>
        </is>
      </c>
      <c r="AS3" s="1270" t="n"/>
      <c r="AT3" s="1273" t="inlineStr">
        <is>
          <t>Réel &lt;Mois&gt;</t>
        </is>
      </c>
      <c r="AU3" s="3378" t="inlineStr">
        <is>
          <t>Réel &lt;Mois&gt;</t>
        </is>
      </c>
      <c r="AV3" s="3379" t="inlineStr">
        <is>
          <t>Budget</t>
        </is>
      </c>
      <c r="AW3" s="3379" t="inlineStr">
        <is>
          <t>Budget</t>
        </is>
      </c>
      <c r="AX3" s="1274" t="inlineStr">
        <is>
          <t>Ecart vs.</t>
        </is>
      </c>
      <c r="AY3" s="1274" t="inlineStr">
        <is>
          <t>Ecart vs.</t>
        </is>
      </c>
      <c r="AZ3" s="3377" t="inlineStr">
        <is>
          <t>% Evol/</t>
        </is>
      </c>
      <c r="BA3" s="1270" t="n"/>
      <c r="BB3" s="1273" t="inlineStr">
        <is>
          <t>Réel &lt;Mois&gt;</t>
        </is>
      </c>
      <c r="BC3" s="1274" t="inlineStr">
        <is>
          <t>Réel &lt;Mois&gt;</t>
        </is>
      </c>
      <c r="BD3" s="1274" t="inlineStr">
        <is>
          <t>Budget</t>
        </is>
      </c>
      <c r="BE3" s="1274" t="inlineStr">
        <is>
          <t>Budget</t>
        </is>
      </c>
      <c r="BF3" s="1274" t="inlineStr">
        <is>
          <t>Ecart vs.</t>
        </is>
      </c>
      <c r="BG3" s="1274" t="inlineStr">
        <is>
          <t>Ecart vs.</t>
        </is>
      </c>
      <c r="BH3" s="3377" t="inlineStr">
        <is>
          <t>% Evol/</t>
        </is>
      </c>
      <c r="BI3" s="1270" t="n"/>
      <c r="BJ3" s="1273" t="inlineStr">
        <is>
          <t>Réel &lt;Mois&gt;</t>
        </is>
      </c>
      <c r="BK3" s="1274" t="inlineStr">
        <is>
          <t>Réel &lt;Mois&gt;</t>
        </is>
      </c>
      <c r="BL3" s="1274" t="inlineStr">
        <is>
          <t>Budget</t>
        </is>
      </c>
      <c r="BM3" s="1274" t="inlineStr">
        <is>
          <t>Budget</t>
        </is>
      </c>
      <c r="BN3" s="1274" t="inlineStr">
        <is>
          <t>Budget</t>
        </is>
      </c>
      <c r="BO3" s="1274" t="inlineStr">
        <is>
          <t>Ecart vs.</t>
        </is>
      </c>
      <c r="BP3" s="1274" t="inlineStr">
        <is>
          <t>Ecart vs.</t>
        </is>
      </c>
      <c r="BQ3" s="3377" t="inlineStr">
        <is>
          <t>% Evol/</t>
        </is>
      </c>
      <c r="BS3" s="1273" t="inlineStr">
        <is>
          <t>Réel &lt;Mois&gt;</t>
        </is>
      </c>
      <c r="BT3" s="1274" t="inlineStr">
        <is>
          <t>Réel &lt;Mois&gt;</t>
        </is>
      </c>
      <c r="BU3" s="1274" t="inlineStr">
        <is>
          <t>Budget</t>
        </is>
      </c>
      <c r="BV3" s="1274" t="inlineStr">
        <is>
          <t>Budget</t>
        </is>
      </c>
      <c r="BW3" s="1274" t="inlineStr">
        <is>
          <t>Ecart vs.</t>
        </is>
      </c>
      <c r="BX3" s="1274" t="inlineStr">
        <is>
          <t>Ecart vs.</t>
        </is>
      </c>
      <c r="BY3" s="3377" t="inlineStr">
        <is>
          <t>% Evol/</t>
        </is>
      </c>
      <c r="CA3" s="1273" t="inlineStr">
        <is>
          <t>Réel &lt;Mois&gt;</t>
        </is>
      </c>
      <c r="CB3" s="1274" t="inlineStr">
        <is>
          <t>Réel &lt;Mois&gt;</t>
        </is>
      </c>
      <c r="CC3" s="1274" t="inlineStr">
        <is>
          <t>Budget</t>
        </is>
      </c>
      <c r="CD3" s="1274" t="inlineStr">
        <is>
          <t>Budget</t>
        </is>
      </c>
      <c r="CE3" s="1274" t="inlineStr">
        <is>
          <t>Ecart vs.</t>
        </is>
      </c>
      <c r="CF3" s="1274" t="inlineStr">
        <is>
          <t>Ecart vs.</t>
        </is>
      </c>
      <c r="CG3" s="3377" t="inlineStr">
        <is>
          <t>% Evol/</t>
        </is>
      </c>
      <c r="CI3" s="1273" t="inlineStr">
        <is>
          <t>Réel &lt;Mois&gt;</t>
        </is>
      </c>
      <c r="CJ3" s="1274" t="inlineStr">
        <is>
          <t>Réel &lt;Mois&gt;</t>
        </is>
      </c>
      <c r="CK3" s="1274" t="inlineStr">
        <is>
          <t>Budget</t>
        </is>
      </c>
      <c r="CL3" s="1274" t="inlineStr">
        <is>
          <t>Budget</t>
        </is>
      </c>
      <c r="CM3" s="1274" t="inlineStr">
        <is>
          <t>Ecart vs.</t>
        </is>
      </c>
      <c r="CN3" s="1274" t="inlineStr">
        <is>
          <t>Ecart vs.</t>
        </is>
      </c>
      <c r="CO3" s="3377" t="inlineStr">
        <is>
          <t>% Evol/</t>
        </is>
      </c>
      <c r="CQ3" s="1278" t="inlineStr">
        <is>
          <t>Réel &lt;Mois&gt;</t>
        </is>
      </c>
      <c r="CR3" s="1278" t="inlineStr">
        <is>
          <t>Réel &lt;Mois&gt;</t>
        </is>
      </c>
      <c r="CS3" s="1278" t="inlineStr">
        <is>
          <t>Budget</t>
        </is>
      </c>
      <c r="CT3" s="1278" t="inlineStr">
        <is>
          <t>Budget</t>
        </is>
      </c>
      <c r="CU3" s="1279" t="inlineStr">
        <is>
          <t>Ecart vs.</t>
        </is>
      </c>
      <c r="CV3" s="1279" t="inlineStr">
        <is>
          <t>Ecart vs.</t>
        </is>
      </c>
      <c r="CW3" s="3380" t="inlineStr">
        <is>
          <t>% Evol/</t>
        </is>
      </c>
      <c r="CY3" s="1278" t="inlineStr">
        <is>
          <t>Budget</t>
        </is>
      </c>
      <c r="CZ3" s="1278" t="inlineStr">
        <is>
          <t>Actu1</t>
        </is>
      </c>
      <c r="DA3" s="1278" t="inlineStr">
        <is>
          <t>Actu2</t>
        </is>
      </c>
      <c r="DB3" s="1278" t="inlineStr">
        <is>
          <t>Actu3</t>
        </is>
      </c>
      <c r="DC3" s="1278" t="inlineStr">
        <is>
          <t>Réel &lt;Mois&gt;</t>
        </is>
      </c>
      <c r="DD3" s="1278" t="inlineStr">
        <is>
          <t>% Bud /</t>
        </is>
      </c>
      <c r="DE3" s="1278" t="inlineStr">
        <is>
          <t>% Actu 1 /</t>
        </is>
      </c>
      <c r="DF3" s="1278" t="inlineStr">
        <is>
          <t>% Actu 2 /</t>
        </is>
      </c>
      <c r="DG3" s="1278" t="inlineStr">
        <is>
          <t>% Actu 3 /</t>
        </is>
      </c>
    </row>
    <row customHeight="1" ht="37.5" r="4" s="2557">
      <c r="A4" s="1270" t="n"/>
      <c r="B4" s="1281" t="inlineStr">
        <is>
          <t>En monnaie locale</t>
        </is>
      </c>
      <c r="C4" s="1282" t="n"/>
      <c r="D4" s="1283" t="inlineStr">
        <is>
          <t>2025</t>
        </is>
      </c>
      <c r="E4" s="1283" t="inlineStr">
        <is>
          <t>2024</t>
        </is>
      </c>
      <c r="F4" s="1283" t="inlineStr">
        <is>
          <t>2025</t>
        </is>
      </c>
      <c r="G4" s="1283" t="inlineStr">
        <is>
          <t>Budget</t>
        </is>
      </c>
      <c r="H4" s="1283" t="inlineStr">
        <is>
          <t>2024</t>
        </is>
      </c>
      <c r="I4" s="1270" t="n"/>
      <c r="J4" s="1283" t="inlineStr">
        <is>
          <t>2025</t>
        </is>
      </c>
      <c r="K4" s="1283" t="inlineStr">
        <is>
          <t>2024</t>
        </is>
      </c>
      <c r="L4" s="1283" t="inlineStr">
        <is>
          <t>2025</t>
        </is>
      </c>
      <c r="M4" s="1283" t="inlineStr">
        <is>
          <t>Budget</t>
        </is>
      </c>
      <c r="N4" s="1283" t="inlineStr">
        <is>
          <t>2024</t>
        </is>
      </c>
      <c r="O4" s="1270" t="n"/>
      <c r="P4" s="1283" t="inlineStr">
        <is>
          <t>2025</t>
        </is>
      </c>
      <c r="Q4" s="1283" t="inlineStr">
        <is>
          <t>2024</t>
        </is>
      </c>
      <c r="R4" s="1283" t="inlineStr">
        <is>
          <t>2025</t>
        </is>
      </c>
      <c r="S4" s="1283" t="inlineStr">
        <is>
          <t>Budget</t>
        </is>
      </c>
      <c r="T4" s="1283" t="inlineStr">
        <is>
          <t>2024</t>
        </is>
      </c>
      <c r="U4" s="1263" t="n"/>
      <c r="V4" s="1283" t="inlineStr">
        <is>
          <t>2025</t>
        </is>
      </c>
      <c r="W4" s="1283" t="inlineStr">
        <is>
          <t>2024</t>
        </is>
      </c>
      <c r="X4" s="1283" t="inlineStr">
        <is>
          <t>2025</t>
        </is>
      </c>
      <c r="Y4" s="1283" t="inlineStr">
        <is>
          <t>Actu 1</t>
        </is>
      </c>
      <c r="Z4" s="1283" t="inlineStr">
        <is>
          <t>Budget</t>
        </is>
      </c>
      <c r="AA4" s="1283" t="inlineStr">
        <is>
          <t>Actu 1</t>
        </is>
      </c>
      <c r="AB4" s="1283" t="inlineStr">
        <is>
          <t>2024</t>
        </is>
      </c>
      <c r="AD4" s="1283" t="inlineStr">
        <is>
          <t>2025</t>
        </is>
      </c>
      <c r="AE4" s="1283" t="inlineStr">
        <is>
          <t>2024</t>
        </is>
      </c>
      <c r="AF4" s="1283" t="inlineStr">
        <is>
          <t>2025</t>
        </is>
      </c>
      <c r="AG4" s="1283" t="inlineStr">
        <is>
          <t>Actu 1</t>
        </is>
      </c>
      <c r="AH4" s="1283" t="inlineStr">
        <is>
          <t>Budget</t>
        </is>
      </c>
      <c r="AI4" s="1283" t="inlineStr">
        <is>
          <t>Actu 1</t>
        </is>
      </c>
      <c r="AJ4" s="1283" t="inlineStr">
        <is>
          <t>2024</t>
        </is>
      </c>
      <c r="AK4" s="1272" t="n"/>
      <c r="AL4" s="1283" t="inlineStr">
        <is>
          <t>2025</t>
        </is>
      </c>
      <c r="AM4" s="1283" t="inlineStr">
        <is>
          <t>2024</t>
        </is>
      </c>
      <c r="AN4" s="1283" t="inlineStr">
        <is>
          <t>2025</t>
        </is>
      </c>
      <c r="AO4" s="1283" t="inlineStr">
        <is>
          <t>Actu 1</t>
        </is>
      </c>
      <c r="AP4" s="1283" t="inlineStr">
        <is>
          <t>Budget</t>
        </is>
      </c>
      <c r="AQ4" s="1283" t="inlineStr">
        <is>
          <t>Actu2</t>
        </is>
      </c>
      <c r="AR4" s="1283" t="inlineStr">
        <is>
          <t>2024</t>
        </is>
      </c>
      <c r="AS4" s="1284" t="n"/>
      <c r="AT4" s="1283" t="inlineStr">
        <is>
          <t>2025</t>
        </is>
      </c>
      <c r="AU4" s="1283" t="inlineStr">
        <is>
          <t>2024</t>
        </is>
      </c>
      <c r="AV4" s="1283" t="inlineStr">
        <is>
          <t>2025</t>
        </is>
      </c>
      <c r="AW4" s="3381" t="inlineStr">
        <is>
          <t>Actu 2</t>
        </is>
      </c>
      <c r="AX4" s="1283" t="inlineStr">
        <is>
          <t>Budget</t>
        </is>
      </c>
      <c r="AY4" s="1283" t="inlineStr">
        <is>
          <t>Actu 2</t>
        </is>
      </c>
      <c r="AZ4" s="1283" t="inlineStr">
        <is>
          <t>2024</t>
        </is>
      </c>
      <c r="BA4" s="1284" t="n"/>
      <c r="BB4" s="1283" t="inlineStr">
        <is>
          <t>2025</t>
        </is>
      </c>
      <c r="BC4" s="1283" t="inlineStr">
        <is>
          <t>2024</t>
        </is>
      </c>
      <c r="BD4" s="1283" t="inlineStr">
        <is>
          <t>2025</t>
        </is>
      </c>
      <c r="BE4" s="1283" t="inlineStr">
        <is>
          <t>Actu 2</t>
        </is>
      </c>
      <c r="BF4" s="1283" t="inlineStr">
        <is>
          <t>Budget</t>
        </is>
      </c>
      <c r="BG4" s="1283" t="inlineStr">
        <is>
          <t>Actu 2</t>
        </is>
      </c>
      <c r="BH4" s="1283" t="inlineStr">
        <is>
          <t>2024</t>
        </is>
      </c>
      <c r="BI4" s="1284" t="n"/>
      <c r="BJ4" s="1283" t="inlineStr">
        <is>
          <t>2025</t>
        </is>
      </c>
      <c r="BK4" s="1283" t="inlineStr">
        <is>
          <t>2024</t>
        </is>
      </c>
      <c r="BL4" s="1283" t="inlineStr">
        <is>
          <t>2025</t>
        </is>
      </c>
      <c r="BM4" s="1283" t="inlineStr">
        <is>
          <t>Actu 2</t>
        </is>
      </c>
      <c r="BN4" s="1283" t="inlineStr">
        <is>
          <t>Actu 3</t>
        </is>
      </c>
      <c r="BO4" s="1283" t="inlineStr">
        <is>
          <t>Budget</t>
        </is>
      </c>
      <c r="BP4" s="1283" t="inlineStr">
        <is>
          <t>Actu3</t>
        </is>
      </c>
      <c r="BQ4" s="1283" t="inlineStr">
        <is>
          <t>2024</t>
        </is>
      </c>
      <c r="BS4" s="1283" t="inlineStr">
        <is>
          <t>2025</t>
        </is>
      </c>
      <c r="BT4" s="1283" t="inlineStr">
        <is>
          <t>2024</t>
        </is>
      </c>
      <c r="BU4" s="1283" t="inlineStr">
        <is>
          <t>2025</t>
        </is>
      </c>
      <c r="BV4" s="1283" t="inlineStr">
        <is>
          <t>Actu 3</t>
        </is>
      </c>
      <c r="BW4" s="1283" t="inlineStr">
        <is>
          <t>Budget</t>
        </is>
      </c>
      <c r="BX4" s="1283" t="inlineStr">
        <is>
          <t>Actu 3</t>
        </is>
      </c>
      <c r="BY4" s="1283" t="inlineStr">
        <is>
          <t>2024</t>
        </is>
      </c>
      <c r="CA4" s="1283" t="inlineStr">
        <is>
          <t>2025</t>
        </is>
      </c>
      <c r="CB4" s="1283" t="inlineStr">
        <is>
          <t>2024</t>
        </is>
      </c>
      <c r="CC4" s="1283" t="inlineStr">
        <is>
          <t>2025</t>
        </is>
      </c>
      <c r="CD4" s="1283" t="inlineStr">
        <is>
          <t>Actu 3</t>
        </is>
      </c>
      <c r="CE4" s="1283" t="inlineStr">
        <is>
          <t>Budget</t>
        </is>
      </c>
      <c r="CF4" s="1283" t="inlineStr">
        <is>
          <t>Actu 3</t>
        </is>
      </c>
      <c r="CG4" s="1283" t="inlineStr">
        <is>
          <t>2024</t>
        </is>
      </c>
      <c r="CI4" s="1283" t="inlineStr">
        <is>
          <t>2025</t>
        </is>
      </c>
      <c r="CJ4" s="1283" t="inlineStr">
        <is>
          <t>2024</t>
        </is>
      </c>
      <c r="CK4" s="1283" t="inlineStr">
        <is>
          <t>2025</t>
        </is>
      </c>
      <c r="CL4" s="1283" t="inlineStr">
        <is>
          <t>Actu 3</t>
        </is>
      </c>
      <c r="CM4" s="1283" t="inlineStr">
        <is>
          <t>Budget</t>
        </is>
      </c>
      <c r="CN4" s="1283" t="inlineStr">
        <is>
          <t>Actu 3</t>
        </is>
      </c>
      <c r="CO4" s="1283" t="inlineStr">
        <is>
          <t>2024</t>
        </is>
      </c>
      <c r="CQ4" s="1286" t="inlineStr">
        <is>
          <t>2025</t>
        </is>
      </c>
      <c r="CR4" s="1286" t="inlineStr">
        <is>
          <t>2025</t>
        </is>
      </c>
      <c r="CS4" s="1286" t="inlineStr">
        <is>
          <t>2025</t>
        </is>
      </c>
      <c r="CT4" s="1286" t="inlineStr">
        <is>
          <t>2025
Actu 3</t>
        </is>
      </c>
      <c r="CU4" s="1287" t="inlineStr">
        <is>
          <t>Budget</t>
        </is>
      </c>
      <c r="CV4" s="1287" t="inlineStr">
        <is>
          <t>Actu 3</t>
        </is>
      </c>
      <c r="CW4" s="1287" t="n">
        <v>2024</v>
      </c>
      <c r="CY4" s="1288" t="inlineStr">
        <is>
          <t>2025</t>
        </is>
      </c>
      <c r="CZ4" s="1286" t="inlineStr">
        <is>
          <t>2024</t>
        </is>
      </c>
      <c r="DA4" s="1286" t="inlineStr">
        <is>
          <t>2024</t>
        </is>
      </c>
      <c r="DB4" s="1286" t="inlineStr">
        <is>
          <t>2024</t>
        </is>
      </c>
      <c r="DC4" s="1286" t="inlineStr">
        <is>
          <t>2024</t>
        </is>
      </c>
      <c r="DD4" s="1286" t="inlineStr">
        <is>
          <t>2024</t>
        </is>
      </c>
      <c r="DE4" s="1286" t="n">
        <v>2025</v>
      </c>
      <c r="DF4" s="1286" t="n">
        <v>2025</v>
      </c>
      <c r="DG4" s="1286" t="n">
        <v>2025</v>
      </c>
    </row>
    <row customFormat="1" r="5" s="2">
      <c r="A5" s="1270" t="n"/>
      <c r="B5" s="1270" t="n"/>
      <c r="C5" s="1270" t="n"/>
      <c r="D5" s="1289" t="n"/>
      <c r="E5" s="1289" t="n"/>
      <c r="F5" s="1289" t="n"/>
      <c r="G5" s="1289" t="n"/>
      <c r="H5" s="3382" t="n"/>
      <c r="I5" s="1270" t="n"/>
      <c r="J5" s="1289" t="n"/>
      <c r="K5" s="1289" t="n"/>
      <c r="L5" s="1289" t="n"/>
      <c r="M5" s="1289" t="n"/>
      <c r="N5" s="3382" t="n"/>
      <c r="O5" s="1270" t="n"/>
      <c r="P5" s="1289" t="n"/>
      <c r="Q5" s="1289" t="n"/>
      <c r="R5" s="1289" t="n"/>
      <c r="S5" s="1289" t="n"/>
      <c r="T5" s="3382" t="n"/>
      <c r="U5" s="1291" t="n"/>
      <c r="V5" s="1289" t="n"/>
      <c r="W5" s="1289" t="n"/>
      <c r="X5" s="1289" t="n"/>
      <c r="Y5" s="1289" t="n"/>
      <c r="Z5" s="1289" t="n"/>
      <c r="AA5" s="1289" t="n"/>
      <c r="AB5" s="3382" t="n"/>
      <c r="AD5" s="1289" t="n"/>
      <c r="AE5" s="1289" t="n"/>
      <c r="AF5" s="1289" t="n"/>
      <c r="AG5" s="1289" t="n"/>
      <c r="AH5" s="1289" t="n"/>
      <c r="AI5" s="1289" t="n"/>
      <c r="AJ5" s="3382" t="n"/>
      <c r="AK5" s="1272" t="n"/>
      <c r="AL5" s="1289" t="n"/>
      <c r="AM5" s="1289" t="n"/>
      <c r="AN5" s="1289" t="n"/>
      <c r="AO5" s="1289" t="n"/>
      <c r="AP5" s="1289" t="n"/>
      <c r="AQ5" s="1289" t="n"/>
      <c r="AR5" s="3382" t="n"/>
      <c r="AS5" s="1270" t="n"/>
      <c r="AT5" s="1292" t="n"/>
      <c r="AU5" s="3383" t="n"/>
      <c r="AV5" s="3384" t="n"/>
      <c r="AW5" s="3384" t="n"/>
      <c r="AX5" s="1289" t="n"/>
      <c r="AY5" s="1289" t="n"/>
      <c r="AZ5" s="3382" t="n"/>
      <c r="BA5" s="1270" t="n"/>
      <c r="BB5" s="1289" t="n"/>
      <c r="BC5" s="1289" t="n"/>
      <c r="BD5" s="1289" t="n"/>
      <c r="BE5" s="1289" t="n"/>
      <c r="BF5" s="1289" t="n"/>
      <c r="BG5" s="1289" t="n"/>
      <c r="BH5" s="3382" t="n"/>
      <c r="BI5" s="1270" t="n"/>
      <c r="BJ5" s="1289" t="n"/>
      <c r="BK5" s="1289" t="n"/>
      <c r="BL5" s="1289" t="n"/>
      <c r="BM5" s="1289" t="n"/>
      <c r="BN5" s="1289" t="n"/>
      <c r="BO5" s="1289" t="n"/>
      <c r="BP5" s="1289" t="n"/>
      <c r="BQ5" s="3382" t="n"/>
      <c r="BS5" s="1289" t="n"/>
      <c r="BT5" s="1289" t="n"/>
      <c r="BU5" s="1289" t="n"/>
      <c r="BV5" s="1289" t="n"/>
      <c r="BW5" s="1289" t="n"/>
      <c r="BX5" s="1289" t="n"/>
      <c r="BY5" s="3382" t="n"/>
      <c r="CA5" s="1289" t="n"/>
      <c r="CB5" s="1289" t="n"/>
      <c r="CC5" s="1289" t="n"/>
      <c r="CD5" s="1289" t="n"/>
      <c r="CE5" s="1289" t="n"/>
      <c r="CF5" s="1289" t="n"/>
      <c r="CG5" s="3382" t="n"/>
      <c r="CI5" s="1289" t="n"/>
      <c r="CJ5" s="1289" t="n"/>
      <c r="CK5" s="1289" t="n"/>
      <c r="CL5" s="1289" t="n"/>
      <c r="CM5" s="1289" t="n"/>
      <c r="CN5" s="1289" t="n"/>
      <c r="CO5" s="3382" t="n"/>
      <c r="CQ5" s="1289" t="n"/>
      <c r="CR5" s="1289" t="n"/>
      <c r="CS5" s="1289" t="n"/>
      <c r="CT5" s="1289" t="n"/>
      <c r="CU5" s="1289" t="n"/>
      <c r="CV5" s="1289" t="n"/>
      <c r="CW5" s="3382" t="n"/>
      <c r="CY5" s="1289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</row>
    <row r="6">
      <c r="A6" s="2581" t="inlineStr">
        <is>
          <t>Parc clients Total</t>
        </is>
      </c>
      <c r="B6" s="3385" t="n"/>
      <c r="C6" s="1270" t="n"/>
      <c r="D6" s="1295" t="n">
        <v>15941424</v>
      </c>
      <c r="E6" s="1296" t="n">
        <v>12843446</v>
      </c>
      <c r="F6" s="1296" t="n">
        <v>16938163</v>
      </c>
      <c r="G6" s="1297" t="n">
        <v>-996739</v>
      </c>
      <c r="H6" s="3386" t="n">
        <v>0.2412108089993916</v>
      </c>
      <c r="I6" s="1270" t="n"/>
      <c r="J6" s="1295" t="n">
        <v>16107536</v>
      </c>
      <c r="K6" s="1296" t="n">
        <v>13082146</v>
      </c>
      <c r="L6" s="1296" t="n">
        <v>17138163</v>
      </c>
      <c r="M6" s="1297" t="n">
        <v>-1030627</v>
      </c>
      <c r="N6" s="3386" t="n">
        <v>0.2312609873028477</v>
      </c>
      <c r="O6" s="1272" t="n"/>
      <c r="P6" s="1295" t="n">
        <v>16340284</v>
      </c>
      <c r="Q6" s="1296" t="n">
        <v>13452084</v>
      </c>
      <c r="R6" s="1299" t="n">
        <v>17338163</v>
      </c>
      <c r="S6" s="1297" t="n">
        <v>-997879</v>
      </c>
      <c r="T6" s="3386" t="n">
        <v>0.2147027925189882</v>
      </c>
      <c r="U6" s="1300" t="n"/>
      <c r="V6" s="2430" t="n">
        <v>16557963</v>
      </c>
      <c r="W6" s="2430" t="n">
        <v>13850369</v>
      </c>
      <c r="X6" s="2430" t="n">
        <v>17538163</v>
      </c>
      <c r="Y6" s="2430" t="n">
        <v>16540284</v>
      </c>
      <c r="Z6" s="2431" t="n">
        <v>-980200</v>
      </c>
      <c r="AA6" s="2432" t="n">
        <v>17679</v>
      </c>
      <c r="AB6" s="3387" t="n">
        <v>0.1954889432909694</v>
      </c>
      <c r="AC6" s="226" t="n"/>
      <c r="AD6" s="1295" t="n">
        <v>16773484</v>
      </c>
      <c r="AE6" s="1296" t="n">
        <v>14268600</v>
      </c>
      <c r="AF6" s="1296" t="n">
        <v>17738163</v>
      </c>
      <c r="AG6" s="1296" t="n">
        <v>16740284</v>
      </c>
      <c r="AH6" s="1297" t="n">
        <v>-964679</v>
      </c>
      <c r="AI6" s="3388" t="n">
        <v>33200</v>
      </c>
      <c r="AJ6" s="3386" t="n">
        <v>0.1755521915254474</v>
      </c>
      <c r="AK6" s="1272" t="n"/>
      <c r="AL6" s="1295" t="n">
        <v>16993599</v>
      </c>
      <c r="AM6" s="1296" t="n">
        <v>14628848</v>
      </c>
      <c r="AN6" s="1296" t="n">
        <v>17938163</v>
      </c>
      <c r="AO6" s="1299" t="n">
        <v>16940284</v>
      </c>
      <c r="AP6" s="1297" t="n">
        <v>-944564</v>
      </c>
      <c r="AQ6" s="3388" t="n">
        <v>53315</v>
      </c>
      <c r="AR6" s="3386" t="n">
        <v>0.1616498441982581</v>
      </c>
      <c r="AS6" s="1270" t="n"/>
      <c r="AT6" s="1295" t="n">
        <v>17170326</v>
      </c>
      <c r="AU6" s="1296" t="n">
        <v>14894843</v>
      </c>
      <c r="AV6" s="1296" t="n">
        <v>18138163</v>
      </c>
      <c r="AW6" s="1299" t="n">
        <v>17173484</v>
      </c>
      <c r="AX6" s="1297" t="n">
        <v>-967837</v>
      </c>
      <c r="AY6" s="3388" t="n">
        <v>-3158</v>
      </c>
      <c r="AZ6" s="3386" t="n">
        <v>0.152769854640294</v>
      </c>
      <c r="BA6" s="1270" t="n"/>
      <c r="BB6" s="1295" t="n">
        <v>227207</v>
      </c>
      <c r="BC6" s="1296" t="n">
        <v>15114858</v>
      </c>
      <c r="BD6" s="1296" t="n">
        <v>249080.4030474391</v>
      </c>
      <c r="BE6" s="1299" t="n">
        <v>249080.4030474391</v>
      </c>
      <c r="BF6" s="1297" t="n">
        <v>-21873.40304743906</v>
      </c>
      <c r="BG6" s="3388" t="n">
        <v>-21873.40304743906</v>
      </c>
      <c r="BH6" s="3386" t="n">
        <v>-0.984967969927339</v>
      </c>
      <c r="BI6" s="1270" t="n"/>
      <c r="BJ6" s="1295" t="n">
        <v>17656953</v>
      </c>
      <c r="BK6" s="1296" t="n">
        <v>15346384</v>
      </c>
      <c r="BL6" s="1296" t="n">
        <v>18538163</v>
      </c>
      <c r="BM6" s="1296" t="n">
        <v>17573484</v>
      </c>
      <c r="BN6" s="1296" t="n">
        <v>15329955</v>
      </c>
      <c r="BO6" s="1297" t="n">
        <v>-881210</v>
      </c>
      <c r="BP6" s="3388" t="n">
        <v>83469</v>
      </c>
      <c r="BQ6" s="3386" t="n">
        <v>0.1505611354440237</v>
      </c>
      <c r="BS6" s="1295" t="n">
        <v>17873441</v>
      </c>
      <c r="BT6" s="1296" t="n">
        <v>15523716</v>
      </c>
      <c r="BU6" s="1296" t="n">
        <v>18738163</v>
      </c>
      <c r="BV6" s="1296" t="n">
        <v>17770326</v>
      </c>
      <c r="BW6" s="1297" t="n">
        <v>-864722</v>
      </c>
      <c r="BX6" s="3388" t="n">
        <v>103115</v>
      </c>
      <c r="BY6" s="3386" t="n">
        <v>0.151363565270068</v>
      </c>
      <c r="CA6" s="1295" t="n">
        <v>10488597</v>
      </c>
      <c r="CB6" s="1296" t="n">
        <v>15659555</v>
      </c>
      <c r="CC6" s="1296" t="n">
        <v>18938163</v>
      </c>
      <c r="CD6" s="1296" t="n">
        <v>15767318</v>
      </c>
      <c r="CE6" s="1297" t="n">
        <v>-8449566</v>
      </c>
      <c r="CF6" s="3388" t="n">
        <v>-5278721</v>
      </c>
      <c r="CG6" s="3386" t="n">
        <v>-0.3302110436726969</v>
      </c>
      <c r="CI6" s="1295" t="n">
        <v>10883986.17647059</v>
      </c>
      <c r="CJ6" s="1296" t="n">
        <v>15797934</v>
      </c>
      <c r="CK6" s="1296" t="n">
        <v>19138163</v>
      </c>
      <c r="CL6" s="1296" t="n">
        <v>18170326</v>
      </c>
      <c r="CM6" s="1297" t="n">
        <v>-8254176.823529411</v>
      </c>
      <c r="CN6" s="3388" t="n">
        <v>-7286339.823529411</v>
      </c>
      <c r="CO6" s="3386" t="n">
        <v>-0.3110500286638374</v>
      </c>
      <c r="CP6" s="3389" t="n"/>
      <c r="CQ6" s="1303" t="n">
        <v>10883986.17647059</v>
      </c>
      <c r="CR6" s="1303" t="n">
        <v>15797934</v>
      </c>
      <c r="CS6" s="1303" t="n">
        <v>19138163</v>
      </c>
      <c r="CT6" s="1303" t="n"/>
      <c r="CU6" s="1304" t="n">
        <v>-8254176.823529411</v>
      </c>
      <c r="CV6" s="1304" t="n"/>
      <c r="CW6" s="3390">
        <f>IFERROR(CQ6/CR6-1,"-")</f>
        <v/>
      </c>
      <c r="CY6" s="1303" t="n"/>
      <c r="CZ6" s="1303" t="n"/>
      <c r="DA6" s="1303" t="n"/>
      <c r="DB6" s="1303" t="n"/>
      <c r="DC6" s="1303" t="n"/>
      <c r="DD6" s="1306">
        <f>CY6/$DC6-1</f>
        <v/>
      </c>
      <c r="DE6" s="1304">
        <f>CZ6/$DC6-1</f>
        <v/>
      </c>
      <c r="DF6" s="1304">
        <f>DA6/$DC6-1</f>
        <v/>
      </c>
      <c r="DG6" s="1304">
        <f>DB6/$DC6-1</f>
        <v/>
      </c>
    </row>
    <row r="7">
      <c r="A7" s="1307" t="n"/>
      <c r="B7" s="1307" t="n"/>
      <c r="C7" s="1300" t="n"/>
      <c r="D7" s="1308" t="n"/>
      <c r="E7" s="1308" t="n"/>
      <c r="F7" s="1308" t="n"/>
      <c r="G7" s="1308" t="n"/>
      <c r="H7" s="3391" t="n"/>
      <c r="I7" s="1300" t="n"/>
      <c r="J7" s="1308" t="n"/>
      <c r="K7" s="1308" t="n"/>
      <c r="L7" s="1308" t="n"/>
      <c r="M7" s="1308" t="n"/>
      <c r="N7" s="3391" t="n"/>
      <c r="O7" s="1300" t="n"/>
      <c r="P7" s="1308" t="n"/>
      <c r="Q7" s="1308" t="n"/>
      <c r="R7" s="1310" t="n"/>
      <c r="S7" s="1308" t="n"/>
      <c r="T7" s="3391" t="n"/>
      <c r="U7" s="1263" t="n"/>
      <c r="V7" s="2434" t="n"/>
      <c r="W7" s="2434" t="n"/>
      <c r="X7" s="2434" t="n"/>
      <c r="Y7" s="2434" t="n"/>
      <c r="Z7" s="2435" t="n"/>
      <c r="AA7" s="2435" t="n"/>
      <c r="AB7" s="3392" t="n"/>
      <c r="AD7" s="1308" t="n"/>
      <c r="AE7" s="1308" t="n"/>
      <c r="AF7" s="1308" t="n"/>
      <c r="AG7" s="1308" t="n"/>
      <c r="AH7" s="1308" t="n"/>
      <c r="AI7" s="1308" t="n"/>
      <c r="AJ7" s="3391" t="n"/>
      <c r="AK7" s="1311" t="n"/>
      <c r="AL7" s="1308" t="n"/>
      <c r="AM7" s="1308" t="n"/>
      <c r="AN7" s="1308" t="n"/>
      <c r="AO7" s="1310" t="n"/>
      <c r="AP7" s="1308" t="n"/>
      <c r="AQ7" s="1308" t="n"/>
      <c r="AR7" s="3391" t="n"/>
      <c r="AS7" s="1300" t="n"/>
      <c r="AT7" s="1308" t="n"/>
      <c r="AU7" s="1308" t="n"/>
      <c r="AV7" s="1308" t="n"/>
      <c r="AW7" s="1310" t="n"/>
      <c r="AX7" s="1308" t="n"/>
      <c r="AY7" s="1308" t="n"/>
      <c r="AZ7" s="3391" t="n"/>
      <c r="BA7" s="1300" t="n"/>
      <c r="BB7" s="1308" t="n"/>
      <c r="BC7" s="1308" t="n"/>
      <c r="BD7" s="1308" t="n"/>
      <c r="BE7" s="1310" t="n"/>
      <c r="BF7" s="1308" t="n"/>
      <c r="BG7" s="1308" t="n"/>
      <c r="BH7" s="3391" t="n"/>
      <c r="BI7" s="1300" t="n"/>
      <c r="BJ7" s="1308" t="n"/>
      <c r="BK7" s="1308" t="n"/>
      <c r="BL7" s="1308" t="n"/>
      <c r="BM7" s="1308" t="n"/>
      <c r="BN7" s="1308" t="n"/>
      <c r="BO7" s="1308" t="n"/>
      <c r="BP7" s="1308" t="n"/>
      <c r="BQ7" s="3391" t="n"/>
      <c r="BS7" s="1308" t="n"/>
      <c r="BT7" s="1308" t="n"/>
      <c r="BU7" s="1308" t="n"/>
      <c r="BV7" s="1308" t="n"/>
      <c r="BW7" s="1308" t="n"/>
      <c r="BX7" s="1308" t="n"/>
      <c r="BY7" s="3391" t="n"/>
      <c r="CA7" s="1308" t="n"/>
      <c r="CB7" s="1308" t="n"/>
      <c r="CC7" s="1308" t="n"/>
      <c r="CD7" s="1308" t="n"/>
      <c r="CE7" s="1308" t="n"/>
      <c r="CF7" s="1308" t="n"/>
      <c r="CG7" s="3391" t="n"/>
      <c r="CI7" s="1308" t="n"/>
      <c r="CJ7" s="1308" t="n"/>
      <c r="CK7" s="1308" t="n"/>
      <c r="CL7" s="1308" t="n"/>
      <c r="CM7" s="1308" t="n"/>
      <c r="CN7" s="1308" t="n"/>
      <c r="CO7" s="3391" t="n"/>
      <c r="CP7" s="3389" t="n"/>
      <c r="CQ7" s="1308" t="n"/>
      <c r="CR7" s="1308" t="n"/>
      <c r="CS7" s="1308" t="n"/>
      <c r="CT7" s="1308" t="n"/>
      <c r="CU7" s="1308" t="n"/>
      <c r="CV7" s="1308" t="n"/>
      <c r="CW7" s="3391" t="n"/>
      <c r="CY7" s="1308" t="n"/>
      <c r="CZ7" s="1308" t="n"/>
      <c r="DA7" s="1308" t="n"/>
      <c r="DB7" s="1308" t="n"/>
      <c r="DC7" s="1308" t="n"/>
      <c r="DD7" s="1312" t="n"/>
      <c r="DE7" s="1308" t="n"/>
      <c r="DF7" s="1308" t="n"/>
      <c r="DG7" s="1308" t="n"/>
    </row>
    <row r="8">
      <c r="A8" s="2581" t="inlineStr">
        <is>
          <t>Parc clients actif (90 jours)</t>
        </is>
      </c>
      <c r="B8" s="3385" t="n"/>
      <c r="C8" s="1270" t="n"/>
      <c r="D8" s="1295" t="n">
        <v>2394812</v>
      </c>
      <c r="E8" s="1296" t="n">
        <v>2465010</v>
      </c>
      <c r="F8" s="1296" t="n">
        <v>2901432</v>
      </c>
      <c r="G8" s="1297" t="n">
        <v>-506620</v>
      </c>
      <c r="H8" s="3386" t="n">
        <v>-0.02847777493803272</v>
      </c>
      <c r="I8" s="1270" t="n"/>
      <c r="J8" s="1295" t="n">
        <v>2459056</v>
      </c>
      <c r="K8" s="1296" t="n">
        <v>2524006</v>
      </c>
      <c r="L8" s="1296" t="n">
        <v>2911432</v>
      </c>
      <c r="M8" s="1297" t="n">
        <v>-452376</v>
      </c>
      <c r="N8" s="3386" t="n">
        <v>-0.02573290237820358</v>
      </c>
      <c r="O8" s="1270" t="n"/>
      <c r="P8" s="1295" t="n">
        <v>2548873</v>
      </c>
      <c r="Q8" s="1296" t="n">
        <v>2638484</v>
      </c>
      <c r="R8" s="1299" t="n">
        <v>2926432</v>
      </c>
      <c r="S8" s="1297" t="n">
        <v>-377559</v>
      </c>
      <c r="T8" s="3386" t="n">
        <v>-0.03396306363805879</v>
      </c>
      <c r="U8" s="1300" t="n"/>
      <c r="V8" s="2430" t="n">
        <v>2635726</v>
      </c>
      <c r="W8" s="2430" t="n">
        <v>2792190</v>
      </c>
      <c r="X8" s="2430" t="n">
        <v>2946432</v>
      </c>
      <c r="Y8" s="2430" t="n">
        <v>2573873</v>
      </c>
      <c r="Z8" s="2431" t="n">
        <v>-310706</v>
      </c>
      <c r="AA8" s="2431" t="n">
        <v>61853</v>
      </c>
      <c r="AB8" s="3387" t="n">
        <v>-0.05603630125457082</v>
      </c>
      <c r="AD8" s="1295" t="n">
        <v>2646375</v>
      </c>
      <c r="AE8" s="1296" t="n">
        <v>2938240</v>
      </c>
      <c r="AF8" s="1296" t="n">
        <v>2966432</v>
      </c>
      <c r="AG8" s="1296" t="n">
        <v>2598873</v>
      </c>
      <c r="AH8" s="1297" t="n">
        <v>-320057</v>
      </c>
      <c r="AI8" s="1297" t="n">
        <v>47502</v>
      </c>
      <c r="AJ8" s="3386" t="n">
        <v>-0.09933327434110217</v>
      </c>
      <c r="AK8" s="1272" t="n"/>
      <c r="AL8" s="1295" t="n">
        <v>2655504</v>
      </c>
      <c r="AM8" s="1296" t="n">
        <v>2889711</v>
      </c>
      <c r="AN8" s="1296" t="n">
        <v>2986432</v>
      </c>
      <c r="AO8" s="1299" t="n">
        <v>2623873</v>
      </c>
      <c r="AP8" s="1297" t="n">
        <v>-330928</v>
      </c>
      <c r="AQ8" s="1297" t="n">
        <v>31631</v>
      </c>
      <c r="AR8" s="3386" t="n">
        <v>-0.08104858928799452</v>
      </c>
      <c r="AS8" s="1270" t="n"/>
      <c r="AT8" s="1295" t="n">
        <v>2594629</v>
      </c>
      <c r="AU8" s="1296" t="n">
        <v>2765865</v>
      </c>
      <c r="AV8" s="1296" t="n">
        <v>3006432</v>
      </c>
      <c r="AW8" s="1299" t="n">
        <v>2667375</v>
      </c>
      <c r="AX8" s="1297" t="n">
        <v>-411803</v>
      </c>
      <c r="AY8" s="1297" t="n">
        <v>-72746</v>
      </c>
      <c r="AZ8" s="3386" t="n">
        <v>-0.06191046923837573</v>
      </c>
      <c r="BA8" s="1270" t="n"/>
      <c r="BB8" s="1295" t="n">
        <v>2588366</v>
      </c>
      <c r="BC8" s="1296" t="n">
        <v>2588334</v>
      </c>
      <c r="BD8" s="1296" t="n">
        <v>3031432</v>
      </c>
      <c r="BE8" s="1299" t="n">
        <v>2687375</v>
      </c>
      <c r="BF8" s="1297" t="n">
        <v>-443066</v>
      </c>
      <c r="BG8" s="1297" t="n">
        <v>-99009</v>
      </c>
      <c r="BH8" s="3386" t="n">
        <v>1.236316487740474e-05</v>
      </c>
      <c r="BI8" s="1270" t="n"/>
      <c r="BJ8" s="1295" t="n">
        <v>2562878</v>
      </c>
      <c r="BK8" s="1296" t="n">
        <v>2500165</v>
      </c>
      <c r="BL8" s="1296" t="n">
        <v>3056432</v>
      </c>
      <c r="BM8" s="1296" t="n">
        <v>2707375</v>
      </c>
      <c r="BN8" s="1296" t="n">
        <v>2558282</v>
      </c>
      <c r="BO8" s="1297" t="n">
        <v>-493554</v>
      </c>
      <c r="BP8" s="1297" t="n">
        <v>-144497</v>
      </c>
      <c r="BQ8" s="3386" t="n">
        <v>0.02508354448606398</v>
      </c>
      <c r="BS8" s="1295" t="n">
        <v>2559123</v>
      </c>
      <c r="BT8" s="1296" t="n">
        <v>2495981</v>
      </c>
      <c r="BU8" s="1296" t="n">
        <v>3081432</v>
      </c>
      <c r="BV8" s="1296" t="n">
        <v>2654629</v>
      </c>
      <c r="BW8" s="1297" t="n">
        <v>-522309</v>
      </c>
      <c r="BX8" s="1297" t="n">
        <v>-95506</v>
      </c>
      <c r="BY8" s="3386" t="n">
        <v>0.02529746820989431</v>
      </c>
      <c r="CA8" s="1295" t="n">
        <v>2516484</v>
      </c>
      <c r="CB8" s="1296" t="n">
        <v>2467864</v>
      </c>
      <c r="CC8" s="1296" t="n">
        <v>3106432</v>
      </c>
      <c r="CD8" s="1296" t="n">
        <v>2631763</v>
      </c>
      <c r="CE8" s="1297" t="n">
        <v>-589948</v>
      </c>
      <c r="CF8" s="1297" t="n">
        <v>-115279</v>
      </c>
      <c r="CG8" s="3386" t="n">
        <v>0.01970124771867487</v>
      </c>
      <c r="CI8" s="1295" t="n">
        <v>2571001</v>
      </c>
      <c r="CJ8" s="1296" t="n">
        <v>2428430</v>
      </c>
      <c r="CK8" s="1296" t="n">
        <v>3131432</v>
      </c>
      <c r="CL8" s="1296" t="n">
        <v>2694629</v>
      </c>
      <c r="CM8" s="1297" t="n">
        <v>-560431</v>
      </c>
      <c r="CN8" s="1297" t="n">
        <v>-123628</v>
      </c>
      <c r="CO8" s="3386" t="n">
        <v>0.0587091248255045</v>
      </c>
      <c r="CP8" s="3389" t="n"/>
      <c r="CQ8" s="1303" t="n">
        <v>2571001</v>
      </c>
      <c r="CR8" s="1303" t="n">
        <v>2428430</v>
      </c>
      <c r="CS8" s="1303" t="n">
        <v>3131432</v>
      </c>
      <c r="CT8" s="1303" t="n"/>
      <c r="CU8" s="1304" t="n">
        <v>-560431</v>
      </c>
      <c r="CV8" s="1304" t="n"/>
      <c r="CW8" s="3390">
        <f>IFERROR(CQ8/CR8-1,"-")</f>
        <v/>
      </c>
      <c r="CY8" s="1303" t="n"/>
      <c r="CZ8" s="1303" t="n"/>
      <c r="DA8" s="1303" t="n"/>
      <c r="DB8" s="1303" t="n"/>
      <c r="DC8" s="1303" t="n"/>
      <c r="DD8" s="1306">
        <f>CY8/$DC8-1</f>
        <v/>
      </c>
      <c r="DE8" s="1304">
        <f>CZ8/$DC8-1</f>
        <v/>
      </c>
      <c r="DF8" s="1304">
        <f>DA8/$DC8-1</f>
        <v/>
      </c>
      <c r="DG8" s="1304">
        <f>DB8/$DC8-1</f>
        <v/>
      </c>
    </row>
    <row r="9">
      <c r="A9" s="1307" t="n"/>
      <c r="B9" s="1307" t="n"/>
      <c r="C9" s="1300" t="n"/>
      <c r="D9" s="1308" t="n"/>
      <c r="E9" s="1308" t="n"/>
      <c r="F9" s="1308" t="n"/>
      <c r="G9" s="1308" t="n"/>
      <c r="H9" s="3391" t="n"/>
      <c r="I9" s="1300" t="n"/>
      <c r="J9" s="1308" t="n"/>
      <c r="K9" s="1308" t="n"/>
      <c r="L9" s="1308" t="n"/>
      <c r="M9" s="1308" t="n"/>
      <c r="N9" s="3391" t="n"/>
      <c r="O9" s="1300" t="n"/>
      <c r="P9" s="1308" t="n"/>
      <c r="Q9" s="1308" t="n"/>
      <c r="R9" s="1310" t="n"/>
      <c r="S9" s="1308" t="n"/>
      <c r="T9" s="3391" t="n"/>
      <c r="U9" s="1263" t="n"/>
      <c r="V9" s="2434" t="n"/>
      <c r="W9" s="2434" t="n"/>
      <c r="X9" s="2434" t="n"/>
      <c r="Y9" s="2434" t="n"/>
      <c r="Z9" s="2435" t="n"/>
      <c r="AA9" s="2435" t="n"/>
      <c r="AB9" s="3392" t="n"/>
      <c r="AD9" s="1308" t="n"/>
      <c r="AE9" s="1308" t="n"/>
      <c r="AF9" s="1308" t="n"/>
      <c r="AG9" s="1308" t="n"/>
      <c r="AH9" s="1308" t="n"/>
      <c r="AI9" s="1308" t="n"/>
      <c r="AJ9" s="3391" t="n"/>
      <c r="AK9" s="1311" t="n"/>
      <c r="AL9" s="1308" t="n"/>
      <c r="AM9" s="1308" t="n"/>
      <c r="AN9" s="1308" t="n"/>
      <c r="AO9" s="1310" t="n"/>
      <c r="AP9" s="1308" t="n"/>
      <c r="AQ9" s="1308" t="n"/>
      <c r="AR9" s="3391" t="n"/>
      <c r="AS9" s="1300" t="n"/>
      <c r="AT9" s="1308" t="n"/>
      <c r="AU9" s="1308" t="n"/>
      <c r="AV9" s="1308" t="n"/>
      <c r="AW9" s="1310" t="n"/>
      <c r="AX9" s="1308" t="n"/>
      <c r="AY9" s="1308" t="n"/>
      <c r="AZ9" s="3391" t="n"/>
      <c r="BA9" s="1300" t="n"/>
      <c r="BB9" s="1308" t="n"/>
      <c r="BC9" s="1308" t="n"/>
      <c r="BD9" s="1308" t="n"/>
      <c r="BE9" s="1310" t="n"/>
      <c r="BF9" s="1308" t="n"/>
      <c r="BG9" s="1308" t="n"/>
      <c r="BH9" s="3391" t="n"/>
      <c r="BI9" s="1300" t="n"/>
      <c r="BJ9" s="1308" t="n"/>
      <c r="BK9" s="1308" t="n"/>
      <c r="BL9" s="1308" t="n"/>
      <c r="BM9" s="1308" t="n"/>
      <c r="BN9" s="1308" t="n"/>
      <c r="BO9" s="1308" t="n"/>
      <c r="BP9" s="1308" t="n"/>
      <c r="BQ9" s="3391" t="n"/>
      <c r="BS9" s="1308" t="n"/>
      <c r="BT9" s="1308" t="n"/>
      <c r="BU9" s="1308" t="n"/>
      <c r="BV9" s="1308" t="n"/>
      <c r="BW9" s="1308" t="n"/>
      <c r="BX9" s="1308" t="n"/>
      <c r="BY9" s="3391" t="n"/>
      <c r="CA9" s="1308" t="n"/>
      <c r="CB9" s="1308" t="n"/>
      <c r="CC9" s="1308" t="n"/>
      <c r="CD9" s="1308" t="n"/>
      <c r="CE9" s="1308" t="n"/>
      <c r="CF9" s="1308" t="n"/>
      <c r="CG9" s="3391" t="n"/>
      <c r="CI9" s="1308" t="n"/>
      <c r="CJ9" s="1308" t="n"/>
      <c r="CK9" s="1308" t="n"/>
      <c r="CL9" s="1308" t="n"/>
      <c r="CM9" s="1308" t="n"/>
      <c r="CN9" s="1308" t="n"/>
      <c r="CO9" s="3391" t="n"/>
      <c r="CP9" s="3389" t="n"/>
      <c r="CQ9" s="1308" t="n"/>
      <c r="CR9" s="1308" t="n"/>
      <c r="CS9" s="1308" t="n"/>
      <c r="CT9" s="1308" t="n"/>
      <c r="CU9" s="1308" t="n"/>
      <c r="CV9" s="1308" t="n"/>
      <c r="CW9" s="3391" t="n"/>
      <c r="CY9" s="1308" t="n"/>
      <c r="CZ9" s="1308" t="n"/>
      <c r="DA9" s="1308" t="n"/>
      <c r="DB9" s="1308" t="n"/>
      <c r="DC9" s="1308" t="n"/>
      <c r="DD9" s="1312" t="n"/>
      <c r="DE9" s="1308" t="n"/>
      <c r="DF9" s="1308" t="n"/>
      <c r="DG9" s="1308" t="n"/>
    </row>
    <row r="10">
      <c r="A10" s="2581" t="inlineStr">
        <is>
          <t>Nombre de points de ventes</t>
        </is>
      </c>
      <c r="B10" s="3385" t="n"/>
      <c r="C10" s="1270" t="n"/>
      <c r="D10" s="1313" t="n">
        <v>162447</v>
      </c>
      <c r="E10" s="1296" t="n">
        <v>133157</v>
      </c>
      <c r="F10" s="1296" t="n">
        <v>175963</v>
      </c>
      <c r="G10" s="1297" t="n">
        <v>-13516</v>
      </c>
      <c r="H10" s="3386" t="n">
        <v>0.2199659049092424</v>
      </c>
      <c r="I10" s="1270" t="n"/>
      <c r="J10" s="1295" t="n">
        <v>163139</v>
      </c>
      <c r="K10" s="1296" t="n">
        <v>139401</v>
      </c>
      <c r="L10" s="1296" t="n">
        <v>178963</v>
      </c>
      <c r="M10" s="1297" t="n">
        <v>-15824</v>
      </c>
      <c r="N10" s="3386" t="n">
        <v>0.1702857224840568</v>
      </c>
      <c r="O10" s="1270" t="n"/>
      <c r="P10" s="1295" t="n">
        <v>165108</v>
      </c>
      <c r="Q10" s="1296" t="n">
        <v>142852</v>
      </c>
      <c r="R10" s="1299" t="n">
        <v>181963</v>
      </c>
      <c r="S10" s="1297" t="n">
        <v>-16855</v>
      </c>
      <c r="T10" s="3386" t="n">
        <v>0.1557976087139137</v>
      </c>
      <c r="U10" s="1263" t="n"/>
      <c r="V10" s="2437" t="n">
        <v>168563</v>
      </c>
      <c r="W10" s="2437" t="n">
        <v>145609</v>
      </c>
      <c r="X10" s="2437" t="n">
        <v>184963</v>
      </c>
      <c r="Y10" s="2437" t="n">
        <v>168108</v>
      </c>
      <c r="Z10" s="2431" t="n">
        <v>-16400</v>
      </c>
      <c r="AA10" s="2431" t="n">
        <v>455</v>
      </c>
      <c r="AB10" s="3387" t="n">
        <v>0.1576413545865984</v>
      </c>
      <c r="AC10" s="226" t="n"/>
      <c r="AD10" s="1295" t="n">
        <v>170903</v>
      </c>
      <c r="AE10" s="1296" t="n">
        <v>152097</v>
      </c>
      <c r="AF10" s="1296" t="n">
        <v>187963</v>
      </c>
      <c r="AG10" s="1296" t="n">
        <v>171108</v>
      </c>
      <c r="AH10" s="1297" t="n">
        <v>-17060</v>
      </c>
      <c r="AI10" s="1297" t="n">
        <v>-205</v>
      </c>
      <c r="AJ10" s="3386" t="n">
        <v>0.1236447793184612</v>
      </c>
      <c r="AK10" s="1272" t="n"/>
      <c r="AL10" s="1295" t="n">
        <v>171615</v>
      </c>
      <c r="AM10" s="1296" t="n">
        <v>160423</v>
      </c>
      <c r="AN10" s="1296" t="n">
        <v>190963</v>
      </c>
      <c r="AO10" s="1299" t="n">
        <v>174108</v>
      </c>
      <c r="AP10" s="1297" t="n">
        <v>-19348</v>
      </c>
      <c r="AQ10" s="1297" t="n">
        <v>-2493</v>
      </c>
      <c r="AR10" s="3386" t="n">
        <v>0.06976555730786727</v>
      </c>
      <c r="AS10" s="1270" t="n"/>
      <c r="AT10" s="1295" t="n">
        <v>172370</v>
      </c>
      <c r="AU10" s="1296" t="n">
        <v>164431</v>
      </c>
      <c r="AV10" s="1296" t="n">
        <v>193963</v>
      </c>
      <c r="AW10" s="1299" t="n">
        <v>176903</v>
      </c>
      <c r="AX10" s="1297" t="n">
        <v>-21593</v>
      </c>
      <c r="AY10" s="1297" t="n">
        <v>-4533</v>
      </c>
      <c r="AZ10" s="3386" t="n">
        <v>0.0482816500538219</v>
      </c>
      <c r="BA10" s="1270" t="n"/>
      <c r="BB10" s="1295" t="n">
        <v>173062</v>
      </c>
      <c r="BC10" s="1296" t="n">
        <v>170316</v>
      </c>
      <c r="BD10" s="1296" t="n">
        <v>196963</v>
      </c>
      <c r="BE10" s="1299" t="n">
        <v>179903</v>
      </c>
      <c r="BF10" s="1297" t="n">
        <v>-23901</v>
      </c>
      <c r="BG10" s="1297" t="n">
        <v>-6841</v>
      </c>
      <c r="BH10" s="3386" t="n">
        <v>0.01612297141783503</v>
      </c>
      <c r="BI10" s="1270" t="n"/>
      <c r="BJ10" s="1295" t="n">
        <v>172549</v>
      </c>
      <c r="BK10" s="1296" t="n">
        <v>176239</v>
      </c>
      <c r="BL10" s="1296" t="n">
        <v>199963</v>
      </c>
      <c r="BM10" s="1296" t="n">
        <v>182903</v>
      </c>
      <c r="BN10" s="1296" t="n">
        <v>166431</v>
      </c>
      <c r="BO10" s="1297" t="n">
        <v>-27414</v>
      </c>
      <c r="BP10" s="1297" t="n">
        <v>-10354</v>
      </c>
      <c r="BQ10" s="3386" t="n">
        <v>-0.02093747694891601</v>
      </c>
      <c r="BS10" s="1295" t="n">
        <v>172849</v>
      </c>
      <c r="BT10" s="1296" t="n">
        <v>177543</v>
      </c>
      <c r="BU10" s="1296" t="n">
        <v>202963</v>
      </c>
      <c r="BV10" s="1296" t="n">
        <v>181370</v>
      </c>
      <c r="BW10" s="1297" t="n">
        <v>-30114</v>
      </c>
      <c r="BX10" s="1297" t="n">
        <v>-8521</v>
      </c>
      <c r="BY10" s="3386" t="n">
        <v>-0.0264386655627088</v>
      </c>
      <c r="CA10" s="1295" t="n">
        <v>173490</v>
      </c>
      <c r="CB10" s="1296" t="n">
        <v>177305</v>
      </c>
      <c r="CC10" s="1296" t="n">
        <v>205963</v>
      </c>
      <c r="CD10" s="1296" t="n">
        <v>168431</v>
      </c>
      <c r="CE10" s="1297" t="n">
        <v>-32473</v>
      </c>
      <c r="CF10" s="1297" t="n">
        <v>5059</v>
      </c>
      <c r="CG10" s="3386" t="n">
        <v>-0.02151659569668085</v>
      </c>
      <c r="CI10" s="1295" t="n">
        <v>174216</v>
      </c>
      <c r="CJ10" s="1296" t="n">
        <v>162443</v>
      </c>
      <c r="CK10" s="1296" t="n">
        <v>208963</v>
      </c>
      <c r="CL10" s="1296" t="n">
        <v>187370</v>
      </c>
      <c r="CM10" s="1297" t="n">
        <v>-34747</v>
      </c>
      <c r="CN10" s="1297" t="n">
        <v>-13154</v>
      </c>
      <c r="CO10" s="3386" t="n">
        <v>0.07247465264739006</v>
      </c>
      <c r="CP10" s="3389" t="n"/>
      <c r="CQ10" s="1303" t="n">
        <v>174216</v>
      </c>
      <c r="CR10" s="1303" t="n">
        <v>162443</v>
      </c>
      <c r="CS10" s="1303" t="n">
        <v>208963</v>
      </c>
      <c r="CT10" s="1303" t="n"/>
      <c r="CU10" s="1304" t="n">
        <v>-34747</v>
      </c>
      <c r="CV10" s="1304" t="n"/>
      <c r="CW10" s="3390">
        <f>IFERROR(CQ10/CR10-1,"-")</f>
        <v/>
      </c>
      <c r="CY10" s="1303" t="n"/>
      <c r="CZ10" s="1303" t="n"/>
      <c r="DA10" s="1303" t="n"/>
      <c r="DB10" s="1303" t="n"/>
      <c r="DC10" s="1303" t="n"/>
      <c r="DD10" s="1306">
        <f>CY10/$DC10-1</f>
        <v/>
      </c>
      <c r="DE10" s="1304">
        <f>CZ10/$DC10-1</f>
        <v/>
      </c>
      <c r="DF10" s="1304">
        <f>DA10/$DC10-1</f>
        <v/>
      </c>
      <c r="DG10" s="1304">
        <f>DB10/$DC10-1</f>
        <v/>
      </c>
    </row>
    <row r="11">
      <c r="A11" s="1307" t="n"/>
      <c r="B11" s="1307" t="n"/>
      <c r="C11" s="1300" t="n"/>
      <c r="D11" s="1308" t="n"/>
      <c r="E11" s="1308" t="n"/>
      <c r="F11" s="1308" t="n"/>
      <c r="G11" s="1308" t="n"/>
      <c r="H11" s="3391" t="n"/>
      <c r="I11" s="1300" t="n"/>
      <c r="J11" s="1308" t="n"/>
      <c r="K11" s="1308" t="n"/>
      <c r="L11" s="1308" t="n"/>
      <c r="M11" s="1308" t="n"/>
      <c r="N11" s="3391" t="n"/>
      <c r="O11" s="1300" t="n"/>
      <c r="P11" s="1308" t="n"/>
      <c r="Q11" s="1308" t="n"/>
      <c r="R11" s="1310" t="n"/>
      <c r="S11" s="1308" t="n"/>
      <c r="T11" s="3391" t="n"/>
      <c r="U11" s="1263" t="n"/>
      <c r="V11" s="2434" t="n"/>
      <c r="W11" s="2434" t="n"/>
      <c r="X11" s="2434" t="n"/>
      <c r="Y11" s="2434" t="n"/>
      <c r="Z11" s="2435" t="n"/>
      <c r="AA11" s="2435" t="n"/>
      <c r="AB11" s="3392" t="n"/>
      <c r="AD11" s="1308" t="n"/>
      <c r="AE11" s="1308" t="n"/>
      <c r="AF11" s="1308" t="n"/>
      <c r="AG11" s="1308" t="n"/>
      <c r="AH11" s="1308" t="n"/>
      <c r="AI11" s="1308" t="n"/>
      <c r="AJ11" s="3391" t="n"/>
      <c r="AK11" s="1311" t="n"/>
      <c r="AL11" s="1308" t="n"/>
      <c r="AM11" s="1308" t="n"/>
      <c r="AN11" s="1308" t="n"/>
      <c r="AO11" s="1310" t="n"/>
      <c r="AP11" s="1308" t="n"/>
      <c r="AQ11" s="1308" t="n"/>
      <c r="AR11" s="3391" t="n"/>
      <c r="AS11" s="1300" t="n"/>
      <c r="AT11" s="1308" t="n"/>
      <c r="AU11" s="1308" t="n"/>
      <c r="AV11" s="1308" t="n"/>
      <c r="AW11" s="1310" t="n"/>
      <c r="AX11" s="1308" t="n"/>
      <c r="AY11" s="1308" t="n"/>
      <c r="AZ11" s="3391" t="n"/>
      <c r="BA11" s="1300" t="n"/>
      <c r="BB11" s="1308" t="n"/>
      <c r="BC11" s="1308" t="n"/>
      <c r="BD11" s="1308" t="n"/>
      <c r="BE11" s="1310" t="n"/>
      <c r="BF11" s="1308" t="n"/>
      <c r="BG11" s="1308" t="n"/>
      <c r="BH11" s="3391" t="n"/>
      <c r="BI11" s="1300" t="n"/>
      <c r="BJ11" s="1308" t="n"/>
      <c r="BK11" s="1308" t="n"/>
      <c r="BL11" s="1308" t="n"/>
      <c r="BM11" s="1308" t="n"/>
      <c r="BN11" s="1308" t="n"/>
      <c r="BO11" s="1308" t="n"/>
      <c r="BP11" s="1308" t="n"/>
      <c r="BQ11" s="3391" t="n"/>
      <c r="BS11" s="1308" t="n"/>
      <c r="BT11" s="1308" t="n"/>
      <c r="BU11" s="1308" t="n"/>
      <c r="BV11" s="1308" t="n"/>
      <c r="BW11" s="1308" t="n"/>
      <c r="BX11" s="1308" t="n"/>
      <c r="BY11" s="3391" t="n"/>
      <c r="CA11" s="1308" t="n"/>
      <c r="CB11" s="1308" t="n"/>
      <c r="CC11" s="1308" t="n"/>
      <c r="CD11" s="1308" t="n"/>
      <c r="CE11" s="1308" t="n"/>
      <c r="CF11" s="1308" t="n"/>
      <c r="CG11" s="3391" t="n"/>
      <c r="CI11" s="1308" t="n"/>
      <c r="CJ11" s="1308" t="n"/>
      <c r="CK11" s="1308" t="n"/>
      <c r="CL11" s="1308" t="n"/>
      <c r="CM11" s="1308" t="n"/>
      <c r="CN11" s="1308" t="n"/>
      <c r="CO11" s="3391" t="n"/>
      <c r="CP11" s="3389" t="n"/>
      <c r="CQ11" s="1308" t="n"/>
      <c r="CR11" s="1308" t="n"/>
      <c r="CS11" s="1308" t="n"/>
      <c r="CT11" s="1308" t="n"/>
      <c r="CU11" s="1308" t="n"/>
      <c r="CV11" s="1308" t="n"/>
      <c r="CW11" s="3391" t="n"/>
      <c r="CY11" s="1308" t="n"/>
      <c r="CZ11" s="1308" t="n"/>
      <c r="DA11" s="1308" t="n"/>
      <c r="DB11" s="1308" t="n"/>
      <c r="DC11" s="1308" t="n"/>
      <c r="DD11" s="1312" t="n"/>
      <c r="DE11" s="1308" t="n"/>
      <c r="DF11" s="1308" t="n"/>
      <c r="DG11" s="1308" t="n"/>
    </row>
    <row r="12">
      <c r="A12" s="2581" t="inlineStr">
        <is>
          <t>Nombre de points de Marchand</t>
        </is>
      </c>
      <c r="B12" s="3385" t="n"/>
      <c r="C12" s="1270" t="n"/>
      <c r="D12" s="1313" t="n">
        <v>54487</v>
      </c>
      <c r="E12" s="1296" t="n">
        <v>43313</v>
      </c>
      <c r="F12" s="1296" t="n">
        <v>84659.3588826371</v>
      </c>
      <c r="G12" s="1297" t="n">
        <v>-30172.3588826371</v>
      </c>
      <c r="H12" s="3386" t="n">
        <v>0.2579825918315517</v>
      </c>
      <c r="I12" s="1270" t="n"/>
      <c r="J12" s="1295" t="n">
        <v>52699</v>
      </c>
      <c r="K12" s="1296" t="n">
        <v>50029</v>
      </c>
      <c r="L12" s="1296" t="n">
        <v>86211.3588826371</v>
      </c>
      <c r="M12" s="1297" t="n">
        <v>-33512.3588826371</v>
      </c>
      <c r="N12" s="3386" t="n">
        <v>0.05336904595334713</v>
      </c>
      <c r="O12" s="1270" t="n"/>
      <c r="P12" s="1295" t="n">
        <v>52423</v>
      </c>
      <c r="Q12" s="1296" t="n">
        <v>53154</v>
      </c>
      <c r="R12" s="1299" t="n">
        <v>87763.3588826371</v>
      </c>
      <c r="S12" s="1297" t="n">
        <v>-35340.3588826371</v>
      </c>
      <c r="T12" s="3386" t="n">
        <v>-0.01375249275689505</v>
      </c>
      <c r="U12" s="1263" t="n"/>
      <c r="V12" s="2437" t="n">
        <v>54560</v>
      </c>
      <c r="W12" s="2437" t="n">
        <v>72604</v>
      </c>
      <c r="X12" s="2437" t="n">
        <v>89315.3588826371</v>
      </c>
      <c r="Y12" s="2437" t="n">
        <v>54023</v>
      </c>
      <c r="Z12" s="2431" t="n">
        <v>-34755.3588826371</v>
      </c>
      <c r="AA12" s="2431" t="n">
        <v>537</v>
      </c>
      <c r="AB12" s="3387" t="n">
        <v>-0.2485262519971352</v>
      </c>
      <c r="AC12" s="226" t="n"/>
      <c r="AD12" s="1295" t="n">
        <v>52607</v>
      </c>
      <c r="AE12" s="1296" t="n">
        <v>82941</v>
      </c>
      <c r="AF12" s="1296" t="n">
        <v>90867.3588826371</v>
      </c>
      <c r="AG12" s="1296" t="n">
        <v>55623</v>
      </c>
      <c r="AH12" s="1297" t="n">
        <v>-38260.3588826371</v>
      </c>
      <c r="AI12" s="1297" t="n">
        <v>-3016</v>
      </c>
      <c r="AJ12" s="3386" t="n">
        <v>-0.3657298561628145</v>
      </c>
      <c r="AK12" s="1272" t="n"/>
      <c r="AL12" s="1295" t="n">
        <v>51488</v>
      </c>
      <c r="AM12" s="1296" t="n">
        <v>93216</v>
      </c>
      <c r="AN12" s="1296" t="n">
        <v>92419.3588826371</v>
      </c>
      <c r="AO12" s="1299" t="n">
        <v>57223</v>
      </c>
      <c r="AP12" s="1297" t="n">
        <v>-40931.3588826371</v>
      </c>
      <c r="AQ12" s="1297" t="n">
        <v>-5735</v>
      </c>
      <c r="AR12" s="3386" t="n">
        <v>-0.4476484723652592</v>
      </c>
      <c r="AS12" s="1270" t="n"/>
      <c r="AT12" s="1295" t="n">
        <v>51157</v>
      </c>
      <c r="AU12" s="1296" t="n">
        <v>89855</v>
      </c>
      <c r="AV12" s="1296" t="n">
        <v>93971.3588826371</v>
      </c>
      <c r="AW12" s="1299" t="n">
        <v>55807</v>
      </c>
      <c r="AX12" s="1297" t="n">
        <v>-42814.3588826371</v>
      </c>
      <c r="AY12" s="1297" t="n">
        <v>-4650</v>
      </c>
      <c r="AZ12" s="3386" t="n">
        <v>-0.4306716376384174</v>
      </c>
      <c r="BA12" s="1270" t="n"/>
      <c r="BB12" s="1295" t="n">
        <v>53370</v>
      </c>
      <c r="BC12" s="1296" t="n">
        <v>95173</v>
      </c>
      <c r="BD12" s="1296" t="n">
        <v>95523.3588826371</v>
      </c>
      <c r="BE12" s="1299" t="n">
        <v>57407</v>
      </c>
      <c r="BF12" s="1297" t="n">
        <v>-42153.3588826371</v>
      </c>
      <c r="BG12" s="1297" t="n">
        <v>-4037</v>
      </c>
      <c r="BH12" s="3386" t="n">
        <v>-0.4392317148771185</v>
      </c>
      <c r="BI12" s="1270" t="n"/>
      <c r="BJ12" s="1295" t="n">
        <v>51082</v>
      </c>
      <c r="BK12" s="1296" t="n">
        <v>94893</v>
      </c>
      <c r="BL12" s="1296" t="n">
        <v>97075.3588826371</v>
      </c>
      <c r="BM12" s="1296" t="n">
        <v>59007</v>
      </c>
      <c r="BN12" s="1296" t="n">
        <v>90855</v>
      </c>
      <c r="BO12" s="1297" t="n">
        <v>-45993.3588826371</v>
      </c>
      <c r="BP12" s="1297" t="n">
        <v>-7925</v>
      </c>
      <c r="BQ12" s="3386" t="n">
        <v>-0.4616884280189266</v>
      </c>
      <c r="BS12" s="1295" t="n">
        <v>60066</v>
      </c>
      <c r="BT12" s="1296" t="n">
        <v>91159</v>
      </c>
      <c r="BU12" s="1296" t="n">
        <v>98627</v>
      </c>
      <c r="BV12" s="1296" t="n">
        <v>55957</v>
      </c>
      <c r="BW12" s="1297" t="n">
        <v>-38561</v>
      </c>
      <c r="BX12" s="1297" t="n">
        <v>4109</v>
      </c>
      <c r="BY12" s="3386" t="n">
        <v>-0.3410853563553791</v>
      </c>
      <c r="CA12" s="1295" t="n">
        <v>75178</v>
      </c>
      <c r="CB12" s="1296" t="n">
        <v>82379</v>
      </c>
      <c r="CC12" s="1296" t="n">
        <v>100179.3588826371</v>
      </c>
      <c r="CD12" s="1296" t="n">
        <v>91855</v>
      </c>
      <c r="CE12" s="1297" t="n">
        <v>-25001.3588826371</v>
      </c>
      <c r="CF12" s="1297" t="n">
        <v>-16677</v>
      </c>
      <c r="CG12" s="3386" t="n">
        <v>-0.08741305429781865</v>
      </c>
      <c r="CI12" s="1295" t="n">
        <v>91762</v>
      </c>
      <c r="CJ12" s="1296" t="n">
        <v>60137</v>
      </c>
      <c r="CK12" s="1296" t="n">
        <v>101731.3588826371</v>
      </c>
      <c r="CL12" s="1296" t="n">
        <v>59157</v>
      </c>
      <c r="CM12" s="1297" t="n">
        <v>-9969.358882637083</v>
      </c>
      <c r="CN12" s="1297" t="n">
        <v>32605</v>
      </c>
      <c r="CO12" s="3386" t="n">
        <v>0.5258825681360892</v>
      </c>
      <c r="CP12" s="3389" t="n"/>
      <c r="CQ12" s="1303" t="n">
        <v>91762</v>
      </c>
      <c r="CR12" s="1303" t="n">
        <v>60137</v>
      </c>
      <c r="CS12" s="1303" t="n">
        <v>101731.3588826371</v>
      </c>
      <c r="CT12" s="1303" t="n"/>
      <c r="CU12" s="1304" t="n">
        <v>-9969.358882637083</v>
      </c>
      <c r="CV12" s="1304" t="n"/>
      <c r="CW12" s="3390">
        <f>IFERROR(CQ12/CR12-1,"-")</f>
        <v/>
      </c>
      <c r="CY12" s="1303" t="n"/>
      <c r="CZ12" s="1303" t="n"/>
      <c r="DA12" s="1303" t="n"/>
      <c r="DB12" s="1303" t="n"/>
      <c r="DC12" s="1303" t="n"/>
      <c r="DD12" s="1306">
        <f>CY12/$DC12-1</f>
        <v/>
      </c>
      <c r="DE12" s="1304">
        <f>CZ12/$DC12-1</f>
        <v/>
      </c>
      <c r="DF12" s="1304">
        <f>DA12/$DC12-1</f>
        <v/>
      </c>
      <c r="DG12" s="1304">
        <f>DB12/$DC12-1</f>
        <v/>
      </c>
    </row>
    <row r="13">
      <c r="A13" s="1314" t="n"/>
      <c r="B13" s="1314" t="n"/>
      <c r="C13" s="1270" t="n"/>
      <c r="D13" s="1315" t="n"/>
      <c r="E13" s="1315" t="n"/>
      <c r="F13" s="1315" t="n"/>
      <c r="G13" s="1315" t="n"/>
      <c r="H13" s="3393" t="n"/>
      <c r="I13" s="1270" t="n"/>
      <c r="J13" s="1315" t="n"/>
      <c r="K13" s="1315" t="n"/>
      <c r="L13" s="1315" t="n"/>
      <c r="M13" s="1315" t="n"/>
      <c r="N13" s="3393" t="n"/>
      <c r="O13" s="1270" t="n"/>
      <c r="P13" s="1315" t="n"/>
      <c r="Q13" s="1315" t="n"/>
      <c r="R13" s="1317" t="n"/>
      <c r="S13" s="1315" t="n"/>
      <c r="T13" s="3393" t="n"/>
      <c r="U13" s="1263" t="n"/>
      <c r="V13" s="2438" t="n"/>
      <c r="W13" s="2438" t="n"/>
      <c r="X13" s="2438" t="n"/>
      <c r="Y13" s="2438" t="n"/>
      <c r="Z13" s="2438" t="n"/>
      <c r="AA13" s="2438" t="n"/>
      <c r="AB13" s="3394" t="n"/>
      <c r="AD13" s="1315" t="n"/>
      <c r="AE13" s="1315" t="n"/>
      <c r="AF13" s="1315" t="n"/>
      <c r="AG13" s="1315" t="n"/>
      <c r="AH13" s="1315" t="n"/>
      <c r="AI13" s="1315" t="n"/>
      <c r="AJ13" s="3393" t="n"/>
      <c r="AK13" s="1272" t="n"/>
      <c r="AL13" s="1315" t="n"/>
      <c r="AM13" s="1315" t="n"/>
      <c r="AN13" s="1315" t="n"/>
      <c r="AO13" s="1317" t="n"/>
      <c r="AP13" s="1315" t="n"/>
      <c r="AQ13" s="1315" t="n"/>
      <c r="AR13" s="3393" t="n"/>
      <c r="AS13" s="1270" t="n"/>
      <c r="AT13" s="1315" t="n"/>
      <c r="AU13" s="1315" t="n"/>
      <c r="AV13" s="1315" t="n"/>
      <c r="AW13" s="1317" t="n"/>
      <c r="AX13" s="1315" t="n"/>
      <c r="AY13" s="1315" t="n"/>
      <c r="AZ13" s="3393" t="n"/>
      <c r="BA13" s="1270" t="n"/>
      <c r="BB13" s="1315" t="n"/>
      <c r="BC13" s="1315" t="n"/>
      <c r="BD13" s="1315" t="n"/>
      <c r="BE13" s="1317" t="n"/>
      <c r="BF13" s="1315" t="n"/>
      <c r="BG13" s="1315" t="n"/>
      <c r="BH13" s="3393" t="n"/>
      <c r="BI13" s="1270" t="n"/>
      <c r="BJ13" s="1315" t="n"/>
      <c r="BK13" s="1315" t="n"/>
      <c r="BL13" s="1315" t="n"/>
      <c r="BM13" s="1315" t="n"/>
      <c r="BN13" s="1315" t="n"/>
      <c r="BO13" s="1315" t="n"/>
      <c r="BP13" s="1315" t="n"/>
      <c r="BQ13" s="3393" t="n"/>
      <c r="BS13" s="1318" t="n"/>
      <c r="BT13" s="1315" t="n"/>
      <c r="BU13" s="1315" t="n"/>
      <c r="BV13" s="1315" t="n"/>
      <c r="BW13" s="1315" t="n"/>
      <c r="BX13" s="1315" t="n"/>
      <c r="BY13" s="3393" t="n"/>
      <c r="CA13" s="1318" t="n"/>
      <c r="CB13" s="1315" t="n"/>
      <c r="CC13" s="1315" t="n"/>
      <c r="CD13" s="1315" t="n"/>
      <c r="CE13" s="1315" t="n"/>
      <c r="CF13" s="1315" t="n"/>
      <c r="CG13" s="3393" t="n"/>
      <c r="CI13" s="1318" t="n"/>
      <c r="CJ13" s="1315" t="n"/>
      <c r="CK13" s="1315" t="n"/>
      <c r="CL13" s="1315" t="n"/>
      <c r="CM13" s="1315" t="n"/>
      <c r="CN13" s="1315" t="n"/>
      <c r="CO13" s="3393" t="n"/>
      <c r="CP13" s="3389" t="n"/>
      <c r="CQ13" s="1315" t="n"/>
      <c r="CR13" s="1315" t="n"/>
      <c r="CS13" s="1315" t="n"/>
      <c r="CT13" s="1315" t="n"/>
      <c r="CU13" s="1315" t="n"/>
      <c r="CV13" s="1315" t="n"/>
      <c r="CW13" s="3393" t="n"/>
      <c r="CY13" s="1315" t="n"/>
      <c r="CZ13" s="1315" t="n"/>
      <c r="DA13" s="1315" t="n"/>
      <c r="DB13" s="1315" t="n"/>
      <c r="DC13" s="1315" t="n"/>
      <c r="DD13" s="1319" t="n"/>
      <c r="DE13" s="1315" t="n"/>
      <c r="DF13" s="1315" t="n"/>
      <c r="DG13" s="1315" t="n"/>
    </row>
    <row r="14">
      <c r="A14" s="2581" t="inlineStr">
        <is>
          <t>Total Montant des transactions</t>
        </is>
      </c>
      <c r="B14" s="3385" t="n"/>
      <c r="C14" s="1270" t="n"/>
      <c r="D14" s="1295" t="n">
        <v>95770235144</v>
      </c>
      <c r="E14" s="1295" t="n">
        <v>77336229697</v>
      </c>
      <c r="F14" s="1295" t="n">
        <v>91982687747.26233</v>
      </c>
      <c r="G14" s="1296" t="n">
        <v>3787547396.737671</v>
      </c>
      <c r="H14" s="3395" t="n">
        <v>0.2383618327299331</v>
      </c>
      <c r="I14" s="1270" t="n"/>
      <c r="J14" s="1295" t="n">
        <v>94487388408.29301</v>
      </c>
      <c r="K14" s="1296" t="n">
        <v>81106147821</v>
      </c>
      <c r="L14" s="1296" t="n">
        <v>93247411708.10124</v>
      </c>
      <c r="M14" s="1296" t="n">
        <v>1239976700.191772</v>
      </c>
      <c r="N14" s="3395" t="n">
        <v>0.1649842946162996</v>
      </c>
      <c r="O14" s="1270" t="n"/>
      <c r="P14" s="1295" t="n">
        <v>104519517466</v>
      </c>
      <c r="Q14" s="1296" t="n">
        <v>88603167393</v>
      </c>
      <c r="R14" s="1299" t="n">
        <v>101620955212.0161</v>
      </c>
      <c r="S14" s="1296" t="n">
        <v>2898562253.983917</v>
      </c>
      <c r="T14" s="3395" t="n">
        <v>0.1796363554634894</v>
      </c>
      <c r="U14" s="1263" t="n"/>
      <c r="V14" s="2430" t="n">
        <v>107804706559</v>
      </c>
      <c r="W14" s="2430" t="n">
        <v>88374732986.59</v>
      </c>
      <c r="X14" s="2430" t="n">
        <v>105836281796.7942</v>
      </c>
      <c r="Y14" s="2430" t="n">
        <v>105836281796.7942</v>
      </c>
      <c r="Z14" s="2440" t="n">
        <v>1968424762.205841</v>
      </c>
      <c r="AA14" s="2440" t="n">
        <v>1968424762.205826</v>
      </c>
      <c r="AB14" s="3396" t="n">
        <v>0.2198589225198373</v>
      </c>
      <c r="AD14" s="1295" t="n">
        <v>107334526727</v>
      </c>
      <c r="AE14" s="1296" t="n">
        <v>93040789335</v>
      </c>
      <c r="AF14" s="1299" t="n">
        <v>109843761854.6168</v>
      </c>
      <c r="AG14" s="1299" t="n">
        <v>109843761854.6168</v>
      </c>
      <c r="AH14" s="1296" t="n">
        <v>-2509235127.616837</v>
      </c>
      <c r="AI14" s="1296" t="n">
        <v>-2509235127.616821</v>
      </c>
      <c r="AJ14" s="3395" t="n">
        <v>0.1536287202007109</v>
      </c>
      <c r="AK14" s="1272" t="n"/>
      <c r="AL14" s="1295" t="n">
        <v>99282422279.92699</v>
      </c>
      <c r="AM14" s="1296" t="n">
        <v>91707504658</v>
      </c>
      <c r="AN14" s="1299" t="n">
        <v>109566990565.4433</v>
      </c>
      <c r="AO14" s="1299" t="n">
        <v>109566990565.4433</v>
      </c>
      <c r="AP14" s="1296" t="n">
        <v>-10284568285.51633</v>
      </c>
      <c r="AQ14" s="1296" t="n">
        <v>-10284568285.51634</v>
      </c>
      <c r="AR14" s="3395" t="n">
        <v>0.08259866681768013</v>
      </c>
      <c r="AS14" s="1270" t="n"/>
      <c r="AT14" s="1295" t="n">
        <v>92687996155.07301</v>
      </c>
      <c r="AU14" s="1296" t="n">
        <v>96207996293</v>
      </c>
      <c r="AV14" s="1299" t="n">
        <v>121435170481.3912</v>
      </c>
      <c r="AW14" s="1299" t="n">
        <v>112577515270.2535</v>
      </c>
      <c r="AX14" s="1296" t="n">
        <v>-28747174326.31819</v>
      </c>
      <c r="AY14" s="1296" t="n">
        <v>-19889519115.18053</v>
      </c>
      <c r="AZ14" s="3395" t="n">
        <v>-0.03658739682309653</v>
      </c>
      <c r="BA14" s="1272" t="n"/>
      <c r="BB14" s="1295" t="n">
        <v>90676710595</v>
      </c>
      <c r="BC14" s="1296" t="n">
        <v>93090444180</v>
      </c>
      <c r="BD14" s="1299" t="n">
        <v>119624695502.8398</v>
      </c>
      <c r="BE14" s="1299" t="n">
        <v>109220682587.6574</v>
      </c>
      <c r="BF14" s="1296" t="n">
        <v>-28947984907.83975</v>
      </c>
      <c r="BG14" s="1296" t="n">
        <v>-18543971992.65738</v>
      </c>
      <c r="BH14" s="3395" t="n">
        <v>-0.02592890823823757</v>
      </c>
      <c r="BI14" s="1270" t="n"/>
      <c r="BJ14" s="1295" t="n">
        <v>93494565721.56561</v>
      </c>
      <c r="BK14" s="1296" t="n">
        <v>92995363786.90915</v>
      </c>
      <c r="BL14" s="1299" t="n">
        <v>115245679493.3039</v>
      </c>
      <c r="BM14" s="1299" t="n">
        <v>105222518867.2537</v>
      </c>
      <c r="BN14" s="1299" t="n">
        <v>94006356571.46652</v>
      </c>
      <c r="BO14" s="1296" t="n">
        <v>-21751113771.73828</v>
      </c>
      <c r="BP14" s="1296" t="n">
        <v>-11727953145.68811</v>
      </c>
      <c r="BQ14" s="3395" t="n">
        <v>0.005368030343967822</v>
      </c>
      <c r="BS14" s="1295" t="n">
        <v>98696320021.43439</v>
      </c>
      <c r="BT14" s="1296" t="n">
        <v>98908025994</v>
      </c>
      <c r="BU14" s="1299" t="n">
        <v>115245679493.3039</v>
      </c>
      <c r="BV14" s="1299" t="n">
        <v>96453180063.4803</v>
      </c>
      <c r="BW14" s="1296" t="n">
        <v>-16549359471.86951</v>
      </c>
      <c r="BX14" s="1296" t="n">
        <v>2243139957.954086</v>
      </c>
      <c r="BY14" s="3395" t="n">
        <v>-0.002140432694293759</v>
      </c>
      <c r="CA14" s="1295" t="n">
        <v>103772322062</v>
      </c>
      <c r="CB14" s="1296" t="n">
        <v>99103381883</v>
      </c>
      <c r="CC14" s="1299" t="n">
        <v>115659980178.0311</v>
      </c>
      <c r="CD14" s="1299" t="n">
        <v>94344161050.98361</v>
      </c>
      <c r="CE14" s="1296" t="n">
        <v>-11887658116.0311</v>
      </c>
      <c r="CF14" s="1296" t="n">
        <v>9428161011.016388</v>
      </c>
      <c r="CG14" s="3395" t="n">
        <v>0.04711181485725757</v>
      </c>
      <c r="CI14" s="1295" t="n">
        <v>122303381471</v>
      </c>
      <c r="CJ14" s="1296" t="n">
        <v>113883534032</v>
      </c>
      <c r="CK14" s="1299" t="n">
        <v>133865536389.4903</v>
      </c>
      <c r="CL14" s="1299" t="n">
        <v>104482992066.1334</v>
      </c>
      <c r="CM14" s="1296" t="n">
        <v>-11562154918.49033</v>
      </c>
      <c r="CN14" s="1296" t="n">
        <v>17820389404.86662</v>
      </c>
      <c r="CO14" s="3395" t="n">
        <v>0.0739338439974484</v>
      </c>
      <c r="CP14" s="3389" t="n"/>
      <c r="CQ14" s="1321" t="n">
        <v>1210830092610.293</v>
      </c>
      <c r="CR14" s="1321" t="n">
        <v>1114357318059.499</v>
      </c>
      <c r="CS14" s="1321" t="n">
        <v>1333174830422.594</v>
      </c>
      <c r="CT14" s="1321" t="n"/>
      <c r="CU14" s="1322" t="n">
        <v>-122344737812.301</v>
      </c>
      <c r="CV14" s="1322" t="n"/>
      <c r="CW14" s="3397">
        <f>IFERROR(CQ14/CR14-1,"-")</f>
        <v/>
      </c>
      <c r="CY14" s="1321" t="n"/>
      <c r="CZ14" s="1321" t="n"/>
      <c r="DA14" s="1321" t="n"/>
      <c r="DB14" s="1321" t="n"/>
      <c r="DC14" s="1321" t="n"/>
      <c r="DD14" s="1324">
        <f>CY14/$DC14-1</f>
        <v/>
      </c>
      <c r="DE14" s="1322">
        <f>CZ14/$DC14-1</f>
        <v/>
      </c>
      <c r="DF14" s="1322">
        <f>DA14/$DC14-1</f>
        <v/>
      </c>
      <c r="DG14" s="1322">
        <f>DB14/$DC14-1</f>
        <v/>
      </c>
    </row>
    <row r="15">
      <c r="A15" s="1325" t="n"/>
      <c r="B15" s="1326" t="inlineStr">
        <is>
          <t>Dépôt d’argent</t>
        </is>
      </c>
      <c r="C15" s="1270" t="n"/>
      <c r="D15" s="1327" t="n">
        <v>30718792967</v>
      </c>
      <c r="E15" s="1308" t="n">
        <v>24594986922</v>
      </c>
      <c r="F15" s="1308" t="n">
        <v>26354569726.55885</v>
      </c>
      <c r="G15" s="1328" t="n">
        <v>4364223240.441147</v>
      </c>
      <c r="H15" s="3398" t="n">
        <v>0.2489859443479643</v>
      </c>
      <c r="I15" s="1270" t="n"/>
      <c r="J15" s="1327" t="n">
        <v>30300920256</v>
      </c>
      <c r="K15" s="1308" t="n">
        <v>24852567874</v>
      </c>
      <c r="L15" s="1308" t="n">
        <v>26716934173.90314</v>
      </c>
      <c r="M15" s="1328" t="n">
        <v>3583986082.096859</v>
      </c>
      <c r="N15" s="3398" t="n">
        <v>0.2192269390278943</v>
      </c>
      <c r="O15" s="1270" t="n"/>
      <c r="P15" s="1327" t="n">
        <v>33362745997</v>
      </c>
      <c r="Q15" s="1308" t="n">
        <v>27513807378</v>
      </c>
      <c r="R15" s="1310" t="n">
        <v>29116093641.15698</v>
      </c>
      <c r="S15" s="1328" t="n">
        <v>4246652355.843021</v>
      </c>
      <c r="T15" s="3398" t="n">
        <v>0.2125819425368516</v>
      </c>
      <c r="U15" s="1263" t="n"/>
      <c r="V15" s="2442" t="n">
        <v>32568650886</v>
      </c>
      <c r="W15" s="2442" t="n">
        <v>26578864802</v>
      </c>
      <c r="X15" s="2442" t="n">
        <v>30323854809.2585</v>
      </c>
      <c r="Y15" s="2442" t="n">
        <v>31970954629.56151</v>
      </c>
      <c r="Z15" s="2443" t="n">
        <v>2244796076.741501</v>
      </c>
      <c r="AA15" s="2443" t="n">
        <v>597696256.4384918</v>
      </c>
      <c r="AB15" s="3399" t="n">
        <v>0.22535898837746</v>
      </c>
      <c r="AC15" s="163" t="n"/>
      <c r="AD15" s="1327" t="n">
        <v>32567859970</v>
      </c>
      <c r="AE15" s="1308" t="n">
        <v>26972234925</v>
      </c>
      <c r="AF15" s="1308" t="n">
        <v>31472064490.86595</v>
      </c>
      <c r="AG15" s="1308" t="n">
        <v>33181531578.528</v>
      </c>
      <c r="AH15" s="1328" t="n">
        <v>1095795479.134048</v>
      </c>
      <c r="AI15" s="1328" t="n">
        <v>-613671608.5279999</v>
      </c>
      <c r="AJ15" s="3398" t="n">
        <v>0.2074587093193947</v>
      </c>
      <c r="AK15" s="1272" t="n"/>
      <c r="AL15" s="1327" t="n">
        <v>30484072357</v>
      </c>
      <c r="AM15" s="1308" t="n">
        <v>26483086774</v>
      </c>
      <c r="AN15" s="1308" t="n">
        <v>31392764913.76645</v>
      </c>
      <c r="AO15" s="1310" t="n">
        <v>33097924688.91787</v>
      </c>
      <c r="AP15" s="1328" t="n">
        <v>-908692556.7664528</v>
      </c>
      <c r="AQ15" s="1328" t="n">
        <v>-2613852331.917866</v>
      </c>
      <c r="AR15" s="3398" t="n">
        <v>0.1510770106650861</v>
      </c>
      <c r="AS15" s="1330" t="n"/>
      <c r="AT15" s="1327" t="n">
        <v>28907350317</v>
      </c>
      <c r="AU15" s="1308" t="n">
        <v>28623678466</v>
      </c>
      <c r="AV15" s="1308" t="n">
        <v>34793195829.43626</v>
      </c>
      <c r="AW15" s="1310" t="n">
        <v>35218028277.92585</v>
      </c>
      <c r="AX15" s="1328" t="n">
        <v>-5885845512.436264</v>
      </c>
      <c r="AY15" s="1328" t="n">
        <v>-6310677960.92585</v>
      </c>
      <c r="AZ15" s="3398" t="n">
        <v>0.009910391193673984</v>
      </c>
      <c r="BA15" s="1270" t="n"/>
      <c r="BB15" s="1327" t="n">
        <v>27618688579</v>
      </c>
      <c r="BC15" s="1308" t="n">
        <v>28054440275</v>
      </c>
      <c r="BD15" s="1308" t="n">
        <v>34274464639.58969</v>
      </c>
      <c r="BE15" s="1310" t="n">
        <v>34167898258.12449</v>
      </c>
      <c r="BF15" s="1328" t="n">
        <v>-6655776060.589691</v>
      </c>
      <c r="BG15" s="1328" t="n">
        <v>-6549209679.124489</v>
      </c>
      <c r="BH15" s="3398" t="n">
        <v>-0.01553236107113887</v>
      </c>
      <c r="BI15" s="1270" t="n"/>
      <c r="BJ15" s="1327" t="n">
        <v>27214995717.57183</v>
      </c>
      <c r="BK15" s="1308" t="n">
        <v>27183135622.91464</v>
      </c>
      <c r="BL15" s="1308" t="n">
        <v>33019803729.11346</v>
      </c>
      <c r="BM15" s="1308" t="n">
        <v>32917138347.25836</v>
      </c>
      <c r="BN15" s="1308" t="n">
        <v>27968649467.12915</v>
      </c>
      <c r="BO15" s="1328" t="n">
        <v>-5804808011.54163</v>
      </c>
      <c r="BP15" s="1328" t="n">
        <v>-5702142629.686531</v>
      </c>
      <c r="BQ15" s="3398" t="n">
        <v>0.001172053698997644</v>
      </c>
      <c r="BR15" s="226" t="n"/>
      <c r="BS15" s="1327" t="n">
        <v>29234183695.42817</v>
      </c>
      <c r="BT15" s="1308" t="n">
        <v>30366191056</v>
      </c>
      <c r="BU15" s="1308" t="n">
        <v>33019803729.11346</v>
      </c>
      <c r="BV15" s="1308" t="n">
        <v>29653621158.86945</v>
      </c>
      <c r="BW15" s="1328" t="n">
        <v>-3785620033.685291</v>
      </c>
      <c r="BX15" s="1328" t="n">
        <v>-419437463.4412766</v>
      </c>
      <c r="BY15" s="3398" t="n">
        <v>-0.03727854305086309</v>
      </c>
      <c r="CA15" s="1327" t="n">
        <v>31896825819</v>
      </c>
      <c r="CB15" s="1308" t="n">
        <v>31566240432</v>
      </c>
      <c r="CC15" s="1308" t="n">
        <v>33138507765.17518</v>
      </c>
      <c r="CD15" s="1308" t="n">
        <v>28069152618.39788</v>
      </c>
      <c r="CE15" s="1328" t="n">
        <v>-1241681946.175179</v>
      </c>
      <c r="CF15" s="1328" t="n">
        <v>3827673200.602123</v>
      </c>
      <c r="CG15" s="3398" t="n">
        <v>0.01047275134687475</v>
      </c>
      <c r="CI15" s="1327" t="n">
        <v>37348251312</v>
      </c>
      <c r="CJ15" s="1308" t="n">
        <v>36997347063</v>
      </c>
      <c r="CK15" s="1308" t="n">
        <v>38354702381.10136</v>
      </c>
      <c r="CL15" s="1308" t="n">
        <v>32122311179.73661</v>
      </c>
      <c r="CM15" s="1328" t="n">
        <v>-1006451069.101357</v>
      </c>
      <c r="CN15" s="1328" t="n">
        <v>5225940132.26339</v>
      </c>
      <c r="CO15" s="3398" t="n">
        <v>0.009484578675397204</v>
      </c>
      <c r="CP15" s="3389" t="n"/>
      <c r="CQ15" s="1331" t="n">
        <v>372223337873</v>
      </c>
      <c r="CR15" s="1331" t="n">
        <v>339786581589.9147</v>
      </c>
      <c r="CS15" s="1331" t="n">
        <v>381976759829.0392</v>
      </c>
      <c r="CT15" s="1331" t="n"/>
      <c r="CU15" s="1332" t="n">
        <v>-9753421956.039246</v>
      </c>
      <c r="CV15" s="1332" t="n"/>
      <c r="CW15" s="3400">
        <f>IFERROR(CQ15/CR15-1,"-")</f>
        <v/>
      </c>
      <c r="CY15" s="1331" t="n"/>
      <c r="CZ15" s="1331" t="n"/>
      <c r="DA15" s="1331" t="n"/>
      <c r="DB15" s="1331" t="n"/>
      <c r="DC15" s="1331" t="n"/>
      <c r="DD15" s="1334">
        <f>CY15/$DC15-1</f>
        <v/>
      </c>
      <c r="DE15" s="1332">
        <f>CZ15/$DC15-1</f>
        <v/>
      </c>
      <c r="DF15" s="1332">
        <f>DA15/$DC15-1</f>
        <v/>
      </c>
      <c r="DG15" s="1332">
        <f>DB15/$DC15-1</f>
        <v/>
      </c>
    </row>
    <row r="16">
      <c r="A16" s="1325" t="n"/>
      <c r="B16" s="1326" t="inlineStr">
        <is>
          <t>Retrait d’argent</t>
        </is>
      </c>
      <c r="C16" s="1270" t="n"/>
      <c r="D16" s="1327" t="n">
        <v>29022630796</v>
      </c>
      <c r="E16" s="1315" t="n">
        <v>23256138789</v>
      </c>
      <c r="F16" s="1315" t="n">
        <v>27064147914.83783</v>
      </c>
      <c r="G16" s="1328" t="n">
        <v>1958482881.162174</v>
      </c>
      <c r="H16" s="3398" t="n">
        <v>0.2479556928739828</v>
      </c>
      <c r="I16" s="1270" t="n"/>
      <c r="J16" s="1327" t="n">
        <v>28520955525</v>
      </c>
      <c r="K16" s="1315" t="n">
        <v>23745109551</v>
      </c>
      <c r="L16" s="1315" t="n">
        <v>27436268769.16243</v>
      </c>
      <c r="M16" s="1328" t="n">
        <v>1084686755.837574</v>
      </c>
      <c r="N16" s="3398" t="n">
        <v>0.2011296668790845</v>
      </c>
      <c r="O16" s="1270" t="n"/>
      <c r="P16" s="1327" t="n">
        <v>31546940082</v>
      </c>
      <c r="Q16" s="1308" t="n">
        <v>26343968545</v>
      </c>
      <c r="R16" s="1317" t="n">
        <v>29900023911.69495</v>
      </c>
      <c r="S16" s="1328" t="n">
        <v>1646916170.30505</v>
      </c>
      <c r="T16" s="3398" t="n">
        <v>0.1975014329413747</v>
      </c>
      <c r="U16" s="1263" t="n"/>
      <c r="V16" s="2442" t="n">
        <v>31080054124</v>
      </c>
      <c r="W16" s="2442" t="n">
        <v>26279599758</v>
      </c>
      <c r="X16" s="2442" t="n">
        <v>31140303196.78441</v>
      </c>
      <c r="Y16" s="2442" t="n">
        <v>31963853106.93592</v>
      </c>
      <c r="Z16" s="2443" t="n">
        <v>-60249072.78441238</v>
      </c>
      <c r="AA16" s="2443" t="n">
        <v>-883798982.9359169</v>
      </c>
      <c r="AB16" s="3399" t="n">
        <v>0.1826684732722632</v>
      </c>
      <c r="AC16" s="1335" t="n"/>
      <c r="AD16" s="1327" t="n">
        <v>32683693403</v>
      </c>
      <c r="AE16" s="1308" t="n">
        <v>28530895069</v>
      </c>
      <c r="AF16" s="1308" t="n">
        <v>32319427613.63865</v>
      </c>
      <c r="AG16" s="1308" t="n">
        <v>33174161157.46967</v>
      </c>
      <c r="AH16" s="1328" t="n">
        <v>364265789.361351</v>
      </c>
      <c r="AI16" s="1328" t="n">
        <v>-490467754.4696732</v>
      </c>
      <c r="AJ16" s="3398" t="n">
        <v>0.1455544357776628</v>
      </c>
      <c r="AK16" s="1272" t="n"/>
      <c r="AL16" s="1327" t="n">
        <v>30187831295.918</v>
      </c>
      <c r="AM16" s="1308" t="n">
        <v>28221782991</v>
      </c>
      <c r="AN16" s="1315" t="n">
        <v>32237992951.39705</v>
      </c>
      <c r="AO16" s="1317" t="n">
        <v>33090572838.97276</v>
      </c>
      <c r="AP16" s="1328" t="n">
        <v>-2050161655.47905</v>
      </c>
      <c r="AQ16" s="1328" t="n">
        <v>-2902741543.054756</v>
      </c>
      <c r="AR16" s="3398" t="n">
        <v>0.06966421312023341</v>
      </c>
      <c r="AS16" s="1330" t="n"/>
      <c r="AT16" s="1327" t="n">
        <v>28507841205.082</v>
      </c>
      <c r="AU16" s="1308" t="n">
        <v>29889123538</v>
      </c>
      <c r="AV16" s="1315" t="n">
        <v>35729978069.37574</v>
      </c>
      <c r="AW16" s="1317" t="n">
        <v>33746620474.69226</v>
      </c>
      <c r="AX16" s="1328" t="n">
        <v>-7222136864.293739</v>
      </c>
      <c r="AY16" s="1328" t="n">
        <v>-5238779269.61026</v>
      </c>
      <c r="AZ16" s="3398" t="n">
        <v>-0.04621354423999369</v>
      </c>
      <c r="BA16" s="1270" t="n"/>
      <c r="BB16" s="1327" t="n">
        <v>27751259073</v>
      </c>
      <c r="BC16" s="1308" t="n">
        <v>28647635939</v>
      </c>
      <c r="BD16" s="1315" t="n">
        <v>35197280408.37391</v>
      </c>
      <c r="BE16" s="1317" t="n">
        <v>32740364844.82982</v>
      </c>
      <c r="BF16" s="1328" t="n">
        <v>-7446021335.373909</v>
      </c>
      <c r="BG16" s="1328" t="n">
        <v>-4989105771.829823</v>
      </c>
      <c r="BH16" s="3398" t="n">
        <v>-0.03128973252482936</v>
      </c>
      <c r="BI16" s="1270" t="n"/>
      <c r="BJ16" s="1327" t="n">
        <v>29815234143.15454</v>
      </c>
      <c r="BK16" s="1308" t="n">
        <v>28277288340.99451</v>
      </c>
      <c r="BL16" s="1315" t="n">
        <v>33908838638.44912</v>
      </c>
      <c r="BM16" s="1315" t="n">
        <v>31541861632.672</v>
      </c>
      <c r="BN16" s="1315" t="n">
        <v>29205135884.50959</v>
      </c>
      <c r="BO16" s="1328" t="n">
        <v>-4093604495.294582</v>
      </c>
      <c r="BP16" s="1328" t="n">
        <v>-1726627489.517464</v>
      </c>
      <c r="BQ16" s="3398" t="n">
        <v>0.05438802276986432</v>
      </c>
      <c r="BR16" s="226" t="n"/>
      <c r="BS16" s="1327" t="n">
        <v>29170005677.84546</v>
      </c>
      <c r="BT16" s="1308" t="n">
        <v>30141898353</v>
      </c>
      <c r="BU16" s="1315" t="n">
        <v>33908838638.44912</v>
      </c>
      <c r="BV16" s="1315" t="n">
        <v>29648561936.08881</v>
      </c>
      <c r="BW16" s="1328" t="n">
        <v>-4738832960.603657</v>
      </c>
      <c r="BX16" s="1328" t="n">
        <v>-478556258.2433472</v>
      </c>
      <c r="BY16" s="3398" t="n">
        <v>-0.03224391057830656</v>
      </c>
      <c r="CA16" s="1327" t="n">
        <v>33011744803</v>
      </c>
      <c r="CB16" s="1308" t="n">
        <v>30905877865</v>
      </c>
      <c r="CC16" s="1315" t="n">
        <v>34030738696.89799</v>
      </c>
      <c r="CD16" s="1315" t="n">
        <v>29310082252.87372</v>
      </c>
      <c r="CE16" s="1328" t="n">
        <v>-1018993893.897995</v>
      </c>
      <c r="CF16" s="1328" t="n">
        <v>3701662550.126282</v>
      </c>
      <c r="CG16" s="3398" t="n">
        <v>0.06813807222039259</v>
      </c>
      <c r="CI16" s="1327" t="n">
        <v>39715137590</v>
      </c>
      <c r="CJ16" s="1308" t="n">
        <v>35584393536</v>
      </c>
      <c r="CK16" s="1315" t="n">
        <v>39387375671.15831</v>
      </c>
      <c r="CL16" s="1315" t="n">
        <v>32116830772.21348</v>
      </c>
      <c r="CM16" s="1328" t="n">
        <v>327761918.8416901</v>
      </c>
      <c r="CN16" s="1328" t="n">
        <v>7598306817.786522</v>
      </c>
      <c r="CO16" s="3398" t="n">
        <v>0.1160830252683951</v>
      </c>
      <c r="CP16" s="3389" t="n"/>
      <c r="CQ16" s="1331" t="n">
        <v>371013327718</v>
      </c>
      <c r="CR16" s="1331" t="n">
        <v>339823712274.9945</v>
      </c>
      <c r="CS16" s="1331" t="n">
        <v>392261214480.2195</v>
      </c>
      <c r="CT16" s="1331" t="n"/>
      <c r="CU16" s="1332" t="n">
        <v>-21247886762.21948</v>
      </c>
      <c r="CV16" s="1332" t="n"/>
      <c r="CW16" s="3400">
        <f>IFERROR(CQ16/CR16-1,"-")</f>
        <v/>
      </c>
      <c r="CY16" s="1331" t="n"/>
      <c r="CZ16" s="1331" t="n"/>
      <c r="DA16" s="1331" t="n"/>
      <c r="DB16" s="1331" t="n"/>
      <c r="DC16" s="1331" t="n"/>
      <c r="DD16" s="1334">
        <f>CY16/$DC16-1</f>
        <v/>
      </c>
      <c r="DE16" s="1332">
        <f>CZ16/$DC16-1</f>
        <v/>
      </c>
      <c r="DF16" s="1332">
        <f>DA16/$DC16-1</f>
        <v/>
      </c>
      <c r="DG16" s="1332">
        <f>DB16/$DC16-1</f>
        <v/>
      </c>
    </row>
    <row r="17">
      <c r="A17" s="1325" t="n"/>
      <c r="B17" s="1326" t="inlineStr">
        <is>
          <t>Transfert d’argent national</t>
        </is>
      </c>
      <c r="C17" s="1270" t="n"/>
      <c r="D17" s="1327" t="n">
        <v>6074285621</v>
      </c>
      <c r="E17" s="1315" t="n">
        <v>3282959888</v>
      </c>
      <c r="F17" s="1315" t="n">
        <v>6470143289.217488</v>
      </c>
      <c r="G17" s="1328" t="n">
        <v>-395857668.2174883</v>
      </c>
      <c r="H17" s="3398" t="n">
        <v>0.8502466762396215</v>
      </c>
      <c r="I17" s="1270" t="n"/>
      <c r="J17" s="1327" t="n">
        <v>6090571051</v>
      </c>
      <c r="K17" s="1315" t="n">
        <v>5645046585</v>
      </c>
      <c r="L17" s="1315" t="n">
        <v>6559105086.794208</v>
      </c>
      <c r="M17" s="1328" t="n">
        <v>-468534035.7942076</v>
      </c>
      <c r="N17" s="3398" t="n">
        <v>0.07892308049039776</v>
      </c>
      <c r="O17" s="1270" t="n"/>
      <c r="P17" s="1327" t="n">
        <v>6240761357</v>
      </c>
      <c r="Q17" s="1308" t="n">
        <v>6022121166</v>
      </c>
      <c r="R17" s="1317" t="n">
        <v>7148107513.617051</v>
      </c>
      <c r="S17" s="1328" t="n">
        <v>-907346156.6170511</v>
      </c>
      <c r="T17" s="3398" t="n">
        <v>0.03630617600894692</v>
      </c>
      <c r="U17" s="1263" t="n"/>
      <c r="V17" s="2442" t="n">
        <v>7141568698</v>
      </c>
      <c r="W17" s="2442" t="n">
        <v>7213892371</v>
      </c>
      <c r="X17" s="2442" t="n">
        <v>7444617299.124745</v>
      </c>
      <c r="Y17" s="2442" t="n">
        <v>7146832607.159756</v>
      </c>
      <c r="Z17" s="2443" t="n">
        <v>-303048601.1247454</v>
      </c>
      <c r="AA17" s="2443" t="n">
        <v>-5263909.159755707</v>
      </c>
      <c r="AB17" s="3399" t="n">
        <v>-0.01002561020881632</v>
      </c>
      <c r="AD17" s="1327" t="n">
        <v>7091184423</v>
      </c>
      <c r="AE17" s="1308" t="n">
        <v>7514356003</v>
      </c>
      <c r="AF17" s="1308" t="n">
        <v>7726506976.821905</v>
      </c>
      <c r="AG17" s="1308" t="n">
        <v>7417446697.749029</v>
      </c>
      <c r="AH17" s="1328" t="n">
        <v>-635322553.8219051</v>
      </c>
      <c r="AI17" s="1328" t="n">
        <v>-326262274.7490292</v>
      </c>
      <c r="AJ17" s="3398" t="n">
        <v>-0.05631508273377717</v>
      </c>
      <c r="AK17" s="1272" t="n"/>
      <c r="AL17" s="1327" t="n">
        <v>6457727032.835</v>
      </c>
      <c r="AM17" s="1308" t="n">
        <v>7035204202</v>
      </c>
      <c r="AN17" s="1315" t="n">
        <v>7707038640.516985</v>
      </c>
      <c r="AO17" s="1317" t="n">
        <v>7398757094.896305</v>
      </c>
      <c r="AP17" s="1328" t="n">
        <v>-1249311607.681985</v>
      </c>
      <c r="AQ17" s="1328" t="n">
        <v>-941030062.061305</v>
      </c>
      <c r="AR17" s="3398" t="n">
        <v>-0.08208392430184641</v>
      </c>
      <c r="AS17" s="1330" t="n"/>
      <c r="AT17" s="1327" t="n">
        <v>6524488722.165</v>
      </c>
      <c r="AU17" s="1308" t="n">
        <v>6938048187</v>
      </c>
      <c r="AV17" s="1315" t="n">
        <v>8541856871.197371</v>
      </c>
      <c r="AW17" s="1317" t="n">
        <v>7205782970.881142</v>
      </c>
      <c r="AX17" s="1328" t="n">
        <v>-2017368149.032372</v>
      </c>
      <c r="AY17" s="1328" t="n">
        <v>-681294248.7161417</v>
      </c>
      <c r="AZ17" s="3398" t="n">
        <v>-0.05960746505189995</v>
      </c>
      <c r="BA17" s="1270" t="n"/>
      <c r="BB17" s="1327" t="n">
        <v>5966010897</v>
      </c>
      <c r="BC17" s="1308" t="n">
        <v>6554206926</v>
      </c>
      <c r="BD17" s="1315" t="n">
        <v>8414506466.2499</v>
      </c>
      <c r="BE17" s="1317" t="n">
        <v>6990921169.01705</v>
      </c>
      <c r="BF17" s="1328" t="n">
        <v>-2448495569.2499</v>
      </c>
      <c r="BG17" s="1328" t="n">
        <v>-1024910272.01705</v>
      </c>
      <c r="BH17" s="3398" t="n">
        <v>-0.08974328025358413</v>
      </c>
      <c r="BI17" s="1270" t="n"/>
      <c r="BJ17" s="1327" t="n">
        <v>6116336561.72795</v>
      </c>
      <c r="BK17" s="1308" t="n">
        <v>6519523504</v>
      </c>
      <c r="BL17" s="1315" t="n">
        <v>8106482622.400895</v>
      </c>
      <c r="BM17" s="1315" t="n">
        <v>6735009498.004251</v>
      </c>
      <c r="BN17" s="1315" t="n">
        <v>6779276743.160362</v>
      </c>
      <c r="BO17" s="1328" t="n">
        <v>-1990146060.672945</v>
      </c>
      <c r="BP17" s="1328" t="n">
        <v>-618672936.2763014</v>
      </c>
      <c r="BQ17" s="3398" t="n">
        <v>-0.06184300770212392</v>
      </c>
      <c r="BR17" s="226" t="n"/>
      <c r="BS17" s="1327" t="n">
        <v>8136520567.27205</v>
      </c>
      <c r="BT17" s="1308" t="n">
        <v>7277909410</v>
      </c>
      <c r="BU17" s="1315" t="n">
        <v>8106482622.400895</v>
      </c>
      <c r="BV17" s="1315" t="n">
        <v>6249470918.548841</v>
      </c>
      <c r="BW17" s="1328" t="n">
        <v>30037944.87115479</v>
      </c>
      <c r="BX17" s="1328" t="n">
        <v>1887049648.723209</v>
      </c>
      <c r="BY17" s="3398" t="n">
        <v>0.1179749717813607</v>
      </c>
      <c r="CA17" s="1327" t="n">
        <v>7584542783</v>
      </c>
      <c r="CB17" s="1308" t="n">
        <v>6648916534</v>
      </c>
      <c r="CC17" s="1315" t="n">
        <v>8135624897.546966</v>
      </c>
      <c r="CD17" s="1315" t="n">
        <v>6803637543.162921</v>
      </c>
      <c r="CE17" s="1328" t="n">
        <v>-551082114.5469656</v>
      </c>
      <c r="CF17" s="1328" t="n">
        <v>780905239.837079</v>
      </c>
      <c r="CG17" s="3398" t="n">
        <v>0.1407186034319376</v>
      </c>
      <c r="CI17" s="1327" t="n">
        <v>7683951200</v>
      </c>
      <c r="CJ17" s="1308" t="n">
        <v>7589684991</v>
      </c>
      <c r="CK17" s="1315" t="n">
        <v>9416219759.829084</v>
      </c>
      <c r="CL17" s="1315" t="n">
        <v>6769744864.508609</v>
      </c>
      <c r="CM17" s="1328" t="n">
        <v>-1732268559.829084</v>
      </c>
      <c r="CN17" s="1328" t="n">
        <v>914206335.4913912</v>
      </c>
      <c r="CO17" s="3398" t="n">
        <v>0.01242030586404863</v>
      </c>
      <c r="CP17" s="3389" t="n"/>
      <c r="CQ17" s="1331" t="n">
        <v>81107948914</v>
      </c>
      <c r="CR17" s="1331" t="n">
        <v>78241869767</v>
      </c>
      <c r="CS17" s="1331" t="n">
        <v>93776692045.7175</v>
      </c>
      <c r="CT17" s="1331" t="n"/>
      <c r="CU17" s="1332" t="n">
        <v>-12668743131.7175</v>
      </c>
      <c r="CV17" s="1332" t="n"/>
      <c r="CW17" s="3400">
        <f>IFERROR(CQ17/CR17-1,"-")</f>
        <v/>
      </c>
      <c r="CY17" s="1331" t="n"/>
      <c r="CZ17" s="1331" t="n"/>
      <c r="DA17" s="1331" t="n"/>
      <c r="DB17" s="1331" t="n"/>
      <c r="DC17" s="1331" t="n"/>
      <c r="DD17" s="1334">
        <f>CY17/$DC17-1</f>
        <v/>
      </c>
      <c r="DE17" s="1332">
        <f>CZ17/$DC17-1</f>
        <v/>
      </c>
      <c r="DF17" s="1332">
        <f>DA17/$DC17-1</f>
        <v/>
      </c>
      <c r="DG17" s="1332">
        <f>DB17/$DC17-1</f>
        <v/>
      </c>
    </row>
    <row r="18">
      <c r="A18" s="1325" t="n"/>
      <c r="B18" s="1326" t="inlineStr">
        <is>
          <t>Transfert d’argent international</t>
        </is>
      </c>
      <c r="C18" s="1270" t="n"/>
      <c r="D18" s="1327" t="n">
        <v>9793505009</v>
      </c>
      <c r="E18" s="1315" t="n">
        <v>8593839265</v>
      </c>
      <c r="F18" s="1315" t="n">
        <v>11968761284.3739</v>
      </c>
      <c r="G18" s="1328" t="n">
        <v>-2175256275.373899</v>
      </c>
      <c r="H18" s="3398" t="n">
        <v>0.1395960183809652</v>
      </c>
      <c r="I18" s="1270" t="n"/>
      <c r="J18" s="1327" t="n">
        <v>9986869508</v>
      </c>
      <c r="K18" s="1315" t="n">
        <v>9149294997</v>
      </c>
      <c r="L18" s="1315" t="n">
        <v>12133326808.04615</v>
      </c>
      <c r="M18" s="1328" t="n">
        <v>-2146457300.046146</v>
      </c>
      <c r="N18" s="3398" t="n">
        <v>0.09154525144009851</v>
      </c>
      <c r="O18" s="1270" t="n"/>
      <c r="P18" s="1327" t="n">
        <v>10950532491</v>
      </c>
      <c r="Q18" s="1308" t="n">
        <v>10668951988</v>
      </c>
      <c r="R18" s="1317" t="n">
        <v>13222889917.77012</v>
      </c>
      <c r="S18" s="1328" t="n">
        <v>-2272357426.770123</v>
      </c>
      <c r="T18" s="3398" t="n">
        <v>0.02639251758904804</v>
      </c>
      <c r="U18" s="1263" t="n"/>
      <c r="V18" s="2442" t="n">
        <v>9886756205</v>
      </c>
      <c r="W18" s="2442" t="n">
        <v>10575394686.59</v>
      </c>
      <c r="X18" s="2442" t="n">
        <v>13771387019.39331</v>
      </c>
      <c r="Y18" s="2442" t="n">
        <v>12669676057.84184</v>
      </c>
      <c r="Z18" s="2443" t="n">
        <v>-3884630814.393307</v>
      </c>
      <c r="AA18" s="2443" t="n">
        <v>-2782919852.841843</v>
      </c>
      <c r="AB18" s="3399" t="n">
        <v>-0.0651170478264248</v>
      </c>
      <c r="AD18" s="1327" t="n">
        <v>11133086343</v>
      </c>
      <c r="AE18" s="1308" t="n">
        <v>11747897913</v>
      </c>
      <c r="AF18" s="1308" t="n">
        <v>14292839189.78171</v>
      </c>
      <c r="AG18" s="1308" t="n">
        <v>13149412054.59917</v>
      </c>
      <c r="AH18" s="1328" t="n">
        <v>-3159752846.781708</v>
      </c>
      <c r="AI18" s="1328" t="n">
        <v>-2016325711.599171</v>
      </c>
      <c r="AJ18" s="3398" t="n">
        <v>-0.05233375149776043</v>
      </c>
      <c r="AL18" s="1327" t="n">
        <v>10460102987.8</v>
      </c>
      <c r="AM18" s="1308" t="n">
        <v>11994667795</v>
      </c>
      <c r="AN18" s="1315" t="n">
        <v>14256825788.00345</v>
      </c>
      <c r="AO18" s="1317" t="n">
        <v>13116279724.96317</v>
      </c>
      <c r="AP18" s="1328" t="n">
        <v>-3796722800.203451</v>
      </c>
      <c r="AQ18" s="1328" t="n">
        <v>-2656176737.163176</v>
      </c>
      <c r="AR18" s="3398" t="n">
        <v>-0.1279372495701537</v>
      </c>
      <c r="AS18" s="1330" t="n"/>
      <c r="AT18" s="1327" t="n">
        <v>9217319239.200001</v>
      </c>
      <c r="AU18" s="1308" t="n">
        <v>12198507484</v>
      </c>
      <c r="AV18" s="1315" t="n">
        <v>15801109998.1396</v>
      </c>
      <c r="AW18" s="1317" t="n">
        <v>11425345589.92414</v>
      </c>
      <c r="AX18" s="1328" t="n">
        <v>-6583790758.939598</v>
      </c>
      <c r="AY18" s="1328" t="n">
        <v>-2208026350.724134</v>
      </c>
      <c r="AZ18" s="3398" t="n">
        <v>-0.2443895901781618</v>
      </c>
      <c r="BA18" s="1270" t="n"/>
      <c r="BB18" s="1327" t="n">
        <v>9537844403</v>
      </c>
      <c r="BC18" s="1308" t="n">
        <v>11311690777</v>
      </c>
      <c r="BD18" s="1315" t="n">
        <v>15565531506.57439</v>
      </c>
      <c r="BE18" s="1317" t="n">
        <v>11084665007.35715</v>
      </c>
      <c r="BF18" s="1328" t="n">
        <v>-6027687103.574387</v>
      </c>
      <c r="BG18" s="1328" t="n">
        <v>-1546820604.357147</v>
      </c>
      <c r="BH18" s="3398" t="n">
        <v>-0.156815316911487</v>
      </c>
      <c r="BI18" s="1270" t="n"/>
      <c r="BJ18" s="1327" t="n">
        <v>10786941551.61578</v>
      </c>
      <c r="BK18" s="1308" t="n">
        <v>10973949721</v>
      </c>
      <c r="BL18" s="1315" t="n">
        <v>14995735183.35109</v>
      </c>
      <c r="BM18" s="1315" t="n">
        <v>10678896571.97244</v>
      </c>
      <c r="BN18" s="1315" t="n">
        <v>11919354818</v>
      </c>
      <c r="BO18" s="1328" t="n">
        <v>-4208793631.735308</v>
      </c>
      <c r="BP18" s="1328" t="n">
        <v>108044979.6433392</v>
      </c>
      <c r="BQ18" s="3398" t="n">
        <v>-0.01704109952557498</v>
      </c>
      <c r="BR18" s="226" t="n"/>
      <c r="BS18" s="1327" t="n">
        <v>10717199885.38422</v>
      </c>
      <c r="BT18" s="1308" t="n">
        <v>10739656154</v>
      </c>
      <c r="BU18" s="1315" t="n">
        <v>14995735183.35109</v>
      </c>
      <c r="BV18" s="1315" t="n">
        <v>10269841456.29332</v>
      </c>
      <c r="BW18" s="1328" t="n">
        <v>-4278535297.966875</v>
      </c>
      <c r="BX18" s="1328" t="n">
        <v>447358429.0908966</v>
      </c>
      <c r="BY18" s="3398" t="n">
        <v>-0.002090967186823778</v>
      </c>
      <c r="CA18" s="1327" t="n">
        <v>10725982680</v>
      </c>
      <c r="CB18" s="1308" t="n">
        <v>10611388837</v>
      </c>
      <c r="CC18" s="1315" t="n">
        <v>15049643871.13675</v>
      </c>
      <c r="CD18" s="1315" t="n">
        <v>11962186086</v>
      </c>
      <c r="CE18" s="1328" t="n">
        <v>-4323661191.136745</v>
      </c>
      <c r="CF18" s="1328" t="n">
        <v>-1236203406</v>
      </c>
      <c r="CG18" s="3398" t="n">
        <v>0.01079913711204616</v>
      </c>
      <c r="CI18" s="1327" t="n">
        <v>13163974227</v>
      </c>
      <c r="CJ18" s="1308" t="n">
        <v>11902414349</v>
      </c>
      <c r="CK18" s="1315" t="n">
        <v>17418545690.38905</v>
      </c>
      <c r="CL18" s="1315" t="n">
        <v>11124814782.59334</v>
      </c>
      <c r="CM18" s="1328" t="n">
        <v>-4254571463.389046</v>
      </c>
      <c r="CN18" s="1328" t="n">
        <v>2039159444.40666</v>
      </c>
      <c r="CO18" s="3398" t="n">
        <v>0.1059919307973001</v>
      </c>
      <c r="CP18" s="3389" t="n"/>
      <c r="CQ18" s="1331" t="n">
        <v>126360114530</v>
      </c>
      <c r="CR18" s="1331" t="n">
        <v>130467653966.59</v>
      </c>
      <c r="CS18" s="1331" t="n">
        <v>173472331440.3106</v>
      </c>
      <c r="CT18" s="1331" t="n"/>
      <c r="CU18" s="1332" t="n">
        <v>-47112216910.31061</v>
      </c>
      <c r="CV18" s="1332" t="n"/>
      <c r="CW18" s="3400">
        <f>IFERROR(CQ18/CR18-1,"-")</f>
        <v/>
      </c>
      <c r="CY18" s="1331" t="n"/>
      <c r="CZ18" s="1331" t="n"/>
      <c r="DA18" s="1331" t="n"/>
      <c r="DB18" s="1331" t="n"/>
      <c r="DC18" s="1331" t="n"/>
      <c r="DD18" s="1334">
        <f>CY18/$DC18-1</f>
        <v/>
      </c>
      <c r="DE18" s="1332">
        <f>CZ18/$DC18-1</f>
        <v/>
      </c>
      <c r="DF18" s="1332">
        <f>DA18/$DC18-1</f>
        <v/>
      </c>
      <c r="DG18" s="1332">
        <f>DB18/$DC18-1</f>
        <v/>
      </c>
    </row>
    <row r="19">
      <c r="A19" s="1325" t="n"/>
      <c r="B19" s="1326" t="inlineStr">
        <is>
          <t>Recharge Mobile</t>
        </is>
      </c>
      <c r="C19" s="1270" t="n"/>
      <c r="D19" s="1327" t="n">
        <v>1012005449</v>
      </c>
      <c r="E19" s="1315" t="n">
        <v>1345406641</v>
      </c>
      <c r="F19" s="1315" t="n">
        <v>1047096161.211617</v>
      </c>
      <c r="G19" s="1328" t="n">
        <v>-35090712.21161723</v>
      </c>
      <c r="H19" s="3398" t="n">
        <v>-0.2478070063279849</v>
      </c>
      <c r="I19" s="1270" t="n"/>
      <c r="J19" s="1327" t="n">
        <v>913333660</v>
      </c>
      <c r="K19" s="1315" t="n">
        <v>1264494724</v>
      </c>
      <c r="L19" s="1315" t="n">
        <v>1061493300.899745</v>
      </c>
      <c r="M19" s="1328" t="n">
        <v>-148159640.8997452</v>
      </c>
      <c r="N19" s="3398" t="n">
        <v>-0.277708603551279</v>
      </c>
      <c r="O19" s="1270" t="n"/>
      <c r="P19" s="1327" t="n">
        <v>997868646</v>
      </c>
      <c r="Q19" s="1308" t="n">
        <v>1353035226</v>
      </c>
      <c r="R19" s="1317" t="n">
        <v>1156814556.164421</v>
      </c>
      <c r="S19" s="1328" t="n">
        <v>-158945910.1644206</v>
      </c>
      <c r="T19" s="3398" t="n">
        <v>-0.2624961813078472</v>
      </c>
      <c r="U19" s="1263" t="n"/>
      <c r="V19" s="2442" t="n">
        <v>946918868</v>
      </c>
      <c r="W19" s="2442" t="n">
        <v>1198383883</v>
      </c>
      <c r="X19" s="2442" t="n">
        <v>1204800241.224007</v>
      </c>
      <c r="Y19" s="2442" t="n">
        <v>1204800241.224007</v>
      </c>
      <c r="Z19" s="2443" t="n">
        <v>-257881373.2240071</v>
      </c>
      <c r="AA19" s="2443" t="n">
        <v>-257881373.2240071</v>
      </c>
      <c r="AB19" s="3399" t="n">
        <v>-0.2098367798225804</v>
      </c>
      <c r="AD19" s="1327" t="n">
        <v>902885757</v>
      </c>
      <c r="AE19" s="1308" t="n">
        <v>1148754085</v>
      </c>
      <c r="AF19" s="1308" t="n">
        <v>1250419879.956548</v>
      </c>
      <c r="AG19" s="1308" t="n">
        <v>1250419879.956548</v>
      </c>
      <c r="AH19" s="1328" t="n">
        <v>-347534122.956548</v>
      </c>
      <c r="AI19" s="1328" t="n">
        <v>-347534122.956548</v>
      </c>
      <c r="AJ19" s="3398" t="n">
        <v>-0.2140304275827668</v>
      </c>
      <c r="AK19" s="1272" t="n"/>
      <c r="AL19" s="1327" t="n">
        <v>855212425</v>
      </c>
      <c r="AM19" s="1308" t="n">
        <v>1060966198</v>
      </c>
      <c r="AN19" s="1315" t="n">
        <v>1247269220.179966</v>
      </c>
      <c r="AO19" s="1317" t="n">
        <v>1247269220.179966</v>
      </c>
      <c r="AP19" s="1328" t="n">
        <v>-392056795.1799662</v>
      </c>
      <c r="AQ19" s="1328" t="n">
        <v>-392056795.1799662</v>
      </c>
      <c r="AR19" s="3398" t="n">
        <v>-0.1939305638462951</v>
      </c>
      <c r="AS19" s="1330" t="n"/>
      <c r="AT19" s="1327" t="n">
        <v>792239679</v>
      </c>
      <c r="AU19" s="1308" t="n">
        <v>1004986029</v>
      </c>
      <c r="AV19" s="1315" t="n">
        <v>1382372095.893964</v>
      </c>
      <c r="AW19" s="1317" t="n">
        <v>1053768620.055933</v>
      </c>
      <c r="AX19" s="1328" t="n">
        <v>-590132416.8939638</v>
      </c>
      <c r="AY19" s="1328" t="n">
        <v>-261528941.0559328</v>
      </c>
      <c r="AZ19" s="3398" t="n">
        <v>-0.2116908532665781</v>
      </c>
      <c r="BA19" s="1270" t="n"/>
      <c r="BB19" s="1327" t="n">
        <v>789618754</v>
      </c>
      <c r="BC19" s="1308" t="n">
        <v>938551945</v>
      </c>
      <c r="BD19" s="1315" t="n">
        <v>1361762332.834857</v>
      </c>
      <c r="BE19" s="1317" t="n">
        <v>1022347381.674482</v>
      </c>
      <c r="BF19" s="1328" t="n">
        <v>-572143578.8348572</v>
      </c>
      <c r="BG19" s="1328" t="n">
        <v>-232728627.6744819</v>
      </c>
      <c r="BH19" s="3398" t="n">
        <v>-0.1586840150866663</v>
      </c>
      <c r="BI19" s="1270" t="n"/>
      <c r="BJ19" s="1327" t="n">
        <v>767496925.4977498</v>
      </c>
      <c r="BK19" s="1308" t="n">
        <v>895144649</v>
      </c>
      <c r="BL19" s="1315" t="n">
        <v>1311913269.214668</v>
      </c>
      <c r="BM19" s="1315" t="n">
        <v>984923039.3775909</v>
      </c>
      <c r="BN19" s="1315" t="n">
        <v>923627168.2900765</v>
      </c>
      <c r="BO19" s="1328" t="n">
        <v>-544416343.7169185</v>
      </c>
      <c r="BP19" s="1328" t="n">
        <v>-217426113.8798411</v>
      </c>
      <c r="BQ19" s="3398" t="n">
        <v>-0.1426001078650811</v>
      </c>
      <c r="BR19" s="226" t="n"/>
      <c r="BS19" s="1327" t="n">
        <v>740129343.5022502</v>
      </c>
      <c r="BT19" s="1308" t="n">
        <v>898882482</v>
      </c>
      <c r="BU19" s="1315" t="n">
        <v>1311913269.214668</v>
      </c>
      <c r="BV19" s="1315" t="n">
        <v>821082313.9417714</v>
      </c>
      <c r="BW19" s="1328" t="n">
        <v>-571783925.7124181</v>
      </c>
      <c r="BX19" s="1328" t="n">
        <v>-80952970.43952119</v>
      </c>
      <c r="BY19" s="3398" t="n">
        <v>-0.1766116724674914</v>
      </c>
      <c r="CA19" s="1327" t="n">
        <v>749034362</v>
      </c>
      <c r="CB19" s="1308" t="n">
        <v>925105049</v>
      </c>
      <c r="CC19" s="1315" t="n">
        <v>1316629511.664086</v>
      </c>
      <c r="CD19" s="1315" t="n">
        <v>926946151</v>
      </c>
      <c r="CE19" s="1328" t="n">
        <v>-567595149.6640863</v>
      </c>
      <c r="CF19" s="1328" t="n">
        <v>-177911789</v>
      </c>
      <c r="CG19" s="3398" t="n">
        <v>-0.1903250740986929</v>
      </c>
      <c r="CI19" s="1327" t="n">
        <v>861211420</v>
      </c>
      <c r="CJ19" s="1308" t="n">
        <v>1195546419</v>
      </c>
      <c r="CK19" s="1315" t="n">
        <v>1523874684.517916</v>
      </c>
      <c r="CL19" s="1315" t="n">
        <v>889438138.1387191</v>
      </c>
      <c r="CM19" s="1328" t="n">
        <v>-662663264.5179164</v>
      </c>
      <c r="CN19" s="1328" t="n">
        <v>-28226718.13871908</v>
      </c>
      <c r="CO19" s="3398" t="n">
        <v>-0.2796503704805124</v>
      </c>
      <c r="CP19" s="3389" t="n"/>
      <c r="CQ19" s="1331" t="n">
        <v>10327955289</v>
      </c>
      <c r="CR19" s="1331" t="n">
        <v>13229257330</v>
      </c>
      <c r="CS19" s="1331" t="n">
        <v>15176358522.97647</v>
      </c>
      <c r="CT19" s="1331" t="n"/>
      <c r="CU19" s="1332" t="n">
        <v>-4848403233.976465</v>
      </c>
      <c r="CV19" s="1332" t="n"/>
      <c r="CW19" s="3400">
        <f>IFERROR(CQ19/CR19-1,"-")</f>
        <v/>
      </c>
      <c r="CY19" s="1331" t="n"/>
      <c r="CZ19" s="1331" t="n"/>
      <c r="DA19" s="1331" t="n"/>
      <c r="DB19" s="1331" t="n"/>
      <c r="DC19" s="1331" t="n"/>
      <c r="DD19" s="1334">
        <f>CY19/$DC19-1</f>
        <v/>
      </c>
      <c r="DE19" s="1332">
        <f>CZ19/$DC19-1</f>
        <v/>
      </c>
      <c r="DF19" s="1332">
        <f>DA19/$DC19-1</f>
        <v/>
      </c>
      <c r="DG19" s="1332">
        <f>DB19/$DC19-1</f>
        <v/>
      </c>
    </row>
    <row r="20">
      <c r="A20" s="1325" t="n"/>
      <c r="B20" s="1326" t="inlineStr">
        <is>
          <t>Achat de forfaits</t>
        </is>
      </c>
      <c r="C20" s="1270" t="n"/>
      <c r="D20" s="1327" t="n">
        <v>6158427415</v>
      </c>
      <c r="E20" s="1315" t="n">
        <v>7088334005</v>
      </c>
      <c r="F20" s="1315" t="n">
        <v>5953425156.481807</v>
      </c>
      <c r="G20" s="1328" t="n">
        <v>205002258.5181932</v>
      </c>
      <c r="H20" s="3398" t="n">
        <v>-0.1311883143971572</v>
      </c>
      <c r="I20" s="1270" t="n"/>
      <c r="J20" s="1327" t="n">
        <v>5628237280</v>
      </c>
      <c r="K20" s="1315" t="n">
        <v>6674377455</v>
      </c>
      <c r="L20" s="1315" t="n">
        <v>6035282293.176401</v>
      </c>
      <c r="M20" s="1328" t="n">
        <v>-407045013.1764011</v>
      </c>
      <c r="N20" s="3398" t="n">
        <v>-0.1567397382082881</v>
      </c>
      <c r="O20" s="1270" t="n"/>
      <c r="P20" s="1327" t="n">
        <v>6069565825</v>
      </c>
      <c r="Q20" s="1308" t="n">
        <v>7383166945</v>
      </c>
      <c r="R20" s="1317" t="n">
        <v>6577245849.21073</v>
      </c>
      <c r="S20" s="1328" t="n">
        <v>-507680024.2107296</v>
      </c>
      <c r="T20" s="3398" t="n">
        <v>-0.1779183824211902</v>
      </c>
      <c r="U20" s="1263" t="n"/>
      <c r="V20" s="2442" t="n">
        <v>5965752950</v>
      </c>
      <c r="W20" s="2442" t="n">
        <v>6961250285</v>
      </c>
      <c r="X20" s="2442" t="n">
        <v>6850075790.879305</v>
      </c>
      <c r="Y20" s="2442" t="n">
        <v>6850075790.879305</v>
      </c>
      <c r="Z20" s="2443" t="n">
        <v>-884322840.8793049</v>
      </c>
      <c r="AA20" s="2443" t="n">
        <v>-884322840.8793049</v>
      </c>
      <c r="AB20" s="3399" t="n">
        <v>-0.1430055369715816</v>
      </c>
      <c r="AD20" s="1327" t="n">
        <v>5780683940</v>
      </c>
      <c r="AE20" s="1308" t="n">
        <v>7006582755</v>
      </c>
      <c r="AF20" s="1308" t="n">
        <v>7109453214.76906</v>
      </c>
      <c r="AG20" s="1308" t="n">
        <v>7109453214.76906</v>
      </c>
      <c r="AH20" s="1328" t="n">
        <v>-1328769274.76906</v>
      </c>
      <c r="AI20" s="1328" t="n">
        <v>-1328769274.76906</v>
      </c>
      <c r="AJ20" s="3398" t="n">
        <v>-0.1749638672468659</v>
      </c>
      <c r="AK20" s="1272" t="n"/>
      <c r="AL20" s="1327" t="n">
        <v>5517263658</v>
      </c>
      <c r="AM20" s="1308" t="n">
        <v>6595384410</v>
      </c>
      <c r="AN20" s="1315" t="n">
        <v>7091539657.382207</v>
      </c>
      <c r="AO20" s="1317" t="n">
        <v>7091539657.382207</v>
      </c>
      <c r="AP20" s="1328" t="n">
        <v>-1574275999.382207</v>
      </c>
      <c r="AQ20" s="1328" t="n">
        <v>-1574275999.382207</v>
      </c>
      <c r="AR20" s="3398" t="n">
        <v>-0.1634659460281558</v>
      </c>
      <c r="AS20" s="1330" t="n"/>
      <c r="AT20" s="1327" t="n">
        <v>5118452276</v>
      </c>
      <c r="AU20" s="1308" t="n">
        <v>6501795825</v>
      </c>
      <c r="AV20" s="1315" t="n">
        <v>7859687692.666804</v>
      </c>
      <c r="AW20" s="1317" t="n">
        <v>6535571145.241914</v>
      </c>
      <c r="AX20" s="1328" t="n">
        <v>-2741235416.666804</v>
      </c>
      <c r="AY20" s="1328" t="n">
        <v>-1417118869.241914</v>
      </c>
      <c r="AZ20" s="3398" t="n">
        <v>-0.2127633020527833</v>
      </c>
      <c r="BA20" s="1270" t="n"/>
      <c r="BB20" s="1327" t="n">
        <v>5119739174</v>
      </c>
      <c r="BC20" s="1308" t="n">
        <v>6514968750</v>
      </c>
      <c r="BD20" s="1315" t="n">
        <v>7742507736.889642</v>
      </c>
      <c r="BE20" s="1317" t="n">
        <v>6340693697.759488</v>
      </c>
      <c r="BF20" s="1328" t="n">
        <v>-2622768562.889642</v>
      </c>
      <c r="BG20" s="1328" t="n">
        <v>-1220954523.759488</v>
      </c>
      <c r="BH20" s="3398" t="n">
        <v>-0.2141575239328661</v>
      </c>
      <c r="BI20" s="1270" t="n"/>
      <c r="BJ20" s="1327" t="n">
        <v>4976305407.502251</v>
      </c>
      <c r="BK20" s="1308" t="n">
        <v>6433248637</v>
      </c>
      <c r="BL20" s="1315" t="n">
        <v>7459083271.805086</v>
      </c>
      <c r="BM20" s="1315" t="n">
        <v>6108584440.575274</v>
      </c>
      <c r="BN20" s="1315" t="n">
        <v>6411368246.709924</v>
      </c>
      <c r="BO20" s="1328" t="n">
        <v>-2482777864.302835</v>
      </c>
      <c r="BP20" s="1328" t="n">
        <v>-1132279033.073023</v>
      </c>
      <c r="BQ20" s="3398" t="n">
        <v>-0.2264708410488486</v>
      </c>
      <c r="BR20" s="226" t="n"/>
      <c r="BS20" s="1327" t="n">
        <v>4945736535.497749</v>
      </c>
      <c r="BT20" s="1308" t="n">
        <v>6292746040</v>
      </c>
      <c r="BU20" s="1315" t="n">
        <v>7459083271.805086</v>
      </c>
      <c r="BV20" s="1315" t="n">
        <v>5297149568.763867</v>
      </c>
      <c r="BW20" s="1328" t="n">
        <v>-2513346736.307337</v>
      </c>
      <c r="BX20" s="1328" t="n">
        <v>-351413033.266118</v>
      </c>
      <c r="BY20" s="3398" t="n">
        <v>-0.2140575030264928</v>
      </c>
      <c r="CA20" s="1327" t="n">
        <v>4711943919</v>
      </c>
      <c r="CB20" s="1308" t="n">
        <v>6020357920</v>
      </c>
      <c r="CC20" s="1315" t="n">
        <v>7485898188.603122</v>
      </c>
      <c r="CD20" s="1315" t="n">
        <v>6434406996</v>
      </c>
      <c r="CE20" s="1328" t="n">
        <v>-2773954269.603122</v>
      </c>
      <c r="CF20" s="1328" t="n">
        <v>-1722463077</v>
      </c>
      <c r="CG20" s="3398" t="n">
        <v>-0.2173315969559497</v>
      </c>
      <c r="CI20" s="1327" t="n">
        <v>5151169720</v>
      </c>
      <c r="CJ20" s="1308" t="n">
        <v>6413381855</v>
      </c>
      <c r="CK20" s="1315" t="n">
        <v>8664222273.183601</v>
      </c>
      <c r="CL20" s="1315" t="n">
        <v>5738141925.460811</v>
      </c>
      <c r="CM20" s="1328" t="n">
        <v>-3513052553.183601</v>
      </c>
      <c r="CN20" s="1328" t="n">
        <v>-586972205.4608107</v>
      </c>
      <c r="CO20" s="3398" t="n">
        <v>-0.1968091349520931</v>
      </c>
      <c r="CP20" s="3389" t="n"/>
      <c r="CQ20" s="1331" t="n">
        <v>65143278100</v>
      </c>
      <c r="CR20" s="1331" t="n">
        <v>79885594882</v>
      </c>
      <c r="CS20" s="1331" t="n">
        <v>86287504396.85284</v>
      </c>
      <c r="CT20" s="1331" t="n"/>
      <c r="CU20" s="1332" t="n">
        <v>-21144226296.85284</v>
      </c>
      <c r="CV20" s="1332" t="n"/>
      <c r="CW20" s="3400">
        <f>IFERROR(CQ20/CR20-1,"-")</f>
        <v/>
      </c>
      <c r="CY20" s="1331" t="n"/>
      <c r="CZ20" s="1331" t="n"/>
      <c r="DA20" s="1331" t="n"/>
      <c r="DB20" s="1331" t="n"/>
      <c r="DC20" s="1331" t="n"/>
      <c r="DD20" s="1334">
        <f>CY20/$DC20-1</f>
        <v/>
      </c>
      <c r="DE20" s="1332">
        <f>CZ20/$DC20-1</f>
        <v/>
      </c>
      <c r="DF20" s="1332">
        <f>DA20/$DC20-1</f>
        <v/>
      </c>
      <c r="DG20" s="1332">
        <f>DB20/$DC20-1</f>
        <v/>
      </c>
    </row>
    <row r="21">
      <c r="A21" s="1325" t="n"/>
      <c r="B21" s="1326" t="inlineStr">
        <is>
          <t>Achat de biens et services</t>
        </is>
      </c>
      <c r="C21" s="1270" t="n"/>
      <c r="D21" s="1327" t="n">
        <v>7455710213</v>
      </c>
      <c r="E21" s="1315" t="n">
        <v>5596877240</v>
      </c>
      <c r="F21" s="1315" t="n">
        <v>9309438059.943697</v>
      </c>
      <c r="G21" s="1328" t="n">
        <v>-1853727846.943697</v>
      </c>
      <c r="H21" s="3398" t="n">
        <v>0.3321196612488144</v>
      </c>
      <c r="I21" s="1270" t="n"/>
      <c r="J21" s="1327" t="n">
        <v>7222225308</v>
      </c>
      <c r="K21" s="1315" t="n">
        <v>5923723548</v>
      </c>
      <c r="L21" s="1315" t="n">
        <v>9437438987.778152</v>
      </c>
      <c r="M21" s="1328" t="n">
        <v>-2215213679.778152</v>
      </c>
      <c r="N21" s="3398" t="n">
        <v>0.2192036393120349</v>
      </c>
      <c r="O21" s="1270" t="n"/>
      <c r="P21" s="1327" t="n">
        <v>8224868931</v>
      </c>
      <c r="Q21" s="1308" t="n">
        <v>5753597502</v>
      </c>
      <c r="R21" s="1317" t="n">
        <v>10284913512.61622</v>
      </c>
      <c r="S21" s="1328" t="n">
        <v>-2060044581.616219</v>
      </c>
      <c r="T21" s="3398" t="n">
        <v>0.4295176067044948</v>
      </c>
      <c r="U21" s="1263" t="n"/>
      <c r="V21" s="2442" t="n">
        <v>8962098007</v>
      </c>
      <c r="W21" s="2442" t="n">
        <v>5972078600</v>
      </c>
      <c r="X21" s="2442" t="n">
        <v>10711540769.38056</v>
      </c>
      <c r="Y21" s="2442" t="n">
        <v>9640386692.442505</v>
      </c>
      <c r="Z21" s="2443" t="n">
        <v>-1749442762.38056</v>
      </c>
      <c r="AA21" s="2443" t="n">
        <v>-678288685.4425049</v>
      </c>
      <c r="AB21" s="3399" t="n">
        <v>0.5006664525480291</v>
      </c>
      <c r="AD21" s="1327" t="n">
        <v>8578032076</v>
      </c>
      <c r="AE21" s="1308" t="n">
        <v>6818309247</v>
      </c>
      <c r="AF21" s="1308" t="n">
        <v>11117132172.37661</v>
      </c>
      <c r="AG21" s="1308" t="n">
        <v>10005418955.13895</v>
      </c>
      <c r="AH21" s="1328" t="n">
        <v>-2539100096.376612</v>
      </c>
      <c r="AI21" s="1328" t="n">
        <v>-1427386879.13895</v>
      </c>
      <c r="AJ21" s="3398" t="n">
        <v>0.2580878580381587</v>
      </c>
      <c r="AK21" s="1272" t="n"/>
      <c r="AL21" s="1327" t="n">
        <v>7438252324.223499</v>
      </c>
      <c r="AM21" s="1308" t="n">
        <v>6725029595</v>
      </c>
      <c r="AN21" s="1315" t="n">
        <v>11089120540.66162</v>
      </c>
      <c r="AO21" s="1317" t="n">
        <v>9980208486.595455</v>
      </c>
      <c r="AP21" s="1328" t="n">
        <v>-3650868216.438118</v>
      </c>
      <c r="AQ21" s="1328" t="n">
        <v>-2541956162.371956</v>
      </c>
      <c r="AR21" s="3398" t="n">
        <v>0.106054957699186</v>
      </c>
      <c r="AS21" s="1330" t="n"/>
      <c r="AT21" s="1327" t="n">
        <v>6140598287.776501</v>
      </c>
      <c r="AU21" s="1308" t="n">
        <v>7113528101</v>
      </c>
      <c r="AV21" s="1315" t="n">
        <v>12290282286.61281</v>
      </c>
      <c r="AW21" s="1317" t="n">
        <v>8928846590.580051</v>
      </c>
      <c r="AX21" s="1328" t="n">
        <v>-6149683998.836306</v>
      </c>
      <c r="AY21" s="1328" t="n">
        <v>-2788248302.803551</v>
      </c>
      <c r="AZ21" s="3398" t="n">
        <v>-0.1367717677374083</v>
      </c>
      <c r="BA21" s="1270" t="n"/>
      <c r="BB21" s="1327" t="n">
        <v>6404107514</v>
      </c>
      <c r="BC21" s="1308" t="n">
        <v>6775950107</v>
      </c>
      <c r="BD21" s="1315" t="n">
        <v>12107046668.20803</v>
      </c>
      <c r="BE21" s="1317" t="n">
        <v>8662606533.840528</v>
      </c>
      <c r="BF21" s="1328" t="n">
        <v>-5702939154.208035</v>
      </c>
      <c r="BG21" s="1328" t="n">
        <v>-2258499019.840528</v>
      </c>
      <c r="BH21" s="3398" t="n">
        <v>-0.05487681980064496</v>
      </c>
      <c r="BI21" s="1270" t="n"/>
      <c r="BJ21" s="1327" t="n">
        <v>6143846950.210959</v>
      </c>
      <c r="BK21" s="1308" t="n">
        <v>7210992539</v>
      </c>
      <c r="BL21" s="1315" t="n">
        <v>11663852635.69305</v>
      </c>
      <c r="BM21" s="1315" t="n">
        <v>8345500667.559789</v>
      </c>
      <c r="BN21" s="1315" t="n">
        <v>6950740945.74417</v>
      </c>
      <c r="BO21" s="1328" t="n">
        <v>-5520005685.482089</v>
      </c>
      <c r="BP21" s="1328" t="n">
        <v>-2201653717.348829</v>
      </c>
      <c r="BQ21" s="3398" t="n">
        <v>-0.1479887245781326</v>
      </c>
      <c r="BR21" s="226" t="n"/>
      <c r="BS21" s="1327" t="n">
        <v>6957119184.789041</v>
      </c>
      <c r="BT21" s="1308" t="n">
        <v>7713177274</v>
      </c>
      <c r="BU21" s="1315" t="n">
        <v>11663852635.693</v>
      </c>
      <c r="BV21" s="1315" t="n">
        <v>6909709025.238037</v>
      </c>
      <c r="BW21" s="1328" t="n">
        <v>-4706733450.90396</v>
      </c>
      <c r="BX21" s="1328" t="n">
        <v>47410159.55100346</v>
      </c>
      <c r="BY21" s="3398" t="n">
        <v>-0.09802161448557933</v>
      </c>
      <c r="CA21" s="1327" t="n">
        <v>7351277394</v>
      </c>
      <c r="CB21" s="1308" t="n">
        <v>6898867730</v>
      </c>
      <c r="CC21" s="1315" t="n">
        <v>11705783423.50888</v>
      </c>
      <c r="CD21" s="1315" t="n">
        <v>6975717888.929106</v>
      </c>
      <c r="CE21" s="1328" t="n">
        <v>-4354506029.508877</v>
      </c>
      <c r="CF21" s="1328" t="n">
        <v>375559505.0708942</v>
      </c>
      <c r="CG21" s="3398" t="n">
        <v>0.06557737902883387</v>
      </c>
      <c r="CI21" s="1327" t="n">
        <v>8503666251</v>
      </c>
      <c r="CJ21" s="1308" t="n">
        <v>8053412684</v>
      </c>
      <c r="CK21" s="1315" t="n">
        <v>13548342083.71119</v>
      </c>
      <c r="CL21" s="1315" t="n">
        <v>7484948373.792232</v>
      </c>
      <c r="CM21" s="1328" t="n">
        <v>-5044675832.711185</v>
      </c>
      <c r="CN21" s="1328" t="n">
        <v>1018717877.207768</v>
      </c>
      <c r="CO21" s="3398" t="n">
        <v>0.05590841853845818</v>
      </c>
      <c r="CP21" s="3389" t="n"/>
      <c r="CQ21" s="1331" t="n">
        <v>89381802441</v>
      </c>
      <c r="CR21" s="1331" t="n">
        <v>80555544167</v>
      </c>
      <c r="CS21" s="1331" t="n">
        <v>134928743776.1839</v>
      </c>
      <c r="CT21" s="1331" t="n"/>
      <c r="CU21" s="1332" t="n">
        <v>-45546941335.18387</v>
      </c>
      <c r="CV21" s="1332" t="n"/>
      <c r="CW21" s="3400">
        <f>IFERROR(CQ21/CR21-1,"-")</f>
        <v/>
      </c>
      <c r="CY21" s="1331" t="n"/>
      <c r="CZ21" s="1331" t="n"/>
      <c r="DA21" s="1331" t="n"/>
      <c r="DB21" s="1331" t="n"/>
      <c r="DC21" s="1331" t="n"/>
      <c r="DD21" s="1334">
        <f>CY21/$DC21-1</f>
        <v/>
      </c>
      <c r="DE21" s="1332">
        <f>CZ21/$DC21-1</f>
        <v/>
      </c>
      <c r="DF21" s="1332">
        <f>DA21/$DC21-1</f>
        <v/>
      </c>
      <c r="DG21" s="1332">
        <f>DB21/$DC21-1</f>
        <v/>
      </c>
    </row>
    <row r="22">
      <c r="A22" s="1325" t="n"/>
      <c r="B22" s="1326" t="inlineStr">
        <is>
          <t>Parie en ligne</t>
        </is>
      </c>
      <c r="C22" s="1270" t="n"/>
      <c r="D22" s="1327" t="n">
        <v>1724077511</v>
      </c>
      <c r="E22" s="1315" t="n">
        <v>325848703</v>
      </c>
      <c r="F22" s="1315" t="n">
        <v>940657377.3074422</v>
      </c>
      <c r="G22" s="1328" t="n">
        <v>783420133.6925578</v>
      </c>
      <c r="H22" s="3398" t="n">
        <v>4.291036898802694</v>
      </c>
      <c r="I22" s="1270" t="n"/>
      <c r="J22" s="1327" t="n">
        <v>1871842819</v>
      </c>
      <c r="K22" s="1315" t="n">
        <v>331165276</v>
      </c>
      <c r="L22" s="1315" t="n">
        <v>953591027.6840156</v>
      </c>
      <c r="M22" s="1328" t="n">
        <v>918251791.3159844</v>
      </c>
      <c r="N22" s="3398" t="n">
        <v>4.652291935945603</v>
      </c>
      <c r="O22" s="1270" t="n"/>
      <c r="P22" s="1327" t="n">
        <v>2024023886</v>
      </c>
      <c r="Q22" s="1308" t="n">
        <v>374500795</v>
      </c>
      <c r="R22" s="1317" t="n">
        <v>1039222744.521913</v>
      </c>
      <c r="S22" s="1328" t="n">
        <v>984801141.4780868</v>
      </c>
      <c r="T22" s="3398" t="n">
        <v>4.404591693857419</v>
      </c>
      <c r="U22" s="1263" t="n"/>
      <c r="V22" s="2442" t="n">
        <v>2414014605</v>
      </c>
      <c r="W22" s="2442" t="n">
        <v>389375658</v>
      </c>
      <c r="X22" s="2442" t="n">
        <v>1082330617.827667</v>
      </c>
      <c r="Y22" s="2442" t="n">
        <v>1082330617.827667</v>
      </c>
      <c r="Z22" s="2443" t="n">
        <v>1331683987.172333</v>
      </c>
      <c r="AA22" s="2443" t="n">
        <v>1331683987.172333</v>
      </c>
      <c r="AB22" s="3399" t="n">
        <v>5.199706004734379</v>
      </c>
      <c r="AD22" s="1327" t="n">
        <v>2389082694</v>
      </c>
      <c r="AE22" s="1308" t="n">
        <v>119390561</v>
      </c>
      <c r="AF22" s="1308" t="n">
        <v>1123312956.712579</v>
      </c>
      <c r="AG22" s="1308" t="n">
        <v>1123312956.712579</v>
      </c>
      <c r="AH22" s="1328" t="n">
        <v>1265769737.287421</v>
      </c>
      <c r="AI22" s="1328" t="n">
        <v>1265769737.287421</v>
      </c>
      <c r="AJ22" s="3398" t="n">
        <v>19.01064970286889</v>
      </c>
      <c r="AK22" s="1272" t="n"/>
      <c r="AL22" s="1327" t="n">
        <v>1997846951.5615</v>
      </c>
      <c r="AM22" s="1308" t="n">
        <v>579071264</v>
      </c>
      <c r="AN22" s="1315" t="n">
        <v>1120482565.892696</v>
      </c>
      <c r="AO22" s="1317" t="n">
        <v>1120482565.892696</v>
      </c>
      <c r="AP22" s="1328" t="n">
        <v>877364385.6688037</v>
      </c>
      <c r="AQ22" s="1328" t="n">
        <v>877364385.6688037</v>
      </c>
      <c r="AR22" s="3398" t="n">
        <v>2.450088228797864</v>
      </c>
      <c r="AS22" s="1330" t="n"/>
      <c r="AT22" s="1327" t="n">
        <v>1722512500.4385</v>
      </c>
      <c r="AU22" s="1308" t="n">
        <v>1024403470</v>
      </c>
      <c r="AV22" s="1315" t="n">
        <v>1241852046.025991</v>
      </c>
      <c r="AW22" s="1317" t="n">
        <v>2301161865.841892</v>
      </c>
      <c r="AX22" s="1328" t="n">
        <v>480660454.4125087</v>
      </c>
      <c r="AY22" s="1328" t="n">
        <v>-578649365.4033918</v>
      </c>
      <c r="AZ22" s="3398" t="n">
        <v>0.6814785881567738</v>
      </c>
      <c r="BA22" s="1270" t="n"/>
      <c r="BB22" s="1327" t="n">
        <v>2151667413</v>
      </c>
      <c r="BC22" s="1308" t="n">
        <v>1423014922</v>
      </c>
      <c r="BD22" s="1315" t="n">
        <v>1223337294.101321</v>
      </c>
      <c r="BE22" s="1317" t="n">
        <v>2232545896.297188</v>
      </c>
      <c r="BF22" s="1328" t="n">
        <v>928330118.8986788</v>
      </c>
      <c r="BG22" s="1328" t="n">
        <v>-80878483.29718828</v>
      </c>
      <c r="BH22" s="3398" t="n">
        <v>0.5120483838468139</v>
      </c>
      <c r="BI22" s="1270" t="n"/>
      <c r="BJ22" s="1327" t="n">
        <v>1866321402.719516</v>
      </c>
      <c r="BK22" s="1308" t="n">
        <v>1629170879</v>
      </c>
      <c r="BL22" s="1315" t="n">
        <v>1178555457.262248</v>
      </c>
      <c r="BM22" s="1315" t="n">
        <v>2150820679.10174</v>
      </c>
      <c r="BN22" s="1315" t="n">
        <v>1000960851.323614</v>
      </c>
      <c r="BO22" s="1328" t="n">
        <v>687765945.4572673</v>
      </c>
      <c r="BP22" s="1328" t="n">
        <v>-284499276.3822243</v>
      </c>
      <c r="BQ22" s="3398" t="n">
        <v>0.1455651624862584</v>
      </c>
      <c r="BR22" s="226" t="n"/>
      <c r="BS22" s="1327" t="n">
        <v>2585045794.280484</v>
      </c>
      <c r="BT22" s="1308" t="n">
        <v>1901467000</v>
      </c>
      <c r="BU22" s="1315" t="n">
        <v>1178555457.262248</v>
      </c>
      <c r="BV22" s="1315" t="n">
        <v>1935467378.643824</v>
      </c>
      <c r="BW22" s="1328" t="n">
        <v>1406490337.018236</v>
      </c>
      <c r="BX22" s="1328" t="n">
        <v>649578415.6366606</v>
      </c>
      <c r="BY22" s="3398" t="n">
        <v>0.3595007403654569</v>
      </c>
      <c r="CA22" s="1327" t="n">
        <v>1929025611</v>
      </c>
      <c r="CB22" s="1308" t="n">
        <v>2256746850</v>
      </c>
      <c r="CC22" s="1315" t="n">
        <v>1182792287.094651</v>
      </c>
      <c r="CD22" s="1315" t="n">
        <v>1004557725.744486</v>
      </c>
      <c r="CE22" s="1328" t="n">
        <v>746233323.9053493</v>
      </c>
      <c r="CF22" s="1328" t="n">
        <v>924467885.2555144</v>
      </c>
      <c r="CG22" s="3398" t="n">
        <v>-0.1452184320097755</v>
      </c>
      <c r="CI22" s="1327" t="n">
        <v>2342919631</v>
      </c>
      <c r="CJ22" s="1308" t="n">
        <v>2398429983</v>
      </c>
      <c r="CK22" s="1315" t="n">
        <v>1368970699.334014</v>
      </c>
      <c r="CL22" s="1315" t="n">
        <v>2096596738.790883</v>
      </c>
      <c r="CM22" s="1328" t="n">
        <v>973948931.6659858</v>
      </c>
      <c r="CN22" s="1328" t="n">
        <v>246322892.2091169</v>
      </c>
      <c r="CO22" s="3398" t="n">
        <v>-0.02314445382748531</v>
      </c>
      <c r="CP22" s="3389" t="n"/>
      <c r="CQ22" s="1331" t="n">
        <v>25018380819</v>
      </c>
      <c r="CR22" s="1331" t="n">
        <v>12752585361</v>
      </c>
      <c r="CS22" s="1331" t="n">
        <v>13633660531.02679</v>
      </c>
      <c r="CT22" s="1331" t="n"/>
      <c r="CU22" s="1332" t="n">
        <v>11384720287.97321</v>
      </c>
      <c r="CV22" s="1332" t="n"/>
      <c r="CW22" s="3400">
        <f>IFERROR(CQ22/CR22-1,"-")</f>
        <v/>
      </c>
      <c r="CY22" s="1331" t="n"/>
      <c r="CZ22" s="1331" t="n"/>
      <c r="DA22" s="1331" t="n"/>
      <c r="DB22" s="1331" t="n"/>
      <c r="DC22" s="1331" t="n"/>
      <c r="DD22" s="1334">
        <f>CY22/$DC22-1</f>
        <v/>
      </c>
      <c r="DE22" s="1332">
        <f>CZ22/$DC22-1</f>
        <v/>
      </c>
      <c r="DF22" s="1332">
        <f>DA22/$DC22-1</f>
        <v/>
      </c>
      <c r="DG22" s="1332">
        <f>DB22/$DC22-1</f>
        <v/>
      </c>
    </row>
    <row r="23">
      <c r="A23" s="1325" t="n"/>
      <c r="B23" s="1326" t="inlineStr">
        <is>
          <t xml:space="preserve">Paiement de factures </t>
        </is>
      </c>
      <c r="C23" s="1270" t="n"/>
      <c r="D23" s="1327" t="n">
        <v>1148845405</v>
      </c>
      <c r="E23" s="1315" t="n">
        <v>1033596907</v>
      </c>
      <c r="F23" s="1315" t="n">
        <v>732619639.9498402</v>
      </c>
      <c r="G23" s="1328" t="n">
        <v>416225765.0501598</v>
      </c>
      <c r="H23" s="3398" t="n">
        <v>0.1115023634644061</v>
      </c>
      <c r="I23" s="1270" t="n"/>
      <c r="J23" s="1327" t="n">
        <v>1121786993</v>
      </c>
      <c r="K23" s="1315" t="n">
        <v>971746591</v>
      </c>
      <c r="L23" s="1315" t="n">
        <v>742692857.3727928</v>
      </c>
      <c r="M23" s="1328" t="n">
        <v>379094135.6272072</v>
      </c>
      <c r="N23" s="3398" t="n">
        <v>0.1544028076760189</v>
      </c>
      <c r="O23" s="1270" t="n"/>
      <c r="P23" s="1327" t="n">
        <v>1382617603</v>
      </c>
      <c r="Q23" s="1308" t="n">
        <v>1173719725</v>
      </c>
      <c r="R23" s="1317" t="n">
        <v>809386086.035542</v>
      </c>
      <c r="S23" s="1328" t="n">
        <v>573231516.964458</v>
      </c>
      <c r="T23" s="3398" t="n">
        <v>0.1779793536314642</v>
      </c>
      <c r="U23" s="1263" t="n"/>
      <c r="V23" s="2442" t="n">
        <v>1215484905</v>
      </c>
      <c r="W23" s="2442" t="n">
        <v>1095812782</v>
      </c>
      <c r="X23" s="2442" t="n">
        <v>842960132.6354471</v>
      </c>
      <c r="Y23" s="2442" t="n">
        <v>842960132.6354471</v>
      </c>
      <c r="Z23" s="2443" t="n">
        <v>372524772.3645529</v>
      </c>
      <c r="AA23" s="2443" t="n">
        <v>372524772.3645529</v>
      </c>
      <c r="AB23" s="3399" t="n">
        <v>0.1092085481806326</v>
      </c>
      <c r="AD23" s="1327" t="n">
        <v>1266924313</v>
      </c>
      <c r="AE23" s="1308" t="n">
        <v>987411668</v>
      </c>
      <c r="AF23" s="1308" t="n">
        <v>874878732.4173458</v>
      </c>
      <c r="AG23" s="1308" t="n">
        <v>874878732.4173458</v>
      </c>
      <c r="AH23" s="1328" t="n">
        <v>392045580.5826542</v>
      </c>
      <c r="AI23" s="1328" t="n">
        <v>392045580.5826542</v>
      </c>
      <c r="AJ23" s="3398" t="n">
        <v>0.283076100939897</v>
      </c>
      <c r="AK23" s="1272" t="n"/>
      <c r="AL23" s="1327" t="n">
        <v>1128261118</v>
      </c>
      <c r="AM23" s="1308" t="n">
        <v>708534682</v>
      </c>
      <c r="AN23" s="1315" t="n">
        <v>872674316.7040335</v>
      </c>
      <c r="AO23" s="1317" t="n">
        <v>872674316.7040335</v>
      </c>
      <c r="AP23" s="1328" t="n">
        <v>255586801.2959665</v>
      </c>
      <c r="AQ23" s="1328" t="n">
        <v>255586801.2959665</v>
      </c>
      <c r="AR23" s="3398" t="n">
        <v>0.5923865784737974</v>
      </c>
      <c r="AS23" s="1330" t="n"/>
      <c r="AT23" s="1327" t="n">
        <v>1147360944</v>
      </c>
      <c r="AU23" s="1308" t="n">
        <v>736761522</v>
      </c>
      <c r="AV23" s="1315" t="n">
        <v>967201470.7786375</v>
      </c>
      <c r="AW23" s="1317" t="n">
        <v>1354608920.653814</v>
      </c>
      <c r="AX23" s="1328" t="n">
        <v>180159473.2213625</v>
      </c>
      <c r="AY23" s="1328" t="n">
        <v>-207247976.6538141</v>
      </c>
      <c r="AZ23" s="3398" t="n">
        <v>0.5573030210445762</v>
      </c>
      <c r="BA23" s="1270" t="n"/>
      <c r="BB23" s="1327" t="n">
        <v>1012012454</v>
      </c>
      <c r="BC23" s="1308" t="n">
        <v>782543625</v>
      </c>
      <c r="BD23" s="1315" t="n">
        <v>952781479.8063253</v>
      </c>
      <c r="BE23" s="1317" t="n">
        <v>1314217235.990397</v>
      </c>
      <c r="BF23" s="1328" t="n">
        <v>59230974.19367468</v>
      </c>
      <c r="BG23" s="1328" t="n">
        <v>-302204781.990397</v>
      </c>
      <c r="BH23" s="3398" t="n">
        <v>0.2932345516200454</v>
      </c>
      <c r="BI23" s="1270" t="n"/>
      <c r="BJ23" s="1327" t="n">
        <v>1010440360.573583</v>
      </c>
      <c r="BK23" s="1308" t="n">
        <v>805552711</v>
      </c>
      <c r="BL23" s="1315" t="n">
        <v>917903686.9214762</v>
      </c>
      <c r="BM23" s="1315" t="n">
        <v>1266108621.86002</v>
      </c>
      <c r="BN23" s="1315" t="n">
        <v>719901349.3029277</v>
      </c>
      <c r="BO23" s="1328" t="n">
        <v>92536673.65210664</v>
      </c>
      <c r="BP23" s="1328" t="n">
        <v>-255668261.2864375</v>
      </c>
      <c r="BQ23" s="3398" t="n">
        <v>0.2543441872590047</v>
      </c>
      <c r="BR23" s="226" t="n"/>
      <c r="BS23" s="1327" t="n">
        <v>1102986385.426417</v>
      </c>
      <c r="BT23" s="1308" t="n">
        <v>945139337</v>
      </c>
      <c r="BU23" s="1315" t="n">
        <v>917903686.9214762</v>
      </c>
      <c r="BV23" s="1315" t="n">
        <v>1057806876.046261</v>
      </c>
      <c r="BW23" s="1328" t="n">
        <v>185082698.5049409</v>
      </c>
      <c r="BX23" s="1328" t="n">
        <v>45179509.38015616</v>
      </c>
      <c r="BY23" s="3398" t="n">
        <v>0.1670092887334951</v>
      </c>
      <c r="CA23" s="1327" t="n">
        <v>1123933013</v>
      </c>
      <c r="CB23" s="1308" t="n">
        <v>1063025621</v>
      </c>
      <c r="CC23" s="1315" t="n">
        <v>921203490.6770459</v>
      </c>
      <c r="CD23" s="1315" t="n">
        <v>722488258.4167407</v>
      </c>
      <c r="CE23" s="1328" t="n">
        <v>202729522.3229541</v>
      </c>
      <c r="CF23" s="1328" t="n">
        <v>401444754.5832593</v>
      </c>
      <c r="CG23" s="3398" t="n">
        <v>0.05729625965430984</v>
      </c>
      <c r="CI23" s="1327" t="n">
        <v>1252579031</v>
      </c>
      <c r="CJ23" s="1308" t="n">
        <v>1184582436</v>
      </c>
      <c r="CK23" s="1315" t="n">
        <v>1066206298.959551</v>
      </c>
      <c r="CL23" s="1315" t="n">
        <v>1145870228.070268</v>
      </c>
      <c r="CM23" s="1328" t="n">
        <v>186372732.0404487</v>
      </c>
      <c r="CN23" s="1328" t="n">
        <v>106708802.9297316</v>
      </c>
      <c r="CO23" s="3398" t="n">
        <v>0.05740131959883299</v>
      </c>
      <c r="CP23" s="3389" t="n"/>
      <c r="CQ23" s="1331" t="n">
        <v>13913232525</v>
      </c>
      <c r="CR23" s="1331" t="n">
        <v>11488427607</v>
      </c>
      <c r="CS23" s="1331" t="n">
        <v>10618411879.17951</v>
      </c>
      <c r="CT23" s="1331" t="n"/>
      <c r="CU23" s="1332" t="n">
        <v>3294820645.820486</v>
      </c>
      <c r="CV23" s="1332" t="n"/>
      <c r="CW23" s="3400">
        <f>IFERROR(CQ23/CR23-1,"-")</f>
        <v/>
      </c>
      <c r="CY23" s="1331" t="n"/>
      <c r="CZ23" s="1331" t="n"/>
      <c r="DA23" s="1331" t="n"/>
      <c r="DB23" s="1331" t="n"/>
      <c r="DC23" s="1331" t="n"/>
      <c r="DD23" s="1334">
        <f>CY23/$DC23-1</f>
        <v/>
      </c>
      <c r="DE23" s="1332">
        <f>CZ23/$DC23-1</f>
        <v/>
      </c>
      <c r="DF23" s="1332">
        <f>DA23/$DC23-1</f>
        <v/>
      </c>
      <c r="DG23" s="1332">
        <f>DB23/$DC23-1</f>
        <v/>
      </c>
    </row>
    <row r="24">
      <c r="A24" s="1325" t="n"/>
      <c r="B24" s="1326" t="inlineStr">
        <is>
          <t>Paiement de salaires</t>
        </is>
      </c>
      <c r="C24" s="1270" t="n"/>
      <c r="D24" s="1327" t="n">
        <v>1273214250</v>
      </c>
      <c r="E24" s="1315" t="n">
        <v>1232169222</v>
      </c>
      <c r="F24" s="1315" t="n">
        <v>1053966177.544098</v>
      </c>
      <c r="G24" s="1328" t="n">
        <v>219248072.455902</v>
      </c>
      <c r="H24" s="3398" t="n">
        <v>0.0333111940041626</v>
      </c>
      <c r="I24" s="1270" t="n"/>
      <c r="J24" s="1327" t="n">
        <v>763881390</v>
      </c>
      <c r="K24" s="1315" t="n">
        <v>1554222243</v>
      </c>
      <c r="L24" s="1315" t="n">
        <v>1068457777.11897</v>
      </c>
      <c r="M24" s="1328" t="n">
        <v>-304576387.1189703</v>
      </c>
      <c r="N24" s="3398" t="n">
        <v>-0.5085121233849179</v>
      </c>
      <c r="O24" s="1270" t="n"/>
      <c r="P24" s="1327" t="n">
        <v>1762273888</v>
      </c>
      <c r="Q24" s="1308" t="n">
        <v>1012227170</v>
      </c>
      <c r="R24" s="1317" t="n">
        <v>1164404436.81617</v>
      </c>
      <c r="S24" s="1328" t="n">
        <v>597869451.1838303</v>
      </c>
      <c r="T24" s="3398" t="n">
        <v>0.7409865494916521</v>
      </c>
      <c r="U24" s="1263" t="n"/>
      <c r="V24" s="2442" t="n">
        <v>581258878</v>
      </c>
      <c r="W24" s="2442" t="n">
        <v>1102068669</v>
      </c>
      <c r="X24" s="2442" t="n">
        <v>1212704956.799516</v>
      </c>
      <c r="Y24" s="2442" t="n">
        <v>1212704956.799516</v>
      </c>
      <c r="Z24" s="2443" t="n">
        <v>-631446078.7995162</v>
      </c>
      <c r="AA24" s="2443" t="n">
        <v>-631446078.7995162</v>
      </c>
      <c r="AB24" s="3399" t="n">
        <v>-0.4725747184815395</v>
      </c>
      <c r="AD24" s="1327" t="n">
        <v>1280957469</v>
      </c>
      <c r="AE24" s="1308" t="n">
        <v>1186945617</v>
      </c>
      <c r="AF24" s="1308" t="n">
        <v>1258623906.784246</v>
      </c>
      <c r="AG24" s="1308" t="n">
        <v>1258623906.784246</v>
      </c>
      <c r="AH24" s="1328" t="n">
        <v>22333562.21575403</v>
      </c>
      <c r="AI24" s="1328" t="n">
        <v>22333562.21575403</v>
      </c>
      <c r="AJ24" s="3398" t="n">
        <v>0.07920485206189531</v>
      </c>
      <c r="AK24" s="1272" t="n"/>
      <c r="AL24" s="1327" t="n">
        <v>1032256763.589</v>
      </c>
      <c r="AM24" s="1308" t="n">
        <v>1311040341</v>
      </c>
      <c r="AN24" s="1315" t="n">
        <v>1255452575.473449</v>
      </c>
      <c r="AO24" s="1317" t="n">
        <v>1255452575.473449</v>
      </c>
      <c r="AP24" s="1328" t="n">
        <v>-223195811.8844488</v>
      </c>
      <c r="AQ24" s="1328" t="n">
        <v>-223195811.8844488</v>
      </c>
      <c r="AR24" s="3398" t="n">
        <v>-0.2126430199686739</v>
      </c>
      <c r="AS24" s="1330" t="n"/>
      <c r="AT24" s="1327" t="n">
        <v>889865985.411</v>
      </c>
      <c r="AU24" s="1308" t="n">
        <v>1029460942</v>
      </c>
      <c r="AV24" s="1315" t="n">
        <v>1391441863.531511</v>
      </c>
      <c r="AW24" s="1317" t="n">
        <v>1249944701.552798</v>
      </c>
      <c r="AX24" s="1328" t="n">
        <v>-501575878.1205106</v>
      </c>
      <c r="AY24" s="1328" t="n">
        <v>-360078716.141798</v>
      </c>
      <c r="AZ24" s="3398" t="n">
        <v>-0.1356000513412388</v>
      </c>
      <c r="BA24" s="1270" t="n"/>
      <c r="BB24" s="1327" t="n">
        <v>913002445</v>
      </c>
      <c r="BC24" s="1308" t="n">
        <v>909632296</v>
      </c>
      <c r="BD24" s="1315" t="n">
        <v>1370696879.45444</v>
      </c>
      <c r="BE24" s="1317" t="n">
        <v>1212673891.164615</v>
      </c>
      <c r="BF24" s="1328" t="n">
        <v>-457694434.4544404</v>
      </c>
      <c r="BG24" s="1328" t="n">
        <v>-299671446.1646152</v>
      </c>
      <c r="BH24" s="3398" t="n">
        <v>0.003704957502960182</v>
      </c>
      <c r="BI24" s="1270" t="n"/>
      <c r="BJ24" s="1327" t="n">
        <v>1114755283.674732</v>
      </c>
      <c r="BK24" s="1308" t="n">
        <v>1605193655</v>
      </c>
      <c r="BL24" s="1315" t="n">
        <v>1320520755.250978</v>
      </c>
      <c r="BM24" s="1315" t="n">
        <v>1168282401.920407</v>
      </c>
      <c r="BN24" s="1315" t="n">
        <v>1005902587.296711</v>
      </c>
      <c r="BO24" s="1328" t="n">
        <v>-205765471.5762455</v>
      </c>
      <c r="BP24" s="1328" t="n">
        <v>-53527118.24567461</v>
      </c>
      <c r="BQ24" s="3398" t="n">
        <v>-0.3055322140089495</v>
      </c>
      <c r="BR24" s="226" t="n"/>
      <c r="BS24" s="1327" t="n">
        <v>1148945034.325268</v>
      </c>
      <c r="BT24" s="1308" t="n">
        <v>1251685052</v>
      </c>
      <c r="BU24" s="1315" t="n">
        <v>1320520755.250978</v>
      </c>
      <c r="BV24" s="1315" t="n">
        <v>1030009300.191347</v>
      </c>
      <c r="BW24" s="1328" t="n">
        <v>-171575720.92571</v>
      </c>
      <c r="BX24" s="1328" t="n">
        <v>118935734.1339208</v>
      </c>
      <c r="BY24" s="3398" t="n">
        <v>-0.0820813650451202</v>
      </c>
      <c r="CA24" s="1327" t="n">
        <v>876271000</v>
      </c>
      <c r="CB24" s="1308" t="n">
        <v>1109300451</v>
      </c>
      <c r="CC24" s="1315" t="n">
        <v>1325267941.050067</v>
      </c>
      <c r="CD24" s="1315" t="n">
        <v>1009517219.458751</v>
      </c>
      <c r="CE24" s="1328" t="n">
        <v>-448996941.0500667</v>
      </c>
      <c r="CF24" s="1328" t="n">
        <v>-133246219.4587507</v>
      </c>
      <c r="CG24" s="3398" t="n">
        <v>-0.2100688328305745</v>
      </c>
      <c r="CI24" s="1327" t="n">
        <v>1559530333</v>
      </c>
      <c r="CJ24" s="1308" t="n">
        <v>1160515295</v>
      </c>
      <c r="CK24" s="1315" t="n">
        <v>1533872853.128503</v>
      </c>
      <c r="CL24" s="1315" t="n">
        <v>1115758479.597121</v>
      </c>
      <c r="CM24" s="1328" t="n">
        <v>25657479.87149739</v>
      </c>
      <c r="CN24" s="1328" t="n">
        <v>443771853.4028792</v>
      </c>
      <c r="CO24" s="3398" t="n">
        <v>0.3438257468205104</v>
      </c>
      <c r="CP24" s="3389" t="n"/>
      <c r="CQ24" s="1331" t="n">
        <v>13196212720</v>
      </c>
      <c r="CR24" s="1331" t="n">
        <v>14464460953</v>
      </c>
      <c r="CS24" s="1331" t="n">
        <v>15275930878.20292</v>
      </c>
      <c r="CT24" s="1331" t="n"/>
      <c r="CU24" s="1332" t="n">
        <v>-2079718158.202925</v>
      </c>
      <c r="CV24" s="1332" t="n"/>
      <c r="CW24" s="3400">
        <f>IFERROR(CQ24/CR24-1,"-")</f>
        <v/>
      </c>
      <c r="CY24" s="1331" t="n"/>
      <c r="CZ24" s="1331" t="n"/>
      <c r="DA24" s="1331" t="n"/>
      <c r="DB24" s="1331" t="n"/>
      <c r="DC24" s="1331" t="n"/>
      <c r="DD24" s="1334">
        <f>CY24/$DC24-1</f>
        <v/>
      </c>
      <c r="DE24" s="1332">
        <f>CZ24/$DC24-1</f>
        <v/>
      </c>
      <c r="DF24" s="1332">
        <f>DA24/$DC24-1</f>
        <v/>
      </c>
      <c r="DG24" s="1332">
        <f>DB24/$DC24-1</f>
        <v/>
      </c>
    </row>
    <row r="25">
      <c r="A25" s="1336" t="n"/>
      <c r="B25" s="1337" t="inlineStr">
        <is>
          <t>Autres (Push &amp; Pull_paiements en ligne inclus)</t>
        </is>
      </c>
      <c r="C25" s="1270" t="n"/>
      <c r="D25" s="1338" t="n">
        <v>1388740508</v>
      </c>
      <c r="E25" s="1339" t="n">
        <v>986072115</v>
      </c>
      <c r="F25" s="1339" t="n">
        <v>1087862959.835742</v>
      </c>
      <c r="G25" s="1340" t="n">
        <v>300877548.1642575</v>
      </c>
      <c r="H25" s="3401" t="n">
        <v>0.4083559273958375</v>
      </c>
      <c r="I25" s="1270" t="n"/>
      <c r="J25" s="1338" t="n">
        <v>2066764618.293007</v>
      </c>
      <c r="K25" s="1339" t="n">
        <v>994398977</v>
      </c>
      <c r="L25" s="1339" t="n">
        <v>1102820626.165235</v>
      </c>
      <c r="M25" s="1340" t="n">
        <v>963943992.1277726</v>
      </c>
      <c r="N25" s="3401" t="n">
        <v>1.078405817077793</v>
      </c>
      <c r="O25" s="1270" t="n"/>
      <c r="P25" s="1338" t="n">
        <v>1957318760</v>
      </c>
      <c r="Q25" s="1339" t="n">
        <v>1004070953</v>
      </c>
      <c r="R25" s="1342" t="n">
        <v>1201853042.411989</v>
      </c>
      <c r="S25" s="1340" t="n">
        <v>755465717.5880105</v>
      </c>
      <c r="T25" s="3401" t="n">
        <v>0.9493829137790026</v>
      </c>
      <c r="U25" s="1263" t="n"/>
      <c r="V25" s="2445" t="n">
        <v>7042148433</v>
      </c>
      <c r="W25" s="2445" t="n">
        <v>1008011492</v>
      </c>
      <c r="X25" s="2445" t="n">
        <v>1251706963.486691</v>
      </c>
      <c r="Y25" s="2445" t="n">
        <v>1251706963.486691</v>
      </c>
      <c r="Z25" s="2446" t="n">
        <v>5790441469.513309</v>
      </c>
      <c r="AA25" s="2446" t="n">
        <v>5790441469.513309</v>
      </c>
      <c r="AB25" s="3402" t="n">
        <v>5.986178718089456</v>
      </c>
      <c r="AD25" s="1338" t="n">
        <v>3660136339</v>
      </c>
      <c r="AE25" s="1339" t="n">
        <v>1008011492</v>
      </c>
      <c r="AF25" s="1339" t="n">
        <v>1299102720.492231</v>
      </c>
      <c r="AG25" s="1339" t="n">
        <v>1299102720.492231</v>
      </c>
      <c r="AH25" s="1340" t="n">
        <v>2361033618.507769</v>
      </c>
      <c r="AI25" s="1340" t="n">
        <v>2361033618.507769</v>
      </c>
      <c r="AJ25" s="3401" t="n">
        <v>2.631046241087894</v>
      </c>
      <c r="AK25" s="1272" t="n"/>
      <c r="AL25" s="1338" t="n">
        <v>3723595366</v>
      </c>
      <c r="AM25" s="1339" t="n">
        <v>992736406</v>
      </c>
      <c r="AN25" s="1339" t="n">
        <v>1295829395.465405</v>
      </c>
      <c r="AO25" s="1342" t="n">
        <v>1295829395.465405</v>
      </c>
      <c r="AP25" s="1340" t="n">
        <v>2427765970.534595</v>
      </c>
      <c r="AQ25" s="1340" t="n">
        <v>2427765970.534595</v>
      </c>
      <c r="AR25" s="3401" t="n">
        <v>2.750839944515946</v>
      </c>
      <c r="AS25" s="1330" t="n"/>
      <c r="AT25" s="1338" t="n">
        <v>3719966999</v>
      </c>
      <c r="AU25" s="1339" t="n">
        <v>1147702729</v>
      </c>
      <c r="AV25" s="1339" t="n">
        <v>1436192257.7325</v>
      </c>
      <c r="AW25" s="1342" t="n">
        <v>3557836112.903783</v>
      </c>
      <c r="AX25" s="1340" t="n">
        <v>2283774741.2675</v>
      </c>
      <c r="AY25" s="1340" t="n">
        <v>162130886.0962172</v>
      </c>
      <c r="AZ25" s="3401" t="n">
        <v>2.241228677953244</v>
      </c>
      <c r="BA25" s="1270" t="n"/>
      <c r="BB25" s="1338" t="n">
        <v>3412759889</v>
      </c>
      <c r="BC25" s="1339" t="n">
        <v>1177808618</v>
      </c>
      <c r="BD25" s="1339" t="n">
        <v>1414780090.757262</v>
      </c>
      <c r="BE25" s="1342" t="n">
        <v>3451748671.602152</v>
      </c>
      <c r="BF25" s="1340" t="n">
        <v>1997979798.242738</v>
      </c>
      <c r="BG25" s="1340" t="n">
        <v>-38988782.60215235</v>
      </c>
      <c r="BH25" s="3401" t="n">
        <v>1.897550448217216</v>
      </c>
      <c r="BI25" s="1270" t="n"/>
      <c r="BJ25" s="1338" t="n">
        <v>3681891417.316746</v>
      </c>
      <c r="BK25" s="1339" t="n">
        <v>1462163528</v>
      </c>
      <c r="BL25" s="1339" t="n">
        <v>1362990243.841818</v>
      </c>
      <c r="BM25" s="1339" t="n">
        <v>3325392966.951843</v>
      </c>
      <c r="BN25" s="1339" t="n">
        <v>1121438510</v>
      </c>
      <c r="BO25" s="1340" t="n">
        <v>2318901173.474928</v>
      </c>
      <c r="BP25" s="1340" t="n">
        <v>356498450.364903</v>
      </c>
      <c r="BQ25" s="3401" t="n">
        <v>1.518111925793259</v>
      </c>
      <c r="BR25" s="226" t="n"/>
      <c r="BS25" s="1338" t="n">
        <v>3958447917.683254</v>
      </c>
      <c r="BT25" s="1339" t="n">
        <v>1379273836</v>
      </c>
      <c r="BU25" s="1339" t="n">
        <v>1362990243.841818</v>
      </c>
      <c r="BV25" s="1339" t="n">
        <v>3580460130.85476</v>
      </c>
      <c r="BW25" s="1340" t="n">
        <v>2595457673.841435</v>
      </c>
      <c r="BX25" s="1340" t="n">
        <v>377987786.8284941</v>
      </c>
      <c r="BY25" s="3401" t="n">
        <v>1.869950704758568</v>
      </c>
      <c r="CA25" s="1338" t="n">
        <v>3811740678</v>
      </c>
      <c r="CB25" s="1339" t="n">
        <v>1097554594</v>
      </c>
      <c r="CC25" s="1339" t="n">
        <v>1367890104.676367</v>
      </c>
      <c r="CD25" s="1339" t="n">
        <v>1125468311</v>
      </c>
      <c r="CE25" s="1340" t="n">
        <v>2443850573.323633</v>
      </c>
      <c r="CF25" s="1340" t="n">
        <v>2686272367</v>
      </c>
      <c r="CG25" s="3401" t="n">
        <v>2.472939477304944</v>
      </c>
      <c r="CI25" s="1338" t="n">
        <v>4720990756</v>
      </c>
      <c r="CJ25" s="1339" t="n">
        <v>1403825421</v>
      </c>
      <c r="CK25" s="1339" t="n">
        <v>1583203994.177747</v>
      </c>
      <c r="CL25" s="1339" t="n">
        <v>3878536583.231306</v>
      </c>
      <c r="CM25" s="1340" t="n">
        <v>3137786761.822253</v>
      </c>
      <c r="CN25" s="1340" t="n">
        <v>842454172.7686939</v>
      </c>
      <c r="CO25" s="3401" t="n">
        <v>2.362947190853014</v>
      </c>
      <c r="CP25" s="3389" t="n"/>
      <c r="CQ25" s="1343" t="n">
        <v>43144501681.29301</v>
      </c>
      <c r="CR25" s="1343" t="n">
        <v>13661630161</v>
      </c>
      <c r="CS25" s="1343" t="n">
        <v>15767222642.88481</v>
      </c>
      <c r="CT25" s="1343" t="n"/>
      <c r="CU25" s="1344" t="n">
        <v>27377279038.4082</v>
      </c>
      <c r="CV25" s="1344" t="n"/>
      <c r="CW25" s="3403">
        <f>IFERROR(CQ25/CR25-1,"-")</f>
        <v/>
      </c>
      <c r="CY25" s="1343" t="n"/>
      <c r="CZ25" s="1343" t="n"/>
      <c r="DA25" s="1343" t="n"/>
      <c r="DB25" s="1343" t="n"/>
      <c r="DC25" s="1343" t="n"/>
      <c r="DD25" s="1346">
        <f>CY25/$DC25-1</f>
        <v/>
      </c>
      <c r="DE25" s="1344">
        <f>CZ25/$DC25-1</f>
        <v/>
      </c>
      <c r="DF25" s="1344">
        <f>DA25/$DC25-1</f>
        <v/>
      </c>
      <c r="DG25" s="1344">
        <f>DB25/$DC25-1</f>
        <v/>
      </c>
    </row>
    <row customFormat="1" r="26" s="3404">
      <c r="A26" s="3405" t="n"/>
      <c r="B26" s="3405" t="n"/>
      <c r="C26" s="3405" t="n"/>
      <c r="D26" s="3406" t="n"/>
      <c r="E26" s="3406" t="n"/>
      <c r="F26" s="3406" t="n"/>
      <c r="G26" s="3406" t="n"/>
      <c r="H26" s="3406" t="n"/>
      <c r="I26" s="3405" t="n"/>
      <c r="J26" s="3406" t="n"/>
      <c r="K26" s="3406" t="n"/>
      <c r="L26" s="3406" t="n"/>
      <c r="M26" s="3406" t="n"/>
      <c r="N26" s="3406" t="n"/>
      <c r="O26" s="3405" t="n"/>
      <c r="P26" s="3406" t="n"/>
      <c r="Q26" s="3406" t="n"/>
      <c r="R26" s="3406" t="n"/>
      <c r="S26" s="3406" t="n"/>
      <c r="T26" s="3406" t="n"/>
      <c r="U26" s="3407" t="n"/>
      <c r="V26" s="2448" t="n"/>
      <c r="W26" s="2448" t="n"/>
      <c r="X26" s="2448" t="n"/>
      <c r="Y26" s="2448" t="n"/>
      <c r="Z26" s="2449" t="n"/>
      <c r="AA26" s="2449" t="n"/>
      <c r="AB26" s="2449" t="n"/>
      <c r="AC26" s="2756" t="n"/>
      <c r="AD26" s="3406" t="n"/>
      <c r="AE26" s="3406" t="n"/>
      <c r="AF26" s="3406" t="n"/>
      <c r="AG26" s="3406" t="n"/>
      <c r="AH26" s="3406" t="n"/>
      <c r="AI26" s="3406" t="n"/>
      <c r="AJ26" s="3406" t="n"/>
      <c r="AK26" s="3405" t="n"/>
      <c r="AL26" s="3406" t="n"/>
      <c r="AM26" s="3406" t="n"/>
      <c r="AN26" s="3406" t="n"/>
      <c r="AO26" s="3408" t="n"/>
      <c r="AP26" s="3406" t="n"/>
      <c r="AQ26" s="3406" t="n"/>
      <c r="AR26" s="3406" t="n"/>
      <c r="AS26" s="3409" t="n"/>
      <c r="AT26" s="3406" t="n"/>
      <c r="AU26" s="3406" t="n"/>
      <c r="AV26" s="3406" t="n"/>
      <c r="AW26" s="3408" t="n"/>
      <c r="AX26" s="3406" t="n"/>
      <c r="AY26" s="3406" t="n"/>
      <c r="AZ26" s="3406" t="n"/>
      <c r="BA26" s="3405" t="n"/>
      <c r="BB26" s="3406" t="n"/>
      <c r="BC26" s="3406" t="n"/>
      <c r="BD26" s="3406" t="n"/>
      <c r="BE26" s="3408" t="n"/>
      <c r="BF26" s="3406" t="n"/>
      <c r="BG26" s="3406" t="n"/>
      <c r="BH26" s="3406" t="n"/>
      <c r="BI26" s="3405" t="n"/>
      <c r="BJ26" s="3406" t="n"/>
      <c r="BK26" s="3406" t="n"/>
      <c r="BL26" s="3406" t="n"/>
      <c r="BM26" s="3406" t="n"/>
      <c r="BN26" s="3406" t="n"/>
      <c r="BO26" s="3406" t="n"/>
      <c r="BP26" s="3406" t="n"/>
      <c r="BQ26" s="3406" t="n"/>
      <c r="BR26" s="2756" t="n"/>
      <c r="BS26" s="3406" t="n"/>
      <c r="BT26" s="3406" t="n"/>
      <c r="BU26" s="3406" t="n"/>
      <c r="BV26" s="3406" t="n"/>
      <c r="BW26" s="3406" t="n"/>
      <c r="BX26" s="3406" t="n"/>
      <c r="BY26" s="3406" t="n"/>
      <c r="BZ26" s="2756" t="n"/>
      <c r="CA26" s="3406" t="n"/>
      <c r="CB26" s="3406" t="n"/>
      <c r="CC26" s="3406" t="n"/>
      <c r="CD26" s="3406" t="n"/>
      <c r="CE26" s="3406" t="n"/>
      <c r="CF26" s="3406" t="n"/>
      <c r="CG26" s="3406" t="n"/>
      <c r="CH26" s="2756" t="n"/>
      <c r="CI26" s="3406" t="n"/>
      <c r="CJ26" s="3406" t="n"/>
      <c r="CK26" s="3406" t="n"/>
      <c r="CL26" s="3406" t="n"/>
      <c r="CM26" s="3406" t="n"/>
      <c r="CN26" s="3406" t="n"/>
      <c r="CO26" s="3406" t="n"/>
      <c r="CP26" s="3410" t="n"/>
      <c r="CQ26" s="3406" t="n"/>
      <c r="CR26" s="3406" t="n"/>
      <c r="CS26" s="3406" t="n"/>
      <c r="CT26" s="3406" t="n"/>
      <c r="CU26" s="3406" t="n"/>
      <c r="CV26" s="3406" t="n"/>
      <c r="CW26" s="3406">
        <f>IFERROR(CQ26/CR26-1,"-")</f>
        <v/>
      </c>
      <c r="CY26" s="3406" t="n"/>
      <c r="CZ26" s="3406" t="n"/>
      <c r="DA26" s="3406" t="n"/>
      <c r="DB26" s="3406" t="n"/>
      <c r="DC26" s="3406" t="n"/>
      <c r="DD26" s="1354" t="n"/>
      <c r="DE26" s="3406" t="n"/>
      <c r="DF26" s="3406" t="n"/>
      <c r="DG26" s="3406" t="n"/>
    </row>
    <row r="27">
      <c r="A27" s="2581" t="inlineStr">
        <is>
          <t>Chiffre d'affaires</t>
        </is>
      </c>
      <c r="B27" s="3385" t="n"/>
      <c r="C27" s="1270" t="n"/>
      <c r="D27" s="1295" t="n">
        <v>700479708.5727967</v>
      </c>
      <c r="E27" s="1295" t="n">
        <v>434950813.9999999</v>
      </c>
      <c r="F27" s="1295" t="n">
        <v>500409127.1846127</v>
      </c>
      <c r="G27" s="1297" t="n">
        <v>200070581.388184</v>
      </c>
      <c r="H27" s="3386" t="n">
        <v>0.6104802796685809</v>
      </c>
      <c r="I27" s="1270" t="n"/>
      <c r="J27" s="1295" t="n">
        <v>680434436.1680508</v>
      </c>
      <c r="K27" s="1296" t="n">
        <v>441627353.9033898</v>
      </c>
      <c r="L27" s="1296" t="n">
        <v>585808447.359583</v>
      </c>
      <c r="M27" s="1297" t="n">
        <v>94625988.80846775</v>
      </c>
      <c r="N27" s="3386" t="n">
        <v>0.5407434121866064</v>
      </c>
      <c r="O27" s="1335" t="n"/>
      <c r="P27" s="1295" t="n">
        <v>744398971.4583045</v>
      </c>
      <c r="Q27" s="1296" t="n">
        <v>472220750.096621</v>
      </c>
      <c r="R27" s="1299" t="n">
        <v>622420650.8143916</v>
      </c>
      <c r="S27" s="1297" t="n">
        <v>121978320.6439129</v>
      </c>
      <c r="T27" s="3386" t="n">
        <v>0.5763792067713951</v>
      </c>
      <c r="U27" s="1291" t="n"/>
      <c r="V27" s="2430" t="n">
        <v>730895568.965</v>
      </c>
      <c r="W27" s="2430" t="n">
        <v>926000000.0000001</v>
      </c>
      <c r="X27" s="2430" t="n">
        <v>662805979.8991402</v>
      </c>
      <c r="Y27" s="2430" t="n">
        <v>651640269.3317822</v>
      </c>
      <c r="Z27" s="2431" t="n">
        <v>68089589.06585979</v>
      </c>
      <c r="AA27" s="2431" t="n">
        <v>79255299.63321781</v>
      </c>
      <c r="AB27" s="3387" t="n">
        <v>-0.2106959298434126</v>
      </c>
      <c r="AD27" s="1295" t="n">
        <v>745421584.5985602</v>
      </c>
      <c r="AE27" s="1296" t="n">
        <v>632131619.8139685</v>
      </c>
      <c r="AF27" s="1299" t="n">
        <v>601841851.2237092</v>
      </c>
      <c r="AG27" s="1299" t="n">
        <v>680161297.8277518</v>
      </c>
      <c r="AH27" s="1297" t="n">
        <v>143579733.374851</v>
      </c>
      <c r="AI27" s="1297" t="n">
        <v>65260286.77080846</v>
      </c>
      <c r="AJ27" s="3386" t="n">
        <v>0.1792189493984371</v>
      </c>
      <c r="AK27" s="1355" t="n"/>
      <c r="AL27" s="1295" t="n">
        <v>712316151.6857612</v>
      </c>
      <c r="AM27" s="1299" t="n">
        <v>614687706.1860213</v>
      </c>
      <c r="AN27" s="1299" t="n">
        <v>600271148.4203254</v>
      </c>
      <c r="AO27" s="1299" t="n">
        <v>678393837.3143028</v>
      </c>
      <c r="AP27" s="1297" t="n">
        <v>112045003.2654358</v>
      </c>
      <c r="AQ27" s="1297" t="n">
        <v>33922314.37145841</v>
      </c>
      <c r="AR27" s="3386" t="n">
        <v>0.1588260909031338</v>
      </c>
      <c r="AS27" s="1335" t="n"/>
      <c r="AT27" s="1295" t="n">
        <v>729901440.2070966</v>
      </c>
      <c r="AU27" s="1299" t="n">
        <v>661855734.4343706</v>
      </c>
      <c r="AV27" s="1299" t="n">
        <v>757170294.3849083</v>
      </c>
      <c r="AW27" s="1299" t="n">
        <v>721711880.696499</v>
      </c>
      <c r="AX27" s="1297" t="n">
        <v>-27268854.17781174</v>
      </c>
      <c r="AY27" s="1297" t="n">
        <v>8189559.510597587</v>
      </c>
      <c r="AZ27" s="3386" t="n">
        <v>0.1028104800374339</v>
      </c>
      <c r="BA27" s="1335" t="n"/>
      <c r="BB27" s="1295" t="n">
        <v>706422484.0400862</v>
      </c>
      <c r="BC27" s="1299" t="n">
        <v>652052427.071981</v>
      </c>
      <c r="BD27" s="1299" t="n">
        <v>652574134.4476018</v>
      </c>
      <c r="BE27" s="1299" t="n">
        <v>710938790.3362067</v>
      </c>
      <c r="BF27" s="1297" t="n">
        <v>53848349.59248435</v>
      </c>
      <c r="BG27" s="1297" t="n">
        <v>-4516306.296120524</v>
      </c>
      <c r="BH27" s="3386" t="n">
        <v>0.08338295313499877</v>
      </c>
      <c r="BI27" s="1335" t="n"/>
      <c r="BJ27" s="1295" t="n">
        <v>726468295.40242</v>
      </c>
      <c r="BK27" s="1299" t="n">
        <v>634246890.4936488</v>
      </c>
      <c r="BL27" s="1299" t="n">
        <v>718624997.0743027</v>
      </c>
      <c r="BM27" s="1299" t="n">
        <v>684997443.9820502</v>
      </c>
      <c r="BN27" s="1299" t="n">
        <v>643171550.8257822</v>
      </c>
      <c r="BO27" s="1297" t="n">
        <v>7843298.328117371</v>
      </c>
      <c r="BP27" s="1297" t="n">
        <v>41470851.42036986</v>
      </c>
      <c r="BQ27" s="3386" t="n">
        <v>0.1454030067644372</v>
      </c>
      <c r="BR27" s="163" t="n"/>
      <c r="BS27" s="1295" t="n">
        <v>743243497.9662249</v>
      </c>
      <c r="BT27" s="1299" t="n">
        <v>686906505.0997525</v>
      </c>
      <c r="BU27" s="1299" t="n">
        <v>673951442.4831843</v>
      </c>
      <c r="BV27" s="1299" t="n">
        <v>694871333.5009347</v>
      </c>
      <c r="BW27" s="1297" t="n">
        <v>69292055.48304057</v>
      </c>
      <c r="BX27" s="1297" t="n">
        <v>48372164.46529019</v>
      </c>
      <c r="BY27" s="3386" t="n">
        <v>0.08201551804825469</v>
      </c>
      <c r="BZ27" s="3411" t="n"/>
      <c r="CA27" s="1295" t="n">
        <v>711835432.5211865</v>
      </c>
      <c r="CB27" s="1299" t="n">
        <v>663363854.3871187</v>
      </c>
      <c r="CC27" s="1299" t="n">
        <v>721193167.6392292</v>
      </c>
      <c r="CD27" s="1299" t="n">
        <v>649727085.2509441</v>
      </c>
      <c r="CE27" s="1297" t="n">
        <v>-9357735.118042707</v>
      </c>
      <c r="CF27" s="1297" t="n">
        <v>62108347.27024233</v>
      </c>
      <c r="CG27" s="3386" t="n">
        <v>0.07306936881396808</v>
      </c>
      <c r="CI27" s="1295" t="n">
        <v>824880388.2929628</v>
      </c>
      <c r="CJ27" s="1299" t="n">
        <v>754972398.7107625</v>
      </c>
      <c r="CK27" s="1299" t="n">
        <v>833952268.650649</v>
      </c>
      <c r="CL27" s="1299" t="n">
        <v>762396049.2197165</v>
      </c>
      <c r="CM27" s="1297" t="n">
        <v>-9071880.357686162</v>
      </c>
      <c r="CN27" s="1297" t="n">
        <v>62484339.07324624</v>
      </c>
      <c r="CO27" s="3386" t="n">
        <v>0.09259674883688396</v>
      </c>
      <c r="CP27" s="3389" t="n"/>
      <c r="CQ27" s="1303" t="n">
        <v>8746359750.878448</v>
      </c>
      <c r="CR27" s="1303" t="n">
        <v>8336916703.790846</v>
      </c>
      <c r="CS27" s="1303" t="n">
        <v>7931023509.581638</v>
      </c>
      <c r="CT27" s="1303" t="n"/>
      <c r="CU27" s="1304" t="n">
        <v>815336241.2968102</v>
      </c>
      <c r="CV27" s="1304" t="n"/>
      <c r="CW27" s="3390">
        <f>IFERROR(CQ27/CR27-1,"-")</f>
        <v/>
      </c>
      <c r="CY27" s="1303" t="n"/>
      <c r="CZ27" s="1303" t="n"/>
      <c r="DA27" s="1303" t="n"/>
      <c r="DB27" s="1303" t="n"/>
      <c r="DC27" s="1303" t="n"/>
      <c r="DD27" s="1306">
        <f>CY27/$DC27-1</f>
        <v/>
      </c>
      <c r="DE27" s="1304">
        <f>CZ27/$DC27-1</f>
        <v/>
      </c>
      <c r="DF27" s="1304">
        <f>DA27/$DC27-1</f>
        <v/>
      </c>
      <c r="DG27" s="1304">
        <f>DB27/$DC27-1</f>
        <v/>
      </c>
    </row>
    <row r="28">
      <c r="A28" s="1357" t="n"/>
      <c r="B28" s="1358" t="inlineStr">
        <is>
          <t>Dépôt d’argent</t>
        </is>
      </c>
      <c r="C28" s="1270" t="n"/>
      <c r="D28" s="1359" t="n">
        <v>0</v>
      </c>
      <c r="E28" s="1360" t="n">
        <v>0</v>
      </c>
      <c r="F28" s="1308" t="n">
        <v>0</v>
      </c>
      <c r="G28" s="1361" t="n">
        <v>0</v>
      </c>
      <c r="H28" s="3412" t="n"/>
      <c r="I28" s="1270" t="n"/>
      <c r="J28" s="1359" t="n">
        <v>0</v>
      </c>
      <c r="K28" s="1360" t="n">
        <v>0</v>
      </c>
      <c r="L28" s="1308" t="n">
        <v>0</v>
      </c>
      <c r="M28" s="1361" t="n">
        <v>0</v>
      </c>
      <c r="N28" s="3412" t="n"/>
      <c r="O28" s="1270" t="n"/>
      <c r="P28" s="1359" t="n">
        <v>0</v>
      </c>
      <c r="Q28" s="1360" t="n">
        <v>0</v>
      </c>
      <c r="R28" s="1310" t="n">
        <v>0</v>
      </c>
      <c r="S28" s="1361" t="n">
        <v>0</v>
      </c>
      <c r="T28" s="3412" t="n"/>
      <c r="U28" s="1363" t="n"/>
      <c r="V28" s="2450" t="n">
        <v>0</v>
      </c>
      <c r="W28" s="2450" t="n">
        <v>0</v>
      </c>
      <c r="X28" s="2450" t="n">
        <v>0</v>
      </c>
      <c r="Y28" s="2450" t="n">
        <v>0</v>
      </c>
      <c r="Z28" s="2451" t="n">
        <v>0</v>
      </c>
      <c r="AA28" s="2451" t="n">
        <v>0</v>
      </c>
      <c r="AB28" s="3413" t="n"/>
      <c r="AD28" s="1359" t="n">
        <v>0</v>
      </c>
      <c r="AE28" s="1360" t="n">
        <v>0</v>
      </c>
      <c r="AF28" s="1360" t="n">
        <v>0</v>
      </c>
      <c r="AG28" s="1360" t="n">
        <v>0</v>
      </c>
      <c r="AH28" s="1361" t="n">
        <v>0</v>
      </c>
      <c r="AI28" s="1361" t="n">
        <v>0</v>
      </c>
      <c r="AJ28" s="3412" t="n"/>
      <c r="AK28" s="1272" t="n"/>
      <c r="AL28" s="1359" t="n">
        <v>0</v>
      </c>
      <c r="AM28" s="1360" t="n">
        <v>0</v>
      </c>
      <c r="AN28" s="1308" t="n">
        <v>0</v>
      </c>
      <c r="AO28" s="1310" t="n">
        <v>0</v>
      </c>
      <c r="AP28" s="1361" t="n">
        <v>0</v>
      </c>
      <c r="AQ28" s="1361" t="n">
        <v>0</v>
      </c>
      <c r="AR28" s="3412" t="n"/>
      <c r="AS28" s="1330" t="n"/>
      <c r="AT28" s="1359" t="n">
        <v>0</v>
      </c>
      <c r="AU28" s="1360" t="n">
        <v>0</v>
      </c>
      <c r="AV28" s="1308" t="n">
        <v>0</v>
      </c>
      <c r="AW28" s="1310" t="n">
        <v>0</v>
      </c>
      <c r="AX28" s="1361" t="n">
        <v>0</v>
      </c>
      <c r="AY28" s="1361" t="n">
        <v>0</v>
      </c>
      <c r="AZ28" s="3412" t="n"/>
      <c r="BB28" s="1359" t="n">
        <v>0</v>
      </c>
      <c r="BC28" s="1360" t="n">
        <v>0</v>
      </c>
      <c r="BD28" s="1308" t="n">
        <v>0</v>
      </c>
      <c r="BE28" s="1310" t="n">
        <v>0</v>
      </c>
      <c r="BF28" s="1361" t="n">
        <v>0</v>
      </c>
      <c r="BG28" s="1361" t="n">
        <v>0</v>
      </c>
      <c r="BH28" s="3412" t="n"/>
      <c r="BJ28" s="1359" t="n"/>
      <c r="BK28" s="1360" t="n"/>
      <c r="BL28" s="1308" t="n"/>
      <c r="BM28" s="1308" t="n"/>
      <c r="BN28" s="1308" t="n"/>
      <c r="BO28" s="1361" t="n"/>
      <c r="BP28" s="1361" t="n"/>
      <c r="BQ28" s="3412" t="n"/>
      <c r="BR28" s="226" t="n"/>
      <c r="BS28" s="1359" t="n"/>
      <c r="BT28" s="1360" t="n"/>
      <c r="BU28" s="1308" t="n"/>
      <c r="BV28" s="1308" t="n"/>
      <c r="BW28" s="1361" t="n"/>
      <c r="BX28" s="1361" t="n"/>
      <c r="BY28" s="3412" t="n"/>
      <c r="BZ28" s="3411" t="n"/>
      <c r="CA28" s="1359" t="n"/>
      <c r="CB28" s="1360" t="n"/>
      <c r="CC28" s="1308" t="n"/>
      <c r="CD28" s="1308" t="n"/>
      <c r="CE28" s="1361" t="n"/>
      <c r="CF28" s="1361" t="n"/>
      <c r="CG28" s="3412" t="n"/>
      <c r="CI28" s="1359" t="n"/>
      <c r="CJ28" s="1360" t="n"/>
      <c r="CK28" s="1308" t="n"/>
      <c r="CL28" s="1308" t="n"/>
      <c r="CM28" s="1361" t="n"/>
      <c r="CN28" s="1361" t="n"/>
      <c r="CO28" s="3412" t="n"/>
      <c r="CP28" s="3389" t="n"/>
      <c r="CQ28" s="1364" t="n">
        <v>0</v>
      </c>
      <c r="CR28" s="1364" t="n">
        <v>0</v>
      </c>
      <c r="CS28" s="1364" t="n">
        <v>0</v>
      </c>
      <c r="CT28" s="1364" t="n"/>
      <c r="CU28" s="1365" t="n">
        <v>0</v>
      </c>
      <c r="CV28" s="1365" t="n"/>
      <c r="CW28" s="3414">
        <f>IFERROR(CQ28/CR28-1,"-")</f>
        <v/>
      </c>
      <c r="CY28" s="1364" t="n"/>
      <c r="CZ28" s="1364" t="n"/>
      <c r="DA28" s="1364" t="n"/>
      <c r="DB28" s="1364" t="n"/>
      <c r="DC28" s="1364" t="n"/>
      <c r="DD28" s="1367">
        <f>CY28/$DC28-1</f>
        <v/>
      </c>
      <c r="DE28" s="1365">
        <f>CZ28/$DC28-1</f>
        <v/>
      </c>
      <c r="DF28" s="1365">
        <f>DA28/$DC28-1</f>
        <v/>
      </c>
      <c r="DG28" s="1365">
        <f>DB28/$DC28-1</f>
        <v/>
      </c>
    </row>
    <row r="29">
      <c r="A29" s="1325" t="n"/>
      <c r="B29" s="1326" t="inlineStr">
        <is>
          <t>Retrait d’argent</t>
        </is>
      </c>
      <c r="C29" s="1270" t="n"/>
      <c r="D29" s="1327" t="n">
        <v>456734107.6271186</v>
      </c>
      <c r="E29" s="1308" t="n">
        <v>324209446.5080508</v>
      </c>
      <c r="F29" s="1308" t="n">
        <v>364840633.9030055</v>
      </c>
      <c r="G29" s="1328" t="n">
        <v>91893473.72411317</v>
      </c>
      <c r="H29" s="3398" t="n">
        <v>0.408762491489516</v>
      </c>
      <c r="I29" s="1270" t="n"/>
      <c r="J29" s="1327" t="n">
        <v>442727311.0169492</v>
      </c>
      <c r="K29" s="1308" t="n">
        <v>321710660.8940678</v>
      </c>
      <c r="L29" s="1308" t="n">
        <v>373902680.9385436</v>
      </c>
      <c r="M29" s="1328" t="n">
        <v>68824630.07840556</v>
      </c>
      <c r="N29" s="3398" t="n">
        <v>0.3761661170523956</v>
      </c>
      <c r="O29" s="1335" t="n"/>
      <c r="P29" s="1327" t="n">
        <v>489104165.5430503</v>
      </c>
      <c r="Q29" s="1308" t="n">
        <v>349254927.4103841</v>
      </c>
      <c r="R29" s="1310" t="n">
        <v>396695021.1772788</v>
      </c>
      <c r="S29" s="1328" t="n">
        <v>92409144.36577153</v>
      </c>
      <c r="T29" s="3398" t="n">
        <v>0.4004216609615348</v>
      </c>
      <c r="U29" s="1263" t="n"/>
      <c r="V29" s="2442" t="n">
        <v>469335892.2711865</v>
      </c>
      <c r="W29" s="2442" t="n">
        <v>356308608.2737433</v>
      </c>
      <c r="X29" s="2442" t="n">
        <v>422812338.3625723</v>
      </c>
      <c r="Y29" s="2442" t="n">
        <v>490980076.9694189</v>
      </c>
      <c r="Z29" s="2443" t="n">
        <v>46523553.90861422</v>
      </c>
      <c r="AA29" s="2443" t="n">
        <v>-21644184.69823241</v>
      </c>
      <c r="AB29" s="3399" t="n">
        <v>0.3172173822716262</v>
      </c>
      <c r="AC29" s="3415" t="n"/>
      <c r="AD29" s="1327" t="n">
        <v>490219152.197479</v>
      </c>
      <c r="AE29" s="1308" t="n">
        <v>383842089.8449007</v>
      </c>
      <c r="AF29" s="1308" t="n">
        <v>438698093.3028473</v>
      </c>
      <c r="AG29" s="1308" t="n">
        <v>511708472.8556651</v>
      </c>
      <c r="AH29" s="1328" t="n">
        <v>51521058.89463174</v>
      </c>
      <c r="AI29" s="1328" t="n">
        <v>-21489320.65818614</v>
      </c>
      <c r="AJ29" s="3398" t="n">
        <v>0.27713756559517</v>
      </c>
      <c r="AK29" s="1272" t="n"/>
      <c r="AL29" s="1327" t="n">
        <v>470794576.086441</v>
      </c>
      <c r="AM29" s="1308" t="n">
        <v>377121709</v>
      </c>
      <c r="AN29" s="1308" t="n">
        <v>437554422.6261224</v>
      </c>
      <c r="AO29" s="1310" t="n">
        <v>510381262.0083812</v>
      </c>
      <c r="AP29" s="1328" t="n">
        <v>33240153.46031862</v>
      </c>
      <c r="AQ29" s="1328" t="n">
        <v>-39586685.92194027</v>
      </c>
      <c r="AR29" s="3398" t="n">
        <v>0.2483889546821103</v>
      </c>
      <c r="AS29" s="1330" t="n"/>
      <c r="AT29" s="1327" t="n">
        <v>509924653.235593</v>
      </c>
      <c r="AU29" s="1308" t="n">
        <v>406246862.2033899</v>
      </c>
      <c r="AV29" s="1308" t="n">
        <v>482720398.1374104</v>
      </c>
      <c r="AW29" s="1310" t="n">
        <v>529646737.9459074</v>
      </c>
      <c r="AX29" s="1328" t="n">
        <v>27204255.09818262</v>
      </c>
      <c r="AY29" s="1328" t="n">
        <v>-19722084.71031433</v>
      </c>
      <c r="AZ29" s="3398" t="n">
        <v>0.2552088414169615</v>
      </c>
      <c r="BB29" s="1327" t="n">
        <v>480605934.3546726</v>
      </c>
      <c r="BC29" s="1308" t="n">
        <v>395880796.6949152</v>
      </c>
      <c r="BD29" s="1308" t="n">
        <v>475528805.207359</v>
      </c>
      <c r="BE29" s="1310" t="n">
        <v>521740629.8166928</v>
      </c>
      <c r="BF29" s="1328" t="n">
        <v>5077129.147313654</v>
      </c>
      <c r="BG29" s="1328" t="n">
        <v>-41134695.46202016</v>
      </c>
      <c r="BH29" s="3398" t="n">
        <v>0.214016790829717</v>
      </c>
      <c r="BI29" s="226" t="n"/>
      <c r="BJ29" s="1327" t="n">
        <v>497784933.4650654</v>
      </c>
      <c r="BK29" s="1308" t="n">
        <v>393067101.4556019</v>
      </c>
      <c r="BL29" s="1308" t="n">
        <v>458214133.1665978</v>
      </c>
      <c r="BM29" s="1308" t="n">
        <v>502702908.7511283</v>
      </c>
      <c r="BN29" s="1308" t="n">
        <v>505315367.5561787</v>
      </c>
      <c r="BO29" s="1328" t="n">
        <v>39570800.29846758</v>
      </c>
      <c r="BP29" s="1328" t="n">
        <v>-4917975.286062837</v>
      </c>
      <c r="BQ29" s="3398" t="n">
        <v>0.2664121001774853</v>
      </c>
      <c r="BR29" s="226" t="n"/>
      <c r="BS29" s="1327" t="n">
        <v>493782114.5111426</v>
      </c>
      <c r="BT29" s="1308" t="n">
        <v>438394902.0687893</v>
      </c>
      <c r="BU29" s="1308" t="n">
        <v>491070136.5800116</v>
      </c>
      <c r="BV29" s="1308" t="n">
        <v>522283757.5074029</v>
      </c>
      <c r="BW29" s="1328" t="n">
        <v>2711977.931130946</v>
      </c>
      <c r="BX29" s="1328" t="n">
        <v>-28501642.99626034</v>
      </c>
      <c r="BY29" s="3398" t="n">
        <v>0.126340913594069</v>
      </c>
      <c r="CA29" s="1327" t="n">
        <v>494333491.2974542</v>
      </c>
      <c r="CB29" s="1308" t="n">
        <v>423195556.6101695</v>
      </c>
      <c r="CC29" s="1308" t="n">
        <v>459846548.8166397</v>
      </c>
      <c r="CD29" s="1308" t="n">
        <v>511375526.5840858</v>
      </c>
      <c r="CE29" s="1328" t="n">
        <v>34486942.48081458</v>
      </c>
      <c r="CF29" s="1328" t="n">
        <v>-17042035.28663158</v>
      </c>
      <c r="CG29" s="3398" t="n">
        <v>0.1680970737431777</v>
      </c>
      <c r="CI29" s="1327" t="n">
        <v>570491016.9491526</v>
      </c>
      <c r="CJ29" s="1310" t="n">
        <v>484646880.1525424</v>
      </c>
      <c r="CK29" s="1308" t="n">
        <v>531517091.6890116</v>
      </c>
      <c r="CL29" s="1308" t="n">
        <v>573037128.0235533</v>
      </c>
      <c r="CM29" s="1328" t="n">
        <v>38973925.26014102</v>
      </c>
      <c r="CN29" s="1328" t="n">
        <v>-2546111.074400663</v>
      </c>
      <c r="CO29" s="3398" t="n">
        <v>0.1771271833413863</v>
      </c>
      <c r="CP29" s="3389" t="n"/>
      <c r="CQ29" s="1364" t="n">
        <v>5865837348.555305</v>
      </c>
      <c r="CR29" s="1364" t="n">
        <v>5435269365.901726</v>
      </c>
      <c r="CS29" s="1364" t="n">
        <v>5333400303.9074</v>
      </c>
      <c r="CT29" s="1364" t="n"/>
      <c r="CU29" s="1332" t="n">
        <v>532437044.6479044</v>
      </c>
      <c r="CV29" s="1332" t="n"/>
      <c r="CW29" s="3400">
        <f>IFERROR(CQ29/CR29-1,"-")</f>
        <v/>
      </c>
      <c r="CY29" s="1364" t="n"/>
      <c r="CZ29" s="1364" t="n"/>
      <c r="DA29" s="1364" t="n"/>
      <c r="DB29" s="1364" t="n"/>
      <c r="DC29" s="1364" t="n"/>
      <c r="DD29" s="1334">
        <f>CY29/$DC29-1</f>
        <v/>
      </c>
      <c r="DE29" s="1332">
        <f>CZ29/$DC29-1</f>
        <v/>
      </c>
      <c r="DF29" s="1332">
        <f>DA29/$DC29-1</f>
        <v/>
      </c>
      <c r="DG29" s="1332">
        <f>DB29/$DC29-1</f>
        <v/>
      </c>
    </row>
    <row r="30">
      <c r="A30" s="1325" t="n"/>
      <c r="B30" s="1326" t="inlineStr">
        <is>
          <t>Transfert d’argent national</t>
        </is>
      </c>
      <c r="C30" s="1270" t="n"/>
      <c r="D30" s="1327" t="n">
        <v>32007847.45762712</v>
      </c>
      <c r="E30" s="1308" t="n">
        <v>21471186.44067797</v>
      </c>
      <c r="F30" s="1308" t="n">
        <v>8147967.204813082</v>
      </c>
      <c r="G30" s="1328" t="n">
        <v>23859880.25281404</v>
      </c>
      <c r="H30" s="3398" t="n">
        <v>0.4907349226397222</v>
      </c>
      <c r="I30" s="1270" t="n"/>
      <c r="J30" s="1327" t="n">
        <v>29318305.08474576</v>
      </c>
      <c r="K30" s="1308" t="n">
        <v>21431322.03389831</v>
      </c>
      <c r="L30" s="1308" t="n">
        <v>8348454.73716103</v>
      </c>
      <c r="M30" s="1328" t="n">
        <v>20969850.34758474</v>
      </c>
      <c r="N30" s="3398" t="n">
        <v>0.3680119704408564</v>
      </c>
      <c r="O30" s="1270" t="n"/>
      <c r="P30" s="1327" t="n">
        <v>31282509</v>
      </c>
      <c r="Q30" s="1308" t="n">
        <v>20808320.58402463</v>
      </c>
      <c r="R30" s="1310" t="n">
        <v>8872998.601409931</v>
      </c>
      <c r="S30" s="1328" t="n">
        <v>22409510.39859007</v>
      </c>
      <c r="T30" s="3398" t="n">
        <v>0.5033653904783082</v>
      </c>
      <c r="U30" s="1263" t="n"/>
      <c r="V30" s="2442" t="n">
        <v>32631728.2881356</v>
      </c>
      <c r="W30" s="2442" t="n">
        <v>28491627.40591783</v>
      </c>
      <c r="X30" s="2442" t="n">
        <v>9453043.118516313</v>
      </c>
      <c r="Y30" s="2442" t="n">
        <v>10451326.9325026</v>
      </c>
      <c r="Z30" s="2443" t="n">
        <v>23178685.16961928</v>
      </c>
      <c r="AA30" s="2443" t="n">
        <v>22180401.35563299</v>
      </c>
      <c r="AB30" s="3399" t="n">
        <v>0.1453093859200842</v>
      </c>
      <c r="AD30" s="1327" t="n">
        <v>31570906.77966102</v>
      </c>
      <c r="AE30" s="1308" t="n">
        <v>16663031.01694915</v>
      </c>
      <c r="AF30" s="1308" t="n">
        <v>9811493.230362408</v>
      </c>
      <c r="AG30" s="1308" t="n">
        <v>10958256.18405864</v>
      </c>
      <c r="AH30" s="1328" t="n">
        <v>21759413.54929861</v>
      </c>
      <c r="AI30" s="1328" t="n">
        <v>20612650.59560238</v>
      </c>
      <c r="AJ30" s="3398" t="n">
        <v>0.8946677076666307</v>
      </c>
      <c r="AK30" s="1272" t="n"/>
      <c r="AL30" s="1327" t="n">
        <v>28664474.61228814</v>
      </c>
      <c r="AM30" s="1308" t="n">
        <v>26246053</v>
      </c>
      <c r="AN30" s="1308" t="n">
        <v>9785733.038188154</v>
      </c>
      <c r="AO30" s="1310" t="n">
        <v>10929616.89808892</v>
      </c>
      <c r="AP30" s="1328" t="n">
        <v>18878741.57409998</v>
      </c>
      <c r="AQ30" s="1328" t="n">
        <v>17734857.71419922</v>
      </c>
      <c r="AR30" s="3398" t="n">
        <v>0.09214420211252849</v>
      </c>
      <c r="AS30" s="1330" t="n"/>
      <c r="AT30" s="1327" t="n">
        <v>27350130.00127119</v>
      </c>
      <c r="AU30" s="1308" t="n">
        <v>29463620.59322034</v>
      </c>
      <c r="AV30" s="1308" t="n">
        <v>10806722.21629138</v>
      </c>
      <c r="AW30" s="1310" t="n">
        <v>35370666.52754983</v>
      </c>
      <c r="AX30" s="1328" t="n">
        <v>16543407.78497981</v>
      </c>
      <c r="AY30" s="1328" t="n">
        <v>-8020536.526278645</v>
      </c>
      <c r="AZ30" s="3398" t="n">
        <v>-0.07173220905632605</v>
      </c>
      <c r="BA30" s="1270" t="n"/>
      <c r="BB30" s="1327" t="n">
        <v>26534996.45423729</v>
      </c>
      <c r="BC30" s="1308" t="n">
        <v>29136231.77966102</v>
      </c>
      <c r="BD30" s="1308" t="n">
        <v>10644463.94206914</v>
      </c>
      <c r="BE30" s="1310" t="n">
        <v>34842683.82864051</v>
      </c>
      <c r="BF30" s="1328" t="n">
        <v>15890532.51216815</v>
      </c>
      <c r="BG30" s="1328" t="n">
        <v>-8307687.374403223</v>
      </c>
      <c r="BH30" s="3398" t="n">
        <v>-0.08927837151678486</v>
      </c>
      <c r="BI30" s="226" t="n"/>
      <c r="BJ30" s="1327" t="n">
        <v>26898157.48015356</v>
      </c>
      <c r="BK30" s="1308" t="n">
        <v>29080558.79822323</v>
      </c>
      <c r="BL30" s="1308" t="n">
        <v>10253728.15686774</v>
      </c>
      <c r="BM30" s="1308" t="n">
        <v>33571313.99850409</v>
      </c>
      <c r="BN30" s="1308" t="n">
        <v>26613159.48003882</v>
      </c>
      <c r="BO30" s="1328" t="n">
        <v>16644429.32328583</v>
      </c>
      <c r="BP30" s="1328" t="n">
        <v>-6673156.518350534</v>
      </c>
      <c r="BQ30" s="3398" t="n">
        <v>-0.07504674628889896</v>
      </c>
      <c r="BR30" s="226" t="n"/>
      <c r="BS30" s="1327" t="n">
        <v>36269818.67238882</v>
      </c>
      <c r="BT30" s="1308" t="n">
        <v>32333306.35593221</v>
      </c>
      <c r="BU30" s="1308" t="n">
        <v>10995268.62115245</v>
      </c>
      <c r="BV30" s="1308" t="n">
        <v>27905097.93055958</v>
      </c>
      <c r="BW30" s="1328" t="n">
        <v>25274550.05123638</v>
      </c>
      <c r="BX30" s="1328" t="n">
        <v>8364720.741829239</v>
      </c>
      <c r="BY30" s="3398" t="n">
        <v>0.1217479051824337</v>
      </c>
      <c r="CA30" s="1327" t="n">
        <v>24840236.1440678</v>
      </c>
      <c r="CB30" s="1308" t="n">
        <v>28870958.72881356</v>
      </c>
      <c r="CC30" s="1308" t="n">
        <v>10290572.12986284</v>
      </c>
      <c r="CD30" s="1308" t="n">
        <v>26708791.78420512</v>
      </c>
      <c r="CE30" s="1328" t="n">
        <v>14549664.01420496</v>
      </c>
      <c r="CF30" s="1328" t="n">
        <v>-1868555.640137319</v>
      </c>
      <c r="CG30" s="3398" t="n">
        <v>-0.1396116638386191</v>
      </c>
      <c r="CI30" s="1327" t="n">
        <v>23625915.9220339</v>
      </c>
      <c r="CJ30" s="1310" t="n">
        <v>33112602.47457627</v>
      </c>
      <c r="CK30" s="1308" t="n">
        <v>11908253.67277212</v>
      </c>
      <c r="CL30" s="1308" t="n">
        <v>30616799.67161761</v>
      </c>
      <c r="CM30" s="1328" t="n">
        <v>11717662.24926177</v>
      </c>
      <c r="CN30" s="1328" t="n">
        <v>-6990883.74958371</v>
      </c>
      <c r="CO30" s="3398" t="n">
        <v>-0.2864977634973335</v>
      </c>
      <c r="CP30" s="3389" t="n"/>
      <c r="CQ30" s="1364" t="n">
        <v>350995025.8966102</v>
      </c>
      <c r="CR30" s="1364" t="n">
        <v>354483805.9149171</v>
      </c>
      <c r="CS30" s="1364" t="n">
        <v>119318698.6694666</v>
      </c>
      <c r="CT30" s="1364" t="n"/>
      <c r="CU30" s="1332" t="n">
        <v>231676327.2271436</v>
      </c>
      <c r="CV30" s="1332" t="n"/>
      <c r="CW30" s="3400">
        <f>IFERROR(CQ30/CR30-1,"-")</f>
        <v/>
      </c>
      <c r="CY30" s="1364" t="n"/>
      <c r="CZ30" s="1364" t="n"/>
      <c r="DA30" s="1364" t="n"/>
      <c r="DB30" s="1364" t="n"/>
      <c r="DC30" s="1364" t="n"/>
      <c r="DD30" s="1334">
        <f>CY30/$DC30-1</f>
        <v/>
      </c>
      <c r="DE30" s="1332">
        <f>CZ30/$DC30-1</f>
        <v/>
      </c>
      <c r="DF30" s="1332">
        <f>DA30/$DC30-1</f>
        <v/>
      </c>
      <c r="DG30" s="1332">
        <f>DB30/$DC30-1</f>
        <v/>
      </c>
    </row>
    <row r="31">
      <c r="A31" s="1325" t="n"/>
      <c r="B31" s="1326" t="inlineStr">
        <is>
          <t>Transfert d’argent international</t>
        </is>
      </c>
      <c r="C31" s="1270" t="n"/>
      <c r="D31" s="1327" t="n">
        <v>49560032.41305085</v>
      </c>
      <c r="E31" s="1308" t="n">
        <v>40620000</v>
      </c>
      <c r="F31" s="1308" t="n">
        <v>51313723.23384</v>
      </c>
      <c r="G31" s="1328" t="n">
        <v>-1753690.820789158</v>
      </c>
      <c r="H31" s="3398" t="n">
        <v>0.2200894242503901</v>
      </c>
      <c r="I31" s="1270" t="n"/>
      <c r="J31" s="1327" t="n">
        <v>51379477.49728814</v>
      </c>
      <c r="K31" s="1308" t="n">
        <v>44321175.42372882</v>
      </c>
      <c r="L31" s="1308" t="n">
        <v>52558903.13926643</v>
      </c>
      <c r="M31" s="1328" t="n">
        <v>-1179425.641978294</v>
      </c>
      <c r="N31" s="3398" t="n">
        <v>0.1592534946575543</v>
      </c>
      <c r="O31" s="1270" t="n"/>
      <c r="P31" s="1327" t="n">
        <v>54969513</v>
      </c>
      <c r="Q31" s="1308" t="n">
        <v>41905838.82043273</v>
      </c>
      <c r="R31" s="1310" t="n">
        <v>55905155.75639526</v>
      </c>
      <c r="S31" s="1328" t="n">
        <v>-935642.756395258</v>
      </c>
      <c r="T31" s="3398" t="n">
        <v>0.311738758781213</v>
      </c>
      <c r="U31" s="1263" t="n"/>
      <c r="V31" s="2442" t="n">
        <v>49071743.36457635</v>
      </c>
      <c r="W31" s="2442" t="n">
        <v>46082203.38983051</v>
      </c>
      <c r="X31" s="2442" t="n">
        <v>59517386.28643288</v>
      </c>
      <c r="Y31" s="2442" t="n">
        <v>63759436.5248514</v>
      </c>
      <c r="Z31" s="2443" t="n">
        <v>-10445642.92185652</v>
      </c>
      <c r="AA31" s="2443" t="n">
        <v>-14687693.16027504</v>
      </c>
      <c r="AB31" s="3399" t="n">
        <v>0.06487406753223035</v>
      </c>
      <c r="AD31" s="1327" t="n">
        <v>53644332.63074232</v>
      </c>
      <c r="AE31" s="1308" t="n">
        <v>50680986.01694915</v>
      </c>
      <c r="AF31" s="1308" t="n">
        <v>61774127.10868087</v>
      </c>
      <c r="AG31" s="1308" t="n">
        <v>66852012.58202754</v>
      </c>
      <c r="AH31" s="1328" t="n">
        <v>-8129794.477938548</v>
      </c>
      <c r="AI31" s="1328" t="n">
        <v>-13207679.95128522</v>
      </c>
      <c r="AJ31" s="3398" t="n">
        <v>0.05847057933723199</v>
      </c>
      <c r="AK31" s="1272" t="n"/>
      <c r="AL31" s="1327" t="n">
        <v>53090911.90462713</v>
      </c>
      <c r="AM31" s="1308" t="n">
        <v>50524561</v>
      </c>
      <c r="AN31" s="1308" t="n">
        <v>61612141.39282617</v>
      </c>
      <c r="AO31" s="1310" t="n">
        <v>66677295.55827575</v>
      </c>
      <c r="AP31" s="1328" t="n">
        <v>-8521229.48819904</v>
      </c>
      <c r="AQ31" s="1328" t="n">
        <v>-13586383.65364862</v>
      </c>
      <c r="AR31" s="3398" t="n">
        <v>0.05079412574464781</v>
      </c>
      <c r="AS31" s="1330" t="n"/>
      <c r="AT31" s="1327" t="n">
        <v>47950932.58780679</v>
      </c>
      <c r="AU31" s="1308" t="n">
        <v>54431858.01911625</v>
      </c>
      <c r="AV31" s="1308" t="n">
        <v>68048034.15669674</v>
      </c>
      <c r="AW31" s="1310" t="n">
        <v>58335989.35023003</v>
      </c>
      <c r="AX31" s="1328" t="n">
        <v>-20097101.56888995</v>
      </c>
      <c r="AY31" s="1328" t="n">
        <v>-10385056.76242324</v>
      </c>
      <c r="AZ31" s="3398" t="n">
        <v>-0.1190649312215905</v>
      </c>
      <c r="BA31" s="1270" t="n"/>
      <c r="BB31" s="1327" t="n">
        <v>48441632.88795593</v>
      </c>
      <c r="BC31" s="1308" t="n">
        <v>48159670.53638779</v>
      </c>
      <c r="BD31" s="1308" t="n">
        <v>67026546.15621937</v>
      </c>
      <c r="BE31" s="1310" t="n">
        <v>57465200.18721864</v>
      </c>
      <c r="BF31" s="1328" t="n">
        <v>-18584913.26826344</v>
      </c>
      <c r="BG31" s="1328" t="n">
        <v>-9023567.29926271</v>
      </c>
      <c r="BH31" s="3398" t="n">
        <v>0.005854740043437445</v>
      </c>
      <c r="BI31" s="226" t="n"/>
      <c r="BJ31" s="1327" t="n">
        <v>50371569.22976745</v>
      </c>
      <c r="BK31" s="1308" t="n">
        <v>48650486.23007791</v>
      </c>
      <c r="BL31" s="1308" t="n">
        <v>64566355.46605831</v>
      </c>
      <c r="BM31" s="1308" t="n">
        <v>55368360.51321153</v>
      </c>
      <c r="BN31" s="1308" t="n">
        <v>50451575.09853874</v>
      </c>
      <c r="BO31" s="1328" t="n">
        <v>-14194786.23629086</v>
      </c>
      <c r="BP31" s="1328" t="n">
        <v>-4996791.283444084</v>
      </c>
      <c r="BQ31" s="3398" t="n">
        <v>0.03537648095746038</v>
      </c>
      <c r="BR31" s="226" t="n"/>
      <c r="BS31" s="1327" t="n">
        <v>51047931.90752747</v>
      </c>
      <c r="BT31" s="1308" t="n">
        <v>47887494.03943783</v>
      </c>
      <c r="BU31" s="1308" t="n">
        <v>69235692.09479055</v>
      </c>
      <c r="BV31" s="1308" t="n">
        <v>54855197.02224502</v>
      </c>
      <c r="BW31" s="1328" t="n">
        <v>-18187760.18726308</v>
      </c>
      <c r="BX31" s="1328" t="n">
        <v>-3807265.114717551</v>
      </c>
      <c r="BY31" s="3398" t="n">
        <v>0.0659971445882479</v>
      </c>
      <c r="CA31" s="1369" t="n">
        <v>50790462.59237627</v>
      </c>
      <c r="CB31" s="1308" t="n">
        <v>46885763.94644068</v>
      </c>
      <c r="CC31" s="1308" t="n">
        <v>64798360.4750405</v>
      </c>
      <c r="CD31" s="1308" t="n">
        <v>50632868.88213146</v>
      </c>
      <c r="CE31" s="1328" t="n">
        <v>-14007897.88266423</v>
      </c>
      <c r="CF31" s="1328" t="n">
        <v>157593.7102448121</v>
      </c>
      <c r="CG31" s="3398" t="n">
        <v>0.08328111386637671</v>
      </c>
      <c r="CI31" s="1369" t="n">
        <v>62642898.4853356</v>
      </c>
      <c r="CJ31" s="1310" t="n">
        <v>55271717.99423729</v>
      </c>
      <c r="CK31" s="1308" t="n">
        <v>74985100.44651169</v>
      </c>
      <c r="CL31" s="1308" t="n">
        <v>60185797.67598442</v>
      </c>
      <c r="CM31" s="1328" t="n">
        <v>-12342201.96117608</v>
      </c>
      <c r="CN31" s="1328" t="n">
        <v>2457100.809351183</v>
      </c>
      <c r="CO31" s="3398" t="n">
        <v>0.1333626085562756</v>
      </c>
      <c r="CP31" s="3389" t="n"/>
      <c r="CQ31" s="1364" t="n">
        <v>622961438.5010542</v>
      </c>
      <c r="CR31" s="1364" t="n">
        <v>627655152.5216573</v>
      </c>
      <c r="CS31" s="1364" t="n">
        <v>751341525.7127588</v>
      </c>
      <c r="CT31" s="1364" t="n"/>
      <c r="CU31" s="1332" t="n">
        <v>-128380087.2117046</v>
      </c>
      <c r="CV31" s="1332" t="n"/>
      <c r="CW31" s="3400">
        <f>IFERROR(CQ31/CR31-1,"-")</f>
        <v/>
      </c>
      <c r="CY31" s="1364" t="n"/>
      <c r="CZ31" s="1364" t="n"/>
      <c r="DA31" s="1364" t="n"/>
      <c r="DB31" s="1364" t="n"/>
      <c r="DC31" s="1364" t="n"/>
      <c r="DD31" s="1334">
        <f>CY31/$DC31-1</f>
        <v/>
      </c>
      <c r="DE31" s="1332">
        <f>CZ31/$DC31-1</f>
        <v/>
      </c>
      <c r="DF31" s="1332">
        <f>DA31/$DC31-1</f>
        <v/>
      </c>
      <c r="DG31" s="1332">
        <f>DB31/$DC31-1</f>
        <v/>
      </c>
    </row>
    <row r="32">
      <c r="A32" s="1325" t="n"/>
      <c r="B32" s="1326" t="inlineStr">
        <is>
          <t>Recharge Mobile (Activation de forfaits inclue)</t>
        </is>
      </c>
      <c r="C32" s="1270" t="n"/>
      <c r="D32" s="1327" t="n">
        <v>10545171.20338983</v>
      </c>
      <c r="E32" s="1308" t="n">
        <v>11357573.38983051</v>
      </c>
      <c r="F32" s="1308" t="n">
        <v>9460862.690629518</v>
      </c>
      <c r="G32" s="1328" t="n">
        <v>1084308.512760311</v>
      </c>
      <c r="H32" s="3398" t="n">
        <v>-0.07152955640754222</v>
      </c>
      <c r="I32" s="1270" t="n"/>
      <c r="J32" s="1327" t="n">
        <v>9644568.927966099</v>
      </c>
      <c r="K32" s="1308" t="n">
        <v>10571874.36864407</v>
      </c>
      <c r="L32" s="1308" t="n">
        <v>9681900.725948578</v>
      </c>
      <c r="M32" s="1328" t="n">
        <v>-37331.79798247851</v>
      </c>
      <c r="N32" s="3398" t="n">
        <v>-0.08771438331014725</v>
      </c>
      <c r="O32" s="1270" t="n"/>
      <c r="P32" s="1327" t="n">
        <v>10699491</v>
      </c>
      <c r="Q32" s="1308" t="n">
        <v>12264317.30084746</v>
      </c>
      <c r="R32" s="1310" t="n">
        <v>10319827.16086661</v>
      </c>
      <c r="S32" s="1328" t="n">
        <v>379663.8391333912</v>
      </c>
      <c r="T32" s="3398" t="n">
        <v>-0.1275917984231645</v>
      </c>
      <c r="U32" s="1263" t="n"/>
      <c r="V32" s="2453" t="n">
        <v>10659125.41525424</v>
      </c>
      <c r="W32" s="2453" t="n">
        <v>11005464.22881356</v>
      </c>
      <c r="X32" s="2453" t="n">
        <v>10965875.58538385</v>
      </c>
      <c r="Y32" s="2453" t="n">
        <v>10746558.07367617</v>
      </c>
      <c r="Z32" s="2454" t="n">
        <v>-306750.1701296121</v>
      </c>
      <c r="AA32" s="2454" t="n">
        <v>-87432.65842193365</v>
      </c>
      <c r="AB32" s="3416" t="n">
        <v>-0.03146971416731037</v>
      </c>
      <c r="AD32" s="1327" t="n">
        <v>10626911.0042373</v>
      </c>
      <c r="AE32" s="1308" t="n">
        <v>10956839.16101695</v>
      </c>
      <c r="AF32" s="1308" t="n">
        <v>11381623.39651541</v>
      </c>
      <c r="AG32" s="1308" t="n">
        <v>11267807.16255026</v>
      </c>
      <c r="AH32" s="1328" t="n">
        <v>-754712.3922781106</v>
      </c>
      <c r="AI32" s="1328" t="n">
        <v>-640896.1583129559</v>
      </c>
      <c r="AJ32" s="3398" t="n">
        <v>-0.03011161813468022</v>
      </c>
      <c r="AK32" s="1272" t="n"/>
      <c r="AL32" s="1327" t="n">
        <v>10403325.82627119</v>
      </c>
      <c r="AM32" s="1308" t="n">
        <v>10726080</v>
      </c>
      <c r="AN32" s="1308" t="n">
        <v>11351877.64483945</v>
      </c>
      <c r="AO32" s="1310" t="n">
        <v>11238358.86839106</v>
      </c>
      <c r="AP32" s="1328" t="n">
        <v>-948551.8185682688</v>
      </c>
      <c r="AQ32" s="1328" t="n">
        <v>-835033.0421198737</v>
      </c>
      <c r="AR32" s="3398" t="n">
        <v>-0.03009059914981194</v>
      </c>
      <c r="AS32" s="1330" t="n"/>
      <c r="AT32" s="1327" t="n">
        <v>15850910.45338983</v>
      </c>
      <c r="AU32" s="1308" t="n">
        <v>11058655.41101695</v>
      </c>
      <c r="AV32" s="1308" t="n">
        <v>12541408.51546479</v>
      </c>
      <c r="AW32" s="1310" t="n">
        <v>11768756.64840995</v>
      </c>
      <c r="AX32" s="1328" t="n">
        <v>3309501.937925037</v>
      </c>
      <c r="AY32" s="1328" t="n">
        <v>4082153.804979876</v>
      </c>
      <c r="AZ32" s="3398" t="n">
        <v>0.4333487991314657</v>
      </c>
      <c r="BA32" s="1270" t="n"/>
      <c r="BB32" s="1327" t="n">
        <v>9552648.038135592</v>
      </c>
      <c r="BC32" s="1308" t="n">
        <v>11240570.00847458</v>
      </c>
      <c r="BD32" s="1308" t="n">
        <v>12353255.59946138</v>
      </c>
      <c r="BE32" s="1310" t="n">
        <v>11593082.83425678</v>
      </c>
      <c r="BF32" s="1328" t="n">
        <v>-2800607.561325792</v>
      </c>
      <c r="BG32" s="1328" t="n">
        <v>-2040434.796121191</v>
      </c>
      <c r="BH32" s="3398" t="n">
        <v>-0.150163378642401</v>
      </c>
      <c r="BI32" s="226" t="n"/>
      <c r="BJ32" s="1327" t="n">
        <v>9605723.402420096</v>
      </c>
      <c r="BK32" s="1308" t="n">
        <v>10667222.16101695</v>
      </c>
      <c r="BL32" s="1308" t="n">
        <v>11899936.74560935</v>
      </c>
      <c r="BM32" s="1308" t="n">
        <v>11170064.45179708</v>
      </c>
      <c r="BN32" s="1308" t="n">
        <v>10286924.50562996</v>
      </c>
      <c r="BO32" s="1328" t="n">
        <v>-2294213.343189256</v>
      </c>
      <c r="BP32" s="1328" t="n">
        <v>-1564341.049376981</v>
      </c>
      <c r="BQ32" s="3398" t="n">
        <v>-0.09951032635994672</v>
      </c>
      <c r="BR32" s="226" t="n"/>
      <c r="BS32" s="1327" t="n">
        <v>10588758.96622397</v>
      </c>
      <c r="BT32" s="1308" t="n">
        <v>10666396.6779661</v>
      </c>
      <c r="BU32" s="1308" t="n">
        <v>12760499.51758041</v>
      </c>
      <c r="BV32" s="1308" t="n">
        <v>11953506.15434263</v>
      </c>
      <c r="BW32" s="1328" t="n">
        <v>-2171740.551356437</v>
      </c>
      <c r="BX32" s="1328" t="n">
        <v>-1364747.188118657</v>
      </c>
      <c r="BY32" s="3398" t="n">
        <v>-0.007278719710706261</v>
      </c>
      <c r="CA32" s="1369" t="n">
        <v>10093389.52118644</v>
      </c>
      <c r="CB32" s="1308" t="n">
        <v>10033804.70338983</v>
      </c>
      <c r="CC32" s="1308" t="n">
        <v>11942698.23626472</v>
      </c>
      <c r="CD32" s="1308" t="n">
        <v>10323889.7631371</v>
      </c>
      <c r="CE32" s="1328" t="n">
        <v>-1849308.715078279</v>
      </c>
      <c r="CF32" s="1328" t="n">
        <v>-230500.2419506572</v>
      </c>
      <c r="CG32" s="3398" t="n">
        <v>0.005938407170361204</v>
      </c>
      <c r="CI32" s="1369" t="n">
        <v>11776850.98728814</v>
      </c>
      <c r="CJ32" s="1310" t="n">
        <v>11024626.42372881</v>
      </c>
      <c r="CK32" s="1308" t="n">
        <v>13820374.34144947</v>
      </c>
      <c r="CL32" s="1308" t="n">
        <v>13115098.33119649</v>
      </c>
      <c r="CM32" s="1328" t="n">
        <v>-2043523.354161333</v>
      </c>
      <c r="CN32" s="1328" t="n">
        <v>-1338247.343908349</v>
      </c>
      <c r="CO32" s="3398" t="n">
        <v>0.06823129733813715</v>
      </c>
      <c r="CP32" s="3389" t="n"/>
      <c r="CQ32" s="1364" t="n">
        <v>130046874.7457627</v>
      </c>
      <c r="CR32" s="1364" t="n">
        <v>131321773.8347457</v>
      </c>
      <c r="CS32" s="1364" t="n">
        <v>138480140.1600136</v>
      </c>
      <c r="CT32" s="1364" t="n"/>
      <c r="CU32" s="1332" t="n">
        <v>-8433265.414250851</v>
      </c>
      <c r="CV32" s="1332" t="n"/>
      <c r="CW32" s="3400">
        <f>IFERROR(CQ32/CR32-1,"-")</f>
        <v/>
      </c>
      <c r="CY32" s="1364" t="n"/>
      <c r="CZ32" s="1364" t="n"/>
      <c r="DA32" s="1364" t="n"/>
      <c r="DB32" s="1364" t="n"/>
      <c r="DC32" s="1364" t="n"/>
      <c r="DD32" s="1334">
        <f>CY32/$DC32-1</f>
        <v/>
      </c>
      <c r="DE32" s="1332">
        <f>CZ32/$DC32-1</f>
        <v/>
      </c>
      <c r="DF32" s="1332">
        <f>DA32/$DC32-1</f>
        <v/>
      </c>
      <c r="DG32" s="1332">
        <f>DB32/$DC32-1</f>
        <v/>
      </c>
    </row>
    <row r="33">
      <c r="A33" s="1325" t="n"/>
      <c r="B33" s="1326" t="inlineStr">
        <is>
          <t>Achat de biens et services</t>
        </is>
      </c>
      <c r="C33" s="1270" t="n"/>
      <c r="D33" s="1327" t="n">
        <v>21863643.36864406</v>
      </c>
      <c r="E33" s="1308" t="n">
        <v>15314028.8559322</v>
      </c>
      <c r="F33" s="1308" t="n">
        <v>39894029.28729806</v>
      </c>
      <c r="G33" s="1328" t="n">
        <v>-18030385.918654</v>
      </c>
      <c r="H33" s="3398" t="n">
        <v>0.4276872255059603</v>
      </c>
      <c r="I33" s="1270" t="n"/>
      <c r="J33" s="1327" t="n">
        <v>21040616.10169492</v>
      </c>
      <c r="K33" s="1308" t="n">
        <v>17711297.68644068</v>
      </c>
      <c r="L33" s="1308" t="n">
        <v>40826089.94000781</v>
      </c>
      <c r="M33" s="1328" t="n">
        <v>-19785473.83831289</v>
      </c>
      <c r="N33" s="3398" t="n">
        <v>0.187977102197491</v>
      </c>
      <c r="O33" s="1270" t="n"/>
      <c r="P33" s="1327" t="n">
        <v>25027925</v>
      </c>
      <c r="Q33" s="1308" t="n">
        <v>19732563.15677966</v>
      </c>
      <c r="R33" s="1310" t="n">
        <v>43516061.95524146</v>
      </c>
      <c r="S33" s="1328" t="n">
        <v>-18488136.95524146</v>
      </c>
      <c r="T33" s="3398" t="n">
        <v>0.2683565130970313</v>
      </c>
      <c r="U33" s="1263" t="n"/>
      <c r="V33" s="2442" t="n">
        <v>27110122.48728814</v>
      </c>
      <c r="W33" s="2442" t="n">
        <v>25198363.32627119</v>
      </c>
      <c r="X33" s="2442" t="n">
        <v>46240282.31563531</v>
      </c>
      <c r="Y33" s="2442" t="n">
        <v>45315476.6693226</v>
      </c>
      <c r="Z33" s="2443" t="n">
        <v>-19130159.82834717</v>
      </c>
      <c r="AA33" s="2443" t="n">
        <v>-18205354.18203446</v>
      </c>
      <c r="AB33" s="3399" t="n">
        <v>0.07586838622267966</v>
      </c>
      <c r="AD33" s="1327" t="n">
        <v>26586744.91525424</v>
      </c>
      <c r="AE33" s="1308" t="n">
        <v>23093223.72881356</v>
      </c>
      <c r="AF33" s="1308" t="n">
        <v>47993384.10939033</v>
      </c>
      <c r="AG33" s="1308" t="n">
        <v>47513450.26829643</v>
      </c>
      <c r="AH33" s="1328" t="n">
        <v>-21406639.19413609</v>
      </c>
      <c r="AI33" s="1328" t="n">
        <v>-20926705.35304219</v>
      </c>
      <c r="AJ33" s="3398" t="n">
        <v>0.1512790603627066</v>
      </c>
      <c r="AK33" s="1272" t="n"/>
      <c r="AL33" s="1327" t="n">
        <v>27298928.62161016</v>
      </c>
      <c r="AM33" s="1308" t="n">
        <v>20425140</v>
      </c>
      <c r="AN33" s="1308" t="n">
        <v>47867953.91054508</v>
      </c>
      <c r="AO33" s="1310" t="n">
        <v>47389274.37143963</v>
      </c>
      <c r="AP33" s="1328" t="n">
        <v>-20569025.28893492</v>
      </c>
      <c r="AQ33" s="1328" t="n">
        <v>-20090345.74982947</v>
      </c>
      <c r="AR33" s="3398" t="n">
        <v>0.3365356918782521</v>
      </c>
      <c r="AS33" s="1330" t="n"/>
      <c r="AT33" s="1327" t="n">
        <v>15859569.2512712</v>
      </c>
      <c r="AU33" s="1308" t="n">
        <v>24056096.40677966</v>
      </c>
      <c r="AV33" s="1308" t="n">
        <v>52883900.22988805</v>
      </c>
      <c r="AW33" s="1310" t="n">
        <v>27434889.74874498</v>
      </c>
      <c r="AX33" s="1328" t="n">
        <v>-37024330.97861685</v>
      </c>
      <c r="AY33" s="1328" t="n">
        <v>-11575320.49747378</v>
      </c>
      <c r="AZ33" s="3398" t="n">
        <v>-0.3407255698060162</v>
      </c>
      <c r="BA33" s="1270" t="n"/>
      <c r="BB33" s="1327" t="n">
        <v>17613814.40677966</v>
      </c>
      <c r="BC33" s="1308" t="n">
        <v>27244980.72457627</v>
      </c>
      <c r="BD33" s="1308" t="n">
        <v>52090507.68345939</v>
      </c>
      <c r="BE33" s="1310" t="n">
        <v>27025365.45769042</v>
      </c>
      <c r="BF33" s="1328" t="n">
        <v>-34476693.27667972</v>
      </c>
      <c r="BG33" s="1328" t="n">
        <v>-9411551.050910756</v>
      </c>
      <c r="BH33" s="3398" t="n">
        <v>-0.3535024089449562</v>
      </c>
      <c r="BI33" s="226" t="n"/>
      <c r="BJ33" s="1327" t="n">
        <v>16632847.74566135</v>
      </c>
      <c r="BK33" s="1308" t="n">
        <v>21048449.80932204</v>
      </c>
      <c r="BL33" s="1308" t="n">
        <v>50178978.44733917</v>
      </c>
      <c r="BM33" s="1308" t="n">
        <v>26039240.66718059</v>
      </c>
      <c r="BN33" s="1308" t="n">
        <v>22377335.98156685</v>
      </c>
      <c r="BO33" s="1328" t="n">
        <v>-33546130.70167782</v>
      </c>
      <c r="BP33" s="1328" t="n">
        <v>-9406392.921519239</v>
      </c>
      <c r="BQ33" s="3398" t="n">
        <v>-0.2097827680262271</v>
      </c>
      <c r="BR33" s="226" t="n"/>
      <c r="BS33" s="1327" t="n">
        <v>20578523.44077933</v>
      </c>
      <c r="BT33" s="1308" t="n">
        <v>27531869.53389831</v>
      </c>
      <c r="BU33" s="1308" t="n">
        <v>53807750.74339787</v>
      </c>
      <c r="BV33" s="1308" t="n">
        <v>21523448.82986109</v>
      </c>
      <c r="BW33" s="1328" t="n">
        <v>-33229227.30261854</v>
      </c>
      <c r="BX33" s="1328" t="n">
        <v>-944925.3890817538</v>
      </c>
      <c r="BY33" s="3398" t="n">
        <v>-0.2525562633717172</v>
      </c>
      <c r="CA33" s="1369" t="n">
        <v>19654508.47457627</v>
      </c>
      <c r="CB33" s="1308" t="n">
        <v>22391833.05084746</v>
      </c>
      <c r="CC33" s="1308" t="n">
        <v>50359292.67621636</v>
      </c>
      <c r="CD33" s="1308" t="n">
        <v>22457747.18575424</v>
      </c>
      <c r="CE33" s="1328" t="n">
        <v>-30704784.20164009</v>
      </c>
      <c r="CF33" s="1328" t="n">
        <v>-2803238.711177964</v>
      </c>
      <c r="CG33" s="3398" t="n">
        <v>-0.1222465606123116</v>
      </c>
      <c r="CI33" s="1369" t="n">
        <v>20814421.18644068</v>
      </c>
      <c r="CJ33" s="1310" t="n">
        <v>23580563.55932204</v>
      </c>
      <c r="CK33" s="1308" t="n">
        <v>58276970.79731335</v>
      </c>
      <c r="CL33" s="1308" t="n">
        <v>23615008.36535336</v>
      </c>
      <c r="CM33" s="1328" t="n">
        <v>-37462549.61087267</v>
      </c>
      <c r="CN33" s="1328" t="n">
        <v>-2800587.178912677</v>
      </c>
      <c r="CO33" s="3398" t="n">
        <v>-0.1173060332473617</v>
      </c>
      <c r="CP33" s="3389" t="n"/>
      <c r="CQ33" s="1364" t="n">
        <v>260081665</v>
      </c>
      <c r="CR33" s="1364" t="n">
        <v>267328409.8389831</v>
      </c>
      <c r="CS33" s="1364" t="n">
        <v>583935202.0957323</v>
      </c>
      <c r="CT33" s="1364" t="n"/>
      <c r="CU33" s="1332" t="n">
        <v>-323853537.0957323</v>
      </c>
      <c r="CV33" s="1332" t="n"/>
      <c r="CW33" s="3400">
        <f>IFERROR(CQ33/CR33-1,"-")</f>
        <v/>
      </c>
      <c r="CY33" s="1364" t="n"/>
      <c r="CZ33" s="1364" t="n"/>
      <c r="DA33" s="1364" t="n"/>
      <c r="DB33" s="1364" t="n"/>
      <c r="DC33" s="1364" t="n"/>
      <c r="DD33" s="1334">
        <f>CY33/$DC33-1</f>
        <v/>
      </c>
      <c r="DE33" s="1332">
        <f>CZ33/$DC33-1</f>
        <v/>
      </c>
      <c r="DF33" s="1332">
        <f>DA33/$DC33-1</f>
        <v/>
      </c>
      <c r="DG33" s="1332">
        <f>DB33/$DC33-1</f>
        <v/>
      </c>
    </row>
    <row r="34">
      <c r="A34" s="1325" t="n"/>
      <c r="B34" s="1326" t="inlineStr">
        <is>
          <t>Pari en ligne</t>
        </is>
      </c>
      <c r="C34" s="1270" t="n"/>
      <c r="D34" s="1327" t="n">
        <v>19138989.81228814</v>
      </c>
      <c r="E34" s="1308" t="n">
        <v>3727930.076694915</v>
      </c>
      <c r="F34" s="1308" t="n">
        <v>10026542.89018699</v>
      </c>
      <c r="G34" s="1328" t="n">
        <v>9112446.922101153</v>
      </c>
      <c r="H34" s="3398" t="n">
        <v>4.133945492147284</v>
      </c>
      <c r="I34" s="1270" t="n"/>
      <c r="J34" s="1327" t="n">
        <v>20900984.925</v>
      </c>
      <c r="K34" s="1308" t="n">
        <v>3788755.276271186</v>
      </c>
      <c r="L34" s="1308" t="n">
        <v>10260797.1452122</v>
      </c>
      <c r="M34" s="1328" t="n">
        <v>10640187.77978781</v>
      </c>
      <c r="N34" s="3398" t="n">
        <v>4.51658352174446</v>
      </c>
      <c r="O34" s="1270" t="n"/>
      <c r="P34" s="1327" t="n">
        <v>22761258</v>
      </c>
      <c r="Q34" s="1308" t="n">
        <v>4284542.993644068</v>
      </c>
      <c r="R34" s="1310" t="n">
        <v>10936866.22787892</v>
      </c>
      <c r="S34" s="1328" t="n">
        <v>11824391.77212108</v>
      </c>
      <c r="T34" s="3398" t="n">
        <v>4.312412090102802</v>
      </c>
      <c r="U34" s="1263" t="n"/>
      <c r="V34" s="2442" t="n">
        <v>26908907.76991525</v>
      </c>
      <c r="W34" s="2442" t="n">
        <v>4454721.51101695</v>
      </c>
      <c r="X34" s="2442" t="n">
        <v>11621542.92696848</v>
      </c>
      <c r="Y34" s="2442" t="n">
        <v>11389112.06842911</v>
      </c>
      <c r="Z34" s="2443" t="n">
        <v>15287364.84294677</v>
      </c>
      <c r="AA34" s="2443" t="n">
        <v>15519795.70148614</v>
      </c>
      <c r="AB34" s="3399" t="n">
        <v>5.040536474248046</v>
      </c>
      <c r="AD34" s="1327" t="n">
        <v>26778093.00762711</v>
      </c>
      <c r="AE34" s="1308" t="n">
        <v>1365908.96059322</v>
      </c>
      <c r="AF34" s="1308" t="n">
        <v>12062148.9685233</v>
      </c>
      <c r="AG34" s="1308" t="n">
        <v>11941527.47883807</v>
      </c>
      <c r="AH34" s="1328" t="n">
        <v>14715944.03910381</v>
      </c>
      <c r="AI34" s="1328" t="n">
        <v>14836565.52878904</v>
      </c>
      <c r="AJ34" s="3398" t="n">
        <v>18.6045957528511</v>
      </c>
      <c r="AK34" s="1272" t="n"/>
      <c r="AL34" s="1327" t="n">
        <v>22323471.06672713</v>
      </c>
      <c r="AM34" s="1308" t="n">
        <v>6624968</v>
      </c>
      <c r="AN34" s="1308" t="n">
        <v>12030624.67050392</v>
      </c>
      <c r="AO34" s="1310" t="n">
        <v>11910318.42379889</v>
      </c>
      <c r="AP34" s="1328" t="n">
        <v>10292846.3962232</v>
      </c>
      <c r="AQ34" s="1328" t="n">
        <v>10413152.64292824</v>
      </c>
      <c r="AR34" s="3398" t="n">
        <v>2.369596814162291</v>
      </c>
      <c r="AS34" s="1330" t="n"/>
      <c r="AT34" s="1327" t="n">
        <v>26472936.0997983</v>
      </c>
      <c r="AU34" s="1308" t="n">
        <v>11719870.20762712</v>
      </c>
      <c r="AV34" s="1308" t="n">
        <v>13291279.50543133</v>
      </c>
      <c r="AW34" s="1310" t="n">
        <v>26275316.58181071</v>
      </c>
      <c r="AX34" s="1328" t="n">
        <v>13181656.59436697</v>
      </c>
      <c r="AY34" s="1328" t="n">
        <v>197619.5179875866</v>
      </c>
      <c r="AZ34" s="3398" t="n">
        <v>1.258807958689687</v>
      </c>
      <c r="BA34" s="1270" t="n"/>
      <c r="BB34" s="1327" t="n">
        <v>32314739.31949152</v>
      </c>
      <c r="BC34" s="1308" t="n">
        <v>16280255.46355932</v>
      </c>
      <c r="BD34" s="1308" t="n">
        <v>13091876.62390654</v>
      </c>
      <c r="BE34" s="1310" t="n">
        <v>25883101.39545691</v>
      </c>
      <c r="BF34" s="1328" t="n">
        <v>19222862.69558498</v>
      </c>
      <c r="BG34" s="1328" t="n">
        <v>6431637.924034614</v>
      </c>
      <c r="BH34" s="3398" t="n">
        <v>0.9849037007940544</v>
      </c>
      <c r="BI34" s="226" t="n"/>
      <c r="BJ34" s="1327" t="n">
        <v>30050937.84039898</v>
      </c>
      <c r="BK34" s="1308" t="n">
        <v>18638819.37838983</v>
      </c>
      <c r="BL34" s="1308" t="n">
        <v>12611453.10654806</v>
      </c>
      <c r="BM34" s="1308" t="n">
        <v>24938656.51898341</v>
      </c>
      <c r="BN34" s="1308" t="n">
        <v>10901996.26995659</v>
      </c>
      <c r="BO34" s="1328" t="n">
        <v>17439484.73385091</v>
      </c>
      <c r="BP34" s="1328" t="n">
        <v>5112281.321415573</v>
      </c>
      <c r="BQ34" s="3398" t="n">
        <v>0.6122768953510307</v>
      </c>
      <c r="BR34" s="226" t="n"/>
      <c r="BS34" s="1327" t="n">
        <v>37324640.02655017</v>
      </c>
      <c r="BT34" s="1308" t="n">
        <v>21754071.61016948</v>
      </c>
      <c r="BU34" s="1308" t="n">
        <v>13523470.31100576</v>
      </c>
      <c r="BV34" s="1308" t="n">
        <v>29377637.84045959</v>
      </c>
      <c r="BW34" s="1328" t="n">
        <v>23801169.71554442</v>
      </c>
      <c r="BX34" s="1328" t="n">
        <v>7947002.186090581</v>
      </c>
      <c r="BY34" s="3398" t="n">
        <v>0.7157542135285535</v>
      </c>
      <c r="CA34" s="1369" t="n">
        <v>28969688.8720339</v>
      </c>
      <c r="CB34" s="1308" t="n">
        <v>25357705.74152543</v>
      </c>
      <c r="CC34" s="1308" t="n">
        <v>12656771.3755183</v>
      </c>
      <c r="CD34" s="1308" t="n">
        <v>10941171.7396745</v>
      </c>
      <c r="CE34" s="1328" t="n">
        <v>16312917.4965156</v>
      </c>
      <c r="CF34" s="1328" t="n">
        <v>18028517.1323594</v>
      </c>
      <c r="CG34" s="3398" t="n">
        <v>0.1424412431994404</v>
      </c>
      <c r="CI34" s="1369" t="n">
        <v>35444078.30423728</v>
      </c>
      <c r="CJ34" s="1310" t="n">
        <v>26820981.0470339</v>
      </c>
      <c r="CK34" s="1308" t="n">
        <v>14646716.7555692</v>
      </c>
      <c r="CL34" s="1308" t="n">
        <v>32232434.90579814</v>
      </c>
      <c r="CM34" s="1328" t="n">
        <v>20797361.54866809</v>
      </c>
      <c r="CN34" s="1328" t="n">
        <v>3211643.398439139</v>
      </c>
      <c r="CO34" s="3398" t="n">
        <v>0.3215056616341407</v>
      </c>
      <c r="CP34" s="3389" t="n"/>
      <c r="CQ34" s="1364" t="n">
        <v>329388725.0440678</v>
      </c>
      <c r="CR34" s="1364" t="n">
        <v>144818530.2665254</v>
      </c>
      <c r="CS34" s="1364" t="n">
        <v>146760090.507253</v>
      </c>
      <c r="CT34" s="1364" t="n"/>
      <c r="CU34" s="1332" t="n">
        <v>182628634.5368148</v>
      </c>
      <c r="CV34" s="1332" t="n"/>
      <c r="CW34" s="3400">
        <f>IFERROR(CQ34/CR34-1,"-")</f>
        <v/>
      </c>
      <c r="CY34" s="1364" t="n"/>
      <c r="CZ34" s="1364" t="n"/>
      <c r="DA34" s="1364" t="n"/>
      <c r="DB34" s="1364" t="n"/>
      <c r="DC34" s="1364" t="n"/>
      <c r="DD34" s="1334">
        <f>CY34/$DC34-1</f>
        <v/>
      </c>
      <c r="DE34" s="1332">
        <f>CZ34/$DC34-1</f>
        <v/>
      </c>
      <c r="DF34" s="1332">
        <f>DA34/$DC34-1</f>
        <v/>
      </c>
      <c r="DG34" s="1332">
        <f>DB34/$DC34-1</f>
        <v/>
      </c>
    </row>
    <row r="35">
      <c r="A35" s="1325" t="n"/>
      <c r="B35" s="1326" t="inlineStr">
        <is>
          <t xml:space="preserve">Paiement de factures </t>
        </is>
      </c>
      <c r="C35" s="1270" t="n"/>
      <c r="D35" s="1327" t="n">
        <v>10297210.16949153</v>
      </c>
      <c r="E35" s="1308" t="n">
        <v>9542563.559322035</v>
      </c>
      <c r="F35" s="1308" t="n">
        <v>6806715.17470666</v>
      </c>
      <c r="G35" s="1328" t="n">
        <v>3490494.994784866</v>
      </c>
      <c r="H35" s="3398" t="n">
        <v>0.07908216754105712</v>
      </c>
      <c r="I35" s="1270" t="n"/>
      <c r="J35" s="1327" t="n">
        <v>10094256.77966102</v>
      </c>
      <c r="K35" s="1308" t="n">
        <v>8958902.542372882</v>
      </c>
      <c r="L35" s="1308" t="n">
        <v>6965743.267428454</v>
      </c>
      <c r="M35" s="1328" t="n">
        <v>3128513.512232564</v>
      </c>
      <c r="N35" s="3398" t="n">
        <v>0.1267291648634703</v>
      </c>
      <c r="O35" s="1270" t="n"/>
      <c r="P35" s="1327" t="n">
        <v>12047388</v>
      </c>
      <c r="Q35" s="1308" t="n">
        <v>10713407.62711865</v>
      </c>
      <c r="R35" s="1310" t="n">
        <v>7424706.016058532</v>
      </c>
      <c r="S35" s="1328" t="n">
        <v>4622681.983941468</v>
      </c>
      <c r="T35" s="3398" t="n">
        <v>0.1245150394076928</v>
      </c>
      <c r="U35" s="1263" t="n"/>
      <c r="V35" s="2442" t="n">
        <v>11262769.62711865</v>
      </c>
      <c r="W35" s="2442" t="n">
        <v>10098522.88135593</v>
      </c>
      <c r="X35" s="2442" t="n">
        <v>7889512.213818096</v>
      </c>
      <c r="Y35" s="2442" t="n">
        <v>7731721.969541733</v>
      </c>
      <c r="Z35" s="2443" t="n">
        <v>3373257.41330055</v>
      </c>
      <c r="AA35" s="2443" t="n">
        <v>3531047.657576912</v>
      </c>
      <c r="AB35" s="3399" t="n">
        <v>0.1152888159427916</v>
      </c>
      <c r="AD35" s="1327" t="n">
        <v>11283792.37288136</v>
      </c>
      <c r="AE35" s="1308" t="n">
        <v>10098522.88135593</v>
      </c>
      <c r="AF35" s="1308" t="n">
        <v>8188626.2615976</v>
      </c>
      <c r="AG35" s="1308" t="n">
        <v>8106739.998981624</v>
      </c>
      <c r="AH35" s="1328" t="n">
        <v>3095166.111283757</v>
      </c>
      <c r="AI35" s="1328" t="n">
        <v>3177052.373899733</v>
      </c>
      <c r="AJ35" s="3398" t="n">
        <v>0.1173705803760359</v>
      </c>
      <c r="AK35" s="1272" t="n"/>
      <c r="AL35" s="1327" t="n">
        <v>10213752.18177966</v>
      </c>
      <c r="AM35" s="1308" t="n">
        <v>6703398</v>
      </c>
      <c r="AN35" s="1308" t="n">
        <v>8167225.373968575</v>
      </c>
      <c r="AO35" s="1310" t="n">
        <v>8085553.120228889</v>
      </c>
      <c r="AP35" s="1328" t="n">
        <v>2046526.807811087</v>
      </c>
      <c r="AQ35" s="1328" t="n">
        <v>2128199.061550773</v>
      </c>
      <c r="AR35" s="3398" t="n">
        <v>0.5236678743794807</v>
      </c>
      <c r="AS35" s="1330" t="n"/>
      <c r="AT35" s="1327" t="n">
        <v>9732096.970762711</v>
      </c>
      <c r="AU35" s="1308" t="n">
        <v>6970522.033898305</v>
      </c>
      <c r="AV35" s="1308" t="n">
        <v>9023045.619186483</v>
      </c>
      <c r="AW35" s="1310" t="n">
        <v>12402619.51038949</v>
      </c>
      <c r="AX35" s="1328" t="n">
        <v>709051.3515762277</v>
      </c>
      <c r="AY35" s="1328" t="n">
        <v>-2670522.539626777</v>
      </c>
      <c r="AZ35" s="3398" t="n">
        <v>0.3961790700086172</v>
      </c>
      <c r="BA35" s="1270" t="n"/>
      <c r="BB35" s="1327" t="n">
        <v>8848722.881355932</v>
      </c>
      <c r="BC35" s="1308" t="n">
        <v>7320841.525423729</v>
      </c>
      <c r="BD35" s="1308" t="n">
        <v>8887677.064499162</v>
      </c>
      <c r="BE35" s="1310" t="n">
        <v>12217483.93999982</v>
      </c>
      <c r="BF35" s="1328" t="n">
        <v>-38954.18314323016</v>
      </c>
      <c r="BG35" s="1328" t="n">
        <v>-3368761.058643883</v>
      </c>
      <c r="BH35" s="3398" t="n">
        <v>0.2087029681801191</v>
      </c>
      <c r="BI35" s="226" t="n"/>
      <c r="BJ35" s="1327" t="n">
        <v>8770924.404180344</v>
      </c>
      <c r="BK35" s="1308" t="n">
        <v>7446970.338983051</v>
      </c>
      <c r="BL35" s="1308" t="n">
        <v>8561532.142794359</v>
      </c>
      <c r="BM35" s="1308" t="n">
        <v>11771681.87268823</v>
      </c>
      <c r="BN35" s="1308" t="n">
        <v>6484082.491268086</v>
      </c>
      <c r="BO35" s="1328" t="n">
        <v>209392.2613859847</v>
      </c>
      <c r="BP35" s="1328" t="n">
        <v>-3000757.468507884</v>
      </c>
      <c r="BQ35" s="3398" t="n">
        <v>0.1777842538551175</v>
      </c>
      <c r="BR35" s="226" t="n"/>
      <c r="BS35" s="1327" t="n">
        <v>9429712.036497623</v>
      </c>
      <c r="BT35" s="1308" t="n">
        <v>8631917.796610169</v>
      </c>
      <c r="BU35" s="1308" t="n">
        <v>9180672.89880223</v>
      </c>
      <c r="BV35" s="1308" t="n">
        <v>9402411.706842957</v>
      </c>
      <c r="BW35" s="1328" t="n">
        <v>249039.1376953926</v>
      </c>
      <c r="BX35" s="1328" t="n">
        <v>27300.32965466566</v>
      </c>
      <c r="BY35" s="3398" t="n">
        <v>0.09242375317808915</v>
      </c>
      <c r="CA35" s="1369" t="n">
        <v>9655885.59322034</v>
      </c>
      <c r="CB35" s="1308" t="n">
        <v>9683234.745762713</v>
      </c>
      <c r="CC35" s="1308" t="n">
        <v>8592297.337983722</v>
      </c>
      <c r="CD35" s="1308" t="n">
        <v>6507382.533847</v>
      </c>
      <c r="CE35" s="1328" t="n">
        <v>1063588.255236618</v>
      </c>
      <c r="CF35" s="1328" t="n">
        <v>3148503.059373341</v>
      </c>
      <c r="CG35" s="3398" t="n">
        <v>-0.002824381857967517</v>
      </c>
      <c r="CI35" s="1369" t="n">
        <v>10938585.59322034</v>
      </c>
      <c r="CJ35" s="1310" t="n">
        <v>10792758.47457627</v>
      </c>
      <c r="CK35" s="1308" t="n">
        <v>9943210.764832612</v>
      </c>
      <c r="CL35" s="1308" t="n">
        <v>10316099.10041661</v>
      </c>
      <c r="CM35" s="1328" t="n">
        <v>995374.828387728</v>
      </c>
      <c r="CN35" s="1328" t="n">
        <v>622486.4928037338</v>
      </c>
      <c r="CO35" s="3398" t="n">
        <v>0.01351157065059705</v>
      </c>
      <c r="CP35" s="3389" t="n"/>
      <c r="CQ35" s="1364" t="n">
        <v>122575096.6101695</v>
      </c>
      <c r="CR35" s="1364" t="n">
        <v>106961562.4067797</v>
      </c>
      <c r="CS35" s="1364" t="n">
        <v>99630964.13567649</v>
      </c>
      <c r="CT35" s="1364" t="n"/>
      <c r="CU35" s="1332" t="n">
        <v>22944132.474493</v>
      </c>
      <c r="CV35" s="1332" t="n"/>
      <c r="CW35" s="3400">
        <f>IFERROR(CQ35/CR35-1,"-")</f>
        <v/>
      </c>
      <c r="CY35" s="1364" t="n"/>
      <c r="CZ35" s="1364" t="n"/>
      <c r="DA35" s="1364" t="n"/>
      <c r="DB35" s="1364" t="n"/>
      <c r="DC35" s="1364" t="n"/>
      <c r="DD35" s="1334">
        <f>CY35/$DC35-1</f>
        <v/>
      </c>
      <c r="DE35" s="1332">
        <f>CZ35/$DC35-1</f>
        <v/>
      </c>
      <c r="DF35" s="1332">
        <f>DA35/$DC35-1</f>
        <v/>
      </c>
      <c r="DG35" s="1332">
        <f>DB35/$DC35-1</f>
        <v/>
      </c>
    </row>
    <row r="36">
      <c r="A36" s="1325" t="n"/>
      <c r="B36" s="1326" t="inlineStr">
        <is>
          <t>Paiement de salaires</t>
        </is>
      </c>
      <c r="C36" s="1270" t="n"/>
      <c r="D36" s="1327" t="n">
        <v>301499.1525423729</v>
      </c>
      <c r="E36" s="1308" t="n">
        <v>773219.4915254237</v>
      </c>
      <c r="F36" s="1308" t="n">
        <v>572177.7045823083</v>
      </c>
      <c r="G36" s="1328" t="n">
        <v>-270678.5520399354</v>
      </c>
      <c r="H36" s="3398" t="n">
        <v>-0.6100730053408652</v>
      </c>
      <c r="I36" s="1270" t="n"/>
      <c r="J36" s="1327" t="n">
        <v>2857745.762711864</v>
      </c>
      <c r="K36" s="1308" t="n">
        <v>1965566.949152543</v>
      </c>
      <c r="L36" s="1308" t="n">
        <v>585545.7281769756</v>
      </c>
      <c r="M36" s="1328" t="n">
        <v>2272200.034534889</v>
      </c>
      <c r="N36" s="3398" t="n">
        <v>0.4539040575259907</v>
      </c>
      <c r="O36" s="1270" t="n"/>
      <c r="P36" s="1327" t="n">
        <v>301499</v>
      </c>
      <c r="Q36" s="1308" t="n">
        <v>324622.8813559322</v>
      </c>
      <c r="R36" s="1310" t="n">
        <v>624126.4892723981</v>
      </c>
      <c r="S36" s="1328" t="n">
        <v>-322627.4892723981</v>
      </c>
      <c r="T36" s="3398" t="n">
        <v>-0.07123306052655631</v>
      </c>
      <c r="U36" s="1263" t="n"/>
      <c r="V36" s="2442" t="n">
        <v>1322441.677966102</v>
      </c>
      <c r="W36" s="2442" t="n">
        <v>885327.966101695</v>
      </c>
      <c r="X36" s="2442" t="n">
        <v>663198.4551889327</v>
      </c>
      <c r="Y36" s="2442" t="n">
        <v>649934.486085154</v>
      </c>
      <c r="Z36" s="2443" t="n">
        <v>659243.2227771691</v>
      </c>
      <c r="AA36" s="2443" t="n">
        <v>672507.1918809478</v>
      </c>
      <c r="AB36" s="3399" t="n">
        <v>0.4937308303826888</v>
      </c>
      <c r="AD36" s="1327" t="n">
        <v>87988.13559322034</v>
      </c>
      <c r="AE36" s="1308" t="n">
        <v>863135.593220339</v>
      </c>
      <c r="AF36" s="1308" t="n">
        <v>688342.2117402233</v>
      </c>
      <c r="AG36" s="1308" t="n">
        <v>681458.789622821</v>
      </c>
      <c r="AH36" s="1328" t="n">
        <v>-600354.076147003</v>
      </c>
      <c r="AI36" s="1328" t="n">
        <v>-593470.6540296007</v>
      </c>
      <c r="AJ36" s="3398" t="n">
        <v>-0.8980598919980364</v>
      </c>
      <c r="AK36" s="1272" t="n"/>
      <c r="AL36" s="1327" t="n">
        <v>84596.52500000001</v>
      </c>
      <c r="AM36" s="1308" t="n">
        <v>118644</v>
      </c>
      <c r="AN36" s="1308" t="n">
        <v>686543.236692009</v>
      </c>
      <c r="AO36" s="1310" t="n">
        <v>679677.8043250889</v>
      </c>
      <c r="AP36" s="1328" t="n">
        <v>-601946.711692009</v>
      </c>
      <c r="AQ36" s="1328" t="n">
        <v>-595081.2793250888</v>
      </c>
      <c r="AR36" s="3398" t="n">
        <v>-0.2869717389838508</v>
      </c>
      <c r="AS36" s="1330" t="n"/>
      <c r="AT36" s="1327" t="n">
        <v>3005676.356355932</v>
      </c>
      <c r="AU36" s="1308" t="n">
        <v>395101.6949152543</v>
      </c>
      <c r="AV36" s="1308" t="n">
        <v>758484.1437044659</v>
      </c>
      <c r="AW36" s="1310" t="n">
        <v>1098751.590505324</v>
      </c>
      <c r="AX36" s="1328" t="n">
        <v>2247192.212651466</v>
      </c>
      <c r="AY36" s="1328" t="n">
        <v>1906924.765850608</v>
      </c>
      <c r="AZ36" s="3398" t="n">
        <v>6.607348677662905</v>
      </c>
      <c r="BA36" s="1270" t="n"/>
      <c r="BB36" s="1327" t="n">
        <v>3692203.389830509</v>
      </c>
      <c r="BC36" s="1308" t="n">
        <v>366855.9322033899</v>
      </c>
      <c r="BD36" s="1308" t="n">
        <v>747104.9590455524</v>
      </c>
      <c r="BE36" s="1310" t="n">
        <v>1082350.377660379</v>
      </c>
      <c r="BF36" s="1328" t="n">
        <v>2945098.430784957</v>
      </c>
      <c r="BG36" s="1328" t="n">
        <v>2609853.012170129</v>
      </c>
      <c r="BH36" s="3398" t="n">
        <v>9.064450553258332</v>
      </c>
      <c r="BI36" s="226" t="n"/>
      <c r="BJ36" s="1327" t="n">
        <v>717662.9559575394</v>
      </c>
      <c r="BK36" s="1308" t="n">
        <v>366601.6949152543</v>
      </c>
      <c r="BL36" s="1308" t="n">
        <v>719688.9664746171</v>
      </c>
      <c r="BM36" s="1308" t="n">
        <v>1042856.645703284</v>
      </c>
      <c r="BN36" s="1308" t="n">
        <v>367529.4289024151</v>
      </c>
      <c r="BO36" s="1328" t="n">
        <v>-2026.010517077753</v>
      </c>
      <c r="BP36" s="1328" t="n">
        <v>-325193.6897457442</v>
      </c>
      <c r="BQ36" s="3398" t="n">
        <v>0.9576094871122689</v>
      </c>
      <c r="BR36" s="226" t="n"/>
      <c r="BS36" s="1327" t="n">
        <v>2906998.060991614</v>
      </c>
      <c r="BT36" s="1308" t="n">
        <v>1074847.457627119</v>
      </c>
      <c r="BU36" s="1308" t="n">
        <v>771734.41387373</v>
      </c>
      <c r="BV36" s="1308" t="n">
        <v>2730348.608576481</v>
      </c>
      <c r="BW36" s="1328" t="n">
        <v>2135263.647117884</v>
      </c>
      <c r="BX36" s="1328" t="n">
        <v>176649.4524151324</v>
      </c>
      <c r="BY36" s="3398" t="n">
        <v>1.704568020665214</v>
      </c>
      <c r="CA36" s="1369" t="n">
        <v>82457.62711864407</v>
      </c>
      <c r="CB36" s="1308" t="n">
        <v>1481269.491525424</v>
      </c>
      <c r="CC36" s="1308" t="n">
        <v>722275.1124073702</v>
      </c>
      <c r="CD36" s="1308" t="n">
        <v>368850.1171191308</v>
      </c>
      <c r="CE36" s="1328" t="n">
        <v>-639817.4852887262</v>
      </c>
      <c r="CF36" s="1328" t="n">
        <v>-286392.4900004867</v>
      </c>
      <c r="CG36" s="3398" t="n">
        <v>-0.9443331361441</v>
      </c>
      <c r="CI36" s="1369" t="n">
        <v>3046779.661016949</v>
      </c>
      <c r="CJ36" s="1310" t="n">
        <v>1855236.440677966</v>
      </c>
      <c r="CK36" s="1308" t="n">
        <v>835833.9324585014</v>
      </c>
      <c r="CL36" s="1308" t="n">
        <v>2995672.568162518</v>
      </c>
      <c r="CM36" s="1328" t="n">
        <v>2210945.728558448</v>
      </c>
      <c r="CN36" s="1328" t="n">
        <v>51107.09285443136</v>
      </c>
      <c r="CO36" s="3398" t="n">
        <v>0.6422594954546887</v>
      </c>
      <c r="CP36" s="3389" t="n"/>
      <c r="CQ36" s="1364" t="n">
        <v>18407548.30508475</v>
      </c>
      <c r="CR36" s="1364" t="n">
        <v>10470429.59322034</v>
      </c>
      <c r="CS36" s="1364" t="n">
        <v>8375055.353617084</v>
      </c>
      <c r="CT36" s="1364" t="n"/>
      <c r="CU36" s="1332" t="n">
        <v>10032492.95146766</v>
      </c>
      <c r="CV36" s="1332" t="n"/>
      <c r="CW36" s="3400">
        <f>IFERROR(CQ36/CR36-1,"-")</f>
        <v/>
      </c>
      <c r="CY36" s="1364" t="n"/>
      <c r="CZ36" s="1364" t="n"/>
      <c r="DA36" s="1364" t="n"/>
      <c r="DB36" s="1364" t="n"/>
      <c r="DC36" s="1364" t="n"/>
      <c r="DD36" s="1334">
        <f>CY36/$DC36-1</f>
        <v/>
      </c>
      <c r="DE36" s="1332">
        <f>CZ36/$DC36-1</f>
        <v/>
      </c>
      <c r="DF36" s="1332">
        <f>DA36/$DC36-1</f>
        <v/>
      </c>
      <c r="DG36" s="1332">
        <f>DB36/$DC36-1</f>
        <v/>
      </c>
    </row>
    <row r="37">
      <c r="A37" s="1325" t="n"/>
      <c r="B37" s="1326" t="inlineStr">
        <is>
          <t>Pack Moov Money</t>
        </is>
      </c>
      <c r="C37" s="1270" t="n"/>
      <c r="D37" s="1327" t="n">
        <v>3372798.305084746</v>
      </c>
      <c r="E37" s="1308" t="n">
        <v>0</v>
      </c>
      <c r="F37" s="1308" t="n">
        <v>2603292.975488296</v>
      </c>
      <c r="G37" s="1328" t="n">
        <v>769505.3295964501</v>
      </c>
      <c r="H37" s="3398" t="n"/>
      <c r="I37" s="1270" t="n"/>
      <c r="J37" s="1327" t="n">
        <v>3258798.305084746</v>
      </c>
      <c r="K37" s="1308" t="n">
        <v>2679165.254237288</v>
      </c>
      <c r="L37" s="1308" t="n">
        <v>2664114.782492405</v>
      </c>
      <c r="M37" s="1328" t="n">
        <v>594683.5225923411</v>
      </c>
      <c r="N37" s="3398" t="n">
        <v>0.216348375648246</v>
      </c>
      <c r="O37" s="1270" t="n"/>
      <c r="P37" s="1327" t="n">
        <v>3728289</v>
      </c>
      <c r="Q37" s="1308" t="n">
        <v>3601622.033898305</v>
      </c>
      <c r="R37" s="1310" t="n">
        <v>2839649.45213149</v>
      </c>
      <c r="S37" s="1328" t="n">
        <v>888639.5478685102</v>
      </c>
      <c r="T37" s="3398" t="n">
        <v>0.03516942225183839</v>
      </c>
      <c r="U37" s="1263" t="n"/>
      <c r="V37" s="2442" t="n">
        <v>3318099.135593221</v>
      </c>
      <c r="W37" s="2442" t="n">
        <v>1594883.050847458</v>
      </c>
      <c r="X37" s="2442" t="n">
        <v>3017419.004482863</v>
      </c>
      <c r="Y37" s="2442" t="n">
        <v>2957070.624393206</v>
      </c>
      <c r="Z37" s="2443" t="n">
        <v>300680.1311103581</v>
      </c>
      <c r="AA37" s="2443" t="n">
        <v>361028.511200015</v>
      </c>
      <c r="AB37" s="3399" t="n">
        <v>1.080465482299855</v>
      </c>
      <c r="AD37" s="1327" t="n">
        <v>3727883.898305085</v>
      </c>
      <c r="AE37" s="1308" t="n">
        <v>2721960.169491526</v>
      </c>
      <c r="AF37" s="1308" t="n">
        <v>3131818.017731983</v>
      </c>
      <c r="AG37" s="1308" t="n">
        <v>3100499.837554662</v>
      </c>
      <c r="AH37" s="1328" t="n">
        <v>596065.8805731023</v>
      </c>
      <c r="AI37" s="1328" t="n">
        <v>627384.0607504225</v>
      </c>
      <c r="AJ37" s="3398" t="n">
        <v>0.3695585777074286</v>
      </c>
      <c r="AK37" s="1272" t="n"/>
      <c r="AL37" s="1327" t="n">
        <v>3609088.135593221</v>
      </c>
      <c r="AM37" s="1308" t="n">
        <v>2917286</v>
      </c>
      <c r="AN37" s="1308" t="n">
        <v>3123633.044657029</v>
      </c>
      <c r="AO37" s="1310" t="n">
        <v>3092396.714210458</v>
      </c>
      <c r="AP37" s="1328" t="n">
        <v>485455.0909361918</v>
      </c>
      <c r="AQ37" s="1328" t="n">
        <v>516691.4213827625</v>
      </c>
      <c r="AR37" s="3398" t="n">
        <v>0.2371389488700184</v>
      </c>
      <c r="AS37" s="1330" t="n"/>
      <c r="AT37" s="1327" t="n">
        <v>2475817.79661017</v>
      </c>
      <c r="AU37" s="1308" t="n">
        <v>2663474.576271187</v>
      </c>
      <c r="AV37" s="1308" t="n">
        <v>3450949.639442041</v>
      </c>
      <c r="AW37" s="1310" t="n">
        <v>3926102.192510865</v>
      </c>
      <c r="AX37" s="1328" t="n">
        <v>-975131.8428318715</v>
      </c>
      <c r="AY37" s="1328" t="n">
        <v>-1450284.395900696</v>
      </c>
      <c r="AZ37" s="3398" t="n">
        <v>-0.07045563015049794</v>
      </c>
      <c r="BA37" s="1270" t="n"/>
      <c r="BB37" s="1327" t="n">
        <v>2627477.118644068</v>
      </c>
      <c r="BC37" s="1308" t="n">
        <v>2918982.203389831</v>
      </c>
      <c r="BD37" s="1308" t="n">
        <v>3399176.647848531</v>
      </c>
      <c r="BE37" s="1310" t="n">
        <v>3867496.736767442</v>
      </c>
      <c r="BF37" s="1328" t="n">
        <v>-771699.5292044631</v>
      </c>
      <c r="BG37" s="1328" t="n">
        <v>-1240019.618123374</v>
      </c>
      <c r="BH37" s="3398" t="n">
        <v>-0.09986531757789974</v>
      </c>
      <c r="BI37" s="226" t="n"/>
      <c r="BJ37" s="1327" t="n">
        <v>2600050.460648998</v>
      </c>
      <c r="BK37" s="1308" t="n">
        <v>3304143.220338983</v>
      </c>
      <c r="BL37" s="1308" t="n">
        <v>3274439.419703549</v>
      </c>
      <c r="BM37" s="1308" t="n">
        <v>3726376.187803433</v>
      </c>
      <c r="BN37" s="1308" t="n">
        <v>2477603.367717817</v>
      </c>
      <c r="BO37" s="1328" t="n">
        <v>-674388.9590545516</v>
      </c>
      <c r="BP37" s="1328" t="n">
        <v>-1126325.727154435</v>
      </c>
      <c r="BQ37" s="3398" t="n">
        <v>-0.2130938983987958</v>
      </c>
      <c r="BR37" s="226" t="n"/>
      <c r="BS37" s="1327" t="n">
        <v>2451504.624096766</v>
      </c>
      <c r="BT37" s="1308" t="n">
        <v>2991009.322033898</v>
      </c>
      <c r="BU37" s="1308" t="n">
        <v>3511235.692146853</v>
      </c>
      <c r="BV37" s="1308" t="n">
        <v>2812804.129751376</v>
      </c>
      <c r="BW37" s="1328" t="n">
        <v>-1059731.068050087</v>
      </c>
      <c r="BX37" s="1328" t="n">
        <v>-361299.5056546102</v>
      </c>
      <c r="BY37" s="3398" t="n">
        <v>-0.1803754652193018</v>
      </c>
      <c r="CA37" s="1369" t="n">
        <v>2619023.728813559</v>
      </c>
      <c r="CB37" s="1308" t="n">
        <v>3117270.338983051</v>
      </c>
      <c r="CC37" s="1308" t="n">
        <v>3286205.861293996</v>
      </c>
      <c r="CD37" s="1308" t="n">
        <v>2486506.441366128</v>
      </c>
      <c r="CE37" s="1328" t="n">
        <v>-667182.1324804369</v>
      </c>
      <c r="CF37" s="1328" t="n">
        <v>132517.2874474311</v>
      </c>
      <c r="CG37" s="3398" t="n">
        <v>-0.1598342639515939</v>
      </c>
      <c r="CI37" s="1369" t="n">
        <v>4963937.288135594</v>
      </c>
      <c r="CJ37" s="1310" t="n">
        <v>4040577.966101695</v>
      </c>
      <c r="CK37" s="1308" t="n">
        <v>3802875.553552729</v>
      </c>
      <c r="CL37" s="1308" t="n">
        <v>3086140.775079861</v>
      </c>
      <c r="CM37" s="1328" t="n">
        <v>1161061.734582865</v>
      </c>
      <c r="CN37" s="1328" t="n">
        <v>1877796.513055733</v>
      </c>
      <c r="CO37" s="3398" t="n">
        <v>0.2285215951233692</v>
      </c>
      <c r="CP37" s="3389" t="n"/>
      <c r="CQ37" s="1364" t="n">
        <v>38752767.79661018</v>
      </c>
      <c r="CR37" s="1364" t="n">
        <v>32550374.13559322</v>
      </c>
      <c r="CS37" s="1364" t="n">
        <v>38104810.09097177</v>
      </c>
      <c r="CT37" s="1364" t="n"/>
      <c r="CU37" s="1332" t="n">
        <v>647957.7056384087</v>
      </c>
      <c r="CV37" s="1332" t="n"/>
      <c r="CW37" s="3400">
        <f>IFERROR(CQ37/CR37-1,"-")</f>
        <v/>
      </c>
      <c r="CY37" s="1364" t="n"/>
      <c r="CZ37" s="1364" t="n"/>
      <c r="DA37" s="1364" t="n"/>
      <c r="DB37" s="1364" t="n"/>
      <c r="DC37" s="1364" t="n"/>
      <c r="DD37" s="1334">
        <f>CY37/$DC37-1</f>
        <v/>
      </c>
      <c r="DE37" s="1332">
        <f>CZ37/$DC37-1</f>
        <v/>
      </c>
      <c r="DF37" s="1332">
        <f>DA37/$DC37-1</f>
        <v/>
      </c>
      <c r="DG37" s="1332">
        <f>DB37/$DC37-1</f>
        <v/>
      </c>
    </row>
    <row r="38">
      <c r="A38" s="1325" t="n"/>
      <c r="B38" s="1326" t="inlineStr">
        <is>
          <t>Reversement MAB A MM</t>
        </is>
      </c>
      <c r="C38" s="1270" t="n"/>
      <c r="D38" s="1327" t="n">
        <v>84362754.82627119</v>
      </c>
      <c r="E38" s="1308" t="n">
        <v>0</v>
      </c>
      <c r="F38" s="1308" t="n">
        <v>0</v>
      </c>
      <c r="G38" s="1328" t="n">
        <v>84362754.82627119</v>
      </c>
      <c r="H38" s="3398" t="n"/>
      <c r="I38" s="1270" t="n"/>
      <c r="J38" s="1327" t="n">
        <v>76826960.32627119</v>
      </c>
      <c r="K38" s="1308" t="n">
        <v>0</v>
      </c>
      <c r="L38" s="1308" t="n">
        <v>73113491.09150898</v>
      </c>
      <c r="M38" s="1328" t="n">
        <v>3713469.234762207</v>
      </c>
      <c r="N38" s="3398" t="n"/>
      <c r="O38" s="1270" t="n"/>
      <c r="P38" s="1327" t="n">
        <v>82649352.91525422</v>
      </c>
      <c r="Q38" s="1308" t="n">
        <v>0</v>
      </c>
      <c r="R38" s="1310" t="n">
        <v>77930833.26807296</v>
      </c>
      <c r="S38" s="1328" t="n">
        <v>4718519.647181258</v>
      </c>
      <c r="T38" s="3398" t="n"/>
      <c r="U38" s="1263" t="n"/>
      <c r="V38" s="2453" t="n">
        <v>80626329.67372882</v>
      </c>
      <c r="W38" s="2453" t="n">
        <v>432000000</v>
      </c>
      <c r="X38" s="2453" t="n">
        <v>82809509.1673238</v>
      </c>
      <c r="Y38" s="2453" t="n">
        <v>0</v>
      </c>
      <c r="Z38" s="2454" t="n">
        <v>-2183179.493594974</v>
      </c>
      <c r="AA38" s="2454" t="n">
        <v>80626329.67372882</v>
      </c>
      <c r="AB38" s="3416" t="n">
        <v>-0.8133649776071092</v>
      </c>
      <c r="AD38" s="1327" t="n">
        <v>77548158.470339</v>
      </c>
      <c r="AE38" s="1308" t="n">
        <v>121900786</v>
      </c>
      <c r="AF38" s="1308" t="n">
        <v>0</v>
      </c>
      <c r="AG38" s="1308" t="n">
        <v>0</v>
      </c>
      <c r="AH38" s="1328" t="n">
        <v>77548158.470339</v>
      </c>
      <c r="AI38" s="1328" t="n">
        <v>77548158.470339</v>
      </c>
      <c r="AJ38" s="3398" t="n">
        <v>-0.3638420143546982</v>
      </c>
      <c r="AK38" s="1272" t="n"/>
      <c r="AL38" s="1327" t="n">
        <v>73886601.17372879</v>
      </c>
      <c r="AM38" s="1308" t="n">
        <v>104003474</v>
      </c>
      <c r="AN38" s="1308" t="n">
        <v>0</v>
      </c>
      <c r="AO38" s="1310" t="n">
        <v>0</v>
      </c>
      <c r="AP38" s="1328" t="n">
        <v>73886601.17372879</v>
      </c>
      <c r="AQ38" s="1328" t="n">
        <v>73886601.17372879</v>
      </c>
      <c r="AR38" s="3398" t="n">
        <v>-0.2895756426970045</v>
      </c>
      <c r="AS38" s="1330" t="n"/>
      <c r="AT38" s="1327" t="n">
        <v>63275227.75423729</v>
      </c>
      <c r="AU38" s="1308" t="n">
        <v>106361336</v>
      </c>
      <c r="AV38" s="1308" t="n">
        <v>94707246.61665781</v>
      </c>
      <c r="AW38" s="1310" t="n">
        <v>0</v>
      </c>
      <c r="AX38" s="1328" t="n">
        <v>-31432018.86242052</v>
      </c>
      <c r="AY38" s="1328" t="n">
        <v>63275227.75423729</v>
      </c>
      <c r="AZ38" s="3398" t="n">
        <v>-0.4050918300402199</v>
      </c>
      <c r="BA38" s="1270" t="n"/>
      <c r="BB38" s="1327" t="n">
        <v>68765384</v>
      </c>
      <c r="BC38" s="1308" t="n">
        <v>103725810</v>
      </c>
      <c r="BD38" s="1308" t="n">
        <v>0</v>
      </c>
      <c r="BE38" s="1310" t="n">
        <v>0</v>
      </c>
      <c r="BF38" s="1328" t="n">
        <v>68765384</v>
      </c>
      <c r="BG38" s="1328" t="n">
        <v>68765384</v>
      </c>
      <c r="BH38" s="3398" t="n">
        <v>-0.337046546081443</v>
      </c>
      <c r="BI38" s="226" t="n"/>
      <c r="BJ38" s="1327" t="n">
        <v>65345993</v>
      </c>
      <c r="BK38" s="1308" t="n">
        <v>91838523</v>
      </c>
      <c r="BL38" s="1308" t="n">
        <v>89863131.61710173</v>
      </c>
      <c r="BM38" s="1308" t="n">
        <v>0</v>
      </c>
      <c r="BN38" s="1308" t="n">
        <v>0</v>
      </c>
      <c r="BO38" s="1328" t="n">
        <v>-24517138.61710173</v>
      </c>
      <c r="BP38" s="1328" t="n">
        <v>65345993</v>
      </c>
      <c r="BQ38" s="3398" t="n">
        <v>-0.288468598302697</v>
      </c>
      <c r="BR38" s="226" t="n"/>
      <c r="BS38" s="1327" t="n">
        <v>64319116</v>
      </c>
      <c r="BT38" s="1308" t="n">
        <v>85560136</v>
      </c>
      <c r="BU38" s="1308" t="n">
        <v>0</v>
      </c>
      <c r="BV38" s="1308" t="n">
        <v>0</v>
      </c>
      <c r="BW38" s="1328" t="n">
        <v>64319116</v>
      </c>
      <c r="BX38" s="1328" t="n">
        <v>64319116</v>
      </c>
      <c r="BY38" s="3398" t="n">
        <v>-0.2482583711648144</v>
      </c>
      <c r="CA38" s="1369" t="n">
        <v>61320587</v>
      </c>
      <c r="CB38" s="1308" t="n">
        <v>81927787.5381356</v>
      </c>
      <c r="CC38" s="1308" t="n">
        <v>90186047.74220842</v>
      </c>
      <c r="CD38" s="1308" t="n">
        <v>0</v>
      </c>
      <c r="CE38" s="1328" t="n">
        <v>-28865460.74220842</v>
      </c>
      <c r="CF38" s="1328" t="n">
        <v>61320587</v>
      </c>
      <c r="CG38" s="3398" t="n">
        <v>-0.2515288299289591</v>
      </c>
      <c r="CI38" s="1369" t="n">
        <v>67352881</v>
      </c>
      <c r="CJ38" s="1310" t="n">
        <v>89639545.70338982</v>
      </c>
      <c r="CK38" s="1308" t="n">
        <v>104365438.6567661</v>
      </c>
      <c r="CL38" s="1308" t="n">
        <v>0</v>
      </c>
      <c r="CM38" s="1328" t="n">
        <v>-37012557.65676607</v>
      </c>
      <c r="CN38" s="1328" t="n">
        <v>67352881</v>
      </c>
      <c r="CO38" s="3398" t="n">
        <v>-0.2486253642687418</v>
      </c>
      <c r="CP38" s="3389" t="n"/>
      <c r="CQ38" s="1364" t="n">
        <v>866279346.1398305</v>
      </c>
      <c r="CR38" s="1364" t="n">
        <v>1108111489.241525</v>
      </c>
      <c r="CS38" s="1364" t="n">
        <v>612975698.1596398</v>
      </c>
      <c r="CT38" s="1364" t="n"/>
      <c r="CU38" s="1332" t="n">
        <v>253303647.9801906</v>
      </c>
      <c r="CV38" s="1332" t="n"/>
      <c r="CW38" s="3400">
        <f>IFERROR(CQ38/CR38-1,"-")</f>
        <v/>
      </c>
      <c r="CY38" s="1364" t="n"/>
      <c r="CZ38" s="1364" t="n"/>
      <c r="DA38" s="1364" t="n"/>
      <c r="DB38" s="1364" t="n"/>
      <c r="DC38" s="1364" t="n"/>
      <c r="DD38" s="1334">
        <f>CY38/$DC38-1</f>
        <v/>
      </c>
      <c r="DE38" s="1332">
        <f>CZ38/$DC38-1</f>
        <v/>
      </c>
      <c r="DF38" s="1332">
        <f>DA38/$DC38-1</f>
        <v/>
      </c>
      <c r="DG38" s="1332">
        <f>DB38/$DC38-1</f>
        <v/>
      </c>
    </row>
    <row customHeight="1" ht="18.75" r="39" s="2557">
      <c r="A39" s="1336" t="n"/>
      <c r="B39" s="1337" t="inlineStr">
        <is>
          <t>Autres (Push &amp; Pull)</t>
        </is>
      </c>
      <c r="C39" s="1270" t="n"/>
      <c r="D39" s="1338" t="n">
        <v>12295654.2372881</v>
      </c>
      <c r="E39" s="1339" t="n">
        <v>7934865.677966056</v>
      </c>
      <c r="F39" s="1339" t="n">
        <v>6743182.120062303</v>
      </c>
      <c r="G39" s="1340" t="n">
        <v>5552472.1172258</v>
      </c>
      <c r="H39" s="3401" t="n">
        <v>0.5495730786510109</v>
      </c>
      <c r="I39" s="1270" t="n"/>
      <c r="J39" s="1338" t="n">
        <v>12385411.44067793</v>
      </c>
      <c r="K39" s="1339" t="n">
        <v>8488633.474576212</v>
      </c>
      <c r="L39" s="1339" t="n">
        <v>6900725.86383669</v>
      </c>
      <c r="M39" s="1340" t="n">
        <v>5484685.576841242</v>
      </c>
      <c r="N39" s="3401" t="n">
        <v>0.4590583369835346</v>
      </c>
      <c r="O39" s="1270" t="n"/>
      <c r="P39" s="1338" t="n">
        <v>11827581</v>
      </c>
      <c r="Q39" s="1339" t="n">
        <v>9330587.288135549</v>
      </c>
      <c r="R39" s="1342" t="n">
        <v>7355404.709785369</v>
      </c>
      <c r="S39" s="1340" t="n">
        <v>4472176.290214631</v>
      </c>
      <c r="T39" s="3401" t="n">
        <v>0.2676137776492955</v>
      </c>
      <c r="U39" s="1263" t="n"/>
      <c r="V39" s="2445" t="n">
        <v>18648409.25423725</v>
      </c>
      <c r="W39" s="2445" t="n">
        <v>9880277.966101652</v>
      </c>
      <c r="X39" s="2445" t="n">
        <v>7815872.462817434</v>
      </c>
      <c r="Y39" s="2445" t="n">
        <v>7659555.013561085</v>
      </c>
      <c r="Z39" s="2446" t="n">
        <v>10832536.79141982</v>
      </c>
      <c r="AA39" s="2446" t="n">
        <v>10988854.24067617</v>
      </c>
      <c r="AB39" s="3402" t="n">
        <v>0.8874377136167904</v>
      </c>
      <c r="AD39" s="1338" t="n">
        <v>13347621.18644064</v>
      </c>
      <c r="AE39" s="1339" t="n">
        <v>9945136.440677917</v>
      </c>
      <c r="AF39" s="1339" t="n">
        <v>8112194.616319786</v>
      </c>
      <c r="AG39" s="1339" t="n">
        <v>8031072.670156587</v>
      </c>
      <c r="AH39" s="1340" t="n">
        <v>5235426.570120852</v>
      </c>
      <c r="AI39" s="1340" t="n">
        <v>5316548.51628405</v>
      </c>
      <c r="AJ39" s="3401" t="n">
        <v>0.3421254968253395</v>
      </c>
      <c r="AK39" s="1272" t="n"/>
      <c r="AL39" s="1338" t="n">
        <v>11946425.55169492</v>
      </c>
      <c r="AM39" s="1339" t="n">
        <v>9276393.18602133</v>
      </c>
      <c r="AN39" s="1339" t="n">
        <v>8090993.481982661</v>
      </c>
      <c r="AO39" s="1342" t="n">
        <v>8010083.547162835</v>
      </c>
      <c r="AP39" s="1340" t="n">
        <v>3855432.069712255</v>
      </c>
      <c r="AQ39" s="1340" t="n">
        <v>3936342.004532082</v>
      </c>
      <c r="AR39" s="3401" t="n">
        <v>0.2878308747948588</v>
      </c>
      <c r="AS39" s="1330" t="n"/>
      <c r="AT39" s="1338" t="n">
        <v>8003489.700000002</v>
      </c>
      <c r="AU39" s="1339" t="n">
        <v>8488337.288135594</v>
      </c>
      <c r="AV39" s="1339" t="n">
        <v>8938825.604734801</v>
      </c>
      <c r="AW39" s="1342" t="n">
        <v>15452050.60044053</v>
      </c>
      <c r="AX39" s="1340" t="n">
        <v>-935335.9047347987</v>
      </c>
      <c r="AY39" s="1340" t="n">
        <v>-7448560.900440528</v>
      </c>
      <c r="AZ39" s="3401" t="n">
        <v>-0.05711926513726995</v>
      </c>
      <c r="BA39" s="1270" t="n"/>
      <c r="BB39" s="1338" t="n">
        <v>7424931.188983058</v>
      </c>
      <c r="BC39" s="1339" t="n">
        <v>9777432.203389777</v>
      </c>
      <c r="BD39" s="1339" t="n">
        <v>8804720.563733792</v>
      </c>
      <c r="BE39" s="1342" t="n">
        <v>15221395.76182307</v>
      </c>
      <c r="BF39" s="1340" t="n">
        <v>-1379789.374750734</v>
      </c>
      <c r="BG39" s="1340" t="n">
        <v>-7796464.572840014</v>
      </c>
      <c r="BH39" s="3401" t="n">
        <v>-0.24060519832509</v>
      </c>
      <c r="BI39" s="226" t="n"/>
      <c r="BJ39" s="1338" t="n">
        <v>7351286.418166311</v>
      </c>
      <c r="BK39" s="1339" t="n">
        <v>10138014.40677961</v>
      </c>
      <c r="BL39" s="1339" t="n">
        <v>8481619.839207925</v>
      </c>
      <c r="BM39" s="1339" t="n">
        <v>14665984.37505037</v>
      </c>
      <c r="BN39" s="1339" t="n">
        <v>7895976.645984018</v>
      </c>
      <c r="BO39" s="1340" t="n">
        <v>-1130333.421041613</v>
      </c>
      <c r="BP39" s="1340" t="n">
        <v>-7314697.956884054</v>
      </c>
      <c r="BQ39" s="3401" t="n">
        <v>-0.2748790716601984</v>
      </c>
      <c r="BR39" s="226" t="n"/>
      <c r="BS39" s="1338" t="n">
        <v>14544379.72002655</v>
      </c>
      <c r="BT39" s="1339" t="n">
        <v>10080554.23728808</v>
      </c>
      <c r="BU39" s="1339" t="n">
        <v>9094981.61042293</v>
      </c>
      <c r="BV39" s="1339" t="n">
        <v>12027123.77089314</v>
      </c>
      <c r="BW39" s="1340" t="n">
        <v>5449398.109603623</v>
      </c>
      <c r="BX39" s="1340" t="n">
        <v>2517255.949133413</v>
      </c>
      <c r="BY39" s="3401" t="n">
        <v>0.4428154819331991</v>
      </c>
      <c r="CA39" s="1338" t="n">
        <v>9475701.670338981</v>
      </c>
      <c r="CB39" s="1339" t="n">
        <v>10418669.49152538</v>
      </c>
      <c r="CC39" s="1339" t="n">
        <v>8512097.875793329</v>
      </c>
      <c r="CD39" s="1339" t="n">
        <v>7924350.219623974</v>
      </c>
      <c r="CE39" s="1340" t="n">
        <v>963603.7945456523</v>
      </c>
      <c r="CF39" s="1340" t="n">
        <v>1551351.450715007</v>
      </c>
      <c r="CG39" s="3401" t="n">
        <v>-0.09050750884778669</v>
      </c>
      <c r="CI39" s="1338" t="n">
        <v>13783022.9161017</v>
      </c>
      <c r="CJ39" s="1339" t="n">
        <v>14186908.47457627</v>
      </c>
      <c r="CK39" s="1339" t="n">
        <v>9850402.040411485</v>
      </c>
      <c r="CL39" s="1339" t="n">
        <v>13195869.80255407</v>
      </c>
      <c r="CM39" s="1340" t="n">
        <v>3932620.875690214</v>
      </c>
      <c r="CN39" s="1340" t="n">
        <v>587153.113547625</v>
      </c>
      <c r="CO39" s="3401" t="n">
        <v>-0.02846889152759091</v>
      </c>
      <c r="CP39" s="3389" t="n"/>
      <c r="CQ39" s="1370" t="n">
        <v>141033914.2839554</v>
      </c>
      <c r="CR39" s="1370" t="n">
        <v>117945810.1351734</v>
      </c>
      <c r="CS39" s="1370" t="n">
        <v>98701020.7891085</v>
      </c>
      <c r="CT39" s="1370" t="n"/>
      <c r="CU39" s="1344" t="n">
        <v>42332893.49484693</v>
      </c>
      <c r="CV39" s="1344" t="n"/>
      <c r="CW39" s="3403">
        <f>IFERROR(CQ39/CR39-1,"-")</f>
        <v/>
      </c>
      <c r="CY39" s="1370" t="n"/>
      <c r="CZ39" s="1370" t="n"/>
      <c r="DA39" s="1370" t="n"/>
      <c r="DB39" s="1370" t="n"/>
      <c r="DC39" s="1370" t="n"/>
      <c r="DD39" s="1346">
        <f>CY39/$DC39-1</f>
        <v/>
      </c>
      <c r="DE39" s="1344">
        <f>CZ39/$DC39-1</f>
        <v/>
      </c>
      <c r="DF39" s="1344">
        <f>DA39/$DC39-1</f>
        <v/>
      </c>
      <c r="DG39" s="1344">
        <f>DB39/$DC39-1</f>
        <v/>
      </c>
    </row>
    <row customFormat="1" r="40" s="12">
      <c r="A40" s="1371" t="n"/>
      <c r="B40" s="3417" t="n"/>
      <c r="C40" s="1373" t="n"/>
      <c r="D40" s="3417" t="n"/>
      <c r="E40" s="3417" t="n"/>
      <c r="F40" s="3417" t="n"/>
      <c r="G40" s="1318" t="n"/>
      <c r="H40" s="3418" t="n"/>
      <c r="I40" s="1373" t="n"/>
      <c r="J40" s="3417" t="n"/>
      <c r="K40" s="3417" t="n"/>
      <c r="L40" s="3417" t="n"/>
      <c r="M40" s="1318" t="n"/>
      <c r="N40" s="3418" t="n"/>
      <c r="O40" s="3419" t="n"/>
      <c r="P40" s="3417" t="n"/>
      <c r="Q40" s="3417" t="n"/>
      <c r="R40" s="3417" t="n"/>
      <c r="S40" s="1318" t="n"/>
      <c r="T40" s="3418" t="n"/>
      <c r="U40" s="1376" t="n"/>
      <c r="V40" s="3420" t="n"/>
      <c r="W40" s="3420" t="n"/>
      <c r="X40" s="3420" t="n"/>
      <c r="Y40" s="3420" t="n"/>
      <c r="Z40" s="2457" t="n"/>
      <c r="AA40" s="2457" t="n"/>
      <c r="AB40" s="3421" t="n"/>
      <c r="AD40" s="3417" t="n"/>
      <c r="AE40" s="3417" t="n"/>
      <c r="AF40" s="3417" t="n"/>
      <c r="AG40" s="3417" t="n"/>
      <c r="AH40" s="1318" t="n"/>
      <c r="AI40" s="1318" t="n"/>
      <c r="AJ40" s="3418" t="n"/>
      <c r="AK40" s="1377" t="n"/>
      <c r="AL40" s="3417" t="n"/>
      <c r="AM40" s="1318" t="n"/>
      <c r="AN40" s="3417" t="n"/>
      <c r="AO40" s="3422" t="n"/>
      <c r="AP40" s="1318" t="n"/>
      <c r="AQ40" s="1318" t="n"/>
      <c r="AR40" s="3418" t="n"/>
      <c r="AS40" s="1373" t="n"/>
      <c r="AT40" s="3417" t="n"/>
      <c r="AU40" s="1318" t="n"/>
      <c r="AV40" s="3417" t="n"/>
      <c r="AW40" s="3422" t="n"/>
      <c r="AX40" s="1318" t="n"/>
      <c r="AY40" s="1318" t="n"/>
      <c r="AZ40" s="3418" t="n"/>
      <c r="BA40" s="1373" t="n"/>
      <c r="BB40" s="3417" t="n"/>
      <c r="BC40" s="1318" t="n"/>
      <c r="BD40" s="3417" t="n"/>
      <c r="BE40" s="3422" t="n"/>
      <c r="BF40" s="1318" t="n"/>
      <c r="BG40" s="1318" t="n"/>
      <c r="BH40" s="3418" t="n"/>
      <c r="BI40" s="1373" t="n"/>
      <c r="BJ40" s="3417" t="n"/>
      <c r="BK40" s="1318" t="n"/>
      <c r="BL40" s="3417" t="n"/>
      <c r="BM40" s="3417" t="n"/>
      <c r="BN40" s="3417" t="n"/>
      <c r="BO40" s="1318" t="n"/>
      <c r="BP40" s="1318" t="n"/>
      <c r="BQ40" s="3418" t="n"/>
      <c r="BS40" s="3417" t="n"/>
      <c r="BT40" s="1318" t="n"/>
      <c r="BU40" s="3417" t="n"/>
      <c r="BV40" s="3417" t="n"/>
      <c r="BW40" s="1318" t="n"/>
      <c r="BX40" s="1318" t="n"/>
      <c r="BY40" s="3418" t="n"/>
      <c r="CA40" s="3417" t="n"/>
      <c r="CB40" s="1318" t="n"/>
      <c r="CC40" s="3417" t="n"/>
      <c r="CD40" s="3417" t="n"/>
      <c r="CE40" s="1318" t="n"/>
      <c r="CF40" s="1318" t="n"/>
      <c r="CG40" s="3418" t="n"/>
      <c r="CI40" s="3417" t="n"/>
      <c r="CJ40" s="3417" t="n"/>
      <c r="CK40" s="3417" t="n"/>
      <c r="CL40" s="3417" t="n"/>
      <c r="CM40" s="1318" t="n"/>
      <c r="CN40" s="1318" t="n"/>
      <c r="CO40" s="3418" t="n"/>
      <c r="CP40" s="3423" t="n"/>
      <c r="CQ40" s="3417" t="n"/>
      <c r="CR40" s="3424" t="n"/>
      <c r="CS40" s="3424" t="n"/>
      <c r="CT40" s="3424" t="n"/>
      <c r="CU40" s="3424" t="n"/>
      <c r="CV40" s="3424" t="n"/>
      <c r="CW40" s="3418" t="n"/>
      <c r="CY40" s="3424" t="n"/>
      <c r="CZ40" s="3417" t="n"/>
      <c r="DA40" s="3417" t="n"/>
      <c r="DB40" s="3417" t="n"/>
      <c r="DC40" s="3424" t="n"/>
      <c r="DD40" s="1381" t="n"/>
      <c r="DE40" s="3424" t="n"/>
      <c r="DF40" s="3424" t="n"/>
      <c r="DG40" s="3424" t="n"/>
    </row>
    <row r="41">
      <c r="A41" s="2581" t="inlineStr">
        <is>
          <t>Total Commissions</t>
        </is>
      </c>
      <c r="B41" s="3385" t="n"/>
      <c r="C41" s="1270" t="n"/>
      <c r="D41" s="1295" t="n">
        <v>414846730</v>
      </c>
      <c r="E41" s="1296" t="n">
        <v>332331495</v>
      </c>
      <c r="F41" s="1296" t="n">
        <v>365550464.750903</v>
      </c>
      <c r="G41" s="1296" t="n">
        <v>49296265.24909699</v>
      </c>
      <c r="H41" s="3395" t="n">
        <v>0.2482919501806471</v>
      </c>
      <c r="I41" s="1270" t="n"/>
      <c r="J41" s="1295" t="n">
        <v>406817619</v>
      </c>
      <c r="K41" s="1296" t="n">
        <v>326174767</v>
      </c>
      <c r="L41" s="1296" t="n">
        <v>370705629.4373304</v>
      </c>
      <c r="M41" s="1296" t="n">
        <v>36111989.56266963</v>
      </c>
      <c r="N41" s="3395" t="n">
        <v>0.2472381684877543</v>
      </c>
      <c r="O41" s="3425" t="n"/>
      <c r="P41" s="1295" t="n">
        <v>446934018</v>
      </c>
      <c r="Q41" s="1296" t="n">
        <v>366754575.9999996</v>
      </c>
      <c r="R41" s="1296" t="n">
        <v>403994700.5051329</v>
      </c>
      <c r="S41" s="1296" t="n">
        <v>42939317.49486709</v>
      </c>
      <c r="T41" s="3395" t="n">
        <v>0.2186187910031705</v>
      </c>
      <c r="U41" s="1263" t="n"/>
      <c r="V41" s="2430" t="n">
        <v>432350516</v>
      </c>
      <c r="W41" s="2430" t="n">
        <v>376937506</v>
      </c>
      <c r="X41" s="2430" t="n">
        <v>420752755.9435585</v>
      </c>
      <c r="Y41" s="2430" t="n">
        <v>428432987.4580646</v>
      </c>
      <c r="Z41" s="2440" t="n">
        <v>11597760.05644149</v>
      </c>
      <c r="AA41" s="2440" t="n">
        <v>3917528.541935444</v>
      </c>
      <c r="AB41" s="3396" t="n">
        <v>0.1470084804986214</v>
      </c>
      <c r="AD41" s="1295" t="n">
        <v>447955401</v>
      </c>
      <c r="AE41" s="1296" t="n">
        <v>374952889.0000001</v>
      </c>
      <c r="AF41" s="1296" t="n">
        <v>436684516.3010812</v>
      </c>
      <c r="AG41" s="1296" t="n">
        <v>459441993.5882194</v>
      </c>
      <c r="AH41" s="1296" t="n">
        <v>11270884.69891882</v>
      </c>
      <c r="AI41" s="1296" t="n">
        <v>-11486592.5882194</v>
      </c>
      <c r="AJ41" s="3395" t="n">
        <v>0.1946978250913007</v>
      </c>
      <c r="AK41" s="1272" t="n"/>
      <c r="AL41" s="1295" t="n">
        <v>430679117</v>
      </c>
      <c r="AM41" s="1296" t="n">
        <v>378467768.0962205</v>
      </c>
      <c r="AN41" s="1296" t="n">
        <v>435584210.425735</v>
      </c>
      <c r="AO41" s="1296" t="n">
        <v>458248207.4173939</v>
      </c>
      <c r="AP41" s="1296" t="n">
        <v>-4905093.425734997</v>
      </c>
      <c r="AQ41" s="1296" t="n">
        <v>-27569090.41739386</v>
      </c>
      <c r="AR41" s="3395" t="n">
        <v>0.1379545454198505</v>
      </c>
      <c r="AS41" s="1270" t="n"/>
      <c r="AT41" s="1295" t="n">
        <v>411616623</v>
      </c>
      <c r="AU41" s="1296" t="n">
        <v>400420080</v>
      </c>
      <c r="AV41" s="1296" t="n">
        <v>466218002.3326084</v>
      </c>
      <c r="AW41" s="1296" t="n">
        <v>468418817.8400894</v>
      </c>
      <c r="AX41" s="1296" t="n">
        <v>-54601379.3326084</v>
      </c>
      <c r="AY41" s="1296" t="n">
        <v>-56802194.84008944</v>
      </c>
      <c r="AZ41" s="3395" t="n">
        <v>0.02796199181619463</v>
      </c>
      <c r="BA41" s="1270" t="n"/>
      <c r="BB41" s="1295" t="n">
        <v>403102319</v>
      </c>
      <c r="BC41" s="1296" t="n">
        <v>413264969</v>
      </c>
      <c r="BD41" s="1296" t="n">
        <v>459267165.7304333</v>
      </c>
      <c r="BE41" s="1296" t="n">
        <v>461435168.9256585</v>
      </c>
      <c r="BF41" s="1296" t="n">
        <v>-56164846.73043334</v>
      </c>
      <c r="BG41" s="1296" t="n">
        <v>-58332849.92565846</v>
      </c>
      <c r="BH41" s="3395" t="n">
        <v>-0.02459112376398886</v>
      </c>
      <c r="BI41" s="1270" t="n"/>
      <c r="BJ41" s="1295" t="n">
        <v>430816541</v>
      </c>
      <c r="BK41" s="1296" t="n">
        <v>405627200</v>
      </c>
      <c r="BL41" s="1296" t="n">
        <v>442455099.7691873</v>
      </c>
      <c r="BM41" s="1296" t="n">
        <v>444543741.391594</v>
      </c>
      <c r="BN41" s="1296" t="n">
        <v>393277767.1364785</v>
      </c>
      <c r="BO41" s="1296" t="n">
        <v>-11638558.76918733</v>
      </c>
      <c r="BP41" s="1296" t="n">
        <v>-13727200.39159399</v>
      </c>
      <c r="BQ41" s="3395" t="n">
        <v>0.06209973344982789</v>
      </c>
      <c r="BS41" s="1295" t="n">
        <v>422860504</v>
      </c>
      <c r="BT41" s="1296" t="n">
        <v>490593902</v>
      </c>
      <c r="BU41" s="1296" t="n">
        <v>474443263.7402553</v>
      </c>
      <c r="BV41" s="1296" t="n">
        <v>421637099.8133913</v>
      </c>
      <c r="BW41" s="1296" t="n">
        <v>-51582759.7402553</v>
      </c>
      <c r="BX41" s="1296" t="n">
        <v>1223404.186608672</v>
      </c>
      <c r="BY41" s="3395" t="n">
        <v>-0.1380640846204403</v>
      </c>
      <c r="CA41" s="1295" t="n">
        <v>450766643</v>
      </c>
      <c r="CB41" s="1296" t="n">
        <v>503384662</v>
      </c>
      <c r="CC41" s="1296" t="n">
        <v>444045696.9317132</v>
      </c>
      <c r="CD41" s="1296" t="n">
        <v>394687921.296271</v>
      </c>
      <c r="CE41" s="1296" t="n">
        <v>6720946.068286836</v>
      </c>
      <c r="CF41" s="1296" t="n">
        <v>56078721.70372903</v>
      </c>
      <c r="CG41" s="3395" t="n">
        <v>-0.1045284510476404</v>
      </c>
      <c r="CI41" s="1295" t="n">
        <v>528880384.9999999</v>
      </c>
      <c r="CJ41" s="1296" t="n">
        <v>529009053.903781</v>
      </c>
      <c r="CK41" s="1296" t="n">
        <v>513941082.3839961</v>
      </c>
      <c r="CL41" s="1296" t="n">
        <v>456654169.7720206</v>
      </c>
      <c r="CM41" s="1296" t="n">
        <v>14939302.61600381</v>
      </c>
      <c r="CN41" s="1296" t="n">
        <v>72226215.2279793</v>
      </c>
      <c r="CO41" s="3395" t="n">
        <v>-0.0002432262790807993</v>
      </c>
      <c r="CP41" s="3389" t="n"/>
      <c r="CQ41" s="1303" t="n">
        <v>5227626416</v>
      </c>
      <c r="CR41" s="1303" t="n">
        <v>4897918868.000001</v>
      </c>
      <c r="CS41" s="1303" t="n">
        <v>5233642588.251935</v>
      </c>
      <c r="CT41" s="1303" t="n"/>
      <c r="CU41" s="1322" t="n">
        <v>-6016172.251935005</v>
      </c>
      <c r="CV41" s="1322" t="n"/>
      <c r="CW41" s="3397">
        <f>IFERROR(CQ41/CR41-1,"-")</f>
        <v/>
      </c>
      <c r="CY41" s="1303" t="n"/>
      <c r="CZ41" s="1303" t="n"/>
      <c r="DA41" s="1303" t="n"/>
      <c r="DB41" s="1303" t="n"/>
      <c r="DC41" s="1303" t="n"/>
      <c r="DD41" s="1324">
        <f>CY41/$DC41-1</f>
        <v/>
      </c>
      <c r="DE41" s="1322">
        <f>CZ41/$DC41-1</f>
        <v/>
      </c>
      <c r="DF41" s="1322">
        <f>DA41/$DC41-1</f>
        <v/>
      </c>
      <c r="DG41" s="1322">
        <f>DB41/$DC41-1</f>
        <v/>
      </c>
    </row>
    <row r="42">
      <c r="A42" s="1336" t="n"/>
      <c r="B42" s="1337" t="inlineStr">
        <is>
          <t>Dont commissions Revendeurs</t>
        </is>
      </c>
      <c r="C42" s="1270" t="n"/>
      <c r="D42" s="1295" t="n">
        <v>413426916</v>
      </c>
      <c r="E42" s="1383" t="n">
        <v>327607438</v>
      </c>
      <c r="F42" s="1383" t="n">
        <v>304214695.0125072</v>
      </c>
      <c r="G42" s="1297" t="n">
        <v>109212220.9874928</v>
      </c>
      <c r="H42" s="3386" t="n">
        <v>0.2619582709230186</v>
      </c>
      <c r="I42" s="1384" t="n"/>
      <c r="J42" s="1295" t="n">
        <v>405432705</v>
      </c>
      <c r="K42" s="1383" t="n">
        <v>323594415</v>
      </c>
      <c r="L42" s="1383" t="n">
        <v>309341941.0753066</v>
      </c>
      <c r="M42" s="1297" t="n">
        <v>96090763.92469341</v>
      </c>
      <c r="N42" s="3386" t="n">
        <v>0.2529039013235133</v>
      </c>
      <c r="O42" s="1384" t="n"/>
      <c r="P42" s="1295" t="n">
        <v>445395251</v>
      </c>
      <c r="Q42" s="1383" t="n">
        <v>362003998.9999996</v>
      </c>
      <c r="R42" s="1383" t="n">
        <v>342450576.8171489</v>
      </c>
      <c r="S42" s="1297" t="n">
        <v>102944674.1828511</v>
      </c>
      <c r="T42" s="3386" t="n">
        <v>0.2303600298072963</v>
      </c>
      <c r="U42" s="1363" t="n"/>
      <c r="V42" s="2430" t="n">
        <v>431110439</v>
      </c>
      <c r="W42" s="2430" t="n">
        <v>375706658</v>
      </c>
      <c r="X42" s="2430" t="n">
        <v>359117799.2855185</v>
      </c>
      <c r="Y42" s="2430" t="n">
        <v>426065702.209945</v>
      </c>
      <c r="Z42" s="2431" t="n">
        <v>71992639.71448147</v>
      </c>
      <c r="AA42" s="2431" t="n">
        <v>5044736.790055037</v>
      </c>
      <c r="AB42" s="3387" t="n">
        <v>0.1474655288115763</v>
      </c>
      <c r="AC42" s="163" t="n"/>
      <c r="AD42" s="1295" t="n">
        <v>446470972</v>
      </c>
      <c r="AE42" s="1383" t="n">
        <v>373414954.0000001</v>
      </c>
      <c r="AF42" s="1383" t="n">
        <v>374963205.4048176</v>
      </c>
      <c r="AG42" s="1383" t="n">
        <v>456985071.3210809</v>
      </c>
      <c r="AH42" s="1297" t="n">
        <v>71507766.59518236</v>
      </c>
      <c r="AI42" s="1297" t="n">
        <v>-10514099.32108086</v>
      </c>
      <c r="AJ42" s="3386" t="n">
        <v>0.1956429897020138</v>
      </c>
      <c r="AK42" s="1272" t="n"/>
      <c r="AL42" s="1295" t="n">
        <v>429235147.974</v>
      </c>
      <c r="AM42" s="1299" t="n">
        <v>376939089.0962205</v>
      </c>
      <c r="AN42" s="1299" t="n">
        <v>373868863.4702756</v>
      </c>
      <c r="AO42" s="1299" t="n">
        <v>455797475.812408</v>
      </c>
      <c r="AP42" s="1297" t="n">
        <v>55366284.50372434</v>
      </c>
      <c r="AQ42" s="1297" t="n">
        <v>-26562327.83840805</v>
      </c>
      <c r="AR42" s="3386" t="n">
        <v>0.1387387522030914</v>
      </c>
      <c r="AS42" s="3425" t="n"/>
      <c r="AT42" s="1295" t="n">
        <v>411178684.026</v>
      </c>
      <c r="AU42" s="1299" t="n">
        <v>398744470</v>
      </c>
      <c r="AV42" s="1299" t="n">
        <v>404333530.9021099</v>
      </c>
      <c r="AW42" s="1299" t="n">
        <v>466873607.834197</v>
      </c>
      <c r="AX42" s="1297" t="n">
        <v>6845153.123890102</v>
      </c>
      <c r="AY42" s="1297" t="n">
        <v>-55694923.80819702</v>
      </c>
      <c r="AZ42" s="3386" t="n">
        <v>0.03118341434553318</v>
      </c>
      <c r="BA42" s="3425" t="n"/>
      <c r="BB42" s="1295" t="n">
        <v>400746879</v>
      </c>
      <c r="BC42" s="1299" t="n">
        <v>411734564</v>
      </c>
      <c r="BD42" s="1299" t="n">
        <v>397420415.5630412</v>
      </c>
      <c r="BE42" s="1299" t="n">
        <v>459912996.4318583</v>
      </c>
      <c r="BF42" s="1297" t="n">
        <v>3326463.436958849</v>
      </c>
      <c r="BG42" s="1297" t="n">
        <v>-59166117.4318583</v>
      </c>
      <c r="BH42" s="3386" t="n">
        <v>-0.0266863313423451</v>
      </c>
      <c r="BI42" s="226" t="n"/>
      <c r="BJ42" s="1295" t="n">
        <v>428413909.2956029</v>
      </c>
      <c r="BK42" s="1299" t="n">
        <v>404112088</v>
      </c>
      <c r="BL42" s="1299" t="n">
        <v>380699586.4412982</v>
      </c>
      <c r="BM42" s="1299" t="n">
        <v>443077289.9786842</v>
      </c>
      <c r="BN42" s="1299" t="n">
        <v>389619535.5056568</v>
      </c>
      <c r="BO42" s="1297" t="n">
        <v>47714322.85430467</v>
      </c>
      <c r="BP42" s="1297" t="n">
        <v>-14663380.68308133</v>
      </c>
      <c r="BQ42" s="3386" t="n">
        <v>0.0601363384497493</v>
      </c>
      <c r="BS42" s="1295" t="n">
        <v>418610251.8978972</v>
      </c>
      <c r="BT42" s="1299" t="n">
        <v>489059523</v>
      </c>
      <c r="BU42" s="1299" t="n">
        <v>412514154.9132197</v>
      </c>
      <c r="BV42" s="1299" t="n">
        <v>420738066.5809681</v>
      </c>
      <c r="BW42" s="1297" t="n">
        <v>6096096.984677494</v>
      </c>
      <c r="BX42" s="1297" t="n">
        <v>-2127814.683070838</v>
      </c>
      <c r="BY42" s="3386" t="n">
        <v>-0.1440505046705792</v>
      </c>
      <c r="CA42" s="1295" t="n">
        <v>431566737.3505</v>
      </c>
      <c r="CB42" s="1299" t="n">
        <v>501887399</v>
      </c>
      <c r="CC42" s="1299" t="n">
        <v>382281551.6451839</v>
      </c>
      <c r="CD42" s="1299" t="n">
        <v>391019602.7902857</v>
      </c>
      <c r="CE42" s="1297" t="n">
        <v>49285185.70531607</v>
      </c>
      <c r="CF42" s="1297" t="n">
        <v>40547134.56021428</v>
      </c>
      <c r="CG42" s="3386" t="n">
        <v>-0.1401124271890716</v>
      </c>
      <c r="CI42" s="1295" t="n">
        <v>486140706.9355</v>
      </c>
      <c r="CJ42" s="1299" t="n">
        <v>527261582.903781</v>
      </c>
      <c r="CK42" s="1299" t="n">
        <v>451797624.163577</v>
      </c>
      <c r="CL42" s="1299" t="n">
        <v>454664230.2360899</v>
      </c>
      <c r="CM42" s="1297" t="n">
        <v>34343082.77192301</v>
      </c>
      <c r="CN42" s="1297" t="n">
        <v>31476476.69941014</v>
      </c>
      <c r="CO42" s="3386" t="n">
        <v>-0.07798951659215625</v>
      </c>
      <c r="CP42" s="3389" t="n"/>
      <c r="CQ42" s="1303" t="n">
        <v>5147728599.4795</v>
      </c>
      <c r="CR42" s="1303" t="n">
        <v>4872066180.000001</v>
      </c>
      <c r="CS42" s="1303" t="n">
        <v>4493003944.694004</v>
      </c>
      <c r="CT42" s="1303" t="n"/>
      <c r="CU42" s="1304" t="n">
        <v>654724654.7854958</v>
      </c>
      <c r="CV42" s="1304" t="n"/>
      <c r="CW42" s="3390">
        <f>IFERROR(CQ42/CR42-1,"-")</f>
        <v/>
      </c>
      <c r="CY42" s="1303" t="n"/>
      <c r="CZ42" s="1303" t="n"/>
      <c r="DA42" s="1303" t="n"/>
      <c r="DB42" s="1303" t="n"/>
      <c r="DC42" s="1303" t="n"/>
      <c r="DD42" s="1306">
        <f>CY42/$DC42-1</f>
        <v/>
      </c>
      <c r="DE42" s="1304">
        <f>CZ42/$DC42-1</f>
        <v/>
      </c>
      <c r="DF42" s="1304">
        <f>DA42/$DC42-1</f>
        <v/>
      </c>
      <c r="DG42" s="1304">
        <f>DB42/$DC42-1</f>
        <v/>
      </c>
    </row>
    <row r="43">
      <c r="A43" s="1325" t="n"/>
      <c r="B43" s="1385" t="inlineStr">
        <is>
          <t>Dépôt d’argent</t>
        </is>
      </c>
      <c r="C43" s="1270" t="n"/>
      <c r="D43" s="1327" t="n">
        <v>114301100</v>
      </c>
      <c r="E43" s="1315" t="n">
        <v>90884771</v>
      </c>
      <c r="F43" s="1315" t="n">
        <v>81501624.69044867</v>
      </c>
      <c r="G43" s="1328" t="n">
        <v>32799475.30955133</v>
      </c>
      <c r="H43" s="3398" t="n">
        <v>0.2576485448810781</v>
      </c>
      <c r="I43" s="3426" t="n"/>
      <c r="J43" s="1327" t="n">
        <v>112520436</v>
      </c>
      <c r="K43" s="1315" t="n">
        <v>91737755</v>
      </c>
      <c r="L43" s="1315" t="n">
        <v>82875256.17885745</v>
      </c>
      <c r="M43" s="1328" t="n">
        <v>29645179.82114255</v>
      </c>
      <c r="N43" s="3398" t="n">
        <v>0.2265444690683787</v>
      </c>
      <c r="O43" s="3425" t="n"/>
      <c r="P43" s="1327" t="n">
        <v>123974292</v>
      </c>
      <c r="Q43" s="1308" t="n">
        <v>102019902</v>
      </c>
      <c r="R43" s="1317" t="n">
        <v>91745332.63631941</v>
      </c>
      <c r="S43" s="1328" t="n">
        <v>32228959.36368059</v>
      </c>
      <c r="T43" s="3398" t="n">
        <v>0.2151971288896162</v>
      </c>
      <c r="U43" s="1263" t="n"/>
      <c r="V43" s="2442" t="n">
        <v>120837959</v>
      </c>
      <c r="W43" s="2442" t="n">
        <v>98083241</v>
      </c>
      <c r="X43" s="2442" t="n">
        <v>96210618.93747403</v>
      </c>
      <c r="Y43" s="2442" t="n">
        <v>131268624.2498741</v>
      </c>
      <c r="Z43" s="2443" t="n">
        <v>24627340.06252597</v>
      </c>
      <c r="AA43" s="2443" t="n">
        <v>-10430665.24987414</v>
      </c>
      <c r="AB43" s="3399" t="n">
        <v>0.2319939448167296</v>
      </c>
      <c r="AC43" s="1387" t="n"/>
      <c r="AD43" s="1327" t="n">
        <v>120821790</v>
      </c>
      <c r="AE43" s="1308" t="n">
        <v>99910963</v>
      </c>
      <c r="AF43" s="1308" t="n">
        <v>100455733.863792</v>
      </c>
      <c r="AG43" s="1308" t="n">
        <v>151025531.5052446</v>
      </c>
      <c r="AH43" s="1328" t="n">
        <v>20366056.13620804</v>
      </c>
      <c r="AI43" s="1328" t="n">
        <v>-30203741.50524455</v>
      </c>
      <c r="AJ43" s="3398" t="n">
        <v>0.2092946196504981</v>
      </c>
      <c r="AL43" s="1327" t="n">
        <v>111950444.551</v>
      </c>
      <c r="AM43" s="1308" t="n">
        <v>98375147</v>
      </c>
      <c r="AN43" s="1315" t="n">
        <v>100162550.6379507</v>
      </c>
      <c r="AO43" s="1317" t="n">
        <v>150608856.6596842</v>
      </c>
      <c r="AP43" s="1328" t="n">
        <v>11787893.91304927</v>
      </c>
      <c r="AQ43" s="1328" t="n">
        <v>-38658412.10868414</v>
      </c>
      <c r="AR43" s="3398" t="n">
        <v>0.1379951945688072</v>
      </c>
      <c r="AS43" s="1330" t="n"/>
      <c r="AT43" s="1327" t="n">
        <v>104819327.449</v>
      </c>
      <c r="AU43" s="1308" t="n">
        <v>105749861</v>
      </c>
      <c r="AV43" s="1315" t="n">
        <v>108324286.1887157</v>
      </c>
      <c r="AW43" s="1317" t="n">
        <v>128147202.7519347</v>
      </c>
      <c r="AX43" s="1328" t="n">
        <v>-3504958.73971574</v>
      </c>
      <c r="AY43" s="1328" t="n">
        <v>-23327875.30293471</v>
      </c>
      <c r="AZ43" s="3398" t="n">
        <v>-0.008799383206754441</v>
      </c>
      <c r="BA43" s="1270" t="n"/>
      <c r="BB43" s="1327" t="n">
        <v>100397882</v>
      </c>
      <c r="BC43" s="1308" t="n">
        <v>104478444</v>
      </c>
      <c r="BD43" s="1315" t="n">
        <v>106472205.5987777</v>
      </c>
      <c r="BE43" s="1317" t="n">
        <v>126236658.0869861</v>
      </c>
      <c r="BF43" s="1328" t="n">
        <v>-6074323.598777741</v>
      </c>
      <c r="BG43" s="1328" t="n">
        <v>-25838776.08698609</v>
      </c>
      <c r="BH43" s="3398" t="n">
        <v>-0.03905649666834621</v>
      </c>
      <c r="BI43" s="1272" t="n"/>
      <c r="BJ43" s="1327" t="n">
        <v>102409373.343206</v>
      </c>
      <c r="BK43" s="1308" t="n">
        <v>101754503.7283418</v>
      </c>
      <c r="BL43" s="1315" t="n">
        <v>101992557.6332598</v>
      </c>
      <c r="BM43" s="1315" t="n">
        <v>121615602.9403154</v>
      </c>
      <c r="BN43" s="1315" t="n">
        <v>103329863.6658404</v>
      </c>
      <c r="BO43" s="1328" t="n">
        <v>416815.7099461555</v>
      </c>
      <c r="BP43" s="1328" t="n">
        <v>-19206229.59710938</v>
      </c>
      <c r="BQ43" s="3398" t="n">
        <v>0.006435780146032188</v>
      </c>
      <c r="BR43" s="226" t="n"/>
      <c r="BS43" s="1327" t="n">
        <v>102322373.656794</v>
      </c>
      <c r="BT43" s="1308" t="n">
        <v>113424443</v>
      </c>
      <c r="BU43" s="1315" t="n">
        <v>110515942.8010294</v>
      </c>
      <c r="BV43" s="1315" t="n">
        <v>110550330.9825602</v>
      </c>
      <c r="BW43" s="1328" t="n">
        <v>-8193569.144235343</v>
      </c>
      <c r="BX43" s="1328" t="n">
        <v>-8227957.325766221</v>
      </c>
      <c r="BY43" s="3398" t="n">
        <v>-0.0978807481841103</v>
      </c>
      <c r="BZ43" s="226" t="n"/>
      <c r="CA43" s="1327" t="n">
        <v>115651998</v>
      </c>
      <c r="CB43" s="1308" t="n">
        <v>116237061</v>
      </c>
      <c r="CC43" s="1315" t="n">
        <v>102416379.1528454</v>
      </c>
      <c r="CD43" s="1315" t="n">
        <v>103701171.4378081</v>
      </c>
      <c r="CE43" s="1328" t="n">
        <v>13235618.84715462</v>
      </c>
      <c r="CF43" s="1328" t="n">
        <v>11950826.56219192</v>
      </c>
      <c r="CG43" s="3398" t="n">
        <v>-0.005033360229230177</v>
      </c>
      <c r="CI43" s="1327" t="n">
        <v>135568006</v>
      </c>
      <c r="CJ43" s="1308" t="n">
        <v>136704256</v>
      </c>
      <c r="CK43" s="1315" t="n">
        <v>121040308.0597483</v>
      </c>
      <c r="CL43" s="1315" t="n">
        <v>118653094.1471436</v>
      </c>
      <c r="CM43" s="1328" t="n">
        <v>14527697.94025172</v>
      </c>
      <c r="CN43" s="1328" t="n">
        <v>16914911.85285644</v>
      </c>
      <c r="CO43" s="3398" t="n">
        <v>-0.008311738297306581</v>
      </c>
      <c r="CP43" s="3389" t="n"/>
      <c r="CQ43" s="1364" t="n">
        <v>1365574982</v>
      </c>
      <c r="CR43" s="1364" t="n">
        <v>1259360347.728342</v>
      </c>
      <c r="CS43" s="1364" t="n">
        <v>1203712796.379218</v>
      </c>
      <c r="CT43" s="1364" t="n"/>
      <c r="CU43" s="1332" t="n">
        <v>161862185.6207817</v>
      </c>
      <c r="CV43" s="1332" t="n"/>
      <c r="CW43" s="3400">
        <f>IFERROR(CQ43/CR43-1,"-")</f>
        <v/>
      </c>
      <c r="CY43" s="1364" t="n"/>
      <c r="CZ43" s="1364" t="n"/>
      <c r="DA43" s="1364" t="n"/>
      <c r="DB43" s="1364" t="n"/>
      <c r="DC43" s="1364" t="n"/>
      <c r="DD43" s="1334">
        <f>CY43/$DC43-1</f>
        <v/>
      </c>
      <c r="DE43" s="1332">
        <f>CZ43/$DC43-1</f>
        <v/>
      </c>
      <c r="DF43" s="1332">
        <f>DA43/$DC43-1</f>
        <v/>
      </c>
      <c r="DG43" s="1332">
        <f>DB43/$DC43-1</f>
        <v/>
      </c>
    </row>
    <row r="44">
      <c r="A44" s="1325" t="n"/>
      <c r="B44" s="1385" t="inlineStr">
        <is>
          <t>Retrait d’argent</t>
        </is>
      </c>
      <c r="C44" s="1270" t="n"/>
      <c r="D44" s="1369" t="n">
        <v>281319061</v>
      </c>
      <c r="E44" s="1315" t="n">
        <v>231513542</v>
      </c>
      <c r="F44" s="1315" t="n">
        <v>217707849.1769978</v>
      </c>
      <c r="G44" s="1328" t="n">
        <v>63611211.82300216</v>
      </c>
      <c r="H44" s="3398" t="n">
        <v>0.2151300462588059</v>
      </c>
      <c r="I44" s="3426" t="n"/>
      <c r="J44" s="1327" t="n">
        <v>273023714</v>
      </c>
      <c r="K44" s="1315" t="n">
        <v>224733582</v>
      </c>
      <c r="L44" s="1315" t="n">
        <v>221377105.5634699</v>
      </c>
      <c r="M44" s="1328" t="n">
        <v>51646608.43653011</v>
      </c>
      <c r="N44" s="3398" t="n">
        <v>0.2148772407320949</v>
      </c>
      <c r="O44" s="3425" t="n"/>
      <c r="P44" s="1327" t="n">
        <v>301805952</v>
      </c>
      <c r="Q44" s="1308" t="n">
        <v>254326306.524046</v>
      </c>
      <c r="R44" s="1317" t="n">
        <v>245070930.9923987</v>
      </c>
      <c r="S44" s="1328" t="n">
        <v>56735021.00760132</v>
      </c>
      <c r="T44" s="3398" t="n">
        <v>0.1866879054898904</v>
      </c>
      <c r="U44" s="1363" t="n"/>
      <c r="V44" s="2459" t="n">
        <v>289650404</v>
      </c>
      <c r="W44" s="2459" t="n">
        <v>272446463</v>
      </c>
      <c r="X44" s="2459" t="n">
        <v>256998642.6211683</v>
      </c>
      <c r="Y44" s="2459" t="n">
        <v>288171851.3131833</v>
      </c>
      <c r="Z44" s="2443" t="n">
        <v>32651761.37883168</v>
      </c>
      <c r="AA44" s="2443" t="n">
        <v>1478552.686816692</v>
      </c>
      <c r="AB44" s="3399" t="n">
        <v>0.06314613451230611</v>
      </c>
      <c r="AC44" s="1387" t="n"/>
      <c r="AD44" s="1327" t="n">
        <v>301821143</v>
      </c>
      <c r="AE44" s="1308" t="n">
        <v>268252314.0000001</v>
      </c>
      <c r="AF44" s="1308" t="n">
        <v>268338230.5573356</v>
      </c>
      <c r="AG44" s="1308" t="n">
        <v>299083449.6249699</v>
      </c>
      <c r="AH44" s="1328" t="n">
        <v>33482912.44266436</v>
      </c>
      <c r="AI44" s="1328" t="n">
        <v>2737693.3750301</v>
      </c>
      <c r="AJ44" s="3398" t="n">
        <v>0.1251390099844578</v>
      </c>
      <c r="AK44" s="1272" t="n"/>
      <c r="AL44" s="1327" t="n">
        <v>286806985.573</v>
      </c>
      <c r="AM44" s="1308" t="n">
        <v>273748017.0962205</v>
      </c>
      <c r="AN44" s="1315" t="n">
        <v>267555076.9729122</v>
      </c>
      <c r="AO44" s="1315" t="n">
        <v>298329854.5206969</v>
      </c>
      <c r="AP44" s="1328" t="n">
        <v>19251908.60008776</v>
      </c>
      <c r="AQ44" s="1328" t="n">
        <v>-11522868.94769692</v>
      </c>
      <c r="AR44" s="3398" t="n">
        <v>0.04770433998135348</v>
      </c>
      <c r="AS44" s="1330" t="n"/>
      <c r="AT44" s="1327" t="n">
        <v>268716311.427</v>
      </c>
      <c r="AU44" s="1308" t="n">
        <v>279832228</v>
      </c>
      <c r="AV44" s="1315" t="n">
        <v>289356776.0072225</v>
      </c>
      <c r="AW44" s="1315" t="n">
        <v>316479487.2153388</v>
      </c>
      <c r="AX44" s="1328" t="n">
        <v>-20640464.58022249</v>
      </c>
      <c r="AY44" s="1328" t="n">
        <v>-47763175.78833878</v>
      </c>
      <c r="AZ44" s="3398" t="n">
        <v>-0.03972350380242817</v>
      </c>
      <c r="BA44" s="1270" t="n"/>
      <c r="BB44" s="1327" t="n">
        <v>258571917</v>
      </c>
      <c r="BC44" s="1308" t="n">
        <v>302282060</v>
      </c>
      <c r="BD44" s="1315" t="n">
        <v>284409482.2168311</v>
      </c>
      <c r="BE44" s="1315" t="n">
        <v>311761099.4325371</v>
      </c>
      <c r="BF44" s="1328" t="n">
        <v>-25837565.21683115</v>
      </c>
      <c r="BG44" s="1328" t="n">
        <v>-53189182.43253714</v>
      </c>
      <c r="BH44" s="3398" t="n">
        <v>-0.1446005197926731</v>
      </c>
      <c r="BI44" s="3425" t="n"/>
      <c r="BJ44" s="1327" t="n">
        <v>263752456.2930667</v>
      </c>
      <c r="BK44" s="1308" t="n">
        <v>296957112.2716582</v>
      </c>
      <c r="BL44" s="1315" t="n">
        <v>272443407.5852256</v>
      </c>
      <c r="BM44" s="1315" t="n">
        <v>300348683.6184894</v>
      </c>
      <c r="BN44" s="1315" t="n">
        <v>280661592.11657</v>
      </c>
      <c r="BO44" s="1328" t="n">
        <v>-8690951.292158842</v>
      </c>
      <c r="BP44" s="1328" t="n">
        <v>-36596227.32542264</v>
      </c>
      <c r="BQ44" s="3398" t="n">
        <v>-0.1118163351084034</v>
      </c>
      <c r="BR44" s="226" t="n"/>
      <c r="BS44" s="1327" t="n">
        <v>270366548.7069333</v>
      </c>
      <c r="BT44" s="1308" t="n">
        <v>316688913</v>
      </c>
      <c r="BU44" s="1315" t="n">
        <v>295211148.2238939</v>
      </c>
      <c r="BV44" s="1315" t="n">
        <v>283217658.9261447</v>
      </c>
      <c r="BW44" s="1328" t="n">
        <v>-24844599.51696068</v>
      </c>
      <c r="BX44" s="1328" t="n">
        <v>-12851110.2192114</v>
      </c>
      <c r="BY44" s="3398" t="n">
        <v>-0.1462708746392607</v>
      </c>
      <c r="BZ44" s="226" t="n"/>
      <c r="CA44" s="1327" t="n">
        <v>266461732</v>
      </c>
      <c r="CB44" s="1308" t="n">
        <v>292907005</v>
      </c>
      <c r="CC44" s="1315" t="n">
        <v>273575523.3168364</v>
      </c>
      <c r="CD44" s="1315" t="n">
        <v>281670127.5655543</v>
      </c>
      <c r="CE44" s="1328" t="n">
        <v>-7113791.316836357</v>
      </c>
      <c r="CF44" s="1328" t="n">
        <v>-15208395.56555426</v>
      </c>
      <c r="CG44" s="3398" t="n">
        <v>-0.09028556008757793</v>
      </c>
      <c r="CI44" s="1327" t="n">
        <v>307655709</v>
      </c>
      <c r="CJ44" s="1308" t="n">
        <v>328873013</v>
      </c>
      <c r="CK44" s="1315" t="n">
        <v>323323924.295919</v>
      </c>
      <c r="CL44" s="1315" t="n">
        <v>306795776.9272746</v>
      </c>
      <c r="CM44" s="1328" t="n">
        <v>-15668215.295919</v>
      </c>
      <c r="CN44" s="1328" t="n">
        <v>859932.0727253556</v>
      </c>
      <c r="CO44" s="3398" t="n">
        <v>-0.06451518720388283</v>
      </c>
      <c r="CP44" s="3389" t="n"/>
      <c r="CQ44" s="1364" t="n">
        <v>3369951934</v>
      </c>
      <c r="CR44" s="1364" t="n">
        <v>3342560555.891925</v>
      </c>
      <c r="CS44" s="1364" t="n">
        <v>3215368097.530211</v>
      </c>
      <c r="CT44" s="1364" t="n"/>
      <c r="CU44" s="1332" t="n">
        <v>154583836.4697886</v>
      </c>
      <c r="CV44" s="1332" t="n"/>
      <c r="CW44" s="3400">
        <f>IFERROR(CQ44/CR44-1,"-")</f>
        <v/>
      </c>
      <c r="CY44" s="1364" t="n"/>
      <c r="CZ44" s="1364" t="n"/>
      <c r="DA44" s="1364" t="n"/>
      <c r="DB44" s="1364" t="n"/>
      <c r="DC44" s="1364" t="n"/>
      <c r="DD44" s="1334">
        <f>CY44/$DC44-1</f>
        <v/>
      </c>
      <c r="DE44" s="1332">
        <f>CZ44/$DC44-1</f>
        <v/>
      </c>
      <c r="DF44" s="1332">
        <f>DA44/$DC44-1</f>
        <v/>
      </c>
      <c r="DG44" s="1332">
        <f>DB44/$DC44-1</f>
        <v/>
      </c>
    </row>
    <row r="45">
      <c r="A45" s="1325" t="n"/>
      <c r="B45" s="1385" t="inlineStr">
        <is>
          <t>Transfert d’argent national</t>
        </is>
      </c>
      <c r="C45" s="1270" t="n"/>
      <c r="D45" s="1327" t="n">
        <v>0</v>
      </c>
      <c r="E45" s="1315" t="n">
        <v>0</v>
      </c>
      <c r="F45" s="1315" t="n">
        <v>0</v>
      </c>
      <c r="G45" s="1328" t="n">
        <v>0</v>
      </c>
      <c r="H45" s="3398" t="n"/>
      <c r="I45" s="1270" t="n"/>
      <c r="J45" s="1327" t="n">
        <v>0</v>
      </c>
      <c r="K45" s="1315" t="n">
        <v>0</v>
      </c>
      <c r="L45" s="1315" t="n">
        <v>0</v>
      </c>
      <c r="M45" s="1328" t="n">
        <v>0</v>
      </c>
      <c r="N45" s="3398" t="n"/>
      <c r="O45" s="1270" t="n"/>
      <c r="P45" s="1327" t="n">
        <v>0</v>
      </c>
      <c r="Q45" s="1308" t="n">
        <v>0</v>
      </c>
      <c r="R45" s="1317" t="n">
        <v>0</v>
      </c>
      <c r="S45" s="1328" t="n">
        <v>0</v>
      </c>
      <c r="T45" s="3398" t="n"/>
      <c r="U45" s="1263" t="n"/>
      <c r="V45" s="2442" t="n">
        <v>0</v>
      </c>
      <c r="W45" s="2442" t="n">
        <v>0</v>
      </c>
      <c r="X45" s="2442" t="n">
        <v>0</v>
      </c>
      <c r="Y45" s="2442" t="n">
        <v>0</v>
      </c>
      <c r="Z45" s="2443" t="n">
        <v>0</v>
      </c>
      <c r="AA45" s="2443" t="n">
        <v>0</v>
      </c>
      <c r="AB45" s="3399" t="n"/>
      <c r="AD45" s="1327" t="n">
        <v>0</v>
      </c>
      <c r="AE45" s="1308" t="n">
        <v>0</v>
      </c>
      <c r="AF45" s="1308" t="n">
        <v>0</v>
      </c>
      <c r="AG45" s="1308" t="n">
        <v>0</v>
      </c>
      <c r="AH45" s="1328" t="n">
        <v>0</v>
      </c>
      <c r="AI45" s="1328" t="n">
        <v>0</v>
      </c>
      <c r="AJ45" s="3398" t="n"/>
      <c r="AK45" s="1272" t="n"/>
      <c r="AL45" s="1327" t="n">
        <v>0</v>
      </c>
      <c r="AM45" s="1308" t="n">
        <v>0</v>
      </c>
      <c r="AN45" s="1315" t="n">
        <v>0</v>
      </c>
      <c r="AO45" s="1317" t="n">
        <v>0</v>
      </c>
      <c r="AP45" s="1328" t="n">
        <v>0</v>
      </c>
      <c r="AQ45" s="1328" t="n">
        <v>0</v>
      </c>
      <c r="AR45" s="3398" t="n"/>
      <c r="AS45" s="1330" t="n"/>
      <c r="AT45" s="1327" t="n">
        <v>0</v>
      </c>
      <c r="AU45" s="1308" t="n">
        <v>0</v>
      </c>
      <c r="AV45" s="1315" t="n">
        <v>0</v>
      </c>
      <c r="AW45" s="1317" t="n">
        <v>0</v>
      </c>
      <c r="AX45" s="1328" t="n">
        <v>0</v>
      </c>
      <c r="AY45" s="1328" t="n">
        <v>0</v>
      </c>
      <c r="AZ45" s="3398" t="n"/>
      <c r="BA45" s="3425" t="n"/>
      <c r="BB45" s="1327" t="n">
        <v>0</v>
      </c>
      <c r="BC45" s="1308" t="n">
        <v>0</v>
      </c>
      <c r="BD45" s="1315" t="n">
        <v>0</v>
      </c>
      <c r="BE45" s="1317" t="n">
        <v>0</v>
      </c>
      <c r="BF45" s="1328" t="n">
        <v>0</v>
      </c>
      <c r="BG45" s="1328" t="n">
        <v>0</v>
      </c>
      <c r="BH45" s="3398" t="n"/>
      <c r="BJ45" s="1327" t="n"/>
      <c r="BK45" s="1308" t="n"/>
      <c r="BL45" s="1315" t="n"/>
      <c r="BM45" s="1315" t="n"/>
      <c r="BN45" s="1315" t="n"/>
      <c r="BO45" s="1328" t="n"/>
      <c r="BP45" s="1328" t="n"/>
      <c r="BQ45" s="3398" t="n"/>
      <c r="BS45" s="1327" t="n">
        <v>0</v>
      </c>
      <c r="BT45" s="1308" t="n">
        <v>0</v>
      </c>
      <c r="BU45" s="1315" t="n">
        <v>0</v>
      </c>
      <c r="BV45" s="1315" t="n">
        <v>0</v>
      </c>
      <c r="BW45" s="1328" t="n">
        <v>0</v>
      </c>
      <c r="BX45" s="1328" t="n">
        <v>0</v>
      </c>
      <c r="BY45" s="3398" t="n"/>
      <c r="CA45" s="1327" t="n"/>
      <c r="CB45" s="1308" t="n"/>
      <c r="CC45" s="1315" t="n"/>
      <c r="CD45" s="1315" t="n"/>
      <c r="CE45" s="1328" t="n"/>
      <c r="CF45" s="1328" t="n"/>
      <c r="CG45" s="3398" t="n"/>
      <c r="CI45" s="1327" t="n"/>
      <c r="CJ45" s="1308" t="n"/>
      <c r="CK45" s="1315" t="n"/>
      <c r="CL45" s="1315" t="n"/>
      <c r="CM45" s="1328" t="n"/>
      <c r="CN45" s="1328" t="n"/>
      <c r="CO45" s="3398" t="n"/>
      <c r="CP45" s="3389" t="n"/>
      <c r="CQ45" s="1364" t="n">
        <v>0</v>
      </c>
      <c r="CR45" s="1364" t="n">
        <v>0</v>
      </c>
      <c r="CS45" s="1364" t="n">
        <v>0</v>
      </c>
      <c r="CT45" s="1364" t="n"/>
      <c r="CU45" s="1332" t="n">
        <v>0</v>
      </c>
      <c r="CV45" s="1332" t="n"/>
      <c r="CW45" s="3400">
        <f>IFERROR(CQ45/CR45-1,"-")</f>
        <v/>
      </c>
      <c r="CY45" s="1364" t="n"/>
      <c r="CZ45" s="1364" t="n"/>
      <c r="DA45" s="1364" t="n"/>
      <c r="DB45" s="1364" t="n"/>
      <c r="DC45" s="1364" t="n"/>
      <c r="DD45" s="1334">
        <f>CY45/$DC45-1</f>
        <v/>
      </c>
      <c r="DE45" s="1332">
        <f>CZ45/$DC45-1</f>
        <v/>
      </c>
      <c r="DF45" s="1332">
        <f>DA45/$DC45-1</f>
        <v/>
      </c>
      <c r="DG45" s="1332">
        <f>DB45/$DC45-1</f>
        <v/>
      </c>
    </row>
    <row r="46">
      <c r="A46" s="1325" t="n"/>
      <c r="B46" s="1385" t="inlineStr">
        <is>
          <t>Transfert d’argent international</t>
        </is>
      </c>
      <c r="C46" s="1270" t="n"/>
      <c r="D46" s="1327" t="n">
        <v>4172552</v>
      </c>
      <c r="E46" s="1315" t="n">
        <v>4999669</v>
      </c>
      <c r="F46" s="1315" t="n">
        <v>4150129.724898167</v>
      </c>
      <c r="G46" s="1328" t="n">
        <v>22422.27510183258</v>
      </c>
      <c r="H46" s="3398" t="n">
        <v>-0.1654343517540862</v>
      </c>
      <c r="I46" s="1270" t="n"/>
      <c r="J46" s="1327" t="n">
        <v>4413239</v>
      </c>
      <c r="K46" s="1315" t="n">
        <v>5165522</v>
      </c>
      <c r="L46" s="1315" t="n">
        <v>4220076.169435359</v>
      </c>
      <c r="M46" s="1328" t="n">
        <v>193162.8305646414</v>
      </c>
      <c r="N46" s="3398" t="n">
        <v>-0.1456354265841865</v>
      </c>
      <c r="O46" s="1270" t="n"/>
      <c r="P46" s="1327" t="n">
        <v>4317011</v>
      </c>
      <c r="Q46" s="1308" t="n">
        <v>5211116</v>
      </c>
      <c r="R46" s="1317" t="n">
        <v>4671747.753996376</v>
      </c>
      <c r="S46" s="1328" t="n">
        <v>-354736.7539963759</v>
      </c>
      <c r="T46" s="3398" t="n">
        <v>-0.1715764914847414</v>
      </c>
      <c r="U46" s="1263" t="n"/>
      <c r="V46" s="2442" t="n">
        <v>4235763</v>
      </c>
      <c r="W46" s="2442" t="n">
        <v>4641342</v>
      </c>
      <c r="X46" s="2442" t="n">
        <v>4899123.802989103</v>
      </c>
      <c r="Y46" s="2442" t="n">
        <v>5493373.668128345</v>
      </c>
      <c r="Z46" s="2443" t="n">
        <v>-663360.8029891029</v>
      </c>
      <c r="AA46" s="2443" t="n">
        <v>-1257610.668128345</v>
      </c>
      <c r="AB46" s="3399" t="n">
        <v>-0.08738399368113792</v>
      </c>
      <c r="AD46" s="1327" t="n">
        <v>4216555</v>
      </c>
      <c r="AE46" s="1308" t="n">
        <v>4681038</v>
      </c>
      <c r="AF46" s="1308" t="n">
        <v>5115288.544590697</v>
      </c>
      <c r="AG46" s="1308" t="n">
        <v>5701379.712334301</v>
      </c>
      <c r="AH46" s="1328" t="n">
        <v>-898733.5445906967</v>
      </c>
      <c r="AI46" s="1328" t="n">
        <v>-1484824.712334301</v>
      </c>
      <c r="AJ46" s="3398" t="n">
        <v>-0.09922649634546865</v>
      </c>
      <c r="AK46" s="1272" t="n"/>
      <c r="AL46" s="1327" t="n">
        <v>4243597.405</v>
      </c>
      <c r="AM46" s="1308" t="n">
        <v>4722142</v>
      </c>
      <c r="AN46" s="1315" t="n">
        <v>5100359.413729485</v>
      </c>
      <c r="AO46" s="1317" t="n">
        <v>5687014.050027663</v>
      </c>
      <c r="AP46" s="1328" t="n">
        <v>-856762.0087294849</v>
      </c>
      <c r="AQ46" s="1328" t="n">
        <v>-1443416.645027663</v>
      </c>
      <c r="AR46" s="3398" t="n">
        <v>-0.1013405770093317</v>
      </c>
      <c r="AS46" s="1330" t="n"/>
      <c r="AT46" s="1327" t="n">
        <v>5476048.595</v>
      </c>
      <c r="AU46" s="1308" t="n">
        <v>4759358</v>
      </c>
      <c r="AV46" s="1315" t="n">
        <v>5515961.697053752</v>
      </c>
      <c r="AW46" s="1317" t="n">
        <v>4668667.293769904</v>
      </c>
      <c r="AX46" s="1328" t="n">
        <v>-39913.10205375217</v>
      </c>
      <c r="AY46" s="1328" t="n">
        <v>807381.3012300953</v>
      </c>
      <c r="AZ46" s="3398" t="n">
        <v>0.1505855611197979</v>
      </c>
      <c r="BA46" s="1270" t="n"/>
      <c r="BB46" s="1327" t="n">
        <v>5962623</v>
      </c>
      <c r="BC46" s="1308" t="n">
        <v>4510287</v>
      </c>
      <c r="BD46" s="1315" t="n">
        <v>5421652.230973754</v>
      </c>
      <c r="BE46" s="1317" t="n">
        <v>4599062.205254638</v>
      </c>
      <c r="BF46" s="1328" t="n">
        <v>540970.7690262459</v>
      </c>
      <c r="BG46" s="1328" t="n">
        <v>1363560.794745362</v>
      </c>
      <c r="BH46" s="3398" t="n">
        <v>0.322005229378973</v>
      </c>
      <c r="BI46" s="1270" t="n"/>
      <c r="BJ46" s="1327" t="n">
        <v>6082085.326379564</v>
      </c>
      <c r="BK46" s="1308" t="n">
        <v>4473518</v>
      </c>
      <c r="BL46" s="1315" t="n">
        <v>5193544.874226125</v>
      </c>
      <c r="BM46" s="1315" t="n">
        <v>4430707.621130536</v>
      </c>
      <c r="BN46" s="1315" t="n">
        <v>4650444.06324966</v>
      </c>
      <c r="BO46" s="1328" t="n">
        <v>888540.4521534387</v>
      </c>
      <c r="BP46" s="1328" t="n">
        <v>1651377.705249027</v>
      </c>
      <c r="BQ46" s="3398" t="n">
        <v>0.3595754675357434</v>
      </c>
      <c r="BS46" s="1327" t="n">
        <v>5944319.673620436</v>
      </c>
      <c r="BT46" s="1308" t="n">
        <v>4319790</v>
      </c>
      <c r="BU46" s="1315" t="n">
        <v>5627562.653330128</v>
      </c>
      <c r="BV46" s="1315" t="n">
        <v>5641437.680349241</v>
      </c>
      <c r="BW46" s="1328" t="n">
        <v>316757.0202903086</v>
      </c>
      <c r="BX46" s="1328" t="n">
        <v>302881.9932711953</v>
      </c>
      <c r="BY46" s="3398" t="n">
        <v>0.3760668165860925</v>
      </c>
      <c r="BZ46" s="226" t="n"/>
      <c r="CA46" s="1327" t="n">
        <v>5810434</v>
      </c>
      <c r="CB46" s="1308" t="n">
        <v>4258697</v>
      </c>
      <c r="CC46" s="1315" t="n">
        <v>5215126.214391601</v>
      </c>
      <c r="CD46" s="1315" t="n">
        <v>4667155.069753741</v>
      </c>
      <c r="CE46" s="1328" t="n">
        <v>595307.7856083987</v>
      </c>
      <c r="CF46" s="1328" t="n">
        <v>1143278.930246259</v>
      </c>
      <c r="CG46" s="3398" t="n">
        <v>0.3643689607408087</v>
      </c>
      <c r="CI46" s="1327" t="n">
        <v>6977262</v>
      </c>
      <c r="CJ46" s="1308" t="n">
        <v>5441569</v>
      </c>
      <c r="CK46" s="1315" t="n">
        <v>6163471.98350344</v>
      </c>
      <c r="CL46" s="1315" t="n">
        <v>6111092.305091345</v>
      </c>
      <c r="CM46" s="1328" t="n">
        <v>813790.0164965596</v>
      </c>
      <c r="CN46" s="1328" t="n">
        <v>866169.6949086552</v>
      </c>
      <c r="CO46" s="3398" t="n">
        <v>0.2822151111196054</v>
      </c>
      <c r="CP46" s="3389" t="n"/>
      <c r="CQ46" s="1364" t="n">
        <v>61851490</v>
      </c>
      <c r="CR46" s="1364" t="n">
        <v>57184048</v>
      </c>
      <c r="CS46" s="1364" t="n">
        <v>61294045.06311798</v>
      </c>
      <c r="CT46" s="1364" t="n"/>
      <c r="CU46" s="1332" t="n">
        <v>557444.936882019</v>
      </c>
      <c r="CV46" s="1332" t="n"/>
      <c r="CW46" s="3400">
        <f>IFERROR(CQ46/CR46-1,"-")</f>
        <v/>
      </c>
      <c r="CY46" s="1364" t="n"/>
      <c r="CZ46" s="1364" t="n"/>
      <c r="DA46" s="1364" t="n"/>
      <c r="DB46" s="1364" t="n"/>
      <c r="DC46" s="1364" t="n"/>
      <c r="DD46" s="1334">
        <f>CY46/$DC46-1</f>
        <v/>
      </c>
      <c r="DE46" s="1332">
        <f>CZ46/$DC46-1</f>
        <v/>
      </c>
      <c r="DF46" s="1332">
        <f>DA46/$DC46-1</f>
        <v/>
      </c>
      <c r="DG46" s="1332">
        <f>DB46/$DC46-1</f>
        <v/>
      </c>
    </row>
    <row r="47">
      <c r="A47" s="1325" t="n"/>
      <c r="B47" s="1385" t="inlineStr">
        <is>
          <t>Recharge Mobile</t>
        </is>
      </c>
      <c r="C47" s="1270" t="n"/>
      <c r="D47" s="1327" t="n">
        <v>0</v>
      </c>
      <c r="E47" s="1315" t="n">
        <v>0</v>
      </c>
      <c r="F47" s="1315" t="n">
        <v>0</v>
      </c>
      <c r="G47" s="1328" t="n">
        <v>0</v>
      </c>
      <c r="H47" s="3398" t="n"/>
      <c r="I47" s="1270" t="n"/>
      <c r="J47" s="1327" t="n">
        <v>0</v>
      </c>
      <c r="K47" s="1315" t="n">
        <v>0</v>
      </c>
      <c r="L47" s="1315" t="n">
        <v>0</v>
      </c>
      <c r="M47" s="1328" t="n">
        <v>0</v>
      </c>
      <c r="N47" s="3398" t="n"/>
      <c r="O47" s="1270" t="n"/>
      <c r="P47" s="1327" t="n">
        <v>0</v>
      </c>
      <c r="Q47" s="1308" t="n">
        <v>0</v>
      </c>
      <c r="R47" s="1317" t="n">
        <v>0</v>
      </c>
      <c r="S47" s="1328" t="n">
        <v>0</v>
      </c>
      <c r="T47" s="3398" t="n"/>
      <c r="U47" s="1263" t="n"/>
      <c r="V47" s="2442" t="n">
        <v>0</v>
      </c>
      <c r="W47" s="2442" t="n">
        <v>0</v>
      </c>
      <c r="X47" s="2442" t="n">
        <v>0</v>
      </c>
      <c r="Y47" s="2442" t="n">
        <v>0</v>
      </c>
      <c r="Z47" s="2443" t="n">
        <v>0</v>
      </c>
      <c r="AA47" s="2443" t="n">
        <v>0</v>
      </c>
      <c r="AB47" s="3399" t="n"/>
      <c r="AD47" s="1327" t="n">
        <v>0</v>
      </c>
      <c r="AE47" s="1308" t="n">
        <v>0</v>
      </c>
      <c r="AF47" s="1308" t="n">
        <v>0</v>
      </c>
      <c r="AG47" s="1308" t="n">
        <v>0</v>
      </c>
      <c r="AH47" s="1328" t="n">
        <v>0</v>
      </c>
      <c r="AI47" s="1328" t="n">
        <v>0</v>
      </c>
      <c r="AJ47" s="3398" t="n"/>
      <c r="AK47" s="1272" t="n"/>
      <c r="AL47" s="1327" t="n">
        <v>0</v>
      </c>
      <c r="AM47" s="1308" t="n">
        <v>0</v>
      </c>
      <c r="AN47" s="1315" t="n">
        <v>0</v>
      </c>
      <c r="AO47" s="1317" t="n">
        <v>0</v>
      </c>
      <c r="AP47" s="1328" t="n">
        <v>0</v>
      </c>
      <c r="AQ47" s="1328" t="n">
        <v>0</v>
      </c>
      <c r="AR47" s="3398" t="n"/>
      <c r="AS47" s="1330" t="n"/>
      <c r="AT47" s="1327" t="n">
        <v>0</v>
      </c>
      <c r="AU47" s="1308" t="n">
        <v>0</v>
      </c>
      <c r="AV47" s="1315" t="n">
        <v>0</v>
      </c>
      <c r="AW47" s="1317" t="n">
        <v>0</v>
      </c>
      <c r="AX47" s="1328" t="n">
        <v>0</v>
      </c>
      <c r="AY47" s="1328" t="n">
        <v>0</v>
      </c>
      <c r="AZ47" s="3398" t="n"/>
      <c r="BA47" s="1270" t="n"/>
      <c r="BB47" s="1327" t="n">
        <v>0</v>
      </c>
      <c r="BC47" s="1308" t="n">
        <v>0</v>
      </c>
      <c r="BD47" s="1315" t="n">
        <v>0</v>
      </c>
      <c r="BE47" s="1317" t="n">
        <v>0</v>
      </c>
      <c r="BF47" s="1328" t="n">
        <v>0</v>
      </c>
      <c r="BG47" s="1328" t="n">
        <v>0</v>
      </c>
      <c r="BH47" s="3398" t="n"/>
      <c r="BI47" s="1270" t="n"/>
      <c r="BJ47" s="1327" t="n"/>
      <c r="BK47" s="1308" t="n"/>
      <c r="BL47" s="1315" t="n"/>
      <c r="BM47" s="1315" t="n"/>
      <c r="BN47" s="1315" t="n"/>
      <c r="BO47" s="1328" t="n"/>
      <c r="BP47" s="1328" t="n"/>
      <c r="BQ47" s="3398" t="n"/>
      <c r="BS47" s="1327" t="n">
        <v>0</v>
      </c>
      <c r="BT47" s="1308" t="n">
        <v>0</v>
      </c>
      <c r="BU47" s="1315" t="n">
        <v>0</v>
      </c>
      <c r="BV47" s="1315" t="n">
        <v>0</v>
      </c>
      <c r="BW47" s="1328" t="n">
        <v>0</v>
      </c>
      <c r="BX47" s="1328" t="n">
        <v>0</v>
      </c>
      <c r="BY47" s="3398" t="n"/>
      <c r="BZ47" s="226" t="n"/>
      <c r="CA47" s="1327" t="n"/>
      <c r="CB47" s="1308" t="n"/>
      <c r="CC47" s="1315" t="n"/>
      <c r="CD47" s="1315" t="n"/>
      <c r="CE47" s="1328" t="n"/>
      <c r="CF47" s="1328" t="n"/>
      <c r="CG47" s="3398" t="n"/>
      <c r="CI47" s="1327" t="n"/>
      <c r="CJ47" s="1308" t="n"/>
      <c r="CK47" s="1315" t="n"/>
      <c r="CL47" s="1315" t="n"/>
      <c r="CM47" s="1328" t="n"/>
      <c r="CN47" s="1328" t="n"/>
      <c r="CO47" s="3398" t="n"/>
      <c r="CP47" s="3389" t="n"/>
      <c r="CQ47" s="1364" t="n">
        <v>0</v>
      </c>
      <c r="CR47" s="1364" t="n">
        <v>0</v>
      </c>
      <c r="CS47" s="1364" t="n">
        <v>0</v>
      </c>
      <c r="CT47" s="1364" t="n"/>
      <c r="CU47" s="1332" t="n">
        <v>0</v>
      </c>
      <c r="CV47" s="1332" t="n"/>
      <c r="CW47" s="3400">
        <f>IFERROR(CQ47/CR47-1,"-")</f>
        <v/>
      </c>
      <c r="CY47" s="1364" t="n"/>
      <c r="CZ47" s="1364" t="n"/>
      <c r="DA47" s="1364" t="n"/>
      <c r="DB47" s="1364" t="n"/>
      <c r="DC47" s="1364" t="n"/>
      <c r="DD47" s="1334">
        <f>CY47/$DC47-1</f>
        <v/>
      </c>
      <c r="DE47" s="1332">
        <f>CZ47/$DC47-1</f>
        <v/>
      </c>
      <c r="DF47" s="1332">
        <f>DA47/$DC47-1</f>
        <v/>
      </c>
      <c r="DG47" s="1332">
        <f>DB47/$DC47-1</f>
        <v/>
      </c>
    </row>
    <row r="48">
      <c r="A48" s="1325" t="n"/>
      <c r="B48" s="1385" t="inlineStr">
        <is>
          <t>Achat de biens et services</t>
        </is>
      </c>
      <c r="C48" s="1270" t="n"/>
      <c r="D48" s="1327" t="n">
        <v>0</v>
      </c>
      <c r="E48" s="1315" t="n">
        <v>0</v>
      </c>
      <c r="F48" s="1315" t="n">
        <v>0</v>
      </c>
      <c r="G48" s="1328" t="n">
        <v>0</v>
      </c>
      <c r="H48" s="3398" t="n"/>
      <c r="I48" s="1270" t="n"/>
      <c r="J48" s="1327" t="n">
        <v>0</v>
      </c>
      <c r="K48" s="1315" t="n">
        <v>0</v>
      </c>
      <c r="L48" s="1315" t="n">
        <v>0</v>
      </c>
      <c r="M48" s="1328" t="n">
        <v>0</v>
      </c>
      <c r="N48" s="3398" t="n"/>
      <c r="O48" s="1270" t="n"/>
      <c r="P48" s="1327" t="n">
        <v>0</v>
      </c>
      <c r="Q48" s="1308" t="n">
        <v>0</v>
      </c>
      <c r="R48" s="1317" t="n">
        <v>0</v>
      </c>
      <c r="S48" s="1328" t="n">
        <v>0</v>
      </c>
      <c r="T48" s="3398" t="n"/>
      <c r="U48" s="1263" t="n"/>
      <c r="V48" s="2442" t="n">
        <v>0</v>
      </c>
      <c r="W48" s="2442" t="n">
        <v>0</v>
      </c>
      <c r="X48" s="2442" t="n">
        <v>0</v>
      </c>
      <c r="Y48" s="2442" t="n">
        <v>0</v>
      </c>
      <c r="Z48" s="2443" t="n">
        <v>0</v>
      </c>
      <c r="AA48" s="2443" t="n">
        <v>0</v>
      </c>
      <c r="AB48" s="3399" t="n"/>
      <c r="AD48" s="1327" t="n">
        <v>0</v>
      </c>
      <c r="AE48" s="1308" t="n">
        <v>0</v>
      </c>
      <c r="AF48" s="1308" t="n">
        <v>0</v>
      </c>
      <c r="AG48" s="1308" t="n">
        <v>0</v>
      </c>
      <c r="AH48" s="1328" t="n">
        <v>0</v>
      </c>
      <c r="AI48" s="1328" t="n">
        <v>0</v>
      </c>
      <c r="AJ48" s="3398" t="n"/>
      <c r="AK48" s="1272" t="n"/>
      <c r="AL48" s="1327" t="n">
        <v>0</v>
      </c>
      <c r="AM48" s="1308" t="n">
        <v>0</v>
      </c>
      <c r="AN48" s="1315" t="n">
        <v>0</v>
      </c>
      <c r="AO48" s="1317" t="n">
        <v>0</v>
      </c>
      <c r="AP48" s="1328" t="n">
        <v>0</v>
      </c>
      <c r="AQ48" s="1328" t="n">
        <v>0</v>
      </c>
      <c r="AR48" s="3398" t="n"/>
      <c r="AS48" s="1330" t="n"/>
      <c r="AT48" s="1327" t="n">
        <v>0</v>
      </c>
      <c r="AU48" s="1308" t="n">
        <v>0</v>
      </c>
      <c r="AV48" s="1315" t="n">
        <v>0</v>
      </c>
      <c r="AW48" s="1317" t="n">
        <v>0</v>
      </c>
      <c r="AX48" s="1328" t="n">
        <v>0</v>
      </c>
      <c r="AY48" s="1328" t="n">
        <v>0</v>
      </c>
      <c r="AZ48" s="3398" t="n"/>
      <c r="BA48" s="1270" t="n"/>
      <c r="BB48" s="1327" t="n">
        <v>0</v>
      </c>
      <c r="BC48" s="1308" t="n">
        <v>0</v>
      </c>
      <c r="BD48" s="1315" t="n">
        <v>0</v>
      </c>
      <c r="BE48" s="1317" t="n">
        <v>0</v>
      </c>
      <c r="BF48" s="1328" t="n">
        <v>0</v>
      </c>
      <c r="BG48" s="1328" t="n">
        <v>0</v>
      </c>
      <c r="BH48" s="3398" t="n"/>
      <c r="BI48" s="1270" t="n"/>
      <c r="BJ48" s="1327" t="n"/>
      <c r="BK48" s="1308" t="n"/>
      <c r="BL48" s="1315" t="n"/>
      <c r="BM48" s="1315" t="n"/>
      <c r="BN48" s="1315" t="n"/>
      <c r="BO48" s="1328" t="n"/>
      <c r="BP48" s="1328" t="n"/>
      <c r="BQ48" s="3398" t="n"/>
      <c r="BS48" s="1327" t="n">
        <v>0</v>
      </c>
      <c r="BT48" s="1308" t="n">
        <v>0</v>
      </c>
      <c r="BU48" s="1315" t="n">
        <v>0</v>
      </c>
      <c r="BV48" s="1315" t="n">
        <v>0</v>
      </c>
      <c r="BW48" s="1328" t="n">
        <v>0</v>
      </c>
      <c r="BX48" s="1328" t="n">
        <v>0</v>
      </c>
      <c r="BY48" s="3398" t="n"/>
      <c r="CA48" s="1327" t="n"/>
      <c r="CB48" s="1308" t="n"/>
      <c r="CC48" s="1315" t="n"/>
      <c r="CD48" s="1315" t="n"/>
      <c r="CE48" s="1328" t="n"/>
      <c r="CF48" s="1328" t="n"/>
      <c r="CG48" s="3398" t="n"/>
      <c r="CI48" s="1327" t="n"/>
      <c r="CJ48" s="1308" t="n"/>
      <c r="CK48" s="1315" t="n"/>
      <c r="CL48" s="1315" t="n"/>
      <c r="CM48" s="1328" t="n"/>
      <c r="CN48" s="1328" t="n"/>
      <c r="CO48" s="3398" t="n"/>
      <c r="CP48" s="3389" t="n"/>
      <c r="CQ48" s="1364" t="n">
        <v>0</v>
      </c>
      <c r="CR48" s="1364" t="n">
        <v>0</v>
      </c>
      <c r="CS48" s="1364" t="n">
        <v>0</v>
      </c>
      <c r="CT48" s="1364" t="n"/>
      <c r="CU48" s="1332" t="n">
        <v>0</v>
      </c>
      <c r="CV48" s="1332" t="n"/>
      <c r="CW48" s="3400">
        <f>IFERROR(CQ48/CR48-1,"-")</f>
        <v/>
      </c>
      <c r="CY48" s="1364" t="n"/>
      <c r="CZ48" s="1364" t="n"/>
      <c r="DA48" s="1364" t="n"/>
      <c r="DB48" s="1364" t="n"/>
      <c r="DC48" s="1364" t="n"/>
      <c r="DD48" s="1334">
        <f>CY48/$DC48-1</f>
        <v/>
      </c>
      <c r="DE48" s="1332">
        <f>CZ48/$DC48-1</f>
        <v/>
      </c>
      <c r="DF48" s="1332">
        <f>DA48/$DC48-1</f>
        <v/>
      </c>
      <c r="DG48" s="1332">
        <f>DB48/$DC48-1</f>
        <v/>
      </c>
    </row>
    <row r="49">
      <c r="A49" s="1325" t="n"/>
      <c r="B49" s="1385" t="inlineStr">
        <is>
          <t xml:space="preserve">Paiement de factures </t>
        </is>
      </c>
      <c r="C49" s="1270" t="n"/>
      <c r="D49" s="1327" t="n">
        <v>1032656</v>
      </c>
      <c r="E49" s="1315" t="n">
        <v>202470</v>
      </c>
      <c r="F49" s="1315" t="n">
        <v>79366.53185595934</v>
      </c>
      <c r="G49" s="1328" t="n">
        <v>953289.4681440407</v>
      </c>
      <c r="H49" s="3398" t="n">
        <v>4.100291401195239</v>
      </c>
      <c r="I49" s="1270" t="n"/>
      <c r="J49" s="1327" t="n">
        <v>1051515</v>
      </c>
      <c r="K49" s="1315" t="n">
        <v>198378</v>
      </c>
      <c r="L49" s="1315" t="n">
        <v>80704.1784083712</v>
      </c>
      <c r="M49" s="1328" t="n">
        <v>970810.8215916288</v>
      </c>
      <c r="N49" s="3398" t="n">
        <v>4.300562562380909</v>
      </c>
      <c r="O49" s="1270" t="n"/>
      <c r="P49" s="1327" t="n">
        <v>1318040</v>
      </c>
      <c r="Q49" s="1308" t="n">
        <v>238496</v>
      </c>
      <c r="R49" s="1317" t="n">
        <v>89341.88604180506</v>
      </c>
      <c r="S49" s="1328" t="n">
        <v>1228698.113958195</v>
      </c>
      <c r="T49" s="3398" t="n">
        <v>4.526465852676774</v>
      </c>
      <c r="U49" s="1263" t="n"/>
      <c r="V49" s="2442" t="n">
        <v>1165535</v>
      </c>
      <c r="W49" s="2442" t="n">
        <v>221428</v>
      </c>
      <c r="X49" s="2442" t="n">
        <v>93690.19552413246</v>
      </c>
      <c r="Y49" s="2442" t="n">
        <v>105054.5513342705</v>
      </c>
      <c r="Z49" s="2443" t="n">
        <v>1071844.804475868</v>
      </c>
      <c r="AA49" s="2443" t="n">
        <v>1060480.448665729</v>
      </c>
      <c r="AB49" s="3399" t="n">
        <v>4.263720035406543</v>
      </c>
      <c r="AD49" s="1327" t="n">
        <v>1199744</v>
      </c>
      <c r="AE49" s="1308" t="n">
        <v>179156</v>
      </c>
      <c r="AF49" s="1308" t="n">
        <v>97824.10144700795</v>
      </c>
      <c r="AG49" s="1308" t="n">
        <v>109032.4314074312</v>
      </c>
      <c r="AH49" s="1328" t="n">
        <v>1101919.898552992</v>
      </c>
      <c r="AI49" s="1328" t="n">
        <v>1090711.568592569</v>
      </c>
      <c r="AJ49" s="3398" t="n">
        <v>5.696644265333006</v>
      </c>
      <c r="AK49" s="1272" t="n"/>
      <c r="AL49" s="1327" t="n">
        <v>1080921.4165</v>
      </c>
      <c r="AM49" s="1308" t="n">
        <v>39971</v>
      </c>
      <c r="AN49" s="1315" t="n">
        <v>97538.5987233293</v>
      </c>
      <c r="AO49" s="1317" t="n">
        <v>108757.7043818513</v>
      </c>
      <c r="AP49" s="1328" t="n">
        <v>983382.8177766708</v>
      </c>
      <c r="AQ49" s="1328" t="n">
        <v>972163.7121181487</v>
      </c>
      <c r="AR49" s="3398" t="n">
        <v>26.04264132746241</v>
      </c>
      <c r="AS49" s="1330" t="n"/>
      <c r="AT49" s="1327" t="n">
        <v>1250646.5835</v>
      </c>
      <c r="AU49" s="1308" t="n">
        <v>95352</v>
      </c>
      <c r="AV49" s="1315" t="n">
        <v>105486.5218113658</v>
      </c>
      <c r="AW49" s="1317" t="n">
        <v>1260891.623654888</v>
      </c>
      <c r="AX49" s="1328" t="n">
        <v>1145160.061688634</v>
      </c>
      <c r="AY49" s="1328" t="n">
        <v>-10245.04015488853</v>
      </c>
      <c r="AZ49" s="3398" t="n">
        <v>12.11610226843695</v>
      </c>
      <c r="BA49" s="1270" t="n"/>
      <c r="BB49" s="1327" t="n">
        <v>948497</v>
      </c>
      <c r="BC49" s="1308" t="n">
        <v>140401</v>
      </c>
      <c r="BD49" s="1315" t="n">
        <v>103682.9600578497</v>
      </c>
      <c r="BE49" s="1317" t="n">
        <v>1242093.009928489</v>
      </c>
      <c r="BF49" s="1328" t="n">
        <v>844814.0399421502</v>
      </c>
      <c r="BG49" s="1328" t="n">
        <v>-293596.0099284886</v>
      </c>
      <c r="BH49" s="3398" t="n">
        <v>5.755628521164379</v>
      </c>
      <c r="BI49" s="1270" t="n"/>
      <c r="BJ49" s="1327" t="n">
        <v>967500.3242390197</v>
      </c>
      <c r="BK49" s="1308" t="n">
        <v>603582</v>
      </c>
      <c r="BL49" s="1315" t="n">
        <v>99320.66514275917</v>
      </c>
      <c r="BM49" s="1315" t="n">
        <v>1196624.598587793</v>
      </c>
      <c r="BN49" s="1315" t="n">
        <v>93169.94903913123</v>
      </c>
      <c r="BO49" s="1328" t="n">
        <v>868179.6590962604</v>
      </c>
      <c r="BP49" s="1328" t="n">
        <v>-229124.2743487736</v>
      </c>
      <c r="BQ49" s="3398" t="n">
        <v>0.6029310420771654</v>
      </c>
      <c r="BR49" s="226" t="n"/>
      <c r="BS49" s="1327" t="n">
        <v>1028432.67576098</v>
      </c>
      <c r="BT49" s="1308" t="n">
        <v>670718</v>
      </c>
      <c r="BU49" s="1315" t="n">
        <v>107620.7637359798</v>
      </c>
      <c r="BV49" s="1315" t="n">
        <v>951111.0884454797</v>
      </c>
      <c r="BW49" s="1328" t="n">
        <v>920811.9120250006</v>
      </c>
      <c r="BX49" s="1328" t="n">
        <v>77321.5873155006</v>
      </c>
      <c r="BY49" s="3398" t="n">
        <v>0.5333309613891088</v>
      </c>
      <c r="CA49" s="1327" t="n">
        <v>1024856</v>
      </c>
      <c r="CB49" s="1308" t="n">
        <v>905234</v>
      </c>
      <c r="CC49" s="1315" t="n">
        <v>99733.3838371801</v>
      </c>
      <c r="CD49" s="1315" t="n">
        <v>93504.74795364389</v>
      </c>
      <c r="CE49" s="1328" t="n">
        <v>925122.6161628199</v>
      </c>
      <c r="CF49" s="1328" t="n">
        <v>931351.2520463561</v>
      </c>
      <c r="CG49" s="3398" t="n">
        <v>0.1321448376883767</v>
      </c>
      <c r="CI49" s="1327" t="n">
        <v>1140203</v>
      </c>
      <c r="CJ49" s="1308" t="n">
        <v>1059234</v>
      </c>
      <c r="CK49" s="1315" t="n">
        <v>117869.4228730504</v>
      </c>
      <c r="CL49" s="1315" t="n">
        <v>1030291.919049685</v>
      </c>
      <c r="CM49" s="1328" t="n">
        <v>1022333.57712695</v>
      </c>
      <c r="CN49" s="1328" t="n">
        <v>109911.0809503149</v>
      </c>
      <c r="CO49" s="3398" t="n">
        <v>0.0764410885602238</v>
      </c>
      <c r="CP49" s="3389" t="n"/>
      <c r="CQ49" s="1364" t="n">
        <v>13208547</v>
      </c>
      <c r="CR49" s="1364" t="n">
        <v>4554420</v>
      </c>
      <c r="CS49" s="1364" t="n">
        <v>1172179.20945879</v>
      </c>
      <c r="CT49" s="1364" t="n"/>
      <c r="CU49" s="1332" t="n">
        <v>12036367.79054121</v>
      </c>
      <c r="CV49" s="1332" t="n"/>
      <c r="CW49" s="3400">
        <f>IFERROR(CQ49/CR49-1,"-")</f>
        <v/>
      </c>
      <c r="CY49" s="1364" t="n"/>
      <c r="CZ49" s="1364" t="n"/>
      <c r="DA49" s="1364" t="n"/>
      <c r="DB49" s="1364" t="n"/>
      <c r="DC49" s="1364" t="n"/>
      <c r="DD49" s="1334">
        <f>CY49/$DC49-1</f>
        <v/>
      </c>
      <c r="DE49" s="1332">
        <f>CZ49/$DC49-1</f>
        <v/>
      </c>
      <c r="DF49" s="1332">
        <f>DA49/$DC49-1</f>
        <v/>
      </c>
      <c r="DG49" s="1332">
        <f>DB49/$DC49-1</f>
        <v/>
      </c>
    </row>
    <row r="50">
      <c r="A50" s="1325" t="n"/>
      <c r="B50" s="1385" t="inlineStr">
        <is>
          <t>Paiement de salaires</t>
        </is>
      </c>
      <c r="C50" s="1270" t="n"/>
      <c r="D50" s="1327" t="n">
        <v>195915</v>
      </c>
      <c r="E50" s="1315" t="n">
        <v>6986</v>
      </c>
      <c r="F50" s="1315" t="n">
        <v>775724.8883065355</v>
      </c>
      <c r="G50" s="1328" t="n">
        <v>-579809.8883065355</v>
      </c>
      <c r="H50" s="3398" t="n">
        <v>27.04394503292299</v>
      </c>
      <c r="I50" s="1270" t="n"/>
      <c r="J50" s="1327" t="n">
        <v>1729653</v>
      </c>
      <c r="K50" s="1315" t="n">
        <v>1759178</v>
      </c>
      <c r="L50" s="1315" t="n">
        <v>788798.9851354926</v>
      </c>
      <c r="M50" s="1328" t="n">
        <v>940854.0148645074</v>
      </c>
      <c r="N50" s="3398" t="n">
        <v>-0.01678340679567392</v>
      </c>
      <c r="O50" s="1270" t="n"/>
      <c r="P50" s="1327" t="n">
        <v>195915</v>
      </c>
      <c r="Q50" s="1308" t="n">
        <v>208178.4759536112</v>
      </c>
      <c r="R50" s="1317" t="n">
        <v>873223.5483925913</v>
      </c>
      <c r="S50" s="1328" t="n">
        <v>-677308.5483925913</v>
      </c>
      <c r="T50" s="3398" t="n">
        <v>-0.05890847215321104</v>
      </c>
      <c r="U50" s="1263" t="n"/>
      <c r="V50" s="2442" t="n">
        <v>137125</v>
      </c>
      <c r="W50" s="2442" t="n">
        <v>314184</v>
      </c>
      <c r="X50" s="2442" t="n">
        <v>915723.7283629396</v>
      </c>
      <c r="Y50" s="2442" t="n">
        <v>0</v>
      </c>
      <c r="Z50" s="2443" t="n">
        <v>-778598.7283629396</v>
      </c>
      <c r="AA50" s="2443" t="n">
        <v>137125</v>
      </c>
      <c r="AB50" s="3399" t="n">
        <v>-0.5635519313523285</v>
      </c>
      <c r="AD50" s="1327" t="n">
        <v>692999</v>
      </c>
      <c r="AE50" s="1308" t="n">
        <v>391483</v>
      </c>
      <c r="AF50" s="1308" t="n">
        <v>956128.3376523087</v>
      </c>
      <c r="AG50" s="1308" t="n">
        <v>0</v>
      </c>
      <c r="AH50" s="1328" t="n">
        <v>-263129.3376523087</v>
      </c>
      <c r="AI50" s="1328" t="n">
        <v>692999</v>
      </c>
      <c r="AJ50" s="3398" t="n">
        <v>0.7701892547058238</v>
      </c>
      <c r="AK50" s="1272" t="n"/>
      <c r="AL50" s="1327" t="n">
        <v>666284.814</v>
      </c>
      <c r="AM50" s="1308" t="n">
        <v>53812</v>
      </c>
      <c r="AN50" s="1315" t="n">
        <v>953337.8469598494</v>
      </c>
      <c r="AO50" s="1317" t="n">
        <v>0</v>
      </c>
      <c r="AP50" s="1328" t="n">
        <v>-287053.0329598493</v>
      </c>
      <c r="AQ50" s="1328" t="n">
        <v>666284.814</v>
      </c>
      <c r="AR50" s="3398" t="n">
        <v>11.38171437597562</v>
      </c>
      <c r="AS50" s="1330" t="n"/>
      <c r="AT50" s="1327" t="n">
        <v>1076967.186</v>
      </c>
      <c r="AU50" s="1308" t="n">
        <v>905180</v>
      </c>
      <c r="AV50" s="1315" t="n">
        <v>1031020.487306608</v>
      </c>
      <c r="AW50" s="1317" t="n">
        <v>645281.8370939759</v>
      </c>
      <c r="AX50" s="1328" t="n">
        <v>45946.69869339187</v>
      </c>
      <c r="AY50" s="1328" t="n">
        <v>431685.3489060241</v>
      </c>
      <c r="AZ50" s="3398" t="n">
        <v>0.1897823482622241</v>
      </c>
      <c r="BA50" s="1270" t="n"/>
      <c r="BB50" s="1327" t="n">
        <v>186993</v>
      </c>
      <c r="BC50" s="1308" t="n">
        <v>323372</v>
      </c>
      <c r="BD50" s="1315" t="n">
        <v>1013392.556400677</v>
      </c>
      <c r="BE50" s="1317" t="n">
        <v>635661.3401594103</v>
      </c>
      <c r="BF50" s="1328" t="n">
        <v>-826399.5564006768</v>
      </c>
      <c r="BG50" s="1328" t="n">
        <v>-448668.3401594103</v>
      </c>
      <c r="BH50" s="3398" t="n">
        <v>-0.4217402867285974</v>
      </c>
      <c r="BI50" s="1270" t="n"/>
      <c r="BJ50" s="1327" t="n">
        <v>190739.4415906713</v>
      </c>
      <c r="BK50" s="1308" t="n">
        <v>323372</v>
      </c>
      <c r="BL50" s="1315" t="n">
        <v>970755.6834438212</v>
      </c>
      <c r="BM50" s="1315" t="n">
        <v>612392.1396593529</v>
      </c>
      <c r="BN50" s="1315" t="n">
        <v>884465.7109577231</v>
      </c>
      <c r="BO50" s="1328" t="n">
        <v>-780016.2418531498</v>
      </c>
      <c r="BP50" s="1328" t="n">
        <v>-421652.6980686816</v>
      </c>
      <c r="BQ50" s="3398" t="n">
        <v>-0.4101547394620705</v>
      </c>
      <c r="BS50" s="1327" t="n">
        <v>3638636.558409329</v>
      </c>
      <c r="BT50" s="1308" t="n">
        <v>688159</v>
      </c>
      <c r="BU50" s="1315" t="n">
        <v>1051880.471230248</v>
      </c>
      <c r="BV50" s="1315" t="n">
        <v>1666364.187395826</v>
      </c>
      <c r="BW50" s="1328" t="n">
        <v>2586756.087179081</v>
      </c>
      <c r="BX50" s="1328" t="n">
        <v>1972272.371013502</v>
      </c>
      <c r="BY50" s="3398" t="n">
        <v>4.287493963472582</v>
      </c>
      <c r="CA50" s="1327" t="n">
        <v>50922</v>
      </c>
      <c r="CB50" s="1308" t="n">
        <v>807184</v>
      </c>
      <c r="CC50" s="1315" t="n">
        <v>974789.5772734362</v>
      </c>
      <c r="CD50" s="1315" t="n">
        <v>887643.969215951</v>
      </c>
      <c r="CE50" s="1328" t="n">
        <v>-923867.5772734362</v>
      </c>
      <c r="CF50" s="1328" t="n">
        <v>-836721.969215951</v>
      </c>
      <c r="CG50" s="3398" t="n">
        <v>-0.936914012170707</v>
      </c>
      <c r="CI50" s="1327" t="n">
        <v>1114942</v>
      </c>
      <c r="CJ50" s="1308" t="n">
        <v>1236097</v>
      </c>
      <c r="CK50" s="1315" t="n">
        <v>1152050.401533166</v>
      </c>
      <c r="CL50" s="1315" t="n">
        <v>1805090.46453634</v>
      </c>
      <c r="CM50" s="1328" t="n">
        <v>-37108.40153316641</v>
      </c>
      <c r="CN50" s="1328" t="n">
        <v>-690148.4645363404</v>
      </c>
      <c r="CO50" s="3398" t="n">
        <v>-0.09801415261100055</v>
      </c>
      <c r="CP50" s="3389" t="n"/>
      <c r="CQ50" s="1364" t="n">
        <v>9877092</v>
      </c>
      <c r="CR50" s="1364" t="n">
        <v>7017185.475953612</v>
      </c>
      <c r="CS50" s="1364" t="n">
        <v>11456826.51199767</v>
      </c>
      <c r="CT50" s="1364" t="n"/>
      <c r="CU50" s="1332" t="n">
        <v>-1579734.511997672</v>
      </c>
      <c r="CV50" s="1332" t="n"/>
      <c r="CW50" s="3400">
        <f>IFERROR(CQ50/CR50-1,"-")</f>
        <v/>
      </c>
      <c r="CY50" s="1364" t="n"/>
      <c r="CZ50" s="1364" t="n"/>
      <c r="DA50" s="1364" t="n"/>
      <c r="DB50" s="1364" t="n"/>
      <c r="DC50" s="1364" t="n"/>
      <c r="DD50" s="1334">
        <f>CY50/$DC50-1</f>
        <v/>
      </c>
      <c r="DE50" s="1332">
        <f>CZ50/$DC50-1</f>
        <v/>
      </c>
      <c r="DF50" s="1332">
        <f>DA50/$DC50-1</f>
        <v/>
      </c>
      <c r="DG50" s="1332">
        <f>DB50/$DC50-1</f>
        <v/>
      </c>
    </row>
    <row r="51">
      <c r="A51" s="1325" t="n"/>
      <c r="B51" s="1385" t="inlineStr">
        <is>
          <t>Autres (à préciser)</t>
        </is>
      </c>
      <c r="C51" s="1270" t="n"/>
      <c r="D51" s="1327" t="n">
        <v>12405632</v>
      </c>
      <c r="E51" s="1315" t="n">
        <v>0</v>
      </c>
      <c r="F51" s="1315" t="n">
        <v>0</v>
      </c>
      <c r="G51" s="1328" t="n">
        <v>12405632</v>
      </c>
      <c r="H51" s="3398" t="n"/>
      <c r="I51" s="1270" t="n"/>
      <c r="J51" s="1327" t="n">
        <v>12694148</v>
      </c>
      <c r="K51" s="1315" t="n">
        <v>0</v>
      </c>
      <c r="L51" s="1315" t="n">
        <v>0</v>
      </c>
      <c r="M51" s="1328" t="n">
        <v>12694148</v>
      </c>
      <c r="N51" s="3398" t="n"/>
      <c r="O51" s="1270" t="n"/>
      <c r="P51" s="1327" t="n">
        <v>13784041</v>
      </c>
      <c r="Q51" s="1308" t="n">
        <v>0</v>
      </c>
      <c r="R51" s="1317" t="n">
        <v>0</v>
      </c>
      <c r="S51" s="1328" t="n">
        <v>13784041</v>
      </c>
      <c r="T51" s="3398" t="n"/>
      <c r="U51" s="1388" t="n"/>
      <c r="V51" s="2442" t="n">
        <v>15083653</v>
      </c>
      <c r="W51" s="2442" t="n">
        <v>0</v>
      </c>
      <c r="X51" s="2442" t="n">
        <v>0</v>
      </c>
      <c r="Y51" s="2442" t="n">
        <v>1026798.427424937</v>
      </c>
      <c r="Z51" s="2443" t="n">
        <v>15083653</v>
      </c>
      <c r="AA51" s="2443" t="n">
        <v>14056854.57257506</v>
      </c>
      <c r="AB51" s="3399" t="n"/>
      <c r="AD51" s="1327" t="n">
        <v>17718741</v>
      </c>
      <c r="AE51" s="1308" t="n">
        <v>0</v>
      </c>
      <c r="AF51" s="1308" t="n">
        <v>0</v>
      </c>
      <c r="AG51" s="1308" t="n">
        <v>1065678.047124706</v>
      </c>
      <c r="AH51" s="1328" t="n">
        <v>17718741</v>
      </c>
      <c r="AI51" s="1328" t="n">
        <v>16653062.95287529</v>
      </c>
      <c r="AJ51" s="3398" t="n"/>
      <c r="AK51" s="1272" t="n"/>
      <c r="AL51" s="1327" t="n">
        <v>24486914.2145001</v>
      </c>
      <c r="AM51" s="1308" t="n">
        <v>0</v>
      </c>
      <c r="AN51" s="1315" t="n">
        <v>0</v>
      </c>
      <c r="AO51" s="1317" t="n">
        <v>1062992.877617495</v>
      </c>
      <c r="AP51" s="1328" t="n">
        <v>24486914.2145001</v>
      </c>
      <c r="AQ51" s="1328" t="n">
        <v>23423921.33688261</v>
      </c>
      <c r="AR51" s="3398" t="n"/>
      <c r="AS51" s="1330" t="n"/>
      <c r="AT51" s="1327" t="n">
        <v>29839382.78549992</v>
      </c>
      <c r="AU51" s="1308" t="n">
        <v>7402491</v>
      </c>
      <c r="AV51" s="1315" t="n">
        <v>0</v>
      </c>
      <c r="AW51" s="1317" t="n">
        <v>15672077.11240478</v>
      </c>
      <c r="AX51" s="1328" t="n">
        <v>29839382.78549992</v>
      </c>
      <c r="AY51" s="1328" t="n">
        <v>14167305.67309514</v>
      </c>
      <c r="AZ51" s="3398" t="n">
        <v>3.030992105968102</v>
      </c>
      <c r="BA51" s="1270" t="n"/>
      <c r="BB51" s="1327" t="n">
        <v>34678967.00000002</v>
      </c>
      <c r="BC51" s="1308" t="n">
        <v>0</v>
      </c>
      <c r="BD51" s="1315" t="n">
        <v>0</v>
      </c>
      <c r="BE51" s="1317" t="n">
        <v>15438422.35699252</v>
      </c>
      <c r="BF51" s="1328" t="n">
        <v>34678967.00000002</v>
      </c>
      <c r="BG51" s="1328" t="n">
        <v>19240544.6430075</v>
      </c>
      <c r="BH51" s="3398" t="n"/>
      <c r="BI51" s="1270" t="n"/>
      <c r="BJ51" s="1327" t="n">
        <v>55011754.5671209</v>
      </c>
      <c r="BK51" s="1308" t="n">
        <v>0</v>
      </c>
      <c r="BL51" s="1315" t="n">
        <v>0</v>
      </c>
      <c r="BM51" s="1315" t="n">
        <v>14873279.06050175</v>
      </c>
      <c r="BN51" s="1315" t="n">
        <v>0</v>
      </c>
      <c r="BO51" s="1328" t="n">
        <v>55011754.5671209</v>
      </c>
      <c r="BP51" s="1328" t="n">
        <v>40138475.50661915</v>
      </c>
      <c r="BQ51" s="3398" t="n"/>
      <c r="BS51" s="1327" t="n">
        <v>35309940.62637918</v>
      </c>
      <c r="BT51" s="1308" t="n">
        <v>53267500</v>
      </c>
      <c r="BU51" s="1315" t="n">
        <v>0</v>
      </c>
      <c r="BV51" s="1315" t="n">
        <v>18711163.71607265</v>
      </c>
      <c r="BW51" s="1328" t="n">
        <v>35309940.62637918</v>
      </c>
      <c r="BX51" s="1328" t="n">
        <v>16598776.91030652</v>
      </c>
      <c r="BY51" s="3398" t="n">
        <v>-0.3371203712136073</v>
      </c>
      <c r="CA51" s="1327" t="n">
        <v>42566795.3505</v>
      </c>
      <c r="CB51" s="1308" t="n">
        <v>86772218</v>
      </c>
      <c r="CC51" s="1315" t="n">
        <v>0</v>
      </c>
      <c r="CD51" s="1315" t="n">
        <v>0</v>
      </c>
      <c r="CE51" s="1328" t="n">
        <v>42566795.3505</v>
      </c>
      <c r="CF51" s="1328" t="n">
        <v>42566795.3505</v>
      </c>
      <c r="CG51" s="3398" t="n">
        <v>-0.5094421194753832</v>
      </c>
      <c r="CI51" s="1327" t="n">
        <v>33684584.9355</v>
      </c>
      <c r="CJ51" s="1308" t="n">
        <v>53947413.903781</v>
      </c>
      <c r="CK51" s="1315" t="n">
        <v>0</v>
      </c>
      <c r="CL51" s="1315" t="n">
        <v>20268884.47299434</v>
      </c>
      <c r="CM51" s="1328" t="n">
        <v>33684584.9355</v>
      </c>
      <c r="CN51" s="1328" t="n">
        <v>13415700.46250566</v>
      </c>
      <c r="CO51" s="3398" t="n">
        <v>-0.3756033422551296</v>
      </c>
      <c r="CP51" s="3389" t="n"/>
      <c r="CQ51" s="1370" t="n">
        <v>327264554.4795002</v>
      </c>
      <c r="CR51" s="1370" t="n">
        <v>201389622.903781</v>
      </c>
      <c r="CS51" s="1370" t="n">
        <v>0</v>
      </c>
      <c r="CT51" s="1370" t="n"/>
      <c r="CU51" s="1332" t="n">
        <v>327264554.4795002</v>
      </c>
      <c r="CV51" s="1332" t="n"/>
      <c r="CW51" s="3400">
        <f>IFERROR(CQ51/CR51-1,"-")</f>
        <v/>
      </c>
      <c r="CY51" s="1370" t="n"/>
      <c r="CZ51" s="1370" t="n"/>
      <c r="DA51" s="1370" t="n"/>
      <c r="DB51" s="1370" t="n"/>
      <c r="DC51" s="1370" t="n"/>
      <c r="DD51" s="1334">
        <f>CY51/$DC51-1</f>
        <v/>
      </c>
      <c r="DE51" s="1332">
        <f>CZ51/$DC51-1</f>
        <v/>
      </c>
      <c r="DF51" s="1332">
        <f>DA51/$DC51-1</f>
        <v/>
      </c>
      <c r="DG51" s="1332">
        <f>DB51/$DC51-1</f>
        <v/>
      </c>
    </row>
    <row r="52">
      <c r="A52" s="1389" t="n"/>
      <c r="B52" s="1390" t="inlineStr">
        <is>
          <t>Dont commissions ETB</t>
        </is>
      </c>
      <c r="C52" s="1270" t="n"/>
      <c r="D52" s="1295" t="n">
        <v>1243152</v>
      </c>
      <c r="E52" s="1383" t="n">
        <v>4538517</v>
      </c>
      <c r="F52" s="1383" t="n">
        <v>1600651.955293206</v>
      </c>
      <c r="G52" s="1297" t="n">
        <v>-357499.955293206</v>
      </c>
      <c r="H52" s="3386" t="n">
        <v>-0.7260884998337562</v>
      </c>
      <c r="I52" s="1384" t="n"/>
      <c r="J52" s="1295" t="n">
        <v>1232266</v>
      </c>
      <c r="K52" s="1383" t="n">
        <v>2385563</v>
      </c>
      <c r="L52" s="1383" t="n">
        <v>1627629.404345599</v>
      </c>
      <c r="M52" s="1297" t="n">
        <v>-395363.404345599</v>
      </c>
      <c r="N52" s="3386" t="n">
        <v>-0.4834485611991802</v>
      </c>
      <c r="O52" s="1384" t="n"/>
      <c r="P52" s="1295" t="n">
        <v>1376347</v>
      </c>
      <c r="Q52" s="1296" t="n">
        <v>4538517</v>
      </c>
      <c r="R52" s="1391" t="n">
        <v>1801833.357692073</v>
      </c>
      <c r="S52" s="1297" t="n">
        <v>-425486.3576920726</v>
      </c>
      <c r="T52" s="3386" t="n">
        <v>-0.6967408076250459</v>
      </c>
      <c r="U52" s="1388" t="n"/>
      <c r="V52" s="2430" t="n">
        <v>1101859</v>
      </c>
      <c r="W52" s="2430" t="n">
        <v>1011565</v>
      </c>
      <c r="X52" s="2430" t="n">
        <v>1889529.391679536</v>
      </c>
      <c r="Y52" s="2430" t="n">
        <v>2118723.964288033</v>
      </c>
      <c r="Z52" s="2431" t="n">
        <v>-787670.3916795361</v>
      </c>
      <c r="AA52" s="2431" t="n">
        <v>-1016864.964288033</v>
      </c>
      <c r="AB52" s="3387" t="n">
        <v>0.08926168857166861</v>
      </c>
      <c r="AC52" s="163" t="n"/>
      <c r="AD52" s="1295" t="n">
        <v>1339196</v>
      </c>
      <c r="AE52" s="1296" t="n">
        <v>1303843</v>
      </c>
      <c r="AF52" s="1391" t="n">
        <v>1972901.367797351</v>
      </c>
      <c r="AG52" s="1391" t="n">
        <v>2198949.23516899</v>
      </c>
      <c r="AH52" s="1297" t="n">
        <v>-633705.367797351</v>
      </c>
      <c r="AI52" s="1297" t="n">
        <v>-859753.2351689897</v>
      </c>
      <c r="AJ52" s="3386" t="n">
        <v>0.02711446086683744</v>
      </c>
      <c r="AK52" s="1392" t="n"/>
      <c r="AL52" s="1295" t="n">
        <v>1287572.026</v>
      </c>
      <c r="AM52" s="1296" t="n">
        <v>1303843</v>
      </c>
      <c r="AN52" s="1383" t="n">
        <v>1967143.392965754</v>
      </c>
      <c r="AO52" s="1391" t="n">
        <v>2193408.582952205</v>
      </c>
      <c r="AP52" s="1297" t="n">
        <v>-679571.3669657535</v>
      </c>
      <c r="AQ52" s="1297" t="n">
        <v>-905836.5569522046</v>
      </c>
      <c r="AR52" s="3386" t="n">
        <v>-0.01247924328312533</v>
      </c>
      <c r="AS52" s="1270" t="n"/>
      <c r="AT52" s="1295" t="n">
        <v>-422535.0260000001</v>
      </c>
      <c r="AU52" s="1296" t="n">
        <v>1455406</v>
      </c>
      <c r="AV52" s="1383" t="n">
        <v>2127435.878146715</v>
      </c>
      <c r="AW52" s="1391" t="n">
        <v>1375739.537852334</v>
      </c>
      <c r="AX52" s="1297" t="n">
        <v>-2549970.904146715</v>
      </c>
      <c r="AY52" s="1297" t="n">
        <v>-1798274.563852334</v>
      </c>
      <c r="AZ52" s="3386" t="n">
        <v>-1.290321069172451</v>
      </c>
      <c r="BA52" s="1270" t="n"/>
      <c r="BB52" s="1295" t="n">
        <v>0</v>
      </c>
      <c r="BC52" s="1296" t="n">
        <v>1289195</v>
      </c>
      <c r="BD52" s="1383" t="n">
        <v>2091061.923285024</v>
      </c>
      <c r="BE52" s="1391" t="n">
        <v>1355228.658348466</v>
      </c>
      <c r="BF52" s="1297" t="n">
        <v>-2091061.923285024</v>
      </c>
      <c r="BG52" s="1297" t="n">
        <v>-1355228.658348466</v>
      </c>
      <c r="BH52" s="3386" t="n">
        <v>-1</v>
      </c>
      <c r="BI52" s="1270" t="n"/>
      <c r="BJ52" s="1295" t="n">
        <v>0</v>
      </c>
      <c r="BK52" s="1296" t="n">
        <v>1289195</v>
      </c>
      <c r="BL52" s="1383" t="n">
        <v>2003083.833249823</v>
      </c>
      <c r="BM52" s="1383" t="n">
        <v>1305618.771161326</v>
      </c>
      <c r="BN52" s="1383" t="n">
        <v>1442115.645131253</v>
      </c>
      <c r="BO52" s="1297" t="n">
        <v>-2003083.833249823</v>
      </c>
      <c r="BP52" s="1297" t="n">
        <v>-1305618.771161326</v>
      </c>
      <c r="BQ52" s="3386" t="n">
        <v>-1</v>
      </c>
      <c r="BS52" s="1295" t="n">
        <v>0</v>
      </c>
      <c r="BT52" s="1296" t="n">
        <v>1280202</v>
      </c>
      <c r="BU52" s="1383" t="n">
        <v>2170478.939621319</v>
      </c>
      <c r="BV52" s="1383" t="n">
        <v>0</v>
      </c>
      <c r="BW52" s="1297" t="n">
        <v>-2170478.939621319</v>
      </c>
      <c r="BX52" s="1297" t="n">
        <v>0</v>
      </c>
      <c r="BY52" s="3386" t="n">
        <v>-1</v>
      </c>
      <c r="CA52" s="1295" t="n">
        <v>0</v>
      </c>
      <c r="CB52" s="1296" t="n">
        <v>1287092</v>
      </c>
      <c r="CC52" s="1383" t="n">
        <v>2011407.480129214</v>
      </c>
      <c r="CD52" s="1383" t="n">
        <v>1447297.774751061</v>
      </c>
      <c r="CE52" s="1297" t="n">
        <v>-2011407.480129214</v>
      </c>
      <c r="CF52" s="1297" t="n">
        <v>-1447297.774751061</v>
      </c>
      <c r="CG52" s="3386" t="n">
        <v>-1</v>
      </c>
      <c r="CI52" s="1295" t="n">
        <v>0</v>
      </c>
      <c r="CJ52" s="1296" t="n">
        <v>1540384</v>
      </c>
      <c r="CK52" s="1383" t="n">
        <v>2377172.314061038</v>
      </c>
      <c r="CL52" s="1383" t="n">
        <v>0</v>
      </c>
      <c r="CM52" s="1297" t="n">
        <v>-2377172.314061038</v>
      </c>
      <c r="CN52" s="1297" t="n">
        <v>0</v>
      </c>
      <c r="CO52" s="3386" t="n">
        <v>-1</v>
      </c>
      <c r="CP52" s="3389" t="n"/>
      <c r="CQ52" s="1370" t="n">
        <v>7157857</v>
      </c>
      <c r="CR52" s="1370" t="n">
        <v>23223322</v>
      </c>
      <c r="CS52" s="1370" t="n">
        <v>23640329.23826665</v>
      </c>
      <c r="CT52" s="1370" t="n"/>
      <c r="CU52" s="1304" t="n">
        <v>-16482472.23826665</v>
      </c>
      <c r="CV52" s="1304" t="n"/>
      <c r="CW52" s="3390">
        <f>IFERROR(CQ52/CR52-1,"-")</f>
        <v/>
      </c>
      <c r="CY52" s="1370" t="n"/>
      <c r="CZ52" s="1370" t="n"/>
      <c r="DA52" s="1370" t="n"/>
      <c r="DB52" s="1370" t="n"/>
      <c r="DC52" s="1370" t="n"/>
      <c r="DD52" s="1306">
        <f>CY52/$DC52-1</f>
        <v/>
      </c>
      <c r="DE52" s="1304">
        <f>CZ52/$DC52-1</f>
        <v/>
      </c>
      <c r="DF52" s="1304">
        <f>DA52/$DC52-1</f>
        <v/>
      </c>
      <c r="DG52" s="1304">
        <f>DB52/$DC52-1</f>
        <v/>
      </c>
    </row>
    <row r="53">
      <c r="A53" s="1307" t="n"/>
      <c r="B53" s="1385" t="inlineStr">
        <is>
          <t>Dépôt d’argent</t>
        </is>
      </c>
      <c r="C53" s="1270" t="n"/>
      <c r="D53" s="1327" t="n">
        <v>642270</v>
      </c>
      <c r="E53" s="1315" t="n">
        <v>2468489</v>
      </c>
      <c r="F53" s="1315" t="n">
        <v>902099.9474234934</v>
      </c>
      <c r="G53" s="1328" t="n">
        <v>-259829.9474234934</v>
      </c>
      <c r="H53" s="3398" t="n">
        <v>-0.7398124925814942</v>
      </c>
      <c r="I53" s="3427" t="n"/>
      <c r="J53" s="1327" t="n">
        <v>653278</v>
      </c>
      <c r="K53" s="1315" t="n">
        <v>1372482</v>
      </c>
      <c r="L53" s="1315" t="n">
        <v>917303.974314727</v>
      </c>
      <c r="M53" s="1328" t="n">
        <v>-264025.974314727</v>
      </c>
      <c r="N53" s="3398" t="n">
        <v>-0.5240170727193507</v>
      </c>
      <c r="O53" s="1384" t="n"/>
      <c r="P53" s="1327" t="n">
        <v>711085</v>
      </c>
      <c r="Q53" s="1308" t="n">
        <v>2468489</v>
      </c>
      <c r="R53" s="1317" t="n">
        <v>1015482.330099781</v>
      </c>
      <c r="S53" s="1328" t="n">
        <v>-304397.3300997808</v>
      </c>
      <c r="T53" s="3398" t="n">
        <v>-0.7119351149630402</v>
      </c>
      <c r="U53" s="1388" t="n"/>
      <c r="V53" s="2442" t="n">
        <v>504535</v>
      </c>
      <c r="W53" s="2442" t="n">
        <v>551704</v>
      </c>
      <c r="X53" s="2442" t="n">
        <v>1064906.308490416</v>
      </c>
      <c r="Y53" s="2442" t="n">
        <v>1194076.432711457</v>
      </c>
      <c r="Z53" s="2443" t="n">
        <v>-560371.3084904163</v>
      </c>
      <c r="AA53" s="2443" t="n">
        <v>-689541.4327114567</v>
      </c>
      <c r="AB53" s="3399" t="n">
        <v>-0.08549693313805951</v>
      </c>
      <c r="AD53" s="1327" t="n">
        <v>683185</v>
      </c>
      <c r="AE53" s="1308" t="n">
        <v>711111.395186666</v>
      </c>
      <c r="AF53" s="1308" t="n">
        <v>1111893.322140549</v>
      </c>
      <c r="AG53" s="1308" t="n">
        <v>1239290.017341408</v>
      </c>
      <c r="AH53" s="1328" t="n">
        <v>-428708.3221405488</v>
      </c>
      <c r="AI53" s="1328" t="n">
        <v>-556105.0173414084</v>
      </c>
      <c r="AJ53" s="3398" t="n">
        <v>-0.03927147754303018</v>
      </c>
      <c r="AL53" s="1327" t="n">
        <v>656849.5445000001</v>
      </c>
      <c r="AM53" s="1308" t="n">
        <v>711111</v>
      </c>
      <c r="AN53" s="1315" t="n">
        <v>1108648.226430846</v>
      </c>
      <c r="AO53" s="1317" t="n">
        <v>1236167.400924438</v>
      </c>
      <c r="AP53" s="1328" t="n">
        <v>-451798.6819308458</v>
      </c>
      <c r="AQ53" s="1328" t="n">
        <v>-579317.8564244383</v>
      </c>
      <c r="AR53" s="3398" t="n">
        <v>-0.07630518371955985</v>
      </c>
      <c r="AS53" s="1330" t="n"/>
      <c r="AT53" s="1327" t="n">
        <v>-206591.5445000001</v>
      </c>
      <c r="AU53" s="1308" t="n">
        <v>862396</v>
      </c>
      <c r="AV53" s="1315" t="n">
        <v>1198986.31771668</v>
      </c>
      <c r="AW53" s="1317" t="n">
        <v>698351.09219034</v>
      </c>
      <c r="AX53" s="1328" t="n">
        <v>-1405577.86221668</v>
      </c>
      <c r="AY53" s="1328" t="n">
        <v>-904942.6366903401</v>
      </c>
      <c r="AZ53" s="3398" t="n">
        <v>-1.239555313916113</v>
      </c>
      <c r="BA53" s="1270" t="n"/>
      <c r="BB53" s="1327" t="n">
        <v>0</v>
      </c>
      <c r="BC53" s="1308" t="n">
        <v>749971</v>
      </c>
      <c r="BD53" s="1315" t="n">
        <v>1178486.58155617</v>
      </c>
      <c r="BE53" s="1317" t="n">
        <v>687939.3865518791</v>
      </c>
      <c r="BF53" s="1328" t="n">
        <v>-1178486.58155617</v>
      </c>
      <c r="BG53" s="1328" t="n">
        <v>-687939.3865518791</v>
      </c>
      <c r="BH53" s="3398" t="n">
        <v>-1</v>
      </c>
      <c r="BI53" s="1270" t="n"/>
      <c r="BJ53" s="1327" t="n">
        <v>0</v>
      </c>
      <c r="BK53" s="1308" t="n">
        <v>749971</v>
      </c>
      <c r="BL53" s="1315" t="n">
        <v>1128903.641221938</v>
      </c>
      <c r="BM53" s="1315" t="n">
        <v>662756.4809601253</v>
      </c>
      <c r="BN53" s="1315" t="n">
        <v>851087.3949709093</v>
      </c>
      <c r="BO53" s="1328" t="n">
        <v>-1128903.641221938</v>
      </c>
      <c r="BP53" s="1328" t="n">
        <v>-662756.4809601253</v>
      </c>
      <c r="BQ53" s="3398" t="n">
        <v>-1</v>
      </c>
      <c r="BR53" s="226" t="n"/>
      <c r="BS53" s="1327" t="n">
        <v>0</v>
      </c>
      <c r="BT53" s="1308" t="n">
        <v>713901</v>
      </c>
      <c r="BU53" s="1315" t="n">
        <v>1223244.647808229</v>
      </c>
      <c r="BV53" s="1315" t="n">
        <v>0</v>
      </c>
      <c r="BW53" s="1328" t="n">
        <v>-1223244.647808229</v>
      </c>
      <c r="BX53" s="1328" t="n">
        <v>0</v>
      </c>
      <c r="BY53" s="3398" t="n">
        <v>-1</v>
      </c>
      <c r="CA53" s="1327" t="n">
        <v>0</v>
      </c>
      <c r="CB53" s="1308" t="n">
        <v>706365</v>
      </c>
      <c r="CC53" s="1315" t="n">
        <v>1133594.705626938</v>
      </c>
      <c r="CD53" s="1315" t="n">
        <v>854145.7108649319</v>
      </c>
      <c r="CE53" s="1328" t="n">
        <v>-1133594.705626938</v>
      </c>
      <c r="CF53" s="1328" t="n">
        <v>-854145.7108649319</v>
      </c>
      <c r="CG53" s="3398" t="n">
        <v>-1</v>
      </c>
      <c r="CI53" s="1327" t="n">
        <v>0</v>
      </c>
      <c r="CJ53" s="1308" t="n">
        <v>783497</v>
      </c>
      <c r="CK53" s="1315" t="n">
        <v>1339733.483246974</v>
      </c>
      <c r="CL53" s="1315" t="n">
        <v>0</v>
      </c>
      <c r="CM53" s="1328" t="n">
        <v>-1339733.483246974</v>
      </c>
      <c r="CN53" s="1328" t="n">
        <v>0</v>
      </c>
      <c r="CO53" s="3398" t="n">
        <v>-1</v>
      </c>
      <c r="CP53" s="3389" t="n"/>
      <c r="CQ53" s="1364" t="n">
        <v>3644611</v>
      </c>
      <c r="CR53" s="1364" t="n">
        <v>12849487.39518667</v>
      </c>
      <c r="CS53" s="1364" t="n">
        <v>13323283.48607674</v>
      </c>
      <c r="CT53" s="1364" t="n"/>
      <c r="CU53" s="1332" t="n">
        <v>-9678672.486076742</v>
      </c>
      <c r="CV53" s="1332" t="n"/>
      <c r="CW53" s="3400">
        <f>IFERROR(CQ53/CR53-1,"-")</f>
        <v/>
      </c>
      <c r="CY53" s="1364" t="n"/>
      <c r="CZ53" s="1364" t="n"/>
      <c r="DA53" s="1364" t="n"/>
      <c r="DB53" s="1364" t="n"/>
      <c r="DC53" s="1364" t="n"/>
      <c r="DD53" s="1334">
        <f>CY53/$DC53-1</f>
        <v/>
      </c>
      <c r="DE53" s="1332">
        <f>CZ53/$DC53-1</f>
        <v/>
      </c>
      <c r="DF53" s="1332">
        <f>DA53/$DC53-1</f>
        <v/>
      </c>
      <c r="DG53" s="1332">
        <f>DB53/$DC53-1</f>
        <v/>
      </c>
    </row>
    <row r="54">
      <c r="A54" s="1307" t="n"/>
      <c r="B54" s="1385" t="inlineStr">
        <is>
          <t>Retrait d’argent</t>
        </is>
      </c>
      <c r="C54" s="1270" t="n"/>
      <c r="D54" s="1327" t="n">
        <v>600882</v>
      </c>
      <c r="E54" s="1315" t="n">
        <v>2070028</v>
      </c>
      <c r="F54" s="1315" t="n">
        <v>698552.0078697128</v>
      </c>
      <c r="G54" s="1328" t="n">
        <v>-97670.00786971278</v>
      </c>
      <c r="H54" s="3398" t="n">
        <v>-0.7097227670350352</v>
      </c>
      <c r="I54" s="3427" t="n"/>
      <c r="J54" s="1327" t="n">
        <v>578988</v>
      </c>
      <c r="K54" s="1315" t="n">
        <v>1013081</v>
      </c>
      <c r="L54" s="1315" t="n">
        <v>710325.4300308721</v>
      </c>
      <c r="M54" s="1328" t="n">
        <v>-131337.4300308721</v>
      </c>
      <c r="N54" s="3398" t="n">
        <v>-0.4284879491373346</v>
      </c>
      <c r="O54" s="1384" t="n"/>
      <c r="P54" s="1327" t="n">
        <v>665262</v>
      </c>
      <c r="Q54" s="1308" t="n">
        <v>2070028</v>
      </c>
      <c r="R54" s="1317" t="n">
        <v>786351.0275922918</v>
      </c>
      <c r="S54" s="1328" t="n">
        <v>-121089.0275922918</v>
      </c>
      <c r="T54" s="3398" t="n">
        <v>-0.6786217384499147</v>
      </c>
      <c r="U54" s="1263" t="n"/>
      <c r="V54" s="2442" t="n">
        <v>597324</v>
      </c>
      <c r="W54" s="2442" t="n">
        <v>459861</v>
      </c>
      <c r="X54" s="2442" t="n">
        <v>824623.0831891198</v>
      </c>
      <c r="Y54" s="2442" t="n">
        <v>924647.5315765758</v>
      </c>
      <c r="Z54" s="2443" t="n">
        <v>-227299.0831891198</v>
      </c>
      <c r="AA54" s="2443" t="n">
        <v>-327323.5315765758</v>
      </c>
      <c r="AB54" s="3399" t="n">
        <v>0.298922935408743</v>
      </c>
      <c r="AD54" s="1327" t="n">
        <v>656011</v>
      </c>
      <c r="AE54" s="1308" t="n">
        <v>592731.604813334</v>
      </c>
      <c r="AF54" s="1308" t="n">
        <v>861008.045656802</v>
      </c>
      <c r="AG54" s="1308" t="n">
        <v>959659.2178275815</v>
      </c>
      <c r="AH54" s="1328" t="n">
        <v>-204997.045656802</v>
      </c>
      <c r="AI54" s="1328" t="n">
        <v>-303648.2178275815</v>
      </c>
      <c r="AJ54" s="3398" t="n">
        <v>0.1067589355330467</v>
      </c>
      <c r="AL54" s="1327" t="n">
        <v>630722.4815</v>
      </c>
      <c r="AM54" s="1308" t="n">
        <v>592732</v>
      </c>
      <c r="AN54" s="1315" t="n">
        <v>858495.1665349077</v>
      </c>
      <c r="AO54" s="1317" t="n">
        <v>957241.1820277664</v>
      </c>
      <c r="AP54" s="1328" t="n">
        <v>-227772.6850349077</v>
      </c>
      <c r="AQ54" s="1328" t="n">
        <v>-326518.7005277664</v>
      </c>
      <c r="AR54" s="3398" t="n">
        <v>0.06409385945081425</v>
      </c>
      <c r="AS54" s="1330" t="n"/>
      <c r="AT54" s="1327" t="n">
        <v>-215943.4815</v>
      </c>
      <c r="AU54" s="1308" t="n">
        <v>593010</v>
      </c>
      <c r="AV54" s="1315" t="n">
        <v>928449.560430035</v>
      </c>
      <c r="AW54" s="1317" t="n">
        <v>677388.4456619936</v>
      </c>
      <c r="AX54" s="1328" t="n">
        <v>-1144393.041930035</v>
      </c>
      <c r="AY54" s="1328" t="n">
        <v>-893331.9271619936</v>
      </c>
      <c r="AZ54" s="3398" t="n">
        <v>-1.364148128193454</v>
      </c>
      <c r="BA54" s="1270" t="n"/>
      <c r="BB54" s="1327" t="n">
        <v>0</v>
      </c>
      <c r="BC54" s="1308" t="n">
        <v>539224</v>
      </c>
      <c r="BD54" s="1315" t="n">
        <v>912575.3417288546</v>
      </c>
      <c r="BE54" s="1317" t="n">
        <v>667289.2717965865</v>
      </c>
      <c r="BF54" s="1328" t="n">
        <v>-912575.3417288546</v>
      </c>
      <c r="BG54" s="1328" t="n">
        <v>-667289.2717965865</v>
      </c>
      <c r="BH54" s="3398" t="n">
        <v>-1</v>
      </c>
      <c r="BI54" s="1270" t="n"/>
      <c r="BJ54" s="1327" t="n">
        <v>0</v>
      </c>
      <c r="BK54" s="1308" t="n">
        <v>539224</v>
      </c>
      <c r="BL54" s="1315" t="n">
        <v>874180.1920278851</v>
      </c>
      <c r="BM54" s="1315" t="n">
        <v>642862.290201201</v>
      </c>
      <c r="BN54" s="1315" t="n">
        <v>591028.2501603441</v>
      </c>
      <c r="BO54" s="1328" t="n">
        <v>-874180.1920278851</v>
      </c>
      <c r="BP54" s="1328" t="n">
        <v>-642862.290201201</v>
      </c>
      <c r="BQ54" s="3398" t="n">
        <v>-1</v>
      </c>
      <c r="BR54" s="226" t="n"/>
      <c r="BS54" s="1327" t="n">
        <v>0</v>
      </c>
      <c r="BT54" s="1308" t="n">
        <v>566301</v>
      </c>
      <c r="BU54" s="1315" t="n">
        <v>947234.2918130897</v>
      </c>
      <c r="BV54" s="1315" t="n">
        <v>0</v>
      </c>
      <c r="BW54" s="1328" t="n">
        <v>-947234.2918130897</v>
      </c>
      <c r="BX54" s="1328" t="n">
        <v>0</v>
      </c>
      <c r="BY54" s="3398" t="n">
        <v>-1</v>
      </c>
      <c r="CA54" s="1327" t="n">
        <v>0</v>
      </c>
      <c r="CB54" s="1308" t="n">
        <v>580727</v>
      </c>
      <c r="CC54" s="1315" t="n">
        <v>877812.7745022757</v>
      </c>
      <c r="CD54" s="1315" t="n">
        <v>593152.0638861289</v>
      </c>
      <c r="CE54" s="1328" t="n">
        <v>-877812.7745022757</v>
      </c>
      <c r="CF54" s="1328" t="n">
        <v>-593152.0638861289</v>
      </c>
      <c r="CG54" s="3398" t="n">
        <v>-1</v>
      </c>
      <c r="CI54" s="1327" t="n">
        <v>0</v>
      </c>
      <c r="CJ54" s="1308" t="n">
        <v>756887</v>
      </c>
      <c r="CK54" s="1315" t="n">
        <v>1037438.830814064</v>
      </c>
      <c r="CL54" s="1315" t="n">
        <v>0</v>
      </c>
      <c r="CM54" s="1328" t="n">
        <v>-1037438.830814064</v>
      </c>
      <c r="CN54" s="1328" t="n">
        <v>0</v>
      </c>
      <c r="CO54" s="3398" t="n">
        <v>-1</v>
      </c>
      <c r="CP54" s="3389" t="n"/>
      <c r="CQ54" s="1364" t="n">
        <v>3513246</v>
      </c>
      <c r="CR54" s="1364" t="n">
        <v>10373834.60481333</v>
      </c>
      <c r="CS54" s="1364" t="n">
        <v>10317045.75218991</v>
      </c>
      <c r="CT54" s="1364" t="n"/>
      <c r="CU54" s="1332" t="n">
        <v>-6803799.752189912</v>
      </c>
      <c r="CV54" s="1332" t="n"/>
      <c r="CW54" s="3400">
        <f>IFERROR(CQ54/CR54-1,"-")</f>
        <v/>
      </c>
      <c r="CY54" s="1364" t="n"/>
      <c r="CZ54" s="1364" t="n"/>
      <c r="DA54" s="1364" t="n"/>
      <c r="DB54" s="1364" t="n"/>
      <c r="DC54" s="1364" t="n"/>
      <c r="DD54" s="1334">
        <f>CY54/$DC54-1</f>
        <v/>
      </c>
      <c r="DE54" s="1332">
        <f>CZ54/$DC54-1</f>
        <v/>
      </c>
      <c r="DF54" s="1332">
        <f>DA54/$DC54-1</f>
        <v/>
      </c>
      <c r="DG54" s="1332">
        <f>DB54/$DC54-1</f>
        <v/>
      </c>
    </row>
    <row r="55">
      <c r="A55" s="1307" t="n"/>
      <c r="B55" s="1385" t="inlineStr">
        <is>
          <t>Transfert d’argent national</t>
        </is>
      </c>
      <c r="C55" s="1270" t="n"/>
      <c r="D55" s="1327" t="n">
        <v>0</v>
      </c>
      <c r="E55" s="1315" t="n">
        <v>0</v>
      </c>
      <c r="F55" s="1315" t="n">
        <v>0</v>
      </c>
      <c r="G55" s="1328" t="n">
        <v>0</v>
      </c>
      <c r="H55" s="3398" t="n"/>
      <c r="I55" s="1270" t="n"/>
      <c r="J55" s="1327" t="n">
        <v>0</v>
      </c>
      <c r="K55" s="1315" t="n">
        <v>0</v>
      </c>
      <c r="L55" s="1315" t="n">
        <v>0</v>
      </c>
      <c r="M55" s="1328" t="n">
        <v>0</v>
      </c>
      <c r="N55" s="3398" t="n"/>
      <c r="O55" s="1270" t="n"/>
      <c r="P55" s="1327" t="n">
        <v>0</v>
      </c>
      <c r="Q55" s="1308" t="n">
        <v>0</v>
      </c>
      <c r="R55" s="1317" t="n">
        <v>0</v>
      </c>
      <c r="S55" s="1328" t="n">
        <v>0</v>
      </c>
      <c r="T55" s="3398" t="n"/>
      <c r="U55" s="1263" t="n"/>
      <c r="V55" s="2442" t="n">
        <v>0</v>
      </c>
      <c r="W55" s="2442" t="n">
        <v>0</v>
      </c>
      <c r="X55" s="2442" t="n">
        <v>0</v>
      </c>
      <c r="Y55" s="2442" t="n">
        <v>0</v>
      </c>
      <c r="Z55" s="2443" t="n">
        <v>0</v>
      </c>
      <c r="AA55" s="2443" t="n">
        <v>0</v>
      </c>
      <c r="AB55" s="3399" t="n"/>
      <c r="AD55" s="1327" t="n">
        <v>0</v>
      </c>
      <c r="AE55" s="1308" t="n">
        <v>0</v>
      </c>
      <c r="AF55" s="1308" t="n">
        <v>0</v>
      </c>
      <c r="AG55" s="1308" t="n">
        <v>0</v>
      </c>
      <c r="AH55" s="1328" t="n">
        <v>0</v>
      </c>
      <c r="AI55" s="1328" t="n">
        <v>0</v>
      </c>
      <c r="AJ55" s="3398" t="n"/>
      <c r="AL55" s="1327" t="n">
        <v>0</v>
      </c>
      <c r="AM55" s="1308" t="n">
        <v>0</v>
      </c>
      <c r="AN55" s="1315" t="n">
        <v>0</v>
      </c>
      <c r="AO55" s="1317" t="n">
        <v>0</v>
      </c>
      <c r="AP55" s="1328" t="n">
        <v>0</v>
      </c>
      <c r="AQ55" s="1328" t="n">
        <v>0</v>
      </c>
      <c r="AR55" s="3398" t="n"/>
      <c r="AS55" s="1270" t="n"/>
      <c r="AT55" s="1327" t="n">
        <v>0</v>
      </c>
      <c r="AU55" s="1308" t="n">
        <v>0</v>
      </c>
      <c r="AV55" s="1315" t="n">
        <v>0</v>
      </c>
      <c r="AW55" s="1317" t="n">
        <v>0</v>
      </c>
      <c r="AX55" s="1328" t="n">
        <v>0</v>
      </c>
      <c r="AY55" s="1328" t="n">
        <v>0</v>
      </c>
      <c r="AZ55" s="3398" t="n"/>
      <c r="BA55" s="1270" t="n"/>
      <c r="BB55" s="1327" t="n">
        <v>0</v>
      </c>
      <c r="BC55" s="1308" t="n">
        <v>0</v>
      </c>
      <c r="BD55" s="1315" t="n">
        <v>0</v>
      </c>
      <c r="BE55" s="1317" t="n">
        <v>0</v>
      </c>
      <c r="BF55" s="1328" t="n">
        <v>0</v>
      </c>
      <c r="BG55" s="1328" t="n">
        <v>0</v>
      </c>
      <c r="BH55" s="3398" t="n"/>
      <c r="BI55" s="1270" t="n"/>
      <c r="BJ55" s="1327" t="n"/>
      <c r="BK55" s="1308" t="n"/>
      <c r="BL55" s="1315" t="n"/>
      <c r="BM55" s="1315" t="n"/>
      <c r="BN55" s="1315" t="n"/>
      <c r="BO55" s="1328" t="n"/>
      <c r="BP55" s="1328" t="n"/>
      <c r="BQ55" s="3398" t="n"/>
      <c r="BS55" s="1327" t="n"/>
      <c r="BT55" s="1308" t="n"/>
      <c r="BU55" s="1315" t="n"/>
      <c r="BV55" s="1315" t="n"/>
      <c r="BW55" s="1328" t="n"/>
      <c r="BX55" s="1328" t="n"/>
      <c r="BY55" s="3398" t="n"/>
      <c r="CA55" s="1327" t="n"/>
      <c r="CB55" s="1308" t="n"/>
      <c r="CC55" s="1315" t="n"/>
      <c r="CD55" s="1315" t="n"/>
      <c r="CE55" s="1328" t="n"/>
      <c r="CF55" s="1328" t="n"/>
      <c r="CG55" s="3398" t="n"/>
      <c r="CI55" s="1327" t="n"/>
      <c r="CJ55" s="1308" t="n"/>
      <c r="CK55" s="1315" t="n"/>
      <c r="CL55" s="1315" t="n"/>
      <c r="CM55" s="1328" t="n"/>
      <c r="CN55" s="1328" t="n"/>
      <c r="CO55" s="3398" t="n"/>
      <c r="CP55" s="3389" t="n"/>
      <c r="CQ55" s="1364" t="n"/>
      <c r="CR55" s="1364" t="n"/>
      <c r="CS55" s="1364" t="n"/>
      <c r="CT55" s="1364" t="n"/>
      <c r="CU55" s="1332">
        <f>CQ55-CS55</f>
        <v/>
      </c>
      <c r="CV55" s="1332" t="n"/>
      <c r="CW55" s="3400">
        <f>IFERROR(CQ55/CR55-1,"-")</f>
        <v/>
      </c>
      <c r="CY55" s="1364" t="n"/>
      <c r="CZ55" s="1364" t="n"/>
      <c r="DA55" s="1364" t="n"/>
      <c r="DB55" s="1364" t="n"/>
      <c r="DC55" s="1364" t="n"/>
      <c r="DD55" s="1334">
        <f>CY55/$DC55-1</f>
        <v/>
      </c>
      <c r="DE55" s="1332">
        <f>CZ55/$DC55-1</f>
        <v/>
      </c>
      <c r="DF55" s="1332">
        <f>DA55/$DC55-1</f>
        <v/>
      </c>
      <c r="DG55" s="1332">
        <f>DB55/$DC55-1</f>
        <v/>
      </c>
    </row>
    <row r="56">
      <c r="A56" s="1307" t="n"/>
      <c r="B56" s="1385" t="inlineStr">
        <is>
          <t>Transfert d’argent international</t>
        </is>
      </c>
      <c r="C56" s="1270" t="n"/>
      <c r="D56" s="1327" t="n">
        <v>0</v>
      </c>
      <c r="E56" s="1315" t="n">
        <v>0</v>
      </c>
      <c r="F56" s="1315" t="n">
        <v>0</v>
      </c>
      <c r="G56" s="1328" t="n">
        <v>0</v>
      </c>
      <c r="H56" s="3398" t="n"/>
      <c r="I56" s="1270" t="n"/>
      <c r="J56" s="1327" t="n">
        <v>0</v>
      </c>
      <c r="K56" s="1315" t="n">
        <v>0</v>
      </c>
      <c r="L56" s="1315" t="n">
        <v>0</v>
      </c>
      <c r="M56" s="1328" t="n">
        <v>0</v>
      </c>
      <c r="N56" s="3398" t="n"/>
      <c r="O56" s="1270" t="n"/>
      <c r="P56" s="1327" t="n">
        <v>0</v>
      </c>
      <c r="Q56" s="1308" t="n">
        <v>0</v>
      </c>
      <c r="R56" s="1317" t="n">
        <v>0</v>
      </c>
      <c r="S56" s="1328" t="n">
        <v>0</v>
      </c>
      <c r="T56" s="3398" t="n"/>
      <c r="U56" s="1263" t="n"/>
      <c r="V56" s="2442" t="n">
        <v>0</v>
      </c>
      <c r="W56" s="2442" t="n">
        <v>0</v>
      </c>
      <c r="X56" s="2442" t="n">
        <v>0</v>
      </c>
      <c r="Y56" s="2442" t="n">
        <v>0</v>
      </c>
      <c r="Z56" s="2443" t="n">
        <v>0</v>
      </c>
      <c r="AA56" s="2443" t="n">
        <v>0</v>
      </c>
      <c r="AB56" s="3399" t="n"/>
      <c r="AD56" s="1327" t="n">
        <v>0</v>
      </c>
      <c r="AE56" s="1308" t="n">
        <v>0</v>
      </c>
      <c r="AF56" s="1308" t="n">
        <v>0</v>
      </c>
      <c r="AG56" s="1308" t="n">
        <v>0</v>
      </c>
      <c r="AH56" s="1328" t="n">
        <v>0</v>
      </c>
      <c r="AI56" s="1328" t="n">
        <v>0</v>
      </c>
      <c r="AJ56" s="3398" t="n"/>
      <c r="AK56" s="1272" t="n"/>
      <c r="AL56" s="1327" t="n">
        <v>0</v>
      </c>
      <c r="AM56" s="1308" t="n">
        <v>0</v>
      </c>
      <c r="AN56" s="1315" t="n">
        <v>0</v>
      </c>
      <c r="AO56" s="1317" t="n">
        <v>0</v>
      </c>
      <c r="AP56" s="1328" t="n">
        <v>0</v>
      </c>
      <c r="AQ56" s="1328" t="n">
        <v>0</v>
      </c>
      <c r="AR56" s="3398" t="n"/>
      <c r="AS56" s="1270" t="n"/>
      <c r="AT56" s="1327" t="n">
        <v>0</v>
      </c>
      <c r="AU56" s="1308" t="n">
        <v>0</v>
      </c>
      <c r="AV56" s="1315" t="n">
        <v>0</v>
      </c>
      <c r="AW56" s="1317" t="n">
        <v>0</v>
      </c>
      <c r="AX56" s="1328" t="n">
        <v>0</v>
      </c>
      <c r="AY56" s="1328" t="n">
        <v>0</v>
      </c>
      <c r="AZ56" s="3398" t="n"/>
      <c r="BA56" s="1270" t="n"/>
      <c r="BB56" s="1327" t="n">
        <v>0</v>
      </c>
      <c r="BC56" s="1308" t="n">
        <v>0</v>
      </c>
      <c r="BD56" s="1315" t="n">
        <v>0</v>
      </c>
      <c r="BE56" s="1317" t="n">
        <v>0</v>
      </c>
      <c r="BF56" s="1328" t="n">
        <v>0</v>
      </c>
      <c r="BG56" s="1328" t="n">
        <v>0</v>
      </c>
      <c r="BH56" s="3398" t="n"/>
      <c r="BI56" s="1270" t="n"/>
      <c r="BJ56" s="1327" t="n"/>
      <c r="BK56" s="1308" t="n"/>
      <c r="BL56" s="1315" t="n"/>
      <c r="BM56" s="1315" t="n"/>
      <c r="BN56" s="1315" t="n"/>
      <c r="BO56" s="1328" t="n"/>
      <c r="BP56" s="1328" t="n"/>
      <c r="BQ56" s="3398" t="n"/>
      <c r="BS56" s="1327" t="n"/>
      <c r="BT56" s="1308" t="n"/>
      <c r="BU56" s="1315" t="n"/>
      <c r="BV56" s="1315" t="n"/>
      <c r="BW56" s="1328" t="n"/>
      <c r="BX56" s="1328" t="n"/>
      <c r="BY56" s="3398" t="n"/>
      <c r="CA56" s="1327" t="n"/>
      <c r="CB56" s="1308" t="n"/>
      <c r="CC56" s="1315" t="n"/>
      <c r="CD56" s="1315" t="n"/>
      <c r="CE56" s="1328" t="n"/>
      <c r="CF56" s="1328" t="n"/>
      <c r="CG56" s="3398" t="n"/>
      <c r="CI56" s="1327" t="n"/>
      <c r="CJ56" s="1308" t="n"/>
      <c r="CK56" s="1315" t="n"/>
      <c r="CL56" s="1315" t="n"/>
      <c r="CM56" s="1328" t="n"/>
      <c r="CN56" s="1328" t="n"/>
      <c r="CO56" s="3398" t="n"/>
      <c r="CP56" s="3389" t="n"/>
      <c r="CQ56" s="1364" t="n"/>
      <c r="CR56" s="1364" t="n"/>
      <c r="CS56" s="1364" t="n"/>
      <c r="CT56" s="1364" t="n"/>
      <c r="CU56" s="1332">
        <f>CQ56-CS56</f>
        <v/>
      </c>
      <c r="CV56" s="1332" t="n"/>
      <c r="CW56" s="3400">
        <f>IFERROR(CQ56/CR56-1,"-")</f>
        <v/>
      </c>
      <c r="CY56" s="1364" t="n"/>
      <c r="CZ56" s="1364" t="n"/>
      <c r="DA56" s="1364" t="n"/>
      <c r="DB56" s="1364" t="n"/>
      <c r="DC56" s="1364" t="n"/>
      <c r="DD56" s="1334">
        <f>CY56/$DC56-1</f>
        <v/>
      </c>
      <c r="DE56" s="1332">
        <f>CZ56/$DC56-1</f>
        <v/>
      </c>
      <c r="DF56" s="1332">
        <f>DA56/$DC56-1</f>
        <v/>
      </c>
      <c r="DG56" s="1332">
        <f>DB56/$DC56-1</f>
        <v/>
      </c>
    </row>
    <row r="57">
      <c r="A57" s="1307" t="n"/>
      <c r="B57" s="1385" t="inlineStr">
        <is>
          <t>Recharge Mobile</t>
        </is>
      </c>
      <c r="C57" s="1270" t="n"/>
      <c r="D57" s="1327" t="n">
        <v>0</v>
      </c>
      <c r="E57" s="1315" t="n">
        <v>0</v>
      </c>
      <c r="F57" s="1315" t="n">
        <v>0</v>
      </c>
      <c r="G57" s="1328" t="n">
        <v>0</v>
      </c>
      <c r="H57" s="3398" t="n"/>
      <c r="I57" s="1270" t="n"/>
      <c r="J57" s="1327" t="n">
        <v>0</v>
      </c>
      <c r="K57" s="1315" t="n">
        <v>0</v>
      </c>
      <c r="L57" s="1315" t="n">
        <v>0</v>
      </c>
      <c r="M57" s="1328" t="n">
        <v>0</v>
      </c>
      <c r="N57" s="3398" t="n"/>
      <c r="O57" s="1270" t="n"/>
      <c r="P57" s="1327" t="n">
        <v>0</v>
      </c>
      <c r="Q57" s="1308" t="n">
        <v>0</v>
      </c>
      <c r="R57" s="1317" t="n">
        <v>0</v>
      </c>
      <c r="S57" s="1328" t="n">
        <v>0</v>
      </c>
      <c r="T57" s="3398" t="n"/>
      <c r="U57" s="1263" t="n"/>
      <c r="V57" s="2442" t="n">
        <v>0</v>
      </c>
      <c r="W57" s="2442" t="n">
        <v>0</v>
      </c>
      <c r="X57" s="2442" t="n">
        <v>0</v>
      </c>
      <c r="Y57" s="2442" t="n">
        <v>0</v>
      </c>
      <c r="Z57" s="2443" t="n">
        <v>0</v>
      </c>
      <c r="AA57" s="2443" t="n">
        <v>0</v>
      </c>
      <c r="AB57" s="3399" t="n"/>
      <c r="AD57" s="1327" t="n">
        <v>0</v>
      </c>
      <c r="AE57" s="1308" t="n">
        <v>0</v>
      </c>
      <c r="AF57" s="1308" t="n">
        <v>0</v>
      </c>
      <c r="AG57" s="1308" t="n">
        <v>0</v>
      </c>
      <c r="AH57" s="1328" t="n">
        <v>0</v>
      </c>
      <c r="AI57" s="1328" t="n">
        <v>0</v>
      </c>
      <c r="AJ57" s="3398" t="n"/>
      <c r="AK57" s="1272" t="n"/>
      <c r="AL57" s="1327" t="n">
        <v>0</v>
      </c>
      <c r="AM57" s="1308" t="n">
        <v>0</v>
      </c>
      <c r="AN57" s="1315" t="n">
        <v>0</v>
      </c>
      <c r="AO57" s="1317" t="n">
        <v>0</v>
      </c>
      <c r="AP57" s="1328" t="n">
        <v>0</v>
      </c>
      <c r="AQ57" s="1328" t="n">
        <v>0</v>
      </c>
      <c r="AR57" s="3398" t="n"/>
      <c r="AS57" s="1270" t="n"/>
      <c r="AT57" s="1327" t="n">
        <v>0</v>
      </c>
      <c r="AU57" s="1308" t="n">
        <v>0</v>
      </c>
      <c r="AV57" s="1315" t="n">
        <v>0</v>
      </c>
      <c r="AW57" s="1317" t="n">
        <v>0</v>
      </c>
      <c r="AX57" s="1328" t="n">
        <v>0</v>
      </c>
      <c r="AY57" s="1328" t="n">
        <v>0</v>
      </c>
      <c r="AZ57" s="3398" t="n"/>
      <c r="BA57" s="1270" t="n"/>
      <c r="BB57" s="1327" t="n">
        <v>0</v>
      </c>
      <c r="BC57" s="1308" t="n">
        <v>0</v>
      </c>
      <c r="BD57" s="1315" t="n">
        <v>0</v>
      </c>
      <c r="BE57" s="1317" t="n">
        <v>0</v>
      </c>
      <c r="BF57" s="1328" t="n">
        <v>0</v>
      </c>
      <c r="BG57" s="1328" t="n">
        <v>0</v>
      </c>
      <c r="BH57" s="3398" t="n"/>
      <c r="BI57" s="1270" t="n"/>
      <c r="BJ57" s="1327" t="n"/>
      <c r="BK57" s="1308" t="n"/>
      <c r="BL57" s="1315" t="n"/>
      <c r="BM57" s="1315" t="n"/>
      <c r="BN57" s="1315" t="n"/>
      <c r="BO57" s="1328" t="n"/>
      <c r="BP57" s="1328" t="n"/>
      <c r="BQ57" s="3398" t="n"/>
      <c r="BS57" s="1327" t="n"/>
      <c r="BT57" s="1308" t="n"/>
      <c r="BU57" s="1315" t="n"/>
      <c r="BV57" s="1315" t="n"/>
      <c r="BW57" s="1328" t="n"/>
      <c r="BX57" s="1328" t="n"/>
      <c r="BY57" s="3398" t="n"/>
      <c r="CA57" s="1327" t="n"/>
      <c r="CB57" s="1308" t="n"/>
      <c r="CC57" s="1315" t="n"/>
      <c r="CD57" s="1315" t="n"/>
      <c r="CE57" s="1328" t="n"/>
      <c r="CF57" s="1328" t="n"/>
      <c r="CG57" s="3398" t="n"/>
      <c r="CI57" s="1327" t="n"/>
      <c r="CJ57" s="1308" t="n"/>
      <c r="CK57" s="1315" t="n"/>
      <c r="CL57" s="1315" t="n"/>
      <c r="CM57" s="1328" t="n"/>
      <c r="CN57" s="1328" t="n"/>
      <c r="CO57" s="3398" t="n"/>
      <c r="CP57" s="3389" t="n"/>
      <c r="CQ57" s="1364" t="n"/>
      <c r="CR57" s="1364" t="n"/>
      <c r="CS57" s="1364" t="n"/>
      <c r="CT57" s="1364" t="n"/>
      <c r="CU57" s="1332">
        <f>CQ57-CS57</f>
        <v/>
      </c>
      <c r="CV57" s="1332" t="n"/>
      <c r="CW57" s="3400">
        <f>IFERROR(CQ57/CR57-1,"-")</f>
        <v/>
      </c>
      <c r="CY57" s="1364" t="n"/>
      <c r="CZ57" s="1364" t="n"/>
      <c r="DA57" s="1364" t="n"/>
      <c r="DB57" s="1364" t="n"/>
      <c r="DC57" s="1364" t="n"/>
      <c r="DD57" s="1334">
        <f>CY57/$DC57-1</f>
        <v/>
      </c>
      <c r="DE57" s="1332">
        <f>CZ57/$DC57-1</f>
        <v/>
      </c>
      <c r="DF57" s="1332">
        <f>DA57/$DC57-1</f>
        <v/>
      </c>
      <c r="DG57" s="1332">
        <f>DB57/$DC57-1</f>
        <v/>
      </c>
    </row>
    <row r="58">
      <c r="A58" s="1307" t="n"/>
      <c r="B58" s="1385" t="inlineStr">
        <is>
          <t>Achat de biens et services</t>
        </is>
      </c>
      <c r="C58" s="1270" t="n"/>
      <c r="D58" s="1327" t="n">
        <v>0</v>
      </c>
      <c r="E58" s="1315" t="n">
        <v>0</v>
      </c>
      <c r="F58" s="1315" t="n">
        <v>0</v>
      </c>
      <c r="G58" s="1328" t="n">
        <v>0</v>
      </c>
      <c r="H58" s="3398" t="n"/>
      <c r="I58" s="1270" t="n"/>
      <c r="J58" s="1327" t="n">
        <v>0</v>
      </c>
      <c r="K58" s="1315" t="n">
        <v>0</v>
      </c>
      <c r="L58" s="1315" t="n">
        <v>0</v>
      </c>
      <c r="M58" s="1328" t="n">
        <v>0</v>
      </c>
      <c r="N58" s="3398" t="n"/>
      <c r="O58" s="1270" t="n"/>
      <c r="P58" s="1327" t="n">
        <v>0</v>
      </c>
      <c r="Q58" s="1308" t="n">
        <v>0</v>
      </c>
      <c r="R58" s="1317" t="n">
        <v>0</v>
      </c>
      <c r="S58" s="1328" t="n">
        <v>0</v>
      </c>
      <c r="T58" s="3398" t="n"/>
      <c r="U58" s="1263" t="n"/>
      <c r="V58" s="2442" t="n">
        <v>0</v>
      </c>
      <c r="W58" s="2442" t="n">
        <v>0</v>
      </c>
      <c r="X58" s="2442" t="n">
        <v>0</v>
      </c>
      <c r="Y58" s="2442" t="n">
        <v>0</v>
      </c>
      <c r="Z58" s="2443" t="n">
        <v>0</v>
      </c>
      <c r="AA58" s="2443" t="n">
        <v>0</v>
      </c>
      <c r="AB58" s="3399" t="n"/>
      <c r="AD58" s="1327" t="n">
        <v>0</v>
      </c>
      <c r="AE58" s="1308" t="n">
        <v>0</v>
      </c>
      <c r="AF58" s="1308" t="n">
        <v>0</v>
      </c>
      <c r="AG58" s="1308" t="n">
        <v>0</v>
      </c>
      <c r="AH58" s="1328" t="n">
        <v>0</v>
      </c>
      <c r="AI58" s="1328" t="n">
        <v>0</v>
      </c>
      <c r="AJ58" s="3398" t="n"/>
      <c r="AK58" s="1272" t="n"/>
      <c r="AL58" s="1327" t="n">
        <v>0</v>
      </c>
      <c r="AM58" s="1308" t="n">
        <v>0</v>
      </c>
      <c r="AN58" s="1315" t="n">
        <v>0</v>
      </c>
      <c r="AO58" s="1317" t="n">
        <v>0</v>
      </c>
      <c r="AP58" s="1328" t="n">
        <v>0</v>
      </c>
      <c r="AQ58" s="1328" t="n">
        <v>0</v>
      </c>
      <c r="AR58" s="3398" t="n"/>
      <c r="AS58" s="1270" t="n"/>
      <c r="AT58" s="1327" t="n">
        <v>0</v>
      </c>
      <c r="AU58" s="1308" t="n">
        <v>0</v>
      </c>
      <c r="AV58" s="1315" t="n">
        <v>0</v>
      </c>
      <c r="AW58" s="1317" t="n">
        <v>0</v>
      </c>
      <c r="AX58" s="1328" t="n">
        <v>0</v>
      </c>
      <c r="AY58" s="1328" t="n">
        <v>0</v>
      </c>
      <c r="AZ58" s="3398" t="n"/>
      <c r="BA58" s="1270" t="n"/>
      <c r="BB58" s="1327" t="n">
        <v>0</v>
      </c>
      <c r="BC58" s="1308" t="n">
        <v>0</v>
      </c>
      <c r="BD58" s="1315" t="n">
        <v>0</v>
      </c>
      <c r="BE58" s="1317" t="n">
        <v>0</v>
      </c>
      <c r="BF58" s="1328" t="n">
        <v>0</v>
      </c>
      <c r="BG58" s="1328" t="n">
        <v>0</v>
      </c>
      <c r="BH58" s="3398" t="n"/>
      <c r="BI58" s="1270" t="n"/>
      <c r="BJ58" s="1327" t="n"/>
      <c r="BK58" s="1308" t="n"/>
      <c r="BL58" s="1315" t="n"/>
      <c r="BM58" s="1315" t="n"/>
      <c r="BN58" s="1315" t="n"/>
      <c r="BO58" s="1328" t="n"/>
      <c r="BP58" s="1328" t="n"/>
      <c r="BQ58" s="3398" t="n"/>
      <c r="BS58" s="1327" t="n"/>
      <c r="BT58" s="1308" t="n"/>
      <c r="BU58" s="1315" t="n"/>
      <c r="BV58" s="1315" t="n"/>
      <c r="BW58" s="1328" t="n"/>
      <c r="BX58" s="1328" t="n"/>
      <c r="BY58" s="3398" t="n"/>
      <c r="CA58" s="1327" t="n"/>
      <c r="CB58" s="1308" t="n"/>
      <c r="CC58" s="1315" t="n"/>
      <c r="CD58" s="1315" t="n"/>
      <c r="CE58" s="1328" t="n"/>
      <c r="CF58" s="1328" t="n"/>
      <c r="CG58" s="3398" t="n"/>
      <c r="CI58" s="1327" t="n"/>
      <c r="CJ58" s="1308" t="n"/>
      <c r="CK58" s="1315" t="n"/>
      <c r="CL58" s="1315" t="n"/>
      <c r="CM58" s="1328" t="n"/>
      <c r="CN58" s="1328" t="n"/>
      <c r="CO58" s="3398" t="n"/>
      <c r="CP58" s="3389" t="n"/>
      <c r="CQ58" s="1364" t="n"/>
      <c r="CR58" s="1364" t="n"/>
      <c r="CS58" s="1364" t="n"/>
      <c r="CT58" s="1364" t="n"/>
      <c r="CU58" s="1332">
        <f>CQ58-CS58</f>
        <v/>
      </c>
      <c r="CV58" s="1332" t="n"/>
      <c r="CW58" s="3400">
        <f>IFERROR(CQ58/CR58-1,"-")</f>
        <v/>
      </c>
      <c r="CY58" s="1364" t="n"/>
      <c r="CZ58" s="1364" t="n"/>
      <c r="DA58" s="1364" t="n"/>
      <c r="DB58" s="1364" t="n"/>
      <c r="DC58" s="1364" t="n"/>
      <c r="DD58" s="1334">
        <f>CY58/$DC58-1</f>
        <v/>
      </c>
      <c r="DE58" s="1332">
        <f>CZ58/$DC58-1</f>
        <v/>
      </c>
      <c r="DF58" s="1332">
        <f>DA58/$DC58-1</f>
        <v/>
      </c>
      <c r="DG58" s="1332">
        <f>DB58/$DC58-1</f>
        <v/>
      </c>
    </row>
    <row r="59">
      <c r="A59" s="1307" t="n"/>
      <c r="B59" s="1385" t="inlineStr">
        <is>
          <t xml:space="preserve">Paiement de factures </t>
        </is>
      </c>
      <c r="C59" s="1270" t="n"/>
      <c r="D59" s="1327" t="n">
        <v>0</v>
      </c>
      <c r="E59" s="1315" t="n">
        <v>0</v>
      </c>
      <c r="F59" s="1315" t="n">
        <v>0</v>
      </c>
      <c r="G59" s="1328" t="n">
        <v>0</v>
      </c>
      <c r="H59" s="3398" t="n"/>
      <c r="I59" s="1270" t="n"/>
      <c r="J59" s="1327" t="n">
        <v>0</v>
      </c>
      <c r="K59" s="1315" t="n">
        <v>0</v>
      </c>
      <c r="L59" s="1315" t="n">
        <v>0</v>
      </c>
      <c r="M59" s="1328" t="n">
        <v>0</v>
      </c>
      <c r="N59" s="3398" t="n"/>
      <c r="O59" s="1270" t="n"/>
      <c r="P59" s="1327" t="n">
        <v>0</v>
      </c>
      <c r="Q59" s="1308" t="n">
        <v>0</v>
      </c>
      <c r="R59" s="1317" t="n">
        <v>0</v>
      </c>
      <c r="S59" s="1328" t="n">
        <v>0</v>
      </c>
      <c r="T59" s="3398" t="n"/>
      <c r="U59" s="1263" t="n"/>
      <c r="V59" s="2442" t="n">
        <v>0</v>
      </c>
      <c r="W59" s="2442" t="n">
        <v>0</v>
      </c>
      <c r="X59" s="2442" t="n">
        <v>0</v>
      </c>
      <c r="Y59" s="2442" t="n">
        <v>0</v>
      </c>
      <c r="Z59" s="2443" t="n">
        <v>0</v>
      </c>
      <c r="AA59" s="2443" t="n">
        <v>0</v>
      </c>
      <c r="AB59" s="3399" t="n"/>
      <c r="AD59" s="1327" t="n">
        <v>0</v>
      </c>
      <c r="AE59" s="1308" t="n">
        <v>0</v>
      </c>
      <c r="AF59" s="1308" t="n">
        <v>0</v>
      </c>
      <c r="AG59" s="1308" t="n">
        <v>0</v>
      </c>
      <c r="AH59" s="1328" t="n">
        <v>0</v>
      </c>
      <c r="AI59" s="1328" t="n">
        <v>0</v>
      </c>
      <c r="AJ59" s="3398" t="n"/>
      <c r="AK59" s="1272" t="n"/>
      <c r="AL59" s="1327" t="n">
        <v>0</v>
      </c>
      <c r="AM59" s="1308" t="n">
        <v>0</v>
      </c>
      <c r="AN59" s="1315" t="n">
        <v>0</v>
      </c>
      <c r="AO59" s="1317" t="n">
        <v>0</v>
      </c>
      <c r="AP59" s="1328" t="n">
        <v>0</v>
      </c>
      <c r="AQ59" s="1328" t="n">
        <v>0</v>
      </c>
      <c r="AR59" s="3398" t="n"/>
      <c r="AS59" s="1270" t="n"/>
      <c r="AT59" s="1327" t="n">
        <v>0</v>
      </c>
      <c r="AU59" s="1308" t="n">
        <v>0</v>
      </c>
      <c r="AV59" s="1315" t="n">
        <v>0</v>
      </c>
      <c r="AW59" s="1317" t="n">
        <v>0</v>
      </c>
      <c r="AX59" s="1328" t="n">
        <v>0</v>
      </c>
      <c r="AY59" s="1328" t="n">
        <v>0</v>
      </c>
      <c r="AZ59" s="3398" t="n"/>
      <c r="BA59" s="1270" t="n"/>
      <c r="BB59" s="1327" t="n">
        <v>0</v>
      </c>
      <c r="BC59" s="1308" t="n">
        <v>0</v>
      </c>
      <c r="BD59" s="1315" t="n">
        <v>0</v>
      </c>
      <c r="BE59" s="1317" t="n">
        <v>0</v>
      </c>
      <c r="BF59" s="1328" t="n">
        <v>0</v>
      </c>
      <c r="BG59" s="1328" t="n">
        <v>0</v>
      </c>
      <c r="BH59" s="3398" t="n"/>
      <c r="BI59" s="1270" t="n"/>
      <c r="BJ59" s="1327" t="n"/>
      <c r="BK59" s="1308" t="n"/>
      <c r="BL59" s="1315" t="n"/>
      <c r="BM59" s="1315" t="n"/>
      <c r="BN59" s="1315" t="n"/>
      <c r="BO59" s="1328" t="n"/>
      <c r="BP59" s="1328" t="n"/>
      <c r="BQ59" s="3398" t="n"/>
      <c r="BS59" s="1327" t="n"/>
      <c r="BT59" s="1308" t="n"/>
      <c r="BU59" s="1315" t="n"/>
      <c r="BV59" s="1315" t="n"/>
      <c r="BW59" s="1328" t="n"/>
      <c r="BX59" s="1328" t="n"/>
      <c r="BY59" s="3398" t="n"/>
      <c r="BZ59" s="226" t="n"/>
      <c r="CA59" s="1327" t="n"/>
      <c r="CB59" s="1308" t="n"/>
      <c r="CC59" s="1315" t="n"/>
      <c r="CD59" s="1315" t="n"/>
      <c r="CE59" s="1328" t="n"/>
      <c r="CF59" s="1328" t="n"/>
      <c r="CG59" s="3398" t="n"/>
      <c r="CI59" s="1327" t="n"/>
      <c r="CJ59" s="1308" t="n"/>
      <c r="CK59" s="1315" t="n"/>
      <c r="CL59" s="1315" t="n"/>
      <c r="CM59" s="1328" t="n"/>
      <c r="CN59" s="1328" t="n"/>
      <c r="CO59" s="3398" t="n"/>
      <c r="CP59" s="3389" t="n"/>
      <c r="CQ59" s="1364" t="n"/>
      <c r="CR59" s="1364" t="n"/>
      <c r="CS59" s="1364" t="n"/>
      <c r="CT59" s="1364" t="n"/>
      <c r="CU59" s="1332">
        <f>CQ59-CS59</f>
        <v/>
      </c>
      <c r="CV59" s="1332" t="n"/>
      <c r="CW59" s="3400">
        <f>IFERROR(CQ59/CR59-1,"-")</f>
        <v/>
      </c>
      <c r="CY59" s="1364" t="n"/>
      <c r="CZ59" s="1364" t="n"/>
      <c r="DA59" s="1364" t="n"/>
      <c r="DB59" s="1364" t="n"/>
      <c r="DC59" s="1364" t="n"/>
      <c r="DD59" s="1334">
        <f>CY59/$DC59-1</f>
        <v/>
      </c>
      <c r="DE59" s="1332">
        <f>CZ59/$DC59-1</f>
        <v/>
      </c>
      <c r="DF59" s="1332">
        <f>DA59/$DC59-1</f>
        <v/>
      </c>
      <c r="DG59" s="1332">
        <f>DB59/$DC59-1</f>
        <v/>
      </c>
    </row>
    <row r="60">
      <c r="A60" s="1307" t="n"/>
      <c r="B60" s="1385" t="inlineStr">
        <is>
          <t>Paiement de salaires</t>
        </is>
      </c>
      <c r="C60" s="1270" t="n"/>
      <c r="D60" s="1327" t="n">
        <v>0</v>
      </c>
      <c r="E60" s="1315" t="n">
        <v>0</v>
      </c>
      <c r="F60" s="1315" t="n">
        <v>0</v>
      </c>
      <c r="G60" s="1328" t="n">
        <v>0</v>
      </c>
      <c r="H60" s="3398" t="n"/>
      <c r="I60" s="1270" t="n"/>
      <c r="J60" s="1327" t="n">
        <v>0</v>
      </c>
      <c r="K60" s="1315" t="n">
        <v>0</v>
      </c>
      <c r="L60" s="1315" t="n">
        <v>0</v>
      </c>
      <c r="M60" s="1328" t="n">
        <v>0</v>
      </c>
      <c r="N60" s="3398" t="n"/>
      <c r="O60" s="1270" t="n"/>
      <c r="P60" s="1327" t="n">
        <v>0</v>
      </c>
      <c r="Q60" s="1308" t="n">
        <v>0</v>
      </c>
      <c r="R60" s="1317" t="n">
        <v>0</v>
      </c>
      <c r="S60" s="1328" t="n">
        <v>0</v>
      </c>
      <c r="T60" s="3398" t="n"/>
      <c r="U60" s="1263" t="n"/>
      <c r="V60" s="2442" t="n">
        <v>0</v>
      </c>
      <c r="W60" s="2442" t="n">
        <v>0</v>
      </c>
      <c r="X60" s="2442" t="n">
        <v>0</v>
      </c>
      <c r="Y60" s="2442" t="n">
        <v>0</v>
      </c>
      <c r="Z60" s="2443" t="n">
        <v>0</v>
      </c>
      <c r="AA60" s="2443" t="n">
        <v>0</v>
      </c>
      <c r="AB60" s="3399" t="n"/>
      <c r="AD60" s="1327" t="n">
        <v>0</v>
      </c>
      <c r="AE60" s="1308" t="n">
        <v>0</v>
      </c>
      <c r="AF60" s="1308" t="n">
        <v>0</v>
      </c>
      <c r="AG60" s="1308" t="n">
        <v>0</v>
      </c>
      <c r="AH60" s="1328" t="n">
        <v>0</v>
      </c>
      <c r="AI60" s="1328" t="n">
        <v>0</v>
      </c>
      <c r="AJ60" s="3398" t="n"/>
      <c r="AK60" s="1272" t="n"/>
      <c r="AL60" s="1327" t="n">
        <v>0</v>
      </c>
      <c r="AM60" s="1308" t="n">
        <v>0</v>
      </c>
      <c r="AN60" s="1315" t="n">
        <v>0</v>
      </c>
      <c r="AO60" s="1317" t="n">
        <v>0</v>
      </c>
      <c r="AP60" s="1328" t="n">
        <v>0</v>
      </c>
      <c r="AQ60" s="1328" t="n">
        <v>0</v>
      </c>
      <c r="AR60" s="3398" t="n"/>
      <c r="AS60" s="1270" t="n"/>
      <c r="AT60" s="1327" t="n">
        <v>0</v>
      </c>
      <c r="AU60" s="1308" t="n">
        <v>0</v>
      </c>
      <c r="AV60" s="1315" t="n">
        <v>0</v>
      </c>
      <c r="AW60" s="1317" t="n">
        <v>0</v>
      </c>
      <c r="AX60" s="1328" t="n">
        <v>0</v>
      </c>
      <c r="AY60" s="1328" t="n">
        <v>0</v>
      </c>
      <c r="AZ60" s="3398" t="n"/>
      <c r="BB60" s="1327" t="n">
        <v>0</v>
      </c>
      <c r="BC60" s="1308" t="n">
        <v>0</v>
      </c>
      <c r="BD60" s="1315" t="n">
        <v>0</v>
      </c>
      <c r="BE60" s="1317" t="n">
        <v>0</v>
      </c>
      <c r="BF60" s="1328" t="n">
        <v>0</v>
      </c>
      <c r="BG60" s="1328" t="n">
        <v>0</v>
      </c>
      <c r="BH60" s="3398" t="n"/>
      <c r="BI60" s="1270" t="n"/>
      <c r="BJ60" s="1327" t="n"/>
      <c r="BK60" s="1308" t="n"/>
      <c r="BL60" s="1315" t="n"/>
      <c r="BM60" s="1315" t="n"/>
      <c r="BN60" s="1315" t="n"/>
      <c r="BO60" s="1328" t="n"/>
      <c r="BP60" s="1328" t="n"/>
      <c r="BQ60" s="3398" t="n"/>
      <c r="BS60" s="1327" t="n"/>
      <c r="BT60" s="1308" t="n"/>
      <c r="BU60" s="1315" t="n"/>
      <c r="BV60" s="1315" t="n"/>
      <c r="BW60" s="1328" t="n"/>
      <c r="BX60" s="1328" t="n"/>
      <c r="BY60" s="3398" t="n"/>
      <c r="CA60" s="1327" t="n"/>
      <c r="CB60" s="1308" t="n"/>
      <c r="CC60" s="1315" t="n"/>
      <c r="CD60" s="1315" t="n"/>
      <c r="CE60" s="1328" t="n"/>
      <c r="CF60" s="1328" t="n"/>
      <c r="CG60" s="3398" t="n"/>
      <c r="CI60" s="1327" t="n"/>
      <c r="CJ60" s="1308" t="n"/>
      <c r="CK60" s="1315" t="n"/>
      <c r="CL60" s="1315" t="n"/>
      <c r="CM60" s="1328" t="n"/>
      <c r="CN60" s="1328" t="n"/>
      <c r="CO60" s="3398" t="n"/>
      <c r="CP60" s="3389" t="n"/>
      <c r="CQ60" s="1364" t="n"/>
      <c r="CR60" s="1364" t="n"/>
      <c r="CS60" s="1364" t="n"/>
      <c r="CT60" s="1364" t="n"/>
      <c r="CU60" s="1332">
        <f>CQ60-CS60</f>
        <v/>
      </c>
      <c r="CV60" s="1332" t="n"/>
      <c r="CW60" s="3400">
        <f>IFERROR(CQ60/CR60-1,"-")</f>
        <v/>
      </c>
      <c r="CY60" s="1364" t="n"/>
      <c r="CZ60" s="1364" t="n"/>
      <c r="DA60" s="1364" t="n"/>
      <c r="DB60" s="1364" t="n"/>
      <c r="DC60" s="1364" t="n"/>
      <c r="DD60" s="1334">
        <f>CY60/$DC60-1</f>
        <v/>
      </c>
      <c r="DE60" s="1332">
        <f>CZ60/$DC60-1</f>
        <v/>
      </c>
      <c r="DF60" s="1332">
        <f>DA60/$DC60-1</f>
        <v/>
      </c>
      <c r="DG60" s="1332">
        <f>DB60/$DC60-1</f>
        <v/>
      </c>
    </row>
    <row r="61">
      <c r="A61" s="1394" t="n"/>
      <c r="B61" s="1395" t="inlineStr">
        <is>
          <t>Autres (à préciser)</t>
        </is>
      </c>
      <c r="C61" s="1270" t="n"/>
      <c r="D61" s="1338" t="n">
        <v>0</v>
      </c>
      <c r="E61" s="1396" t="n">
        <v>0</v>
      </c>
      <c r="F61" s="1396" t="n">
        <v>0</v>
      </c>
      <c r="G61" s="1340" t="n">
        <v>0</v>
      </c>
      <c r="H61" s="3401" t="n"/>
      <c r="I61" s="1270" t="n"/>
      <c r="J61" s="1338" t="n">
        <v>0</v>
      </c>
      <c r="K61" s="1396" t="n">
        <v>0</v>
      </c>
      <c r="L61" s="1396" t="n">
        <v>0</v>
      </c>
      <c r="M61" s="1340" t="n">
        <v>0</v>
      </c>
      <c r="N61" s="3401" t="n"/>
      <c r="O61" s="1270" t="n"/>
      <c r="P61" s="1338" t="n">
        <v>0</v>
      </c>
      <c r="Q61" s="1339" t="n">
        <v>0</v>
      </c>
      <c r="R61" s="1397" t="n">
        <v>0</v>
      </c>
      <c r="S61" s="1340" t="n">
        <v>0</v>
      </c>
      <c r="T61" s="3401" t="n"/>
      <c r="U61" s="1263" t="n"/>
      <c r="V61" s="2445" t="n">
        <v>0</v>
      </c>
      <c r="W61" s="2445" t="n">
        <v>0</v>
      </c>
      <c r="X61" s="2445" t="n">
        <v>0</v>
      </c>
      <c r="Y61" s="2445" t="n">
        <v>0</v>
      </c>
      <c r="Z61" s="2446" t="n">
        <v>0</v>
      </c>
      <c r="AA61" s="2446" t="n">
        <v>0</v>
      </c>
      <c r="AB61" s="3402" t="n"/>
      <c r="AD61" s="1338" t="n">
        <v>0</v>
      </c>
      <c r="AE61" s="1339" t="n">
        <v>0</v>
      </c>
      <c r="AF61" s="1339" t="n">
        <v>0</v>
      </c>
      <c r="AG61" s="1339" t="n">
        <v>0</v>
      </c>
      <c r="AH61" s="1340" t="n">
        <v>0</v>
      </c>
      <c r="AI61" s="1340" t="n">
        <v>0</v>
      </c>
      <c r="AJ61" s="3401" t="n"/>
      <c r="AK61" s="1272" t="n"/>
      <c r="AL61" s="1338" t="n">
        <v>0</v>
      </c>
      <c r="AM61" s="1339" t="n">
        <v>0</v>
      </c>
      <c r="AN61" s="1396" t="n">
        <v>0</v>
      </c>
      <c r="AO61" s="1397" t="n">
        <v>0</v>
      </c>
      <c r="AP61" s="1340" t="n">
        <v>0</v>
      </c>
      <c r="AQ61" s="1340" t="n">
        <v>0</v>
      </c>
      <c r="AR61" s="3401" t="n"/>
      <c r="AS61" s="1270" t="n"/>
      <c r="AT61" s="1338" t="n">
        <v>0</v>
      </c>
      <c r="AU61" s="1339" t="n">
        <v>0</v>
      </c>
      <c r="AV61" s="1396" t="n">
        <v>0</v>
      </c>
      <c r="AW61" s="1397" t="n">
        <v>0</v>
      </c>
      <c r="AX61" s="1340" t="n">
        <v>0</v>
      </c>
      <c r="AY61" s="1340" t="n">
        <v>0</v>
      </c>
      <c r="AZ61" s="3401" t="n"/>
      <c r="BA61" s="1270" t="n"/>
      <c r="BB61" s="1338" t="n">
        <v>0</v>
      </c>
      <c r="BC61" s="1339" t="n">
        <v>0</v>
      </c>
      <c r="BD61" s="1396" t="n">
        <v>0</v>
      </c>
      <c r="BE61" s="1397" t="n">
        <v>0</v>
      </c>
      <c r="BF61" s="1340" t="n">
        <v>0</v>
      </c>
      <c r="BG61" s="1340" t="n">
        <v>0</v>
      </c>
      <c r="BH61" s="3401" t="n"/>
      <c r="BI61" s="1270" t="n"/>
      <c r="BJ61" s="1338" t="n"/>
      <c r="BK61" s="1339" t="n"/>
      <c r="BL61" s="1396" t="n"/>
      <c r="BM61" s="1396" t="n"/>
      <c r="BN61" s="1396" t="n"/>
      <c r="BO61" s="1340" t="n"/>
      <c r="BP61" s="1340" t="n"/>
      <c r="BQ61" s="3401" t="n"/>
      <c r="BS61" s="1338" t="n"/>
      <c r="BT61" s="1339" t="n"/>
      <c r="BU61" s="1396" t="n"/>
      <c r="BV61" s="1396" t="n"/>
      <c r="BW61" s="1340" t="n"/>
      <c r="BX61" s="1340" t="n"/>
      <c r="BY61" s="3401" t="n"/>
      <c r="CA61" s="1338" t="n"/>
      <c r="CB61" s="1339" t="n"/>
      <c r="CC61" s="1396" t="n"/>
      <c r="CD61" s="1396" t="n"/>
      <c r="CE61" s="1340" t="n"/>
      <c r="CF61" s="1340" t="n"/>
      <c r="CG61" s="3401" t="n"/>
      <c r="CI61" s="1338" t="n"/>
      <c r="CJ61" s="1339" t="n"/>
      <c r="CK61" s="1396" t="n"/>
      <c r="CL61" s="1396" t="n"/>
      <c r="CM61" s="1340" t="n"/>
      <c r="CN61" s="1340" t="n"/>
      <c r="CO61" s="3401" t="n"/>
      <c r="CP61" s="3389" t="n"/>
      <c r="CQ61" s="1364" t="n"/>
      <c r="CR61" s="1364" t="n"/>
      <c r="CS61" s="1364" t="n"/>
      <c r="CT61" s="1364" t="n"/>
      <c r="CU61" s="1344">
        <f>CQ61-CS61</f>
        <v/>
      </c>
      <c r="CV61" s="1344" t="n"/>
      <c r="CW61" s="3403">
        <f>IFERROR(CQ61/CR61-1,"-")</f>
        <v/>
      </c>
      <c r="CY61" s="1364" t="n"/>
      <c r="CZ61" s="1364" t="n"/>
      <c r="DA61" s="1364" t="n"/>
      <c r="DB61" s="1364" t="n"/>
      <c r="DC61" s="1364" t="n"/>
      <c r="DD61" s="1346">
        <f>CY61/$DC61-1</f>
        <v/>
      </c>
      <c r="DE61" s="1344">
        <f>CZ61/$DC61-1</f>
        <v/>
      </c>
      <c r="DF61" s="1344">
        <f>DA61/$DC61-1</f>
        <v/>
      </c>
      <c r="DG61" s="1344">
        <f>DB61/$DC61-1</f>
        <v/>
      </c>
    </row>
    <row r="62">
      <c r="A62" s="1389" t="n"/>
      <c r="B62" s="1390" t="inlineStr">
        <is>
          <t>Dont commissions Banques</t>
        </is>
      </c>
      <c r="C62" s="1270" t="n"/>
      <c r="D62" s="1295" t="n">
        <v>176662</v>
      </c>
      <c r="E62" s="1383" t="n">
        <v>185540</v>
      </c>
      <c r="F62" s="1383" t="n">
        <v>59735117.78310261</v>
      </c>
      <c r="G62" s="1297" t="n">
        <v>-59558455.78310261</v>
      </c>
      <c r="H62" s="3386" t="n">
        <v>-0.04784952031906864</v>
      </c>
      <c r="I62" s="1270" t="n"/>
      <c r="J62" s="1295" t="n">
        <v>152648</v>
      </c>
      <c r="K62" s="1383" t="n">
        <v>194789</v>
      </c>
      <c r="L62" s="1383" t="n">
        <v>59736058.95767821</v>
      </c>
      <c r="M62" s="1297" t="n">
        <v>-59583410.95767821</v>
      </c>
      <c r="N62" s="3386" t="n">
        <v>-0.2163417852137441</v>
      </c>
      <c r="O62" s="1270" t="n"/>
      <c r="P62" s="1295" t="n">
        <v>162420</v>
      </c>
      <c r="Q62" s="1296" t="n">
        <v>212060</v>
      </c>
      <c r="R62" s="1391" t="n">
        <v>59742290.33029196</v>
      </c>
      <c r="S62" s="1297" t="n">
        <v>-59579870.33029196</v>
      </c>
      <c r="T62" s="3386" t="n">
        <v>-0.2340846930114119</v>
      </c>
      <c r="U62" s="1263" t="n"/>
      <c r="V62" s="2430" t="n">
        <v>138218</v>
      </c>
      <c r="W62" s="2430" t="n">
        <v>219283</v>
      </c>
      <c r="X62" s="2430" t="n">
        <v>59745427.26636044</v>
      </c>
      <c r="Y62" s="2430" t="n">
        <v>248561.2838315227</v>
      </c>
      <c r="Z62" s="2431" t="n">
        <v>-59607209.26636044</v>
      </c>
      <c r="AA62" s="2431" t="n">
        <v>-110343.2838315227</v>
      </c>
      <c r="AB62" s="3387" t="n">
        <v>-0.3696821002996128</v>
      </c>
      <c r="AD62" s="1295" t="n">
        <v>145233</v>
      </c>
      <c r="AE62" s="1296" t="n">
        <v>234092</v>
      </c>
      <c r="AF62" s="1391" t="n">
        <v>59748409.52846617</v>
      </c>
      <c r="AG62" s="1391" t="n">
        <v>257973.0319695597</v>
      </c>
      <c r="AH62" s="1297" t="n">
        <v>-59603176.52846617</v>
      </c>
      <c r="AI62" s="1297" t="n">
        <v>-112740.0319695597</v>
      </c>
      <c r="AJ62" s="3386" t="n">
        <v>-0.3795900756967346</v>
      </c>
      <c r="AK62" s="1272" t="n"/>
      <c r="AL62" s="1295" t="n">
        <v>156397</v>
      </c>
      <c r="AM62" s="1296" t="n">
        <v>224836</v>
      </c>
      <c r="AN62" s="1383" t="n">
        <v>59748203.56249361</v>
      </c>
      <c r="AO62" s="1391" t="n">
        <v>257323.0220336355</v>
      </c>
      <c r="AP62" s="1297" t="n">
        <v>-59591806.56249361</v>
      </c>
      <c r="AQ62" s="1297" t="n">
        <v>-100926.0220336355</v>
      </c>
      <c r="AR62" s="3386" t="n">
        <v>-0.3043952036150794</v>
      </c>
      <c r="AS62" s="1270" t="n"/>
      <c r="AT62" s="1295" t="n">
        <v>860474</v>
      </c>
      <c r="AU62" s="1296" t="n">
        <v>220204</v>
      </c>
      <c r="AV62" s="1383" t="n">
        <v>59757035.55235175</v>
      </c>
      <c r="AW62" s="1391" t="n">
        <v>169470.4680400694</v>
      </c>
      <c r="AX62" s="1297" t="n">
        <v>-58896561.55235175</v>
      </c>
      <c r="AY62" s="1297" t="n">
        <v>691003.5319599306</v>
      </c>
      <c r="AZ62" s="3386" t="n">
        <v>2.907622023214837</v>
      </c>
      <c r="BA62" s="1270" t="n"/>
      <c r="BB62" s="1295" t="n">
        <v>2355440</v>
      </c>
      <c r="BC62" s="1296" t="n">
        <v>241210</v>
      </c>
      <c r="BD62" s="1383" t="n">
        <v>59755688.24410716</v>
      </c>
      <c r="BE62" s="1391" t="n">
        <v>166943.8354517088</v>
      </c>
      <c r="BF62" s="1297" t="n">
        <v>-57400248.24410716</v>
      </c>
      <c r="BG62" s="1297" t="n">
        <v>2188496.164548291</v>
      </c>
      <c r="BH62" s="3386" t="n">
        <v>8.765100949380209</v>
      </c>
      <c r="BI62" s="1270" t="n"/>
      <c r="BJ62" s="1295" t="n">
        <v>2402631.704397122</v>
      </c>
      <c r="BK62" s="1296" t="n">
        <v>225917</v>
      </c>
      <c r="BL62" s="1383" t="n">
        <v>59752429.49463937</v>
      </c>
      <c r="BM62" s="1383" t="n">
        <v>160832.6417484702</v>
      </c>
      <c r="BN62" s="1383" t="n">
        <v>2216115.985690504</v>
      </c>
      <c r="BO62" s="1297" t="n">
        <v>-57349797.79024225</v>
      </c>
      <c r="BP62" s="1297" t="n">
        <v>2241799.062648652</v>
      </c>
      <c r="BQ62" s="3386" t="n">
        <v>9.635019517774767</v>
      </c>
      <c r="BS62" s="1295" t="n">
        <v>4250252.102102779</v>
      </c>
      <c r="BT62" s="1296" t="n">
        <v>254177</v>
      </c>
      <c r="BU62" s="1383" t="n">
        <v>59758629.88741423</v>
      </c>
      <c r="BV62" s="1383" t="n">
        <v>899033.2324232619</v>
      </c>
      <c r="BW62" s="1297" t="n">
        <v>-55508377.78531145</v>
      </c>
      <c r="BX62" s="1297" t="n">
        <v>3351218.869679517</v>
      </c>
      <c r="BY62" s="3386" t="n">
        <v>15.72162352259559</v>
      </c>
      <c r="CA62" s="1295" t="n">
        <v>19199905.6495</v>
      </c>
      <c r="CB62" s="1296" t="n">
        <v>210171</v>
      </c>
      <c r="CC62" s="1383" t="n">
        <v>59752737.80640002</v>
      </c>
      <c r="CD62" s="1383" t="n">
        <v>2221020.731234193</v>
      </c>
      <c r="CE62" s="1297" t="n">
        <v>-40552832.15690003</v>
      </c>
      <c r="CF62" s="1297" t="n">
        <v>16978884.9182658</v>
      </c>
      <c r="CG62" s="3386" t="n">
        <v>90.35373409985202</v>
      </c>
      <c r="CI62" s="1295" t="n">
        <v>42739678.0644999</v>
      </c>
      <c r="CJ62" s="1296" t="n">
        <v>207087</v>
      </c>
      <c r="CK62" s="1383" t="n">
        <v>59766285.90635809</v>
      </c>
      <c r="CL62" s="1383" t="n">
        <v>1989939.535930769</v>
      </c>
      <c r="CM62" s="1297" t="n">
        <v>-17026607.84185819</v>
      </c>
      <c r="CN62" s="1297" t="n">
        <v>40749738.52856913</v>
      </c>
      <c r="CO62" s="3386" t="n">
        <v>205.3851331300366</v>
      </c>
      <c r="CP62" s="3389" t="n"/>
      <c r="CQ62" s="1303" t="n">
        <v>72739959.5204998</v>
      </c>
      <c r="CR62" s="1303" t="n">
        <v>2629366</v>
      </c>
      <c r="CS62" s="1303" t="n">
        <v>716998314.3196638</v>
      </c>
      <c r="CT62" s="1303" t="n"/>
      <c r="CU62" s="1304" t="n">
        <v>-644258354.7991639</v>
      </c>
      <c r="CV62" s="1304" t="n"/>
      <c r="CW62" s="3390" t="n"/>
      <c r="CY62" s="1303" t="n"/>
      <c r="CZ62" s="1303" t="n"/>
      <c r="DA62" s="1303" t="n"/>
      <c r="DB62" s="1303" t="n"/>
      <c r="DC62" s="1303" t="n"/>
      <c r="DD62" s="1306">
        <f>CY62/$DC62-1</f>
        <v/>
      </c>
      <c r="DE62" s="1304">
        <f>CZ62/$DC62-1</f>
        <v/>
      </c>
      <c r="DF62" s="1304">
        <f>DA62/$DC62-1</f>
        <v/>
      </c>
      <c r="DG62" s="1304">
        <f>DB62/$DC62-1</f>
        <v/>
      </c>
    </row>
    <row r="63">
      <c r="A63" s="1307" t="n"/>
      <c r="B63" s="1385" t="inlineStr">
        <is>
          <t>Dépôt d’argent</t>
        </is>
      </c>
      <c r="C63" s="1270" t="n"/>
      <c r="D63" s="1327" t="n">
        <v>0</v>
      </c>
      <c r="E63" s="1315" t="n">
        <v>0</v>
      </c>
      <c r="F63" s="1315" t="n">
        <v>0</v>
      </c>
      <c r="G63" s="1328" t="n">
        <v>0</v>
      </c>
      <c r="H63" s="3398" t="n"/>
      <c r="I63" s="1270" t="n"/>
      <c r="J63" s="1327" t="n">
        <v>0</v>
      </c>
      <c r="K63" s="1315" t="n">
        <v>0</v>
      </c>
      <c r="L63" s="1315" t="n">
        <v>0</v>
      </c>
      <c r="M63" s="1328" t="n">
        <v>0</v>
      </c>
      <c r="N63" s="3398" t="n"/>
      <c r="O63" s="1270" t="n"/>
      <c r="P63" s="1327" t="n">
        <v>0</v>
      </c>
      <c r="Q63" s="1308" t="n">
        <v>0</v>
      </c>
      <c r="R63" s="1317" t="n">
        <v>0</v>
      </c>
      <c r="S63" s="1328" t="n">
        <v>0</v>
      </c>
      <c r="T63" s="3398" t="n"/>
      <c r="U63" s="1263" t="n"/>
      <c r="V63" s="2442" t="n">
        <v>0</v>
      </c>
      <c r="W63" s="2442" t="n">
        <v>0</v>
      </c>
      <c r="X63" s="2442" t="n">
        <v>0</v>
      </c>
      <c r="Y63" s="2442" t="n">
        <v>0</v>
      </c>
      <c r="Z63" s="2443" t="n">
        <v>0</v>
      </c>
      <c r="AA63" s="2443" t="n">
        <v>0</v>
      </c>
      <c r="AB63" s="3399" t="n"/>
      <c r="AD63" s="1327" t="n">
        <v>0</v>
      </c>
      <c r="AE63" s="1308" t="n">
        <v>0</v>
      </c>
      <c r="AF63" s="1308" t="n">
        <v>0</v>
      </c>
      <c r="AG63" s="1308" t="n">
        <v>0</v>
      </c>
      <c r="AH63" s="1328" t="n">
        <v>0</v>
      </c>
      <c r="AI63" s="1328" t="n">
        <v>0</v>
      </c>
      <c r="AJ63" s="3398" t="n"/>
      <c r="AK63" s="1272" t="n"/>
      <c r="AL63" s="1327" t="n">
        <v>0</v>
      </c>
      <c r="AM63" s="1308" t="n">
        <v>0</v>
      </c>
      <c r="AN63" s="1315" t="n">
        <v>0</v>
      </c>
      <c r="AO63" s="1317" t="n">
        <v>0</v>
      </c>
      <c r="AP63" s="1328" t="n">
        <v>0</v>
      </c>
      <c r="AQ63" s="1328" t="n">
        <v>0</v>
      </c>
      <c r="AR63" s="3398" t="n"/>
      <c r="AS63" s="1270" t="n"/>
      <c r="AT63" s="1327" t="n">
        <v>0</v>
      </c>
      <c r="AU63" s="1308" t="n">
        <v>0</v>
      </c>
      <c r="AV63" s="1315" t="n">
        <v>0</v>
      </c>
      <c r="AW63" s="1317" t="n">
        <v>0</v>
      </c>
      <c r="AX63" s="1328" t="n">
        <v>0</v>
      </c>
      <c r="AY63" s="1328" t="n">
        <v>0</v>
      </c>
      <c r="AZ63" s="3398" t="n"/>
      <c r="BA63" s="1270" t="n"/>
      <c r="BB63" s="1327" t="n">
        <v>0</v>
      </c>
      <c r="BC63" s="1308" t="n">
        <v>0</v>
      </c>
      <c r="BD63" s="1315" t="n">
        <v>0</v>
      </c>
      <c r="BE63" s="1317" t="n">
        <v>0</v>
      </c>
      <c r="BF63" s="1328" t="n">
        <v>0</v>
      </c>
      <c r="BG63" s="1328" t="n">
        <v>0</v>
      </c>
      <c r="BH63" s="3398" t="n"/>
      <c r="BI63" s="1270" t="n"/>
      <c r="BJ63" s="1327" t="n"/>
      <c r="BK63" s="1308" t="n"/>
      <c r="BL63" s="1315" t="n"/>
      <c r="BM63" s="1315" t="n"/>
      <c r="BN63" s="1315" t="n"/>
      <c r="BO63" s="1328" t="n"/>
      <c r="BP63" s="1328" t="n"/>
      <c r="BQ63" s="3398" t="n"/>
      <c r="BS63" s="1327" t="n"/>
      <c r="BT63" s="1308" t="n"/>
      <c r="BU63" s="1315" t="n"/>
      <c r="BV63" s="1315" t="n"/>
      <c r="BW63" s="1328" t="n"/>
      <c r="BX63" s="1328" t="n"/>
      <c r="BY63" s="3398" t="n"/>
      <c r="CA63" s="1327" t="n"/>
      <c r="CB63" s="1308" t="n"/>
      <c r="CC63" s="1315" t="n"/>
      <c r="CD63" s="1315" t="n"/>
      <c r="CE63" s="1328" t="n"/>
      <c r="CF63" s="1328" t="n"/>
      <c r="CG63" s="3398" t="n"/>
      <c r="CI63" s="1327" t="n"/>
      <c r="CJ63" s="1308" t="n"/>
      <c r="CK63" s="1315" t="n"/>
      <c r="CL63" s="1315" t="n"/>
      <c r="CM63" s="1328" t="n"/>
      <c r="CN63" s="1328" t="n"/>
      <c r="CO63" s="3398" t="n"/>
      <c r="CP63" s="3389" t="n"/>
      <c r="CQ63" s="1364" t="n"/>
      <c r="CR63" s="1364" t="n"/>
      <c r="CS63" s="1364" t="n"/>
      <c r="CT63" s="1364" t="n"/>
      <c r="CU63" s="1332">
        <f>CQ63-CS63</f>
        <v/>
      </c>
      <c r="CV63" s="1332" t="n"/>
      <c r="CW63" s="3400">
        <f>IFERROR(CQ63/CR63-1,"-")</f>
        <v/>
      </c>
      <c r="CY63" s="1364" t="n"/>
      <c r="CZ63" s="1364" t="n"/>
      <c r="DA63" s="1364" t="n"/>
      <c r="DB63" s="1364" t="n"/>
      <c r="DC63" s="1364" t="n"/>
      <c r="DD63" s="1334">
        <f>CY63/$DC63-1</f>
        <v/>
      </c>
      <c r="DE63" s="1332">
        <f>CZ63/$DC63-1</f>
        <v/>
      </c>
      <c r="DF63" s="1332">
        <f>DA63/$DC63-1</f>
        <v/>
      </c>
      <c r="DG63" s="1332">
        <f>DB63/$DC63-1</f>
        <v/>
      </c>
    </row>
    <row r="64">
      <c r="A64" s="1307" t="n"/>
      <c r="B64" s="1385" t="inlineStr">
        <is>
          <t>Retrait d’argent</t>
        </is>
      </c>
      <c r="C64" s="1270" t="n"/>
      <c r="D64" s="1327" t="n">
        <v>0</v>
      </c>
      <c r="E64" s="1315" t="n">
        <v>0</v>
      </c>
      <c r="F64" s="1315" t="n">
        <v>0</v>
      </c>
      <c r="G64" s="1328" t="n">
        <v>0</v>
      </c>
      <c r="H64" s="3398" t="n"/>
      <c r="I64" s="1270" t="n"/>
      <c r="J64" s="1327" t="n">
        <v>0</v>
      </c>
      <c r="K64" s="1315" t="n">
        <v>0</v>
      </c>
      <c r="L64" s="1315" t="n">
        <v>0</v>
      </c>
      <c r="M64" s="1328" t="n">
        <v>0</v>
      </c>
      <c r="N64" s="3398" t="n"/>
      <c r="O64" s="1270" t="n"/>
      <c r="P64" s="1327" t="n">
        <v>0</v>
      </c>
      <c r="Q64" s="1308" t="n">
        <v>0</v>
      </c>
      <c r="R64" s="1317" t="n">
        <v>0</v>
      </c>
      <c r="S64" s="1328" t="n">
        <v>0</v>
      </c>
      <c r="T64" s="3398" t="n"/>
      <c r="U64" s="1263" t="n"/>
      <c r="V64" s="2442" t="n">
        <v>0</v>
      </c>
      <c r="W64" s="2442" t="n">
        <v>0</v>
      </c>
      <c r="X64" s="2442" t="n">
        <v>0</v>
      </c>
      <c r="Y64" s="2442" t="n">
        <v>0</v>
      </c>
      <c r="Z64" s="2443" t="n">
        <v>0</v>
      </c>
      <c r="AA64" s="2443" t="n">
        <v>0</v>
      </c>
      <c r="AB64" s="3399" t="n"/>
      <c r="AD64" s="1327" t="n">
        <v>0</v>
      </c>
      <c r="AE64" s="1308" t="n">
        <v>0</v>
      </c>
      <c r="AF64" s="1308" t="n">
        <v>0</v>
      </c>
      <c r="AG64" s="1308" t="n">
        <v>0</v>
      </c>
      <c r="AH64" s="1328" t="n">
        <v>0</v>
      </c>
      <c r="AI64" s="1328" t="n">
        <v>0</v>
      </c>
      <c r="AJ64" s="3398" t="n"/>
      <c r="AK64" s="1272" t="n"/>
      <c r="AL64" s="1327" t="n">
        <v>0</v>
      </c>
      <c r="AM64" s="1308" t="n">
        <v>0</v>
      </c>
      <c r="AN64" s="1315" t="n">
        <v>0</v>
      </c>
      <c r="AO64" s="1317" t="n">
        <v>0</v>
      </c>
      <c r="AP64" s="1328" t="n">
        <v>0</v>
      </c>
      <c r="AQ64" s="1328" t="n">
        <v>0</v>
      </c>
      <c r="AR64" s="3398" t="n"/>
      <c r="AS64" s="1270" t="n"/>
      <c r="AT64" s="1327" t="n">
        <v>0</v>
      </c>
      <c r="AU64" s="1308" t="n">
        <v>0</v>
      </c>
      <c r="AV64" s="1315" t="n">
        <v>0</v>
      </c>
      <c r="AW64" s="1317" t="n">
        <v>0</v>
      </c>
      <c r="AX64" s="1328" t="n">
        <v>0</v>
      </c>
      <c r="AY64" s="1328" t="n">
        <v>0</v>
      </c>
      <c r="AZ64" s="3398" t="n"/>
      <c r="BA64" s="1270" t="n"/>
      <c r="BB64" s="1327" t="n">
        <v>0</v>
      </c>
      <c r="BC64" s="1308" t="n">
        <v>0</v>
      </c>
      <c r="BD64" s="1315" t="n">
        <v>0</v>
      </c>
      <c r="BE64" s="1317" t="n">
        <v>0</v>
      </c>
      <c r="BF64" s="1328" t="n">
        <v>0</v>
      </c>
      <c r="BG64" s="1328" t="n">
        <v>0</v>
      </c>
      <c r="BH64" s="3398" t="n"/>
      <c r="BI64" s="1270" t="n"/>
      <c r="BJ64" s="1327" t="n"/>
      <c r="BK64" s="1308" t="n"/>
      <c r="BL64" s="1315" t="n"/>
      <c r="BM64" s="1315" t="n"/>
      <c r="BN64" s="1315" t="n"/>
      <c r="BO64" s="1328" t="n"/>
      <c r="BP64" s="1328" t="n"/>
      <c r="BQ64" s="3398" t="n"/>
      <c r="BS64" s="1327" t="n"/>
      <c r="BT64" s="1308" t="n"/>
      <c r="BU64" s="1315" t="n"/>
      <c r="BV64" s="1315" t="n"/>
      <c r="BW64" s="1328" t="n"/>
      <c r="BX64" s="1328" t="n"/>
      <c r="BY64" s="3398" t="n"/>
      <c r="CA64" s="1327" t="n"/>
      <c r="CB64" s="1308" t="n"/>
      <c r="CC64" s="1315" t="n"/>
      <c r="CD64" s="1315" t="n"/>
      <c r="CE64" s="1328" t="n"/>
      <c r="CF64" s="1328" t="n"/>
      <c r="CG64" s="3398" t="n"/>
      <c r="CI64" s="1327" t="n"/>
      <c r="CJ64" s="1308" t="n"/>
      <c r="CK64" s="1315" t="n"/>
      <c r="CL64" s="1315" t="n"/>
      <c r="CM64" s="1328" t="n"/>
      <c r="CN64" s="1328" t="n"/>
      <c r="CO64" s="3398" t="n"/>
      <c r="CP64" s="3389" t="n"/>
      <c r="CQ64" s="1364" t="n"/>
      <c r="CR64" s="1364" t="n"/>
      <c r="CS64" s="1364" t="n"/>
      <c r="CT64" s="1364" t="n"/>
      <c r="CU64" s="1332">
        <f>CQ64-CS64</f>
        <v/>
      </c>
      <c r="CV64" s="1332" t="n"/>
      <c r="CW64" s="3400">
        <f>IFERROR(CQ64/CR64-1,"-")</f>
        <v/>
      </c>
      <c r="CY64" s="1364" t="n"/>
      <c r="CZ64" s="1364" t="n"/>
      <c r="DA64" s="1364" t="n"/>
      <c r="DB64" s="1364" t="n"/>
      <c r="DC64" s="1364" t="n"/>
      <c r="DD64" s="1334">
        <f>CY64/$DC64-1</f>
        <v/>
      </c>
      <c r="DE64" s="1332">
        <f>CZ64/$DC64-1</f>
        <v/>
      </c>
      <c r="DF64" s="1332">
        <f>DA64/$DC64-1</f>
        <v/>
      </c>
      <c r="DG64" s="1332">
        <f>DB64/$DC64-1</f>
        <v/>
      </c>
    </row>
    <row r="65">
      <c r="A65" s="1307" t="n"/>
      <c r="B65" s="1385" t="inlineStr">
        <is>
          <t>Transfert d’argent national</t>
        </is>
      </c>
      <c r="C65" s="1270" t="n"/>
      <c r="D65" s="1327" t="n">
        <v>0</v>
      </c>
      <c r="E65" s="1315" t="n">
        <v>0</v>
      </c>
      <c r="F65" s="1315" t="n">
        <v>0</v>
      </c>
      <c r="G65" s="1328" t="n">
        <v>0</v>
      </c>
      <c r="H65" s="3398" t="n"/>
      <c r="I65" s="1270" t="n"/>
      <c r="J65" s="1327" t="n">
        <v>0</v>
      </c>
      <c r="K65" s="1315" t="n">
        <v>0</v>
      </c>
      <c r="L65" s="1315" t="n">
        <v>0</v>
      </c>
      <c r="M65" s="1328" t="n">
        <v>0</v>
      </c>
      <c r="N65" s="3398" t="n"/>
      <c r="O65" s="1270" t="n"/>
      <c r="P65" s="1327" t="n">
        <v>0</v>
      </c>
      <c r="Q65" s="1308" t="n">
        <v>0</v>
      </c>
      <c r="R65" s="1317" t="n">
        <v>0</v>
      </c>
      <c r="S65" s="1328" t="n">
        <v>0</v>
      </c>
      <c r="T65" s="3398" t="n"/>
      <c r="U65" s="1263" t="n"/>
      <c r="V65" s="2442" t="n">
        <v>0</v>
      </c>
      <c r="W65" s="2442" t="n">
        <v>0</v>
      </c>
      <c r="X65" s="2442" t="n">
        <v>0</v>
      </c>
      <c r="Y65" s="2442" t="n">
        <v>0</v>
      </c>
      <c r="Z65" s="2443" t="n">
        <v>0</v>
      </c>
      <c r="AA65" s="2443" t="n">
        <v>0</v>
      </c>
      <c r="AB65" s="3399" t="n"/>
      <c r="AD65" s="1327" t="n">
        <v>0</v>
      </c>
      <c r="AE65" s="1308" t="n">
        <v>0</v>
      </c>
      <c r="AF65" s="1308" t="n">
        <v>0</v>
      </c>
      <c r="AG65" s="1308" t="n">
        <v>0</v>
      </c>
      <c r="AH65" s="1328" t="n">
        <v>0</v>
      </c>
      <c r="AI65" s="1328" t="n">
        <v>0</v>
      </c>
      <c r="AJ65" s="3398" t="n"/>
      <c r="AK65" s="1272" t="n"/>
      <c r="AL65" s="1327" t="n">
        <v>0</v>
      </c>
      <c r="AM65" s="1308" t="n">
        <v>0</v>
      </c>
      <c r="AN65" s="1315" t="n">
        <v>0</v>
      </c>
      <c r="AO65" s="1317" t="n">
        <v>0</v>
      </c>
      <c r="AP65" s="1328" t="n">
        <v>0</v>
      </c>
      <c r="AQ65" s="1328" t="n">
        <v>0</v>
      </c>
      <c r="AR65" s="3398" t="n"/>
      <c r="AS65" s="1270" t="n"/>
      <c r="AT65" s="1327" t="n">
        <v>0</v>
      </c>
      <c r="AU65" s="1308" t="n">
        <v>0</v>
      </c>
      <c r="AV65" s="1315" t="n">
        <v>0</v>
      </c>
      <c r="AW65" s="1317" t="n">
        <v>0</v>
      </c>
      <c r="AX65" s="1328" t="n">
        <v>0</v>
      </c>
      <c r="AY65" s="1328" t="n">
        <v>0</v>
      </c>
      <c r="AZ65" s="3398" t="n"/>
      <c r="BA65" s="1270" t="n"/>
      <c r="BB65" s="1327" t="n">
        <v>0</v>
      </c>
      <c r="BC65" s="1308" t="n">
        <v>0</v>
      </c>
      <c r="BD65" s="1315" t="n">
        <v>0</v>
      </c>
      <c r="BE65" s="1317" t="n">
        <v>0</v>
      </c>
      <c r="BF65" s="1328" t="n">
        <v>0</v>
      </c>
      <c r="BG65" s="1328" t="n">
        <v>0</v>
      </c>
      <c r="BH65" s="3398" t="n"/>
      <c r="BI65" s="1270" t="n"/>
      <c r="BJ65" s="1327" t="n"/>
      <c r="BK65" s="1308" t="n"/>
      <c r="BL65" s="1315" t="n"/>
      <c r="BM65" s="1315" t="n"/>
      <c r="BN65" s="1315" t="n"/>
      <c r="BO65" s="1328" t="n"/>
      <c r="BP65" s="1328" t="n"/>
      <c r="BQ65" s="3398" t="n"/>
      <c r="BS65" s="1327" t="n"/>
      <c r="BT65" s="1308" t="n"/>
      <c r="BU65" s="1315" t="n"/>
      <c r="BV65" s="1315" t="n"/>
      <c r="BW65" s="1328" t="n"/>
      <c r="BX65" s="1328" t="n"/>
      <c r="BY65" s="3398" t="n"/>
      <c r="CA65" s="1327" t="n"/>
      <c r="CB65" s="1308" t="n"/>
      <c r="CC65" s="1315" t="n"/>
      <c r="CD65" s="1315" t="n"/>
      <c r="CE65" s="1328" t="n"/>
      <c r="CF65" s="1328" t="n"/>
      <c r="CG65" s="3398" t="n"/>
      <c r="CI65" s="1327" t="n"/>
      <c r="CJ65" s="1308" t="n"/>
      <c r="CK65" s="1315" t="n"/>
      <c r="CL65" s="1315" t="n"/>
      <c r="CM65" s="1328" t="n"/>
      <c r="CN65" s="1328" t="n"/>
      <c r="CO65" s="3398" t="n"/>
      <c r="CP65" s="3389" t="n"/>
      <c r="CQ65" s="1364" t="n"/>
      <c r="CR65" s="1364" t="n"/>
      <c r="CS65" s="1364" t="n"/>
      <c r="CT65" s="1364" t="n"/>
      <c r="CU65" s="1332">
        <f>CQ65-CS65</f>
        <v/>
      </c>
      <c r="CV65" s="1332" t="n"/>
      <c r="CW65" s="3400">
        <f>IFERROR(CQ65/CR65-1,"-")</f>
        <v/>
      </c>
      <c r="CY65" s="1364" t="n"/>
      <c r="CZ65" s="1364" t="n"/>
      <c r="DA65" s="1364" t="n"/>
      <c r="DB65" s="1364" t="n"/>
      <c r="DC65" s="1364" t="n"/>
      <c r="DD65" s="1334">
        <f>CY65/$DC65-1</f>
        <v/>
      </c>
      <c r="DE65" s="1332">
        <f>CZ65/$DC65-1</f>
        <v/>
      </c>
      <c r="DF65" s="1332">
        <f>DA65/$DC65-1</f>
        <v/>
      </c>
      <c r="DG65" s="1332">
        <f>DB65/$DC65-1</f>
        <v/>
      </c>
    </row>
    <row r="66">
      <c r="A66" s="1307" t="n"/>
      <c r="B66" s="1385" t="inlineStr">
        <is>
          <t>Transfert d’argent international</t>
        </is>
      </c>
      <c r="C66" s="1270" t="n"/>
      <c r="D66" s="1327" t="n">
        <v>0</v>
      </c>
      <c r="E66" s="1315" t="n">
        <v>0</v>
      </c>
      <c r="F66" s="1315" t="n">
        <v>0</v>
      </c>
      <c r="G66" s="1328" t="n">
        <v>0</v>
      </c>
      <c r="H66" s="3398" t="n"/>
      <c r="I66" s="1270" t="n"/>
      <c r="J66" s="1327" t="n">
        <v>0</v>
      </c>
      <c r="K66" s="1315" t="n">
        <v>0</v>
      </c>
      <c r="L66" s="1315" t="n">
        <v>0</v>
      </c>
      <c r="M66" s="1328" t="n">
        <v>0</v>
      </c>
      <c r="N66" s="3398" t="n"/>
      <c r="O66" s="1270" t="n"/>
      <c r="P66" s="1327" t="n">
        <v>0</v>
      </c>
      <c r="Q66" s="1308" t="n">
        <v>0</v>
      </c>
      <c r="R66" s="1317" t="n">
        <v>0</v>
      </c>
      <c r="S66" s="1328" t="n">
        <v>0</v>
      </c>
      <c r="T66" s="3398" t="n"/>
      <c r="U66" s="1263" t="n"/>
      <c r="V66" s="2442" t="n">
        <v>0</v>
      </c>
      <c r="W66" s="2442" t="n">
        <v>0</v>
      </c>
      <c r="X66" s="2442" t="n">
        <v>0</v>
      </c>
      <c r="Y66" s="2442" t="n">
        <v>0</v>
      </c>
      <c r="Z66" s="2443" t="n">
        <v>0</v>
      </c>
      <c r="AA66" s="2443" t="n">
        <v>0</v>
      </c>
      <c r="AB66" s="3399" t="n"/>
      <c r="AD66" s="1327" t="n">
        <v>0</v>
      </c>
      <c r="AE66" s="1308" t="n">
        <v>0</v>
      </c>
      <c r="AF66" s="1308" t="n">
        <v>0</v>
      </c>
      <c r="AG66" s="1308" t="n">
        <v>0</v>
      </c>
      <c r="AH66" s="1328" t="n">
        <v>0</v>
      </c>
      <c r="AI66" s="1328" t="n">
        <v>0</v>
      </c>
      <c r="AJ66" s="3398" t="n"/>
      <c r="AK66" s="1272" t="n"/>
      <c r="AL66" s="1327" t="n">
        <v>0</v>
      </c>
      <c r="AM66" s="1308" t="n">
        <v>0</v>
      </c>
      <c r="AN66" s="1315" t="n">
        <v>0</v>
      </c>
      <c r="AO66" s="1317" t="n">
        <v>0</v>
      </c>
      <c r="AP66" s="1328" t="n">
        <v>0</v>
      </c>
      <c r="AQ66" s="1328" t="n">
        <v>0</v>
      </c>
      <c r="AR66" s="3398" t="n"/>
      <c r="AS66" s="1270" t="n"/>
      <c r="AT66" s="1327" t="n">
        <v>0</v>
      </c>
      <c r="AU66" s="1308" t="n">
        <v>0</v>
      </c>
      <c r="AV66" s="1315" t="n">
        <v>0</v>
      </c>
      <c r="AW66" s="1317" t="n">
        <v>0</v>
      </c>
      <c r="AX66" s="1328" t="n">
        <v>0</v>
      </c>
      <c r="AY66" s="1328" t="n">
        <v>0</v>
      </c>
      <c r="AZ66" s="3398" t="n"/>
      <c r="BA66" s="1270" t="n"/>
      <c r="BB66" s="1327" t="n">
        <v>0</v>
      </c>
      <c r="BC66" s="1308" t="n">
        <v>0</v>
      </c>
      <c r="BD66" s="1315" t="n">
        <v>0</v>
      </c>
      <c r="BE66" s="1317" t="n">
        <v>0</v>
      </c>
      <c r="BF66" s="1328" t="n">
        <v>0</v>
      </c>
      <c r="BG66" s="1328" t="n">
        <v>0</v>
      </c>
      <c r="BH66" s="3398" t="n"/>
      <c r="BI66" s="1270" t="n"/>
      <c r="BJ66" s="1327" t="n"/>
      <c r="BK66" s="1308" t="n"/>
      <c r="BL66" s="1315" t="n"/>
      <c r="BM66" s="1315" t="n"/>
      <c r="BN66" s="1315" t="n"/>
      <c r="BO66" s="1328" t="n"/>
      <c r="BP66" s="1328" t="n"/>
      <c r="BQ66" s="3398" t="n"/>
      <c r="BS66" s="1327" t="n"/>
      <c r="BT66" s="1308" t="n"/>
      <c r="BU66" s="1315" t="n"/>
      <c r="BV66" s="1315" t="n"/>
      <c r="BW66" s="1328" t="n"/>
      <c r="BX66" s="1328" t="n"/>
      <c r="BY66" s="3398" t="n"/>
      <c r="CA66" s="1327" t="n"/>
      <c r="CB66" s="1308" t="n"/>
      <c r="CC66" s="1315" t="n"/>
      <c r="CD66" s="1315" t="n"/>
      <c r="CE66" s="1328" t="n"/>
      <c r="CF66" s="1328" t="n"/>
      <c r="CG66" s="3398" t="n"/>
      <c r="CI66" s="1327" t="n"/>
      <c r="CJ66" s="1308" t="n"/>
      <c r="CK66" s="1315" t="n"/>
      <c r="CL66" s="1315" t="n"/>
      <c r="CM66" s="1328" t="n"/>
      <c r="CN66" s="1328" t="n"/>
      <c r="CO66" s="3398" t="n"/>
      <c r="CP66" s="3389" t="n"/>
      <c r="CQ66" s="1364" t="n"/>
      <c r="CR66" s="1364" t="n"/>
      <c r="CS66" s="1364" t="n"/>
      <c r="CT66" s="1364" t="n"/>
      <c r="CU66" s="1332">
        <f>CQ66-CS66</f>
        <v/>
      </c>
      <c r="CV66" s="1332" t="n"/>
      <c r="CW66" s="3400">
        <f>IFERROR(CQ66/CR66-1,"-")</f>
        <v/>
      </c>
      <c r="CY66" s="1364" t="n"/>
      <c r="CZ66" s="1364" t="n"/>
      <c r="DA66" s="1364" t="n"/>
      <c r="DB66" s="1364" t="n"/>
      <c r="DC66" s="1364" t="n"/>
      <c r="DD66" s="1334">
        <f>CY66/$DC66-1</f>
        <v/>
      </c>
      <c r="DE66" s="1332">
        <f>CZ66/$DC66-1</f>
        <v/>
      </c>
      <c r="DF66" s="1332">
        <f>DA66/$DC66-1</f>
        <v/>
      </c>
      <c r="DG66" s="1332">
        <f>DB66/$DC66-1</f>
        <v/>
      </c>
    </row>
    <row r="67">
      <c r="A67" s="1307" t="n"/>
      <c r="B67" s="1385" t="inlineStr">
        <is>
          <t>Recharge Mobile</t>
        </is>
      </c>
      <c r="C67" s="1270" t="n"/>
      <c r="D67" s="1327" t="n">
        <v>0</v>
      </c>
      <c r="E67" s="1315" t="n">
        <v>0</v>
      </c>
      <c r="F67" s="1315" t="n">
        <v>0</v>
      </c>
      <c r="G67" s="1328" t="n">
        <v>0</v>
      </c>
      <c r="H67" s="3398" t="n"/>
      <c r="I67" s="1270" t="n"/>
      <c r="J67" s="1327" t="n">
        <v>0</v>
      </c>
      <c r="K67" s="1315" t="n">
        <v>0</v>
      </c>
      <c r="L67" s="1315" t="n">
        <v>0</v>
      </c>
      <c r="M67" s="1328" t="n">
        <v>0</v>
      </c>
      <c r="N67" s="3398" t="n"/>
      <c r="O67" s="1270" t="n"/>
      <c r="P67" s="1327" t="n">
        <v>0</v>
      </c>
      <c r="Q67" s="1308" t="n">
        <v>0</v>
      </c>
      <c r="R67" s="1317" t="n">
        <v>0</v>
      </c>
      <c r="S67" s="1328" t="n">
        <v>0</v>
      </c>
      <c r="T67" s="3398" t="n"/>
      <c r="U67" s="1263" t="n"/>
      <c r="V67" s="2442" t="n">
        <v>0</v>
      </c>
      <c r="W67" s="2442" t="n">
        <v>0</v>
      </c>
      <c r="X67" s="2442" t="n">
        <v>0</v>
      </c>
      <c r="Y67" s="2442" t="n">
        <v>0</v>
      </c>
      <c r="Z67" s="2443" t="n">
        <v>0</v>
      </c>
      <c r="AA67" s="2443" t="n">
        <v>0</v>
      </c>
      <c r="AB67" s="3399" t="n"/>
      <c r="AD67" s="1327" t="n">
        <v>0</v>
      </c>
      <c r="AE67" s="1308" t="n">
        <v>0</v>
      </c>
      <c r="AF67" s="1308" t="n">
        <v>0</v>
      </c>
      <c r="AG67" s="1308" t="n">
        <v>0</v>
      </c>
      <c r="AH67" s="1328" t="n">
        <v>0</v>
      </c>
      <c r="AI67" s="1328" t="n">
        <v>0</v>
      </c>
      <c r="AJ67" s="3398" t="n"/>
      <c r="AK67" s="1272" t="n"/>
      <c r="AL67" s="1327" t="n">
        <v>0</v>
      </c>
      <c r="AM67" s="1308" t="n">
        <v>0</v>
      </c>
      <c r="AN67" s="1315" t="n">
        <v>0</v>
      </c>
      <c r="AO67" s="1317" t="n">
        <v>0</v>
      </c>
      <c r="AP67" s="1328" t="n">
        <v>0</v>
      </c>
      <c r="AQ67" s="1328" t="n">
        <v>0</v>
      </c>
      <c r="AR67" s="3398" t="n"/>
      <c r="AS67" s="1270" t="n"/>
      <c r="AT67" s="1327" t="n">
        <v>0</v>
      </c>
      <c r="AU67" s="1308" t="n">
        <v>0</v>
      </c>
      <c r="AV67" s="1315" t="n">
        <v>0</v>
      </c>
      <c r="AW67" s="1317" t="n">
        <v>0</v>
      </c>
      <c r="AX67" s="1328" t="n">
        <v>0</v>
      </c>
      <c r="AY67" s="1328" t="n">
        <v>0</v>
      </c>
      <c r="AZ67" s="3398" t="n"/>
      <c r="BA67" s="1270" t="n"/>
      <c r="BB67" s="1327" t="n">
        <v>0</v>
      </c>
      <c r="BC67" s="1308" t="n">
        <v>0</v>
      </c>
      <c r="BD67" s="1315" t="n">
        <v>0</v>
      </c>
      <c r="BE67" s="1317" t="n">
        <v>0</v>
      </c>
      <c r="BF67" s="1328" t="n">
        <v>0</v>
      </c>
      <c r="BG67" s="1328" t="n">
        <v>0</v>
      </c>
      <c r="BH67" s="3398" t="n"/>
      <c r="BI67" s="1270" t="n"/>
      <c r="BJ67" s="1327" t="n"/>
      <c r="BK67" s="1308" t="n"/>
      <c r="BL67" s="1315" t="n"/>
      <c r="BM67" s="1315" t="n"/>
      <c r="BN67" s="1315" t="n"/>
      <c r="BO67" s="1328" t="n"/>
      <c r="BP67" s="1328" t="n"/>
      <c r="BQ67" s="3398" t="n"/>
      <c r="BS67" s="1327" t="n"/>
      <c r="BT67" s="1308" t="n"/>
      <c r="BU67" s="1315" t="n"/>
      <c r="BV67" s="1315" t="n"/>
      <c r="BW67" s="1328" t="n"/>
      <c r="BX67" s="1328" t="n"/>
      <c r="BY67" s="3398" t="n"/>
      <c r="CA67" s="1327" t="n"/>
      <c r="CB67" s="1308" t="n"/>
      <c r="CC67" s="1315" t="n"/>
      <c r="CD67" s="1315" t="n"/>
      <c r="CE67" s="1328" t="n"/>
      <c r="CF67" s="1328" t="n"/>
      <c r="CG67" s="3398" t="n"/>
      <c r="CI67" s="1327" t="n"/>
      <c r="CJ67" s="1308" t="n"/>
      <c r="CK67" s="1315" t="n"/>
      <c r="CL67" s="1315" t="n"/>
      <c r="CM67" s="1328" t="n"/>
      <c r="CN67" s="1328" t="n"/>
      <c r="CO67" s="3398" t="n"/>
      <c r="CP67" s="3389" t="n"/>
      <c r="CQ67" s="1364" t="n"/>
      <c r="CR67" s="1364" t="n"/>
      <c r="CS67" s="1364" t="n"/>
      <c r="CT67" s="1364" t="n"/>
      <c r="CU67" s="1332">
        <f>CQ67-CS67</f>
        <v/>
      </c>
      <c r="CV67" s="1332" t="n"/>
      <c r="CW67" s="3400">
        <f>IFERROR(CQ67/CR67-1,"-")</f>
        <v/>
      </c>
      <c r="CY67" s="1364" t="n"/>
      <c r="CZ67" s="1364" t="n"/>
      <c r="DA67" s="1364" t="n"/>
      <c r="DB67" s="1364" t="n"/>
      <c r="DC67" s="1364" t="n"/>
      <c r="DD67" s="1334">
        <f>CY67/$DC67-1</f>
        <v/>
      </c>
      <c r="DE67" s="1332">
        <f>CZ67/$DC67-1</f>
        <v/>
      </c>
      <c r="DF67" s="1332">
        <f>DA67/$DC67-1</f>
        <v/>
      </c>
      <c r="DG67" s="1332">
        <f>DB67/$DC67-1</f>
        <v/>
      </c>
    </row>
    <row r="68">
      <c r="A68" s="1307" t="n"/>
      <c r="B68" s="1385" t="inlineStr">
        <is>
          <t>Achat de biens et services</t>
        </is>
      </c>
      <c r="C68" s="1270" t="n"/>
      <c r="D68" s="1327" t="n">
        <v>0</v>
      </c>
      <c r="E68" s="1315" t="n">
        <v>0</v>
      </c>
      <c r="F68" s="1315" t="n">
        <v>0</v>
      </c>
      <c r="G68" s="1328" t="n">
        <v>0</v>
      </c>
      <c r="H68" s="3398" t="n"/>
      <c r="I68" s="1270" t="n"/>
      <c r="J68" s="1327" t="n">
        <v>0</v>
      </c>
      <c r="K68" s="1315" t="n">
        <v>0</v>
      </c>
      <c r="L68" s="1315" t="n">
        <v>0</v>
      </c>
      <c r="M68" s="1328" t="n">
        <v>0</v>
      </c>
      <c r="N68" s="3398" t="n"/>
      <c r="O68" s="1270" t="n"/>
      <c r="P68" s="1327" t="n">
        <v>0</v>
      </c>
      <c r="Q68" s="1308" t="n">
        <v>0</v>
      </c>
      <c r="R68" s="1317" t="n">
        <v>0</v>
      </c>
      <c r="S68" s="1328" t="n">
        <v>0</v>
      </c>
      <c r="T68" s="3398" t="n"/>
      <c r="U68" s="1263" t="n"/>
      <c r="V68" s="2442" t="n">
        <v>0</v>
      </c>
      <c r="W68" s="2442" t="n">
        <v>0</v>
      </c>
      <c r="X68" s="2442" t="n">
        <v>0</v>
      </c>
      <c r="Y68" s="2442" t="n">
        <v>0</v>
      </c>
      <c r="Z68" s="2443" t="n">
        <v>0</v>
      </c>
      <c r="AA68" s="2443" t="n">
        <v>0</v>
      </c>
      <c r="AB68" s="3399" t="n"/>
      <c r="AD68" s="1327" t="n">
        <v>0</v>
      </c>
      <c r="AE68" s="1308" t="n">
        <v>0</v>
      </c>
      <c r="AF68" s="1308" t="n">
        <v>0</v>
      </c>
      <c r="AG68" s="1308" t="n">
        <v>0</v>
      </c>
      <c r="AH68" s="1328" t="n">
        <v>0</v>
      </c>
      <c r="AI68" s="1328" t="n">
        <v>0</v>
      </c>
      <c r="AJ68" s="3398" t="n"/>
      <c r="AK68" s="1272" t="n"/>
      <c r="AL68" s="1327" t="n">
        <v>0</v>
      </c>
      <c r="AM68" s="1308" t="n">
        <v>0</v>
      </c>
      <c r="AN68" s="1315" t="n">
        <v>0</v>
      </c>
      <c r="AO68" s="1317" t="n">
        <v>0</v>
      </c>
      <c r="AP68" s="1328" t="n">
        <v>0</v>
      </c>
      <c r="AQ68" s="1328" t="n">
        <v>0</v>
      </c>
      <c r="AR68" s="3398" t="n"/>
      <c r="AS68" s="1270" t="n"/>
      <c r="AT68" s="1327" t="n">
        <v>0</v>
      </c>
      <c r="AU68" s="1308" t="n">
        <v>0</v>
      </c>
      <c r="AV68" s="1315" t="n">
        <v>0</v>
      </c>
      <c r="AW68" s="1317" t="n">
        <v>0</v>
      </c>
      <c r="AX68" s="1328" t="n">
        <v>0</v>
      </c>
      <c r="AY68" s="1328" t="n">
        <v>0</v>
      </c>
      <c r="AZ68" s="3398" t="n"/>
      <c r="BA68" s="1270" t="n"/>
      <c r="BB68" s="1327" t="n">
        <v>0</v>
      </c>
      <c r="BC68" s="1308" t="n">
        <v>0</v>
      </c>
      <c r="BD68" s="1315" t="n">
        <v>0</v>
      </c>
      <c r="BE68" s="1317" t="n">
        <v>0</v>
      </c>
      <c r="BF68" s="1328" t="n">
        <v>0</v>
      </c>
      <c r="BG68" s="1328" t="n">
        <v>0</v>
      </c>
      <c r="BH68" s="3398" t="n"/>
      <c r="BI68" s="1270" t="n"/>
      <c r="BJ68" s="1327" t="n"/>
      <c r="BK68" s="1308" t="n"/>
      <c r="BL68" s="1315" t="n"/>
      <c r="BM68" s="1315" t="n"/>
      <c r="BN68" s="1315" t="n"/>
      <c r="BO68" s="1328" t="n"/>
      <c r="BP68" s="1328" t="n"/>
      <c r="BQ68" s="3398" t="n"/>
      <c r="BS68" s="1327" t="n"/>
      <c r="BT68" s="1308" t="n"/>
      <c r="BU68" s="1315" t="n"/>
      <c r="BV68" s="1315" t="n"/>
      <c r="BW68" s="1328" t="n"/>
      <c r="BX68" s="1328" t="n"/>
      <c r="BY68" s="3398" t="n"/>
      <c r="CA68" s="1327" t="n"/>
      <c r="CB68" s="1308" t="n"/>
      <c r="CC68" s="1315" t="n"/>
      <c r="CD68" s="1315" t="n"/>
      <c r="CE68" s="1328" t="n"/>
      <c r="CF68" s="1328" t="n"/>
      <c r="CG68" s="3398" t="n"/>
      <c r="CI68" s="1327" t="n"/>
      <c r="CJ68" s="1308" t="n"/>
      <c r="CK68" s="1315" t="n"/>
      <c r="CL68" s="1315" t="n"/>
      <c r="CM68" s="1328" t="n"/>
      <c r="CN68" s="1328" t="n"/>
      <c r="CO68" s="3398" t="n"/>
      <c r="CP68" s="3389" t="n"/>
      <c r="CQ68" s="1364" t="n"/>
      <c r="CR68" s="1364" t="n"/>
      <c r="CS68" s="1364" t="n"/>
      <c r="CT68" s="1364" t="n"/>
      <c r="CU68" s="1332">
        <f>CQ68-CS68</f>
        <v/>
      </c>
      <c r="CV68" s="1332" t="n"/>
      <c r="CW68" s="3400">
        <f>IFERROR(CQ68/CR68-1,"-")</f>
        <v/>
      </c>
      <c r="CY68" s="1364" t="n"/>
      <c r="CZ68" s="1364" t="n"/>
      <c r="DA68" s="1364" t="n"/>
      <c r="DB68" s="1364" t="n"/>
      <c r="DC68" s="1364" t="n"/>
      <c r="DD68" s="1334">
        <f>CY68/$DC68-1</f>
        <v/>
      </c>
      <c r="DE68" s="1332">
        <f>CZ68/$DC68-1</f>
        <v/>
      </c>
      <c r="DF68" s="1332">
        <f>DA68/$DC68-1</f>
        <v/>
      </c>
      <c r="DG68" s="1332">
        <f>DB68/$DC68-1</f>
        <v/>
      </c>
    </row>
    <row r="69">
      <c r="A69" s="1307" t="n"/>
      <c r="B69" s="1385" t="inlineStr">
        <is>
          <t xml:space="preserve">Paiement de factures </t>
        </is>
      </c>
      <c r="C69" s="1270" t="n"/>
      <c r="D69" s="1327" t="n">
        <v>0</v>
      </c>
      <c r="E69" s="1315" t="n">
        <v>0</v>
      </c>
      <c r="F69" s="1315" t="n">
        <v>0</v>
      </c>
      <c r="G69" s="1328" t="n">
        <v>0</v>
      </c>
      <c r="H69" s="3398" t="n"/>
      <c r="I69" s="1270" t="n"/>
      <c r="J69" s="1327" t="n">
        <v>0</v>
      </c>
      <c r="K69" s="1315" t="n">
        <v>0</v>
      </c>
      <c r="L69" s="1315" t="n">
        <v>0</v>
      </c>
      <c r="M69" s="1328" t="n">
        <v>0</v>
      </c>
      <c r="N69" s="3398" t="n"/>
      <c r="O69" s="1270" t="n"/>
      <c r="P69" s="1327" t="n">
        <v>0</v>
      </c>
      <c r="Q69" s="1308" t="n">
        <v>0</v>
      </c>
      <c r="R69" s="1317" t="n">
        <v>0</v>
      </c>
      <c r="S69" s="1328" t="n">
        <v>0</v>
      </c>
      <c r="T69" s="3398" t="n"/>
      <c r="U69" s="1263" t="n"/>
      <c r="V69" s="2442" t="n">
        <v>0</v>
      </c>
      <c r="W69" s="2442" t="n">
        <v>0</v>
      </c>
      <c r="X69" s="2442" t="n">
        <v>0</v>
      </c>
      <c r="Y69" s="2442" t="n">
        <v>0</v>
      </c>
      <c r="Z69" s="2443" t="n">
        <v>0</v>
      </c>
      <c r="AA69" s="2443" t="n">
        <v>0</v>
      </c>
      <c r="AB69" s="3399" t="n"/>
      <c r="AD69" s="1327" t="n">
        <v>0</v>
      </c>
      <c r="AE69" s="1308" t="n">
        <v>0</v>
      </c>
      <c r="AF69" s="1308" t="n">
        <v>0</v>
      </c>
      <c r="AG69" s="1308" t="n">
        <v>0</v>
      </c>
      <c r="AH69" s="1328" t="n">
        <v>0</v>
      </c>
      <c r="AI69" s="1328" t="n">
        <v>0</v>
      </c>
      <c r="AJ69" s="3398" t="n"/>
      <c r="AK69" s="1272" t="n"/>
      <c r="AL69" s="1327" t="n">
        <v>0</v>
      </c>
      <c r="AM69" s="1308" t="n">
        <v>0</v>
      </c>
      <c r="AN69" s="1315" t="n">
        <v>0</v>
      </c>
      <c r="AO69" s="1317" t="n">
        <v>0</v>
      </c>
      <c r="AP69" s="1328" t="n">
        <v>0</v>
      </c>
      <c r="AQ69" s="1328" t="n">
        <v>0</v>
      </c>
      <c r="AR69" s="3398" t="n"/>
      <c r="AS69" s="1270" t="n"/>
      <c r="AT69" s="1327" t="n">
        <v>0</v>
      </c>
      <c r="AU69" s="1308" t="n">
        <v>0</v>
      </c>
      <c r="AV69" s="1315" t="n">
        <v>0</v>
      </c>
      <c r="AW69" s="1317" t="n">
        <v>0</v>
      </c>
      <c r="AX69" s="1328" t="n">
        <v>0</v>
      </c>
      <c r="AY69" s="1328" t="n">
        <v>0</v>
      </c>
      <c r="AZ69" s="3398" t="n"/>
      <c r="BA69" s="1270" t="n"/>
      <c r="BB69" s="1327" t="n">
        <v>0</v>
      </c>
      <c r="BC69" s="1308" t="n">
        <v>0</v>
      </c>
      <c r="BD69" s="1315" t="n">
        <v>0</v>
      </c>
      <c r="BE69" s="1317" t="n">
        <v>0</v>
      </c>
      <c r="BF69" s="1328" t="n">
        <v>0</v>
      </c>
      <c r="BG69" s="1328" t="n">
        <v>0</v>
      </c>
      <c r="BH69" s="3398" t="n"/>
      <c r="BI69" s="1270" t="n"/>
      <c r="BJ69" s="1327" t="n"/>
      <c r="BK69" s="1308" t="n"/>
      <c r="BL69" s="1315" t="n"/>
      <c r="BM69" s="1315" t="n"/>
      <c r="BN69" s="1315" t="n"/>
      <c r="BO69" s="1328" t="n"/>
      <c r="BP69" s="1328" t="n"/>
      <c r="BQ69" s="3398" t="n"/>
      <c r="BS69" s="1327" t="n"/>
      <c r="BT69" s="1308" t="n"/>
      <c r="BU69" s="1315" t="n"/>
      <c r="BV69" s="1315" t="n"/>
      <c r="BW69" s="1328" t="n"/>
      <c r="BX69" s="1328" t="n"/>
      <c r="BY69" s="3398" t="n"/>
      <c r="CA69" s="1327" t="n"/>
      <c r="CB69" s="1308" t="n"/>
      <c r="CC69" s="1315" t="n"/>
      <c r="CD69" s="1315" t="n"/>
      <c r="CE69" s="1328" t="n"/>
      <c r="CF69" s="1328" t="n"/>
      <c r="CG69" s="3398" t="n"/>
      <c r="CI69" s="1327" t="n"/>
      <c r="CJ69" s="1308" t="n"/>
      <c r="CK69" s="1315" t="n"/>
      <c r="CL69" s="1315" t="n"/>
      <c r="CM69" s="1328" t="n"/>
      <c r="CN69" s="1328" t="n"/>
      <c r="CO69" s="3398" t="n"/>
      <c r="CP69" s="3389" t="n"/>
      <c r="CQ69" s="1364" t="n"/>
      <c r="CR69" s="1364" t="n"/>
      <c r="CS69" s="1364" t="n"/>
      <c r="CT69" s="1364" t="n"/>
      <c r="CU69" s="1332">
        <f>CQ69-CS69</f>
        <v/>
      </c>
      <c r="CV69" s="1332" t="n"/>
      <c r="CW69" s="3400">
        <f>IFERROR(CQ69/CR69-1,"-")</f>
        <v/>
      </c>
      <c r="CY69" s="1364" t="n"/>
      <c r="CZ69" s="1364" t="n"/>
      <c r="DA69" s="1364" t="n"/>
      <c r="DB69" s="1364" t="n"/>
      <c r="DC69" s="1364" t="n"/>
      <c r="DD69" s="1334">
        <f>CY69/$DC69-1</f>
        <v/>
      </c>
      <c r="DE69" s="1332">
        <f>CZ69/$DC69-1</f>
        <v/>
      </c>
      <c r="DF69" s="1332">
        <f>DA69/$DC69-1</f>
        <v/>
      </c>
      <c r="DG69" s="1332">
        <f>DB69/$DC69-1</f>
        <v/>
      </c>
    </row>
    <row r="70">
      <c r="A70" s="1307" t="n"/>
      <c r="B70" s="1385" t="inlineStr">
        <is>
          <t>Paiement de salaires</t>
        </is>
      </c>
      <c r="C70" s="1270" t="n"/>
      <c r="D70" s="1327" t="n">
        <v>0</v>
      </c>
      <c r="E70" s="1315" t="n">
        <v>0</v>
      </c>
      <c r="F70" s="1315" t="n">
        <v>0</v>
      </c>
      <c r="G70" s="1328" t="n">
        <v>0</v>
      </c>
      <c r="H70" s="3398" t="n"/>
      <c r="I70" s="1270" t="n"/>
      <c r="J70" s="1327" t="n">
        <v>0</v>
      </c>
      <c r="K70" s="1315" t="n">
        <v>0</v>
      </c>
      <c r="L70" s="1315" t="n">
        <v>0</v>
      </c>
      <c r="M70" s="1328" t="n">
        <v>0</v>
      </c>
      <c r="N70" s="3398" t="n"/>
      <c r="O70" s="1270" t="n"/>
      <c r="P70" s="1327" t="n">
        <v>0</v>
      </c>
      <c r="Q70" s="1308" t="n">
        <v>0</v>
      </c>
      <c r="R70" s="1317" t="n">
        <v>0</v>
      </c>
      <c r="S70" s="1328" t="n">
        <v>0</v>
      </c>
      <c r="T70" s="3398" t="n"/>
      <c r="U70" s="1263" t="n"/>
      <c r="V70" s="2442" t="n">
        <v>0</v>
      </c>
      <c r="W70" s="2442" t="n">
        <v>0</v>
      </c>
      <c r="X70" s="2442" t="n">
        <v>0</v>
      </c>
      <c r="Y70" s="2442" t="n">
        <v>0</v>
      </c>
      <c r="Z70" s="2443" t="n">
        <v>0</v>
      </c>
      <c r="AA70" s="2443" t="n">
        <v>0</v>
      </c>
      <c r="AB70" s="3399" t="n"/>
      <c r="AD70" s="1327" t="n">
        <v>0</v>
      </c>
      <c r="AE70" s="1308" t="n">
        <v>0</v>
      </c>
      <c r="AF70" s="1308" t="n">
        <v>0</v>
      </c>
      <c r="AG70" s="1308" t="n">
        <v>0</v>
      </c>
      <c r="AH70" s="1328" t="n">
        <v>0</v>
      </c>
      <c r="AI70" s="1328" t="n">
        <v>0</v>
      </c>
      <c r="AJ70" s="3398" t="n"/>
      <c r="AK70" s="1272" t="n"/>
      <c r="AL70" s="1327" t="n">
        <v>0</v>
      </c>
      <c r="AM70" s="1308" t="n">
        <v>0</v>
      </c>
      <c r="AN70" s="1315" t="n">
        <v>0</v>
      </c>
      <c r="AO70" s="1317" t="n">
        <v>0</v>
      </c>
      <c r="AP70" s="1328" t="n">
        <v>0</v>
      </c>
      <c r="AQ70" s="1328" t="n">
        <v>0</v>
      </c>
      <c r="AR70" s="3398" t="n"/>
      <c r="AS70" s="1270" t="n"/>
      <c r="AT70" s="1327" t="n">
        <v>0</v>
      </c>
      <c r="AU70" s="1308" t="n">
        <v>0</v>
      </c>
      <c r="AV70" s="1315" t="n">
        <v>0</v>
      </c>
      <c r="AW70" s="1317" t="n">
        <v>0</v>
      </c>
      <c r="AX70" s="1328" t="n">
        <v>0</v>
      </c>
      <c r="AY70" s="1328" t="n">
        <v>0</v>
      </c>
      <c r="AZ70" s="3398" t="n"/>
      <c r="BA70" s="1270" t="n"/>
      <c r="BB70" s="1327" t="n">
        <v>0</v>
      </c>
      <c r="BC70" s="1308" t="n">
        <v>0</v>
      </c>
      <c r="BD70" s="1315" t="n">
        <v>0</v>
      </c>
      <c r="BE70" s="1317" t="n">
        <v>0</v>
      </c>
      <c r="BF70" s="1328" t="n">
        <v>0</v>
      </c>
      <c r="BG70" s="1328" t="n">
        <v>0</v>
      </c>
      <c r="BH70" s="3398" t="n"/>
      <c r="BI70" s="1270" t="n"/>
      <c r="BJ70" s="1327" t="n"/>
      <c r="BK70" s="1308" t="n"/>
      <c r="BL70" s="1315" t="n"/>
      <c r="BM70" s="1315" t="n"/>
      <c r="BN70" s="1315" t="n"/>
      <c r="BO70" s="1328" t="n"/>
      <c r="BP70" s="1328" t="n"/>
      <c r="BQ70" s="3398" t="n"/>
      <c r="BS70" s="1327" t="n"/>
      <c r="BT70" s="1308" t="n"/>
      <c r="BU70" s="1315" t="n"/>
      <c r="BV70" s="1315" t="n"/>
      <c r="BW70" s="1328" t="n"/>
      <c r="BX70" s="1328" t="n"/>
      <c r="BY70" s="3398" t="n"/>
      <c r="CA70" s="1327" t="n"/>
      <c r="CB70" s="1308" t="n"/>
      <c r="CC70" s="1315" t="n"/>
      <c r="CD70" s="1315" t="n"/>
      <c r="CE70" s="1328" t="n"/>
      <c r="CF70" s="1328" t="n"/>
      <c r="CG70" s="3398" t="n"/>
      <c r="CI70" s="1327" t="n"/>
      <c r="CJ70" s="1308" t="n"/>
      <c r="CK70" s="1315" t="n"/>
      <c r="CL70" s="1315" t="n"/>
      <c r="CM70" s="1328" t="n"/>
      <c r="CN70" s="1328" t="n"/>
      <c r="CO70" s="3398" t="n"/>
      <c r="CP70" s="3389" t="n"/>
      <c r="CQ70" s="1364" t="n"/>
      <c r="CR70" s="1364" t="n"/>
      <c r="CS70" s="1364" t="n"/>
      <c r="CT70" s="1364" t="n"/>
      <c r="CU70" s="1332">
        <f>CQ70-CS70</f>
        <v/>
      </c>
      <c r="CV70" s="1332" t="n"/>
      <c r="CW70" s="3400">
        <f>IFERROR(CQ70/CR70-1,"-")</f>
        <v/>
      </c>
      <c r="CY70" s="1364" t="n"/>
      <c r="CZ70" s="1364" t="n"/>
      <c r="DA70" s="1364" t="n"/>
      <c r="DB70" s="1364" t="n"/>
      <c r="DC70" s="1364" t="n"/>
      <c r="DD70" s="1334">
        <f>CY70/$DC70-1</f>
        <v/>
      </c>
      <c r="DE70" s="1332">
        <f>CZ70/$DC70-1</f>
        <v/>
      </c>
      <c r="DF70" s="1332">
        <f>DA70/$DC70-1</f>
        <v/>
      </c>
      <c r="DG70" s="1332">
        <f>DB70/$DC70-1</f>
        <v/>
      </c>
    </row>
    <row r="71">
      <c r="A71" s="1394" t="n"/>
      <c r="B71" s="1395" t="inlineStr">
        <is>
          <t>Autres (Push &amp; Pull)</t>
        </is>
      </c>
      <c r="C71" s="1270" t="n"/>
      <c r="D71" s="1338" t="n">
        <v>176662</v>
      </c>
      <c r="E71" s="1396" t="n">
        <v>185540</v>
      </c>
      <c r="F71" s="1396" t="n">
        <v>59735117.78310261</v>
      </c>
      <c r="G71" s="1340" t="n">
        <v>-59558455.78310261</v>
      </c>
      <c r="H71" s="3401" t="n">
        <v>-0.04784952031906864</v>
      </c>
      <c r="I71" s="1270" t="n"/>
      <c r="J71" s="1338" t="n">
        <v>152648</v>
      </c>
      <c r="K71" s="1396" t="n">
        <v>194789</v>
      </c>
      <c r="L71" s="1396" t="n">
        <v>59736058.95767821</v>
      </c>
      <c r="M71" s="1340" t="n">
        <v>-59583410.95767821</v>
      </c>
      <c r="N71" s="3401" t="n">
        <v>-0.2163417852137441</v>
      </c>
      <c r="O71" s="1270" t="n"/>
      <c r="P71" s="1338" t="n">
        <v>162420</v>
      </c>
      <c r="Q71" s="1339" t="n">
        <v>212060</v>
      </c>
      <c r="R71" s="1397" t="n">
        <v>59742290.33029196</v>
      </c>
      <c r="S71" s="1340" t="n">
        <v>-59579870.33029196</v>
      </c>
      <c r="T71" s="3401" t="n">
        <v>-0.2340846930114119</v>
      </c>
      <c r="V71" s="2445" t="n">
        <v>138218</v>
      </c>
      <c r="W71" s="2445" t="n">
        <v>219283</v>
      </c>
      <c r="X71" s="2445" t="n">
        <v>59745427.26636044</v>
      </c>
      <c r="Y71" s="2445" t="n">
        <v>248561.2838315227</v>
      </c>
      <c r="Z71" s="2446" t="n">
        <v>-59607209.26636044</v>
      </c>
      <c r="AA71" s="2446" t="n">
        <v>-110343.2838315227</v>
      </c>
      <c r="AB71" s="3402" t="n">
        <v>-0.3696821002996128</v>
      </c>
      <c r="AD71" s="1338" t="n">
        <v>145233</v>
      </c>
      <c r="AE71" s="1339" t="n">
        <v>234092</v>
      </c>
      <c r="AF71" s="1339" t="n">
        <v>59748409.52846617</v>
      </c>
      <c r="AG71" s="1339" t="n">
        <v>257973.0319695597</v>
      </c>
      <c r="AH71" s="1340" t="n">
        <v>-59603176.52846617</v>
      </c>
      <c r="AI71" s="1340" t="n">
        <v>-112740.0319695597</v>
      </c>
      <c r="AJ71" s="3401" t="n">
        <v>-0.3795900756967346</v>
      </c>
      <c r="AK71" s="1272" t="n"/>
      <c r="AL71" s="1338" t="n">
        <v>156397</v>
      </c>
      <c r="AM71" s="1339" t="n">
        <v>224836</v>
      </c>
      <c r="AN71" s="1396" t="n">
        <v>59748203.56249361</v>
      </c>
      <c r="AO71" s="1397" t="n">
        <v>257323.0220336355</v>
      </c>
      <c r="AP71" s="1340" t="n">
        <v>-59591806.56249361</v>
      </c>
      <c r="AQ71" s="1340" t="n">
        <v>-100926.0220336355</v>
      </c>
      <c r="AR71" s="3401" t="n">
        <v>-0.3043952036150794</v>
      </c>
      <c r="AS71" s="1330" t="n"/>
      <c r="AT71" s="1338" t="n">
        <v>860474</v>
      </c>
      <c r="AU71" s="1339" t="n">
        <v>220204</v>
      </c>
      <c r="AV71" s="1396" t="n">
        <v>59757035.55235175</v>
      </c>
      <c r="AW71" s="1397" t="n">
        <v>169470.4680400694</v>
      </c>
      <c r="AX71" s="1340" t="n">
        <v>-58896561.55235175</v>
      </c>
      <c r="AY71" s="1340" t="n">
        <v>691003.5319599306</v>
      </c>
      <c r="AZ71" s="3401" t="n">
        <v>2.907622023214837</v>
      </c>
      <c r="BA71" s="1270" t="n"/>
      <c r="BB71" s="1338" t="n">
        <v>2355440</v>
      </c>
      <c r="BC71" s="1339" t="n">
        <v>241210</v>
      </c>
      <c r="BD71" s="1396" t="n">
        <v>59755688.24410716</v>
      </c>
      <c r="BE71" s="1397" t="n">
        <v>166943.8354517088</v>
      </c>
      <c r="BF71" s="1340" t="n">
        <v>-57400248.24410716</v>
      </c>
      <c r="BG71" s="1340" t="n">
        <v>2188496.164548291</v>
      </c>
      <c r="BH71" s="3401" t="n">
        <v>8.765100949380209</v>
      </c>
      <c r="BI71" s="1270" t="n"/>
      <c r="BJ71" s="1338" t="n">
        <v>2402631.704397122</v>
      </c>
      <c r="BK71" s="1339" t="n">
        <v>225917</v>
      </c>
      <c r="BL71" s="1396" t="n">
        <v>59752429.49463937</v>
      </c>
      <c r="BM71" s="1396" t="n">
        <v>160832.6417484702</v>
      </c>
      <c r="BN71" s="1396" t="n">
        <v>2216115.985690504</v>
      </c>
      <c r="BO71" s="1340" t="n">
        <v>-57349797.79024225</v>
      </c>
      <c r="BP71" s="1340" t="n">
        <v>2241799.062648652</v>
      </c>
      <c r="BQ71" s="3401" t="n">
        <v>9.635019517774767</v>
      </c>
      <c r="BR71" s="226" t="n"/>
      <c r="BS71" s="1338" t="n">
        <v>4250252.102102779</v>
      </c>
      <c r="BT71" s="1339" t="n">
        <v>254177</v>
      </c>
      <c r="BU71" s="1396" t="n">
        <v>59758629.88741423</v>
      </c>
      <c r="BV71" s="1396" t="n">
        <v>899033.2324232619</v>
      </c>
      <c r="BW71" s="1340" t="n">
        <v>-55508377.78531145</v>
      </c>
      <c r="BX71" s="1340" t="n">
        <v>3351218.869679517</v>
      </c>
      <c r="BY71" s="3401" t="n">
        <v>15.72162352259559</v>
      </c>
      <c r="CA71" s="1338" t="n">
        <v>19199905.6495</v>
      </c>
      <c r="CB71" s="1339" t="n">
        <v>210171</v>
      </c>
      <c r="CC71" s="1396" t="n">
        <v>59752737.80640002</v>
      </c>
      <c r="CD71" s="1396" t="n">
        <v>2221020.731234193</v>
      </c>
      <c r="CE71" s="1340" t="n">
        <v>-40552832.15690003</v>
      </c>
      <c r="CF71" s="1340" t="n">
        <v>16978884.9182658</v>
      </c>
      <c r="CG71" s="3401" t="n">
        <v>90.35373409985202</v>
      </c>
      <c r="CI71" s="1338" t="n">
        <v>42739678.0644999</v>
      </c>
      <c r="CJ71" s="1339" t="n">
        <v>207087</v>
      </c>
      <c r="CK71" s="1396" t="n">
        <v>59766285.90635809</v>
      </c>
      <c r="CL71" s="1396" t="n">
        <v>1989939.535930769</v>
      </c>
      <c r="CM71" s="1340" t="n">
        <v>-17026607.84185819</v>
      </c>
      <c r="CN71" s="1340" t="n">
        <v>40749738.52856913</v>
      </c>
      <c r="CO71" s="3401" t="n">
        <v>205.3851331300366</v>
      </c>
      <c r="CP71" s="3389" t="n"/>
      <c r="CQ71" s="1370" t="n">
        <v>72739959.5204998</v>
      </c>
      <c r="CR71" s="1370" t="n">
        <v>2629366</v>
      </c>
      <c r="CS71" s="1370" t="n">
        <v>716998314.3196638</v>
      </c>
      <c r="CT71" s="1370" t="n"/>
      <c r="CU71" s="1344" t="n">
        <v>-644258354.7991639</v>
      </c>
      <c r="CV71" s="1344" t="n"/>
      <c r="CW71" s="3403">
        <f>IFERROR(CQ71/CR71-1,"-")</f>
        <v/>
      </c>
      <c r="CY71" s="1370" t="n"/>
      <c r="CZ71" s="1370" t="n"/>
      <c r="DA71" s="1370" t="n"/>
      <c r="DB71" s="1370" t="n"/>
      <c r="DC71" s="1370" t="n"/>
      <c r="DD71" s="1346">
        <f>CY71/$DC71-1</f>
        <v/>
      </c>
      <c r="DE71" s="1344">
        <f>CZ71/$DC71-1</f>
        <v/>
      </c>
      <c r="DF71" s="1344">
        <f>DA71/$DC71-1</f>
        <v/>
      </c>
      <c r="DG71" s="1344">
        <f>DB71/$DC71-1</f>
        <v/>
      </c>
    </row>
    <row r="72">
      <c r="A72" s="2" t="n"/>
      <c r="B72" s="2" t="n"/>
      <c r="D72" s="1315" t="n"/>
      <c r="E72" s="1315" t="n"/>
      <c r="F72" s="1315" t="n"/>
      <c r="G72" s="1317" t="n"/>
      <c r="H72" s="3428" t="n"/>
      <c r="J72" s="1315" t="n"/>
      <c r="K72" s="1315" t="n"/>
      <c r="L72" s="1315" t="n"/>
      <c r="M72" s="1317" t="n"/>
      <c r="N72" s="3428" t="n"/>
      <c r="P72" s="1315" t="n"/>
      <c r="Q72" s="1315" t="n"/>
      <c r="R72" s="1317" t="n"/>
      <c r="S72" s="1317" t="n"/>
      <c r="T72" s="3428" t="n"/>
      <c r="U72" s="1263" t="n"/>
      <c r="V72" s="2438" t="n"/>
      <c r="W72" s="2438" t="n"/>
      <c r="X72" s="2438" t="n"/>
      <c r="Y72" s="2438" t="n"/>
      <c r="Z72" s="2460" t="n"/>
      <c r="AA72" s="2460" t="n"/>
      <c r="AB72" s="3429" t="n"/>
      <c r="AD72" s="1315" t="n"/>
      <c r="AE72" s="1315" t="n"/>
      <c r="AF72" s="1315" t="n"/>
      <c r="AG72" s="1315" t="n"/>
      <c r="AH72" s="1317" t="n"/>
      <c r="AI72" s="1317" t="n"/>
      <c r="AJ72" s="3428" t="n"/>
      <c r="AK72" s="26" t="n"/>
      <c r="AL72" s="1315" t="n"/>
      <c r="AM72" s="1315" t="n"/>
      <c r="AN72" s="1315" t="n"/>
      <c r="AO72" s="1317" t="n"/>
      <c r="AP72" s="1317" t="n"/>
      <c r="AQ72" s="1317" t="n"/>
      <c r="AR72" s="3428" t="n"/>
      <c r="AS72" s="2" t="n"/>
      <c r="AT72" s="1315" t="n"/>
      <c r="AU72" s="1315" t="n"/>
      <c r="AV72" s="1315" t="n"/>
      <c r="AW72" s="1317" t="n"/>
      <c r="AX72" s="1317" t="n"/>
      <c r="AY72" s="1317" t="n"/>
      <c r="AZ72" s="3428" t="n"/>
      <c r="BA72" s="1270" t="n"/>
      <c r="BB72" s="1315" t="n"/>
      <c r="BC72" s="1315" t="n"/>
      <c r="BD72" s="1315" t="n"/>
      <c r="BE72" s="1317" t="n"/>
      <c r="BF72" s="1317" t="n"/>
      <c r="BG72" s="1317" t="n"/>
      <c r="BH72" s="3428" t="n"/>
      <c r="BI72" s="2" t="n"/>
      <c r="BJ72" s="1315" t="n"/>
      <c r="BK72" s="1315" t="n"/>
      <c r="BL72" s="1315" t="n"/>
      <c r="BM72" s="1315" t="n"/>
      <c r="BN72" s="1315" t="n"/>
      <c r="BO72" s="1317" t="n"/>
      <c r="BP72" s="1317" t="n"/>
      <c r="BQ72" s="3428" t="n"/>
      <c r="BS72" s="1315" t="n"/>
      <c r="BT72" s="1315" t="n"/>
      <c r="BU72" s="1315" t="n"/>
      <c r="BV72" s="1315" t="n"/>
      <c r="BW72" s="1317" t="n"/>
      <c r="BX72" s="1317" t="n"/>
      <c r="BY72" s="3428" t="n"/>
      <c r="CA72" s="1315" t="n"/>
      <c r="CB72" s="1315" t="n"/>
      <c r="CC72" s="1315" t="n"/>
      <c r="CD72" s="1315" t="n"/>
      <c r="CE72" s="1317" t="n"/>
      <c r="CF72" s="1317" t="n"/>
      <c r="CG72" s="3428" t="n"/>
      <c r="CI72" s="1315" t="n"/>
      <c r="CJ72" s="1315" t="n"/>
      <c r="CK72" s="1315" t="n"/>
      <c r="CL72" s="1315" t="n"/>
      <c r="CM72" s="1317" t="n"/>
      <c r="CN72" s="1317" t="n"/>
      <c r="CO72" s="3428" t="n"/>
      <c r="CP72" s="3389" t="n"/>
      <c r="CQ72" s="1399" t="n"/>
      <c r="CR72" s="1399" t="n"/>
      <c r="CS72" s="1399" t="n"/>
      <c r="CT72" s="1399" t="n"/>
      <c r="CU72" s="1399" t="n"/>
      <c r="CV72" s="1399" t="n"/>
      <c r="CW72" s="1399" t="n"/>
      <c r="CY72" s="1399" t="n"/>
      <c r="CZ72" s="1399" t="n"/>
      <c r="DA72" s="1399" t="n"/>
      <c r="DB72" s="1399" t="n"/>
      <c r="DC72" s="1399" t="n"/>
      <c r="DD72" s="1400" t="n"/>
      <c r="DE72" s="1399" t="n"/>
      <c r="DF72" s="1399" t="n"/>
      <c r="DG72" s="1399" t="n"/>
    </row>
    <row r="73">
      <c r="A73" s="2581" t="inlineStr">
        <is>
          <t>Marge Brute (en monnaie locale)</t>
        </is>
      </c>
      <c r="B73" s="3385" t="n"/>
      <c r="C73" s="1270" t="n"/>
      <c r="D73" s="1296" t="n">
        <v>285632978.5727967</v>
      </c>
      <c r="E73" s="1296" t="n">
        <v>102619318.9999999</v>
      </c>
      <c r="F73" s="1296" t="n">
        <v>134858662.4337097</v>
      </c>
      <c r="G73" s="1296" t="n">
        <v>150774316.139087</v>
      </c>
      <c r="H73" s="3395" t="n">
        <v>1.783423056752082</v>
      </c>
      <c r="I73" s="1270" t="n"/>
      <c r="J73" s="1296" t="n">
        <v>273616817.1680508</v>
      </c>
      <c r="K73" s="1296" t="n">
        <v>115452586.9033898</v>
      </c>
      <c r="L73" s="1296" t="n">
        <v>215102817.9222527</v>
      </c>
      <c r="M73" s="1296" t="n">
        <v>58513999.24579811</v>
      </c>
      <c r="N73" s="3395" t="n">
        <v>1.369949643458507</v>
      </c>
      <c r="O73" s="1270" t="n"/>
      <c r="P73" s="1296" t="n">
        <v>297464953.4583045</v>
      </c>
      <c r="Q73" s="1296" t="n">
        <v>105466174.0966213</v>
      </c>
      <c r="R73" s="1296" t="n">
        <v>218425950.3092587</v>
      </c>
      <c r="S73" s="1296" t="n">
        <v>79039003.14904583</v>
      </c>
      <c r="T73" s="3395" t="n">
        <v>1.820477333194871</v>
      </c>
      <c r="U73" s="1263" t="n"/>
      <c r="V73" s="2440" t="n">
        <v>298545052.965</v>
      </c>
      <c r="W73" s="2440" t="n">
        <v>550074059.0000001</v>
      </c>
      <c r="X73" s="2440" t="n">
        <v>242053223.9555817</v>
      </c>
      <c r="Y73" s="2440" t="n">
        <v>223207281.8737177</v>
      </c>
      <c r="Z73" s="2440" t="n">
        <v>56491829.00941831</v>
      </c>
      <c r="AA73" s="2440" t="n">
        <v>75337771.09128237</v>
      </c>
      <c r="AB73" s="3396" t="n">
        <v>-0.4572638936878135</v>
      </c>
      <c r="AD73" s="1295" t="n">
        <v>297466183.5985602</v>
      </c>
      <c r="AE73" s="1295" t="n">
        <v>257178730.8139685</v>
      </c>
      <c r="AF73" s="1295" t="n">
        <v>165157334.922628</v>
      </c>
      <c r="AG73" s="1299" t="n">
        <v>220719304.2395324</v>
      </c>
      <c r="AH73" s="1296" t="n">
        <v>132308848.6759322</v>
      </c>
      <c r="AI73" s="1296" t="n">
        <v>76746879.35902786</v>
      </c>
      <c r="AJ73" s="3395" t="n">
        <v>0.1566515732350116</v>
      </c>
      <c r="AK73" s="1272" t="n"/>
      <c r="AL73" s="1295" t="n">
        <v>281637034.6857612</v>
      </c>
      <c r="AM73" s="1296" t="n">
        <v>236219938.0898008</v>
      </c>
      <c r="AN73" s="1296" t="n">
        <v>164686937.9945904</v>
      </c>
      <c r="AO73" s="1299" t="n">
        <v>220145629.8969089</v>
      </c>
      <c r="AP73" s="1296" t="n">
        <v>116950096.6911708</v>
      </c>
      <c r="AQ73" s="1296" t="n">
        <v>61491404.78885227</v>
      </c>
      <c r="AR73" s="3395" t="n">
        <v>0.1922661438455493</v>
      </c>
      <c r="AS73" s="1270" t="n"/>
      <c r="AT73" s="1295" t="n">
        <v>318284817.2070966</v>
      </c>
      <c r="AU73" s="1296" t="n">
        <v>261435654.4343706</v>
      </c>
      <c r="AV73" s="1296" t="n">
        <v>290952292.0522999</v>
      </c>
      <c r="AW73" s="1299" t="n">
        <v>253293062.8564095</v>
      </c>
      <c r="AX73" s="1296" t="n">
        <v>27332525.15479666</v>
      </c>
      <c r="AY73" s="1296" t="n">
        <v>64991754.35068703</v>
      </c>
      <c r="AZ73" s="3395" t="n">
        <v>0.217449922412924</v>
      </c>
      <c r="BA73" s="2" t="n"/>
      <c r="BB73" s="1295" t="n">
        <v>303320165.0400862</v>
      </c>
      <c r="BC73" s="1296" t="n">
        <v>238787458.071981</v>
      </c>
      <c r="BD73" s="1296" t="n">
        <v>193306968.7171685</v>
      </c>
      <c r="BE73" s="1299" t="n">
        <v>249503621.4105482</v>
      </c>
      <c r="BF73" s="1296" t="n">
        <v>110013196.3229177</v>
      </c>
      <c r="BG73" s="1296" t="n">
        <v>53816543.62953794</v>
      </c>
      <c r="BH73" s="3395" t="n">
        <v>0.2702516601548319</v>
      </c>
      <c r="BI73" s="1270" t="n"/>
      <c r="BJ73" s="1295" t="n">
        <v>295651754.40242</v>
      </c>
      <c r="BK73" s="1296" t="n">
        <v>228619690.4936488</v>
      </c>
      <c r="BL73" s="1296" t="n">
        <v>276169897.3051153</v>
      </c>
      <c r="BM73" s="1296" t="n">
        <v>240453702.5904562</v>
      </c>
      <c r="BN73" s="1296" t="n">
        <v>249893783.6893036</v>
      </c>
      <c r="BO73" s="1296" t="n">
        <v>19481857.0973047</v>
      </c>
      <c r="BP73" s="1296" t="n">
        <v>55198051.81196386</v>
      </c>
      <c r="BQ73" s="3395" t="n">
        <v>0.2932033709083928</v>
      </c>
      <c r="BS73" s="1295" t="n">
        <v>320382993.9662249</v>
      </c>
      <c r="BT73" s="1296" t="n">
        <v>196312603.0997525</v>
      </c>
      <c r="BU73" s="1296" t="n">
        <v>199508178.742929</v>
      </c>
      <c r="BV73" s="1296" t="n">
        <v>273234233.6875434</v>
      </c>
      <c r="BW73" s="1296" t="n">
        <v>120874815.2232959</v>
      </c>
      <c r="BX73" s="1296" t="n">
        <v>47148760.27868152</v>
      </c>
      <c r="BY73" s="3395" t="n">
        <v>0.6320042060846616</v>
      </c>
      <c r="CA73" s="1295" t="n">
        <v>261068789.5211865</v>
      </c>
      <c r="CB73" s="1296" t="n">
        <v>159979192.3871187</v>
      </c>
      <c r="CC73" s="1296" t="n">
        <v>277147470.707516</v>
      </c>
      <c r="CD73" s="1296" t="n">
        <v>255039163.9546732</v>
      </c>
      <c r="CE73" s="1296" t="n">
        <v>-16078681.18632954</v>
      </c>
      <c r="CF73" s="1296" t="n">
        <v>6029625.5665133</v>
      </c>
      <c r="CG73" s="3395" t="n">
        <v>0.6318921581342309</v>
      </c>
      <c r="CI73" s="1295" t="n">
        <v>296000003.2929628</v>
      </c>
      <c r="CJ73" s="1296" t="n">
        <v>225963344.8069815</v>
      </c>
      <c r="CK73" s="1296" t="n">
        <v>320011186.2666528</v>
      </c>
      <c r="CL73" s="1296" t="n">
        <v>305741879.4476959</v>
      </c>
      <c r="CM73" s="1296" t="n">
        <v>-24011182.97368997</v>
      </c>
      <c r="CN73" s="1296" t="n">
        <v>-9741876.154733062</v>
      </c>
      <c r="CO73" s="3395" t="n">
        <v>0.3099469896137661</v>
      </c>
      <c r="CP73" s="3389" t="n"/>
      <c r="CQ73" s="1370" t="n">
        <v>3529071543.878451</v>
      </c>
      <c r="CR73" s="1303" t="n">
        <v>3438997835.790845</v>
      </c>
      <c r="CS73" s="1364" t="n">
        <v>2697380921.329702</v>
      </c>
      <c r="CT73" s="1364" t="n"/>
      <c r="CU73" s="1401" t="n">
        <v>831690622.5487485</v>
      </c>
      <c r="CV73" s="1401" t="n"/>
      <c r="CW73" s="3430">
        <f>IFERROR(CQ73/CR73-1,"-")</f>
        <v/>
      </c>
      <c r="CY73" s="1364" t="n"/>
      <c r="CZ73" s="1370" t="n"/>
      <c r="DA73" s="1370" t="n"/>
      <c r="DB73" s="1370" t="n"/>
      <c r="DC73" s="1303" t="n"/>
      <c r="DD73" s="1403">
        <f>CY73/$DC73-1</f>
        <v/>
      </c>
      <c r="DE73" s="1401">
        <f>CZ73/$DC73-1</f>
        <v/>
      </c>
      <c r="DF73" s="1401">
        <f>DA73/$DC73-1</f>
        <v/>
      </c>
      <c r="DG73" s="1401">
        <f>DB73/$DC73-1</f>
        <v/>
      </c>
    </row>
    <row r="74">
      <c r="A74" s="1336" t="n"/>
      <c r="B74" s="1337" t="inlineStr">
        <is>
          <t>% Marge Brute/CA</t>
        </is>
      </c>
      <c r="C74" s="1270" t="n"/>
      <c r="D74" s="3431" t="n">
        <v>0.407767669894056</v>
      </c>
      <c r="E74" s="3432" t="n">
        <v>0.3406792845812537</v>
      </c>
      <c r="F74" s="3432" t="n">
        <v>0.2694968079268409</v>
      </c>
      <c r="G74" s="3433" t="n">
        <v>0.1382708619672151</v>
      </c>
      <c r="H74" s="3434" t="n">
        <v>0.1969253440087033</v>
      </c>
      <c r="I74" s="1270" t="n"/>
      <c r="J74" s="3431" t="n">
        <v>0.4021207667103933</v>
      </c>
      <c r="K74" s="3432" t="n">
        <v>0.2614253530333769</v>
      </c>
      <c r="L74" s="3432" t="n">
        <v>0.3671896827227168</v>
      </c>
      <c r="M74" s="3433" t="n">
        <v>0.03493108398767647</v>
      </c>
      <c r="N74" s="3434" t="n">
        <v>0.5381858034980003</v>
      </c>
      <c r="O74" s="1270" t="n"/>
      <c r="P74" s="3431" t="n">
        <v>0.3996041972969951</v>
      </c>
      <c r="Q74" s="3435" t="n">
        <v>0.2233408296332635</v>
      </c>
      <c r="R74" s="3436" t="n">
        <v>0.3509297932571235</v>
      </c>
      <c r="S74" s="3433" t="n">
        <v>0.04867440403987161</v>
      </c>
      <c r="T74" s="3434" t="n">
        <v>0.7892124693597877</v>
      </c>
      <c r="U74" s="1263" t="n"/>
      <c r="V74" s="3437" t="n">
        <v>0.4084647186844504</v>
      </c>
      <c r="W74" s="3437" t="n">
        <v>0.5940324611231103</v>
      </c>
      <c r="X74" s="3437" t="n">
        <v>0.3651946893907251</v>
      </c>
      <c r="Y74" s="3437" t="n">
        <v>0.3425314431574391</v>
      </c>
      <c r="Z74" s="3438" t="n">
        <v>0.04327002929372525</v>
      </c>
      <c r="AA74" s="3438" t="n">
        <v>0.06593327552701128</v>
      </c>
      <c r="AB74" s="3439" t="n">
        <v>-0.3123865353886812</v>
      </c>
      <c r="AD74" s="3431" t="n">
        <v>0.3990576470344065</v>
      </c>
      <c r="AE74" s="3435" t="n">
        <v>0.4068436426098321</v>
      </c>
      <c r="AF74" s="3436" t="n">
        <v>0.274419824056466</v>
      </c>
      <c r="AG74" s="3436" t="n">
        <v>0.3245102374164028</v>
      </c>
      <c r="AH74" s="3433" t="n">
        <v>0.1246378229779405</v>
      </c>
      <c r="AI74" s="3433" t="n">
        <v>0.07454740961800371</v>
      </c>
      <c r="AJ74" s="3434" t="n">
        <v>-0.01913756234576935</v>
      </c>
      <c r="AK74" s="3440" t="n"/>
      <c r="AL74" s="3431" t="n">
        <v>0.3953820701934688</v>
      </c>
      <c r="AM74" s="3441" t="n">
        <v>0.3842926021011298</v>
      </c>
      <c r="AN74" s="3432" t="n">
        <v>0.2743542454572085</v>
      </c>
      <c r="AO74" s="3436" t="n">
        <v>0.3245100674387679</v>
      </c>
      <c r="AP74" s="3433" t="n">
        <v>0.1210278247362603</v>
      </c>
      <c r="AQ74" s="3433" t="n">
        <v>0.07087200275470096</v>
      </c>
      <c r="AR74" s="3434" t="n">
        <v>0.02885683469238565</v>
      </c>
      <c r="AT74" s="3431" t="n">
        <v>0.4360654736025578</v>
      </c>
      <c r="AU74" s="3441" t="n">
        <v>0.3950039877765756</v>
      </c>
      <c r="AV74" s="3432" t="n">
        <v>0.384262687284446</v>
      </c>
      <c r="AW74" s="3436" t="n">
        <v>0.3509614704027946</v>
      </c>
      <c r="AX74" s="3433" t="n">
        <v>0.0518027863181118</v>
      </c>
      <c r="AY74" s="3433" t="n">
        <v>0.08510400319976319</v>
      </c>
      <c r="AZ74" s="3434" t="n">
        <v>0.1039520792109256</v>
      </c>
      <c r="BB74" s="3431" t="n">
        <v>0.4293750155082467</v>
      </c>
      <c r="BC74" s="3441" t="n">
        <v>0.3662089859004863</v>
      </c>
      <c r="BD74" s="3432" t="n">
        <v>0.2962222351653596</v>
      </c>
      <c r="BE74" s="3436" t="n">
        <v>0.3509495118314709</v>
      </c>
      <c r="BF74" s="3433" t="n">
        <v>0.1331527803428871</v>
      </c>
      <c r="BG74" s="3433" t="n">
        <v>0.07842550367677575</v>
      </c>
      <c r="BH74" s="3434" t="n">
        <v>0.1724862907239668</v>
      </c>
      <c r="BJ74" s="3431" t="n">
        <v>0.4069713107557524</v>
      </c>
      <c r="BK74" s="3441" t="n">
        <v>0.3604585121666247</v>
      </c>
      <c r="BL74" s="3432" t="n">
        <v>0.384303215765483</v>
      </c>
      <c r="BM74" s="3432" t="n">
        <v>0.3510286128845133</v>
      </c>
      <c r="BN74" s="3432" t="n">
        <v>0.3885336398484346</v>
      </c>
      <c r="BO74" s="3433" t="n">
        <v>0.02266809499026939</v>
      </c>
      <c r="BP74" s="3433" t="n">
        <v>0.05594269787123912</v>
      </c>
      <c r="BQ74" s="3434" t="n">
        <v>0.1290378698773158</v>
      </c>
      <c r="BS74" s="3431" t="n">
        <v>0.4310606077858807</v>
      </c>
      <c r="BT74" s="3441" t="n">
        <v>0.2857923191035205</v>
      </c>
      <c r="BU74" s="3432" t="n">
        <v>0.296027526861339</v>
      </c>
      <c r="BV74" s="3432" t="n">
        <v>0.3932155789344789</v>
      </c>
      <c r="BW74" s="3433" t="n">
        <v>0.1350330809245417</v>
      </c>
      <c r="BX74" s="3433" t="n">
        <v>0.03784502885140184</v>
      </c>
      <c r="BY74" s="3434" t="n">
        <v>0.5083001850366058</v>
      </c>
      <c r="CA74" s="3431" t="n">
        <v>0.3667544176559605</v>
      </c>
      <c r="CB74" s="3441" t="n">
        <v>0.241163565559241</v>
      </c>
      <c r="CC74" s="3432" t="n">
        <v>0.3842902056528588</v>
      </c>
      <c r="CD74" s="3432" t="n">
        <v>0.3925327568207648</v>
      </c>
      <c r="CE74" s="3433" t="n">
        <v>-0.01753578799689831</v>
      </c>
      <c r="CF74" s="3433" t="n">
        <v>-0.02577833916480432</v>
      </c>
      <c r="CG74" s="3434" t="n">
        <v>0.5207704232000523</v>
      </c>
      <c r="CI74" s="3431" t="n">
        <v>0.3588399087842492</v>
      </c>
      <c r="CJ74" s="3441" t="n">
        <v>0.2993001402340675</v>
      </c>
      <c r="CK74" s="3432" t="n">
        <v>0.3837284198344315</v>
      </c>
      <c r="CL74" s="3432" t="n">
        <v>0.4010276283050144</v>
      </c>
      <c r="CM74" s="3433" t="n">
        <v>-0.0248885110501823</v>
      </c>
      <c r="CN74" s="3433" t="n">
        <v>-0.04218771952076517</v>
      </c>
      <c r="CO74" s="3434" t="n">
        <v>0.1989299721130056</v>
      </c>
      <c r="CP74" s="3389" t="n"/>
      <c r="CQ74" s="1412" t="n">
        <v>0.4034903256207825</v>
      </c>
      <c r="CR74" s="1412" t="n">
        <v>0.4125023624413942</v>
      </c>
      <c r="CS74" s="1412" t="n">
        <v>0.3401050215108982</v>
      </c>
      <c r="CT74" s="1412" t="n"/>
      <c r="CU74" s="3442" t="n">
        <v>0.0633853041098843</v>
      </c>
      <c r="CV74" s="3442" t="n"/>
      <c r="CW74" s="3443">
        <f>IFERROR((CQ74-CR74)*100,"-")</f>
        <v/>
      </c>
      <c r="CY74" s="1412" t="n"/>
      <c r="CZ74" s="1412" t="n"/>
      <c r="DA74" s="1412" t="n"/>
      <c r="DB74" s="1412" t="n"/>
      <c r="DC74" s="1412" t="n"/>
      <c r="DD74" s="3442">
        <f>CY74/$DC74-1</f>
        <v/>
      </c>
      <c r="DE74" s="3442">
        <f>CZ74/$DC74-1</f>
        <v/>
      </c>
      <c r="DF74" s="3442">
        <f>DA74/$DC74-1</f>
        <v/>
      </c>
      <c r="DG74" s="3442">
        <f>DB74/$DC74-1</f>
        <v/>
      </c>
    </row>
    <row r="75">
      <c r="BB75" s="1259" t="n"/>
      <c r="BC75" s="3370" t="n"/>
      <c r="BD75" s="3371" t="n"/>
      <c r="BE75" s="3371" t="n"/>
    </row>
    <row r="77">
      <c r="CF77" s="2618" t="n"/>
    </row>
    <row r="82">
      <c r="D82" s="3444" t="n"/>
    </row>
    <row r="83">
      <c r="D83" s="3444" t="n"/>
    </row>
  </sheetData>
  <mergeCells count="22">
    <mergeCell ref="A73:B73"/>
    <mergeCell ref="A41:B41"/>
    <mergeCell ref="A27:B27"/>
    <mergeCell ref="A14:B14"/>
    <mergeCell ref="J2:N2"/>
    <mergeCell ref="AL2:AR2"/>
    <mergeCell ref="V2:AB2"/>
    <mergeCell ref="AT2:AZ2"/>
    <mergeCell ref="AD2:AJ2"/>
    <mergeCell ref="CQ2:CW2"/>
    <mergeCell ref="CA2:CG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K1" view="pageBreakPreview" workbookViewId="0" zoomScaleNormal="70">
      <selection activeCell="AB6" sqref="AB6"/>
    </sheetView>
  </sheetViews>
  <sheetFormatPr baseColWidth="10" defaultColWidth="11.6640625" defaultRowHeight="14"/>
  <cols>
    <col customWidth="1" max="1" min="1" style="1416" width="17.5"/>
    <col customWidth="1" max="2" min="2" style="2557" width="17.5"/>
    <col customWidth="1" hidden="1" max="3" min="3" style="2" width="1.5"/>
    <col customWidth="1" hidden="1" max="4" min="4" style="2557" width="17"/>
    <col customWidth="1" hidden="1" max="5" min="5" style="2557" width="17.5"/>
    <col customWidth="1" hidden="1" max="6" min="6" style="2557" width="17"/>
    <col customWidth="1" hidden="1" max="7" min="7" style="35" width="16.83203125"/>
    <col customWidth="1" hidden="1" max="8" min="8" style="3415" width="7.33203125"/>
    <col customWidth="1" hidden="1" max="9" min="9" style="3415" width="0.1640625"/>
    <col customWidth="1" hidden="1" max="10" min="10" style="2557" width="25"/>
    <col customWidth="1" hidden="1" max="11" min="11" style="2557" width="12.1640625"/>
    <col customWidth="1" hidden="1" max="12" min="12" style="2557" width="19.5"/>
    <col customWidth="1" hidden="1" max="13" min="13" style="3135" width="14.1640625"/>
    <col customWidth="1" hidden="1" max="14" min="14" style="3415" width="17.5"/>
    <col customWidth="1" hidden="1" max="15" min="15" style="3415" width="0.1640625"/>
    <col customWidth="1" hidden="1" max="18" min="16" style="2557" width="13"/>
    <col customWidth="1" hidden="1" max="17" min="17" style="2557" width="13"/>
    <col customWidth="1" hidden="1" max="18" min="18" style="2557" width="13"/>
    <col customWidth="1" hidden="1" max="19" min="19" style="35" width="14.1640625"/>
    <col customWidth="1" hidden="1" max="20" min="20" style="3415" width="6.83203125"/>
    <col customWidth="1" hidden="1" max="21" min="21" style="3415" width="3.33203125"/>
    <col customWidth="1" hidden="1" max="22" min="22" style="2557" width="13.5"/>
    <col customWidth="1" hidden="1" max="23" min="23" style="2557" width="14.1640625"/>
    <col customWidth="1" hidden="1" max="25" min="24" style="2557" width="12.83203125"/>
    <col customWidth="1" hidden="1" max="25" min="25" style="2557" width="13"/>
    <col customWidth="1" hidden="1" max="26" min="26" style="35" width="14.1640625"/>
    <col customWidth="1" hidden="1" max="27" min="27" style="35" width="14.6640625"/>
    <col customWidth="1" hidden="1" max="28" min="28" style="2755" width="9.83203125"/>
    <col customWidth="1" hidden="1" max="29" min="29" style="3415" width="0.5"/>
    <col customWidth="1" hidden="1" max="30" min="30" style="2557" width="15"/>
    <col customWidth="1" hidden="1" max="31" min="31" style="2557" width="18.1640625"/>
    <col customWidth="1" hidden="1" max="33" min="32" style="2557" width="15.5"/>
    <col customWidth="1" hidden="1" max="33" min="33" style="2557" width="13"/>
    <col customWidth="1" hidden="1" max="34" min="34" style="35" width="15"/>
    <col customWidth="1" hidden="1" max="35" min="35" style="35" width="14.5"/>
    <col customWidth="1" hidden="1" max="36" min="36" style="3415" width="8.83203125"/>
    <col customWidth="1" hidden="1" max="37" min="37" style="3415" width="0.5"/>
    <col customWidth="1" hidden="1" max="38" min="38" style="2747" width="12.33203125"/>
    <col customWidth="1" hidden="1" max="39" min="39" style="2747" width="13.83203125"/>
    <col customWidth="1" hidden="1" max="40" min="40" style="2747" width="11.83203125"/>
    <col customWidth="1" hidden="1" max="41" min="41" style="2747" width="13.5"/>
    <col customWidth="1" hidden="1" max="42" min="42" style="2747" width="12.33203125"/>
    <col customWidth="1" hidden="1" max="43" min="43" style="35" width="12.5"/>
    <col customWidth="1" hidden="1" max="44" min="44" style="3415" width="8.1640625"/>
    <col customWidth="1" hidden="1" max="45" min="45" style="3415" width="6.83203125"/>
    <col customWidth="1" hidden="1" max="46" min="46" style="3415" width="0.1640625"/>
    <col customWidth="1" hidden="1" max="47" min="47" style="2557" width="13"/>
    <col customWidth="1" hidden="1" max="48" min="48" style="2557" width="13"/>
    <col customWidth="1" hidden="1" max="49" min="49" style="2557" width="13"/>
    <col customWidth="1" hidden="1" max="50" min="50" style="35" width="12.5"/>
    <col customWidth="1" hidden="1" max="51" min="51" style="2755" width="12.1640625"/>
    <col customWidth="1" hidden="1" max="52" min="52" style="2755" width="11.33203125"/>
    <col customWidth="1" hidden="1" max="53" min="53" style="3415" width="6.83203125"/>
    <col customWidth="1" hidden="1" max="54" min="54" style="3415" width="0.33203125"/>
    <col customWidth="1" hidden="1" max="57" min="55" style="2557" width="11.33203125"/>
    <col customWidth="1" hidden="1" max="56" min="56" style="2557" width="13"/>
    <col customWidth="1" hidden="1" max="57" min="57" style="2557" width="13"/>
    <col customWidth="1" hidden="1" max="58" min="58" style="35" width="12.33203125"/>
    <col customWidth="1" hidden="1" max="60" min="59" style="3415" width="11.5"/>
    <col customWidth="1" hidden="1" max="60" min="60" style="2557" width="13"/>
    <col customWidth="1" hidden="1" max="61" min="61" style="3415" width="9.83203125"/>
    <col customWidth="1" hidden="1" max="62" min="62" style="3415" width="0.33203125"/>
    <col customWidth="1" hidden="1" max="63" min="63" style="2557" width="13"/>
    <col customWidth="1" hidden="1" max="64" min="64" style="2557" width="13"/>
    <col customWidth="1" hidden="1" max="65" min="65" style="2557" width="12.33203125"/>
    <col customWidth="1" hidden="1" max="66" min="66" style="35" width="5.5"/>
    <col customWidth="1" hidden="1" max="67" min="67" style="35" width="12.1640625"/>
    <col customWidth="1" hidden="1" max="68" min="68" style="3415" width="11.6640625"/>
    <col customWidth="1" hidden="1" max="69" min="69" style="3415" width="10.5"/>
    <col customWidth="1" hidden="1" max="70" min="70" style="3415" width="6.83203125"/>
    <col customWidth="1" hidden="1" max="71" min="71" style="3415" width="0.33203125"/>
    <col customWidth="1" hidden="1" max="75" min="72" style="2557" width="12.5"/>
    <col customWidth="1" hidden="1" max="73" min="73" style="2557" width="13"/>
    <col customWidth="1" hidden="1" max="74" min="74" style="2557" width="13"/>
    <col customWidth="1" hidden="1" max="75" min="75" style="2557" width="13"/>
    <col customWidth="1" hidden="1" max="77" min="76" style="35" width="12.5"/>
    <col customWidth="1" hidden="1" max="77" min="77" style="2557" width="13"/>
    <col customWidth="1" hidden="1" max="78" min="78" style="3415" width="12.5"/>
    <col customWidth="1" hidden="1" max="79" min="79" style="3415" width="0.5"/>
    <col customWidth="1" hidden="1" max="80" min="80" style="2557" width="12.33203125"/>
    <col customWidth="1" hidden="1" max="81" min="81" style="2557" width="12.5"/>
    <col customWidth="1" hidden="1" max="82" min="82" style="2557" width="12"/>
    <col customWidth="1" hidden="1" max="83" min="83" style="2557" width="12.5"/>
    <col customWidth="1" hidden="1" max="84" min="84" style="35" width="13.5"/>
    <col customWidth="1" hidden="1" max="85" min="85" style="35" width="12.5"/>
    <col customWidth="1" hidden="1" max="86" min="86" style="3415" width="9.5"/>
    <col customWidth="1" hidden="1" max="87" min="87" style="3415" width="6"/>
    <col customWidth="1" max="88" min="88" style="2557" width="12.83203125"/>
    <col customWidth="1" max="89" min="89" style="2557" width="12"/>
    <col customWidth="1" max="91" min="90" style="2557" width="13"/>
    <col customWidth="1" max="92" min="92" style="35" width="13.5"/>
    <col customWidth="1" max="93" min="93" style="35" width="12.5"/>
    <col customWidth="1" max="94" min="94" style="3415" width="7.33203125"/>
    <col customWidth="1" max="95" min="95" style="3415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557" width="16.1640625"/>
    <col customWidth="1" hidden="1" max="101" min="101" style="2557" width="7.5"/>
    <col customWidth="1" max="102" min="102" style="3415" width="7.1640625"/>
    <col customWidth="1" max="103" min="103" style="2557" width="2.33203125"/>
    <col customWidth="1" max="104" min="104" style="2" width="15.33203125"/>
    <col customWidth="1" hidden="1" max="105" min="105" style="2" width="14.1640625"/>
    <col customWidth="1" hidden="1" max="107" min="106" style="2" width="5.5"/>
    <col customWidth="1" max="108" min="108" style="2" width="14.5"/>
    <col customWidth="1" max="109" min="109" style="2" width="10.5"/>
    <col customWidth="1" hidden="1" max="110" min="110" style="2" width="11.5"/>
    <col customWidth="1" hidden="1" max="111" min="111" style="2" width="11.6640625"/>
    <col customWidth="1" max="112" min="112" style="2" width="13.83203125"/>
    <col customWidth="1" max="114" min="113" style="2557" width="16.5"/>
    <col customWidth="1" max="129" min="128" style="2557" width="29.5"/>
    <col customWidth="1" max="130" min="130" style="2557" width="30"/>
  </cols>
  <sheetData>
    <row r="1">
      <c r="D1" s="2618" t="n"/>
      <c r="J1" s="2618" t="n"/>
      <c r="P1" s="2618" t="n"/>
      <c r="Q1" s="34" t="n"/>
      <c r="R1" s="34" t="n"/>
      <c r="S1" s="33" t="n"/>
      <c r="T1" s="34" t="n"/>
      <c r="V1" s="2618" t="n"/>
      <c r="W1" s="34" t="n"/>
      <c r="Z1" s="3445" t="n"/>
      <c r="AA1" s="3445" t="n"/>
      <c r="AB1" s="3445" t="n"/>
      <c r="AD1" s="2618" t="n"/>
      <c r="AE1" s="34" t="n"/>
      <c r="AH1" s="33" t="n"/>
      <c r="AI1" s="33" t="n"/>
      <c r="AJ1" s="2618" t="n"/>
      <c r="AL1" s="3446" t="n"/>
      <c r="AQ1" s="33" t="n"/>
      <c r="AU1" s="34" t="n"/>
      <c r="AV1" s="34" t="n"/>
      <c r="AX1" s="2751" t="n"/>
      <c r="BC1" s="3447" t="n"/>
      <c r="BD1" s="34" t="n"/>
      <c r="BF1" s="2751" t="n"/>
      <c r="BK1" s="3447" t="n"/>
      <c r="BL1" s="34" t="n"/>
      <c r="BN1" s="33" t="n"/>
      <c r="BO1" s="33" t="n"/>
      <c r="BQ1" s="2618" t="n"/>
      <c r="BT1" s="1420" t="n"/>
      <c r="BU1" s="1420" t="n"/>
      <c r="BV1" s="34" t="n"/>
      <c r="BX1" s="33" t="n"/>
      <c r="BY1" s="33" t="n"/>
      <c r="CB1" s="3051" t="n"/>
      <c r="CC1" s="34" t="n"/>
      <c r="CF1" s="33" t="n"/>
      <c r="CG1" s="33" t="n"/>
      <c r="CJ1" s="3051" t="n"/>
      <c r="CK1" s="34" t="n"/>
      <c r="CN1" s="33" t="n"/>
      <c r="CO1" s="33" t="n"/>
      <c r="CR1" s="3448" t="n"/>
      <c r="CS1" s="3448" t="n"/>
      <c r="CT1" s="3448" t="n"/>
      <c r="CU1" s="3448" t="n"/>
      <c r="CV1" s="3448" t="n"/>
      <c r="CW1" s="3448" t="n"/>
      <c r="CX1" s="3448" t="n"/>
      <c r="CZ1" s="3371" t="n"/>
      <c r="DD1" s="3371" t="n"/>
      <c r="DX1" s="34" t="n"/>
      <c r="DY1" s="34" t="n"/>
      <c r="DZ1" s="34" t="n"/>
    </row>
    <row customHeight="1" ht="19.5" r="2" s="2557">
      <c r="A2" s="3449" t="n"/>
      <c r="B2" s="1270" t="n"/>
      <c r="C2" s="1270" t="n"/>
      <c r="D2" s="2582" t="n">
        <v>45658</v>
      </c>
      <c r="E2" s="3375" t="n"/>
      <c r="F2" s="3375" t="n"/>
      <c r="G2" s="3375" t="n"/>
      <c r="H2" s="3375" t="n"/>
      <c r="I2" s="1423" t="n"/>
      <c r="J2" s="2582" t="n">
        <v>45689</v>
      </c>
      <c r="K2" s="3375" t="n"/>
      <c r="L2" s="3375" t="n"/>
      <c r="M2" s="3375" t="n"/>
      <c r="N2" s="3375" t="n"/>
      <c r="O2" s="1423" t="n"/>
      <c r="P2" s="2582" t="n">
        <v>45717</v>
      </c>
      <c r="Q2" s="3375" t="n"/>
      <c r="R2" s="3375" t="n"/>
      <c r="S2" s="3375" t="n"/>
      <c r="T2" s="3375" t="n"/>
      <c r="U2" s="1423" t="n"/>
      <c r="V2" s="2582" t="n">
        <v>45748</v>
      </c>
      <c r="W2" s="3375" t="n"/>
      <c r="X2" s="3375" t="n"/>
      <c r="Y2" s="3375" t="n"/>
      <c r="Z2" s="3375" t="n"/>
      <c r="AA2" s="3375" t="n"/>
      <c r="AB2" s="3375" t="n"/>
      <c r="AC2" s="1423" t="n"/>
      <c r="AD2" s="2582" t="n">
        <v>45778</v>
      </c>
      <c r="AE2" s="3375" t="n"/>
      <c r="AF2" s="3375" t="n"/>
      <c r="AG2" s="3375" t="n"/>
      <c r="AH2" s="3375" t="n"/>
      <c r="AI2" s="3375" t="n"/>
      <c r="AJ2" s="3375" t="n"/>
      <c r="AK2" s="3450" t="n"/>
      <c r="AL2" s="2582" t="n">
        <v>45809</v>
      </c>
      <c r="AM2" s="3375" t="n"/>
      <c r="AN2" s="3375" t="n"/>
      <c r="AO2" s="3375" t="n"/>
      <c r="AP2" s="3375" t="n"/>
      <c r="AQ2" s="3375" t="n"/>
      <c r="AR2" s="3375" t="n"/>
      <c r="AS2" s="3375" t="n"/>
      <c r="AT2" s="3450" t="n"/>
      <c r="AU2" s="2582" t="n">
        <v>45839</v>
      </c>
      <c r="AV2" s="3375" t="n"/>
      <c r="AW2" s="3375" t="n"/>
      <c r="AX2" s="3375" t="n"/>
      <c r="AY2" s="3375" t="n"/>
      <c r="AZ2" s="3375" t="n"/>
      <c r="BA2" s="3375" t="n"/>
      <c r="BB2" s="3450" t="n"/>
      <c r="BC2" s="2587" t="n">
        <v>45870</v>
      </c>
      <c r="BJ2" s="3450" t="n"/>
      <c r="BK2" s="2587" t="n">
        <v>45901</v>
      </c>
      <c r="BS2" s="3450" t="n"/>
      <c r="BT2" s="2587" t="n">
        <v>45931</v>
      </c>
      <c r="CA2" s="1423" t="n"/>
      <c r="CB2" s="2587" t="n">
        <v>45962</v>
      </c>
      <c r="CI2" s="1423" t="n"/>
      <c r="CJ2" s="2582" t="n">
        <v>45992</v>
      </c>
      <c r="CK2" s="3375" t="n"/>
      <c r="CL2" s="3375" t="n"/>
      <c r="CM2" s="3375" t="n"/>
      <c r="CN2" s="3375" t="n"/>
      <c r="CO2" s="3375" t="n"/>
      <c r="CP2" s="3375" t="n"/>
      <c r="CQ2" s="3450" t="n"/>
      <c r="CR2" s="2583" t="inlineStr">
        <is>
          <t>Cumulé</t>
        </is>
      </c>
      <c r="CS2" s="3375" t="n"/>
      <c r="CT2" s="3375" t="n"/>
      <c r="CU2" s="3375" t="n"/>
      <c r="CV2" s="3375" t="n"/>
      <c r="CW2" s="3375" t="n"/>
      <c r="CX2" s="3375" t="n"/>
      <c r="CZ2" s="2584" t="inlineStr">
        <is>
          <t>Annuel</t>
        </is>
      </c>
    </row>
    <row customHeight="1" ht="19.5" r="3" s="2557">
      <c r="A3" s="1425" t="n"/>
      <c r="B3" s="1270" t="n"/>
      <c r="C3" s="1270" t="n"/>
      <c r="D3" s="1273" t="inlineStr">
        <is>
          <t>Réel</t>
        </is>
      </c>
      <c r="E3" s="1274">
        <f>+D3</f>
        <v/>
      </c>
      <c r="F3" s="1274" t="inlineStr">
        <is>
          <t>Budget</t>
        </is>
      </c>
      <c r="G3" s="1274" t="inlineStr">
        <is>
          <t>Ecart vs.</t>
        </is>
      </c>
      <c r="H3" s="3451" t="inlineStr">
        <is>
          <t>% Evol/</t>
        </is>
      </c>
      <c r="I3" s="3451" t="n"/>
      <c r="J3" s="1273" t="inlineStr">
        <is>
          <t>Réel</t>
        </is>
      </c>
      <c r="K3" s="1274">
        <f>+J3</f>
        <v/>
      </c>
      <c r="L3" s="1274" t="inlineStr">
        <is>
          <t>Budget</t>
        </is>
      </c>
      <c r="M3" s="3452" t="inlineStr">
        <is>
          <t>Ecart vs.</t>
        </is>
      </c>
      <c r="N3" s="3451" t="inlineStr">
        <is>
          <t>% Evol/</t>
        </is>
      </c>
      <c r="O3" s="3451" t="n"/>
      <c r="P3" s="1273" t="inlineStr">
        <is>
          <t>Réel</t>
        </is>
      </c>
      <c r="Q3" s="1274">
        <f>+P3</f>
        <v/>
      </c>
      <c r="R3" s="1274" t="inlineStr">
        <is>
          <t>Budget</t>
        </is>
      </c>
      <c r="S3" s="1274" t="inlineStr">
        <is>
          <t>Ecart vs.</t>
        </is>
      </c>
      <c r="T3" s="3451" t="inlineStr">
        <is>
          <t>% Evol/</t>
        </is>
      </c>
      <c r="U3" s="3451" t="n"/>
      <c r="V3" s="1273" t="inlineStr">
        <is>
          <t>Réel</t>
        </is>
      </c>
      <c r="W3" s="1274">
        <f>+V3</f>
        <v/>
      </c>
      <c r="X3" s="1274" t="inlineStr">
        <is>
          <t>Budget</t>
        </is>
      </c>
      <c r="Y3" s="1274" t="inlineStr">
        <is>
          <t>Actu1</t>
        </is>
      </c>
      <c r="Z3" s="1274" t="inlineStr">
        <is>
          <t>Ecart vs.</t>
        </is>
      </c>
      <c r="AA3" s="1274" t="inlineStr">
        <is>
          <t>Ecart vs.</t>
        </is>
      </c>
      <c r="AB3" s="3451" t="inlineStr">
        <is>
          <t>% Evol/</t>
        </is>
      </c>
      <c r="AC3" s="3451" t="n"/>
      <c r="AD3" s="1273" t="inlineStr">
        <is>
          <t>Réel</t>
        </is>
      </c>
      <c r="AE3" s="1274">
        <f>+AD3</f>
        <v/>
      </c>
      <c r="AF3" s="1274" t="inlineStr">
        <is>
          <t>Budget</t>
        </is>
      </c>
      <c r="AG3" s="1274" t="inlineStr">
        <is>
          <t>Actu1</t>
        </is>
      </c>
      <c r="AH3" s="1274" t="inlineStr">
        <is>
          <t>Ecart vs.</t>
        </is>
      </c>
      <c r="AI3" s="1428" t="inlineStr">
        <is>
          <t>Ecart vs.</t>
        </is>
      </c>
      <c r="AJ3" s="3451" t="inlineStr">
        <is>
          <t>% Evol/</t>
        </is>
      </c>
      <c r="AK3" s="3453" t="n"/>
      <c r="AL3" s="1273" t="inlineStr">
        <is>
          <t>Réel</t>
        </is>
      </c>
      <c r="AM3" s="1274">
        <f>+AL3</f>
        <v/>
      </c>
      <c r="AN3" s="1274" t="inlineStr">
        <is>
          <t>Budget</t>
        </is>
      </c>
      <c r="AO3" s="1274" t="inlineStr">
        <is>
          <t>Actu1</t>
        </is>
      </c>
      <c r="AP3" s="1274" t="inlineStr">
        <is>
          <t>Actu2</t>
        </is>
      </c>
      <c r="AQ3" s="1274" t="inlineStr">
        <is>
          <t>Ecart vs.</t>
        </is>
      </c>
      <c r="AR3" s="1428" t="inlineStr">
        <is>
          <t>Ecart vs.</t>
        </is>
      </c>
      <c r="AS3" s="3451" t="inlineStr">
        <is>
          <t>% Evol/</t>
        </is>
      </c>
      <c r="AT3" s="3453" t="n"/>
      <c r="AU3" s="1273" t="inlineStr">
        <is>
          <t>Réel</t>
        </is>
      </c>
      <c r="AV3" s="1274">
        <f>+AU3</f>
        <v/>
      </c>
      <c r="AW3" s="1274" t="inlineStr">
        <is>
          <t>Budget</t>
        </is>
      </c>
      <c r="AX3" s="1274" t="inlineStr">
        <is>
          <t>Actu2</t>
        </is>
      </c>
      <c r="AY3" s="1274" t="inlineStr">
        <is>
          <t>Ecart vs.</t>
        </is>
      </c>
      <c r="AZ3" s="1274" t="inlineStr">
        <is>
          <t>Ecart vs.</t>
        </is>
      </c>
      <c r="BA3" s="3451" t="inlineStr">
        <is>
          <t>% Evol/</t>
        </is>
      </c>
      <c r="BB3" s="3453" t="n"/>
      <c r="BC3" s="1273" t="inlineStr">
        <is>
          <t>Réel</t>
        </is>
      </c>
      <c r="BD3" s="1274" t="inlineStr">
        <is>
          <t>Réel</t>
        </is>
      </c>
      <c r="BE3" s="1274" t="inlineStr">
        <is>
          <t>Budget</t>
        </is>
      </c>
      <c r="BF3" s="1274" t="inlineStr">
        <is>
          <t>Actu2</t>
        </is>
      </c>
      <c r="BG3" s="1274" t="inlineStr">
        <is>
          <t>Ecart vs.</t>
        </is>
      </c>
      <c r="BH3" s="1274" t="inlineStr">
        <is>
          <t>Ecart vs.</t>
        </is>
      </c>
      <c r="BI3" s="3451" t="inlineStr">
        <is>
          <t>% Evol/</t>
        </is>
      </c>
      <c r="BJ3" s="3453" t="n"/>
      <c r="BK3" s="1273" t="inlineStr">
        <is>
          <t>Réel</t>
        </is>
      </c>
      <c r="BL3" s="1274" t="inlineStr">
        <is>
          <t>Réel</t>
        </is>
      </c>
      <c r="BM3" s="1274" t="inlineStr">
        <is>
          <t>Budget</t>
        </is>
      </c>
      <c r="BN3" s="1274" t="inlineStr">
        <is>
          <t>Actu2</t>
        </is>
      </c>
      <c r="BO3" s="1274" t="inlineStr">
        <is>
          <t>Actu3</t>
        </is>
      </c>
      <c r="BP3" s="1274" t="inlineStr">
        <is>
          <t>Ecart vs.</t>
        </is>
      </c>
      <c r="BQ3" s="1274" t="inlineStr">
        <is>
          <t>Ecart vs.</t>
        </is>
      </c>
      <c r="BR3" s="3451" t="inlineStr">
        <is>
          <t>% Evol/</t>
        </is>
      </c>
      <c r="BS3" s="3453" t="n"/>
      <c r="BT3" s="1273" t="inlineStr">
        <is>
          <t>Réel</t>
        </is>
      </c>
      <c r="BU3" s="1274" t="inlineStr">
        <is>
          <t>Réel</t>
        </is>
      </c>
      <c r="BV3" s="1274" t="inlineStr">
        <is>
          <t>Budget</t>
        </is>
      </c>
      <c r="BW3" s="1274" t="inlineStr">
        <is>
          <t>Actu3</t>
        </is>
      </c>
      <c r="BX3" s="1274" t="inlineStr">
        <is>
          <t>Ecart vs.</t>
        </is>
      </c>
      <c r="BY3" s="1274" t="inlineStr">
        <is>
          <t>Ecart vs.</t>
        </is>
      </c>
      <c r="BZ3" s="3451" t="inlineStr">
        <is>
          <t>% Evol/</t>
        </is>
      </c>
      <c r="CA3" s="3451" t="n"/>
      <c r="CB3" s="1273" t="inlineStr">
        <is>
          <t>Réel</t>
        </is>
      </c>
      <c r="CC3" s="1274">
        <f>+CB3</f>
        <v/>
      </c>
      <c r="CD3" s="1274" t="inlineStr">
        <is>
          <t>Budget</t>
        </is>
      </c>
      <c r="CE3" s="1274" t="inlineStr">
        <is>
          <t>Actu3</t>
        </is>
      </c>
      <c r="CF3" s="1274" t="inlineStr">
        <is>
          <t>Ecart vs.</t>
        </is>
      </c>
      <c r="CG3" s="1274" t="inlineStr">
        <is>
          <t>Ecart vs.</t>
        </is>
      </c>
      <c r="CH3" s="3451" t="inlineStr">
        <is>
          <t>% Evol/</t>
        </is>
      </c>
      <c r="CI3" s="3451" t="n"/>
      <c r="CJ3" s="1273" t="inlineStr">
        <is>
          <t>Réel</t>
        </is>
      </c>
      <c r="CK3" s="1274">
        <f>+CJ3</f>
        <v/>
      </c>
      <c r="CL3" s="1274" t="inlineStr">
        <is>
          <t>Budget</t>
        </is>
      </c>
      <c r="CM3" s="1274" t="inlineStr">
        <is>
          <t>Actu3</t>
        </is>
      </c>
      <c r="CN3" s="1274" t="inlineStr">
        <is>
          <t>Ecart vs.</t>
        </is>
      </c>
      <c r="CO3" s="1274" t="inlineStr">
        <is>
          <t>Ecart vs.</t>
        </is>
      </c>
      <c r="CP3" s="3451" t="inlineStr">
        <is>
          <t>% Evol/</t>
        </is>
      </c>
      <c r="CQ3" s="3453" t="n"/>
      <c r="CR3" s="1430" t="inlineStr">
        <is>
          <t>Réel</t>
        </is>
      </c>
      <c r="CS3" s="1431">
        <f>+CR3</f>
        <v/>
      </c>
      <c r="CT3" s="1431" t="inlineStr">
        <is>
          <t>Budget</t>
        </is>
      </c>
      <c r="CU3" s="1431" t="inlineStr">
        <is>
          <t>Actu3</t>
        </is>
      </c>
      <c r="CV3" s="1279" t="inlineStr">
        <is>
          <t>Ecart vs.</t>
        </is>
      </c>
      <c r="CW3" s="1279" t="inlineStr">
        <is>
          <t>Ecart vs.</t>
        </is>
      </c>
      <c r="CX3" s="3454" t="inlineStr">
        <is>
          <t>% Evol/</t>
        </is>
      </c>
      <c r="CZ3" s="1278" t="inlineStr">
        <is>
          <t>Budget</t>
        </is>
      </c>
      <c r="DA3" s="1278" t="inlineStr">
        <is>
          <t>Actu1</t>
        </is>
      </c>
      <c r="DB3" s="1278" t="inlineStr">
        <is>
          <t>Actu2</t>
        </is>
      </c>
      <c r="DC3" s="1278" t="inlineStr">
        <is>
          <t>Actu3</t>
        </is>
      </c>
      <c r="DD3" s="1278" t="inlineStr">
        <is>
          <t>Réel</t>
        </is>
      </c>
      <c r="DE3" s="1278" t="inlineStr">
        <is>
          <t>% Bud /</t>
        </is>
      </c>
      <c r="DF3" s="1278" t="inlineStr">
        <is>
          <t>% Actu 1 /</t>
        </is>
      </c>
      <c r="DG3" s="1278" t="inlineStr">
        <is>
          <t>% Actu 2 /</t>
        </is>
      </c>
      <c r="DH3" s="1278" t="inlineStr">
        <is>
          <t>% Actu 3 /</t>
        </is>
      </c>
    </row>
    <row customHeight="1" ht="19.5" r="4" s="2557">
      <c r="A4" s="1425" t="n"/>
      <c r="B4" s="1281" t="inlineStr">
        <is>
          <t>En monnaie locale</t>
        </is>
      </c>
      <c r="C4" s="1282" t="n"/>
      <c r="D4" s="1273" t="inlineStr">
        <is>
          <t>2025</t>
        </is>
      </c>
      <c r="E4" s="1274" t="inlineStr">
        <is>
          <t>2024</t>
        </is>
      </c>
      <c r="F4" s="1274" t="inlineStr">
        <is>
          <t>2025</t>
        </is>
      </c>
      <c r="G4" s="1273" t="inlineStr">
        <is>
          <t>Budget</t>
        </is>
      </c>
      <c r="H4" s="1433" t="inlineStr">
        <is>
          <t>2024</t>
        </is>
      </c>
      <c r="I4" s="1434" t="n"/>
      <c r="J4" s="1273" t="inlineStr">
        <is>
          <t>2025</t>
        </is>
      </c>
      <c r="K4" s="1274" t="inlineStr">
        <is>
          <t>2024</t>
        </is>
      </c>
      <c r="L4" s="1274" t="inlineStr">
        <is>
          <t>2025</t>
        </is>
      </c>
      <c r="M4" s="3455" t="inlineStr">
        <is>
          <t>Budget</t>
        </is>
      </c>
      <c r="N4" s="1433" t="inlineStr">
        <is>
          <t>2024</t>
        </is>
      </c>
      <c r="O4" s="1434" t="n"/>
      <c r="P4" s="1273" t="inlineStr">
        <is>
          <t>2025</t>
        </is>
      </c>
      <c r="Q4" s="1274" t="inlineStr">
        <is>
          <t>2024</t>
        </is>
      </c>
      <c r="R4" s="1274" t="inlineStr">
        <is>
          <t>2025</t>
        </is>
      </c>
      <c r="S4" s="1273" t="inlineStr">
        <is>
          <t>Budget</t>
        </is>
      </c>
      <c r="T4" s="1433" t="inlineStr">
        <is>
          <t>2024</t>
        </is>
      </c>
      <c r="U4" s="1434" t="n"/>
      <c r="V4" s="1273" t="inlineStr">
        <is>
          <t>2025</t>
        </is>
      </c>
      <c r="W4" s="1274" t="inlineStr">
        <is>
          <t>2024</t>
        </is>
      </c>
      <c r="X4" s="1274" t="inlineStr">
        <is>
          <t>2025</t>
        </is>
      </c>
      <c r="Y4" s="1274" t="inlineStr">
        <is>
          <t>2025</t>
        </is>
      </c>
      <c r="Z4" s="1273" t="inlineStr">
        <is>
          <t>Budget</t>
        </is>
      </c>
      <c r="AA4" s="1273" t="inlineStr">
        <is>
          <t>Actu1</t>
        </is>
      </c>
      <c r="AB4" s="1433" t="inlineStr">
        <is>
          <t>2024</t>
        </is>
      </c>
      <c r="AC4" s="1434" t="n"/>
      <c r="AD4" s="1273" t="inlineStr">
        <is>
          <t>2025</t>
        </is>
      </c>
      <c r="AE4" s="1274" t="inlineStr">
        <is>
          <t>2024</t>
        </is>
      </c>
      <c r="AF4" s="1274" t="inlineStr">
        <is>
          <t>2025</t>
        </is>
      </c>
      <c r="AG4" s="1274" t="inlineStr">
        <is>
          <t>2025</t>
        </is>
      </c>
      <c r="AH4" s="1273" t="inlineStr">
        <is>
          <t>Budget</t>
        </is>
      </c>
      <c r="AI4" s="1436" t="inlineStr">
        <is>
          <t>Actu1</t>
        </is>
      </c>
      <c r="AJ4" s="1433" t="inlineStr">
        <is>
          <t>2024</t>
        </is>
      </c>
      <c r="AK4" s="1437" t="n"/>
      <c r="AL4" s="1273" t="inlineStr">
        <is>
          <t>2025</t>
        </is>
      </c>
      <c r="AM4" s="1274" t="inlineStr">
        <is>
          <t>2024</t>
        </is>
      </c>
      <c r="AN4" s="1274" t="inlineStr">
        <is>
          <t>2025</t>
        </is>
      </c>
      <c r="AO4" s="1274" t="inlineStr">
        <is>
          <t>2025</t>
        </is>
      </c>
      <c r="AP4" s="1274" t="inlineStr">
        <is>
          <t>2025</t>
        </is>
      </c>
      <c r="AQ4" s="1273" t="inlineStr">
        <is>
          <t>Budget</t>
        </is>
      </c>
      <c r="AR4" s="1436" t="inlineStr">
        <is>
          <t>Actu2</t>
        </is>
      </c>
      <c r="AS4" s="1433" t="inlineStr">
        <is>
          <t>2024</t>
        </is>
      </c>
      <c r="AT4" s="1437" t="n"/>
      <c r="AU4" s="1273" t="inlineStr">
        <is>
          <t>2025</t>
        </is>
      </c>
      <c r="AV4" s="1274" t="inlineStr">
        <is>
          <t>2024</t>
        </is>
      </c>
      <c r="AW4" s="1274" t="inlineStr">
        <is>
          <t>2025</t>
        </is>
      </c>
      <c r="AX4" s="1274" t="inlineStr">
        <is>
          <t>2025</t>
        </is>
      </c>
      <c r="AY4" s="1273" t="inlineStr">
        <is>
          <t>Budget</t>
        </is>
      </c>
      <c r="AZ4" s="1273" t="inlineStr">
        <is>
          <t>Actu2</t>
        </is>
      </c>
      <c r="BA4" s="1433" t="inlineStr">
        <is>
          <t>2024</t>
        </is>
      </c>
      <c r="BB4" s="1437" t="n"/>
      <c r="BC4" s="1273" t="inlineStr">
        <is>
          <t>2025</t>
        </is>
      </c>
      <c r="BD4" s="1274" t="inlineStr">
        <is>
          <t>2024</t>
        </is>
      </c>
      <c r="BE4" s="1274" t="inlineStr">
        <is>
          <t>2025</t>
        </is>
      </c>
      <c r="BF4" s="1274" t="inlineStr">
        <is>
          <t>2025</t>
        </is>
      </c>
      <c r="BG4" s="1273" t="inlineStr">
        <is>
          <t>Budget</t>
        </is>
      </c>
      <c r="BH4" s="1273" t="inlineStr">
        <is>
          <t>Actu2</t>
        </is>
      </c>
      <c r="BI4" s="1433" t="inlineStr">
        <is>
          <t>2024</t>
        </is>
      </c>
      <c r="BJ4" s="1437" t="n"/>
      <c r="BK4" s="1273" t="inlineStr">
        <is>
          <t>2025</t>
        </is>
      </c>
      <c r="BL4" s="1274" t="inlineStr">
        <is>
          <t>2024</t>
        </is>
      </c>
      <c r="BM4" s="1274" t="inlineStr">
        <is>
          <t>2025</t>
        </is>
      </c>
      <c r="BN4" s="1274" t="inlineStr">
        <is>
          <t>2025</t>
        </is>
      </c>
      <c r="BO4" s="1274" t="inlineStr">
        <is>
          <t>2025</t>
        </is>
      </c>
      <c r="BP4" s="1273" t="inlineStr">
        <is>
          <t>Budget</t>
        </is>
      </c>
      <c r="BQ4" s="1273" t="inlineStr">
        <is>
          <t>Actu3</t>
        </is>
      </c>
      <c r="BR4" s="1433" t="inlineStr">
        <is>
          <t>2024</t>
        </is>
      </c>
      <c r="BS4" s="1437" t="n"/>
      <c r="BT4" s="1273" t="inlineStr">
        <is>
          <t>2025</t>
        </is>
      </c>
      <c r="BU4" s="1274" t="inlineStr">
        <is>
          <t>2024</t>
        </is>
      </c>
      <c r="BV4" s="1274" t="inlineStr">
        <is>
          <t>2025</t>
        </is>
      </c>
      <c r="BW4" s="1274" t="inlineStr">
        <is>
          <t>2025</t>
        </is>
      </c>
      <c r="BX4" s="1273" t="inlineStr">
        <is>
          <t>Budget</t>
        </is>
      </c>
      <c r="BY4" s="1273" t="inlineStr">
        <is>
          <t>Actu3</t>
        </is>
      </c>
      <c r="BZ4" s="1433" t="inlineStr">
        <is>
          <t>2024</t>
        </is>
      </c>
      <c r="CA4" s="1434" t="n"/>
      <c r="CB4" s="1273" t="inlineStr">
        <is>
          <t>2025</t>
        </is>
      </c>
      <c r="CC4" s="1274" t="inlineStr">
        <is>
          <t>2024</t>
        </is>
      </c>
      <c r="CD4" s="1274" t="inlineStr">
        <is>
          <t>2025</t>
        </is>
      </c>
      <c r="CE4" s="1274" t="inlineStr">
        <is>
          <t>2025</t>
        </is>
      </c>
      <c r="CF4" s="1273" t="inlineStr">
        <is>
          <t>Budget</t>
        </is>
      </c>
      <c r="CG4" s="1273" t="inlineStr">
        <is>
          <t>Actu3</t>
        </is>
      </c>
      <c r="CH4" s="1433" t="inlineStr">
        <is>
          <t>2024</t>
        </is>
      </c>
      <c r="CI4" s="1434" t="n"/>
      <c r="CJ4" s="1273" t="inlineStr">
        <is>
          <t>2025</t>
        </is>
      </c>
      <c r="CK4" s="1274" t="inlineStr">
        <is>
          <t>2024</t>
        </is>
      </c>
      <c r="CL4" s="1274" t="inlineStr">
        <is>
          <t>2025</t>
        </is>
      </c>
      <c r="CM4" s="1274" t="inlineStr">
        <is>
          <t>2025</t>
        </is>
      </c>
      <c r="CN4" s="1273" t="inlineStr">
        <is>
          <t>Budget</t>
        </is>
      </c>
      <c r="CO4" s="1273" t="inlineStr">
        <is>
          <t>Actu3</t>
        </is>
      </c>
      <c r="CP4" s="1433" t="inlineStr">
        <is>
          <t>2024</t>
        </is>
      </c>
      <c r="CQ4" s="1437" t="n"/>
      <c r="CR4" s="1438" t="inlineStr">
        <is>
          <t>2025</t>
        </is>
      </c>
      <c r="CS4" s="1439" t="inlineStr">
        <is>
          <t>2025</t>
        </is>
      </c>
      <c r="CT4" s="1439" t="inlineStr">
        <is>
          <t>2025</t>
        </is>
      </c>
      <c r="CU4" s="1439" t="inlineStr">
        <is>
          <t>2025
2025</t>
        </is>
      </c>
      <c r="CV4" s="1287" t="inlineStr">
        <is>
          <t>Budget</t>
        </is>
      </c>
      <c r="CW4" s="1287" t="inlineStr">
        <is>
          <t>Actu3</t>
        </is>
      </c>
      <c r="CX4" s="1440" t="n">
        <v>2024</v>
      </c>
      <c r="CZ4" s="1288" t="inlineStr">
        <is>
          <t>2025</t>
        </is>
      </c>
      <c r="DA4" s="1286" t="inlineStr">
        <is>
          <t>2024</t>
        </is>
      </c>
      <c r="DB4" s="1286" t="inlineStr">
        <is>
          <t>2024</t>
        </is>
      </c>
      <c r="DC4" s="1286" t="inlineStr">
        <is>
          <t>2024</t>
        </is>
      </c>
      <c r="DD4" s="1286" t="inlineStr">
        <is>
          <t>2024</t>
        </is>
      </c>
      <c r="DE4" s="1286" t="inlineStr">
        <is>
          <t>2024</t>
        </is>
      </c>
      <c r="DF4" s="1286" t="inlineStr">
        <is>
          <t>2024</t>
        </is>
      </c>
      <c r="DG4" s="1286" t="inlineStr">
        <is>
          <t>2024</t>
        </is>
      </c>
      <c r="DH4" s="1286" t="inlineStr">
        <is>
          <t>2024</t>
        </is>
      </c>
      <c r="DX4" s="2554" t="n"/>
      <c r="DY4" s="2554" t="n"/>
      <c r="DZ4" s="2554" t="n"/>
    </row>
    <row customFormat="1" customHeight="1" ht="16" r="5" s="2" thickBot="1">
      <c r="A5" s="1425" t="n"/>
      <c r="B5" s="1270" t="n"/>
      <c r="C5" s="1270" t="n"/>
      <c r="D5" s="1441" t="n"/>
      <c r="E5" s="1442" t="n"/>
      <c r="F5" s="1442" t="n"/>
      <c r="G5" s="1443" t="n"/>
      <c r="H5" s="3456" t="n"/>
      <c r="I5" s="3457" t="n"/>
      <c r="J5" s="1441" t="n"/>
      <c r="K5" s="1442" t="n"/>
      <c r="L5" s="1442" t="n"/>
      <c r="M5" s="3458" t="n"/>
      <c r="N5" s="3456" t="n"/>
      <c r="O5" s="3457" t="n"/>
      <c r="P5" s="1441" t="n"/>
      <c r="Q5" s="1442" t="n"/>
      <c r="R5" s="1442" t="n"/>
      <c r="S5" s="1443" t="n"/>
      <c r="T5" s="3456" t="n"/>
      <c r="U5" s="3457" t="n"/>
      <c r="V5" s="1441" t="n"/>
      <c r="W5" s="1442" t="n"/>
      <c r="X5" s="1442" t="n"/>
      <c r="Y5" s="1442" t="n"/>
      <c r="Z5" s="1443" t="n"/>
      <c r="AA5" s="1443" t="n"/>
      <c r="AB5" s="3459" t="n"/>
      <c r="AC5" s="3457" t="n"/>
      <c r="AD5" s="1441" t="n"/>
      <c r="AE5" s="1442" t="n"/>
      <c r="AF5" s="1442" t="n"/>
      <c r="AG5" s="1442" t="n"/>
      <c r="AH5" s="1443" t="n"/>
      <c r="AI5" s="1448" t="n"/>
      <c r="AJ5" s="3456" t="n"/>
      <c r="AK5" s="3460" t="n"/>
      <c r="AL5" s="3461" t="n"/>
      <c r="AM5" s="3462" t="n"/>
      <c r="AN5" s="3462" t="n"/>
      <c r="AO5" s="3462" t="n"/>
      <c r="AP5" s="3462" t="n"/>
      <c r="AQ5" s="1443" t="n"/>
      <c r="AR5" s="1443" t="n"/>
      <c r="AS5" s="3456" t="n"/>
      <c r="AT5" s="3460" t="n"/>
      <c r="AU5" s="1441" t="n"/>
      <c r="AV5" s="1442" t="n"/>
      <c r="AW5" s="1442" t="n"/>
      <c r="AX5" s="1442" t="n"/>
      <c r="AY5" s="1443" t="n"/>
      <c r="AZ5" s="1443" t="n"/>
      <c r="BA5" s="3456" t="n"/>
      <c r="BB5" s="3460" t="n"/>
      <c r="BC5" s="1441" t="n"/>
      <c r="BD5" s="1442" t="n"/>
      <c r="BE5" s="1442" t="n"/>
      <c r="BF5" s="1442" t="n"/>
      <c r="BG5" s="1443" t="n"/>
      <c r="BH5" s="1443" t="n"/>
      <c r="BI5" s="1443" t="n"/>
      <c r="BJ5" s="3460" t="n"/>
      <c r="BK5" s="1441" t="n"/>
      <c r="BL5" s="1442" t="n"/>
      <c r="BM5" s="1442" t="n"/>
      <c r="BN5" s="1442" t="n"/>
      <c r="BO5" s="1442" t="n"/>
      <c r="BP5" s="1443" t="n"/>
      <c r="BQ5" s="1443" t="n"/>
      <c r="BR5" s="1443" t="n"/>
      <c r="BS5" s="3460" t="n"/>
      <c r="BT5" s="1441" t="n"/>
      <c r="BU5" s="1452" t="n"/>
      <c r="BV5" s="3463" t="n"/>
      <c r="BW5" s="1442" t="n"/>
      <c r="BX5" s="1443" t="n"/>
      <c r="BY5" s="1443" t="n"/>
      <c r="BZ5" s="3456" t="n"/>
      <c r="CA5" s="3457" t="n"/>
      <c r="CB5" s="1441" t="n"/>
      <c r="CC5" s="3463" t="n"/>
      <c r="CD5" s="1442" t="n"/>
      <c r="CE5" s="1442" t="n"/>
      <c r="CF5" s="1443" t="n"/>
      <c r="CG5" s="1443" t="n"/>
      <c r="CH5" s="3456" t="n"/>
      <c r="CI5" s="3457" t="n"/>
      <c r="CJ5" s="1441" t="n"/>
      <c r="CK5" s="3463" t="n"/>
      <c r="CL5" s="1442" t="n"/>
      <c r="CM5" s="1442" t="n"/>
      <c r="CN5" s="1443" t="n"/>
      <c r="CO5" s="1443" t="n"/>
      <c r="CP5" s="3456" t="n"/>
      <c r="CQ5" s="3460" t="n"/>
      <c r="CR5" s="1454" t="n"/>
      <c r="CS5" s="1289" t="n"/>
      <c r="CT5" s="1289" t="n"/>
      <c r="CU5" s="1289" t="n"/>
      <c r="CV5" s="1289" t="n"/>
      <c r="CW5" s="1289" t="n"/>
      <c r="CX5" s="3457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  <c r="DH5" s="1289" t="n"/>
      <c r="DX5" s="79" t="n"/>
      <c r="DY5" s="79" t="n"/>
      <c r="DZ5" s="79" t="n"/>
    </row>
    <row customHeight="1" ht="16" r="6" s="2557" thickBot="1">
      <c r="A6" s="2581" t="inlineStr">
        <is>
          <t>Parc Data Mobile actif (90 jrs)</t>
        </is>
      </c>
      <c r="B6" s="3385" t="n"/>
      <c r="C6" s="1270" t="n"/>
      <c r="D6" s="1313" t="n">
        <v>3017908</v>
      </c>
      <c r="E6" s="3464" t="n">
        <v>3153985</v>
      </c>
      <c r="F6" s="1342" t="n">
        <v>3341888.979717994</v>
      </c>
      <c r="G6" s="1304" t="n">
        <v>-323980.9797179936</v>
      </c>
      <c r="H6" s="3465" t="n">
        <v>-0.04314446644483094</v>
      </c>
      <c r="I6" s="3465" t="n"/>
      <c r="J6" s="1295" t="n">
        <v>2884703</v>
      </c>
      <c r="K6" s="3466" t="n">
        <v>3166976</v>
      </c>
      <c r="L6" s="1339" t="n">
        <v>3356365.684728757</v>
      </c>
      <c r="M6" s="3467" t="n">
        <v>-471662.6847287565</v>
      </c>
      <c r="N6" s="1459" t="n">
        <v>-0.08913013549834292</v>
      </c>
      <c r="O6" s="3468" t="n"/>
      <c r="P6" s="1295" t="n">
        <v>2933286</v>
      </c>
      <c r="Q6" s="3466" t="n">
        <v>3359318</v>
      </c>
      <c r="R6" s="1339" t="n">
        <v>3391486.622536372</v>
      </c>
      <c r="S6" s="3467" t="n">
        <v>-458200.6225363724</v>
      </c>
      <c r="T6" s="1459" t="n">
        <v>-0.1268209797345771</v>
      </c>
      <c r="U6" s="3468" t="n"/>
      <c r="V6" s="2465" t="n">
        <v>2915326</v>
      </c>
      <c r="W6" s="2465" t="n">
        <v>3336572</v>
      </c>
      <c r="X6" s="2465" t="n">
        <v>3403744.81561489</v>
      </c>
      <c r="Y6" s="2465" t="n">
        <v>2863479.337067463</v>
      </c>
      <c r="Z6" s="2466" t="n">
        <v>-488418.8156148903</v>
      </c>
      <c r="AA6" s="2466" t="n">
        <v>51846.66293253703</v>
      </c>
      <c r="AB6" s="3469" t="n">
        <v>-0.1262511343978191</v>
      </c>
      <c r="AC6" s="3468" t="n"/>
      <c r="AD6" s="1461" t="n">
        <v>2747770</v>
      </c>
      <c r="AE6" s="1461" t="n">
        <v>3465946</v>
      </c>
      <c r="AF6" s="1462" t="n">
        <v>3447520.44073978</v>
      </c>
      <c r="AG6" s="1462" t="n">
        <v>2886121.478376966</v>
      </c>
      <c r="AH6" s="3470" t="n">
        <v>-699750.4407397802</v>
      </c>
      <c r="AI6" s="3470" t="n">
        <v>-138351.478376966</v>
      </c>
      <c r="AJ6" s="3471" t="n">
        <v>-0.2072092294571237</v>
      </c>
      <c r="AK6" s="3472" t="n"/>
      <c r="AL6" s="1461" t="n">
        <v>2641618</v>
      </c>
      <c r="AM6" s="1461" t="n">
        <v>3305768</v>
      </c>
      <c r="AN6" s="1462" t="n">
        <v>3475060.243510537</v>
      </c>
      <c r="AO6" s="1462" t="n">
        <v>2909227.741345057</v>
      </c>
      <c r="AP6" s="3470" t="n">
        <v>0</v>
      </c>
      <c r="AQ6" s="3470" t="n">
        <v>-833442.2435105373</v>
      </c>
      <c r="AR6" s="3471" t="n">
        <v>-267609.7413450568</v>
      </c>
      <c r="AS6" s="3471" t="n">
        <v>-0.2009064156952333</v>
      </c>
      <c r="AT6" s="3472" t="n"/>
      <c r="AU6" s="1461" t="n">
        <v>2617177</v>
      </c>
      <c r="AV6" s="1461" t="n">
        <v>3200461</v>
      </c>
      <c r="AW6" s="1462" t="n">
        <v>3509293.644043317</v>
      </c>
      <c r="AX6" s="1462" t="n">
        <v>2759519.051490954</v>
      </c>
      <c r="AY6" s="3470" t="n">
        <v>-892116.6440433171</v>
      </c>
      <c r="AZ6" s="3470" t="n">
        <v>-142342.0514909541</v>
      </c>
      <c r="BA6" s="3471" t="n">
        <v>-0.1822499946101515</v>
      </c>
      <c r="BB6" s="3471" t="n"/>
      <c r="BC6" s="1461" t="n">
        <v>2603019</v>
      </c>
      <c r="BD6" s="1461" t="n">
        <v>3242983</v>
      </c>
      <c r="BE6" s="1462" t="n">
        <v>3560011.911415043</v>
      </c>
      <c r="BF6" s="1462" t="n">
        <v>2788189.879173776</v>
      </c>
      <c r="BG6" s="3470" t="n">
        <v>-956992.9114150433</v>
      </c>
      <c r="BH6" s="3470" t="n">
        <v>-185170.8791737757</v>
      </c>
      <c r="BI6" s="3471" t="n">
        <v>-0.1973380680688119</v>
      </c>
      <c r="BJ6" s="3472" t="n"/>
      <c r="BK6" s="1461" t="n">
        <v>2595111</v>
      </c>
      <c r="BL6" s="1461" t="n">
        <v>3171843</v>
      </c>
      <c r="BM6" s="1462" t="n">
        <v>3582873.218663162</v>
      </c>
      <c r="BN6" s="1462" t="n">
        <v>2794612.775261099</v>
      </c>
      <c r="BO6" s="1461" t="n">
        <v>2652807.545070295</v>
      </c>
      <c r="BP6" s="3470" t="n">
        <v>-987762.2186631621</v>
      </c>
      <c r="BQ6" s="3470" t="n">
        <v>-199501.7752610985</v>
      </c>
      <c r="BR6" s="3471" t="n">
        <v>-0.1818286718478815</v>
      </c>
      <c r="BS6" s="3472" t="n"/>
      <c r="BT6" s="1461" t="n">
        <v>2577121</v>
      </c>
      <c r="BU6" s="1461" t="n">
        <v>3031143</v>
      </c>
      <c r="BV6" s="1462" t="n">
        <v>3629811.379390184</v>
      </c>
      <c r="BW6" s="1461" t="n">
        <v>2678819.841004779</v>
      </c>
      <c r="BX6" s="3470" t="n">
        <v>-1052690.379390184</v>
      </c>
      <c r="BY6" s="3470" t="n">
        <v>-101698.8410047791</v>
      </c>
      <c r="BZ6" s="3471" t="n">
        <v>-0.1497857408904826</v>
      </c>
      <c r="CA6" s="3473" t="n"/>
      <c r="CB6" s="1461" t="n">
        <v>2516949</v>
      </c>
      <c r="CC6" s="1461" t="n">
        <v>2897869</v>
      </c>
      <c r="CD6" s="1462" t="n">
        <v>3645127.343101357</v>
      </c>
      <c r="CE6" s="1461" t="n">
        <v>2680259.167016252</v>
      </c>
      <c r="CF6" s="3470" t="n">
        <v>-1128178.343101357</v>
      </c>
      <c r="CG6" s="3470" t="n">
        <v>-163310.1670162519</v>
      </c>
      <c r="CH6" s="3471" t="n">
        <v>-0.1314483159866785</v>
      </c>
      <c r="CI6" s="3473" t="n"/>
      <c r="CJ6" s="1461" t="n">
        <v>2577065</v>
      </c>
      <c r="CK6" s="1461" t="n">
        <v>2925666</v>
      </c>
      <c r="CL6" s="1462" t="n">
        <v>3700561.881358921</v>
      </c>
      <c r="CM6" s="1461" t="n">
        <v>2713253.464334225</v>
      </c>
      <c r="CN6" s="3470" t="n">
        <v>-1123496.881358921</v>
      </c>
      <c r="CO6" s="3470" t="n">
        <v>-136188.4643342253</v>
      </c>
      <c r="CP6" s="3471" t="n">
        <v>-0.1191526989068472</v>
      </c>
      <c r="CQ6" s="1467" t="n"/>
      <c r="CR6" s="1468" t="n">
        <v>2577065</v>
      </c>
      <c r="CS6" s="1468" t="n">
        <v>2925666</v>
      </c>
      <c r="CT6" s="1468" t="n">
        <v>3700561.881358921</v>
      </c>
      <c r="CU6" s="1468" t="n"/>
      <c r="CV6" s="1469" t="n">
        <v>-1123496.881358921</v>
      </c>
      <c r="CW6" s="1469" t="n"/>
      <c r="CX6" s="3474">
        <f>IFERROR(CR6/CS6-1,"-")</f>
        <v/>
      </c>
      <c r="CY6" s="260" t="n"/>
      <c r="CZ6" s="1468" t="n">
        <v>3700561.881358921</v>
      </c>
      <c r="DA6" s="3475" t="n">
        <v>3097404.902991577</v>
      </c>
      <c r="DB6" s="3475" t="n">
        <v>0</v>
      </c>
      <c r="DC6" s="1468" t="n">
        <v>2713253.464334225</v>
      </c>
      <c r="DD6" s="3476" t="n">
        <v>2925666</v>
      </c>
      <c r="DE6" s="1473">
        <f>CZ6/$DD6-1</f>
        <v/>
      </c>
      <c r="DF6" s="1474">
        <f>DA6/$DD6-1</f>
        <v/>
      </c>
      <c r="DG6" s="1474">
        <f>DB6/$DD6-1</f>
        <v/>
      </c>
      <c r="DH6" s="1474">
        <f>DC6/$DD6-1</f>
        <v/>
      </c>
    </row>
    <row customHeight="1" ht="15" r="7" s="2557">
      <c r="A7" s="2585" t="inlineStr">
        <is>
          <t>2G</t>
        </is>
      </c>
      <c r="B7" s="3477" t="n"/>
      <c r="C7" s="1270" t="n"/>
      <c r="D7" s="1475" t="n">
        <v>995308</v>
      </c>
      <c r="E7" s="1475" t="n">
        <v>1193666.7</v>
      </c>
      <c r="F7" s="1475" t="n">
        <v>1090388.335784759</v>
      </c>
      <c r="G7" s="1365" t="n">
        <v>-95080.33578475891</v>
      </c>
      <c r="H7" s="3478" t="n">
        <v>-0.1661759517962593</v>
      </c>
      <c r="I7" s="3478" t="n"/>
      <c r="J7" s="1359" t="n">
        <v>963137</v>
      </c>
      <c r="K7" s="1359" t="n">
        <v>1190267.1</v>
      </c>
      <c r="L7" s="1359" t="n">
        <v>1087895.023868995</v>
      </c>
      <c r="M7" s="3479" t="n">
        <v>-124758.0238689946</v>
      </c>
      <c r="N7" s="1478" t="n">
        <v>-0.1908227993531872</v>
      </c>
      <c r="O7" s="1479" t="n"/>
      <c r="P7" s="1359" t="n">
        <v>992147</v>
      </c>
      <c r="Q7" s="1359" t="n">
        <v>1202743.1</v>
      </c>
      <c r="R7" s="1359" t="n">
        <v>1085407.413228735</v>
      </c>
      <c r="S7" s="3479" t="n">
        <v>-93260.41322873486</v>
      </c>
      <c r="T7" s="1478" t="n">
        <v>-0.1750964940060766</v>
      </c>
      <c r="U7" s="1479" t="n"/>
      <c r="V7" s="2465" t="n">
        <v>978846</v>
      </c>
      <c r="W7" s="2465" t="n">
        <v>1175524.1</v>
      </c>
      <c r="X7" s="2465" t="n">
        <v>1082925.490827287</v>
      </c>
      <c r="Y7" s="2465" t="n">
        <v>959789.7896545187</v>
      </c>
      <c r="Z7" s="2468" t="n">
        <v>-104079.4908272866</v>
      </c>
      <c r="AA7" s="2468" t="n">
        <v>19056.21034548129</v>
      </c>
      <c r="AB7" s="2469" t="n">
        <v>-0.1673109892004767</v>
      </c>
      <c r="AC7" s="1479" t="n"/>
      <c r="AD7" s="1480" t="n">
        <v>880782</v>
      </c>
      <c r="AE7" s="1480" t="n">
        <v>1190845.2</v>
      </c>
      <c r="AF7" s="1480" t="n">
        <v>1080449.243657767</v>
      </c>
      <c r="AG7" s="1481" t="n">
        <v>958120.5492483089</v>
      </c>
      <c r="AH7" s="3480" t="n">
        <v>-199667.2436577666</v>
      </c>
      <c r="AI7" s="3480" t="n">
        <v>-77338.54924830887</v>
      </c>
      <c r="AJ7" s="1483" t="n">
        <v>-0.2603723808938391</v>
      </c>
      <c r="AK7" s="1484" t="n"/>
      <c r="AL7" s="1480" t="n">
        <v>835209</v>
      </c>
      <c r="AM7" s="1480" t="n">
        <v>1068688.2</v>
      </c>
      <c r="AN7" s="1480" t="n">
        <v>1077978.658743034</v>
      </c>
      <c r="AO7" s="1481" t="n">
        <v>956454.2119398022</v>
      </c>
      <c r="AP7" s="3480" t="n">
        <v>0</v>
      </c>
      <c r="AQ7" s="3480" t="n">
        <v>-242769.6587430339</v>
      </c>
      <c r="AR7" s="1483" t="n">
        <v>-121245.2119398022</v>
      </c>
      <c r="AS7" s="1483" t="n">
        <v>-0.2184727032636834</v>
      </c>
      <c r="AT7" s="1484" t="n"/>
      <c r="AU7" s="1480" t="n">
        <v>795916</v>
      </c>
      <c r="AV7" s="1480" t="n">
        <v>1106724.3</v>
      </c>
      <c r="AW7" s="1480" t="n">
        <v>1075513.723135621</v>
      </c>
      <c r="AX7" s="1481" t="n">
        <v>858338.1573233883</v>
      </c>
      <c r="AY7" s="3480" t="n">
        <v>-279597.7231356208</v>
      </c>
      <c r="AZ7" s="3480" t="n">
        <v>-62422.15732338827</v>
      </c>
      <c r="BA7" s="1483" t="n">
        <v>-0.2808362480158789</v>
      </c>
      <c r="BB7" s="1483" t="n"/>
      <c r="BC7" s="1480" t="n">
        <v>770463</v>
      </c>
      <c r="BD7" s="1480" t="n">
        <v>1118729.6</v>
      </c>
      <c r="BE7" s="1480" t="n">
        <v>1073054.423917667</v>
      </c>
      <c r="BF7" s="1481" t="n">
        <v>847331.6210415908</v>
      </c>
      <c r="BG7" s="3480" t="n">
        <v>-302591.4239176665</v>
      </c>
      <c r="BH7" s="3480" t="n">
        <v>-76868.62104159081</v>
      </c>
      <c r="BI7" s="1483" t="n">
        <v>-0.3113054307314297</v>
      </c>
      <c r="BJ7" s="1484" t="n"/>
      <c r="BK7" s="1480" t="n">
        <v>754963</v>
      </c>
      <c r="BL7" s="1480" t="n">
        <v>1110953.6</v>
      </c>
      <c r="BM7" s="1480" t="n">
        <v>1070600.748200848</v>
      </c>
      <c r="BN7" s="1481" t="n">
        <v>836466.2224220177</v>
      </c>
      <c r="BO7" s="1480" t="n">
        <v>775634.6892014163</v>
      </c>
      <c r="BP7" s="3480" t="n">
        <v>-315637.7482008478</v>
      </c>
      <c r="BQ7" s="3480" t="n">
        <v>-81503.22242201772</v>
      </c>
      <c r="BR7" s="1483" t="n">
        <v>-0.3204369651441789</v>
      </c>
      <c r="BS7" s="1484" t="n"/>
      <c r="BT7" s="1480" t="n">
        <v>726790</v>
      </c>
      <c r="BU7" s="1480" t="n">
        <v>1052796.7</v>
      </c>
      <c r="BV7" s="1480" t="n">
        <v>1068152.683126312</v>
      </c>
      <c r="BW7" s="1480" t="n">
        <v>765688.66585936</v>
      </c>
      <c r="BX7" s="3480" t="n">
        <v>-341362.6831263124</v>
      </c>
      <c r="BY7" s="3480" t="n">
        <v>-38898.66585936002</v>
      </c>
      <c r="BZ7" s="1483" t="n">
        <v>-0.3096577905306884</v>
      </c>
      <c r="CA7" s="1485" t="n"/>
      <c r="CB7" s="1480" t="n">
        <v>676506</v>
      </c>
      <c r="CC7" s="1480" t="n">
        <v>997151.9</v>
      </c>
      <c r="CD7" s="1480" t="n">
        <v>1065710.215864612</v>
      </c>
      <c r="CE7" s="1480" t="n">
        <v>755870.1811404441</v>
      </c>
      <c r="CF7" s="3480" t="n">
        <v>-389204.2158646118</v>
      </c>
      <c r="CG7" s="3480" t="n">
        <v>-79364.18114044413</v>
      </c>
      <c r="CH7" s="1483" t="n">
        <v>-0.3215617399916703</v>
      </c>
      <c r="CI7" s="1485" t="n"/>
      <c r="CJ7" s="1480" t="n">
        <v>665089</v>
      </c>
      <c r="CK7" s="1480" t="n">
        <v>967403.9</v>
      </c>
      <c r="CL7" s="1480" t="n">
        <v>1063273.333615633</v>
      </c>
      <c r="CM7" s="1480" t="n">
        <v>746177.5996070839</v>
      </c>
      <c r="CN7" s="3480" t="n">
        <v>-398184.3336156334</v>
      </c>
      <c r="CO7" s="3480" t="n">
        <v>-81088.59960708395</v>
      </c>
      <c r="CP7" s="1483" t="n">
        <v>-0.3125012210515173</v>
      </c>
      <c r="CQ7" s="1484" t="n"/>
      <c r="CR7" s="1486" t="n">
        <v>665089</v>
      </c>
      <c r="CS7" s="1486" t="n">
        <v>967403.9</v>
      </c>
      <c r="CT7" s="1486" t="n">
        <v>1063273.333615633</v>
      </c>
      <c r="CU7" s="1486" t="n"/>
      <c r="CV7" s="1487" t="n">
        <v>-398184.3336156334</v>
      </c>
      <c r="CW7" s="1487" t="n"/>
      <c r="CX7" s="3481">
        <f>IFERROR(CR7/CS7-1,"-")</f>
        <v/>
      </c>
      <c r="CY7" s="260" t="n"/>
      <c r="CZ7" s="1486" t="n">
        <v>1063273.333615633</v>
      </c>
      <c r="DA7" s="3482" t="n">
        <v>946516.8710109668</v>
      </c>
      <c r="DB7" s="3482" t="n"/>
      <c r="DC7" s="1486" t="n">
        <v>746177.5996070839</v>
      </c>
      <c r="DD7" s="3483" t="n">
        <v>967403.9</v>
      </c>
      <c r="DE7" s="1491">
        <f>CZ7/$DD7-1</f>
        <v/>
      </c>
      <c r="DF7" s="1492">
        <f>DA7/$DD7-1</f>
        <v/>
      </c>
      <c r="DG7" s="1492">
        <f>DB7/$DD7-1</f>
        <v/>
      </c>
      <c r="DH7" s="1492">
        <f>DC7/$DD7-1</f>
        <v/>
      </c>
    </row>
    <row customHeight="1" ht="15" r="8" s="2557">
      <c r="A8" s="1493" t="inlineStr">
        <is>
          <t>3G</t>
        </is>
      </c>
      <c r="B8" s="1494" t="n"/>
      <c r="C8" s="1270" t="n"/>
      <c r="D8" s="1369" t="n">
        <v>617165</v>
      </c>
      <c r="E8" s="1369" t="n">
        <v>823512.5</v>
      </c>
      <c r="F8" s="1369" t="n">
        <v>683702.7540316274</v>
      </c>
      <c r="G8" s="1332" t="n">
        <v>-66537.75403162744</v>
      </c>
      <c r="H8" s="3484" t="n">
        <v>-0.2505699670618236</v>
      </c>
      <c r="I8" s="3484" t="n"/>
      <c r="J8" s="1327" t="n">
        <v>583583</v>
      </c>
      <c r="K8" s="1327" t="n">
        <v>811799.5</v>
      </c>
      <c r="L8" s="1327" t="n">
        <v>681293.5749782257</v>
      </c>
      <c r="M8" s="3485" t="n">
        <v>-97710.57497822575</v>
      </c>
      <c r="N8" s="1497" t="n">
        <v>-0.2811242184800558</v>
      </c>
      <c r="O8" s="1498" t="n"/>
      <c r="P8" s="1327" t="n">
        <v>568911</v>
      </c>
      <c r="Q8" s="1327" t="n">
        <v>844841.5</v>
      </c>
      <c r="R8" s="1327" t="n">
        <v>678892.8852042326</v>
      </c>
      <c r="S8" s="3485" t="n">
        <v>-109981.8852042326</v>
      </c>
      <c r="T8" s="1497" t="n">
        <v>-0.3266062332401994</v>
      </c>
      <c r="U8" s="1498" t="n"/>
      <c r="V8" s="2459" t="n">
        <v>537767</v>
      </c>
      <c r="W8" s="2459" t="n">
        <v>821692.5</v>
      </c>
      <c r="X8" s="2459" t="n">
        <v>676500.6547957797</v>
      </c>
      <c r="Y8" s="2459" t="n">
        <v>550776.3760557143</v>
      </c>
      <c r="Z8" s="2470" t="n">
        <v>-138733.6547957797</v>
      </c>
      <c r="AA8" s="2470" t="n">
        <v>-13009.37605571433</v>
      </c>
      <c r="AB8" s="2471" t="n">
        <v>-0.3455374121097613</v>
      </c>
      <c r="AC8" s="1498" t="n"/>
      <c r="AD8" s="1499" t="n">
        <v>490436</v>
      </c>
      <c r="AE8" s="1499" t="n">
        <v>816899</v>
      </c>
      <c r="AF8" s="1499" t="n">
        <v>674116.853944407</v>
      </c>
      <c r="AG8" s="1500" t="n">
        <v>535071.2792155507</v>
      </c>
      <c r="AH8" s="3486" t="n">
        <v>-183680.853944407</v>
      </c>
      <c r="AI8" s="3486" t="n">
        <v>-44635.27921555075</v>
      </c>
      <c r="AJ8" s="1502" t="n">
        <v>-0.399636919619194</v>
      </c>
      <c r="AK8" s="1503" t="n"/>
      <c r="AL8" s="1499" t="n">
        <v>453581</v>
      </c>
      <c r="AM8" s="1499" t="n">
        <v>779960</v>
      </c>
      <c r="AN8" s="1499" t="n">
        <v>671340.2967746916</v>
      </c>
      <c r="AO8" s="1500" t="n">
        <v>532867.4239226267</v>
      </c>
      <c r="AP8" s="3486" t="n">
        <v>0</v>
      </c>
      <c r="AQ8" s="3486" t="n">
        <v>-217759.2967746916</v>
      </c>
      <c r="AR8" s="1502" t="n">
        <v>-79286.42392262665</v>
      </c>
      <c r="AS8" s="1502" t="n">
        <v>-0.4184560746704959</v>
      </c>
      <c r="AT8" s="1503" t="n"/>
      <c r="AU8" s="1499" t="n">
        <v>440161</v>
      </c>
      <c r="AV8" s="1499" t="n">
        <v>724962.5</v>
      </c>
      <c r="AW8" s="1499" t="n">
        <v>668575.1757078886</v>
      </c>
      <c r="AX8" s="1500" t="n">
        <v>479515.4649788164</v>
      </c>
      <c r="AY8" s="3486" t="n">
        <v>-228414.1757078886</v>
      </c>
      <c r="AZ8" s="3486" t="n">
        <v>-39354.4649788164</v>
      </c>
      <c r="BA8" s="1502" t="n">
        <v>-0.3928499749987068</v>
      </c>
      <c r="BB8" s="1502" t="n"/>
      <c r="BC8" s="1499" t="n">
        <v>427679</v>
      </c>
      <c r="BD8" s="1499" t="n">
        <v>719036</v>
      </c>
      <c r="BE8" s="1499" t="n">
        <v>665821.4436408981</v>
      </c>
      <c r="BF8" s="1500" t="n">
        <v>474146.7265431046</v>
      </c>
      <c r="BG8" s="3486" t="n">
        <v>-238142.4436408981</v>
      </c>
      <c r="BH8" s="3486" t="n">
        <v>-46467.72654310463</v>
      </c>
      <c r="BI8" s="1502" t="n">
        <v>-0.4052050245050317</v>
      </c>
      <c r="BJ8" s="1503" t="n"/>
      <c r="BK8" s="1499" t="n">
        <v>416099</v>
      </c>
      <c r="BL8" s="1499" t="n">
        <v>692137</v>
      </c>
      <c r="BM8" s="1499" t="n">
        <v>663079.0536646288</v>
      </c>
      <c r="BN8" s="1500" t="n">
        <v>468838.0974354462</v>
      </c>
      <c r="BO8" s="1499" t="n">
        <v>430359.938056221</v>
      </c>
      <c r="BP8" s="3486" t="n">
        <v>-246980.0536646288</v>
      </c>
      <c r="BQ8" s="3486" t="n">
        <v>-52739.09743544622</v>
      </c>
      <c r="BR8" s="1502" t="n">
        <v>-0.3988198868143157</v>
      </c>
      <c r="BS8" s="1503" t="n"/>
      <c r="BT8" s="1499" t="n">
        <v>408602</v>
      </c>
      <c r="BU8" s="1499" t="n">
        <v>661491.5</v>
      </c>
      <c r="BV8" s="1499" t="n">
        <v>660347.9590631987</v>
      </c>
      <c r="BW8" s="1499" t="n">
        <v>425541.5534380418</v>
      </c>
      <c r="BX8" s="3486" t="n">
        <v>-251745.9590631987</v>
      </c>
      <c r="BY8" s="3486" t="n">
        <v>-16939.55343804177</v>
      </c>
      <c r="BZ8" s="1502" t="n">
        <v>-0.3823019645755086</v>
      </c>
      <c r="CA8" s="1504" t="n"/>
      <c r="CB8" s="1499" t="n">
        <v>406348</v>
      </c>
      <c r="CC8" s="1499" t="n">
        <v>630811.5</v>
      </c>
      <c r="CD8" s="1499" t="n">
        <v>657628.1133131396</v>
      </c>
      <c r="CE8" s="1499" t="n">
        <v>420777.1162909807</v>
      </c>
      <c r="CF8" s="3486" t="n">
        <v>-251280.1133131396</v>
      </c>
      <c r="CG8" s="3486" t="n">
        <v>-14429.11629098072</v>
      </c>
      <c r="CH8" s="1502" t="n">
        <v>-0.3558329231474061</v>
      </c>
      <c r="CI8" s="1504" t="n"/>
      <c r="CJ8" s="1499" t="n">
        <v>385686</v>
      </c>
      <c r="CK8" s="1499" t="n">
        <v>618783.5</v>
      </c>
      <c r="CL8" s="1499" t="n">
        <v>654919.4700826048</v>
      </c>
      <c r="CM8" s="1499" t="n">
        <v>416066.0226097808</v>
      </c>
      <c r="CN8" s="3486" t="n">
        <v>-269233.4700826048</v>
      </c>
      <c r="CO8" s="3486" t="n">
        <v>-30380.02260978078</v>
      </c>
      <c r="CP8" s="1502" t="n">
        <v>-0.3767028370989207</v>
      </c>
      <c r="CQ8" s="1503" t="n"/>
      <c r="CR8" s="1505" t="n">
        <v>385686</v>
      </c>
      <c r="CS8" s="1505" t="n">
        <v>618783.5</v>
      </c>
      <c r="CT8" s="1505" t="n">
        <v>654919.4700826048</v>
      </c>
      <c r="CU8" s="1505" t="n"/>
      <c r="CV8" s="1506" t="n">
        <v>-269233.4700826048</v>
      </c>
      <c r="CW8" s="1506" t="n"/>
      <c r="CX8" s="3487">
        <f>IFERROR(CR8/CS8-1,"-")</f>
        <v/>
      </c>
      <c r="CY8" s="260" t="n"/>
      <c r="CZ8" s="1505" t="n">
        <v>654919.4700826048</v>
      </c>
      <c r="DA8" s="3488" t="n">
        <v>519833.6113239636</v>
      </c>
      <c r="DB8" s="3488" t="n"/>
      <c r="DC8" s="1505" t="n">
        <v>416066.0226097808</v>
      </c>
      <c r="DD8" s="3489" t="n">
        <v>618783.5</v>
      </c>
      <c r="DE8" s="1510">
        <f>CZ8/$DD8-1</f>
        <v/>
      </c>
      <c r="DF8" s="1511">
        <f>DA8/$DD8-1</f>
        <v/>
      </c>
      <c r="DG8" s="1511">
        <f>DB8/$DD8-1</f>
        <v/>
      </c>
      <c r="DH8" s="1511">
        <f>DC8/$DD8-1</f>
        <v/>
      </c>
      <c r="DX8" s="2811">
        <f>CS8-CZ8</f>
        <v/>
      </c>
      <c r="DY8" s="2811">
        <f>CT8-DC8</f>
        <v/>
      </c>
      <c r="DZ8" s="2811">
        <f>CW8-DD8</f>
        <v/>
      </c>
    </row>
    <row customHeight="1" ht="16" r="9" s="2557" thickBot="1">
      <c r="A9" s="2586" t="inlineStr">
        <is>
          <t>4G</t>
        </is>
      </c>
      <c r="B9" s="3490" t="n"/>
      <c r="C9" s="1270" t="n"/>
      <c r="D9" s="1512" t="n">
        <v>1405435</v>
      </c>
      <c r="E9" s="1512" t="n">
        <v>1136805.8</v>
      </c>
      <c r="F9" s="1512" t="n">
        <v>1567797.889901607</v>
      </c>
      <c r="G9" s="1344" t="n">
        <v>-162362.8899016073</v>
      </c>
      <c r="H9" s="3491" t="n">
        <v>0.2363017500438509</v>
      </c>
      <c r="I9" s="3491" t="n"/>
      <c r="J9" s="1338" t="n">
        <v>1337983</v>
      </c>
      <c r="K9" s="1338" t="n">
        <v>1164909.4</v>
      </c>
      <c r="L9" s="1338" t="n">
        <v>1587177.085881536</v>
      </c>
      <c r="M9" s="3492" t="n">
        <v>-249194.0858815359</v>
      </c>
      <c r="N9" s="1515" t="n">
        <v>0.1485725842713606</v>
      </c>
      <c r="O9" s="1459" t="n"/>
      <c r="P9" s="1338" t="n">
        <v>1372228</v>
      </c>
      <c r="Q9" s="1338" t="n">
        <v>1311733.4</v>
      </c>
      <c r="R9" s="1338" t="n">
        <v>1627186.324103405</v>
      </c>
      <c r="S9" s="3492" t="n">
        <v>-254958.3241034048</v>
      </c>
      <c r="T9" s="1515" t="n">
        <v>0.04611806027047871</v>
      </c>
      <c r="U9" s="1459" t="n"/>
      <c r="V9" s="2472" t="n">
        <v>1398713</v>
      </c>
      <c r="W9" s="2472" t="n">
        <v>1339355.4</v>
      </c>
      <c r="X9" s="2472" t="n">
        <v>1644318.669991824</v>
      </c>
      <c r="Y9" s="2472" t="n">
        <v>1352913.17135723</v>
      </c>
      <c r="Z9" s="2473" t="n">
        <v>-245605.6699918241</v>
      </c>
      <c r="AA9" s="2473" t="n">
        <v>45799.82864276995</v>
      </c>
      <c r="AB9" s="2474" t="n">
        <v>0.04431803537731671</v>
      </c>
      <c r="AC9" s="1459" t="n"/>
      <c r="AD9" s="1516" t="n">
        <v>1376552</v>
      </c>
      <c r="AE9" s="1516" t="n">
        <v>1458201.8</v>
      </c>
      <c r="AF9" s="1516" t="n">
        <v>1692954.343137607</v>
      </c>
      <c r="AG9" s="1462" t="n">
        <v>1392929.649913106</v>
      </c>
      <c r="AH9" s="3493" t="n">
        <v>-316402.3431376067</v>
      </c>
      <c r="AI9" s="3493" t="n">
        <v>-16377.64991310611</v>
      </c>
      <c r="AJ9" s="1518" t="n">
        <v>-0.05599348457806053</v>
      </c>
      <c r="AK9" s="1467" t="n"/>
      <c r="AL9" s="1516" t="n">
        <v>1352828</v>
      </c>
      <c r="AM9" s="1516" t="n">
        <v>1457119.8</v>
      </c>
      <c r="AN9" s="1516" t="n">
        <v>1725741.287992812</v>
      </c>
      <c r="AO9" s="1462" t="n">
        <v>1419906.105482628</v>
      </c>
      <c r="AP9" s="3494" t="n">
        <v>0</v>
      </c>
      <c r="AQ9" s="3493" t="n">
        <v>-372913.2879928118</v>
      </c>
      <c r="AR9" s="1518" t="n">
        <v>-67078.1054826281</v>
      </c>
      <c r="AS9" s="1518" t="n">
        <v>-0.07157393647385757</v>
      </c>
      <c r="AT9" s="1467" t="n"/>
      <c r="AU9" s="1516" t="n">
        <v>1381100</v>
      </c>
      <c r="AV9" s="1516" t="n">
        <v>1368774.2</v>
      </c>
      <c r="AW9" s="1516" t="n">
        <v>1765204.745199808</v>
      </c>
      <c r="AX9" s="1462" t="n">
        <v>1421665.42918875</v>
      </c>
      <c r="AY9" s="3493" t="n">
        <v>-384104.7451998079</v>
      </c>
      <c r="AZ9" s="3493" t="n">
        <v>-40565.42918874952</v>
      </c>
      <c r="BA9" s="1518" t="n">
        <v>0.009004991473392732</v>
      </c>
      <c r="BB9" s="1518" t="n"/>
      <c r="BC9" s="1516" t="n">
        <v>1404877</v>
      </c>
      <c r="BD9" s="1516" t="n">
        <v>1405217.4</v>
      </c>
      <c r="BE9" s="1516" t="n">
        <v>1821136.043856479</v>
      </c>
      <c r="BF9" s="1462" t="n">
        <v>1466711.53158908</v>
      </c>
      <c r="BG9" s="3493" t="n">
        <v>-416259.0438564788</v>
      </c>
      <c r="BH9" s="3493" t="n">
        <v>-61834.53158908011</v>
      </c>
      <c r="BI9" s="1518" t="n">
        <v>-0.0002422400975108374</v>
      </c>
      <c r="BJ9" s="1467" t="n"/>
      <c r="BK9" s="1516" t="n">
        <v>1424049</v>
      </c>
      <c r="BL9" s="1516" t="n">
        <v>1368752.4</v>
      </c>
      <c r="BM9" s="1516" t="n">
        <v>1849193.416797685</v>
      </c>
      <c r="BN9" s="1462" t="n">
        <v>1489308.455403634</v>
      </c>
      <c r="BO9" s="1516" t="n">
        <v>1446812.917812658</v>
      </c>
      <c r="BP9" s="3493" t="n">
        <v>-425144.4167976854</v>
      </c>
      <c r="BQ9" s="3493" t="n">
        <v>-65259.45540363411</v>
      </c>
      <c r="BR9" s="1518" t="n">
        <v>0.04039927162867452</v>
      </c>
      <c r="BS9" s="1467" t="n"/>
      <c r="BT9" s="1516" t="n">
        <v>1441729</v>
      </c>
      <c r="BU9" s="1516" t="n">
        <v>1316854.8</v>
      </c>
      <c r="BV9" s="1516" t="n">
        <v>1901310.737200673</v>
      </c>
      <c r="BW9" s="1516" t="n">
        <v>1487589.621707377</v>
      </c>
      <c r="BX9" s="3493" t="n">
        <v>-459581.7372006732</v>
      </c>
      <c r="BY9" s="3493" t="n">
        <v>-45860.62170737726</v>
      </c>
      <c r="BZ9" s="1518" t="n">
        <v>0.09482761501116133</v>
      </c>
      <c r="CA9" s="1520" t="n"/>
      <c r="CB9" s="1516" t="n">
        <v>1434095</v>
      </c>
      <c r="CC9" s="1516" t="n">
        <v>1269905.6</v>
      </c>
      <c r="CD9" s="1516" t="n">
        <v>1921789.013923605</v>
      </c>
      <c r="CE9" s="1516" t="n">
        <v>1503611.869584827</v>
      </c>
      <c r="CF9" s="3493" t="n">
        <v>-487694.0139236054</v>
      </c>
      <c r="CG9" s="3493" t="n">
        <v>-69516.86958482699</v>
      </c>
      <c r="CH9" s="1518" t="n">
        <v>0.1292926025367553</v>
      </c>
      <c r="CI9" s="1520" t="n"/>
      <c r="CJ9" s="1516" t="n">
        <v>1526290</v>
      </c>
      <c r="CK9" s="1516" t="n">
        <v>1339478.6</v>
      </c>
      <c r="CL9" s="1516" t="n">
        <v>1982369.077660683</v>
      </c>
      <c r="CM9" s="1516" t="n">
        <v>1551009.84211736</v>
      </c>
      <c r="CN9" s="3493" t="n">
        <v>-456079.0776606831</v>
      </c>
      <c r="CO9" s="3493" t="n">
        <v>-24719.84211736033</v>
      </c>
      <c r="CP9" s="1518" t="n">
        <v>0.1394657592887261</v>
      </c>
      <c r="CQ9" s="1467" t="n"/>
      <c r="CR9" s="1521" t="n">
        <v>1526290</v>
      </c>
      <c r="CS9" s="1521" t="n">
        <v>1339478.6</v>
      </c>
      <c r="CT9" s="1521" t="n">
        <v>1982369.077660683</v>
      </c>
      <c r="CU9" s="1521" t="n"/>
      <c r="CV9" s="1522" t="n">
        <v>-456079.0776606831</v>
      </c>
      <c r="CW9" s="1522" t="n"/>
      <c r="CX9" s="3495">
        <f>IFERROR(CR9/CS9-1,"-")</f>
        <v/>
      </c>
      <c r="CY9" s="260" t="n"/>
      <c r="CZ9" s="1521" t="n">
        <v>1982369.077660683</v>
      </c>
      <c r="DA9" s="3496" t="n">
        <v>1631054.420656646</v>
      </c>
      <c r="DB9" s="3496" t="n"/>
      <c r="DC9" s="1521" t="n">
        <v>1551009.84211736</v>
      </c>
      <c r="DD9" s="3497" t="n">
        <v>1339478.6</v>
      </c>
      <c r="DE9" s="1526">
        <f>CZ9/$DD9-1</f>
        <v/>
      </c>
      <c r="DF9" s="1527">
        <f>DA9/$DD9-1</f>
        <v/>
      </c>
      <c r="DG9" s="1527">
        <f>DB9/$DD9-1</f>
        <v/>
      </c>
      <c r="DH9" s="1527">
        <f>DC9/$DD9-1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Height="1" ht="17" r="10" s="2557" thickBot="1">
      <c r="A10" s="1528" t="n"/>
      <c r="B10" s="1307" t="n"/>
      <c r="C10" s="1300" t="n"/>
      <c r="D10" s="1310" t="n"/>
      <c r="E10" s="1310" t="n"/>
      <c r="F10" s="1310" t="n"/>
      <c r="G10" s="1308" t="n"/>
      <c r="H10" s="3498" t="n"/>
      <c r="I10" s="3498" t="n"/>
      <c r="J10" s="1308" t="n"/>
      <c r="K10" s="1308" t="n"/>
      <c r="L10" s="1308" t="n"/>
      <c r="M10" s="3499" t="n"/>
      <c r="N10" s="1531" t="n"/>
      <c r="O10" s="3498" t="n"/>
      <c r="P10" s="1308" t="n"/>
      <c r="Q10" s="1308" t="n"/>
      <c r="R10" s="1308" t="n"/>
      <c r="S10" s="3499" t="n"/>
      <c r="T10" s="1531" t="n"/>
      <c r="U10" s="3498" t="n"/>
      <c r="V10" s="2475" t="n"/>
      <c r="W10" s="2475" t="n"/>
      <c r="X10" s="2475" t="n"/>
      <c r="Y10" s="2475" t="n"/>
      <c r="Z10" s="2476" t="n"/>
      <c r="AA10" s="2476" t="n"/>
      <c r="AB10" s="3500" t="n"/>
      <c r="AC10" s="3498" t="n"/>
      <c r="AD10" s="1532" t="n"/>
      <c r="AE10" s="1500" t="n"/>
      <c r="AF10" s="1500" t="n"/>
      <c r="AG10" s="1500" t="n"/>
      <c r="AH10" s="3501" t="n"/>
      <c r="AI10" s="3501" t="n"/>
      <c r="AJ10" s="3502" t="n"/>
      <c r="AK10" s="3503" t="n"/>
      <c r="AL10" s="1532" t="n"/>
      <c r="AM10" s="1500" t="n"/>
      <c r="AN10" s="1500" t="n"/>
      <c r="AO10" s="1500" t="n"/>
      <c r="AP10" s="3501" t="n"/>
      <c r="AQ10" s="3501" t="n"/>
      <c r="AR10" s="3502" t="n"/>
      <c r="AS10" s="3502" t="n"/>
      <c r="AT10" s="3503" t="n"/>
      <c r="AU10" s="1532" t="n"/>
      <c r="AV10" s="1500" t="n"/>
      <c r="AW10" s="1500" t="n"/>
      <c r="AX10" s="1500" t="n"/>
      <c r="AY10" s="3501" t="n"/>
      <c r="AZ10" s="3501" t="n"/>
      <c r="BA10" s="3502" t="n"/>
      <c r="BB10" s="3502" t="n"/>
      <c r="BC10" s="1532" t="n"/>
      <c r="BD10" s="1500" t="n"/>
      <c r="BE10" s="1500" t="n"/>
      <c r="BF10" s="1500" t="n"/>
      <c r="BG10" s="3501" t="n"/>
      <c r="BH10" s="3501" t="n"/>
      <c r="BI10" s="3502" t="n"/>
      <c r="BJ10" s="3503" t="n"/>
      <c r="BK10" s="1532" t="n"/>
      <c r="BL10" s="1500" t="n"/>
      <c r="BM10" s="1500" t="n"/>
      <c r="BN10" s="1500" t="n"/>
      <c r="BO10" s="1532" t="n"/>
      <c r="BP10" s="3501" t="n"/>
      <c r="BQ10" s="3501" t="n"/>
      <c r="BR10" s="3502" t="n"/>
      <c r="BS10" s="3503" t="n"/>
      <c r="BT10" s="1532" t="n"/>
      <c r="BU10" s="1500" t="n"/>
      <c r="BV10" s="1500" t="n"/>
      <c r="BW10" s="1532" t="n"/>
      <c r="BX10" s="3501" t="n"/>
      <c r="BY10" s="3501" t="n"/>
      <c r="BZ10" s="3502" t="n"/>
      <c r="CA10" s="3502" t="n"/>
      <c r="CB10" s="1532" t="n"/>
      <c r="CC10" s="1500" t="n"/>
      <c r="CD10" s="1500" t="n"/>
      <c r="CE10" s="1532" t="n"/>
      <c r="CF10" s="3501" t="n"/>
      <c r="CG10" s="3501" t="n"/>
      <c r="CH10" s="3502" t="n"/>
      <c r="CI10" s="3502" t="n"/>
      <c r="CJ10" s="1532" t="n"/>
      <c r="CK10" s="1500" t="n"/>
      <c r="CL10" s="1500" t="n"/>
      <c r="CM10" s="1532" t="n"/>
      <c r="CN10" s="3501" t="n"/>
      <c r="CO10" s="3501" t="n"/>
      <c r="CP10" s="3502" t="n"/>
      <c r="CQ10" s="1503" t="n"/>
      <c r="CR10" s="1500" t="n"/>
      <c r="CS10" s="1500" t="n"/>
      <c r="CT10" s="1500" t="n"/>
      <c r="CU10" s="1500" t="n"/>
      <c r="CV10" s="1500" t="n"/>
      <c r="CW10" s="1500" t="n"/>
      <c r="CX10" s="3502" t="n"/>
      <c r="CY10" s="260" t="n"/>
      <c r="CZ10" s="1536" t="n"/>
      <c r="DA10" s="3501" t="n"/>
      <c r="DB10" s="3501" t="n"/>
      <c r="DC10" s="1536" t="n"/>
      <c r="DD10" s="3501" t="n"/>
      <c r="DE10" s="1537" t="n"/>
      <c r="DF10" s="1531" t="n"/>
      <c r="DG10" s="1531" t="n"/>
      <c r="DH10" s="1531" t="n"/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Height="1" ht="16" r="11" s="2557" thickBot="1">
      <c r="A11" s="2581" t="inlineStr">
        <is>
          <t>Trafic data (en millions de Go)</t>
        </is>
      </c>
      <c r="B11" s="3385" t="n"/>
      <c r="C11" s="1270" t="n"/>
      <c r="D11" s="3504" t="n">
        <v>10.88940919164106</v>
      </c>
      <c r="E11" s="3504" t="n">
        <v>8.998972485880062</v>
      </c>
      <c r="F11" s="3504" t="n">
        <v>10.57554385092412</v>
      </c>
      <c r="G11" s="1539" t="n">
        <v>0.3138653407169354</v>
      </c>
      <c r="H11" s="3465" t="n">
        <v>0.2100725064697335</v>
      </c>
      <c r="I11" s="3465" t="n"/>
      <c r="J11" s="3505" t="n">
        <v>9.581888083205708</v>
      </c>
      <c r="K11" s="3505" t="n">
        <v>8.630031376896348</v>
      </c>
      <c r="L11" s="3505" t="n">
        <v>9.787605449469769</v>
      </c>
      <c r="M11" s="3506" t="n">
        <v>-0.2057173662640608</v>
      </c>
      <c r="N11" s="1542" t="n">
        <v>0.1102958569603347</v>
      </c>
      <c r="O11" s="3507" t="n"/>
      <c r="P11" s="3505" t="n">
        <v>10.33045492441994</v>
      </c>
      <c r="Q11" s="3505" t="n">
        <v>9.687782620506672</v>
      </c>
      <c r="R11" s="3505" t="n">
        <v>11.14636581682195</v>
      </c>
      <c r="S11" s="3506" t="n">
        <v>-0.8159108924020071</v>
      </c>
      <c r="T11" s="1542" t="n">
        <v>0.06633843151609198</v>
      </c>
      <c r="U11" s="3507" t="n"/>
      <c r="V11" s="2478" t="n">
        <v>10.35947480669684</v>
      </c>
      <c r="W11" s="2478" t="n">
        <v>9.363849223752858</v>
      </c>
      <c r="X11" s="2478" t="n">
        <v>11.11550445942103</v>
      </c>
      <c r="Y11" s="2478" t="n">
        <v>10.41963092806443</v>
      </c>
      <c r="Z11" s="3508" t="n">
        <v>-0.7560296527241874</v>
      </c>
      <c r="AA11" s="3509" t="n">
        <v>-0.06015612136758186</v>
      </c>
      <c r="AB11" s="3510" t="n">
        <v>0.1063265286692601</v>
      </c>
      <c r="AC11" s="3507" t="n"/>
      <c r="AD11" s="3511" t="n">
        <v>10.35947480669684</v>
      </c>
      <c r="AE11" s="3511" t="n">
        <v>9.199982965900587</v>
      </c>
      <c r="AF11" s="3511" t="n">
        <v>12.06755684701712</v>
      </c>
      <c r="AG11" s="3511" t="n">
        <v>11.01186960433265</v>
      </c>
      <c r="AH11" s="3512" t="n">
        <v>-1.708082040320278</v>
      </c>
      <c r="AI11" s="3513" t="n">
        <v>-0.652394797635802</v>
      </c>
      <c r="AJ11" s="3514" t="n">
        <v>0.126031955177947</v>
      </c>
      <c r="AK11" s="3515" t="n"/>
      <c r="AL11" s="3511" t="n">
        <v>10.74610161192939</v>
      </c>
      <c r="AM11" s="3511" t="n">
        <v>8.970192060652989</v>
      </c>
      <c r="AN11" s="3511" t="n">
        <v>11.9471752078111</v>
      </c>
      <c r="AO11" s="3511" t="n">
        <v>10.92959264962382</v>
      </c>
      <c r="AP11" s="3512" t="n">
        <v>0</v>
      </c>
      <c r="AQ11" s="3513" t="n">
        <v>-1.201073595881716</v>
      </c>
      <c r="AR11" s="3514" t="n">
        <v>-0.1834910376944308</v>
      </c>
      <c r="AS11" s="3514" t="n">
        <v>0.1979789885510121</v>
      </c>
      <c r="AT11" s="3515" t="n"/>
      <c r="AU11" s="3511" t="n">
        <v>10.7304154915587</v>
      </c>
      <c r="AV11" s="3511" t="n">
        <v>9.512741115274579</v>
      </c>
      <c r="AW11" s="3511" t="n">
        <v>12.59325232737999</v>
      </c>
      <c r="AX11" s="3511" t="n">
        <v>11.36695694151666</v>
      </c>
      <c r="AY11" s="3512" t="n">
        <v>-1.862836835821295</v>
      </c>
      <c r="AZ11" s="3513" t="n">
        <v>-0.6365414499579618</v>
      </c>
      <c r="BA11" s="3514" t="n">
        <v>0.1280045742366416</v>
      </c>
      <c r="BB11" s="3514" t="n"/>
      <c r="BC11" s="3511" t="n">
        <v>10.91831842782414</v>
      </c>
      <c r="BD11" s="3511" t="n">
        <v>9.826946884490683</v>
      </c>
      <c r="BE11" s="3511" t="n">
        <v>13.16081111315177</v>
      </c>
      <c r="BF11" s="3511" t="n">
        <v>12.13583247191712</v>
      </c>
      <c r="BG11" s="3512" t="n">
        <v>-2.242492685327637</v>
      </c>
      <c r="BH11" s="3513" t="n">
        <v>-1.217514044092987</v>
      </c>
      <c r="BI11" s="3514" t="n">
        <v>0.1110590660722817</v>
      </c>
      <c r="BJ11" s="3515" t="n"/>
      <c r="BK11" s="3511" t="n">
        <v>10.94406160547816</v>
      </c>
      <c r="BL11" s="3511" t="n">
        <v>8.994149391005426</v>
      </c>
      <c r="BM11" s="3511" t="n">
        <v>12.90337948962967</v>
      </c>
      <c r="BN11" s="3511" t="n">
        <v>12.0363783463382</v>
      </c>
      <c r="BO11" s="3511" t="n">
        <v>10.18049475150661</v>
      </c>
      <c r="BP11" s="3512" t="n">
        <v>-1.959317884151508</v>
      </c>
      <c r="BQ11" s="3513" t="n">
        <v>-1.092316740860042</v>
      </c>
      <c r="BR11" s="3514" t="n">
        <v>0.2167978459889421</v>
      </c>
      <c r="BS11" s="3515" t="n"/>
      <c r="BT11" s="3511" t="n">
        <v>11.11137581444332</v>
      </c>
      <c r="BU11" s="3511" t="n">
        <v>9.174248340870044</v>
      </c>
      <c r="BV11" s="3511" t="n">
        <v>13.72510087522835</v>
      </c>
      <c r="BW11" s="3511" t="n">
        <v>10.75322775707871</v>
      </c>
      <c r="BX11" s="3512" t="n">
        <v>-2.613725060785031</v>
      </c>
      <c r="BY11" s="3513" t="n">
        <v>0.3581480573646054</v>
      </c>
      <c r="BZ11" s="3514" t="n">
        <v>0.2111483580560634</v>
      </c>
      <c r="CA11" s="3516" t="n"/>
      <c r="CB11" s="3511" t="n">
        <v>10.63171934346197</v>
      </c>
      <c r="CC11" s="3511" t="n">
        <v>8.593033971274879</v>
      </c>
      <c r="CD11" s="3511" t="n">
        <v>13.32930588596745</v>
      </c>
      <c r="CE11" s="3511" t="n">
        <v>10.44555489454154</v>
      </c>
      <c r="CF11" s="3512" t="n">
        <v>-2.697586542505482</v>
      </c>
      <c r="CG11" s="3513" t="n">
        <v>0.1861644489204259</v>
      </c>
      <c r="CH11" s="3514" t="n">
        <v>0.2372486107935896</v>
      </c>
      <c r="CI11" s="3516" t="n"/>
      <c r="CJ11" s="3511" t="n">
        <v>10.63171934346197</v>
      </c>
      <c r="CK11" s="3511" t="n">
        <v>9.756067706739818</v>
      </c>
      <c r="CL11" s="3511" t="n">
        <v>14.46394436075831</v>
      </c>
      <c r="CM11" s="3511" t="n">
        <v>11.194424893365</v>
      </c>
      <c r="CN11" s="3512" t="n">
        <v>-3.832225017296341</v>
      </c>
      <c r="CO11" s="3513" t="n">
        <v>-0.5627055499030273</v>
      </c>
      <c r="CP11" s="3514" t="n">
        <v>0.08975456741830734</v>
      </c>
      <c r="CQ11" s="1550" t="n"/>
      <c r="CR11" s="1551" t="n">
        <v>127.234413450818</v>
      </c>
      <c r="CS11" s="1551" t="n">
        <v>111.2505471978665</v>
      </c>
      <c r="CT11" s="1551" t="n">
        <v>147.4616228031495</v>
      </c>
      <c r="CU11" s="1551" t="n"/>
      <c r="CV11" s="1552" t="n">
        <v>-20.22720935233151</v>
      </c>
      <c r="CW11" s="1552" t="n"/>
      <c r="CX11" s="3474">
        <f>IFERROR(CR11/CS11-1,"-")</f>
        <v/>
      </c>
      <c r="CY11" s="260" t="n"/>
      <c r="CZ11" s="1553" t="n">
        <v>146.8155456835806</v>
      </c>
      <c r="DA11" s="3475" t="n">
        <v>136.4332565884667</v>
      </c>
      <c r="DB11" s="3475" t="n">
        <v>0</v>
      </c>
      <c r="DC11" s="3517" t="n">
        <v>126.4892396404645</v>
      </c>
      <c r="DD11" s="3476" t="n">
        <v>110.7079981432449</v>
      </c>
      <c r="DE11" s="1473">
        <f>CZ11/$DD11-1</f>
        <v/>
      </c>
      <c r="DF11" s="1474">
        <f>DA11/$DD11-1</f>
        <v/>
      </c>
      <c r="DG11" s="1474">
        <f>DB11/$DD11-1</f>
        <v/>
      </c>
      <c r="DH11" s="1474">
        <f>DC11/$DD11-1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Height="1" ht="15" r="12" s="2557">
      <c r="A12" s="2585" t="inlineStr">
        <is>
          <t>2G</t>
        </is>
      </c>
      <c r="B12" s="3477" t="n"/>
      <c r="C12" s="1270" t="n"/>
      <c r="D12" s="3518" t="n">
        <v>0.01164331111831889</v>
      </c>
      <c r="E12" s="3518" t="n">
        <v>0.02944524785279785</v>
      </c>
      <c r="F12" s="3518" t="n">
        <v>0.01722670131613465</v>
      </c>
      <c r="G12" s="3519" t="n">
        <v>-0.005583390197815759</v>
      </c>
      <c r="H12" s="3478" t="n">
        <v>-0.6045775815328193</v>
      </c>
      <c r="I12" s="3478" t="n"/>
      <c r="J12" s="3520" t="n">
        <v>0.0106150175879693</v>
      </c>
      <c r="K12" s="3520" t="n">
        <v>0.02904368381884522</v>
      </c>
      <c r="L12" s="3520" t="n">
        <v>0.01525789261238395</v>
      </c>
      <c r="M12" s="3479" t="n">
        <v>-0.00464287502441465</v>
      </c>
      <c r="N12" s="1478" t="n">
        <v>-0.634515454231682</v>
      </c>
      <c r="O12" s="1479" t="n"/>
      <c r="P12" s="3520" t="n">
        <v>0.01216809458313894</v>
      </c>
      <c r="Q12" s="3520" t="n">
        <v>0.02717560149161857</v>
      </c>
      <c r="R12" s="3520" t="n">
        <v>0.01663200984216172</v>
      </c>
      <c r="S12" s="3479" t="n">
        <v>-0.004463915259022771</v>
      </c>
      <c r="T12" s="1478" t="n">
        <v>-0.5522419407389457</v>
      </c>
      <c r="U12" s="1479" t="n"/>
      <c r="V12" s="3521" t="n">
        <v>0.01753395381551851</v>
      </c>
      <c r="W12" s="3521" t="n">
        <v>0.02229583124030854</v>
      </c>
      <c r="X12" s="3521" t="n">
        <v>0.01587836311152116</v>
      </c>
      <c r="Y12" s="3521" t="n">
        <v>0.0110775074423312</v>
      </c>
      <c r="Z12" s="3522" t="n">
        <v>0.001655590703997345</v>
      </c>
      <c r="AA12" s="3522" t="n">
        <v>0.006456446373187312</v>
      </c>
      <c r="AB12" s="2469" t="n">
        <v>-0.2135770303186117</v>
      </c>
      <c r="AC12" s="1479" t="n"/>
      <c r="AD12" s="3523" t="n">
        <v>0.01665141200687067</v>
      </c>
      <c r="AE12" s="3523" t="n">
        <v>0.0217695574896103</v>
      </c>
      <c r="AF12" s="3523" t="n">
        <v>0.01650555131817781</v>
      </c>
      <c r="AG12" s="3524" t="n">
        <v>0.01146788242710031</v>
      </c>
      <c r="AH12" s="3525" t="n">
        <v>0.0001458606886928608</v>
      </c>
      <c r="AI12" s="3525" t="n">
        <v>0.005183529579770359</v>
      </c>
      <c r="AJ12" s="1483" t="n">
        <v>-0.2351056279018215</v>
      </c>
      <c r="AK12" s="1484" t="n"/>
      <c r="AL12" s="3523" t="n">
        <v>0.01685979787357439</v>
      </c>
      <c r="AM12" s="3523" t="n">
        <v>0.01553603325907904</v>
      </c>
      <c r="AN12" s="3523" t="n">
        <v>0.01564863420449685</v>
      </c>
      <c r="AO12" s="3524" t="n">
        <v>0.01114913027049507</v>
      </c>
      <c r="AP12" s="3525" t="n">
        <v>0</v>
      </c>
      <c r="AQ12" s="3525" t="n">
        <v>0.001211163669077538</v>
      </c>
      <c r="AR12" s="1483" t="n">
        <v>0.005710667603079313</v>
      </c>
      <c r="AS12" s="1483" t="n">
        <v>0.08520608783595107</v>
      </c>
      <c r="AT12" s="1484" t="n"/>
      <c r="AU12" s="3523" t="n">
        <v>0.01492842149494761</v>
      </c>
      <c r="AV12" s="3523" t="n">
        <v>0.01472964816099751</v>
      </c>
      <c r="AW12" s="3523" t="n">
        <v>0.01579841524490685</v>
      </c>
      <c r="AX12" s="3524" t="n">
        <v>0.01702431120637901</v>
      </c>
      <c r="AY12" s="3525" t="n">
        <v>-0.0008699937499592365</v>
      </c>
      <c r="AZ12" s="3525" t="n">
        <v>-0.0020958897114314</v>
      </c>
      <c r="BA12" s="1483" t="n">
        <v>0.01349477813573552</v>
      </c>
      <c r="BB12" s="1483" t="n"/>
      <c r="BC12" s="3523" t="n">
        <v>0.0143426198425165</v>
      </c>
      <c r="BD12" s="3523" t="n">
        <v>0.01509829595719258</v>
      </c>
      <c r="BE12" s="3523" t="n">
        <v>0.01581554583563199</v>
      </c>
      <c r="BF12" s="3524" t="n">
        <v>0.01754433635937567</v>
      </c>
      <c r="BG12" s="3525" t="n">
        <v>-0.001472925993115498</v>
      </c>
      <c r="BH12" s="3525" t="n">
        <v>-0.003201716516859172</v>
      </c>
      <c r="BI12" s="1483" t="n">
        <v>-0.0500504240225923</v>
      </c>
      <c r="BJ12" s="1484" t="n"/>
      <c r="BK12" s="3523" t="n">
        <v>0.01396179401894247</v>
      </c>
      <c r="BL12" s="3523" t="n">
        <v>0.01293902850872591</v>
      </c>
      <c r="BM12" s="3523" t="n">
        <v>0.01485559732365378</v>
      </c>
      <c r="BN12" s="3524" t="n">
        <v>0.016795630150795</v>
      </c>
      <c r="BO12" s="3523" t="n">
        <v>0.01236451518912201</v>
      </c>
      <c r="BP12" s="3525" t="n">
        <v>-0.0008938033047113034</v>
      </c>
      <c r="BQ12" s="3525" t="n">
        <v>-0.002833836131852528</v>
      </c>
      <c r="BR12" s="1483" t="n">
        <v>0.07904500013481086</v>
      </c>
      <c r="BS12" s="1484" t="n"/>
      <c r="BT12" s="3523" t="n">
        <v>0.01469499394690062</v>
      </c>
      <c r="BU12" s="3523" t="n">
        <v>0.01214658434277634</v>
      </c>
      <c r="BV12" s="3523" t="n">
        <v>0.01514064363551545</v>
      </c>
      <c r="BW12" s="3523" t="n">
        <v>0.01617314346943596</v>
      </c>
      <c r="BX12" s="3525" t="n">
        <v>-0.0004456496886148364</v>
      </c>
      <c r="BY12" s="3525" t="n">
        <v>-0.001478149522535345</v>
      </c>
      <c r="BZ12" s="1483" t="n">
        <v>0.2098046275568684</v>
      </c>
      <c r="CA12" s="1485" t="n"/>
      <c r="CB12" s="3523" t="n">
        <v>0.01399673327549168</v>
      </c>
      <c r="CC12" s="3523" t="n">
        <v>0.01086477748457365</v>
      </c>
      <c r="CD12" s="3523" t="n">
        <v>0.01409072709998738</v>
      </c>
      <c r="CE12" s="3523" t="n">
        <v>0.01556893376486653</v>
      </c>
      <c r="CF12" s="3525" t="n">
        <v>-9.399382449570143e-05</v>
      </c>
      <c r="CG12" s="3525" t="n">
        <v>-0.001572200489374849</v>
      </c>
      <c r="CH12" s="1483" t="n">
        <v>0.2882669060977032</v>
      </c>
      <c r="CI12" s="1485" t="n"/>
      <c r="CJ12" s="3523" t="n">
        <v>0.01208191754849094</v>
      </c>
      <c r="CK12" s="3523" t="n">
        <v>0.01144816190821714</v>
      </c>
      <c r="CL12" s="3523" t="n">
        <v>0.01465421709075776</v>
      </c>
      <c r="CM12" s="3523" t="n">
        <v>0.01653497045548374</v>
      </c>
      <c r="CN12" s="3525" t="n">
        <v>-0.00257229954226682</v>
      </c>
      <c r="CO12" s="3525" t="n">
        <v>-0.004453052906992796</v>
      </c>
      <c r="CP12" s="1483" t="n">
        <v>0.05535872442709922</v>
      </c>
      <c r="CQ12" s="1484" t="n"/>
      <c r="CR12" s="1561" t="n">
        <v>0.1694780671126805</v>
      </c>
      <c r="CS12" s="1561" t="n">
        <v>0.2216860664166611</v>
      </c>
      <c r="CT12" s="1561" t="n">
        <v>0.1876540796757393</v>
      </c>
      <c r="CU12" s="1561" t="n"/>
      <c r="CV12" s="3526" t="n">
        <v>-0.01817601256305881</v>
      </c>
      <c r="CW12" s="3526" t="n"/>
      <c r="CX12" s="3481">
        <f>IFERROR(CR12/CS12-1,"-")</f>
        <v/>
      </c>
      <c r="CY12" s="260" t="n"/>
      <c r="CZ12" s="1563" t="n">
        <v>0.1875042986353293</v>
      </c>
      <c r="DA12" s="3482" t="n">
        <v>0.147886701441501</v>
      </c>
      <c r="DB12" s="3482" t="n"/>
      <c r="DC12" s="3527" t="n">
        <v>0.1753841912017631</v>
      </c>
      <c r="DD12" s="3483" t="n">
        <v>0.2224924515147426</v>
      </c>
      <c r="DE12" s="1491">
        <f>CZ12/$DD12-1</f>
        <v/>
      </c>
      <c r="DF12" s="1492">
        <f>DA12/$DD12-1</f>
        <v/>
      </c>
      <c r="DG12" s="1492">
        <f>DB12/$DD12-1</f>
        <v/>
      </c>
      <c r="DH12" s="1492">
        <f>DC12/$DD12-1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Height="1" ht="15" r="13" s="2557">
      <c r="A13" s="1493" t="inlineStr">
        <is>
          <t>3G</t>
        </is>
      </c>
      <c r="B13" s="1494" t="n"/>
      <c r="C13" s="1270" t="n"/>
      <c r="D13" s="3528" t="n">
        <v>0.7587956915474051</v>
      </c>
      <c r="E13" s="3528" t="n">
        <v>1.06103589142315</v>
      </c>
      <c r="F13" s="3528" t="n">
        <v>0.7825291454340979</v>
      </c>
      <c r="G13" s="3529" t="n">
        <v>-0.02373345388669279</v>
      </c>
      <c r="H13" s="3484" t="n">
        <v>-0.2848538888447542</v>
      </c>
      <c r="I13" s="3484" t="n"/>
      <c r="J13" s="3530" t="n">
        <v>0.5895918743124658</v>
      </c>
      <c r="K13" s="3530" t="n">
        <v>0.9824320939447132</v>
      </c>
      <c r="L13" s="3530" t="n">
        <v>0.7004747641843323</v>
      </c>
      <c r="M13" s="3485" t="n">
        <v>-0.1108828898718665</v>
      </c>
      <c r="N13" s="1497" t="n">
        <v>-0.3998650105727863</v>
      </c>
      <c r="O13" s="1498" t="n"/>
      <c r="P13" s="3530" t="n">
        <v>0.5775282112239466</v>
      </c>
      <c r="Q13" s="3530" t="n">
        <v>1.051262578995519</v>
      </c>
      <c r="R13" s="3530" t="n">
        <v>0.771688831345536</v>
      </c>
      <c r="S13" s="3485" t="n">
        <v>-0.1941606201215894</v>
      </c>
      <c r="T13" s="1497" t="n">
        <v>-0.4506337210482898</v>
      </c>
      <c r="U13" s="1498" t="n"/>
      <c r="V13" s="3531" t="n">
        <v>0.519558012248286</v>
      </c>
      <c r="W13" s="3531" t="n">
        <v>0.9863383771377303</v>
      </c>
      <c r="X13" s="3531" t="n">
        <v>0.7445652315481047</v>
      </c>
      <c r="Y13" s="3531" t="n">
        <v>0.6054224307701532</v>
      </c>
      <c r="Z13" s="3532" t="n">
        <v>-0.2250072192998187</v>
      </c>
      <c r="AA13" s="3532" t="n">
        <v>-0.08586441852186721</v>
      </c>
      <c r="AB13" s="2471" t="n">
        <v>-0.4732456687369309</v>
      </c>
      <c r="AC13" s="1498" t="n"/>
      <c r="AD13" s="3533" t="n">
        <v>0.4729127240493902</v>
      </c>
      <c r="AE13" s="3533" t="n">
        <v>0.92051372116046</v>
      </c>
      <c r="AF13" s="3533" t="n">
        <v>0.7822158287075015</v>
      </c>
      <c r="AG13" s="3534" t="n">
        <v>0.6217166975970702</v>
      </c>
      <c r="AH13" s="3535" t="n">
        <v>-0.3093031046581113</v>
      </c>
      <c r="AI13" s="3535" t="n">
        <v>-0.14880397354768</v>
      </c>
      <c r="AJ13" s="1502" t="n">
        <v>-0.486251303833684</v>
      </c>
      <c r="AK13" s="1503" t="n"/>
      <c r="AL13" s="3533" t="n">
        <v>0.4616666683220387</v>
      </c>
      <c r="AM13" s="3533" t="n">
        <v>0.8632575471749342</v>
      </c>
      <c r="AN13" s="3533" t="n">
        <v>0.7495015670883463</v>
      </c>
      <c r="AO13" s="3534" t="n">
        <v>0.5995744702977384</v>
      </c>
      <c r="AP13" s="3535" t="n">
        <v>0</v>
      </c>
      <c r="AQ13" s="3535" t="n">
        <v>-0.2878348987663075</v>
      </c>
      <c r="AR13" s="1502" t="n">
        <v>-0.1379078019756996</v>
      </c>
      <c r="AS13" s="1502" t="n">
        <v>-0.465204017233475</v>
      </c>
      <c r="AT13" s="1503" t="n"/>
      <c r="AU13" s="3533" t="n">
        <v>0.4298134260685021</v>
      </c>
      <c r="AV13" s="3533" t="n">
        <v>0.7889723476064904</v>
      </c>
      <c r="AW13" s="3533" t="n">
        <v>0.7647318401415081</v>
      </c>
      <c r="AX13" s="3534" t="n">
        <v>0.4945020834156606</v>
      </c>
      <c r="AY13" s="3535" t="n">
        <v>-0.334918414073006</v>
      </c>
      <c r="AZ13" s="3535" t="n">
        <v>-0.06468865734715851</v>
      </c>
      <c r="BA13" s="1502" t="n">
        <v>-0.4552237130079028</v>
      </c>
      <c r="BB13" s="1502" t="n"/>
      <c r="BC13" s="3533" t="n">
        <v>0.419399368642131</v>
      </c>
      <c r="BD13" s="3533" t="n">
        <v>0.804558850998018</v>
      </c>
      <c r="BE13" s="3533" t="n">
        <v>0.7737120752631631</v>
      </c>
      <c r="BF13" s="3534" t="n">
        <v>0.5153708407264024</v>
      </c>
      <c r="BG13" s="3535" t="n">
        <v>-0.3543127066210321</v>
      </c>
      <c r="BH13" s="3535" t="n">
        <v>-0.09597147208427137</v>
      </c>
      <c r="BI13" s="1502" t="n">
        <v>-0.4787213289346262</v>
      </c>
      <c r="BJ13" s="1503" t="n"/>
      <c r="BK13" s="3533" t="n">
        <v>0.4126688171381612</v>
      </c>
      <c r="BL13" s="3533" t="n">
        <v>0.7332057937193341</v>
      </c>
      <c r="BM13" s="3533" t="n">
        <v>0.7344882462508814</v>
      </c>
      <c r="BN13" s="3534" t="n">
        <v>0.4989574623929437</v>
      </c>
      <c r="BO13" s="3533" t="n">
        <v>1.219333329326971</v>
      </c>
      <c r="BP13" s="3535" t="n">
        <v>-0.3218194291127202</v>
      </c>
      <c r="BQ13" s="3535" t="n">
        <v>-0.08628864525478247</v>
      </c>
      <c r="BR13" s="1502" t="n">
        <v>-0.4371719090696004</v>
      </c>
      <c r="BS13" s="1503" t="n"/>
      <c r="BT13" s="3533" t="n">
        <v>0.4196635670246344</v>
      </c>
      <c r="BU13" s="3533" t="n">
        <v>0.7211933759845612</v>
      </c>
      <c r="BV13" s="3533" t="n">
        <v>0.7565516986550944</v>
      </c>
      <c r="BW13" s="3533" t="n">
        <v>1.278824228167541</v>
      </c>
      <c r="BX13" s="3535" t="n">
        <v>-0.33688813163046</v>
      </c>
      <c r="BY13" s="3535" t="n">
        <v>-0.859160661142907</v>
      </c>
      <c r="BZ13" s="1502" t="n">
        <v>-0.4180984171523807</v>
      </c>
      <c r="CA13" s="1504" t="n"/>
      <c r="CB13" s="3533" t="n">
        <v>0.4183873489172127</v>
      </c>
      <c r="CC13" s="3533" t="n">
        <v>0.6430166642669206</v>
      </c>
      <c r="CD13" s="3533" t="n">
        <v>0.7115857109597404</v>
      </c>
      <c r="CE13" s="3533" t="n">
        <v>1.233832951332355</v>
      </c>
      <c r="CF13" s="3535" t="n">
        <v>-0.2931983620425277</v>
      </c>
      <c r="CG13" s="3535" t="n">
        <v>-0.8154456024151424</v>
      </c>
      <c r="CH13" s="1502" t="n">
        <v>-0.3493366934833632</v>
      </c>
      <c r="CI13" s="1504" t="n"/>
      <c r="CJ13" s="3533" t="n">
        <v>0.3855797396786713</v>
      </c>
      <c r="CK13" s="3533" t="n">
        <v>0.6983523743310172</v>
      </c>
      <c r="CL13" s="3533" t="n">
        <v>0.7479214305032295</v>
      </c>
      <c r="CM13" s="3533" t="n">
        <v>1.313354582494918</v>
      </c>
      <c r="CN13" s="3535" t="n">
        <v>-0.3623416908245581</v>
      </c>
      <c r="CO13" s="3535" t="n">
        <v>-0.9277748428162469</v>
      </c>
      <c r="CP13" s="1502" t="n">
        <v>-0.447872229190836</v>
      </c>
      <c r="CQ13" s="1503" t="n"/>
      <c r="CR13" s="1561" t="n">
        <v>5.865565449172845</v>
      </c>
      <c r="CS13" s="1561" t="n">
        <v>10.1798544171744</v>
      </c>
      <c r="CT13" s="1561" t="n">
        <v>9.035196643134698</v>
      </c>
      <c r="CU13" s="1561" t="n"/>
      <c r="CV13" s="3536" t="n">
        <v>-3.169631193961854</v>
      </c>
      <c r="CW13" s="3536" t="n"/>
      <c r="CX13" s="3487">
        <f>IFERROR(CR13/CS13-1,"-")</f>
        <v/>
      </c>
      <c r="CY13" s="260" t="n"/>
      <c r="CZ13" s="1563" t="n">
        <v>9.019966370081537</v>
      </c>
      <c r="DA13" s="3488" t="n">
        <v>7.522735869408969</v>
      </c>
      <c r="DB13" s="3488" t="n"/>
      <c r="DC13" s="3537" t="n">
        <v>9.274611067735952</v>
      </c>
      <c r="DD13" s="3489" t="n">
        <v>10.25413961674285</v>
      </c>
      <c r="DE13" s="1510">
        <f>CZ13/$DD13-1</f>
        <v/>
      </c>
      <c r="DF13" s="1511">
        <f>DA13/$DD13-1</f>
        <v/>
      </c>
      <c r="DG13" s="1511">
        <f>DB13/$DD13-1</f>
        <v/>
      </c>
      <c r="DH13" s="1511">
        <f>DC13/$DD13-1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t="16" r="14" s="2557" thickBot="1">
      <c r="A14" s="2586" t="inlineStr">
        <is>
          <t>4G</t>
        </is>
      </c>
      <c r="B14" s="3490" t="n"/>
      <c r="C14" s="1270" t="n"/>
      <c r="D14" s="3538" t="n">
        <v>10.11897018897533</v>
      </c>
      <c r="E14" s="3538" t="n">
        <v>7.908491346604115</v>
      </c>
      <c r="F14" s="3538" t="n">
        <v>9.775788004173886</v>
      </c>
      <c r="G14" s="3539" t="n">
        <v>0.3431821848014458</v>
      </c>
      <c r="H14" s="3491" t="n">
        <v>0.2795070191636981</v>
      </c>
      <c r="I14" s="3491" t="n"/>
      <c r="J14" s="3540" t="n">
        <v>8.981681191305272</v>
      </c>
      <c r="K14" s="3540" t="n">
        <v>7.61855559913279</v>
      </c>
      <c r="L14" s="3540" t="n">
        <v>9.071872792673053</v>
      </c>
      <c r="M14" s="3492" t="n">
        <v>-0.09019160136778126</v>
      </c>
      <c r="N14" s="1515" t="n">
        <v>0.1789217883147882</v>
      </c>
      <c r="O14" s="1459" t="n"/>
      <c r="P14" s="3540" t="n">
        <v>9.740758618612857</v>
      </c>
      <c r="Q14" s="3540" t="n">
        <v>8.609344440019534</v>
      </c>
      <c r="R14" s="3540" t="n">
        <v>10.35804497563425</v>
      </c>
      <c r="S14" s="3492" t="n">
        <v>-0.6172863570213938</v>
      </c>
      <c r="T14" s="1515" t="n">
        <v>0.1314169953909703</v>
      </c>
      <c r="U14" s="1459" t="n"/>
      <c r="V14" s="3541" t="n">
        <v>9.82238284063304</v>
      </c>
      <c r="W14" s="3541" t="n">
        <v>8.355215015374819</v>
      </c>
      <c r="X14" s="3541" t="n">
        <v>10.35506086476141</v>
      </c>
      <c r="Y14" s="3541" t="n">
        <v>9.803130989851942</v>
      </c>
      <c r="Z14" s="3542" t="n">
        <v>-0.5326780241283657</v>
      </c>
      <c r="AA14" s="3542" t="n">
        <v>0.0192518507810977</v>
      </c>
      <c r="AB14" s="2474" t="n">
        <v>0.1755990507196306</v>
      </c>
      <c r="AC14" s="1459" t="n"/>
      <c r="AD14" s="3543" t="n">
        <v>9.869910670640584</v>
      </c>
      <c r="AE14" s="3543" t="n">
        <v>8.257699687250515</v>
      </c>
      <c r="AF14" s="3543" t="n">
        <v>11.26883546699144</v>
      </c>
      <c r="AG14" s="3544" t="n">
        <v>10.37868502430848</v>
      </c>
      <c r="AH14" s="3494" t="n">
        <v>-1.39892479635086</v>
      </c>
      <c r="AI14" s="3494" t="n">
        <v>-0.5087743536678921</v>
      </c>
      <c r="AJ14" s="1518" t="n">
        <v>0.1952372990603235</v>
      </c>
      <c r="AK14" s="1467" t="n"/>
      <c r="AL14" s="3543" t="n">
        <v>10.26757514573378</v>
      </c>
      <c r="AM14" s="3543" t="n">
        <v>8.091398480218977</v>
      </c>
      <c r="AN14" s="3543" t="n">
        <v>11.18202500651826</v>
      </c>
      <c r="AO14" s="3544" t="n">
        <v>10.31886904905559</v>
      </c>
      <c r="AP14" s="3494" t="n">
        <v>0</v>
      </c>
      <c r="AQ14" s="3494" t="n">
        <v>-0.9144498607844849</v>
      </c>
      <c r="AR14" s="1518" t="n">
        <v>-0.05129390332180961</v>
      </c>
      <c r="AS14" s="1518" t="n">
        <v>0.2689493875298432</v>
      </c>
      <c r="AT14" s="1467" t="n"/>
      <c r="AU14" s="3543" t="n">
        <v>10.28567364399525</v>
      </c>
      <c r="AV14" s="3543" t="n">
        <v>8.709039119507091</v>
      </c>
      <c r="AW14" s="3543" t="n">
        <v>11.81272207199358</v>
      </c>
      <c r="AX14" s="3544" t="n">
        <v>10.85543054689462</v>
      </c>
      <c r="AY14" s="3494" t="n">
        <v>-1.527048427998329</v>
      </c>
      <c r="AZ14" s="3494" t="n">
        <v>-0.5697569028993712</v>
      </c>
      <c r="BA14" s="1518" t="n">
        <v>0.1810342682876123</v>
      </c>
      <c r="BB14" s="1518" t="n"/>
      <c r="BC14" s="3543" t="n">
        <v>10.48457643933949</v>
      </c>
      <c r="BD14" s="3543" t="n">
        <v>9.007289737535471</v>
      </c>
      <c r="BE14" s="3543" t="n">
        <v>12.37128349205298</v>
      </c>
      <c r="BF14" s="3544" t="n">
        <v>11.60291729483134</v>
      </c>
      <c r="BG14" s="3494" t="n">
        <v>-1.886707052713488</v>
      </c>
      <c r="BH14" s="3494" t="n">
        <v>-1.118340855491855</v>
      </c>
      <c r="BI14" s="1518" t="n">
        <v>0.1640101234501008</v>
      </c>
      <c r="BJ14" s="1467" t="n"/>
      <c r="BK14" s="3543" t="n">
        <v>10.51743099432105</v>
      </c>
      <c r="BL14" s="3543" t="n">
        <v>8.248004568777366</v>
      </c>
      <c r="BM14" s="3543" t="n">
        <v>12.15403564605513</v>
      </c>
      <c r="BN14" s="3544" t="n">
        <v>11.52062525379446</v>
      </c>
      <c r="BO14" s="3543" t="n">
        <v>8.94879690699052</v>
      </c>
      <c r="BP14" s="3494" t="n">
        <v>-1.636604651734077</v>
      </c>
      <c r="BQ14" s="3494" t="n">
        <v>-1.003194259473407</v>
      </c>
      <c r="BR14" s="1518" t="n">
        <v>0.2751485412768258</v>
      </c>
      <c r="BS14" s="1467" t="n"/>
      <c r="BT14" s="3543" t="n">
        <v>10.67701725347178</v>
      </c>
      <c r="BU14" s="3543" t="n">
        <v>8.440908380542707</v>
      </c>
      <c r="BV14" s="3543" t="n">
        <v>12.95340853293774</v>
      </c>
      <c r="BW14" s="3543" t="n">
        <v>9.458230385441734</v>
      </c>
      <c r="BX14" s="3494" t="n">
        <v>-2.276391279465956</v>
      </c>
      <c r="BY14" s="3494" t="n">
        <v>1.218786868030048</v>
      </c>
      <c r="BZ14" s="1518" t="n">
        <v>0.2649132974933801</v>
      </c>
      <c r="CA14" s="1520" t="n"/>
      <c r="CB14" s="3543" t="n">
        <v>10.19933526126926</v>
      </c>
      <c r="CC14" s="3543" t="n">
        <v>7.939152529523385</v>
      </c>
      <c r="CD14" s="3543" t="n">
        <v>12.60362944790772</v>
      </c>
      <c r="CE14" s="3543" t="n">
        <v>9.19615300944432</v>
      </c>
      <c r="CF14" s="3494" t="n">
        <v>-2.40429418663846</v>
      </c>
      <c r="CG14" s="3494" t="n">
        <v>1.003182251824942</v>
      </c>
      <c r="CH14" s="1518" t="n">
        <v>0.284688160775463</v>
      </c>
      <c r="CI14" s="1520" t="n"/>
      <c r="CJ14" s="3543" t="n">
        <v>10.23405768623481</v>
      </c>
      <c r="CK14" s="3543" t="n">
        <v>9.046267170500585</v>
      </c>
      <c r="CL14" s="3543" t="n">
        <v>13.70136871316432</v>
      </c>
      <c r="CM14" s="3543" t="n">
        <v>9.864535340414594</v>
      </c>
      <c r="CN14" s="3494" t="n">
        <v>-3.467311026929517</v>
      </c>
      <c r="CO14" s="3494" t="n">
        <v>0.3695223458202115</v>
      </c>
      <c r="CP14" s="1518" t="n">
        <v>0.1313017284750937</v>
      </c>
      <c r="CQ14" s="1467" t="n"/>
      <c r="CR14" s="1578" t="n">
        <v>121.1993699345325</v>
      </c>
      <c r="CS14" s="1578" t="n">
        <v>100.8490067142755</v>
      </c>
      <c r="CT14" s="1578" t="n">
        <v>138.2387720803391</v>
      </c>
      <c r="CU14" s="1578" t="n"/>
      <c r="CV14" s="3545" t="n">
        <v>-17.03940214580659</v>
      </c>
      <c r="CW14" s="3545" t="n"/>
      <c r="CX14" s="3495">
        <f>IFERROR(CR14/CS14-1,"-")</f>
        <v/>
      </c>
      <c r="CY14" s="260" t="n"/>
      <c r="CZ14" s="3546" t="n">
        <v>137.6080750148638</v>
      </c>
      <c r="DA14" s="3496" t="n">
        <v>128.7626340176163</v>
      </c>
      <c r="DB14" s="3496" t="n"/>
      <c r="DC14" s="3547" t="n">
        <v>117.0392443815268</v>
      </c>
      <c r="DD14" s="3497" t="n">
        <v>100.2313660749873</v>
      </c>
      <c r="DE14" s="1526">
        <f>CZ14/$DD14-1</f>
        <v/>
      </c>
      <c r="DF14" s="1527">
        <f>DA14/$DD14-1</f>
        <v/>
      </c>
      <c r="DG14" s="1527">
        <f>DB14/$DD14-1</f>
        <v/>
      </c>
      <c r="DH14" s="1527">
        <f>DC14/$DD14-1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t="15" r="15" s="2557" thickBot="1">
      <c r="D15" s="3548" t="n"/>
      <c r="E15" s="3549" t="n"/>
      <c r="F15" s="3549" t="n"/>
      <c r="J15" s="3548" t="n"/>
      <c r="K15" s="3548" t="n"/>
      <c r="L15" s="3548" t="n"/>
      <c r="M15" s="3141" t="n"/>
      <c r="N15" s="3550" t="n"/>
      <c r="O15" s="3551" t="n"/>
      <c r="P15" s="3548" t="n"/>
      <c r="Q15" s="3548" t="n"/>
      <c r="R15" s="2618" t="n"/>
      <c r="S15" s="3141" t="n"/>
      <c r="T15" s="3550" t="n"/>
      <c r="U15" s="3551" t="n"/>
      <c r="V15" s="2488" t="n"/>
      <c r="W15" s="2488" t="n"/>
      <c r="X15" s="2488" t="n"/>
      <c r="Y15" s="2488" t="n"/>
      <c r="Z15" s="2489" t="n"/>
      <c r="AA15" s="2490" t="n"/>
      <c r="AB15" s="3415" t="n"/>
      <c r="AC15" s="3551" t="n"/>
      <c r="AD15" s="1586" t="n"/>
      <c r="AE15" s="2822" t="n"/>
      <c r="AF15" s="1586" t="n"/>
      <c r="AG15" s="260" t="n"/>
      <c r="AH15" s="2808" t="n"/>
      <c r="AI15" s="2822" t="n"/>
      <c r="AJ15" s="3552" t="n"/>
      <c r="AK15" s="3553" t="n"/>
      <c r="AL15" s="1586" t="n"/>
      <c r="AM15" s="2822" t="n"/>
      <c r="AN15" s="1586" t="n"/>
      <c r="AO15" s="2822" t="n"/>
      <c r="AP15" s="2808" t="n"/>
      <c r="AQ15" s="2822" t="n"/>
      <c r="AR15" s="3552" t="n"/>
      <c r="AS15" s="3552" t="n"/>
      <c r="AT15" s="3553" t="n"/>
      <c r="AU15" s="1586" t="n"/>
      <c r="AV15" s="2822" t="n"/>
      <c r="AW15" s="1586" t="n"/>
      <c r="AX15" s="2822" t="n"/>
      <c r="AY15" s="2808" t="n"/>
      <c r="AZ15" s="2822" t="n"/>
      <c r="BA15" s="3552" t="n"/>
      <c r="BB15" s="3552" t="n"/>
      <c r="BC15" s="1586" t="n"/>
      <c r="BD15" s="2822" t="n"/>
      <c r="BE15" s="1586" t="n"/>
      <c r="BF15" s="2822" t="n"/>
      <c r="BG15" s="2808" t="n"/>
      <c r="BH15" s="2822" t="n"/>
      <c r="BI15" s="3552" t="n"/>
      <c r="BJ15" s="3552" t="n"/>
      <c r="BK15" s="1586" t="n"/>
      <c r="BL15" s="2822" t="n"/>
      <c r="BM15" s="1586" t="n"/>
      <c r="BN15" s="2822" t="n"/>
      <c r="BO15" s="1586" t="n"/>
      <c r="BP15" s="2808" t="n"/>
      <c r="BQ15" s="2822" t="n"/>
      <c r="BR15" s="3552" t="n"/>
      <c r="BS15" s="3552" t="n"/>
      <c r="BT15" s="1586" t="n"/>
      <c r="BU15" s="2822" t="n"/>
      <c r="BV15" s="1586" t="n"/>
      <c r="BW15" s="1586" t="n"/>
      <c r="BX15" s="2808" t="n"/>
      <c r="BY15" s="2822" t="n"/>
      <c r="BZ15" s="3552" t="n"/>
      <c r="CA15" s="3552" t="n"/>
      <c r="CB15" s="1586" t="n"/>
      <c r="CC15" s="1586" t="n"/>
      <c r="CD15" s="1586" t="n"/>
      <c r="CE15" s="1586" t="n"/>
      <c r="CF15" s="2808" t="n"/>
      <c r="CG15" s="2822" t="n"/>
      <c r="CH15" s="3552" t="n"/>
      <c r="CI15" s="3552" t="n"/>
      <c r="CJ15" s="1586" t="n"/>
      <c r="CK15" s="1586" t="n"/>
      <c r="CL15" s="1586" t="n"/>
      <c r="CM15" s="1586" t="n"/>
      <c r="CN15" s="2808" t="n"/>
      <c r="CO15" s="2822" t="n"/>
      <c r="CP15" s="3552" t="n"/>
      <c r="CQ15" s="1589" t="n"/>
      <c r="CR15" s="2966" t="n"/>
      <c r="CS15" s="2966" t="n"/>
      <c r="CT15" s="2966" t="n"/>
      <c r="CU15" s="3554" t="n"/>
      <c r="CV15" s="260" t="n"/>
      <c r="CW15" s="3555" t="n"/>
      <c r="CX15" s="3552" t="n"/>
      <c r="CY15" s="260" t="n"/>
      <c r="CZ15" s="3556" t="n"/>
      <c r="DA15" s="3557" t="n"/>
      <c r="DB15" s="3557" t="n"/>
      <c r="DC15" s="260" t="n"/>
      <c r="DD15" s="3558" t="n"/>
      <c r="DE15" s="1595" t="n"/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t="16" r="16" s="2557" thickBot="1">
      <c r="A16" s="2581" t="inlineStr">
        <is>
          <t>Chiffre d'affaires</t>
        </is>
      </c>
      <c r="B16" s="3385" t="n"/>
      <c r="C16" s="1270" t="n"/>
      <c r="D16" s="1475" t="n">
        <v>3531539953</v>
      </c>
      <c r="E16" s="1475" t="n">
        <v>4041892728</v>
      </c>
      <c r="F16" s="1475" t="n">
        <v>4112971609.309007</v>
      </c>
      <c r="G16" s="1539" t="n">
        <v>-581431656.3090062</v>
      </c>
      <c r="H16" s="3465" t="n">
        <v>-0.1262657891597562</v>
      </c>
      <c r="I16" s="3465" t="n"/>
      <c r="J16" s="1359" t="n">
        <v>3280484311</v>
      </c>
      <c r="K16" s="1359" t="n">
        <v>3779427133</v>
      </c>
      <c r="L16" s="1359" t="n">
        <v>3750923502.902394</v>
      </c>
      <c r="M16" s="3506" t="n">
        <v>-470439191.9023943</v>
      </c>
      <c r="N16" s="1542" t="n">
        <v>-0.1320154627783374</v>
      </c>
      <c r="O16" s="3559" t="n"/>
      <c r="P16" s="1359" t="n">
        <v>3544349124</v>
      </c>
      <c r="Q16" s="1359" t="n">
        <v>4179089676</v>
      </c>
      <c r="R16" s="1359" t="n">
        <v>4209964675.800271</v>
      </c>
      <c r="S16" s="3506" t="n">
        <v>-665615551.800271</v>
      </c>
      <c r="T16" s="1542" t="n">
        <v>-0.1518848843194816</v>
      </c>
      <c r="U16" s="3559" t="n"/>
      <c r="V16" s="2465" t="n">
        <v>3447294712</v>
      </c>
      <c r="W16" s="2465" t="n">
        <v>4092636089</v>
      </c>
      <c r="X16" s="2465" t="n">
        <v>4138371868.051743</v>
      </c>
      <c r="Y16" s="2465" t="n">
        <v>3472130893.065769</v>
      </c>
      <c r="Z16" s="2432" t="n">
        <v>-691077156.0517426</v>
      </c>
      <c r="AA16" s="2491" t="n">
        <v>-24836181.06576872</v>
      </c>
      <c r="AB16" s="3510" t="n">
        <v>-0.1576835474657808</v>
      </c>
      <c r="AC16" s="3559" t="n"/>
      <c r="AD16" s="1480" t="n">
        <v>3449279242</v>
      </c>
      <c r="AE16" s="3560" t="n">
        <v>4012448691</v>
      </c>
      <c r="AF16" s="1480" t="n">
        <v>4429389628.020244</v>
      </c>
      <c r="AG16" s="1480" t="n">
        <v>3619975789.190055</v>
      </c>
      <c r="AH16" s="3561" t="n">
        <v>-980110386.0202436</v>
      </c>
      <c r="AI16" s="3562" t="n">
        <v>-170696547.1900549</v>
      </c>
      <c r="AJ16" s="3514" t="n">
        <v>-0.1403555515272258</v>
      </c>
      <c r="AK16" s="3563" t="n"/>
      <c r="AL16" s="1480" t="n">
        <v>3280915740</v>
      </c>
      <c r="AM16" s="1480" t="n">
        <v>3717817305</v>
      </c>
      <c r="AN16" s="1480" t="n">
        <v>4323946912.722104</v>
      </c>
      <c r="AO16" s="3560" t="n">
        <v>3544310977.589421</v>
      </c>
      <c r="AP16" s="3561" t="n">
        <v>0</v>
      </c>
      <c r="AQ16" s="3562" t="n">
        <v>-1043031172.722104</v>
      </c>
      <c r="AR16" s="3514" t="n">
        <v>-263395237.5894208</v>
      </c>
      <c r="AS16" s="3514" t="n">
        <v>-0.1175156090678317</v>
      </c>
      <c r="AT16" s="3563" t="n"/>
      <c r="AU16" s="1480" t="n">
        <v>3070599567</v>
      </c>
      <c r="AV16" s="1480" t="n">
        <v>3704030442.999995</v>
      </c>
      <c r="AW16" s="1480" t="n">
        <v>4494770319.409128</v>
      </c>
      <c r="AX16" s="3560" t="n">
        <v>3570289300.929675</v>
      </c>
      <c r="AY16" s="3561" t="n">
        <v>-1424170752.409128</v>
      </c>
      <c r="AZ16" s="3562" t="n">
        <v>-499689733.9296741</v>
      </c>
      <c r="BA16" s="3514" t="n">
        <v>-0.1710112499742205</v>
      </c>
      <c r="BB16" s="3514" t="n"/>
      <c r="BC16" s="1480" t="n">
        <v>3225675913</v>
      </c>
      <c r="BD16" s="1480" t="n">
        <v>3826845578</v>
      </c>
      <c r="BE16" s="1480" t="n">
        <v>4633063261.279334</v>
      </c>
      <c r="BF16" s="3560" t="n">
        <v>3702108043.779662</v>
      </c>
      <c r="BG16" s="3561" t="n">
        <v>-1407387348.279335</v>
      </c>
      <c r="BH16" s="3562" t="n">
        <v>-476432130.7796626</v>
      </c>
      <c r="BI16" s="3514" t="n">
        <v>-0.1570927419846886</v>
      </c>
      <c r="BJ16" s="3563" t="n"/>
      <c r="BK16" s="1480" t="n">
        <v>3026211437</v>
      </c>
      <c r="BL16" s="1480" t="n">
        <v>3588395989</v>
      </c>
      <c r="BM16" s="1480" t="n">
        <v>4480889449.169581</v>
      </c>
      <c r="BN16" s="1480" t="n">
        <v>3566044285.492841</v>
      </c>
      <c r="BO16" s="1480" t="n">
        <v>3117286639.733854</v>
      </c>
      <c r="BP16" s="3561" t="n">
        <v>-1454678012.169581</v>
      </c>
      <c r="BQ16" s="3562" t="n">
        <v>-539832848.4928412</v>
      </c>
      <c r="BR16" s="3514" t="n">
        <v>-0.1566673671811419</v>
      </c>
      <c r="BS16" s="3563" t="n"/>
      <c r="BT16" s="1480" t="n">
        <v>3256921396</v>
      </c>
      <c r="BU16" s="1480" t="n">
        <v>3680595570</v>
      </c>
      <c r="BV16" s="1480" t="n">
        <v>4702280297.197044</v>
      </c>
      <c r="BW16" s="1480" t="n">
        <v>3288961593.885978</v>
      </c>
      <c r="BX16" s="3561" t="n">
        <v>-1445358901.197045</v>
      </c>
      <c r="BY16" s="3562" t="n">
        <v>-32040197.88597822</v>
      </c>
      <c r="BZ16" s="3514" t="n">
        <v>-0.1151102222296053</v>
      </c>
      <c r="CA16" s="3564" t="n"/>
      <c r="CB16" s="1480" t="n">
        <v>2999863267.000004</v>
      </c>
      <c r="CC16" s="1480" t="n">
        <v>3438419021</v>
      </c>
      <c r="CD16" s="1480" t="n">
        <v>4505963245.052391</v>
      </c>
      <c r="CE16" s="1480" t="n">
        <v>3192257854.679927</v>
      </c>
      <c r="CF16" s="3561" t="n">
        <v>-1506099978.052387</v>
      </c>
      <c r="CG16" s="3562" t="n">
        <v>-192394587.6799231</v>
      </c>
      <c r="CH16" s="3514" t="n">
        <v>-0.1275457561517472</v>
      </c>
      <c r="CI16" s="3564" t="n"/>
      <c r="CJ16" s="1480" t="n">
        <v>3175915354</v>
      </c>
      <c r="CK16" s="1480" t="n">
        <v>3663613473</v>
      </c>
      <c r="CL16" s="1480" t="n">
        <v>4825106764.076247</v>
      </c>
      <c r="CM16" s="1480" t="n">
        <v>3418355661.068549</v>
      </c>
      <c r="CN16" s="3561" t="n">
        <v>-1649191410.076247</v>
      </c>
      <c r="CO16" s="3562" t="n">
        <v>-242440307.0685492</v>
      </c>
      <c r="CP16" s="3514" t="n">
        <v>-0.1331194250141901</v>
      </c>
      <c r="CQ16" s="1484" t="n"/>
      <c r="CR16" s="3475" t="n">
        <v>39289050016.00001</v>
      </c>
      <c r="CS16" s="3475" t="n">
        <v>45725211696</v>
      </c>
      <c r="CT16" s="3475" t="n">
        <v>52607641532.98949</v>
      </c>
      <c r="CU16" s="3475" t="n"/>
      <c r="CV16" s="1552" t="n">
        <v>-13318591516.98948</v>
      </c>
      <c r="CW16" s="3565" t="n"/>
      <c r="CX16" s="3474">
        <f>IFERROR(CR16/CS16-1,"-")</f>
        <v/>
      </c>
      <c r="CY16" s="260" t="n"/>
      <c r="CZ16" s="1468" t="n">
        <v>52607641532.98949</v>
      </c>
      <c r="DA16" s="3475" t="n">
        <v>43656252928.01229</v>
      </c>
      <c r="DB16" s="3475" t="n">
        <v>0</v>
      </c>
      <c r="DC16" s="1468" t="n">
        <v>39847000311.36831</v>
      </c>
      <c r="DD16" s="3475" t="n">
        <v>45725211696</v>
      </c>
      <c r="DE16" s="1473">
        <f>CZ16/$DD16-1</f>
        <v/>
      </c>
      <c r="DF16" s="1474">
        <f>DA16/$DD16-1</f>
        <v/>
      </c>
      <c r="DG16" s="1474">
        <f>DB16/$DD16-1</f>
        <v/>
      </c>
      <c r="DH16" s="1474">
        <f>DC16/$DD16-1</f>
        <v/>
      </c>
      <c r="DI16" s="2750" t="n"/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t="15" r="17" s="2557">
      <c r="A17" s="2585" t="inlineStr">
        <is>
          <t>2G</t>
        </is>
      </c>
      <c r="B17" s="3477" t="n"/>
      <c r="C17" s="1270" t="n"/>
      <c r="D17" s="1475" t="n">
        <v>57129479.5242151</v>
      </c>
      <c r="E17" s="1475" t="n">
        <v>449067282.5925952</v>
      </c>
      <c r="F17" s="1475" t="n">
        <v>69481238.33012879</v>
      </c>
      <c r="G17" s="3566" t="n">
        <v>-12351758.80591369</v>
      </c>
      <c r="H17" s="3478" t="n">
        <v>-0.8727819154528691</v>
      </c>
      <c r="I17" s="3478" t="n"/>
      <c r="J17" s="1359" t="n">
        <v>52384719.69281846</v>
      </c>
      <c r="K17" s="1359" t="n">
        <v>85176765.26893307</v>
      </c>
      <c r="L17" s="1359" t="n">
        <v>61664460.83907046</v>
      </c>
      <c r="M17" s="3479" t="n">
        <v>-9279741.146251999</v>
      </c>
      <c r="N17" s="1478" t="n">
        <v>-0.3849881534310273</v>
      </c>
      <c r="O17" s="1479" t="n"/>
      <c r="P17" s="1359" t="n">
        <v>56192773.73833039</v>
      </c>
      <c r="Q17" s="1359" t="n">
        <v>87645739.07278043</v>
      </c>
      <c r="R17" s="1359" t="n">
        <v>67357224.22793956</v>
      </c>
      <c r="S17" s="3479" t="n">
        <v>-11164450.48960917</v>
      </c>
      <c r="T17" s="1478" t="n">
        <v>-0.3588647396575857</v>
      </c>
      <c r="U17" s="1479" t="n"/>
      <c r="V17" s="2465" t="n">
        <v>54405442.42403629</v>
      </c>
      <c r="W17" s="2465" t="n">
        <v>80038454.35975707</v>
      </c>
      <c r="X17" s="2465" t="n">
        <v>64441992.32689971</v>
      </c>
      <c r="Y17" s="2465" t="n">
        <v>54667090.04037014</v>
      </c>
      <c r="Z17" s="2468" t="n">
        <v>-10036549.90286343</v>
      </c>
      <c r="AA17" s="2468" t="n">
        <v>-261647.6163338497</v>
      </c>
      <c r="AB17" s="2469" t="n">
        <v>-0.3202587074021376</v>
      </c>
      <c r="AC17" s="1479" t="n"/>
      <c r="AD17" s="1480" t="n">
        <v>54436762.41309261</v>
      </c>
      <c r="AE17" s="1480" t="n">
        <v>102134273.8742835</v>
      </c>
      <c r="AF17" s="1480" t="n">
        <v>67133978.97624302</v>
      </c>
      <c r="AG17" s="1481" t="n">
        <v>56593576.17030318</v>
      </c>
      <c r="AH17" s="3480" t="n">
        <v>-12697216.56315041</v>
      </c>
      <c r="AI17" s="3480" t="n">
        <v>-2156813.757210568</v>
      </c>
      <c r="AJ17" s="1483" t="n">
        <v>-0.4670078872827892</v>
      </c>
      <c r="AK17" s="1484" t="n"/>
      <c r="AL17" s="1480" t="n">
        <v>53244246.46131581</v>
      </c>
      <c r="AM17" s="1480" t="n">
        <v>67671480.63508169</v>
      </c>
      <c r="AN17" s="1480" t="n">
        <v>63791658.76467573</v>
      </c>
      <c r="AO17" s="1481" t="n">
        <v>55020546.05171239</v>
      </c>
      <c r="AP17" s="3480" t="n">
        <v>0</v>
      </c>
      <c r="AQ17" s="3480" t="n">
        <v>-10547412.30335992</v>
      </c>
      <c r="AR17" s="1483" t="n">
        <v>-1776299.590396583</v>
      </c>
      <c r="AS17" s="1483" t="n">
        <v>-0.2131951900323374</v>
      </c>
      <c r="AT17" s="1484" t="n"/>
      <c r="AU17" s="1480" t="n">
        <v>60081626.62180933</v>
      </c>
      <c r="AV17" s="1480" t="n">
        <v>69572126.85616402</v>
      </c>
      <c r="AW17" s="1480" t="n">
        <v>64550961.38036557</v>
      </c>
      <c r="AX17" s="1481" t="n">
        <v>55655843.72098963</v>
      </c>
      <c r="AY17" s="3480" t="n">
        <v>-4469334.758556239</v>
      </c>
      <c r="AZ17" s="3480" t="n">
        <v>4425782.900819696</v>
      </c>
      <c r="BA17" s="1483" t="n">
        <v>-0.1364123919048171</v>
      </c>
      <c r="BB17" s="1483" t="n"/>
      <c r="BC17" s="1480" t="n">
        <v>54529533.28613178</v>
      </c>
      <c r="BD17" s="1480" t="n">
        <v>68017201.01749349</v>
      </c>
      <c r="BE17" s="1480" t="n">
        <v>64774251.43821758</v>
      </c>
      <c r="BF17" s="1481" t="n">
        <v>57355908.89809477</v>
      </c>
      <c r="BG17" s="3480" t="n">
        <v>-10244718.1520858</v>
      </c>
      <c r="BH17" s="3480" t="n">
        <v>-2826375.611962989</v>
      </c>
      <c r="BI17" s="1483" t="n">
        <v>-0.1982978942031559</v>
      </c>
      <c r="BJ17" s="1484" t="n"/>
      <c r="BK17" s="1480" t="n">
        <v>46678675.20080145</v>
      </c>
      <c r="BL17" s="1480" t="n">
        <v>61969859.37142072</v>
      </c>
      <c r="BM17" s="1480" t="n">
        <v>60990941.03583782</v>
      </c>
      <c r="BN17" s="1481" t="n">
        <v>54908240.07716258</v>
      </c>
      <c r="BO17" s="1480" t="n">
        <v>49762808.82770757</v>
      </c>
      <c r="BP17" s="3480" t="n">
        <v>-14312265.83503637</v>
      </c>
      <c r="BQ17" s="3480" t="n">
        <v>-8229564.876361132</v>
      </c>
      <c r="BR17" s="1483" t="n">
        <v>-0.2467519585444027</v>
      </c>
      <c r="BS17" s="1484" t="n"/>
      <c r="BT17" s="1480" t="n">
        <v>48636976.36706132</v>
      </c>
      <c r="BU17" s="1480" t="n">
        <v>59826136.45046771</v>
      </c>
      <c r="BV17" s="1480" t="n">
        <v>62316809.50204739</v>
      </c>
      <c r="BW17" s="1480" t="n">
        <v>52072954.53497056</v>
      </c>
      <c r="BX17" s="3480" t="n">
        <v>-13679833.13498607</v>
      </c>
      <c r="BY17" s="3480" t="n">
        <v>-3435978.167909242</v>
      </c>
      <c r="BZ17" s="1483" t="n">
        <v>-0.1870279571315844</v>
      </c>
      <c r="CA17" s="1485" t="n"/>
      <c r="CB17" s="1480" t="n">
        <v>45854475.89044852</v>
      </c>
      <c r="CC17" s="1480" t="n">
        <v>56085374.5882469</v>
      </c>
      <c r="CD17" s="1480" t="n">
        <v>58144587.79256324</v>
      </c>
      <c r="CE17" s="1480" t="n">
        <v>50127569.92034132</v>
      </c>
      <c r="CF17" s="3480" t="n">
        <v>-12290111.90211472</v>
      </c>
      <c r="CG17" s="3480" t="n">
        <v>-4273094.029892802</v>
      </c>
      <c r="CH17" s="1483" t="n">
        <v>-0.1824165171920299</v>
      </c>
      <c r="CI17" s="1485" t="n"/>
      <c r="CJ17" s="1480" t="n">
        <v>43593260.47572489</v>
      </c>
      <c r="CK17" s="1480" t="n">
        <v>59261831.68333068</v>
      </c>
      <c r="CL17" s="1480" t="n">
        <v>60629447.50343609</v>
      </c>
      <c r="CM17" s="1480" t="n">
        <v>53237935.24695138</v>
      </c>
      <c r="CN17" s="3480" t="n">
        <v>-17036187.0277112</v>
      </c>
      <c r="CO17" s="3480" t="n">
        <v>-9644674.771226488</v>
      </c>
      <c r="CP17" s="1483" t="n">
        <v>-0.2643956618035667</v>
      </c>
      <c r="CQ17" s="1484" t="n"/>
      <c r="CR17" s="3488" t="n">
        <v>627167972.0957861</v>
      </c>
      <c r="CS17" s="3488" t="n">
        <v>1246466525.770555</v>
      </c>
      <c r="CT17" s="3488" t="n">
        <v>765277552.117425</v>
      </c>
      <c r="CU17" s="3488" t="n"/>
      <c r="CV17" s="3567" t="n">
        <v>-138109580.0216389</v>
      </c>
      <c r="CW17" s="3567" t="n"/>
      <c r="CX17" s="3481">
        <f>IFERROR(CR17/CS17-1,"-")</f>
        <v/>
      </c>
      <c r="CY17" s="260" t="n"/>
      <c r="CZ17" s="3568" t="n">
        <v>765277552.117425</v>
      </c>
      <c r="DA17" s="3482" t="n">
        <v>675163013.4449962</v>
      </c>
      <c r="DB17" s="3482" t="n"/>
      <c r="DC17" s="1486" t="n">
        <v>647605852.6917206</v>
      </c>
      <c r="DD17" s="3483" t="n">
        <v>1246466525.770555</v>
      </c>
      <c r="DE17" s="1491">
        <f>CZ17/$DD17-1</f>
        <v/>
      </c>
      <c r="DF17" s="1492">
        <f>DA17/$DD17-1</f>
        <v/>
      </c>
      <c r="DG17" s="1492">
        <f>DB17/$DD17-1</f>
        <v/>
      </c>
      <c r="DH17" s="1492">
        <f>DC17/$DD17-1</f>
        <v/>
      </c>
      <c r="DI17" s="34" t="n"/>
      <c r="DJ17" s="2750" t="n"/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Height="1" ht="15" r="18" s="2557">
      <c r="A18" s="1493" t="inlineStr">
        <is>
          <t>3G</t>
        </is>
      </c>
      <c r="B18" s="1494" t="n"/>
      <c r="C18" s="1270" t="n"/>
      <c r="D18" s="1369" t="n">
        <v>731362618.8667408</v>
      </c>
      <c r="E18" s="1369" t="n">
        <v>993003520.7678701</v>
      </c>
      <c r="F18" s="1369" t="n">
        <v>804550969.5477551</v>
      </c>
      <c r="G18" s="3569" t="n">
        <v>-73188350.6810143</v>
      </c>
      <c r="H18" s="3484" t="n">
        <v>-0.2634843647873549</v>
      </c>
      <c r="I18" s="3484" t="n"/>
      <c r="J18" s="1327" t="n">
        <v>673001988.429178</v>
      </c>
      <c r="K18" s="1327" t="n">
        <v>983169276.4791197</v>
      </c>
      <c r="L18" s="1327" t="n">
        <v>712473275.0186872</v>
      </c>
      <c r="M18" s="3485" t="n">
        <v>-39471286.58950925</v>
      </c>
      <c r="N18" s="1497" t="n">
        <v>-0.3154769941150911</v>
      </c>
      <c r="O18" s="1498" t="n"/>
      <c r="P18" s="1327" t="n">
        <v>723356304.0568517</v>
      </c>
      <c r="Q18" s="1327" t="n">
        <v>1030182371.292437</v>
      </c>
      <c r="R18" s="1327" t="n">
        <v>776499792.1077735</v>
      </c>
      <c r="S18" s="3485" t="n">
        <v>-53143488.0509218</v>
      </c>
      <c r="T18" s="1497" t="n">
        <v>-0.2978366508549841</v>
      </c>
      <c r="U18" s="1498" t="n"/>
      <c r="V18" s="2459" t="n">
        <v>701232171.5713396</v>
      </c>
      <c r="W18" s="2459" t="n">
        <v>1004094272.443211</v>
      </c>
      <c r="X18" s="2459" t="n">
        <v>741182105.7146878</v>
      </c>
      <c r="Y18" s="2459" t="n">
        <v>705032063.0559416</v>
      </c>
      <c r="Z18" s="2470" t="n">
        <v>-39949934.14334822</v>
      </c>
      <c r="AA18" s="2470" t="n">
        <v>-3799891.484601974</v>
      </c>
      <c r="AB18" s="2471" t="n">
        <v>-0.3016271571143737</v>
      </c>
      <c r="AC18" s="1498" t="n"/>
      <c r="AD18" s="1499" t="n">
        <v>701635855.1544706</v>
      </c>
      <c r="AE18" s="1499" t="n">
        <v>1027678029.905827</v>
      </c>
      <c r="AF18" s="1499" t="n">
        <v>770321141.7737916</v>
      </c>
      <c r="AG18" s="1500" t="n">
        <v>731283279.2990748</v>
      </c>
      <c r="AH18" s="3486" t="n">
        <v>-68685286.61932099</v>
      </c>
      <c r="AI18" s="3486" t="n">
        <v>-29647424.14460421</v>
      </c>
      <c r="AJ18" s="1502" t="n">
        <v>-0.3172610148931898</v>
      </c>
      <c r="AK18" s="1503" t="n"/>
      <c r="AL18" s="1499" t="n">
        <v>688714769.1754206</v>
      </c>
      <c r="AM18" s="1499" t="n">
        <v>847805063.2797525</v>
      </c>
      <c r="AN18" s="1499" t="n">
        <v>730198282.0909779</v>
      </c>
      <c r="AO18" s="1500" t="n">
        <v>712326326.9396001</v>
      </c>
      <c r="AP18" s="3486" t="n">
        <v>0</v>
      </c>
      <c r="AQ18" s="3486" t="n">
        <v>-41483512.91555727</v>
      </c>
      <c r="AR18" s="1502" t="n">
        <v>-23611557.76417947</v>
      </c>
      <c r="AS18" s="1502" t="n">
        <v>-0.18764961545392</v>
      </c>
      <c r="AT18" s="1503" t="n"/>
      <c r="AU18" s="1499" t="n">
        <v>227924643.1142782</v>
      </c>
      <c r="AV18" s="1499" t="n">
        <v>865319633.1525211</v>
      </c>
      <c r="AW18" s="1499" t="n">
        <v>737055987.5172013</v>
      </c>
      <c r="AX18" s="1500" t="n">
        <v>719779138.6211438</v>
      </c>
      <c r="AY18" s="3486" t="n">
        <v>-509131344.4029231</v>
      </c>
      <c r="AZ18" s="3486" t="n">
        <v>-491854495.5068656</v>
      </c>
      <c r="BA18" s="1502" t="n">
        <v>-0.7366006335902653</v>
      </c>
      <c r="BB18" s="1502" t="n"/>
      <c r="BC18" s="1499" t="n">
        <v>446536798.1171141</v>
      </c>
      <c r="BD18" s="1499" t="n">
        <v>793911731.4648335</v>
      </c>
      <c r="BE18" s="1499" t="n">
        <v>737723681.6385219</v>
      </c>
      <c r="BF18" s="1500" t="n">
        <v>743021104.9669158</v>
      </c>
      <c r="BG18" s="3486" t="n">
        <v>-291186883.5214078</v>
      </c>
      <c r="BH18" s="3486" t="n">
        <v>-296484306.8498018</v>
      </c>
      <c r="BI18" s="1502" t="n">
        <v>-0.4375485580831305</v>
      </c>
      <c r="BJ18" s="1503" t="n"/>
      <c r="BK18" s="1499" t="n">
        <v>414372851.7571102</v>
      </c>
      <c r="BL18" s="1499" t="n">
        <v>741153748.1583045</v>
      </c>
      <c r="BM18" s="1499" t="n">
        <v>692822916.7611234</v>
      </c>
      <c r="BN18" s="1500" t="n">
        <v>712516632.0872957</v>
      </c>
      <c r="BO18" s="1499" t="n">
        <v>646597097.8763733</v>
      </c>
      <c r="BP18" s="3486" t="n">
        <v>-278450065.0040132</v>
      </c>
      <c r="BQ18" s="3486" t="n">
        <v>-298143780.3301855</v>
      </c>
      <c r="BR18" s="1502" t="n">
        <v>-0.4409083772607415</v>
      </c>
      <c r="BS18" s="1503" t="n"/>
      <c r="BT18" s="1499" t="n">
        <v>430676307.5834662</v>
      </c>
      <c r="BU18" s="1499" t="n">
        <v>765068821.4272705</v>
      </c>
      <c r="BV18" s="1499" t="n">
        <v>705990812.1927013</v>
      </c>
      <c r="BW18" s="1499" t="n">
        <v>678144371.7966243</v>
      </c>
      <c r="BX18" s="3486" t="n">
        <v>-275314504.6092351</v>
      </c>
      <c r="BY18" s="3486" t="n">
        <v>-247468064.2131581</v>
      </c>
      <c r="BZ18" s="1502" t="n">
        <v>-0.4370750767492785</v>
      </c>
      <c r="CA18" s="1504" t="n"/>
      <c r="CB18" s="1499" t="n">
        <v>400413796.1388258</v>
      </c>
      <c r="CC18" s="1499" t="n">
        <v>716385545.3282442</v>
      </c>
      <c r="CD18" s="1499" t="n">
        <v>656917303.0961299</v>
      </c>
      <c r="CE18" s="1499" t="n">
        <v>654286064.6941347</v>
      </c>
      <c r="CF18" s="3486" t="n">
        <v>-256503506.9573041</v>
      </c>
      <c r="CG18" s="3486" t="n">
        <v>-253872268.5553089</v>
      </c>
      <c r="CH18" s="1502" t="n">
        <v>-0.4410638255475153</v>
      </c>
      <c r="CI18" s="1504" t="n"/>
      <c r="CJ18" s="1499" t="n">
        <v>405332204.6128972</v>
      </c>
      <c r="CK18" s="1499" t="n">
        <v>758355596.0055993</v>
      </c>
      <c r="CL18" s="1499" t="n">
        <v>683065741.5036421</v>
      </c>
      <c r="CM18" s="1499" t="n">
        <v>696455383.527148</v>
      </c>
      <c r="CN18" s="3486" t="n">
        <v>-277733536.8907449</v>
      </c>
      <c r="CO18" s="3486" t="n">
        <v>-291123178.9142509</v>
      </c>
      <c r="CP18" s="1502" t="n">
        <v>-0.4655116850882914</v>
      </c>
      <c r="CQ18" s="1503" t="n"/>
      <c r="CR18" s="3488" t="n">
        <v>6544560308.577693</v>
      </c>
      <c r="CS18" s="3488" t="n">
        <v>10526127609.70499</v>
      </c>
      <c r="CT18" s="3488" t="n">
        <v>8748802008.962994</v>
      </c>
      <c r="CU18" s="3488" t="n"/>
      <c r="CV18" s="3570" t="n">
        <v>-2204241700.385301</v>
      </c>
      <c r="CW18" s="3570" t="n"/>
      <c r="CX18" s="3487">
        <f>IFERROR(CR18/CS18-1,"-")</f>
        <v/>
      </c>
      <c r="CY18" s="260" t="n"/>
      <c r="CZ18" s="3568" t="n">
        <v>8748802008.962994</v>
      </c>
      <c r="DA18" s="3488" t="n">
        <v>8749429078.762054</v>
      </c>
      <c r="DB18" s="3488" t="n"/>
      <c r="DC18" s="1505" t="n">
        <v>7569248066.379674</v>
      </c>
      <c r="DD18" s="3489" t="n">
        <v>10526127609.70499</v>
      </c>
      <c r="DE18" s="1510">
        <f>CZ18/$DD18-1</f>
        <v/>
      </c>
      <c r="DF18" s="1511">
        <f>DA18/$DD18-1</f>
        <v/>
      </c>
      <c r="DG18" s="1511">
        <f>DB18/$DD18-1</f>
        <v/>
      </c>
      <c r="DH18" s="1511">
        <f>DC18/$DD18-1</f>
        <v/>
      </c>
      <c r="DI18" s="34" t="n"/>
      <c r="DJ18" s="2750" t="n"/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t="16" r="19" s="2557" thickBot="1">
      <c r="A19" s="2586" t="inlineStr">
        <is>
          <t>4G</t>
        </is>
      </c>
      <c r="B19" s="3490" t="n"/>
      <c r="C19" s="1270" t="n"/>
      <c r="D19" s="1512" t="n">
        <v>2743047854.609045</v>
      </c>
      <c r="E19" s="1512" t="n">
        <v>2599821924.639535</v>
      </c>
      <c r="F19" s="1512" t="n">
        <v>3238939401.431123</v>
      </c>
      <c r="G19" s="3571" t="n">
        <v>-495891546.8220782</v>
      </c>
      <c r="H19" s="3491" t="n">
        <v>0.05509066933088813</v>
      </c>
      <c r="I19" s="3491" t="n"/>
      <c r="J19" s="1338" t="n">
        <v>2555097602.878004</v>
      </c>
      <c r="K19" s="1338" t="n">
        <v>2711081091.251947</v>
      </c>
      <c r="L19" s="1338" t="n">
        <v>2976785767.044637</v>
      </c>
      <c r="M19" s="3492" t="n">
        <v>-421688164.1666331</v>
      </c>
      <c r="N19" s="1515" t="n">
        <v>-0.05753553033779302</v>
      </c>
      <c r="O19" s="1459" t="n"/>
      <c r="P19" s="1338" t="n">
        <v>2764800046.204818</v>
      </c>
      <c r="Q19" s="1338" t="n">
        <v>3061261565.634782</v>
      </c>
      <c r="R19" s="1338" t="n">
        <v>3366107659.464558</v>
      </c>
      <c r="S19" s="3492" t="n">
        <v>-601307613.2597404</v>
      </c>
      <c r="T19" s="1515" t="n">
        <v>-0.09684292343979761</v>
      </c>
      <c r="U19" s="1459" t="n"/>
      <c r="V19" s="2472" t="n">
        <v>2691657098.004624</v>
      </c>
      <c r="W19" s="2472" t="n">
        <v>3008503362.197032</v>
      </c>
      <c r="X19" s="2472" t="n">
        <v>3332747770.010156</v>
      </c>
      <c r="Y19" s="2472" t="n">
        <v>2712431739.969458</v>
      </c>
      <c r="Z19" s="2473" t="n">
        <v>-641090672.0055313</v>
      </c>
      <c r="AA19" s="2473" t="n">
        <v>-20774641.96483326</v>
      </c>
      <c r="AB19" s="2474" t="n">
        <v>-0.1053169054665849</v>
      </c>
      <c r="AC19" s="1459" t="n"/>
      <c r="AD19" s="1516" t="n">
        <v>2693206624.432437</v>
      </c>
      <c r="AE19" s="1516" t="n">
        <v>2882636387.21989</v>
      </c>
      <c r="AF19" s="1516" t="n">
        <v>3591934507.270209</v>
      </c>
      <c r="AG19" s="1462" t="n">
        <v>2832098933.720677</v>
      </c>
      <c r="AH19" s="3493" t="n">
        <v>-898727882.8377724</v>
      </c>
      <c r="AI19" s="3493" t="n">
        <v>-138892309.28824</v>
      </c>
      <c r="AJ19" s="1518" t="n">
        <v>-0.06571406772886301</v>
      </c>
      <c r="AK19" s="1467" t="n"/>
      <c r="AL19" s="1516" t="n">
        <v>2538956724.363264</v>
      </c>
      <c r="AM19" s="1516" t="n">
        <v>2802340761.085166</v>
      </c>
      <c r="AN19" s="1516" t="n">
        <v>3529956971.866451</v>
      </c>
      <c r="AO19" s="1462" t="n">
        <v>2776964104.598109</v>
      </c>
      <c r="AP19" s="3493" t="n">
        <v>0</v>
      </c>
      <c r="AQ19" s="3493" t="n">
        <v>-991000247.5031867</v>
      </c>
      <c r="AR19" s="1518" t="n">
        <v>-238007380.2348447</v>
      </c>
      <c r="AS19" s="1518" t="n">
        <v>-0.09398715544497516</v>
      </c>
      <c r="AT19" s="1467" t="n"/>
      <c r="AU19" s="1516" t="n">
        <v>2782593297.263913</v>
      </c>
      <c r="AV19" s="1516" t="n">
        <v>2769138682.99131</v>
      </c>
      <c r="AW19" s="1516" t="n">
        <v>3693163370.511561</v>
      </c>
      <c r="AX19" s="1462" t="n">
        <v>2794854318.587541</v>
      </c>
      <c r="AY19" s="3493" t="n">
        <v>-910570073.2476487</v>
      </c>
      <c r="AZ19" s="3493" t="n">
        <v>-12261021.32362843</v>
      </c>
      <c r="BA19" s="1518" t="n">
        <v>0.004858772280075252</v>
      </c>
      <c r="BB19" s="1518" t="n"/>
      <c r="BC19" s="1516" t="n">
        <v>2724609581.596754</v>
      </c>
      <c r="BD19" s="1516" t="n">
        <v>2964916645.517673</v>
      </c>
      <c r="BE19" s="1516" t="n">
        <v>3830565328.202595</v>
      </c>
      <c r="BF19" s="1462" t="n">
        <v>2901731029.914651</v>
      </c>
      <c r="BG19" s="3493" t="n">
        <v>-1105955746.605841</v>
      </c>
      <c r="BH19" s="3493" t="n">
        <v>-177121448.3178978</v>
      </c>
      <c r="BI19" s="1518" t="n">
        <v>-0.08105019218135956</v>
      </c>
      <c r="BJ19" s="1467" t="n"/>
      <c r="BK19" s="1516" t="n">
        <v>2565159910.042089</v>
      </c>
      <c r="BL19" s="1516" t="n">
        <v>2785272381.470274</v>
      </c>
      <c r="BM19" s="1516" t="n">
        <v>3727075591.372621</v>
      </c>
      <c r="BN19" s="1462" t="n">
        <v>2798619413.328383</v>
      </c>
      <c r="BO19" s="1516" t="n">
        <v>2420926733.029773</v>
      </c>
      <c r="BP19" s="3493" t="n">
        <v>-1161915681.330532</v>
      </c>
      <c r="BQ19" s="3493" t="n">
        <v>-233459503.2862945</v>
      </c>
      <c r="BR19" s="1518" t="n">
        <v>-0.07902726961016082</v>
      </c>
      <c r="BS19" s="1467" t="n"/>
      <c r="BT19" s="1516" t="n">
        <v>2777608112.049472</v>
      </c>
      <c r="BU19" s="1516" t="n">
        <v>2855700612.122262</v>
      </c>
      <c r="BV19" s="1516" t="n">
        <v>3933972675.502295</v>
      </c>
      <c r="BW19" s="1516" t="n">
        <v>2558744267.554383</v>
      </c>
      <c r="BX19" s="3493" t="n">
        <v>-1156364563.452823</v>
      </c>
      <c r="BY19" s="3493" t="n">
        <v>218863844.4950895</v>
      </c>
      <c r="BZ19" s="1518" t="n">
        <v>-0.02734617898714331</v>
      </c>
      <c r="CA19" s="1520" t="n"/>
      <c r="CB19" s="1516" t="n">
        <v>2553594994.97073</v>
      </c>
      <c r="CC19" s="1516" t="n">
        <v>2665948101.083508</v>
      </c>
      <c r="CD19" s="1516" t="n">
        <v>3790901354.163698</v>
      </c>
      <c r="CE19" s="1516" t="n">
        <v>2487844220.065451</v>
      </c>
      <c r="CF19" s="3493" t="n">
        <v>-1237306359.192968</v>
      </c>
      <c r="CG19" s="3493" t="n">
        <v>65750774.90527868</v>
      </c>
      <c r="CH19" s="1518" t="n">
        <v>-0.04214377094104549</v>
      </c>
      <c r="CI19" s="1520" t="n"/>
      <c r="CJ19" s="1516" t="n">
        <v>2726989888.911378</v>
      </c>
      <c r="CK19" s="1516" t="n">
        <v>2845996045.31107</v>
      </c>
      <c r="CL19" s="1516" t="n">
        <v>4081411575.069169</v>
      </c>
      <c r="CM19" s="1516" t="n">
        <v>2668662342.294449</v>
      </c>
      <c r="CN19" s="3493" t="n">
        <v>-1354421686.157791</v>
      </c>
      <c r="CO19" s="3493" t="n">
        <v>58327546.61692858</v>
      </c>
      <c r="CP19" s="1518" t="n">
        <v>-0.04181529225796399</v>
      </c>
      <c r="CQ19" s="1467" t="n"/>
      <c r="CR19" s="3496" t="n">
        <v>32117321735.32653</v>
      </c>
      <c r="CS19" s="3496" t="n">
        <v>33952617560.52445</v>
      </c>
      <c r="CT19" s="3496" t="n">
        <v>43093561971.90907</v>
      </c>
      <c r="CU19" s="3496" t="n"/>
      <c r="CV19" s="3572" t="n">
        <v>-10976240236.58255</v>
      </c>
      <c r="CW19" s="3572" t="n"/>
      <c r="CX19" s="3495">
        <f>IFERROR(CR19/CS19-1,"-")</f>
        <v/>
      </c>
      <c r="CY19" s="260" t="n"/>
      <c r="CZ19" s="3573" t="n">
        <v>43093561971.90907</v>
      </c>
      <c r="DA19" s="3496" t="n">
        <v>34231660835.80524</v>
      </c>
      <c r="DB19" s="3496" t="n"/>
      <c r="DC19" s="1521" t="n">
        <v>31630146392.29692</v>
      </c>
      <c r="DD19" s="3497" t="n">
        <v>33952617560.52445</v>
      </c>
      <c r="DE19" s="1526">
        <f>CZ19/$DD19-1</f>
        <v/>
      </c>
      <c r="DF19" s="1527">
        <f>DA19/$DD19-1</f>
        <v/>
      </c>
      <c r="DG19" s="1527">
        <f>DB19/$DD19-1</f>
        <v/>
      </c>
      <c r="DH19" s="1527">
        <f>DC19/$DD19-1</f>
        <v/>
      </c>
      <c r="DI19" s="34" t="n"/>
      <c r="DJ19" s="2750" t="n"/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t="16" r="20" s="2557" thickBot="1">
      <c r="D20" s="3415" t="n"/>
      <c r="E20" s="1299" t="n"/>
      <c r="F20" s="3193" t="n"/>
      <c r="J20" s="3415" t="n"/>
      <c r="K20" s="1296" t="n"/>
      <c r="M20" s="3141" t="n"/>
      <c r="N20" s="33" t="n"/>
      <c r="P20" s="3415" t="n"/>
      <c r="Q20" s="1296" t="n"/>
      <c r="S20" s="3141" t="n"/>
      <c r="T20" s="33" t="n"/>
      <c r="V20" s="3415" t="n"/>
      <c r="W20" s="3415" t="n"/>
      <c r="X20" s="3415" t="n"/>
      <c r="Y20" s="3415" t="n"/>
      <c r="Z20" s="2489" t="n"/>
      <c r="AA20" s="2490" t="n"/>
      <c r="AB20" s="3415" t="n"/>
      <c r="AD20" s="3552" t="n"/>
      <c r="AE20" s="1611" t="n"/>
      <c r="AF20" s="260" t="n"/>
      <c r="AG20" s="260" t="n"/>
      <c r="AH20" s="2808" t="n"/>
      <c r="AI20" s="2822" t="n"/>
      <c r="AJ20" s="3552" t="n"/>
      <c r="AK20" s="3552" t="n"/>
      <c r="AL20" s="3552" t="n"/>
      <c r="AM20" s="1611" t="n"/>
      <c r="AN20" s="260" t="n"/>
      <c r="AO20" s="260" t="n"/>
      <c r="AP20" s="2808" t="n"/>
      <c r="AQ20" s="2822" t="n"/>
      <c r="AR20" s="3552" t="n"/>
      <c r="AS20" s="3552" t="n"/>
      <c r="AT20" s="3552" t="n"/>
      <c r="AU20" s="3552" t="n"/>
      <c r="AV20" s="1611" t="n"/>
      <c r="AW20" s="260" t="n"/>
      <c r="AX20" s="260" t="n"/>
      <c r="AY20" s="2808" t="n"/>
      <c r="AZ20" s="2822" t="n"/>
      <c r="BA20" s="3552" t="n"/>
      <c r="BB20" s="3552" t="n"/>
      <c r="BC20" s="3552" t="n"/>
      <c r="BD20" s="1611" t="n"/>
      <c r="BE20" s="260" t="n"/>
      <c r="BF20" s="260" t="n"/>
      <c r="BG20" s="2808" t="n"/>
      <c r="BH20" s="2822" t="n"/>
      <c r="BI20" s="3552" t="n"/>
      <c r="BJ20" s="3552" t="n"/>
      <c r="BK20" s="3552" t="n"/>
      <c r="BL20" s="1611" t="n"/>
      <c r="BM20" s="260" t="n"/>
      <c r="BN20" s="260" t="n"/>
      <c r="BO20" s="3552" t="n"/>
      <c r="BP20" s="2808" t="n"/>
      <c r="BQ20" s="2822" t="n"/>
      <c r="BR20" s="3552" t="n"/>
      <c r="BS20" s="3552" t="n"/>
      <c r="BT20" s="3552" t="n"/>
      <c r="BU20" s="1611" t="n"/>
      <c r="BV20" s="260" t="n"/>
      <c r="BW20" s="3552" t="n"/>
      <c r="BX20" s="2808" t="n"/>
      <c r="BY20" s="2822" t="n"/>
      <c r="BZ20" s="3552" t="n"/>
      <c r="CA20" s="3552" t="n"/>
      <c r="CB20" s="3552" t="n"/>
      <c r="CC20" s="1611" t="n"/>
      <c r="CD20" s="260" t="n"/>
      <c r="CE20" s="3552" t="n"/>
      <c r="CF20" s="2808" t="n"/>
      <c r="CG20" s="2822" t="n"/>
      <c r="CH20" s="3552" t="n"/>
      <c r="CI20" s="3552" t="n"/>
      <c r="CJ20" s="3552" t="n"/>
      <c r="CK20" s="1611" t="n"/>
      <c r="CL20" s="260" t="n"/>
      <c r="CM20" s="3552" t="n"/>
      <c r="CN20" s="2808" t="n"/>
      <c r="CO20" s="2822" t="n"/>
      <c r="CP20" s="3552" t="n"/>
      <c r="CQ20" s="1589" t="n"/>
      <c r="CR20" s="3554" t="n"/>
      <c r="CS20" s="3554" t="n"/>
      <c r="CT20" s="3554" t="n"/>
      <c r="CU20" s="3554" t="n"/>
      <c r="CV20" s="260" t="n"/>
      <c r="CW20" s="260" t="n"/>
      <c r="CX20" s="3552" t="n"/>
      <c r="CY20" s="260" t="n"/>
      <c r="CZ20" s="3574" t="n"/>
      <c r="DA20" s="3557" t="n"/>
      <c r="DB20" s="3557" t="n"/>
      <c r="DC20" s="260" t="n"/>
      <c r="DD20" s="3558" t="n"/>
      <c r="DE20" s="1595" t="n"/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t="16" r="21" s="2557" thickBot="1">
      <c r="A21" s="2581" t="inlineStr">
        <is>
          <t>ARPU</t>
        </is>
      </c>
      <c r="B21" s="3385" t="n"/>
      <c r="C21" s="1270" t="n"/>
      <c r="D21" s="1313" t="n">
        <v>1170.194702091648</v>
      </c>
      <c r="E21" s="1313" t="n">
        <v>1281.519324917525</v>
      </c>
      <c r="F21" s="1313" t="n">
        <v>1230.732568996377</v>
      </c>
      <c r="G21" s="1304" t="n">
        <v>-60.53786690472907</v>
      </c>
      <c r="H21" s="3465" t="n">
        <v>-0.08686925016370062</v>
      </c>
      <c r="I21" s="3465" t="n"/>
      <c r="J21" s="1295" t="n">
        <v>1137.200020591375</v>
      </c>
      <c r="K21" s="1295" t="n">
        <v>1193.386730117311</v>
      </c>
      <c r="L21" s="1295" t="n">
        <v>1117.555074516716</v>
      </c>
      <c r="M21" s="3506" t="n">
        <v>19.64494607465849</v>
      </c>
      <c r="N21" s="1542" t="n">
        <v>-0.04708172808358013</v>
      </c>
      <c r="O21" s="3507" t="n"/>
      <c r="P21" s="1295" t="n">
        <v>1208.320335623598</v>
      </c>
      <c r="Q21" s="1295" t="n">
        <v>1244.029197593083</v>
      </c>
      <c r="R21" s="1295" t="n">
        <v>1241.333121535885</v>
      </c>
      <c r="S21" s="3506" t="n">
        <v>-33.01278591228743</v>
      </c>
      <c r="T21" s="1542" t="n">
        <v>-0.0287041992571988</v>
      </c>
      <c r="U21" s="3507" t="n"/>
      <c r="V21" s="2437" t="n">
        <v>1182.473147771467</v>
      </c>
      <c r="W21" s="2437" t="n">
        <v>1226.59906305034</v>
      </c>
      <c r="X21" s="2437" t="n">
        <v>1215.829062468698</v>
      </c>
      <c r="Y21" s="2437" t="n">
        <v>1212.556643283355</v>
      </c>
      <c r="Z21" s="3508" t="n">
        <v>-33.35591469723067</v>
      </c>
      <c r="AA21" s="3509" t="n">
        <v>-30.08349551188758</v>
      </c>
      <c r="AB21" s="3510" t="n">
        <v>-0.03597419613964115</v>
      </c>
      <c r="AC21" s="3507" t="n"/>
      <c r="AD21" s="1461" t="n">
        <v>1255.301295959997</v>
      </c>
      <c r="AE21" s="1461" t="n">
        <v>1157.677785805088</v>
      </c>
      <c r="AF21" s="1461" t="n">
        <v>1284.804457046169</v>
      </c>
      <c r="AG21" s="1461" t="n">
        <v>1254.270070165507</v>
      </c>
      <c r="AH21" s="3512" t="n">
        <v>-29.50316108617267</v>
      </c>
      <c r="AI21" s="3513" t="n">
        <v>1.031225794489274</v>
      </c>
      <c r="AJ21" s="3514" t="n">
        <v>0.08432701339865356</v>
      </c>
      <c r="AK21" s="3515" t="n"/>
      <c r="AL21" s="1461" t="n">
        <v>1242.009912106898</v>
      </c>
      <c r="AM21" s="1461" t="n">
        <v>1124.645560426503</v>
      </c>
      <c r="AN21" s="1461" t="n">
        <v>1244.279698689199</v>
      </c>
      <c r="AO21" s="1461" t="n">
        <v>1218.299594500202</v>
      </c>
      <c r="AP21" s="3512" t="n">
        <v>0</v>
      </c>
      <c r="AQ21" s="3513" t="n">
        <v>-2.269786582300185</v>
      </c>
      <c r="AR21" s="3514" t="n">
        <v>23.71031760669644</v>
      </c>
      <c r="AS21" s="3514" t="n">
        <v>0.1043567465254449</v>
      </c>
      <c r="AT21" s="3515" t="n"/>
      <c r="AU21" s="1461" t="n">
        <v>1173.248720663524</v>
      </c>
      <c r="AV21" s="1461" t="n">
        <v>1157.342783742715</v>
      </c>
      <c r="AW21" s="1461" t="n">
        <v>1280.819097894119</v>
      </c>
      <c r="AX21" s="1461" t="n">
        <v>1293.808534860691</v>
      </c>
      <c r="AY21" s="3512" t="n">
        <v>-107.5703772305951</v>
      </c>
      <c r="AZ21" s="3513" t="n">
        <v>-120.5598141971666</v>
      </c>
      <c r="BA21" s="3514" t="n">
        <v>0.01374349686561382</v>
      </c>
      <c r="BB21" s="3514" t="n"/>
      <c r="BC21" s="1461" t="n">
        <v>1239.205673489129</v>
      </c>
      <c r="BD21" s="1461" t="n">
        <v>1180.038741492015</v>
      </c>
      <c r="BE21" s="1461" t="n">
        <v>1301.417909986085</v>
      </c>
      <c r="BF21" s="1461" t="n">
        <v>1327.781895857361</v>
      </c>
      <c r="BG21" s="3512" t="n">
        <v>-62.21223649695617</v>
      </c>
      <c r="BH21" s="3513" t="n">
        <v>-88.57622236823181</v>
      </c>
      <c r="BI21" s="3514" t="n">
        <v>0.05013982161492803</v>
      </c>
      <c r="BJ21" s="3515" t="n"/>
      <c r="BK21" s="1461" t="n">
        <v>1166.120230309994</v>
      </c>
      <c r="BL21" s="1461" t="n">
        <v>1131.328375647849</v>
      </c>
      <c r="BM21" s="1461" t="n">
        <v>1250.641363983704</v>
      </c>
      <c r="BN21" s="1461" t="n">
        <v>1276.042361596829</v>
      </c>
      <c r="BO21" s="1461" t="n">
        <v>1175.089631182141</v>
      </c>
      <c r="BP21" s="3512" t="n">
        <v>-84.52113367370976</v>
      </c>
      <c r="BQ21" s="3513" t="n">
        <v>-109.9221312868349</v>
      </c>
      <c r="BR21" s="3514" t="n">
        <v>0.03075309999382125</v>
      </c>
      <c r="BS21" s="3515" t="n"/>
      <c r="BT21" s="1461" t="n">
        <v>1263.782878646365</v>
      </c>
      <c r="BU21" s="1461" t="n">
        <v>1214.259957382413</v>
      </c>
      <c r="BV21" s="1461" t="n">
        <v>1295.461335510783</v>
      </c>
      <c r="BW21" s="1461" t="n">
        <v>1227.765131324526</v>
      </c>
      <c r="BX21" s="3512" t="n">
        <v>-31.67845686441751</v>
      </c>
      <c r="BY21" s="3513" t="n">
        <v>36.01774732183958</v>
      </c>
      <c r="BZ21" s="3514" t="n">
        <v>0.04078444731942632</v>
      </c>
      <c r="CA21" s="3516" t="n"/>
      <c r="CB21" s="1461" t="n">
        <v>1191.86493925781</v>
      </c>
      <c r="CC21" s="1461" t="n">
        <v>1186.533629021878</v>
      </c>
      <c r="CD21" s="1461" t="n">
        <v>1236.160721128227</v>
      </c>
      <c r="CE21" s="1461" t="n">
        <v>1191.025813460289</v>
      </c>
      <c r="CF21" s="3512" t="n">
        <v>-44.29578187041739</v>
      </c>
      <c r="CG21" s="3513" t="n">
        <v>0.8391257975208646</v>
      </c>
      <c r="CH21" s="3514" t="n">
        <v>0.00449318089730566</v>
      </c>
      <c r="CI21" s="3516" t="n"/>
      <c r="CJ21" s="1461" t="n">
        <v>1232.376891541346</v>
      </c>
      <c r="CK21" s="1461" t="n">
        <v>1252.232303003829</v>
      </c>
      <c r="CL21" s="1461" t="n">
        <v>1303.884901474576</v>
      </c>
      <c r="CM21" s="1461" t="n">
        <v>1259.873324038062</v>
      </c>
      <c r="CN21" s="3512" t="n">
        <v>-71.50800993322923</v>
      </c>
      <c r="CO21" s="3513" t="n">
        <v>-27.49643249671612</v>
      </c>
      <c r="CP21" s="3514" t="n">
        <v>-0.01585601282993088</v>
      </c>
      <c r="CQ21" s="1550" t="n"/>
      <c r="CR21" s="1613" t="n">
        <v>1270.471447686936</v>
      </c>
      <c r="CS21" s="1613" t="n">
        <v>1302.416033819308</v>
      </c>
      <c r="CT21" s="1613" t="n">
        <v>1184.676886456832</v>
      </c>
      <c r="CU21" s="1613" t="n"/>
      <c r="CV21" s="1469" t="n">
        <v>85.79456123010368</v>
      </c>
      <c r="CW21" s="1469" t="n"/>
      <c r="CX21" s="3474">
        <f>IFERROR(CR21/CS21-1,"-")</f>
        <v/>
      </c>
      <c r="CY21" s="260" t="n"/>
      <c r="CZ21" s="1468" t="n">
        <v>14216.12263748199</v>
      </c>
      <c r="DA21" s="3475" t="n">
        <v>14094.46110382521</v>
      </c>
      <c r="DB21" s="3475" t="n"/>
      <c r="DC21" s="1468" t="n">
        <v>14686.0589455272</v>
      </c>
      <c r="DD21" s="3476" t="n">
        <v>1302.416033819308</v>
      </c>
      <c r="DE21" s="1473">
        <f>CZ21/$DD21-1</f>
        <v/>
      </c>
      <c r="DF21" s="1474">
        <f>DA21/$DD21-1</f>
        <v/>
      </c>
      <c r="DG21" s="1474">
        <f>DB21/$DD21-1</f>
        <v/>
      </c>
      <c r="DH21" s="1474">
        <f>DC21/$DD21-1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t="15" r="22" s="2557">
      <c r="A22" s="2585" t="inlineStr">
        <is>
          <t>2G</t>
        </is>
      </c>
      <c r="B22" s="3477" t="n"/>
      <c r="C22" s="1270" t="n"/>
      <c r="D22" s="1475" t="n">
        <v>57.39879466880112</v>
      </c>
      <c r="E22" s="1475" t="n">
        <v>376.2082686838756</v>
      </c>
      <c r="F22" s="1475" t="n">
        <v>63.72155318418987</v>
      </c>
      <c r="G22" s="1365" t="n">
        <v>-6.322758515388749</v>
      </c>
      <c r="H22" s="3478" t="n">
        <v>-0.8474281416790634</v>
      </c>
      <c r="I22" s="3478" t="n"/>
      <c r="J22" s="1359" t="n">
        <v>54.38968671416264</v>
      </c>
      <c r="K22" s="1359" t="n">
        <v>71.56105152274903</v>
      </c>
      <c r="L22" s="1359" t="n">
        <v>56.68236317486471</v>
      </c>
      <c r="M22" s="3479" t="n">
        <v>-2.292676460702069</v>
      </c>
      <c r="N22" s="1478" t="n">
        <v>-0.2399540594107629</v>
      </c>
      <c r="O22" s="1479" t="n"/>
      <c r="P22" s="1359" t="n">
        <v>56.63754840596242</v>
      </c>
      <c r="Q22" s="1359" t="n">
        <v>72.87153763158602</v>
      </c>
      <c r="R22" s="1359" t="n">
        <v>62.05708880094496</v>
      </c>
      <c r="S22" s="3479" t="n">
        <v>-5.41954039498254</v>
      </c>
      <c r="T22" s="1478" t="n">
        <v>-0.2227754450262487</v>
      </c>
      <c r="U22" s="1479" t="n"/>
      <c r="V22" s="2465" t="n">
        <v>55.58120728289872</v>
      </c>
      <c r="W22" s="2465" t="n">
        <v>68.08746359156487</v>
      </c>
      <c r="X22" s="2465" t="n">
        <v>59.50731871466994</v>
      </c>
      <c r="Y22" s="2465" t="n">
        <v>56.95735736056104</v>
      </c>
      <c r="Z22" s="3522" t="n">
        <v>-3.926111431771211</v>
      </c>
      <c r="AA22" s="3522" t="n">
        <v>-1.376150077662317</v>
      </c>
      <c r="AB22" s="2469" t="n">
        <v>-0.183679280281128</v>
      </c>
      <c r="AC22" s="1479" t="n"/>
      <c r="AD22" s="1480" t="n">
        <v>61.80503508597203</v>
      </c>
      <c r="AE22" s="1480" t="n">
        <v>85.76620527528141</v>
      </c>
      <c r="AF22" s="1480" t="n">
        <v>62.13524547341696</v>
      </c>
      <c r="AG22" s="1480" t="n">
        <v>59.06728147590982</v>
      </c>
      <c r="AH22" s="3525" t="n">
        <v>-0.3302103874449287</v>
      </c>
      <c r="AI22" s="3525" t="n">
        <v>2.737753610062207</v>
      </c>
      <c r="AJ22" s="1483" t="n">
        <v>-0.2793777585518897</v>
      </c>
      <c r="AK22" s="1484" t="n"/>
      <c r="AL22" s="1480" t="n">
        <v>63.74960813558739</v>
      </c>
      <c r="AM22" s="1480" t="n">
        <v>63.32200602110297</v>
      </c>
      <c r="AN22" s="1480" t="n">
        <v>59.17710730846875</v>
      </c>
      <c r="AO22" s="1480" t="n">
        <v>57.52554107124922</v>
      </c>
      <c r="AP22" s="3525" t="n">
        <v>0</v>
      </c>
      <c r="AQ22" s="3525" t="n">
        <v>4.572500827118645</v>
      </c>
      <c r="AR22" s="1483" t="n">
        <v>6.224067064338179</v>
      </c>
      <c r="AS22" s="1483" t="n">
        <v>0.006752820091358469</v>
      </c>
      <c r="AT22" s="1484" t="n"/>
      <c r="AU22" s="1480" t="n">
        <v>75.48739643606778</v>
      </c>
      <c r="AV22" s="1480" t="n">
        <v>62.86310588478451</v>
      </c>
      <c r="AW22" s="1480" t="n">
        <v>60.01872406813146</v>
      </c>
      <c r="AX22" s="1480" t="n">
        <v>64.84139525445876</v>
      </c>
      <c r="AY22" s="3525" t="n">
        <v>15.46867236793632</v>
      </c>
      <c r="AZ22" s="3525" t="n">
        <v>10.64600118160902</v>
      </c>
      <c r="BA22" s="1483" t="n">
        <v>0.2008219347994207</v>
      </c>
      <c r="BB22" s="1483" t="n"/>
      <c r="BC22" s="1480" t="n">
        <v>70.7750187694046</v>
      </c>
      <c r="BD22" s="1480" t="n">
        <v>60.79860675671179</v>
      </c>
      <c r="BE22" s="1480" t="n">
        <v>60.36436735587942</v>
      </c>
      <c r="BF22" s="1480" t="n">
        <v>67.69003713987381</v>
      </c>
      <c r="BG22" s="3525" t="n">
        <v>10.41065141352518</v>
      </c>
      <c r="BH22" s="3525" t="n">
        <v>3.084981629530787</v>
      </c>
      <c r="BI22" s="1483" t="n">
        <v>0.1640894840339655</v>
      </c>
      <c r="BJ22" s="1484" t="n"/>
      <c r="BK22" s="1480" t="n">
        <v>61.82908990348063</v>
      </c>
      <c r="BL22" s="1480" t="n">
        <v>55.78078091778155</v>
      </c>
      <c r="BM22" s="1480" t="n">
        <v>56.96889446260293</v>
      </c>
      <c r="BN22" s="1480" t="n">
        <v>65.64310501166899</v>
      </c>
      <c r="BO22" s="1480" t="n">
        <v>64.15753385004317</v>
      </c>
      <c r="BP22" s="3525" t="n">
        <v>4.860195440877703</v>
      </c>
      <c r="BQ22" s="3525" t="n">
        <v>-3.814015108188364</v>
      </c>
      <c r="BR22" s="1483" t="n">
        <v>0.1084299804732749</v>
      </c>
      <c r="BS22" s="1484" t="n"/>
      <c r="BT22" s="1480" t="n">
        <v>66.92026082783379</v>
      </c>
      <c r="BU22" s="1480" t="n">
        <v>56.82591563068893</v>
      </c>
      <c r="BV22" s="1480" t="n">
        <v>58.34073207554564</v>
      </c>
      <c r="BW22" s="1480" t="n">
        <v>68.00799966984911</v>
      </c>
      <c r="BX22" s="3525" t="n">
        <v>8.579528752288148</v>
      </c>
      <c r="BY22" s="3525" t="n">
        <v>-1.087738842015327</v>
      </c>
      <c r="BZ22" s="1483" t="n">
        <v>0.1776362964874674</v>
      </c>
      <c r="CA22" s="1485" t="n"/>
      <c r="CB22" s="1480" t="n">
        <v>67.78132919803892</v>
      </c>
      <c r="CC22" s="1480" t="n">
        <v>56.24556758929798</v>
      </c>
      <c r="CD22" s="1480" t="n">
        <v>54.55947304154392</v>
      </c>
      <c r="CE22" s="1480" t="n">
        <v>66.31769736531966</v>
      </c>
      <c r="CF22" s="3525" t="n">
        <v>13.221856156495</v>
      </c>
      <c r="CG22" s="3525" t="n">
        <v>1.463631832719258</v>
      </c>
      <c r="CH22" s="1483" t="n">
        <v>0.2050963676457926</v>
      </c>
      <c r="CI22" s="1485" t="n"/>
      <c r="CJ22" s="1480" t="n">
        <v>65.54500296309951</v>
      </c>
      <c r="CK22" s="1480" t="n">
        <v>61.25862391430372</v>
      </c>
      <c r="CL22" s="1480" t="n">
        <v>57.02150668752994</v>
      </c>
      <c r="CM22" s="1480" t="n">
        <v>71.34753880977527</v>
      </c>
      <c r="CN22" s="3525" t="n">
        <v>8.52349627556957</v>
      </c>
      <c r="CO22" s="3525" t="n">
        <v>-5.802535846675767</v>
      </c>
      <c r="CP22" s="1483" t="n">
        <v>0.06997184681771684</v>
      </c>
      <c r="CQ22" s="1484" t="n"/>
      <c r="CR22" s="1614" t="n">
        <v>78.58196072202192</v>
      </c>
      <c r="CS22" s="1614" t="n">
        <v>107.372122937358</v>
      </c>
      <c r="CT22" s="1614" t="n">
        <v>59.9781141188408</v>
      </c>
      <c r="CU22" s="1614" t="n"/>
      <c r="CV22" s="1487" t="n">
        <v>18.60384660318112</v>
      </c>
      <c r="CW22" s="1487" t="n"/>
      <c r="CX22" s="3481">
        <f>IFERROR(CR22/CS22-1,"-")</f>
        <v/>
      </c>
      <c r="CY22" s="260" t="n"/>
      <c r="CZ22" s="1486" t="n">
        <v>719.7373694260896</v>
      </c>
      <c r="DA22" s="3482" t="n">
        <v>713.313237326515</v>
      </c>
      <c r="DB22" s="3482" t="n"/>
      <c r="DC22" s="1486" t="n">
        <v>867.8977404745621</v>
      </c>
      <c r="DD22" s="3483" t="n">
        <v>107.372122937358</v>
      </c>
      <c r="DE22" s="1491">
        <f>CZ22/$DD22-1</f>
        <v/>
      </c>
      <c r="DF22" s="1492">
        <f>DA22/$DD22-1</f>
        <v/>
      </c>
      <c r="DG22" s="1492">
        <f>DB22/$DD22-1</f>
        <v/>
      </c>
      <c r="DH22" s="1492">
        <f>DC22/$DD22-1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Height="1" ht="15" r="23" s="2557">
      <c r="A23" s="1493" t="inlineStr">
        <is>
          <t>3G</t>
        </is>
      </c>
      <c r="B23" s="1494" t="n"/>
      <c r="C23" s="1270" t="n"/>
      <c r="D23" s="1369" t="n">
        <v>1185.03579896258</v>
      </c>
      <c r="E23" s="1369" t="n">
        <v>1205.814751771066</v>
      </c>
      <c r="F23" s="1369" t="n">
        <v>1176.755490311419</v>
      </c>
      <c r="G23" s="1332" t="n">
        <v>8.280308651161477</v>
      </c>
      <c r="H23" s="3484" t="n">
        <v>-0.01723229275306704</v>
      </c>
      <c r="I23" s="3484" t="n"/>
      <c r="J23" s="1327" t="n">
        <v>1153.224114529001</v>
      </c>
      <c r="K23" s="1327" t="n">
        <v>1211.098647485148</v>
      </c>
      <c r="L23" s="1327" t="n">
        <v>1045.765439724656</v>
      </c>
      <c r="M23" s="3485" t="n">
        <v>107.458674804345</v>
      </c>
      <c r="N23" s="1497" t="n">
        <v>-0.04778680339237762</v>
      </c>
      <c r="O23" s="1498" t="n"/>
      <c r="P23" s="1327" t="n">
        <v>1271.475334554705</v>
      </c>
      <c r="Q23" s="1327" t="n">
        <v>1219.379459096691</v>
      </c>
      <c r="R23" s="1327" t="n">
        <v>1143.773648289417</v>
      </c>
      <c r="S23" s="3485" t="n">
        <v>127.7016862652879</v>
      </c>
      <c r="T23" s="1497" t="n">
        <v>0.04272326802733439</v>
      </c>
      <c r="U23" s="1498" t="n"/>
      <c r="V23" s="2459" t="n">
        <v>1303.970253978655</v>
      </c>
      <c r="W23" s="2459" t="n">
        <v>1221.983007564522</v>
      </c>
      <c r="X23" s="2459" t="n">
        <v>1095.611808296673</v>
      </c>
      <c r="Y23" s="2459" t="n">
        <v>1280.06954129896</v>
      </c>
      <c r="Z23" s="3532" t="n">
        <v>208.3584456819819</v>
      </c>
      <c r="AA23" s="3532" t="n">
        <v>23.90071267969574</v>
      </c>
      <c r="AB23" s="2471" t="n">
        <v>0.06709360597209835</v>
      </c>
      <c r="AC23" s="1498" t="n"/>
      <c r="AD23" s="1499" t="n">
        <v>1430.636933574351</v>
      </c>
      <c r="AE23" s="1499" t="n">
        <v>1258.023366298437</v>
      </c>
      <c r="AF23" s="1499" t="n">
        <v>1142.711589639796</v>
      </c>
      <c r="AG23" s="1499" t="n">
        <v>1366.702545446251</v>
      </c>
      <c r="AH23" s="3535" t="n">
        <v>287.9253439345553</v>
      </c>
      <c r="AI23" s="3535" t="n">
        <v>63.93438812810064</v>
      </c>
      <c r="AJ23" s="1502" t="n">
        <v>0.1372101440244355</v>
      </c>
      <c r="AK23" s="1503" t="n"/>
      <c r="AL23" s="1499" t="n">
        <v>1518.394221044137</v>
      </c>
      <c r="AM23" s="1499" t="n">
        <v>1086.985311143844</v>
      </c>
      <c r="AN23" s="1499" t="n">
        <v>1087.672355732341</v>
      </c>
      <c r="AO23" s="1499" t="n">
        <v>1336.779647169858</v>
      </c>
      <c r="AP23" s="3535" t="n">
        <v>0</v>
      </c>
      <c r="AQ23" s="3535" t="n">
        <v>430.7218653117955</v>
      </c>
      <c r="AR23" s="1502" t="n">
        <v>181.6145738742787</v>
      </c>
      <c r="AS23" s="1502" t="n">
        <v>0.3968856850938653</v>
      </c>
      <c r="AT23" s="1503" t="n"/>
      <c r="AU23" s="1499" t="n">
        <v>517.8210770928778</v>
      </c>
      <c r="AV23" s="1499" t="n">
        <v>1193.606059834158</v>
      </c>
      <c r="AW23" s="1499" t="n">
        <v>1102.427990594783</v>
      </c>
      <c r="AX23" s="1499" t="n">
        <v>1501.055109146358</v>
      </c>
      <c r="AY23" s="3535" t="n">
        <v>-584.6069135019048</v>
      </c>
      <c r="AZ23" s="3535" t="n">
        <v>-983.2340320534801</v>
      </c>
      <c r="BA23" s="1502" t="n">
        <v>-0.56617087117937</v>
      </c>
      <c r="BB23" s="1502" t="n"/>
      <c r="BC23" s="1499" t="n">
        <v>1044.093345984054</v>
      </c>
      <c r="BD23" s="1499" t="n">
        <v>1104.133494657894</v>
      </c>
      <c r="BE23" s="1499" t="n">
        <v>1107.990270791584</v>
      </c>
      <c r="BF23" s="1499" t="n">
        <v>1567.069987773854</v>
      </c>
      <c r="BG23" s="3535" t="n">
        <v>-63.89692480753001</v>
      </c>
      <c r="BH23" s="3535" t="n">
        <v>-522.9766417898002</v>
      </c>
      <c r="BI23" s="1502" t="n">
        <v>-0.05437761734820235</v>
      </c>
      <c r="BJ23" s="1503" t="n"/>
      <c r="BK23" s="1499" t="n">
        <v>995.8515924265864</v>
      </c>
      <c r="BL23" s="1499" t="n">
        <v>1070.819430486023</v>
      </c>
      <c r="BM23" s="1499" t="n">
        <v>1044.85719000187</v>
      </c>
      <c r="BN23" s="1499" t="n">
        <v>1519.749858180843</v>
      </c>
      <c r="BO23" s="1499" t="n">
        <v>1502.456526963957</v>
      </c>
      <c r="BP23" s="3535" t="n">
        <v>-49.0055975752839</v>
      </c>
      <c r="BQ23" s="3535" t="n">
        <v>-523.8982657542565</v>
      </c>
      <c r="BR23" s="1502" t="n">
        <v>-0.07000978496011234</v>
      </c>
      <c r="BS23" s="1503" t="n"/>
      <c r="BT23" s="1499" t="n">
        <v>1054.023983199951</v>
      </c>
      <c r="BU23" s="1499" t="n">
        <v>1156.581485064087</v>
      </c>
      <c r="BV23" s="1499" t="n">
        <v>1069.119397588892</v>
      </c>
      <c r="BW23" s="1499" t="n">
        <v>1593.603177686762</v>
      </c>
      <c r="BX23" s="3535" t="n">
        <v>-15.09541438894144</v>
      </c>
      <c r="BY23" s="3535" t="n">
        <v>-539.579194486811</v>
      </c>
      <c r="BZ23" s="1502" t="n">
        <v>-0.08867295835922329</v>
      </c>
      <c r="CA23" s="1504" t="n"/>
      <c r="CB23" s="1499" t="n">
        <v>985.3962518305143</v>
      </c>
      <c r="CC23" s="1499" t="n">
        <v>1135.657078744196</v>
      </c>
      <c r="CD23" s="1499" t="n">
        <v>998.9191304285507</v>
      </c>
      <c r="CE23" s="1499" t="n">
        <v>1554.946881288276</v>
      </c>
      <c r="CF23" s="3535" t="n">
        <v>-13.52287859803641</v>
      </c>
      <c r="CG23" s="3535" t="n">
        <v>-569.5506294577617</v>
      </c>
      <c r="CH23" s="1502" t="n">
        <v>-0.1323117952822864</v>
      </c>
      <c r="CI23" s="1504" t="n"/>
      <c r="CJ23" s="1499" t="n">
        <v>1050.938340030224</v>
      </c>
      <c r="CK23" s="1499" t="n">
        <v>1225.558852176245</v>
      </c>
      <c r="CL23" s="1499" t="n">
        <v>1042.976690580732</v>
      </c>
      <c r="CM23" s="1499" t="n">
        <v>1673.905932425389</v>
      </c>
      <c r="CN23" s="3535" t="n">
        <v>7.961649449492143</v>
      </c>
      <c r="CO23" s="3535" t="n">
        <v>-622.9675923951643</v>
      </c>
      <c r="CP23" s="1502" t="n">
        <v>-0.1424823555685995</v>
      </c>
      <c r="CQ23" s="1503" t="n"/>
      <c r="CR23" s="1615" t="n">
        <v>1414.051911956378</v>
      </c>
      <c r="CS23" s="1615" t="n">
        <v>1417.583534158149</v>
      </c>
      <c r="CT23" s="1615" t="n">
        <v>1113.216001943403</v>
      </c>
      <c r="CU23" s="1615" t="n"/>
      <c r="CV23" s="1506" t="n">
        <v>300.8359100129755</v>
      </c>
      <c r="CW23" s="1506" t="n"/>
      <c r="CX23" s="3487">
        <f>IFERROR(CR23/CS23-1,"-")</f>
        <v/>
      </c>
      <c r="CY23" s="260" t="n"/>
      <c r="CZ23" s="1505" t="n">
        <v>13358.59202332084</v>
      </c>
      <c r="DA23" s="3488" t="n">
        <v>16831.21077238185</v>
      </c>
      <c r="DB23" s="3488" t="n"/>
      <c r="DC23" s="1505" t="n">
        <v>18192.42056561467</v>
      </c>
      <c r="DD23" s="3489" t="n">
        <v>1417.583534158149</v>
      </c>
      <c r="DE23" s="1510">
        <f>CZ23/$DD23-1</f>
        <v/>
      </c>
      <c r="DF23" s="1511">
        <f>DA23/$DD23-1</f>
        <v/>
      </c>
      <c r="DG23" s="1511">
        <f>DB23/$DD23-1</f>
        <v/>
      </c>
      <c r="DH23" s="1511">
        <f>DC23/$DD23-1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Height="1" ht="16" r="24" s="2557" thickBot="1">
      <c r="A24" s="2586" t="inlineStr">
        <is>
          <t>4G</t>
        </is>
      </c>
      <c r="B24" s="3490" t="n"/>
      <c r="C24" s="1270" t="n"/>
      <c r="D24" s="1512" t="n">
        <v>1951.742951192367</v>
      </c>
      <c r="E24" s="1512" t="n">
        <v>2286.953430954992</v>
      </c>
      <c r="F24" s="1512" t="n">
        <v>2065.916418368438</v>
      </c>
      <c r="G24" s="1344" t="n">
        <v>-114.1734671760707</v>
      </c>
      <c r="H24" s="3491" t="n">
        <v>-0.1465751227049021</v>
      </c>
      <c r="I24" s="3491" t="n"/>
      <c r="J24" s="1338" t="n">
        <v>1909.663727325387</v>
      </c>
      <c r="K24" s="1338" t="n">
        <v>2327.289222021856</v>
      </c>
      <c r="L24" s="1338" t="n">
        <v>1875.522141495192</v>
      </c>
      <c r="M24" s="3492" t="n">
        <v>34.14158583019503</v>
      </c>
      <c r="N24" s="1515" t="n">
        <v>-0.1794471829047755</v>
      </c>
      <c r="O24" s="1459" t="n"/>
      <c r="P24" s="1338" t="n">
        <v>2014.825558292658</v>
      </c>
      <c r="Q24" s="1338" t="n">
        <v>2333.75285376951</v>
      </c>
      <c r="R24" s="1338" t="n">
        <v>2068.667619437691</v>
      </c>
      <c r="S24" s="3492" t="n">
        <v>-53.84206114503331</v>
      </c>
      <c r="T24" s="1515" t="n">
        <v>-0.1366585561798953</v>
      </c>
      <c r="U24" s="1459" t="n"/>
      <c r="V24" s="2472" t="n">
        <v>1924.381269069941</v>
      </c>
      <c r="W24" s="2472" t="n">
        <v>2246.232301148024</v>
      </c>
      <c r="X24" s="2472" t="n">
        <v>2026.825961920585</v>
      </c>
      <c r="Y24" s="2472" t="n">
        <v>2004.882351206893</v>
      </c>
      <c r="Z24" s="3542" t="n">
        <v>-102.4446928506438</v>
      </c>
      <c r="AA24" s="3542" t="n">
        <v>-80.50108213695216</v>
      </c>
      <c r="AB24" s="2474" t="n">
        <v>-0.1432848383106184</v>
      </c>
      <c r="AC24" s="1459" t="n"/>
      <c r="AD24" s="1516" t="n">
        <v>1956.487386188416</v>
      </c>
      <c r="AE24" s="1516" t="n">
        <v>1976.843251201507</v>
      </c>
      <c r="AF24" s="1516" t="n">
        <v>2121.696029092646</v>
      </c>
      <c r="AG24" s="1516" t="n">
        <v>2033.195957812621</v>
      </c>
      <c r="AH24" s="3494" t="n">
        <v>-165.2086429042299</v>
      </c>
      <c r="AI24" s="3494" t="n">
        <v>-76.70857162420475</v>
      </c>
      <c r="AJ24" s="1518" t="n">
        <v>-0.01029715684372978</v>
      </c>
      <c r="AK24" s="1467" t="n"/>
      <c r="AL24" s="1516" t="n">
        <v>1876.777184064245</v>
      </c>
      <c r="AM24" s="1516" t="n">
        <v>1923.205464015495</v>
      </c>
      <c r="AN24" s="1516" t="n">
        <v>2045.472862257413</v>
      </c>
      <c r="AO24" s="1516" t="n">
        <v>1955.737843421847</v>
      </c>
      <c r="AP24" s="3494" t="n">
        <v>0</v>
      </c>
      <c r="AQ24" s="3494" t="n">
        <v>-168.6956781931681</v>
      </c>
      <c r="AR24" s="1518" t="n">
        <v>-78.96065935760225</v>
      </c>
      <c r="AS24" s="1518" t="n">
        <v>-0.02414109195296898</v>
      </c>
      <c r="AT24" s="1467" t="n"/>
      <c r="AU24" s="1516" t="n">
        <v>2014.765981655139</v>
      </c>
      <c r="AV24" s="1516" t="n">
        <v>2023.079250756853</v>
      </c>
      <c r="AW24" s="1516" t="n">
        <v>2092.201134488523</v>
      </c>
      <c r="AX24" s="1516" t="n">
        <v>1965.90158359719</v>
      </c>
      <c r="AY24" s="3494" t="n">
        <v>-77.43515283338365</v>
      </c>
      <c r="AZ24" s="3494" t="n">
        <v>48.8643980579493</v>
      </c>
      <c r="BA24" s="1518" t="n">
        <v>-0.004109215740610961</v>
      </c>
      <c r="BB24" s="1518" t="n"/>
      <c r="BC24" s="1516" t="n">
        <v>1939.393684711725</v>
      </c>
      <c r="BD24" s="1516" t="n">
        <v>2109.934480969046</v>
      </c>
      <c r="BE24" s="1516" t="n">
        <v>2103.393286363661</v>
      </c>
      <c r="BF24" s="1516" t="n">
        <v>1978.392456470856</v>
      </c>
      <c r="BG24" s="3494" t="n">
        <v>-163.9996016519362</v>
      </c>
      <c r="BH24" s="3494" t="n">
        <v>-38.99877175913093</v>
      </c>
      <c r="BI24" s="1518" t="n">
        <v>-0.08082753175302204</v>
      </c>
      <c r="BJ24" s="1467" t="n"/>
      <c r="BK24" s="1516" t="n">
        <v>1801.314357892241</v>
      </c>
      <c r="BL24" s="1516" t="n">
        <v>2034.898628466533</v>
      </c>
      <c r="BM24" s="1516" t="n">
        <v>2015.514200686984</v>
      </c>
      <c r="BN24" s="1516" t="n">
        <v>1879.140216503973</v>
      </c>
      <c r="BO24" s="1516" t="n">
        <v>1673.282497843477</v>
      </c>
      <c r="BP24" s="3494" t="n">
        <v>-214.1998427947431</v>
      </c>
      <c r="BQ24" s="3494" t="n">
        <v>-77.82585861173197</v>
      </c>
      <c r="BR24" s="1518" t="n">
        <v>-0.1147891434524758</v>
      </c>
      <c r="BS24" s="1467" t="n"/>
      <c r="BT24" s="1516" t="n">
        <v>1926.581286808736</v>
      </c>
      <c r="BU24" s="1516" t="n">
        <v>2168.576681439945</v>
      </c>
      <c r="BV24" s="1516" t="n">
        <v>2069.084552320122</v>
      </c>
      <c r="BW24" s="1516" t="n">
        <v>1720.060580025821</v>
      </c>
      <c r="BX24" s="3494" t="n">
        <v>-142.5032655113857</v>
      </c>
      <c r="BY24" s="3494" t="n">
        <v>206.5207067829153</v>
      </c>
      <c r="BZ24" s="1518" t="n">
        <v>-0.1115918089050568</v>
      </c>
      <c r="CA24" s="1520" t="n"/>
      <c r="CB24" s="1516" t="n">
        <v>1780.631684073042</v>
      </c>
      <c r="CC24" s="1516" t="n">
        <v>2099.327777658047</v>
      </c>
      <c r="CD24" s="1516" t="n">
        <v>1972.589772705607</v>
      </c>
      <c r="CE24" s="1516" t="n">
        <v>1654.578731645945</v>
      </c>
      <c r="CF24" s="3494" t="n">
        <v>-191.9580886325648</v>
      </c>
      <c r="CG24" s="3494" t="n">
        <v>126.0529524270974</v>
      </c>
      <c r="CH24" s="1518" t="n">
        <v>-0.151808639401958</v>
      </c>
      <c r="CI24" s="1520" t="n"/>
      <c r="CJ24" s="1516" t="n">
        <v>1786.678736617142</v>
      </c>
      <c r="CK24" s="1516" t="n">
        <v>2124.704377741511</v>
      </c>
      <c r="CL24" s="1516" t="n">
        <v>2058.855548677891</v>
      </c>
      <c r="CM24" s="1516" t="n">
        <v>1720.596652469546</v>
      </c>
      <c r="CN24" s="3494" t="n">
        <v>-272.1768120607483</v>
      </c>
      <c r="CO24" s="3494" t="n">
        <v>66.08208414759611</v>
      </c>
      <c r="CP24" s="1518" t="n">
        <v>-0.1590930223825671</v>
      </c>
      <c r="CQ24" s="1467" t="n"/>
      <c r="CR24" s="1616" t="n">
        <v>1753.561562968949</v>
      </c>
      <c r="CS24" s="1616" t="n">
        <v>2112.303098168474</v>
      </c>
      <c r="CT24" s="1616" t="n">
        <v>1811.534595042972</v>
      </c>
      <c r="CU24" s="1616" t="n"/>
      <c r="CV24" s="1522" t="n">
        <v>-57.97303207402297</v>
      </c>
      <c r="CW24" s="1522" t="n"/>
      <c r="CX24" s="3495">
        <f>IFERROR(CR24/CS24-1,"-")</f>
        <v/>
      </c>
      <c r="CY24" s="260" t="n"/>
      <c r="CZ24" s="1521" t="n">
        <v>21738.41514051567</v>
      </c>
      <c r="DA24" s="3496" t="n">
        <v>20987.44248032136</v>
      </c>
      <c r="DB24" s="3496" t="n"/>
      <c r="DC24" s="1521" t="n">
        <v>20393.25962568815</v>
      </c>
      <c r="DD24" s="3497" t="n">
        <v>2112.303098168474</v>
      </c>
      <c r="DE24" s="1526">
        <f>CZ24/$DD24-1</f>
        <v/>
      </c>
      <c r="DF24" s="1527">
        <f>DA24/$DD24-1</f>
        <v/>
      </c>
      <c r="DG24" s="1527">
        <f>DB24/$DD24-1</f>
        <v/>
      </c>
      <c r="DH24" s="1527">
        <f>DC24/$DD24-1</f>
        <v/>
      </c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Height="1" ht="15" r="25" s="2557" thickBot="1">
      <c r="M25" s="3141" t="n"/>
      <c r="N25" s="33" t="n"/>
      <c r="S25" s="3141" t="n"/>
      <c r="T25" s="33" t="n"/>
      <c r="Z25" s="3575" t="n"/>
      <c r="AA25" s="3576" t="n"/>
      <c r="AB25" s="3415" t="n"/>
      <c r="AD25" s="260" t="n"/>
      <c r="AE25" s="260" t="n"/>
      <c r="AF25" s="260" t="n"/>
      <c r="AG25" s="260" t="n"/>
      <c r="AH25" s="3577" t="n"/>
      <c r="AI25" s="2752" t="n"/>
      <c r="AJ25" s="3552" t="n"/>
      <c r="AK25" s="3552" t="n"/>
      <c r="AL25" s="260" t="n"/>
      <c r="AM25" s="260" t="n"/>
      <c r="AN25" s="260" t="n"/>
      <c r="AO25" s="260" t="n"/>
      <c r="AP25" s="3577" t="n"/>
      <c r="AQ25" s="2752" t="n"/>
      <c r="AR25" s="3552" t="n"/>
      <c r="AS25" s="3552" t="n"/>
      <c r="AT25" s="3552" t="n"/>
      <c r="AU25" s="260" t="n"/>
      <c r="AV25" s="260" t="n"/>
      <c r="AW25" s="260" t="n"/>
      <c r="AX25" s="260" t="n"/>
      <c r="AY25" s="3577" t="n"/>
      <c r="AZ25" s="2752" t="n"/>
      <c r="BA25" s="3552" t="n"/>
      <c r="BB25" s="3552" t="n"/>
      <c r="BC25" s="260" t="n"/>
      <c r="BD25" s="260" t="n"/>
      <c r="BE25" s="260" t="n"/>
      <c r="BF25" s="260" t="n"/>
      <c r="BG25" s="3577" t="n"/>
      <c r="BH25" s="2752" t="n"/>
      <c r="BI25" s="3552" t="n"/>
      <c r="BJ25" s="3552" t="n"/>
      <c r="BK25" s="260" t="n"/>
      <c r="BL25" s="260" t="n"/>
      <c r="BM25" s="260" t="n"/>
      <c r="BN25" s="260" t="n"/>
      <c r="BO25" s="260" t="n"/>
      <c r="BP25" s="3577" t="n"/>
      <c r="BQ25" s="2752" t="n"/>
      <c r="BR25" s="3552" t="n"/>
      <c r="BS25" s="3552" t="n"/>
      <c r="BT25" s="260" t="n"/>
      <c r="BU25" s="260" t="n"/>
      <c r="BV25" s="260" t="n"/>
      <c r="BW25" s="260" t="n"/>
      <c r="BX25" s="3577" t="n"/>
      <c r="BY25" s="2752" t="n"/>
      <c r="BZ25" s="3552" t="n"/>
      <c r="CA25" s="3552" t="n"/>
      <c r="CB25" s="260" t="n"/>
      <c r="CC25" s="260" t="n"/>
      <c r="CD25" s="260" t="n"/>
      <c r="CE25" s="260" t="n"/>
      <c r="CF25" s="3577" t="n"/>
      <c r="CG25" s="2752" t="n"/>
      <c r="CH25" s="3552" t="n"/>
      <c r="CI25" s="3552" t="n"/>
      <c r="CJ25" s="260" t="n"/>
      <c r="CK25" s="260" t="n"/>
      <c r="CL25" s="260" t="n"/>
      <c r="CM25" s="260" t="n"/>
      <c r="CN25" s="3577" t="n"/>
      <c r="CO25" s="2752" t="n"/>
      <c r="CP25" s="3552" t="n"/>
      <c r="CQ25" s="1589" t="n"/>
      <c r="CR25" s="3554" t="n"/>
      <c r="CS25" s="3554" t="n"/>
      <c r="CT25" s="3554" t="n"/>
      <c r="CU25" s="3554" t="n"/>
      <c r="CV25" s="260" t="n"/>
      <c r="CW25" s="260" t="n"/>
      <c r="CX25" s="3552" t="n"/>
      <c r="CY25" s="260" t="n"/>
      <c r="CZ25" s="3574" t="n"/>
      <c r="DA25" s="3557" t="n"/>
      <c r="DB25" s="3557" t="n"/>
      <c r="DC25" s="260" t="n"/>
      <c r="DD25" s="3558" t="n"/>
      <c r="DE25" s="1595" t="n"/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Height="1" ht="16" r="26" s="2557" thickBot="1">
      <c r="A26" s="2581" t="inlineStr">
        <is>
          <t>Usage (en Go/client)</t>
        </is>
      </c>
      <c r="B26" s="3385" t="n"/>
      <c r="C26" s="1270" t="n"/>
      <c r="D26" s="3578" t="n">
        <v>3.608264132518637</v>
      </c>
      <c r="E26" s="3579" t="n">
        <v>2.853207128721304</v>
      </c>
      <c r="F26" s="3579" t="n">
        <v>3.164540747794841</v>
      </c>
      <c r="G26" s="1539" t="n">
        <v>0.4437233847237958</v>
      </c>
      <c r="H26" s="3465" t="n">
        <v>0.2646344866437089</v>
      </c>
      <c r="I26" s="3465" t="n"/>
      <c r="J26" s="3580" t="n">
        <v>3.32162031349699</v>
      </c>
      <c r="K26" s="3581" t="n">
        <v>2.725006876242936</v>
      </c>
      <c r="L26" s="3581" t="n">
        <v>2.916132021609782</v>
      </c>
      <c r="M26" s="3506" t="n">
        <v>0.4054882918872078</v>
      </c>
      <c r="N26" s="1542" t="n">
        <v>0.218940158447096</v>
      </c>
      <c r="O26" s="3559" t="n"/>
      <c r="P26" s="3580" t="n">
        <v>3.5218028260524</v>
      </c>
      <c r="Q26" s="3581" t="n">
        <v>2.88385399075249</v>
      </c>
      <c r="R26" s="3581" t="n">
        <v>3.286572249100006</v>
      </c>
      <c r="S26" s="3506" t="n">
        <v>0.2352305769523948</v>
      </c>
      <c r="T26" s="1542" t="n">
        <v>0.2212139856406008</v>
      </c>
      <c r="U26" s="3559" t="n"/>
      <c r="V26" s="3582" t="n">
        <v>3.553453303917588</v>
      </c>
      <c r="W26" s="3582" t="n">
        <v>2.806428041640599</v>
      </c>
      <c r="X26" s="3582" t="n">
        <v>3.265669156050703</v>
      </c>
      <c r="Y26" s="3582" t="n">
        <v>3.638800808926159</v>
      </c>
      <c r="Z26" s="3508" t="n">
        <v>0.2877841478668852</v>
      </c>
      <c r="AA26" s="3509" t="n">
        <v>-0.08534750500857147</v>
      </c>
      <c r="AB26" s="3510" t="n">
        <v>0.2661836509587781</v>
      </c>
      <c r="AC26" s="3559" t="n"/>
      <c r="AD26" s="3583" t="n">
        <v>3.770138987869016</v>
      </c>
      <c r="AE26" s="3584" t="n">
        <v>2.654393047641419</v>
      </c>
      <c r="AF26" s="3584" t="n">
        <v>3.500358316781329</v>
      </c>
      <c r="AG26" s="3584" t="n">
        <v>3.815456032199054</v>
      </c>
      <c r="AH26" s="3512" t="n">
        <v>0.2697806710876867</v>
      </c>
      <c r="AI26" s="3513" t="n">
        <v>-0.04531704433003814</v>
      </c>
      <c r="AJ26" s="3514" t="n">
        <v>0.4203393846359718</v>
      </c>
      <c r="AK26" s="3563" t="n"/>
      <c r="AL26" s="3583" t="n">
        <v>4.067999844008251</v>
      </c>
      <c r="AM26" s="3584" t="n">
        <v>2.713497154262789</v>
      </c>
      <c r="AN26" s="3584" t="n">
        <v>3.437976429364562</v>
      </c>
      <c r="AO26" s="3584" t="n">
        <v>3.756870764806682</v>
      </c>
      <c r="AP26" s="3512" t="n">
        <v>0</v>
      </c>
      <c r="AQ26" s="3513" t="n">
        <v>0.6300234146436887</v>
      </c>
      <c r="AR26" s="3514" t="n">
        <v>0.3111290792015695</v>
      </c>
      <c r="AS26" s="3514" t="n">
        <v>0.4991723273479747</v>
      </c>
      <c r="AT26" s="3563" t="n"/>
      <c r="AU26" s="3583" t="n">
        <v>4.099996099445585</v>
      </c>
      <c r="AV26" s="3584" t="n">
        <v>2.972303401064591</v>
      </c>
      <c r="AW26" s="3584" t="n">
        <v>3.588543337989343</v>
      </c>
      <c r="AX26" s="3584" t="n">
        <v>4.119180454788</v>
      </c>
      <c r="AY26" s="3512" t="n">
        <v>0.5114527614562419</v>
      </c>
      <c r="AZ26" s="3513" t="n">
        <v>-0.01918435534241514</v>
      </c>
      <c r="BA26" s="3514" t="n">
        <v>0.3794002651200037</v>
      </c>
      <c r="BB26" s="3514" t="n"/>
      <c r="BC26" s="3583" t="n">
        <v>4.194482801633079</v>
      </c>
      <c r="BD26" s="3584" t="n">
        <v>3.03021843916255</v>
      </c>
      <c r="BE26" s="3584" t="n">
        <v>3.696844684972017</v>
      </c>
      <c r="BF26" s="3584" t="n">
        <v>4.352584650910982</v>
      </c>
      <c r="BG26" s="3512" t="n">
        <v>0.4976381166610619</v>
      </c>
      <c r="BH26" s="3513" t="n">
        <v>-0.1581018492779034</v>
      </c>
      <c r="BI26" s="3514" t="n">
        <v>0.3842179650891082</v>
      </c>
      <c r="BJ26" s="3563" t="n"/>
      <c r="BK26" s="3583" t="n">
        <v>4.217184392296961</v>
      </c>
      <c r="BL26" s="3584" t="n">
        <v>2.835622504331212</v>
      </c>
      <c r="BM26" s="3584" t="n">
        <v>3.601405548601622</v>
      </c>
      <c r="BN26" s="3584" t="n">
        <v>4.306993245321313</v>
      </c>
      <c r="BO26" s="3583" t="n">
        <v>3.837630351445961</v>
      </c>
      <c r="BP26" s="3512" t="n">
        <v>0.6157788436953386</v>
      </c>
      <c r="BQ26" s="3513" t="n">
        <v>-0.08980885302435215</v>
      </c>
      <c r="BR26" s="3514" t="n">
        <v>0.4872164351409649</v>
      </c>
      <c r="BS26" s="3563" t="n"/>
      <c r="BT26" s="3583" t="n">
        <v>4.311546029248652</v>
      </c>
      <c r="BU26" s="3584" t="n">
        <v>3.026662991772425</v>
      </c>
      <c r="BV26" s="3584" t="n">
        <v>3.781216002891642</v>
      </c>
      <c r="BW26" s="3583" t="n">
        <v>4.014166086303646</v>
      </c>
      <c r="BX26" s="3512" t="n">
        <v>0.5303300263570105</v>
      </c>
      <c r="BY26" s="3513" t="n">
        <v>0.2973799429450059</v>
      </c>
      <c r="BZ26" s="3514" t="n">
        <v>0.4245213428019599</v>
      </c>
      <c r="CA26" s="3564" t="n"/>
      <c r="CB26" s="3583" t="n">
        <v>4.224050365526661</v>
      </c>
      <c r="CC26" s="3584" t="n">
        <v>2.965294142445666</v>
      </c>
      <c r="CD26" s="3584" t="n">
        <v>3.656746289315251</v>
      </c>
      <c r="CE26" s="3583" t="n">
        <v>3.897218232880762</v>
      </c>
      <c r="CF26" s="3512" t="n">
        <v>0.5673040762114101</v>
      </c>
      <c r="CG26" s="3513" t="n">
        <v>0.3268321326458992</v>
      </c>
      <c r="CH26" s="3514" t="n">
        <v>0.4244962430751709</v>
      </c>
      <c r="CI26" s="3564" t="n"/>
      <c r="CJ26" s="3583" t="n">
        <v>4.125514623597763</v>
      </c>
      <c r="CK26" s="3584" t="n">
        <v>3.334648489178129</v>
      </c>
      <c r="CL26" s="3584" t="n">
        <v>3.908580595184334</v>
      </c>
      <c r="CM26" s="3583" t="n">
        <v>4.125830867081144</v>
      </c>
      <c r="CN26" s="3512" t="n">
        <v>0.2169340284134287</v>
      </c>
      <c r="CO26" s="3513" t="n">
        <v>-0.0003162434833816619</v>
      </c>
      <c r="CP26" s="3514" t="n">
        <v>0.2371662671451629</v>
      </c>
      <c r="CQ26" s="1484" t="n"/>
      <c r="CR26" s="3585" t="n">
        <v>4.114319114018532</v>
      </c>
      <c r="CS26" s="3585" t="n">
        <v>3.168809745594864</v>
      </c>
      <c r="CT26" s="3585" t="n">
        <v>3.320703439342718</v>
      </c>
      <c r="CU26" s="1551" t="n"/>
      <c r="CV26" s="1552" t="n">
        <v>0.7936156746758143</v>
      </c>
      <c r="CW26" s="1552" t="n"/>
      <c r="CX26" s="3474">
        <f>IFERROR(CR26/CS26-1,"-")</f>
        <v/>
      </c>
      <c r="CY26" s="260" t="n"/>
      <c r="CZ26" s="3586" t="n">
        <v>39.67385234743514</v>
      </c>
      <c r="DA26" s="3475" t="n">
        <v>44.04760141520243</v>
      </c>
      <c r="DB26" s="3475" t="n"/>
      <c r="DC26" s="1468" t="n">
        <v>46.61902815316306</v>
      </c>
      <c r="DD26" s="3587" t="n">
        <v>3.153356026264474</v>
      </c>
      <c r="DE26" s="1473">
        <f>CZ26/$DD26-1</f>
        <v/>
      </c>
      <c r="DF26" s="1474">
        <f>DA26/$DD26-1</f>
        <v/>
      </c>
      <c r="DG26" s="1474">
        <f>DB26/$DD26-1</f>
        <v/>
      </c>
      <c r="DH26" s="1474">
        <f>DC26/$DD26-1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Height="1" ht="15" r="27" s="2557">
      <c r="A27" s="2585" t="inlineStr">
        <is>
          <t>2G</t>
        </is>
      </c>
      <c r="B27" s="3477" t="n"/>
      <c r="C27" s="1270" t="n"/>
      <c r="D27" s="3578" t="n">
        <v>0.01169819906834758</v>
      </c>
      <c r="E27" s="3578" t="n">
        <v>0.02466789754024122</v>
      </c>
      <c r="F27" s="3578" t="n">
        <v>0.01579868451521585</v>
      </c>
      <c r="G27" s="1627" t="n">
        <v>-0.004100485446868271</v>
      </c>
      <c r="H27" s="3478" t="n">
        <v>-0.5257723505108582</v>
      </c>
      <c r="I27" s="3478" t="n"/>
      <c r="J27" s="3580" t="n">
        <v>0.01102129560796574</v>
      </c>
      <c r="K27" s="3580" t="n">
        <v>0.02440098009837054</v>
      </c>
      <c r="L27" s="3580" t="n">
        <v>0.01402515157953449</v>
      </c>
      <c r="M27" s="3479" t="n">
        <v>-0.003003855971568757</v>
      </c>
      <c r="N27" s="1478" t="n">
        <v>-0.5483256998885171</v>
      </c>
      <c r="O27" s="1479" t="n"/>
      <c r="P27" s="3580" t="n">
        <v>0.01226440697108286</v>
      </c>
      <c r="Q27" s="3580" t="n">
        <v>0.02259468500930795</v>
      </c>
      <c r="R27" s="3580" t="n">
        <v>0.01532328749504933</v>
      </c>
      <c r="S27" s="3479" t="n">
        <v>-0.003058880523966474</v>
      </c>
      <c r="T27" s="1478" t="n">
        <v>-0.457199471201723</v>
      </c>
      <c r="U27" s="1479" t="n"/>
      <c r="V27" s="3582" t="n">
        <v>0.01791288294125788</v>
      </c>
      <c r="W27" s="3582" t="n">
        <v>0.01896671556143216</v>
      </c>
      <c r="X27" s="3582" t="n">
        <v>0.01466247054484893</v>
      </c>
      <c r="Y27" s="3582" t="n">
        <v>0.01154159750576072</v>
      </c>
      <c r="Z27" s="3522" t="n">
        <v>0.003250412396408943</v>
      </c>
      <c r="AA27" s="3522" t="n">
        <v>0.006371285435497158</v>
      </c>
      <c r="AB27" s="2469" t="n">
        <v>-0.05556220932195555</v>
      </c>
      <c r="AC27" s="1479" t="n"/>
      <c r="AD27" s="3583" t="n">
        <v>0.01890525919792942</v>
      </c>
      <c r="AE27" s="3583" t="n">
        <v>0.0182807618400866</v>
      </c>
      <c r="AF27" s="3583" t="n">
        <v>0.01527656335090736</v>
      </c>
      <c r="AG27" s="3583" t="n">
        <v>0.01196914358646979</v>
      </c>
      <c r="AH27" s="3525" t="n">
        <v>0.003628695847022061</v>
      </c>
      <c r="AI27" s="3525" t="n">
        <v>0.006936115611459627</v>
      </c>
      <c r="AJ27" s="1483" t="n">
        <v>0.03416145143761984</v>
      </c>
      <c r="AK27" s="1484" t="n"/>
      <c r="AL27" s="3583" t="n">
        <v>0.02018632207456383</v>
      </c>
      <c r="AM27" s="3583" t="n">
        <v>0.0145374799301415</v>
      </c>
      <c r="AN27" s="3583" t="n">
        <v>0.01451664564746001</v>
      </c>
      <c r="AO27" s="3583" t="n">
        <v>0.01165673184488708</v>
      </c>
      <c r="AP27" s="3525" t="n">
        <v>0</v>
      </c>
      <c r="AQ27" s="3525" t="n">
        <v>0.00566967642710382</v>
      </c>
      <c r="AR27" s="1483" t="n">
        <v>0.00852959022967675</v>
      </c>
      <c r="AS27" s="1483" t="n">
        <v>0.3885709333094403</v>
      </c>
      <c r="AT27" s="1484" t="n"/>
      <c r="AU27" s="3583" t="n">
        <v>0.01875627766617032</v>
      </c>
      <c r="AV27" s="3583" t="n">
        <v>0.01330922991480128</v>
      </c>
      <c r="AW27" s="3583" t="n">
        <v>0.01468918053304531</v>
      </c>
      <c r="AX27" s="3583" t="n">
        <v>0.01983403750739339</v>
      </c>
      <c r="AY27" s="3525" t="n">
        <v>0.004067097133125003</v>
      </c>
      <c r="AZ27" s="3525" t="n">
        <v>-0.001077759841223075</v>
      </c>
      <c r="BA27" s="1483" t="n">
        <v>0.4092684389884449</v>
      </c>
      <c r="BB27" s="1483" t="n"/>
      <c r="BC27" s="3583" t="n">
        <v>0.01861558548887681</v>
      </c>
      <c r="BD27" s="3583" t="n">
        <v>0.01349592963053143</v>
      </c>
      <c r="BE27" s="3583" t="n">
        <v>0.01473881052359884</v>
      </c>
      <c r="BF27" s="3583" t="n">
        <v>0.0207053955307476</v>
      </c>
      <c r="BG27" s="3525" t="n">
        <v>0.003876774965277975</v>
      </c>
      <c r="BH27" s="3525" t="n">
        <v>-0.002089810041870782</v>
      </c>
      <c r="BI27" s="1483" t="n">
        <v>0.3793481441073419</v>
      </c>
      <c r="BJ27" s="1484" t="n"/>
      <c r="BK27" s="3583" t="n">
        <v>0.01849334870575442</v>
      </c>
      <c r="BL27" s="3583" t="n">
        <v>0.01164677670491901</v>
      </c>
      <c r="BM27" s="3583" t="n">
        <v>0.01387594520984477</v>
      </c>
      <c r="BN27" s="3583" t="n">
        <v>0.02007926883426644</v>
      </c>
      <c r="BO27" s="3583" t="n">
        <v>0.01594115807514019</v>
      </c>
      <c r="BP27" s="3525" t="n">
        <v>0.004617403495909651</v>
      </c>
      <c r="BQ27" s="3525" t="n">
        <v>-0.001585920128512025</v>
      </c>
      <c r="BR27" s="1483" t="n">
        <v>0.5878512290824431</v>
      </c>
      <c r="BS27" s="1484" t="n"/>
      <c r="BT27" s="3583" t="n">
        <v>0.02021903706283881</v>
      </c>
      <c r="BU27" s="3583" t="n">
        <v>0.01153744530427987</v>
      </c>
      <c r="BV27" s="3583" t="n">
        <v>0.01417460619131827</v>
      </c>
      <c r="BW27" s="3583" t="n">
        <v>0.02112234931841946</v>
      </c>
      <c r="BX27" s="3525" t="n">
        <v>0.006044430871520536</v>
      </c>
      <c r="BY27" s="3525" t="n">
        <v>-0.0009033122555806537</v>
      </c>
      <c r="BZ27" s="1483" t="n">
        <v>0.7524708919173351</v>
      </c>
      <c r="CA27" s="1485" t="n"/>
      <c r="CB27" s="3583" t="n">
        <v>0.02068974003998734</v>
      </c>
      <c r="CC27" s="3583" t="n">
        <v>0.0108958098405806</v>
      </c>
      <c r="CD27" s="3583" t="n">
        <v>0.01322191238314776</v>
      </c>
      <c r="CE27" s="3583" t="n">
        <v>0.02059736467097615</v>
      </c>
      <c r="CF27" s="3525" t="n">
        <v>0.007467827656839588</v>
      </c>
      <c r="CG27" s="3525" t="n">
        <v>9.237536901119531e-05</v>
      </c>
      <c r="CH27" s="1483" t="n">
        <v>0.8988712489208468</v>
      </c>
      <c r="CI27" s="1485" t="n"/>
      <c r="CJ27" s="3583" t="n">
        <v>0.01816586584425685</v>
      </c>
      <c r="CK27" s="3583" t="n">
        <v>0.01183390092619757</v>
      </c>
      <c r="CL27" s="3583" t="n">
        <v>0.01378217305697537</v>
      </c>
      <c r="CM27" s="3583" t="n">
        <v>0.02215956424340611</v>
      </c>
      <c r="CN27" s="3525" t="n">
        <v>0.004383692787281483</v>
      </c>
      <c r="CO27" s="3525" t="n">
        <v>-0.003993698399149263</v>
      </c>
      <c r="CP27" s="1483" t="n">
        <v>0.535069961929608</v>
      </c>
      <c r="CQ27" s="1484" t="n"/>
      <c r="CR27" s="3588" t="n">
        <v>0.02123501104271765</v>
      </c>
      <c r="CS27" s="3588" t="n">
        <v>0.01909630389959674</v>
      </c>
      <c r="CT27" s="3588" t="n">
        <v>0.01470726244944205</v>
      </c>
      <c r="CU27" s="1629" t="n"/>
      <c r="CV27" s="1630" t="n">
        <v>0.006527748593275602</v>
      </c>
      <c r="CW27" s="1630" t="n"/>
      <c r="CX27" s="3481">
        <f>IFERROR(CR27/CS27-1,"-")</f>
        <v/>
      </c>
      <c r="CY27" s="260" t="n"/>
      <c r="CZ27" s="1631" t="n">
        <v>0.176346281532074</v>
      </c>
      <c r="DA27" s="3482" t="n">
        <v>0.1562430696914513</v>
      </c>
      <c r="DB27" s="3482" t="n"/>
      <c r="DC27" s="1631" t="n">
        <v>0.2350434954012496</v>
      </c>
      <c r="DD27" s="3589" t="n">
        <v>0.01916576688002658</v>
      </c>
      <c r="DE27" s="1491">
        <f>CZ27/$DD27-1</f>
        <v/>
      </c>
      <c r="DF27" s="1492">
        <f>DA27/$DD27-1</f>
        <v/>
      </c>
      <c r="DG27" s="1492">
        <f>DB27/$DD27-1</f>
        <v/>
      </c>
      <c r="DH27" s="1492">
        <f>DC27/$DD27-1</f>
        <v/>
      </c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Height="1" ht="15" r="28" s="2557">
      <c r="A28" s="1493" t="inlineStr">
        <is>
          <t>3G</t>
        </is>
      </c>
      <c r="B28" s="1494" t="n"/>
      <c r="C28" s="1270" t="n"/>
      <c r="D28" s="3590" t="n">
        <v>1.229485942247867</v>
      </c>
      <c r="E28" s="3590" t="n">
        <v>1.288427184072069</v>
      </c>
      <c r="F28" s="3590" t="n">
        <v>1.144545843672145</v>
      </c>
      <c r="G28" s="1634" t="n">
        <v>0.08494009857572271</v>
      </c>
      <c r="H28" s="3484" t="n">
        <v>-0.04574666116397663</v>
      </c>
      <c r="I28" s="3484" t="n"/>
      <c r="J28" s="3591" t="n">
        <v>1.010296520482032</v>
      </c>
      <c r="K28" s="3591" t="n">
        <v>1.210190562995805</v>
      </c>
      <c r="L28" s="3591" t="n">
        <v>1.028154073237399</v>
      </c>
      <c r="M28" s="3485" t="n">
        <v>-0.01785755275536682</v>
      </c>
      <c r="N28" s="1497" t="n">
        <v>-0.1651756744978564</v>
      </c>
      <c r="O28" s="1498" t="n"/>
      <c r="P28" s="3591" t="n">
        <v>1.015146852889022</v>
      </c>
      <c r="Q28" s="3591" t="n">
        <v>1.244331130745257</v>
      </c>
      <c r="R28" s="3591" t="n">
        <v>1.136687168423318</v>
      </c>
      <c r="S28" s="3485" t="n">
        <v>-0.1215403155342958</v>
      </c>
      <c r="T28" s="1497" t="n">
        <v>-0.1841827084394901</v>
      </c>
      <c r="U28" s="1498" t="n"/>
      <c r="V28" s="3592" t="n">
        <v>0.9661396334254165</v>
      </c>
      <c r="W28" s="3592" t="n">
        <v>1.200374078061721</v>
      </c>
      <c r="X28" s="3592" t="n">
        <v>1.100612728561027</v>
      </c>
      <c r="Y28" s="3592" t="n">
        <v>1.099216409944408</v>
      </c>
      <c r="Z28" s="3532" t="n">
        <v>-0.1344730951356107</v>
      </c>
      <c r="AA28" s="3532" t="n">
        <v>-0.133076776518991</v>
      </c>
      <c r="AB28" s="2471" t="n">
        <v>-0.1951345409045565</v>
      </c>
      <c r="AC28" s="1498" t="n"/>
      <c r="AD28" s="3593" t="n">
        <v>0.9642700047496313</v>
      </c>
      <c r="AE28" s="3593" t="n">
        <v>1.126839084342691</v>
      </c>
      <c r="AF28" s="3593" t="n">
        <v>1.160356433948482</v>
      </c>
      <c r="AG28" s="3593" t="n">
        <v>1.161932478432681</v>
      </c>
      <c r="AH28" s="3535" t="n">
        <v>-0.1960864291988504</v>
      </c>
      <c r="AI28" s="3535" t="n">
        <v>-0.1976624736830501</v>
      </c>
      <c r="AJ28" s="1502" t="n">
        <v>-0.1442700043439564</v>
      </c>
      <c r="AK28" s="1503" t="n"/>
      <c r="AL28" s="3593" t="n">
        <v>1.01782629413939</v>
      </c>
      <c r="AM28" s="3593" t="n">
        <v>1.10679720392704</v>
      </c>
      <c r="AN28" s="3593" t="n">
        <v>1.116425709419148</v>
      </c>
      <c r="AO28" s="3593" t="n">
        <v>1.125185071145947</v>
      </c>
      <c r="AP28" s="3535" t="n">
        <v>0</v>
      </c>
      <c r="AQ28" s="3535" t="n">
        <v>-0.0985994152797578</v>
      </c>
      <c r="AR28" s="1502" t="n">
        <v>-0.1073587770065572</v>
      </c>
      <c r="AS28" s="1502" t="n">
        <v>-0.08038591846091714</v>
      </c>
      <c r="AT28" s="1503" t="n"/>
      <c r="AU28" s="3593" t="n">
        <v>0.976491388533973</v>
      </c>
      <c r="AV28" s="3593" t="n">
        <v>1.08829401190612</v>
      </c>
      <c r="AW28" s="3593" t="n">
        <v>1.143823264649048</v>
      </c>
      <c r="AX28" s="3593" t="n">
        <v>1.031253670697579</v>
      </c>
      <c r="AY28" s="3535" t="n">
        <v>-0.1673318761150751</v>
      </c>
      <c r="AZ28" s="3535" t="n">
        <v>-0.05476228216360557</v>
      </c>
      <c r="BA28" s="1502" t="n">
        <v>-0.1027320027024013</v>
      </c>
      <c r="BB28" s="1502" t="n"/>
      <c r="BC28" s="3593" t="n">
        <v>0.9806405473313653</v>
      </c>
      <c r="BD28" s="3593" t="n">
        <v>1.118940986262187</v>
      </c>
      <c r="BE28" s="3593" t="n">
        <v>1.162041389103194</v>
      </c>
      <c r="BF28" s="3593" t="n">
        <v>1.086943791606141</v>
      </c>
      <c r="BG28" s="3535" t="n">
        <v>-0.1814008417718285</v>
      </c>
      <c r="BH28" s="3535" t="n">
        <v>-0.106303244274776</v>
      </c>
      <c r="BI28" s="1502" t="n">
        <v>-0.1235994039263978</v>
      </c>
      <c r="BJ28" s="1503" t="n"/>
      <c r="BK28" s="3593" t="n">
        <v>0.9917563299555183</v>
      </c>
      <c r="BL28" s="3593" t="n">
        <v>1.059336220602762</v>
      </c>
      <c r="BM28" s="3593" t="n">
        <v>1.107693331875885</v>
      </c>
      <c r="BN28" s="3593" t="n">
        <v>1.064242571416979</v>
      </c>
      <c r="BO28" s="3593" t="n">
        <v>2.833287259112118</v>
      </c>
      <c r="BP28" s="3535" t="n">
        <v>-0.1159370019203667</v>
      </c>
      <c r="BQ28" s="3535" t="n">
        <v>-0.0724862414614611</v>
      </c>
      <c r="BR28" s="1502" t="n">
        <v>-0.06379456241833315</v>
      </c>
      <c r="BS28" s="1503" t="n"/>
      <c r="BT28" s="3593" t="n">
        <v>1.027071739797246</v>
      </c>
      <c r="BU28" s="3593" t="n">
        <v>1.090253428781113</v>
      </c>
      <c r="BV28" s="3593" t="n">
        <v>1.145686434358599</v>
      </c>
      <c r="BW28" s="3593" t="n">
        <v>3.005168867377687</v>
      </c>
      <c r="BX28" s="3535" t="n">
        <v>-0.1186146945613531</v>
      </c>
      <c r="BY28" s="3535" t="n">
        <v>-1.978097127580441</v>
      </c>
      <c r="BZ28" s="1502" t="n">
        <v>-0.05795137838227438</v>
      </c>
      <c r="CA28" s="1504" t="n"/>
      <c r="CB28" s="3593" t="n">
        <v>1.029628173184592</v>
      </c>
      <c r="CC28" s="3593" t="n">
        <v>1.01934835409139</v>
      </c>
      <c r="CD28" s="3593" t="n">
        <v>1.082048800156614</v>
      </c>
      <c r="CE28" s="3593" t="n">
        <v>2.932271988097187</v>
      </c>
      <c r="CF28" s="3535" t="n">
        <v>-0.05242062697202132</v>
      </c>
      <c r="CG28" s="3535" t="n">
        <v>-1.902643814912594</v>
      </c>
      <c r="CH28" s="1502" t="n">
        <v>0.01008469680844848</v>
      </c>
      <c r="CI28" s="1504" t="n"/>
      <c r="CJ28" s="3593" t="n">
        <v>0.9997244900739755</v>
      </c>
      <c r="CK28" s="3593" t="n">
        <v>1.128589198533925</v>
      </c>
      <c r="CL28" s="3593" t="n">
        <v>1.142005184864781</v>
      </c>
      <c r="CM28" s="3593" t="n">
        <v>3.156601383253746</v>
      </c>
      <c r="CN28" s="3535" t="n">
        <v>-0.1422806947908055</v>
      </c>
      <c r="CO28" s="3535" t="n">
        <v>-2.156876893179771</v>
      </c>
      <c r="CP28" s="1502" t="n">
        <v>-0.1141821210298215</v>
      </c>
      <c r="CQ28" s="1503" t="n"/>
      <c r="CR28" s="3594" t="n">
        <v>1.267344733188147</v>
      </c>
      <c r="CS28" s="3594" t="n">
        <v>1.370949938760811</v>
      </c>
      <c r="CT28" s="3594" t="n">
        <v>1.149657458648452</v>
      </c>
      <c r="CU28" s="1561" t="n"/>
      <c r="CV28" s="1638" t="n">
        <v>0.1176872745396953</v>
      </c>
      <c r="CW28" s="1638" t="n"/>
      <c r="CX28" s="3487">
        <f>IFERROR(CR28/CS28-1,"-")</f>
        <v/>
      </c>
      <c r="CY28" s="260" t="n"/>
      <c r="CZ28" s="1505" t="n">
        <v>13.77263431936731</v>
      </c>
      <c r="DA28" s="3488" t="n">
        <v>14.47143029141444</v>
      </c>
      <c r="DB28" s="3488" t="n"/>
      <c r="DC28" s="1505" t="n">
        <v>22.29120034738911</v>
      </c>
      <c r="DD28" s="3595" t="n">
        <v>1.380954137801947</v>
      </c>
      <c r="DE28" s="1510">
        <f>CZ28/$DD28-1</f>
        <v/>
      </c>
      <c r="DF28" s="1511">
        <f>DA28/$DD28-1</f>
        <v/>
      </c>
      <c r="DG28" s="1511">
        <f>DB28/$DD28-1</f>
        <v/>
      </c>
      <c r="DH28" s="1511">
        <f>DC28/$DD28-1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Height="1" ht="16" r="29" s="2557" thickBot="1">
      <c r="A29" s="2586" t="inlineStr">
        <is>
          <t>4G</t>
        </is>
      </c>
      <c r="B29" s="3490" t="n"/>
      <c r="C29" s="1270" t="n"/>
      <c r="D29" s="3596" t="n">
        <v>7.19988486765687</v>
      </c>
      <c r="E29" s="1512" t="n">
        <v>6.956765479736394</v>
      </c>
      <c r="F29" s="3596" t="n">
        <v>6.235362394056673</v>
      </c>
      <c r="G29" s="1641" t="n">
        <v>0.9645224736001969</v>
      </c>
      <c r="H29" s="3491" t="n">
        <v>0.03494718754407233</v>
      </c>
      <c r="I29" s="3491" t="n"/>
      <c r="J29" s="3597" t="n">
        <v>6.712851502078331</v>
      </c>
      <c r="K29" s="1338" t="n">
        <v>6.540041310622775</v>
      </c>
      <c r="L29" s="3597" t="n">
        <v>5.715728177637112</v>
      </c>
      <c r="M29" s="3492" t="n">
        <v>0.9971233244412199</v>
      </c>
      <c r="N29" s="1515" t="n">
        <v>0.02642340976881385</v>
      </c>
      <c r="O29" s="1459" t="n"/>
      <c r="P29" s="3597" t="n">
        <v>7.098498659561571</v>
      </c>
      <c r="Q29" s="1338" t="n">
        <v>6.56333401285622</v>
      </c>
      <c r="R29" s="3597" t="n">
        <v>6.365617029962216</v>
      </c>
      <c r="S29" s="3492" t="n">
        <v>0.7328816295993548</v>
      </c>
      <c r="T29" s="1515" t="n">
        <v>0.08153853600275007</v>
      </c>
      <c r="U29" s="1459" t="n"/>
      <c r="V29" s="3598" t="n">
        <v>7.022443375183501</v>
      </c>
      <c r="W29" s="3598" t="n">
        <v>6.238235956919888</v>
      </c>
      <c r="X29" s="3598" t="n">
        <v>6.297478131056489</v>
      </c>
      <c r="Y29" s="3598" t="n">
        <v>7.245942457650502</v>
      </c>
      <c r="Z29" s="3542" t="n">
        <v>0.724965244127012</v>
      </c>
      <c r="AA29" s="3542" t="n">
        <v>-0.2234990824670007</v>
      </c>
      <c r="AB29" s="2474" t="n">
        <v>0.1257098038097959</v>
      </c>
      <c r="AC29" s="1459" t="n"/>
      <c r="AD29" s="3599" t="n">
        <v>7.170023849909472</v>
      </c>
      <c r="AE29" s="1516" t="n">
        <v>5.662933406919752</v>
      </c>
      <c r="AF29" s="3599" t="n">
        <v>6.656313864972016</v>
      </c>
      <c r="AG29" s="3599" t="n">
        <v>7.450975736610905</v>
      </c>
      <c r="AH29" s="3494" t="n">
        <v>0.5137099849374565</v>
      </c>
      <c r="AI29" s="3494" t="n">
        <v>-0.2809518867014331</v>
      </c>
      <c r="AJ29" s="1518" t="n">
        <v>0.2661324678740085</v>
      </c>
      <c r="AK29" s="1467" t="n"/>
      <c r="AL29" s="3599" t="n">
        <v>7.589712177552339</v>
      </c>
      <c r="AM29" s="1516" t="n">
        <v>5.553008393832118</v>
      </c>
      <c r="AN29" s="3599" t="n">
        <v>6.479548866518652</v>
      </c>
      <c r="AO29" s="3599" t="n">
        <v>7.267289723744224</v>
      </c>
      <c r="AP29" s="3494" t="n">
        <v>0</v>
      </c>
      <c r="AQ29" s="3494" t="n">
        <v>1.110163311033687</v>
      </c>
      <c r="AR29" s="1518" t="n">
        <v>0.3224224538081142</v>
      </c>
      <c r="AS29" s="1518" t="n">
        <v>0.3667748433412139</v>
      </c>
      <c r="AT29" s="1467" t="n"/>
      <c r="AU29" s="3599" t="n">
        <v>7.447450325099738</v>
      </c>
      <c r="AV29" s="1516" t="n">
        <v>6.362655812410178</v>
      </c>
      <c r="AW29" s="3599" t="n">
        <v>6.691984090863332</v>
      </c>
      <c r="AX29" s="3599" t="n">
        <v>7.63571394789356</v>
      </c>
      <c r="AY29" s="3494" t="n">
        <v>0.7554662342364065</v>
      </c>
      <c r="AZ29" s="3494" t="n">
        <v>-0.1882636227938219</v>
      </c>
      <c r="BA29" s="1518" t="n">
        <v>0.1704939799782506</v>
      </c>
      <c r="BB29" s="1518" t="n"/>
      <c r="BC29" s="3599" t="n">
        <v>7.462985328494588</v>
      </c>
      <c r="BD29" s="1516" t="n">
        <v>6.409890553259213</v>
      </c>
      <c r="BE29" s="3599" t="n">
        <v>6.793168217051631</v>
      </c>
      <c r="BF29" s="3599" t="n">
        <v>7.910837983431131</v>
      </c>
      <c r="BG29" s="3494" t="n">
        <v>0.6698171114429563</v>
      </c>
      <c r="BH29" s="3494" t="n">
        <v>-0.4478526549365434</v>
      </c>
      <c r="BI29" s="1518" t="n">
        <v>0.1642921616968813</v>
      </c>
      <c r="BJ29" s="1467" t="n"/>
      <c r="BK29" s="3599" t="n">
        <v>7.385582233701968</v>
      </c>
      <c r="BL29" s="1516" t="n">
        <v>6.025928844966677</v>
      </c>
      <c r="BM29" s="3599" t="n">
        <v>6.57261459815421</v>
      </c>
      <c r="BN29" s="3599" t="n">
        <v>7.735553512769204</v>
      </c>
      <c r="BO29" s="3599" t="n">
        <v>6.18517902129297</v>
      </c>
      <c r="BP29" s="3494" t="n">
        <v>0.812967635547758</v>
      </c>
      <c r="BQ29" s="3494" t="n">
        <v>-0.349971279067236</v>
      </c>
      <c r="BR29" s="1518" t="n">
        <v>0.2256338273677059</v>
      </c>
      <c r="BS29" s="1467" t="n"/>
      <c r="BT29" s="3599" t="n">
        <v>7.405703328067745</v>
      </c>
      <c r="BU29" s="1516" t="n">
        <v>6.409900606006604</v>
      </c>
      <c r="BV29" s="3599" t="n">
        <v>6.812883491106364</v>
      </c>
      <c r="BW29" s="3599" t="n">
        <v>6.358091134425954</v>
      </c>
      <c r="BX29" s="3494" t="n">
        <v>0.5928198369613815</v>
      </c>
      <c r="BY29" s="3494" t="n">
        <v>1.047612193641791</v>
      </c>
      <c r="BZ29" s="1518" t="n">
        <v>0.1553538476287748</v>
      </c>
      <c r="CA29" s="1520" t="n"/>
      <c r="CB29" s="3599" t="n">
        <v>7.112035995711067</v>
      </c>
      <c r="CC29" s="3599" t="n">
        <v>6.251765902539042</v>
      </c>
      <c r="CD29" s="3599" t="n">
        <v>6.558279476359177</v>
      </c>
      <c r="CE29" s="3599" t="n">
        <v>6.116041776115758</v>
      </c>
      <c r="CF29" s="3494" t="n">
        <v>0.5537565193518903</v>
      </c>
      <c r="CG29" s="3494" t="n">
        <v>0.9959942195953095</v>
      </c>
      <c r="CH29" s="1518" t="n">
        <v>0.1376043355722327</v>
      </c>
      <c r="CI29" s="1520" t="n"/>
      <c r="CJ29" s="3599" t="n">
        <v>6.705185571703153</v>
      </c>
      <c r="CK29" s="3599" t="n">
        <v>6.753573495314209</v>
      </c>
      <c r="CL29" s="3599" t="n">
        <v>6.911613416273006</v>
      </c>
      <c r="CM29" s="3599" t="n">
        <v>6.360072691059155</v>
      </c>
      <c r="CN29" s="3494" t="n">
        <v>-0.2064278445698529</v>
      </c>
      <c r="CO29" s="3494" t="n">
        <v>0.3451128806439989</v>
      </c>
      <c r="CP29" s="1518" t="n">
        <v>-0.007164788188746107</v>
      </c>
      <c r="CQ29" s="1467" t="n"/>
      <c r="CR29" s="3600" t="n">
        <v>6.61731878905344</v>
      </c>
      <c r="CS29" s="3600" t="n">
        <v>6.274145695837387</v>
      </c>
      <c r="CT29" s="3600" t="n">
        <v>5.811177042246733</v>
      </c>
      <c r="CU29" s="1578" t="n"/>
      <c r="CV29" s="1645" t="n">
        <v>0.8061417468067074</v>
      </c>
      <c r="CW29" s="1645" t="n"/>
      <c r="CX29" s="3495">
        <f>IFERROR(CR29/CS29-1,"-")</f>
        <v/>
      </c>
      <c r="CY29" s="260" t="n"/>
      <c r="CZ29" s="1521" t="n">
        <v>69.41597130704325</v>
      </c>
      <c r="DA29" s="3496" t="n">
        <v>78.94441312741588</v>
      </c>
      <c r="DB29" s="3496" t="n"/>
      <c r="DC29" s="1521" t="n">
        <v>75.46002688271192</v>
      </c>
      <c r="DD29" s="3601" t="n">
        <v>6.235720256809089</v>
      </c>
      <c r="DE29" s="1526">
        <f>CZ29/$DD29-1</f>
        <v/>
      </c>
      <c r="DF29" s="1527">
        <f>DA29/$DD29-1</f>
        <v/>
      </c>
      <c r="DG29" s="1527">
        <f>DB29/$DD29-1</f>
        <v/>
      </c>
      <c r="DH29" s="1527">
        <f>DC29/$DD29-1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Height="1" ht="15" r="30" s="2557" thickBot="1">
      <c r="M30" s="3141" t="n"/>
      <c r="N30" s="33" t="n"/>
      <c r="S30" s="3141" t="n"/>
      <c r="T30" s="33" t="n"/>
      <c r="Z30" s="3575" t="n"/>
      <c r="AA30" s="3576" t="n"/>
      <c r="AB30" s="3415" t="n"/>
      <c r="AD30" s="260" t="n"/>
      <c r="AE30" s="260" t="n"/>
      <c r="AF30" s="260" t="n"/>
      <c r="AG30" s="260" t="n"/>
      <c r="AH30" s="3577" t="n"/>
      <c r="AI30" s="2752" t="n"/>
      <c r="AJ30" s="3552" t="n"/>
      <c r="AK30" s="3552" t="n"/>
      <c r="AL30" s="260" t="n"/>
      <c r="AM30" s="260" t="n"/>
      <c r="AN30" s="260" t="n"/>
      <c r="AO30" s="260" t="n"/>
      <c r="AP30" s="3577" t="n"/>
      <c r="AQ30" s="2752" t="n"/>
      <c r="AR30" s="3552" t="n"/>
      <c r="AS30" s="3552" t="n"/>
      <c r="AT30" s="3552" t="n"/>
      <c r="AU30" s="260" t="n"/>
      <c r="AV30" s="260" t="n"/>
      <c r="AW30" s="260" t="n"/>
      <c r="AX30" s="260" t="n"/>
      <c r="AY30" s="3577" t="n"/>
      <c r="AZ30" s="2752" t="n"/>
      <c r="BA30" s="3552" t="n"/>
      <c r="BB30" s="3552" t="n"/>
      <c r="BC30" s="260" t="n"/>
      <c r="BD30" s="260" t="n"/>
      <c r="BE30" s="260" t="n"/>
      <c r="BF30" s="260" t="n"/>
      <c r="BG30" s="3577" t="n"/>
      <c r="BH30" s="2752" t="n"/>
      <c r="BI30" s="3552" t="n"/>
      <c r="BJ30" s="3552" t="n"/>
      <c r="BK30" s="260" t="n"/>
      <c r="BL30" s="260" t="n"/>
      <c r="BM30" s="260" t="n"/>
      <c r="BN30" s="260" t="n"/>
      <c r="BO30" s="260" t="n"/>
      <c r="BP30" s="3577" t="n"/>
      <c r="BQ30" s="2752" t="n"/>
      <c r="BR30" s="3552" t="n"/>
      <c r="BS30" s="3552" t="n"/>
      <c r="BT30" s="260" t="n"/>
      <c r="BU30" s="260" t="n"/>
      <c r="BV30" s="260" t="n"/>
      <c r="BW30" s="260" t="n"/>
      <c r="BX30" s="3577" t="n"/>
      <c r="BY30" s="2752" t="n"/>
      <c r="BZ30" s="3552" t="n"/>
      <c r="CA30" s="3552" t="n"/>
      <c r="CB30" s="260" t="n"/>
      <c r="CC30" s="260" t="n"/>
      <c r="CD30" s="260" t="n"/>
      <c r="CE30" s="260" t="n"/>
      <c r="CF30" s="3577" t="n"/>
      <c r="CG30" s="2752" t="n"/>
      <c r="CH30" s="3552" t="n"/>
      <c r="CI30" s="3552" t="n"/>
      <c r="CJ30" s="260" t="n"/>
      <c r="CK30" s="260" t="n"/>
      <c r="CL30" s="260" t="n"/>
      <c r="CM30" s="260" t="n"/>
      <c r="CN30" s="3577" t="n"/>
      <c r="CO30" s="2752" t="n"/>
      <c r="CP30" s="3552" t="n"/>
      <c r="CQ30" s="1589" t="n"/>
      <c r="CR30" s="3554" t="n"/>
      <c r="CS30" s="3554" t="n"/>
      <c r="CT30" s="3554" t="n"/>
      <c r="CU30" s="3554" t="n"/>
      <c r="CV30" s="260" t="n"/>
      <c r="CW30" s="260" t="n"/>
      <c r="CX30" s="3552" t="n"/>
      <c r="CY30" s="260" t="n"/>
      <c r="CZ30" s="3574" t="n"/>
      <c r="DA30" s="3557" t="n"/>
      <c r="DB30" s="3557" t="n"/>
      <c r="DC30" s="260" t="n"/>
      <c r="DD30" s="3558" t="n"/>
      <c r="DE30" s="1595" t="n"/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Height="1" ht="16" r="31" s="2557" thickBot="1">
      <c r="A31" s="2581" t="inlineStr">
        <is>
          <t xml:space="preserve">Prix / Go </t>
        </is>
      </c>
      <c r="B31" s="3385" t="n"/>
      <c r="C31" s="1270" t="n"/>
      <c r="D31" s="1475" t="n">
        <v>324.3096012693587</v>
      </c>
      <c r="E31" s="1299" t="n">
        <v>449.1504707167376</v>
      </c>
      <c r="F31" s="1299" t="n">
        <v>388.9134844776427</v>
      </c>
      <c r="G31" s="1304" t="n">
        <v>-64.60388320828395</v>
      </c>
      <c r="H31" s="3465" t="n">
        <v>-0.2779488781302232</v>
      </c>
      <c r="I31" s="3465" t="n"/>
      <c r="J31" s="1359" t="n">
        <v>342.3630376929308</v>
      </c>
      <c r="K31" s="1296" t="n">
        <v>437.938979355045</v>
      </c>
      <c r="L31" s="1296" t="n">
        <v>383.2319888932175</v>
      </c>
      <c r="M31" s="3506" t="n">
        <v>-40.86895120028674</v>
      </c>
      <c r="N31" s="1542" t="n">
        <v>-0.218240316956644</v>
      </c>
      <c r="O31" s="3559" t="n"/>
      <c r="P31" s="1359" t="n">
        <v>343.0970997822747</v>
      </c>
      <c r="Q31" s="1296" t="n">
        <v>431.3773171534512</v>
      </c>
      <c r="R31" s="1296" t="n">
        <v>377.6984126473445</v>
      </c>
      <c r="S31" s="3506" t="n">
        <v>-34.60131286506976</v>
      </c>
      <c r="T31" s="1542" t="n">
        <v>-0.2046473327659301</v>
      </c>
      <c r="U31" s="3559" t="n"/>
      <c r="V31" s="2465" t="n">
        <v>332.767324244228</v>
      </c>
      <c r="W31" s="2465" t="n">
        <v>437.0677048727346</v>
      </c>
      <c r="X31" s="2465" t="n">
        <v>372.306257728522</v>
      </c>
      <c r="Y31" s="2465" t="n">
        <v>333.229738849374</v>
      </c>
      <c r="Z31" s="3508" t="n">
        <v>-39.53893348429403</v>
      </c>
      <c r="AA31" s="3509" t="n">
        <v>-0.4624146051459661</v>
      </c>
      <c r="AB31" s="3510" t="n">
        <v>-0.2386366676505572</v>
      </c>
      <c r="AC31" s="3559" t="n"/>
      <c r="AD31" s="1480" t="n">
        <v>332.9588909053793</v>
      </c>
      <c r="AE31" s="1611" t="n">
        <v>436.1365348035969</v>
      </c>
      <c r="AF31" s="1611" t="n">
        <v>367.0494105950789</v>
      </c>
      <c r="AG31" s="1611" t="n">
        <v>328.7339860767845</v>
      </c>
      <c r="AH31" s="3512" t="n">
        <v>-34.09051968969965</v>
      </c>
      <c r="AI31" s="3513" t="n">
        <v>4.224904828594788</v>
      </c>
      <c r="AJ31" s="3514" t="n">
        <v>-0.2365718889949935</v>
      </c>
      <c r="AK31" s="3563" t="n"/>
      <c r="AL31" s="1480" t="n">
        <v>305.3121828252408</v>
      </c>
      <c r="AM31" s="1611" t="n">
        <v>414.4635120253333</v>
      </c>
      <c r="AN31" s="1611" t="n">
        <v>361.922114433803</v>
      </c>
      <c r="AO31" s="1611" t="n">
        <v>324.2857342639766</v>
      </c>
      <c r="AP31" s="3512" t="n">
        <v>0</v>
      </c>
      <c r="AQ31" s="3513" t="n">
        <v>-56.60993160856214</v>
      </c>
      <c r="AR31" s="3514" t="n">
        <v>-18.97355143873574</v>
      </c>
      <c r="AS31" s="3514" t="n">
        <v>-0.2633557020899365</v>
      </c>
      <c r="AT31" s="3563" t="n"/>
      <c r="AU31" s="1480" t="n">
        <v>286.1584967903201</v>
      </c>
      <c r="AV31" s="1611" t="n">
        <v>389.3757223196629</v>
      </c>
      <c r="AW31" s="1611" t="n">
        <v>356.9189437772712</v>
      </c>
      <c r="AX31" s="1611" t="n">
        <v>314.093676900416</v>
      </c>
      <c r="AY31" s="3512" t="n">
        <v>-70.76044698695108</v>
      </c>
      <c r="AZ31" s="3513" t="n">
        <v>-27.93518011009593</v>
      </c>
      <c r="BA31" s="3514" t="n">
        <v>-0.2650838755802174</v>
      </c>
      <c r="BB31" s="3514" t="n"/>
      <c r="BC31" s="1480" t="n">
        <v>295.4370615148683</v>
      </c>
      <c r="BD31" s="1611" t="n">
        <v>389.4236554834437</v>
      </c>
      <c r="BE31" s="1611" t="n">
        <v>352.0347812491171</v>
      </c>
      <c r="BF31" s="1611" t="n">
        <v>305.0559615375798</v>
      </c>
      <c r="BG31" s="3512" t="n">
        <v>-56.59771973424876</v>
      </c>
      <c r="BH31" s="3513" t="n">
        <v>-9.6189000227115</v>
      </c>
      <c r="BI31" s="3514" t="n">
        <v>-0.2413479321175217</v>
      </c>
      <c r="BJ31" s="3563" t="n"/>
      <c r="BK31" s="1480" t="n">
        <v>276.5163013597438</v>
      </c>
      <c r="BL31" s="1611" t="n">
        <v>398.970022956097</v>
      </c>
      <c r="BM31" s="1611" t="n">
        <v>347.2647962319355</v>
      </c>
      <c r="BN31" s="1611" t="n">
        <v>296.2721994010541</v>
      </c>
      <c r="BO31" s="1480" t="n">
        <v>306.201880735956</v>
      </c>
      <c r="BP31" s="3512" t="n">
        <v>-70.74849487219166</v>
      </c>
      <c r="BQ31" s="3513" t="n">
        <v>-19.75589804131033</v>
      </c>
      <c r="BR31" s="3514" t="n">
        <v>-0.3069246172658643</v>
      </c>
      <c r="BS31" s="3563" t="n"/>
      <c r="BT31" s="1480" t="n">
        <v>293.1159426509931</v>
      </c>
      <c r="BU31" s="1611" t="n">
        <v>401.187697699815</v>
      </c>
      <c r="BV31" s="1611" t="n">
        <v>342.604425274857</v>
      </c>
      <c r="BW31" s="1480" t="n">
        <v>305.8580798422034</v>
      </c>
      <c r="BX31" s="3512" t="n">
        <v>-49.48848262386383</v>
      </c>
      <c r="BY31" s="3513" t="n">
        <v>-12.74213719121025</v>
      </c>
      <c r="BZ31" s="3514" t="n">
        <v>-0.2693795339898124</v>
      </c>
      <c r="CA31" s="3564" t="n"/>
      <c r="CB31" s="1480" t="n">
        <v>282.1616306909744</v>
      </c>
      <c r="CC31" s="1611" t="n">
        <v>400.1402801960376</v>
      </c>
      <c r="CD31" s="1611" t="n">
        <v>338.0493540774757</v>
      </c>
      <c r="CE31" s="1480" t="n">
        <v>305.609217213351</v>
      </c>
      <c r="CF31" s="3512" t="n">
        <v>-55.88772338650131</v>
      </c>
      <c r="CG31" s="3513" t="n">
        <v>-23.44758652237658</v>
      </c>
      <c r="CH31" s="3514" t="n">
        <v>-0.2948432221001666</v>
      </c>
      <c r="CI31" s="3564" t="n"/>
      <c r="CJ31" s="1480" t="n">
        <v>298.7207667359133</v>
      </c>
      <c r="CK31" s="1611" t="n">
        <v>375.5215301006012</v>
      </c>
      <c r="CL31" s="1611" t="n">
        <v>333.5955009041032</v>
      </c>
      <c r="CM31" s="1480" t="n">
        <v>305.362329340798</v>
      </c>
      <c r="CN31" s="3512" t="n">
        <v>-34.87473416818989</v>
      </c>
      <c r="CO31" s="3513" t="n">
        <v>-6.641562604884712</v>
      </c>
      <c r="CP31" s="3514" t="n">
        <v>-0.204517603409086</v>
      </c>
      <c r="CQ31" s="1484" t="n"/>
      <c r="CR31" s="1613" t="n">
        <v>308.7926367592918</v>
      </c>
      <c r="CS31" s="1613" t="n">
        <v>411.0111172278071</v>
      </c>
      <c r="CT31" s="1613" t="n">
        <v>356.7547985228457</v>
      </c>
      <c r="CU31" s="1613" t="n"/>
      <c r="CV31" s="1469" t="n">
        <v>-47.96216176355387</v>
      </c>
      <c r="CW31" s="1469" t="n"/>
      <c r="CX31" s="3474">
        <f>IFERROR(CR31/CS31-1,"-")</f>
        <v/>
      </c>
      <c r="CY31" s="260" t="n"/>
      <c r="CZ31" s="1468" t="n">
        <v>358.3247352182335</v>
      </c>
      <c r="DA31" s="3475" t="n">
        <v>319.9824882850647</v>
      </c>
      <c r="DB31" s="3475" t="n"/>
      <c r="DC31" s="1468" t="n">
        <v>315.0228464067791</v>
      </c>
      <c r="DD31" s="3476" t="n">
        <v>413.0253682018188</v>
      </c>
      <c r="DE31" s="1473">
        <f>CZ31/$DD31-1</f>
        <v/>
      </c>
      <c r="DF31" s="1474">
        <f>DA31/$DD31-1</f>
        <v/>
      </c>
      <c r="DG31" s="1474">
        <f>DB31/$DD31-1</f>
        <v/>
      </c>
      <c r="DH31" s="1474">
        <f>DC31/$DD31-1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Height="1" ht="15" r="32" s="2557">
      <c r="A32" s="2585" t="inlineStr">
        <is>
          <t>2G</t>
        </is>
      </c>
      <c r="B32" s="3477" t="n"/>
      <c r="C32" s="1270" t="n"/>
      <c r="D32" s="1475" t="n">
        <v>4906.635143875096</v>
      </c>
      <c r="E32" s="1475" t="n">
        <v>15250.92554280963</v>
      </c>
      <c r="F32" s="1475" t="n">
        <v>4033.345505622262</v>
      </c>
      <c r="G32" s="1365" t="n">
        <v>873.2896382528343</v>
      </c>
      <c r="H32" s="3478" t="n">
        <v>-0.6782729592310919</v>
      </c>
      <c r="I32" s="3478" t="n"/>
      <c r="J32" s="1359" t="n">
        <v>4934.96306140741</v>
      </c>
      <c r="K32" s="1359" t="n">
        <v>2932.712179357409</v>
      </c>
      <c r="L32" s="1359" t="n">
        <v>4041.479541481436</v>
      </c>
      <c r="M32" s="3479" t="n">
        <v>893.4835199259742</v>
      </c>
      <c r="N32" s="1478" t="n">
        <v>0.682730100874992</v>
      </c>
      <c r="O32" s="1479" t="n"/>
      <c r="P32" s="1359" t="n">
        <v>4618.042155605485</v>
      </c>
      <c r="Q32" s="1359" t="n">
        <v>3225.162802737297</v>
      </c>
      <c r="R32" s="1359" t="n">
        <v>4049.854760017682</v>
      </c>
      <c r="S32" s="3479" t="n">
        <v>568.1873955878032</v>
      </c>
      <c r="T32" s="1478" t="n">
        <v>0.4318787726579283</v>
      </c>
      <c r="U32" s="1479" t="n"/>
      <c r="V32" s="2465" t="n">
        <v>3102.862195056342</v>
      </c>
      <c r="W32" s="2465" t="n">
        <v>3589.839441153281</v>
      </c>
      <c r="X32" s="2465" t="n">
        <v>4058.47831254982</v>
      </c>
      <c r="Y32" s="2465" t="n">
        <v>4934.96306140741</v>
      </c>
      <c r="Z32" s="3522" t="n">
        <v>-955.6161174934773</v>
      </c>
      <c r="AA32" s="3522" t="n">
        <v>-1832.100866351068</v>
      </c>
      <c r="AB32" s="2469" t="n">
        <v>-0.1356543249579126</v>
      </c>
      <c r="AC32" s="1479" t="n"/>
      <c r="AD32" s="1480" t="n">
        <v>3269.197974960384</v>
      </c>
      <c r="AE32" s="1480" t="n">
        <v>4691.610011964091</v>
      </c>
      <c r="AF32" s="1480" t="n">
        <v>4067.357562440667</v>
      </c>
      <c r="AG32" s="1480" t="n">
        <v>4934.96306140741</v>
      </c>
      <c r="AH32" s="3525" t="n">
        <v>-798.1595874802829</v>
      </c>
      <c r="AI32" s="3525" t="n">
        <v>-1665.765086447027</v>
      </c>
      <c r="AJ32" s="1483" t="n">
        <v>-0.3031820704142947</v>
      </c>
      <c r="AK32" s="1484" t="n"/>
      <c r="AL32" s="1480" t="n">
        <v>3158.059596003193</v>
      </c>
      <c r="AM32" s="1480" t="n">
        <v>4355.775989056629</v>
      </c>
      <c r="AN32" s="1480" t="n">
        <v>4076.50009138461</v>
      </c>
      <c r="AO32" s="1480" t="n">
        <v>4934.96306140741</v>
      </c>
      <c r="AP32" s="3525" t="n">
        <v>0</v>
      </c>
      <c r="AQ32" s="3525" t="n">
        <v>-918.4404953814169</v>
      </c>
      <c r="AR32" s="1483" t="n">
        <v>-1776.903465404218</v>
      </c>
      <c r="AS32" s="1483" t="n">
        <v>-0.2749719903095469</v>
      </c>
      <c r="AT32" s="1484" t="n"/>
      <c r="AU32" s="1480" t="n">
        <v>4024.646989110229</v>
      </c>
      <c r="AV32" s="1480" t="n">
        <v>4723.271465531905</v>
      </c>
      <c r="AW32" s="1480" t="n">
        <v>4085.913705881085</v>
      </c>
      <c r="AX32" s="1480" t="n">
        <v>3269.197974960384</v>
      </c>
      <c r="AY32" s="3525" t="n">
        <v>-61.26671677085596</v>
      </c>
      <c r="AZ32" s="3525" t="n">
        <v>755.449014149845</v>
      </c>
      <c r="BA32" s="1483" t="n">
        <v>-0.1479111419955198</v>
      </c>
      <c r="BB32" s="1483" t="n"/>
      <c r="BC32" s="1480" t="n">
        <v>3801.922792688637</v>
      </c>
      <c r="BD32" s="1480" t="n">
        <v>4504.958785437719</v>
      </c>
      <c r="BE32" s="1480" t="n">
        <v>4095.606443900466</v>
      </c>
      <c r="BF32" s="1480" t="n">
        <v>3269.197974960383</v>
      </c>
      <c r="BG32" s="3525" t="n">
        <v>-293.6836512118293</v>
      </c>
      <c r="BH32" s="3525" t="n">
        <v>532.7248177282536</v>
      </c>
      <c r="BI32" s="1483" t="n">
        <v>-0.1560582518582958</v>
      </c>
      <c r="BJ32" s="1484" t="n"/>
      <c r="BK32" s="1480" t="n">
        <v>3343.314987849756</v>
      </c>
      <c r="BL32" s="1480" t="n">
        <v>4789.374977389458</v>
      </c>
      <c r="BM32" s="1480" t="n">
        <v>4105.586581747554</v>
      </c>
      <c r="BN32" s="1480" t="n">
        <v>3269.197974960383</v>
      </c>
      <c r="BO32" s="1480" t="n">
        <v>4024.646989110229</v>
      </c>
      <c r="BP32" s="3525" t="n">
        <v>-762.2715938977981</v>
      </c>
      <c r="BQ32" s="3525" t="n">
        <v>74.11701288937275</v>
      </c>
      <c r="BR32" s="1483" t="n">
        <v>-0.3019308357283615</v>
      </c>
      <c r="BS32" s="1484" t="n"/>
      <c r="BT32" s="1480" t="n">
        <v>3309.764981381265</v>
      </c>
      <c r="BU32" s="1480" t="n">
        <v>4925.346481132102</v>
      </c>
      <c r="BV32" s="1480" t="n">
        <v>4115.862641127796</v>
      </c>
      <c r="BW32" s="1480" t="n">
        <v>3219.717591288183</v>
      </c>
      <c r="BX32" s="3525" t="n">
        <v>-806.0976597465315</v>
      </c>
      <c r="BY32" s="3525" t="n">
        <v>90.0473900930815</v>
      </c>
      <c r="BZ32" s="1483" t="n">
        <v>-0.3280137764804502</v>
      </c>
      <c r="CA32" s="1485" t="n"/>
      <c r="CB32" s="1480" t="n">
        <v>3276.084139628483</v>
      </c>
      <c r="CC32" s="1480" t="n">
        <v>5162.128232067312</v>
      </c>
      <c r="CD32" s="1480" t="n">
        <v>4126.44339642454</v>
      </c>
      <c r="CE32" s="1480" t="n">
        <v>3219.717591288183</v>
      </c>
      <c r="CF32" s="3525" t="n">
        <v>-850.3592567960568</v>
      </c>
      <c r="CG32" s="3525" t="n">
        <v>56.36654834030014</v>
      </c>
      <c r="CH32" s="1483" t="n">
        <v>-0.3653617282737496</v>
      </c>
      <c r="CI32" s="1485" t="n"/>
      <c r="CJ32" s="1480" t="n">
        <v>3608.140868431086</v>
      </c>
      <c r="CK32" s="1480" t="n">
        <v>5176.536823854174</v>
      </c>
      <c r="CL32" s="1480" t="n">
        <v>4137.337882190536</v>
      </c>
      <c r="CM32" s="1480" t="n">
        <v>3219.717591288183</v>
      </c>
      <c r="CN32" s="3525" t="n">
        <v>-529.1970137594503</v>
      </c>
      <c r="CO32" s="3525" t="n">
        <v>388.4232771429029</v>
      </c>
      <c r="CP32" s="1483" t="n">
        <v>-0.3029817054899928</v>
      </c>
      <c r="CQ32" s="1484" t="n"/>
      <c r="CR32" s="1614" t="n">
        <v>3700.584876736895</v>
      </c>
      <c r="CS32" s="1614" t="n">
        <v>5622.665176564632</v>
      </c>
      <c r="CT32" s="1614" t="n">
        <v>4078.129041690976</v>
      </c>
      <c r="CU32" s="1614" t="n"/>
      <c r="CV32" s="1487" t="n">
        <v>-377.5441649540808</v>
      </c>
      <c r="CW32" s="1487" t="n"/>
      <c r="CX32" s="3481">
        <f>IFERROR(CR32/CS32-1,"-")</f>
        <v/>
      </c>
      <c r="CY32" s="260" t="n"/>
      <c r="CZ32" s="1486" t="n">
        <v>4081.386707863093</v>
      </c>
      <c r="DA32" s="3482" t="n">
        <v>4565.407212845763</v>
      </c>
      <c r="DB32" s="3482" t="n"/>
      <c r="DC32" s="1486" t="n">
        <v>3692.49844158822</v>
      </c>
      <c r="DD32" s="3483" t="n">
        <v>5602.286806965953</v>
      </c>
      <c r="DE32" s="1491">
        <f>CZ32/$DD32-1</f>
        <v/>
      </c>
      <c r="DF32" s="1492">
        <f>DA32/$DD32-1</f>
        <v/>
      </c>
      <c r="DG32" s="1492">
        <f>DB32/$DD32-1</f>
        <v/>
      </c>
      <c r="DH32" s="1492">
        <f>DC32/$DD32-1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Height="1" ht="15" r="33" s="2557">
      <c r="A33" s="1493" t="inlineStr">
        <is>
          <t>3G</t>
        </is>
      </c>
      <c r="B33" s="1494" t="n"/>
      <c r="C33" s="1270" t="n"/>
      <c r="D33" s="1369" t="n">
        <v>963.8465624063834</v>
      </c>
      <c r="E33" s="1369" t="n">
        <v>935.8811787563294</v>
      </c>
      <c r="F33" s="1369" t="n">
        <v>1028.141858028101</v>
      </c>
      <c r="G33" s="1332" t="n">
        <v>-64.29529562171717</v>
      </c>
      <c r="H33" s="3484" t="n">
        <v>0.02988133994447528</v>
      </c>
      <c r="I33" s="3484" t="n"/>
      <c r="J33" s="1327" t="n">
        <v>1141.47093566033</v>
      </c>
      <c r="K33" s="1327" t="n">
        <v>1000.75036487402</v>
      </c>
      <c r="L33" s="1327" t="n">
        <v>1017.12911220767</v>
      </c>
      <c r="M33" s="3485" t="n">
        <v>124.3418234526594</v>
      </c>
      <c r="N33" s="1497" t="n">
        <v>0.1406150581858883</v>
      </c>
      <c r="O33" s="1498" t="n"/>
      <c r="P33" s="1327" t="n">
        <v>1252.503843100329</v>
      </c>
      <c r="Q33" s="1327" t="n">
        <v>979.9477236950408</v>
      </c>
      <c r="R33" s="1327" t="n">
        <v>1006.23432731798</v>
      </c>
      <c r="S33" s="3485" t="n">
        <v>246.2695157823491</v>
      </c>
      <c r="T33" s="1497" t="n">
        <v>0.2781333257018794</v>
      </c>
      <c r="U33" s="1498" t="n"/>
      <c r="V33" s="2459" t="n">
        <v>1349.670595083106</v>
      </c>
      <c r="W33" s="2459" t="n">
        <v>1018.001829511092</v>
      </c>
      <c r="X33" s="2459" t="n">
        <v>995.4562398429716</v>
      </c>
      <c r="Y33" s="2459" t="n">
        <v>1164.529140684589</v>
      </c>
      <c r="Z33" s="3532" t="n">
        <v>354.214355240134</v>
      </c>
      <c r="AA33" s="3532" t="n">
        <v>185.1414543985165</v>
      </c>
      <c r="AB33" s="2471" t="n">
        <v>0.3258037028590626</v>
      </c>
      <c r="AC33" s="1498" t="n"/>
      <c r="AD33" s="1499" t="n">
        <v>1483.64765732375</v>
      </c>
      <c r="AE33" s="1499" t="n">
        <v>1116.417937377695</v>
      </c>
      <c r="AF33" s="1499" t="n">
        <v>984.7935998004998</v>
      </c>
      <c r="AG33" s="1499" t="n">
        <v>1176.232329170953</v>
      </c>
      <c r="AH33" s="3535" t="n">
        <v>498.8540575232498</v>
      </c>
      <c r="AI33" s="3535" t="n">
        <v>307.4153281527967</v>
      </c>
      <c r="AJ33" s="1502" t="n">
        <v>0.3289357037818872</v>
      </c>
      <c r="AK33" s="1503" t="n"/>
      <c r="AL33" s="1499" t="n">
        <v>1491.800938713217</v>
      </c>
      <c r="AM33" s="1499" t="n">
        <v>982.0997986687161</v>
      </c>
      <c r="AN33" s="1499" t="n">
        <v>974.2451705973644</v>
      </c>
      <c r="AO33" s="1499" t="n">
        <v>1188.053131391454</v>
      </c>
      <c r="AP33" s="3535" t="n">
        <v>0</v>
      </c>
      <c r="AQ33" s="3535" t="n">
        <v>517.5557681158523</v>
      </c>
      <c r="AR33" s="1502" t="n">
        <v>303.747807321763</v>
      </c>
      <c r="AS33" s="1502" t="n">
        <v>0.5189911867769705</v>
      </c>
      <c r="AT33" s="1503" t="n"/>
      <c r="AU33" s="1499" t="n">
        <v>530.2873974856998</v>
      </c>
      <c r="AV33" s="1499" t="n">
        <v>1096.768011930514</v>
      </c>
      <c r="AW33" s="1499" t="n">
        <v>963.8097288858987</v>
      </c>
      <c r="AX33" s="1499" t="n">
        <v>1455.563409661357</v>
      </c>
      <c r="AY33" s="3535" t="n">
        <v>-433.5223314001989</v>
      </c>
      <c r="AZ33" s="3535" t="n">
        <v>-925.2760121756573</v>
      </c>
      <c r="BA33" s="1502" t="n">
        <v>-0.5164999419044909</v>
      </c>
      <c r="BB33" s="1502" t="n"/>
      <c r="BC33" s="1499" t="n">
        <v>1064.705460961576</v>
      </c>
      <c r="BD33" s="1499" t="n">
        <v>986.7665124558914</v>
      </c>
      <c r="BE33" s="1499" t="n">
        <v>953.4860644220909</v>
      </c>
      <c r="BF33" s="1499" t="n">
        <v>1441.72127379121</v>
      </c>
      <c r="BG33" s="3535" t="n">
        <v>111.2193965394853</v>
      </c>
      <c r="BH33" s="3535" t="n">
        <v>-377.0158128296343</v>
      </c>
      <c r="BI33" s="1502" t="n">
        <v>0.07898418473049729</v>
      </c>
      <c r="BJ33" s="1503" t="n"/>
      <c r="BK33" s="1499" t="n">
        <v>1004.1293030832</v>
      </c>
      <c r="BL33" s="1499" t="n">
        <v>1010.840004957752</v>
      </c>
      <c r="BM33" s="1499" t="n">
        <v>943.2729799252279</v>
      </c>
      <c r="BN33" s="1499" t="n">
        <v>1428.010774045038</v>
      </c>
      <c r="BO33" s="1499" t="n">
        <v>530.2873974856998</v>
      </c>
      <c r="BP33" s="3535" t="n">
        <v>60.8563231579717</v>
      </c>
      <c r="BQ33" s="3535" t="n">
        <v>-423.8814709618389</v>
      </c>
      <c r="BR33" s="1502" t="n">
        <v>-0.006638737922558979</v>
      </c>
      <c r="BS33" s="1503" t="n"/>
      <c r="BT33" s="1499" t="n">
        <v>1026.241831371998</v>
      </c>
      <c r="BU33" s="1499" t="n">
        <v>1060.837282903231</v>
      </c>
      <c r="BV33" s="1499" t="n">
        <v>933.1692909390409</v>
      </c>
      <c r="BW33" s="1499" t="n">
        <v>530.2873974856998</v>
      </c>
      <c r="BX33" s="3535" t="n">
        <v>93.07254043295745</v>
      </c>
      <c r="BY33" s="3535" t="n">
        <v>495.9544338862986</v>
      </c>
      <c r="BZ33" s="1502" t="n">
        <v>-0.03261145897564466</v>
      </c>
      <c r="CA33" s="1504" t="n"/>
      <c r="CB33" s="1499" t="n">
        <v>957.0408789249902</v>
      </c>
      <c r="CC33" s="1499" t="n">
        <v>1114.101056999773</v>
      </c>
      <c r="CD33" s="1499" t="n">
        <v>923.1738256943393</v>
      </c>
      <c r="CE33" s="1499" t="n">
        <v>530.2873974856998</v>
      </c>
      <c r="CF33" s="3535" t="n">
        <v>33.86705323065098</v>
      </c>
      <c r="CG33" s="3535" t="n">
        <v>426.7534814392905</v>
      </c>
      <c r="CH33" s="1502" t="n">
        <v>-0.1409748039354158</v>
      </c>
      <c r="CI33" s="1504" t="n"/>
      <c r="CJ33" s="1499" t="n">
        <v>1051.227963768757</v>
      </c>
      <c r="CK33" s="1499" t="n">
        <v>1085.921125036715</v>
      </c>
      <c r="CL33" s="1499" t="n">
        <v>913.285424973115</v>
      </c>
      <c r="CM33" s="1499" t="n">
        <v>530.2873974856998</v>
      </c>
      <c r="CN33" s="3535" t="n">
        <v>137.9425387956422</v>
      </c>
      <c r="CO33" s="3535" t="n">
        <v>520.9405662830575</v>
      </c>
      <c r="CP33" s="1502" t="n">
        <v>-0.03194814104641786</v>
      </c>
      <c r="CQ33" s="1503" t="n"/>
      <c r="CR33" s="1615" t="n">
        <v>1115.759489053285</v>
      </c>
      <c r="CS33" s="1615" t="n">
        <v>1034.015534833818</v>
      </c>
      <c r="CT33" s="1615" t="n">
        <v>968.3023352469789</v>
      </c>
      <c r="CU33" s="1615" t="n"/>
      <c r="CV33" s="1506" t="n">
        <v>147.4571538063057</v>
      </c>
      <c r="CW33" s="1506" t="n"/>
      <c r="CX33" s="3487">
        <f>IFERROR(CR33/CS33-1,"-")</f>
        <v/>
      </c>
      <c r="CY33" s="260" t="n"/>
      <c r="CZ33" s="1505" t="n">
        <v>969.9373201636347</v>
      </c>
      <c r="DA33" s="3488" t="n">
        <v>1163.064771998895</v>
      </c>
      <c r="DB33" s="3488" t="n"/>
      <c r="DC33" s="1505" t="n">
        <v>816.1256586501177</v>
      </c>
      <c r="DD33" s="3489" t="n">
        <v>1026.52470154766</v>
      </c>
      <c r="DE33" s="1510">
        <f>CZ33/$DD33-1</f>
        <v/>
      </c>
      <c r="DF33" s="1511">
        <f>DA33/$DD33-1</f>
        <v/>
      </c>
      <c r="DG33" s="1511">
        <f>DB33/$DD33-1</f>
        <v/>
      </c>
      <c r="DH33" s="1511">
        <f>DC33/$DD33-1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Height="1" ht="16" r="34" s="2557" thickBot="1">
      <c r="A34" s="2586" t="inlineStr">
        <is>
          <t>4G</t>
        </is>
      </c>
      <c r="B34" s="3490" t="n"/>
      <c r="C34" s="1270" t="n"/>
      <c r="D34" s="1512" t="n">
        <v>271.0797446164639</v>
      </c>
      <c r="E34" s="1512" t="n">
        <v>328.7380374710647</v>
      </c>
      <c r="F34" s="1512" t="n">
        <v>331.3225900611</v>
      </c>
      <c r="G34" s="1344" t="n">
        <v>-60.24284544463603</v>
      </c>
      <c r="H34" s="3491" t="n">
        <v>-0.1753928243234579</v>
      </c>
      <c r="I34" s="3491" t="n"/>
      <c r="J34" s="1338" t="n">
        <v>284.47876833476</v>
      </c>
      <c r="K34" s="1338" t="n">
        <v>355.8523733239599</v>
      </c>
      <c r="L34" s="1338" t="n">
        <v>328.1335436547186</v>
      </c>
      <c r="M34" s="3492" t="n">
        <v>-43.65477531995856</v>
      </c>
      <c r="N34" s="1515" t="n">
        <v>-0.2005708275106065</v>
      </c>
      <c r="O34" s="1459" t="n"/>
      <c r="P34" s="1338" t="n">
        <v>283.8382670649262</v>
      </c>
      <c r="Q34" s="1338" t="n">
        <v>355.5742933695236</v>
      </c>
      <c r="R34" s="1338" t="n">
        <v>324.9751924598534</v>
      </c>
      <c r="S34" s="3492" t="n">
        <v>-41.13692539492718</v>
      </c>
      <c r="T34" s="1515" t="n">
        <v>-0.2017469418973071</v>
      </c>
      <c r="U34" s="1459" t="n"/>
      <c r="V34" s="2472" t="n">
        <v>274.0330062141164</v>
      </c>
      <c r="W34" s="2472" t="n">
        <v>360.0749180794205</v>
      </c>
      <c r="X34" s="2472" t="n">
        <v>321.847241028935</v>
      </c>
      <c r="Y34" s="2472" t="n">
        <v>276.6903495196919</v>
      </c>
      <c r="Z34" s="3542" t="n">
        <v>-47.81423481481858</v>
      </c>
      <c r="AA34" s="3542" t="n">
        <v>-2.657343305575523</v>
      </c>
      <c r="AB34" s="2474" t="n">
        <v>-0.2389555826999483</v>
      </c>
      <c r="AC34" s="1459" t="n"/>
      <c r="AD34" s="1516" t="n">
        <v>272.8704153770867</v>
      </c>
      <c r="AE34" s="1516" t="n">
        <v>349.0846720510482</v>
      </c>
      <c r="AF34" s="1516" t="n">
        <v>318.7493967581359</v>
      </c>
      <c r="AG34" s="1516" t="n">
        <v>272.8764701007368</v>
      </c>
      <c r="AH34" s="3494" t="n">
        <v>-45.87898138104919</v>
      </c>
      <c r="AI34" s="3494" t="n">
        <v>-0.006054723650095184</v>
      </c>
      <c r="AJ34" s="1518" t="n">
        <v>-0.2183259901563835</v>
      </c>
      <c r="AK34" s="1467" t="n"/>
      <c r="AL34" s="1516" t="n">
        <v>247.2790983583122</v>
      </c>
      <c r="AM34" s="1516" t="n">
        <v>346.3357747039701</v>
      </c>
      <c r="AN34" s="1516" t="n">
        <v>315.6813698599992</v>
      </c>
      <c r="AO34" s="1516" t="n">
        <v>269.115160915068</v>
      </c>
      <c r="AP34" s="3494" t="n">
        <v>0</v>
      </c>
      <c r="AQ34" s="3494" t="n">
        <v>-68.40227150168695</v>
      </c>
      <c r="AR34" s="1518" t="n">
        <v>-21.83606255675582</v>
      </c>
      <c r="AS34" s="1518" t="n">
        <v>-0.286013411205719</v>
      </c>
      <c r="AT34" s="1467" t="n"/>
      <c r="AU34" s="1516" t="n">
        <v>270.5309728438044</v>
      </c>
      <c r="AV34" s="1516" t="n">
        <v>317.9614472954665</v>
      </c>
      <c r="AW34" s="1516" t="n">
        <v>312.6428733363304</v>
      </c>
      <c r="AX34" s="1516" t="n">
        <v>257.4613974557699</v>
      </c>
      <c r="AY34" s="3494" t="n">
        <v>-42.11190049252599</v>
      </c>
      <c r="AZ34" s="3494" t="n">
        <v>13.06957538803448</v>
      </c>
      <c r="BA34" s="1518" t="n">
        <v>-0.1491705200586387</v>
      </c>
      <c r="BB34" s="1518" t="n"/>
      <c r="BC34" s="1516" t="n">
        <v>259.8683501770911</v>
      </c>
      <c r="BD34" s="1516" t="n">
        <v>329.1685658963734</v>
      </c>
      <c r="BE34" s="1516" t="n">
        <v>309.6336229513502</v>
      </c>
      <c r="BF34" s="1516" t="n">
        <v>250.0863322715626</v>
      </c>
      <c r="BG34" s="3494" t="n">
        <v>-49.76527277425913</v>
      </c>
      <c r="BH34" s="3494" t="n">
        <v>9.782017905528534</v>
      </c>
      <c r="BI34" s="1518" t="n">
        <v>-0.2105310861946003</v>
      </c>
      <c r="BJ34" s="1467" t="n"/>
      <c r="BK34" s="1516" t="n">
        <v>243.8960532688221</v>
      </c>
      <c r="BL34" s="1516" t="n">
        <v>337.6904508532718</v>
      </c>
      <c r="BM34" s="1516" t="n">
        <v>306.6533372051059</v>
      </c>
      <c r="BN34" s="1516" t="n">
        <v>242.9225282201262</v>
      </c>
      <c r="BO34" s="1516" t="n">
        <v>270.5309728438044</v>
      </c>
      <c r="BP34" s="3494" t="n">
        <v>-62.75728393628373</v>
      </c>
      <c r="BQ34" s="3494" t="n">
        <v>0.9735250486959615</v>
      </c>
      <c r="BR34" s="1518" t="n">
        <v>-0.2777525907157019</v>
      </c>
      <c r="BS34" s="1467" t="n"/>
      <c r="BT34" s="1516" t="n">
        <v>260.1483210253588</v>
      </c>
      <c r="BU34" s="1516" t="n">
        <v>338.3167407319561</v>
      </c>
      <c r="BV34" s="1516" t="n">
        <v>303.7017373071379</v>
      </c>
      <c r="BW34" s="1516" t="n">
        <v>270.5309728438044</v>
      </c>
      <c r="BX34" s="3494" t="n">
        <v>-43.55341628177911</v>
      </c>
      <c r="BY34" s="3494" t="n">
        <v>-10.38265181844554</v>
      </c>
      <c r="BZ34" s="1518" t="n">
        <v>-0.2310509953999854</v>
      </c>
      <c r="CA34" s="1520" t="n"/>
      <c r="CB34" s="1516" t="n">
        <v>250.3687671360012</v>
      </c>
      <c r="CC34" s="1516" t="n">
        <v>335.7975667011847</v>
      </c>
      <c r="CD34" s="1516" t="n">
        <v>300.7785471504012</v>
      </c>
      <c r="CE34" s="1516" t="n">
        <v>270.5309728438044</v>
      </c>
      <c r="CF34" s="3494" t="n">
        <v>-50.40978001440001</v>
      </c>
      <c r="CG34" s="3494" t="n">
        <v>-20.16220570780317</v>
      </c>
      <c r="CH34" s="1518" t="n">
        <v>-0.2544056539909469</v>
      </c>
      <c r="CI34" s="1520" t="n"/>
      <c r="CJ34" s="1516" t="n">
        <v>266.4622354610412</v>
      </c>
      <c r="CK34" s="1516" t="n">
        <v>314.6044652087789</v>
      </c>
      <c r="CL34" s="1516" t="n">
        <v>297.8834932854361</v>
      </c>
      <c r="CM34" s="1516" t="n">
        <v>270.5309728438044</v>
      </c>
      <c r="CN34" s="3494" t="n">
        <v>-31.4212578243949</v>
      </c>
      <c r="CO34" s="3494" t="n">
        <v>-4.068737382763118</v>
      </c>
      <c r="CP34" s="1518" t="n">
        <v>-0.1530246232067602</v>
      </c>
      <c r="CQ34" s="1467" t="n"/>
      <c r="CR34" s="1616" t="n">
        <v>264.9957813532788</v>
      </c>
      <c r="CS34" s="1616" t="n">
        <v>336.6678430132555</v>
      </c>
      <c r="CT34" s="1616" t="n">
        <v>311.7328179598177</v>
      </c>
      <c r="CU34" s="1616" t="n"/>
      <c r="CV34" s="1522" t="n">
        <v>-46.73703660653888</v>
      </c>
      <c r="CW34" s="1522" t="n"/>
      <c r="CX34" s="3495">
        <f>IFERROR(CR34/CS34-1,"-")</f>
        <v/>
      </c>
      <c r="CY34" s="260" t="n"/>
      <c r="CZ34" s="1521" t="n">
        <v>313.1615783975927</v>
      </c>
      <c r="DA34" s="3496" t="n">
        <v>265.8508898716839</v>
      </c>
      <c r="DB34" s="3496" t="n"/>
      <c r="DC34" s="1521" t="n">
        <v>270.2524829123842</v>
      </c>
      <c r="DD34" s="3497" t="n">
        <v>338.7424405163055</v>
      </c>
      <c r="DE34" s="1526">
        <f>CZ34/$DD34-1</f>
        <v/>
      </c>
      <c r="DF34" s="1527">
        <f>DA34/$DD34-1</f>
        <v/>
      </c>
      <c r="DG34" s="1527">
        <f>DB34/$DD34-1</f>
        <v/>
      </c>
      <c r="DH34" s="1527">
        <f>DC34/$DD34-1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r="35">
      <c r="P35" s="3415" t="n"/>
      <c r="Q35" s="3415" t="n"/>
      <c r="R35" s="3415" t="n"/>
      <c r="S35" s="2755" t="n"/>
      <c r="DX35" s="2811">
        <f>(CS35-CZ35)*10^6</f>
        <v/>
      </c>
      <c r="DY35" s="2811">
        <f>(CT35-DC35)*10^6</f>
        <v/>
      </c>
      <c r="DZ35" s="2811">
        <f>(CW35-DD35)*10^6</f>
        <v/>
      </c>
    </row>
    <row r="36">
      <c r="P36" s="3415" t="n"/>
      <c r="Q36" s="3415" t="n"/>
      <c r="R36" s="3415" t="n"/>
      <c r="S36" s="2755" t="n"/>
      <c r="DX36" s="2811">
        <f>(CS36-CZ36)*10^6</f>
        <v/>
      </c>
      <c r="DY36" s="2811">
        <f>(CT36-DC36)*10^6</f>
        <v/>
      </c>
      <c r="DZ36" s="2811">
        <f>(CW36-DD36)*10^6</f>
        <v/>
      </c>
    </row>
    <row r="37">
      <c r="P37" s="3415" t="n"/>
      <c r="Q37" s="3415" t="n"/>
      <c r="R37" s="3415" t="n"/>
      <c r="S37" s="2755" t="n"/>
      <c r="V37" s="226" t="n"/>
      <c r="CR37" s="3371" t="n"/>
      <c r="CS37" s="3371" t="n"/>
      <c r="CT37" s="3371" t="n"/>
      <c r="DX37" s="2811">
        <f>(CS37-CZ37)*10^6</f>
        <v/>
      </c>
      <c r="DY37" s="2811">
        <f>(CT37-DC37)*10^6</f>
        <v/>
      </c>
      <c r="DZ37" s="2811">
        <f>(CW37-DD37)*10^6</f>
        <v/>
      </c>
    </row>
    <row r="38">
      <c r="P38" s="3415" t="n"/>
      <c r="Q38" s="3415" t="n"/>
      <c r="R38" s="3415" t="n"/>
      <c r="S38" s="2755" t="n"/>
      <c r="CR38" s="3602" t="n"/>
      <c r="DX38" s="2811">
        <f>(CS38-CZ38)*10^6</f>
        <v/>
      </c>
      <c r="DY38" s="2811">
        <f>(CT38-DC38)*10^6</f>
        <v/>
      </c>
      <c r="DZ38" s="2811">
        <f>(CW38-DD38)*10^6</f>
        <v/>
      </c>
    </row>
    <row r="39">
      <c r="D39" s="880" t="n"/>
      <c r="E39" s="880" t="n"/>
      <c r="J39" s="880" t="n"/>
      <c r="K39" s="880" t="n"/>
      <c r="P39" s="3415" t="n"/>
      <c r="Q39" s="3415" t="n"/>
      <c r="R39" s="3415" t="n"/>
      <c r="S39" s="2755" t="n"/>
      <c r="V39" s="880" t="n"/>
      <c r="W39" s="880" t="n"/>
      <c r="AD39" s="880" t="n"/>
      <c r="AE39" s="880" t="n"/>
      <c r="AL39" s="3603" t="n"/>
      <c r="AM39" s="3603" t="n"/>
      <c r="AU39" s="880" t="n"/>
      <c r="AV39" s="880" t="n"/>
      <c r="BC39" s="880" t="n"/>
      <c r="BD39" s="880" t="n"/>
      <c r="BK39" s="880" t="n"/>
      <c r="BL39" s="880" t="n"/>
      <c r="BT39" s="880" t="n"/>
      <c r="BU39" s="880" t="n"/>
      <c r="BV39" s="880" t="n"/>
      <c r="CB39" s="880" t="n"/>
      <c r="CC39" s="880" t="n"/>
      <c r="CJ39" s="880" t="n"/>
      <c r="CK39" s="880" t="n"/>
      <c r="DX39" s="2811">
        <f>(CS39-CZ39)*10^6</f>
        <v/>
      </c>
      <c r="DY39" s="2811">
        <f>(CT39-DC39)*10^6</f>
        <v/>
      </c>
      <c r="DZ39" s="2811">
        <f>(CW39-DD39)*10^6</f>
        <v/>
      </c>
    </row>
    <row r="40">
      <c r="D40" s="3604" t="n"/>
      <c r="E40" s="880" t="n"/>
      <c r="J40" s="3604" t="n"/>
      <c r="K40" s="880" t="n"/>
      <c r="P40" s="3415" t="n"/>
      <c r="Q40" s="3415" t="n"/>
      <c r="R40" s="3415" t="n"/>
      <c r="S40" s="2755" t="n"/>
      <c r="V40" s="3604" t="n"/>
      <c r="W40" s="880" t="n"/>
      <c r="AD40" s="3604" t="n"/>
      <c r="AE40" s="880" t="n"/>
      <c r="AL40" s="3603" t="n">
        <v>2015638.83723652</v>
      </c>
      <c r="AM40" s="3603" t="n"/>
      <c r="AU40" s="3604" t="n"/>
      <c r="AV40" s="880" t="n"/>
      <c r="BC40" s="3604" t="n"/>
      <c r="BD40" s="880" t="n"/>
      <c r="BK40" s="3604" t="n"/>
      <c r="BL40" s="880" t="n"/>
      <c r="BT40" s="3604" t="n"/>
      <c r="BU40" s="3604" t="n"/>
      <c r="BV40" s="880" t="n"/>
      <c r="CB40" s="3604" t="n"/>
      <c r="CC40" s="880" t="n"/>
      <c r="CJ40" s="3604" t="n"/>
      <c r="CK40" s="880" t="n"/>
      <c r="DX40" s="2811">
        <f>(CS40-CZ40)*10^6</f>
        <v/>
      </c>
      <c r="DY40" s="2811">
        <f>(CT40-DC40)*10^6</f>
        <v/>
      </c>
      <c r="DZ40" s="2811">
        <f>(CW40-DD40)*10^6</f>
        <v/>
      </c>
    </row>
    <row r="41">
      <c r="D41" s="3604" t="n"/>
      <c r="E41" s="2756">
        <f>E18+G62</f>
        <v/>
      </c>
      <c r="J41" s="3604" t="n"/>
      <c r="K41" s="880" t="n"/>
      <c r="P41" s="3415" t="n"/>
      <c r="Q41" s="3415" t="n"/>
      <c r="R41" s="3415" t="n"/>
      <c r="S41" s="2755" t="n"/>
      <c r="V41" s="3604" t="n"/>
      <c r="W41" s="880" t="n"/>
      <c r="AD41" s="3604" t="n"/>
      <c r="AE41" s="880" t="n"/>
      <c r="AL41" s="3603" t="n"/>
      <c r="AM41" s="3603" t="n"/>
      <c r="AU41" s="3604" t="n"/>
      <c r="AV41" s="880" t="n"/>
      <c r="BC41" s="3604" t="n"/>
      <c r="BD41" s="880" t="n"/>
      <c r="BK41" s="3604" t="n"/>
      <c r="BL41" s="880" t="n"/>
      <c r="BT41" s="3604" t="n"/>
      <c r="BU41" s="3604" t="n"/>
      <c r="BV41" s="880" t="n"/>
      <c r="CB41" s="3604" t="n"/>
      <c r="CC41" s="880" t="n"/>
      <c r="CJ41" s="3604" t="n"/>
      <c r="CK41" s="880" t="n"/>
      <c r="DX41" s="2811">
        <f>(CS41-CZ41)*10^6</f>
        <v/>
      </c>
      <c r="DY41" s="2811">
        <f>(CT41-DC41)*10^6</f>
        <v/>
      </c>
      <c r="DZ41" s="2811">
        <f>(CW41-DD41)*10^6</f>
        <v/>
      </c>
    </row>
    <row r="42">
      <c r="D42" s="880" t="n"/>
      <c r="E42" s="880" t="n"/>
      <c r="J42" s="880" t="n"/>
      <c r="K42" s="880" t="n"/>
      <c r="P42" s="3415" t="n"/>
      <c r="Q42" s="3415" t="n"/>
      <c r="R42" s="3415" t="n"/>
      <c r="S42" s="2755" t="n"/>
      <c r="V42" s="880" t="n"/>
      <c r="W42" s="880" t="n"/>
      <c r="AD42" s="880" t="n"/>
      <c r="AE42" s="880" t="n"/>
      <c r="AL42" s="3603" t="n"/>
      <c r="AM42" s="3603" t="n"/>
      <c r="AU42" s="880" t="n"/>
      <c r="AV42" s="880" t="n"/>
      <c r="BC42" s="880" t="n"/>
      <c r="BD42" s="880" t="n"/>
      <c r="BK42" s="880" t="n"/>
      <c r="BL42" s="880" t="n"/>
      <c r="BT42" s="880" t="n"/>
      <c r="BU42" s="880" t="n"/>
      <c r="BV42" s="880" t="n"/>
      <c r="CB42" s="880" t="n"/>
      <c r="CC42" s="880" t="n"/>
      <c r="CJ42" s="880" t="n"/>
      <c r="CK42" s="880" t="n"/>
      <c r="DX42" s="2811">
        <f>(CS42-CZ42)*10^6</f>
        <v/>
      </c>
      <c r="DY42" s="2811">
        <f>(CT42-DC42)*10^6</f>
        <v/>
      </c>
      <c r="DZ42" s="2811">
        <f>(CW42-DD42)*10^6</f>
        <v/>
      </c>
    </row>
    <row r="43">
      <c r="DX43" s="2811">
        <f>(CS43-CZ43)*10^6</f>
        <v/>
      </c>
      <c r="DY43" s="2811">
        <f>(CT43-DC43)*10^6</f>
        <v/>
      </c>
      <c r="DZ43" s="2811">
        <f>(CW43-DD43)*10^6</f>
        <v/>
      </c>
    </row>
    <row r="44">
      <c r="DX44" s="2811">
        <f>(CS44-CZ44)*10^6</f>
        <v/>
      </c>
      <c r="DY44" s="2811">
        <f>(CT44-DC44)*10^6</f>
        <v/>
      </c>
      <c r="DZ44" s="2811">
        <f>(CW44-DD44)*10^6</f>
        <v/>
      </c>
    </row>
    <row r="45">
      <c r="DX45" s="2811">
        <f>(CS45-CZ45)*10^6</f>
        <v/>
      </c>
      <c r="DY45" s="2811">
        <f>(CT45-DC45)*10^6</f>
        <v/>
      </c>
      <c r="DZ45" s="2811">
        <f>(CW45-DD45)*10^6</f>
        <v/>
      </c>
    </row>
    <row r="46">
      <c r="DX46" s="2811">
        <f>(CS46-CZ46)*10^6</f>
        <v/>
      </c>
      <c r="DY46" s="2811">
        <f>(CT46-DC46)*10^6</f>
        <v/>
      </c>
      <c r="DZ46" s="2811">
        <f>(CW46-DD46)*10^6</f>
        <v/>
      </c>
    </row>
    <row r="47">
      <c r="DX47" s="2811">
        <f>(CS47-CZ47)*10^6</f>
        <v/>
      </c>
      <c r="DY47" s="2811">
        <f>(CT47-DC47)*10^6</f>
        <v/>
      </c>
      <c r="DZ47" s="2811">
        <f>(CW47-DD47)*10^6</f>
        <v/>
      </c>
    </row>
    <row r="48">
      <c r="DX48" s="2811">
        <f>(CS48-CZ48)*10^6</f>
        <v/>
      </c>
      <c r="DY48" s="2811">
        <f>(CT48-DC48)*10^6</f>
        <v/>
      </c>
      <c r="DZ48" s="2811">
        <f>(CW48-DD48)*10^6</f>
        <v/>
      </c>
    </row>
    <row r="49">
      <c r="DX49" s="2811">
        <f>(CS49-CZ49)*10^6</f>
        <v/>
      </c>
      <c r="DY49" s="2811">
        <f>(CT49-DC49)*10^6</f>
        <v/>
      </c>
      <c r="DZ49" s="2811">
        <f>(CW49-DD49)*10^6</f>
        <v/>
      </c>
    </row>
    <row r="50">
      <c r="DX50" s="2811">
        <f>(CS50-CZ50)*10^6</f>
        <v/>
      </c>
      <c r="DY50" s="2811">
        <f>(CT50-DC50)*10^6</f>
        <v/>
      </c>
      <c r="DZ50" s="2811">
        <f>(CW50-DD50)*10^6</f>
        <v/>
      </c>
    </row>
    <row r="51">
      <c r="DX51" s="2811">
        <f>(CS51-CZ51)*10^6</f>
        <v/>
      </c>
      <c r="DY51" s="2811">
        <f>(CT51-DC51)*10^6</f>
        <v/>
      </c>
      <c r="DZ51" s="2811">
        <f>(CW51-DD51)*10^6</f>
        <v/>
      </c>
    </row>
    <row r="52">
      <c r="DX52" s="2811">
        <f>(CS52-CZ52)*10^6</f>
        <v/>
      </c>
      <c r="DY52" s="2811">
        <f>(CT52-DC52)*10^6</f>
        <v/>
      </c>
      <c r="DZ52" s="2811">
        <f>(CW52-DD52)*10^6</f>
        <v/>
      </c>
    </row>
    <row r="53">
      <c r="DX53" s="2811">
        <f>(CS53-CZ53)*10^6</f>
        <v/>
      </c>
      <c r="DY53" s="2811">
        <f>(CT53-DC53)*10^6</f>
        <v/>
      </c>
      <c r="DZ53" s="2811">
        <f>(CW53-DD53)*10^6</f>
        <v/>
      </c>
    </row>
    <row r="54">
      <c r="DX54" s="2811">
        <f>(CS54-CZ54)*10^6</f>
        <v/>
      </c>
      <c r="DY54" s="2811">
        <f>(CT54-DC54)*10^6</f>
        <v/>
      </c>
      <c r="DZ54" s="2811">
        <f>(CW54-DD54)*10^6</f>
        <v/>
      </c>
    </row>
    <row r="55">
      <c r="DX55" s="2811">
        <f>(CS55-CZ55)*10^6</f>
        <v/>
      </c>
      <c r="DY55" s="2811">
        <f>(CT55-DC55)*10^6</f>
        <v/>
      </c>
      <c r="DZ55" s="2811">
        <f>(CW55-DD55)*10^6</f>
        <v/>
      </c>
    </row>
    <row r="56">
      <c r="DX56" s="2811">
        <f>(CS56-CZ56)*10^6</f>
        <v/>
      </c>
      <c r="DY56" s="2811">
        <f>(CT56-DC56)*10^6</f>
        <v/>
      </c>
      <c r="DZ56" s="2811">
        <f>(CW56-DD56)*10^6</f>
        <v/>
      </c>
    </row>
    <row r="57">
      <c r="DX57" s="2811">
        <f>(CS57-CZ57)*10^6</f>
        <v/>
      </c>
      <c r="DY57" s="2811">
        <f>(CT57-DC57)*10^6</f>
        <v/>
      </c>
      <c r="DZ57" s="2811">
        <f>(CW57-DD57)*10^6</f>
        <v/>
      </c>
    </row>
    <row r="58">
      <c r="DX58" s="2811">
        <f>(CS58-CZ58)*10^6</f>
        <v/>
      </c>
      <c r="DY58" s="2811">
        <f>(CT58-DC58)*10^6</f>
        <v/>
      </c>
      <c r="DZ58" s="2811">
        <f>(CW58-DD58)*10^6</f>
        <v/>
      </c>
    </row>
    <row r="59">
      <c r="DX59" s="2811">
        <f>(CS59-CZ59)*10^6</f>
        <v/>
      </c>
      <c r="DY59" s="2811">
        <f>(CT59-DC59)*10^6</f>
        <v/>
      </c>
      <c r="DZ59" s="2811">
        <f>(CW59-DD59)*10^6</f>
        <v/>
      </c>
    </row>
    <row r="60">
      <c r="DX60" s="2811">
        <f>(CS60-CZ60)*10^6</f>
        <v/>
      </c>
      <c r="DY60" s="2811">
        <f>(CT60-DC60)*10^6</f>
        <v/>
      </c>
      <c r="DZ60" s="2811">
        <f>(CW60-DD60)*10^6</f>
        <v/>
      </c>
    </row>
    <row r="61">
      <c r="DX61" s="2811">
        <f>(CS61-CZ61)*10^6</f>
        <v/>
      </c>
      <c r="DY61" s="2811">
        <f>(CT61-DC61)*10^6</f>
        <v/>
      </c>
      <c r="DZ61" s="2811">
        <f>(CW61-DD61)*10^6</f>
        <v/>
      </c>
    </row>
    <row r="62">
      <c r="D62" s="2618" t="n"/>
      <c r="E62" s="2618" t="n"/>
      <c r="F62" s="2618" t="n"/>
      <c r="G62" s="2751" t="n"/>
      <c r="H62" s="2618" t="n"/>
      <c r="I62" s="2618" t="n"/>
      <c r="J62" s="2618" t="n">
        <v>6.78051719660289e-07</v>
      </c>
      <c r="K62" s="2618" t="n">
        <v>0.000282079932730994</v>
      </c>
      <c r="L62" s="2618" t="n"/>
      <c r="M62" s="3135" t="n">
        <v>-282.079646185843</v>
      </c>
      <c r="N62" s="2618" t="n"/>
      <c r="O62" s="2618" t="n"/>
      <c r="P62" s="2618" t="n">
        <v>0</v>
      </c>
      <c r="Q62" s="2618" t="n">
        <v>0.000313166266550979</v>
      </c>
      <c r="R62" s="2618" t="n"/>
      <c r="S62" s="2751" t="n">
        <v>-313.165951807131</v>
      </c>
      <c r="T62" s="2618" t="n"/>
      <c r="U62" s="2618" t="n"/>
      <c r="V62" s="2618" t="n"/>
      <c r="W62" s="2618" t="n">
        <v>0</v>
      </c>
      <c r="X62" s="2618" t="n">
        <v>0.000204519527642333</v>
      </c>
      <c r="Y62" s="2618" t="n"/>
      <c r="Z62" s="2751" t="n"/>
      <c r="AA62" s="2751" t="n"/>
      <c r="AB62" s="2751" t="n">
        <v>-204.51932171961</v>
      </c>
      <c r="AC62" s="2618" t="n"/>
      <c r="AD62" s="2618" t="n"/>
      <c r="AE62" s="2618" t="n">
        <v>0</v>
      </c>
      <c r="AF62" s="2618" t="n">
        <v>0.000269322819804074</v>
      </c>
      <c r="AG62" s="2618" t="n"/>
      <c r="AH62" s="2751" t="n"/>
      <c r="AI62" s="2751" t="n"/>
      <c r="AJ62" s="2618" t="n">
        <v>-269.322547225465</v>
      </c>
      <c r="AK62" s="2618" t="n"/>
      <c r="DX62" s="2811">
        <f>(CS62-CZ62)*10^6</f>
        <v/>
      </c>
      <c r="DY62" s="2811">
        <f>(CT62-DC62)*10^6</f>
        <v/>
      </c>
      <c r="DZ62" s="2811">
        <f>(CW62-DD62)*10^6</f>
        <v/>
      </c>
    </row>
    <row r="63">
      <c r="DX63" s="2811">
        <f>(CS63-CZ63)*10^6</f>
        <v/>
      </c>
      <c r="DY63" s="2811">
        <f>(CT63-DC63)*10^6</f>
        <v/>
      </c>
      <c r="DZ63" s="2811">
        <f>(CW63-DD63)*10^6</f>
        <v/>
      </c>
    </row>
    <row r="64">
      <c r="DX64" s="2811">
        <f>(CS64-CZ64)*10^6</f>
        <v/>
      </c>
      <c r="DY64" s="2811">
        <f>(CT64-DC64)*10^6</f>
        <v/>
      </c>
      <c r="DZ64" s="2811">
        <f>(CW64-DD64)*10^6</f>
        <v/>
      </c>
    </row>
    <row r="65">
      <c r="DX65" s="2811">
        <f>(CS65-CZ65)*10^6</f>
        <v/>
      </c>
      <c r="DY65" s="2811">
        <f>(CT65-DC65)*10^6</f>
        <v/>
      </c>
      <c r="DZ65" s="2811">
        <f>(CW65-DD65)*10^6</f>
        <v/>
      </c>
    </row>
    <row r="66">
      <c r="DX66" s="2811">
        <f>(CS66-CZ66)*10^6</f>
        <v/>
      </c>
      <c r="DY66" s="2811">
        <f>(CT66-DC66)*10^6</f>
        <v/>
      </c>
      <c r="DZ66" s="2811">
        <f>(CW66-DD66)*10^6</f>
        <v/>
      </c>
    </row>
    <row r="67">
      <c r="DX67" s="2811">
        <f>(CS67-CZ67)*10^6</f>
        <v/>
      </c>
      <c r="DY67" s="2811">
        <f>(CT67-DC67)*10^6</f>
        <v/>
      </c>
      <c r="DZ67" s="2811">
        <f>(CW67-DD67)*10^6</f>
        <v/>
      </c>
    </row>
    <row r="68"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topLeftCell="H1" view="pageBreakPreview" workbookViewId="0" zoomScaleNormal="70">
      <selection activeCell="Y7" sqref="Y7"/>
    </sheetView>
  </sheetViews>
  <sheetFormatPr baseColWidth="10" defaultColWidth="11.5" defaultRowHeight="13"/>
  <cols>
    <col customWidth="1" max="1" min="1" style="1650" width="5.5"/>
    <col customWidth="1" max="2" min="2" style="1650" width="30.5"/>
    <col customWidth="1" hidden="1" max="3" min="3" style="1651" width="9.5"/>
    <col customWidth="1" hidden="1" max="4" min="4" style="1652" width="12.1640625"/>
    <col customWidth="1" hidden="1" max="5" min="5" style="1652" width="16.33203125"/>
    <col customWidth="1" hidden="1" max="6" min="6" style="1652" width="14.1640625"/>
    <col customWidth="1" hidden="1" max="7" min="7" style="1652" width="14.33203125"/>
    <col customWidth="1" hidden="1" max="8" min="8" style="1652" width="9.83203125"/>
    <col customWidth="1" hidden="1" max="9" min="9" style="1652" width="0.33203125"/>
    <col customWidth="1" hidden="1" max="10" min="10" style="1652" width="12.1640625"/>
    <col customWidth="1" hidden="1" max="11" min="11" style="1652" width="15.5"/>
    <col customWidth="1" hidden="1" max="12" min="12" style="1652" width="11.83203125"/>
    <col customWidth="1" hidden="1" max="13" min="13" style="1652" width="14.5"/>
    <col customWidth="1" hidden="1" max="14" min="14" style="1652" width="7.83203125"/>
    <col customWidth="1" hidden="1" max="15" min="15" style="1652" width="0.33203125"/>
    <col customWidth="1" hidden="1" max="16" min="16" style="1652" width="12.1640625"/>
    <col customWidth="1" hidden="1" max="17" min="17" style="1652" width="15.1640625"/>
    <col customWidth="1" hidden="1" max="18" min="18" style="1652" width="13"/>
    <col customWidth="1" hidden="1" max="19" min="19" style="1652" width="14.5"/>
    <col customWidth="1" hidden="1" max="20" min="20" style="1652" width="8.83203125"/>
    <col customWidth="1" hidden="1" max="21" min="21" style="1652" width="0.5"/>
    <col customWidth="1" hidden="1" max="22" min="22" style="1652" width="16.5"/>
    <col customWidth="1" hidden="1" max="24" min="23" style="1652" width="14.1640625"/>
    <col customWidth="1" hidden="1" max="24" min="24" style="2557" width="13"/>
    <col customWidth="1" hidden="1" max="25" min="25" style="1652" width="11.83203125"/>
    <col customWidth="1" hidden="1" max="26" min="26" style="1652" width="13.6640625"/>
    <col customWidth="1" hidden="1" max="27" min="27" style="1652" width="14.83203125"/>
    <col customWidth="1" hidden="1" max="28" min="28" style="1652" width="10.5"/>
    <col customWidth="1" hidden="1" max="29" min="29" style="1652" width="0.33203125"/>
    <col customWidth="1" hidden="1" max="30" min="30" style="1652" width="17.5"/>
    <col customWidth="1" hidden="1" max="31" min="31" style="1652" width="16.83203125"/>
    <col customWidth="1" hidden="1" max="32" min="32" style="1652" width="17.33203125"/>
    <col customWidth="1" hidden="1" max="33" min="33" style="1652" width="15.1640625"/>
    <col customWidth="1" hidden="1" max="34" min="34" style="1652" width="15.5"/>
    <col customWidth="1" hidden="1" max="35" min="35" style="1652" width="17.5"/>
    <col customWidth="1" hidden="1" max="36" min="36" style="1652" width="6.83203125"/>
    <col customWidth="1" hidden="1" max="37" min="37" style="1652" width="0.1640625"/>
    <col customWidth="1" hidden="1" max="38" min="38" style="1652" width="15.83203125"/>
    <col customWidth="1" hidden="1" max="39" min="39" style="1652" width="15.1640625"/>
    <col customWidth="1" hidden="1" max="40" min="40" style="1652" width="12.1640625"/>
    <col customWidth="1" hidden="1" max="41" min="41" style="1652" width="15.6640625"/>
    <col customWidth="1" hidden="1" max="42" min="42" style="1652" width="14.5"/>
    <col customWidth="1" hidden="1" max="43" min="43" style="1652" width="11.83203125"/>
    <col customWidth="1" hidden="1" max="44" min="44" style="1652" width="12.1640625"/>
    <col customWidth="1" hidden="1" max="45" min="45" style="1652" width="11.6640625"/>
    <col customWidth="1" hidden="1" max="46" min="46" style="1652" width="0.1640625"/>
    <col customWidth="1" hidden="1" max="52" min="47" style="1652" width="12.1640625"/>
    <col customWidth="1" hidden="1" max="48" min="48" style="2557" width="13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1652" width="5.5"/>
    <col customWidth="1" hidden="1" max="54" min="54" style="1652" width="0.1640625"/>
    <col customWidth="1" hidden="1" max="55" min="55" style="1652" width="17.5"/>
    <col customWidth="1" hidden="1" max="56" min="56" style="1652" width="17"/>
    <col customWidth="1" hidden="1" max="57" min="57" style="1652" width="17.33203125"/>
    <col customWidth="1" hidden="1" max="58" min="58" style="1652" width="16.5"/>
    <col customWidth="1" hidden="1" max="59" min="59" style="1652" width="15.6640625"/>
    <col customWidth="1" hidden="1" max="60" min="60" style="1652" width="17"/>
    <col customWidth="1" hidden="1" max="61" min="61" style="1652" width="7"/>
    <col customWidth="1" hidden="1" max="62" min="62" style="1652" width="0.1640625"/>
    <col customWidth="1" hidden="1" max="63" min="63" style="1652" width="12.1640625"/>
    <col customWidth="1" hidden="1" max="64" min="64" style="1652" width="14"/>
    <col customWidth="1" hidden="1" max="65" min="65" style="1652" width="12.1640625"/>
    <col customWidth="1" hidden="1" max="66" min="66" style="1652" width="14.83203125"/>
    <col customWidth="1" hidden="1" max="67" min="67" style="1652" width="13.83203125"/>
    <col customWidth="1" hidden="1" max="68" min="68" style="1652" width="11.5"/>
    <col customWidth="1" hidden="1" max="69" min="69" style="1652" width="13.83203125"/>
    <col customWidth="1" hidden="1" max="70" min="70" style="1652" width="11.5"/>
    <col customWidth="1" hidden="1" max="71" min="71" style="1652" width="0.5"/>
    <col customWidth="1" hidden="1" max="77" min="72" style="1652" width="15.33203125"/>
    <col customWidth="1" hidden="1" max="73" min="73" style="2557" width="13"/>
    <col customWidth="1" hidden="1" max="74" min="74" style="2557" width="13"/>
    <col customWidth="1" hidden="1" max="75" min="75" style="2557" width="13"/>
    <col customWidth="1" hidden="1" max="76" min="76" style="2557" width="13"/>
    <col customWidth="1" hidden="1" max="77" min="77" style="2557" width="13"/>
    <col customWidth="1" hidden="1" max="78" min="78" style="1652" width="6.5"/>
    <col customWidth="1" hidden="1" max="79" min="79" style="1652" width="0.33203125"/>
    <col customWidth="1" hidden="1" max="85" min="80" style="1652" width="15.33203125"/>
    <col customWidth="1" hidden="1" max="81" min="81" style="2557" width="13"/>
    <col customWidth="1" hidden="1" max="82" min="82" style="2557" width="13"/>
    <col customWidth="1" hidden="1" max="83" min="83" style="2557" width="13"/>
    <col customWidth="1" hidden="1" max="84" min="84" style="2557" width="13"/>
    <col customWidth="1" hidden="1" max="85" min="85" style="2557" width="13"/>
    <col customWidth="1" hidden="1" max="86" min="86" style="1652" width="6.1640625"/>
    <col customWidth="1" hidden="1" max="87" min="87" style="1652" width="0.5"/>
    <col customWidth="1" max="88" min="88" style="1652" width="15.33203125"/>
    <col customWidth="1" max="89" min="89" style="1652" width="14.83203125"/>
    <col customWidth="1" max="90" min="90" style="1652" width="15.33203125"/>
    <col customWidth="1" max="92" min="91" style="1652" width="13"/>
    <col customWidth="1" max="93" min="93" style="1652" width="15.33203125"/>
    <col customWidth="1" max="94" min="94" style="1652" width="11.5"/>
    <col customWidth="1" max="95" min="95" style="1652" width="0.1640625"/>
    <col customWidth="1" max="96" min="96" style="3605" width="15.33203125"/>
    <col customWidth="1" max="98" min="97" style="1651" width="15.33203125"/>
    <col customWidth="1" max="99" min="99" style="1651" width="13.1640625"/>
    <col customWidth="1" max="100" min="100" style="1651" width="13"/>
    <col customWidth="1" max="101" min="101" style="1651" width="15.33203125"/>
    <col customWidth="1" max="102" min="102" style="1652" width="10.1640625"/>
    <col customWidth="1" max="103" min="103" style="1651" width="1.1640625"/>
    <col customWidth="1" max="104" min="104" style="3606" width="15.1640625"/>
    <col customWidth="1" hidden="1" max="105" min="105" style="3605" width="17.33203125"/>
    <col customWidth="1" hidden="1" max="106" min="106" style="3605" width="17"/>
    <col customWidth="1" max="107" min="107" style="3605" width="15.33203125"/>
    <col customWidth="1" max="108" min="108" style="3605" width="14.6640625"/>
    <col customWidth="1" max="109" min="109" style="1652" width="10.5"/>
    <col customWidth="1" hidden="1" max="111" min="110" style="1651" width="8.33203125"/>
    <col customWidth="1" hidden="1" max="111" min="111" style="2557" width="13"/>
    <col customWidth="1" max="112" min="112" style="1651" width="10.5"/>
    <col customWidth="1" max="113" min="113" style="1650" width="0.5"/>
    <col customWidth="1" max="114" min="114" style="1650" width="12.83203125"/>
    <col customWidth="1" max="115" min="115" style="1650" width="14.1640625"/>
    <col customWidth="1" max="117" min="116" style="1650" width="12.83203125"/>
    <col customWidth="1" max="127" min="118" style="1650" width="11.5"/>
    <col customWidth="1" max="129" min="129" style="2557" width="21"/>
    <col customWidth="1" max="1024" min="131" style="1650" width="11.5"/>
  </cols>
  <sheetData>
    <row customHeight="1" ht="15" r="1" s="2557">
      <c r="D1" s="3606" t="n"/>
      <c r="E1" s="3606" t="n"/>
      <c r="F1" s="3606" t="n"/>
      <c r="G1" s="3606" t="n"/>
      <c r="J1" s="3606" t="n"/>
      <c r="K1" s="3606" t="n"/>
      <c r="L1" s="3606" t="n"/>
      <c r="M1" s="3606" t="n"/>
      <c r="P1" s="3606" t="n"/>
      <c r="Q1" s="3606" t="n"/>
      <c r="R1" s="3606" t="n"/>
      <c r="S1" s="3606" t="n"/>
      <c r="V1" s="3606" t="n"/>
      <c r="W1" s="3606" t="n"/>
      <c r="X1" s="3606" t="n"/>
      <c r="Y1" s="2967" t="n"/>
      <c r="Z1" s="2967" t="n"/>
      <c r="AA1" s="3606" t="n"/>
      <c r="AD1" s="3606" t="n"/>
      <c r="AE1" s="3606" t="n"/>
      <c r="AF1" s="3606" t="n"/>
      <c r="AG1" s="1655" t="n"/>
      <c r="AH1" s="3606" t="n"/>
      <c r="AI1" s="3606" t="n"/>
      <c r="AL1" s="3607" t="n"/>
      <c r="AM1" s="3607" t="n"/>
      <c r="AN1" s="3607" t="n"/>
      <c r="BK1" s="3608">
        <f>BK13-#REF!</f>
        <v/>
      </c>
      <c r="BL1" s="3608">
        <f>BL13-#REF!</f>
        <v/>
      </c>
      <c r="BM1" s="3608">
        <f>BM13-#REF!</f>
        <v/>
      </c>
      <c r="BN1" s="3608">
        <f>BN13-#REF!</f>
        <v/>
      </c>
      <c r="BO1" s="1658" t="n"/>
      <c r="BP1" s="1658" t="n"/>
      <c r="BQ1" s="3608">
        <f>BQ13-#REF!</f>
        <v/>
      </c>
      <c r="BR1" s="1658" t="n"/>
      <c r="BS1" s="1658" t="n"/>
      <c r="BT1" s="1658" t="n"/>
      <c r="BU1" s="1658" t="n"/>
      <c r="BV1" s="1658" t="n"/>
      <c r="BW1" s="1658" t="n"/>
      <c r="BX1" s="1658" t="n"/>
      <c r="BY1" s="1658" t="n"/>
      <c r="BZ1" s="1658" t="n"/>
      <c r="CA1" s="1658" t="n"/>
      <c r="CB1" s="1658" t="n"/>
      <c r="CC1" s="1658" t="n"/>
      <c r="CD1" s="1658" t="n"/>
      <c r="CE1" s="1658" t="n"/>
      <c r="CF1" s="1658" t="n"/>
      <c r="CG1" s="1659" t="n"/>
      <c r="CH1" s="1659" t="n"/>
      <c r="CI1" s="1658" t="n"/>
      <c r="CJ1" s="3608">
        <f>CJ13-#REF!</f>
        <v/>
      </c>
      <c r="CK1" s="3608">
        <f>CK13-#REF!</f>
        <v/>
      </c>
      <c r="CL1" s="3608">
        <f>CL13-#REF!</f>
        <v/>
      </c>
      <c r="CM1" s="1658" t="n"/>
      <c r="CN1" s="1658" t="n"/>
      <c r="CO1" s="3609">
        <f>CO13-#REF!</f>
        <v/>
      </c>
      <c r="CP1" s="1658" t="n"/>
      <c r="CQ1" s="1658" t="n"/>
      <c r="CR1" s="3610">
        <f>CR13-#REF!</f>
        <v/>
      </c>
      <c r="CS1" s="3610">
        <f>CS13-#REF!</f>
        <v/>
      </c>
      <c r="CT1" s="3610" t="n"/>
      <c r="CU1" s="3610" t="n"/>
      <c r="CV1" s="3610" t="n"/>
      <c r="CW1" s="3610">
        <f>CW13-#REF!</f>
        <v/>
      </c>
      <c r="CX1" s="1658" t="n"/>
      <c r="CY1" s="1662" t="n"/>
      <c r="CZ1" s="3610" t="n">
        <v>232582.553378591</v>
      </c>
      <c r="DA1" s="3611" t="n"/>
      <c r="DB1" s="3611" t="n"/>
      <c r="DC1" s="3611" t="n"/>
      <c r="DD1" s="3611" t="n"/>
      <c r="DE1" s="1658" t="n"/>
      <c r="DF1" s="1662" t="n"/>
      <c r="DG1" s="1662" t="n"/>
      <c r="DH1" s="1662" t="n"/>
      <c r="DX1" s="34" t="n"/>
      <c r="DY1" s="34" t="n"/>
      <c r="DZ1" s="34" t="n"/>
    </row>
    <row customHeight="1" ht="15" r="2" s="2557">
      <c r="A2" s="1664" t="inlineStr">
        <is>
          <t>Parc Mobile</t>
        </is>
      </c>
      <c r="B2" s="603" t="n"/>
      <c r="C2" s="35" t="n"/>
      <c r="D2" s="3612" t="n"/>
      <c r="E2" s="3612" t="n"/>
      <c r="F2" s="3612" t="n"/>
      <c r="G2" s="3612" t="n"/>
      <c r="H2" s="3612" t="n"/>
      <c r="I2" s="1666" t="n"/>
      <c r="J2" s="3612" t="n"/>
      <c r="K2" s="3612" t="n"/>
      <c r="L2" s="3612" t="n"/>
      <c r="M2" s="3612" t="n"/>
      <c r="N2" s="3612" t="n"/>
      <c r="O2" s="1666" t="n"/>
      <c r="P2" s="3612" t="n"/>
      <c r="Q2" s="3612" t="n"/>
      <c r="R2" s="3612" t="n"/>
      <c r="S2" s="3612" t="n"/>
      <c r="T2" s="3612" t="n"/>
      <c r="U2" s="1666" t="n"/>
      <c r="V2" s="3612" t="n"/>
      <c r="W2" s="3612" t="n"/>
      <c r="X2" s="3612" t="n"/>
      <c r="Y2" s="3612" t="n"/>
      <c r="Z2" s="3613" t="n"/>
      <c r="AA2" s="3612" t="n"/>
      <c r="AB2" s="1666" t="n"/>
      <c r="AC2" s="33" t="n"/>
      <c r="AD2" s="3612" t="n"/>
      <c r="AE2" s="3612" t="n"/>
      <c r="AF2" s="3612" t="n"/>
      <c r="AG2" s="3612" t="n"/>
      <c r="AH2" s="3612" t="n"/>
      <c r="AI2" s="3612" t="n"/>
      <c r="AJ2" s="33" t="n"/>
      <c r="AK2" s="33" t="n"/>
      <c r="AL2" s="3612" t="n"/>
      <c r="AM2" s="3612" t="n"/>
      <c r="AN2" s="3612" t="n"/>
      <c r="AO2" s="3612" t="n"/>
      <c r="AP2" s="3612" t="n"/>
      <c r="AQ2" s="3612" t="n"/>
      <c r="AR2" s="2751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614" t="n"/>
      <c r="BL2" s="3614" t="n">
        <v>440630.690159682</v>
      </c>
      <c r="BM2" s="3614" t="n">
        <v>908739.653237441</v>
      </c>
      <c r="BN2" s="3614" t="n"/>
      <c r="BO2" s="3614" t="n"/>
      <c r="BP2" s="3614" t="n"/>
      <c r="BQ2" s="3614" t="n">
        <v>493952.901983245</v>
      </c>
      <c r="BR2" s="3614" t="n">
        <v>0.0424821937034383</v>
      </c>
      <c r="BS2" s="269" t="n"/>
      <c r="BT2" s="237" t="n"/>
      <c r="BU2" s="237" t="n"/>
      <c r="BV2" s="237" t="n"/>
      <c r="BW2" s="237" t="n"/>
      <c r="BX2" s="237" t="n"/>
      <c r="BY2" s="237" t="n"/>
      <c r="BZ2" s="237" t="n"/>
      <c r="CA2" s="237" t="n"/>
      <c r="CB2" s="2731" t="n"/>
      <c r="CC2" s="237" t="n"/>
      <c r="CD2" s="237" t="n"/>
      <c r="CE2" s="237" t="n"/>
      <c r="CF2" s="237" t="n"/>
      <c r="CG2" s="237" t="n"/>
      <c r="CH2" s="237" t="n"/>
      <c r="CI2" s="237" t="n"/>
      <c r="CJ2" s="3288" t="n"/>
      <c r="CK2" s="3129" t="n">
        <v>232582.553378589</v>
      </c>
      <c r="CL2" s="3288" t="n">
        <v>606875.868117728</v>
      </c>
      <c r="CM2" s="1669" t="n"/>
      <c r="CN2" s="1669" t="n"/>
      <c r="CO2" s="3288" t="n">
        <v>5746785.92529125</v>
      </c>
      <c r="CP2" s="3288" t="n"/>
      <c r="CQ2" s="269" t="n"/>
      <c r="CR2" s="3615" t="n"/>
      <c r="CS2" s="3615">
        <f>CS7-CK7</f>
        <v/>
      </c>
      <c r="CT2" s="3615" t="n">
        <v>606875.8681177259</v>
      </c>
      <c r="CU2" s="3615" t="n"/>
      <c r="CV2" s="3615" t="n"/>
      <c r="CW2" s="3615">
        <f>CW7-CO7</f>
        <v/>
      </c>
      <c r="CX2" s="3615" t="n"/>
      <c r="CY2" s="300" t="n"/>
      <c r="CZ2" s="3615" t="n">
        <v>232582.553378591</v>
      </c>
      <c r="DA2" s="3615">
        <f>DA9-'Data Mobile'!DA6</f>
        <v/>
      </c>
      <c r="DB2" s="3615">
        <f>DB9-'Data Mobile'!DB6</f>
        <v/>
      </c>
      <c r="DC2" s="3615" t="n">
        <v>606875.8681177259</v>
      </c>
      <c r="DD2" s="3615" t="n">
        <v>5746785.93222732</v>
      </c>
      <c r="DE2" s="3615" t="n"/>
      <c r="DF2" s="1669" t="n"/>
      <c r="DG2" s="1669" t="n"/>
      <c r="DH2" s="1669" t="n"/>
    </row>
    <row customHeight="1" ht="3.75" r="3" s="2557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671" t="n"/>
      <c r="AE3" s="1671" t="n"/>
      <c r="AF3" s="1671" t="n"/>
      <c r="AG3" s="1671" t="n"/>
      <c r="AH3" s="1671" t="n"/>
      <c r="AI3" s="1671" t="n"/>
      <c r="AJ3" s="1671" t="n"/>
      <c r="AK3" s="33" t="n"/>
      <c r="AL3" s="313" t="n"/>
      <c r="AM3" s="313" t="n"/>
      <c r="AN3" s="313" t="n"/>
      <c r="AO3" s="313" t="n"/>
      <c r="AP3" s="313" t="n"/>
      <c r="AQ3" s="313" t="n"/>
      <c r="AR3" s="313" t="n"/>
      <c r="AS3" s="313" t="n"/>
      <c r="AT3" s="33" t="n"/>
      <c r="AU3" s="1671" t="n"/>
      <c r="AV3" s="1671" t="n"/>
      <c r="AW3" s="1671" t="n"/>
      <c r="AX3" s="1671" t="n"/>
      <c r="AY3" s="1671" t="n"/>
      <c r="AZ3" s="1671" t="n"/>
      <c r="BA3" s="1671" t="n"/>
      <c r="BB3" s="314" t="n"/>
      <c r="BC3" s="1672" t="n"/>
      <c r="BD3" s="1671" t="n"/>
      <c r="BE3" s="1671" t="n"/>
      <c r="BF3" s="1671" t="n"/>
      <c r="BG3" s="1671" t="n"/>
      <c r="BH3" s="1671" t="n"/>
      <c r="BI3" s="1673" t="n"/>
      <c r="BJ3" s="314" t="n"/>
      <c r="BK3" s="1672" t="n"/>
      <c r="BL3" s="1671" t="n"/>
      <c r="BM3" s="1671" t="n"/>
      <c r="BN3" s="1671" t="n"/>
      <c r="BO3" s="1671" t="n"/>
      <c r="BP3" s="1671" t="n"/>
      <c r="BQ3" s="1671" t="n"/>
      <c r="BR3" s="1671" t="n"/>
      <c r="BS3" s="314" t="n"/>
      <c r="BT3" s="1672" t="n"/>
      <c r="BU3" s="1671" t="n"/>
      <c r="BV3" s="1671" t="n"/>
      <c r="BW3" s="1671" t="n"/>
      <c r="BX3" s="1671" t="n"/>
      <c r="BY3" s="1671" t="n"/>
      <c r="BZ3" s="1671" t="n"/>
      <c r="CA3" s="33" t="n"/>
      <c r="CB3" s="1671" t="n"/>
      <c r="CC3" s="1671" t="n"/>
      <c r="CD3" s="1671" t="n"/>
      <c r="CE3" s="1671" t="n"/>
      <c r="CF3" s="1671" t="n"/>
      <c r="CG3" s="1671" t="n"/>
      <c r="CH3" s="1671" t="n"/>
      <c r="CI3" s="314" t="n"/>
      <c r="CJ3" s="33" t="n"/>
      <c r="CK3" s="33" t="n"/>
      <c r="CL3" s="33" t="n"/>
      <c r="CM3" s="33" t="n"/>
      <c r="CN3" s="33" t="n"/>
      <c r="CO3" s="33" t="n"/>
      <c r="CP3" s="33" t="n"/>
      <c r="CQ3" s="314" t="n"/>
      <c r="CR3" s="2620" t="n"/>
      <c r="CS3" s="35" t="n"/>
      <c r="CT3" s="35" t="n"/>
      <c r="CU3" s="35" t="n"/>
      <c r="CV3" s="35" t="n"/>
      <c r="CW3" s="35" t="n"/>
      <c r="CX3" s="33" t="n"/>
      <c r="CY3" s="307" t="n"/>
      <c r="CZ3" s="2751" t="n"/>
      <c r="DA3" s="2620" t="n"/>
      <c r="DB3" s="2620" t="n"/>
      <c r="DC3" s="2620" t="n"/>
      <c r="DD3" s="2620" t="n"/>
      <c r="DE3" s="33" t="n"/>
      <c r="DF3" s="35" t="n"/>
      <c r="DG3" s="35" t="n"/>
      <c r="DH3" s="35" t="n"/>
    </row>
    <row customFormat="1" r="4" s="1682">
      <c r="A4" s="1674" t="n"/>
      <c r="B4" s="1675" t="n"/>
      <c r="C4" s="1675" t="n"/>
      <c r="D4" s="2588" t="n">
        <v>45658</v>
      </c>
      <c r="E4" s="3616" t="n"/>
      <c r="F4" s="3616" t="n"/>
      <c r="G4" s="3616" t="n"/>
      <c r="H4" s="3616" t="n"/>
      <c r="I4" s="3617" t="n"/>
      <c r="J4" s="2588" t="n">
        <v>45689</v>
      </c>
      <c r="K4" s="3616" t="n"/>
      <c r="L4" s="3616" t="n"/>
      <c r="M4" s="3616" t="n"/>
      <c r="N4" s="3616" t="n"/>
      <c r="O4" s="3618" t="n"/>
      <c r="P4" s="2588" t="n">
        <v>45717</v>
      </c>
      <c r="Q4" s="3616" t="n"/>
      <c r="R4" s="3616" t="n"/>
      <c r="S4" s="3616" t="n"/>
      <c r="T4" s="3616" t="n"/>
      <c r="U4" s="3617" t="n"/>
      <c r="V4" s="2591" t="n">
        <v>45748</v>
      </c>
      <c r="W4" s="3619" t="n"/>
      <c r="X4" s="3619" t="n"/>
      <c r="Y4" s="3619" t="n"/>
      <c r="Z4" s="3619" t="n"/>
      <c r="AA4" s="3619" t="n"/>
      <c r="AB4" s="3619" t="n"/>
      <c r="AC4" s="1678" t="n"/>
      <c r="AD4" s="2588" t="n">
        <v>45778</v>
      </c>
      <c r="AE4" s="3616" t="n"/>
      <c r="AF4" s="3616" t="n"/>
      <c r="AG4" s="3616" t="n"/>
      <c r="AH4" s="3616" t="n"/>
      <c r="AI4" s="3616" t="n"/>
      <c r="AJ4" s="3616" t="n"/>
      <c r="AK4" s="1678" t="n"/>
      <c r="AL4" s="2588" t="n">
        <v>45809</v>
      </c>
      <c r="AM4" s="3616" t="n"/>
      <c r="AN4" s="3616" t="n"/>
      <c r="AO4" s="3616" t="n"/>
      <c r="AP4" s="3616" t="n"/>
      <c r="AQ4" s="3616" t="n"/>
      <c r="AR4" s="3616" t="n"/>
      <c r="AS4" s="3616" t="n"/>
      <c r="AT4" s="3617" t="n"/>
      <c r="AU4" s="2588" t="n">
        <v>45839</v>
      </c>
      <c r="AV4" s="3616" t="n"/>
      <c r="AW4" s="3616" t="n"/>
      <c r="AX4" s="3616" t="n"/>
      <c r="AY4" s="3616" t="n"/>
      <c r="AZ4" s="3616" t="n"/>
      <c r="BA4" s="3616" t="n"/>
      <c r="BB4" s="3618" t="n"/>
      <c r="BC4" s="2588" t="n">
        <v>45870</v>
      </c>
      <c r="BD4" s="3616" t="n"/>
      <c r="BE4" s="3616" t="n"/>
      <c r="BF4" s="3616" t="n"/>
      <c r="BG4" s="3616" t="n"/>
      <c r="BH4" s="3616" t="n"/>
      <c r="BI4" s="3616" t="n"/>
      <c r="BJ4" s="3618" t="n"/>
      <c r="BK4" s="2588" t="n">
        <v>45901</v>
      </c>
      <c r="BL4" s="3616" t="n"/>
      <c r="BM4" s="3616" t="n"/>
      <c r="BN4" s="3616" t="n"/>
      <c r="BO4" s="3616" t="n"/>
      <c r="BP4" s="3616" t="n"/>
      <c r="BQ4" s="3616" t="n"/>
      <c r="BR4" s="3616" t="n"/>
      <c r="BS4" s="3618" t="n"/>
      <c r="BT4" s="2588" t="n">
        <v>45931</v>
      </c>
      <c r="BU4" s="3616" t="n"/>
      <c r="BV4" s="3616" t="n"/>
      <c r="BW4" s="3616" t="n"/>
      <c r="BX4" s="3616" t="n"/>
      <c r="BY4" s="3616" t="n"/>
      <c r="BZ4" s="3616" t="n"/>
      <c r="CA4" s="3618" t="n"/>
      <c r="CB4" s="2588" t="n">
        <v>45962</v>
      </c>
      <c r="CC4" s="3616" t="n"/>
      <c r="CD4" s="3616" t="n"/>
      <c r="CE4" s="3616" t="n"/>
      <c r="CF4" s="3616" t="n"/>
      <c r="CG4" s="3616" t="n"/>
      <c r="CH4" s="3616" t="n"/>
      <c r="CI4" s="1679" t="n"/>
      <c r="CJ4" s="2588" t="n">
        <v>45992</v>
      </c>
      <c r="CK4" s="3616" t="n"/>
      <c r="CL4" s="3616" t="n"/>
      <c r="CM4" s="3616" t="n"/>
      <c r="CN4" s="3616" t="n"/>
      <c r="CO4" s="3616" t="n"/>
      <c r="CP4" s="3616" t="n"/>
      <c r="CQ4" s="3620" t="n"/>
      <c r="CR4" s="2589" t="inlineStr">
        <is>
          <t>CUMUL</t>
        </is>
      </c>
      <c r="CS4" s="3616" t="n"/>
      <c r="CT4" s="3616" t="n"/>
      <c r="CU4" s="3616" t="n"/>
      <c r="CV4" s="3616" t="n"/>
      <c r="CW4" s="3616" t="n"/>
      <c r="CX4" s="3616" t="n"/>
      <c r="CY4" s="1674" t="n"/>
      <c r="CZ4" s="2590" t="inlineStr">
        <is>
          <t>ANNUEL</t>
        </is>
      </c>
      <c r="DA4" s="3616" t="n"/>
      <c r="DB4" s="3616" t="n"/>
      <c r="DC4" s="3616" t="n"/>
      <c r="DD4" s="3616" t="n"/>
      <c r="DE4" s="3616" t="n"/>
      <c r="DF4" s="3616" t="n"/>
      <c r="DG4" s="3616" t="n"/>
      <c r="DH4" s="3621" t="n"/>
      <c r="DI4" s="1681" t="n"/>
      <c r="DX4" s="2554" t="n"/>
      <c r="DY4" s="2554" t="n"/>
      <c r="DZ4" s="2554" t="n"/>
    </row>
    <row customFormat="1" customHeight="1" ht="29.25" r="5" s="1686">
      <c r="A5" s="1683" t="n"/>
      <c r="B5" s="1684" t="n"/>
      <c r="C5" s="2554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377" t="n"/>
      <c r="CZ5" s="2646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685" t="n"/>
      <c r="DJ5" s="2799" t="n"/>
      <c r="DK5" s="2799" t="n"/>
      <c r="DL5" s="2799" t="n"/>
      <c r="DM5" s="2799" t="n"/>
      <c r="DX5" s="79" t="n"/>
      <c r="DY5" s="79" t="n"/>
      <c r="DZ5" s="79" t="n"/>
    </row>
    <row customHeight="1" ht="3" r="6" s="2557">
      <c r="A6" s="1140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687" t="n"/>
      <c r="P6" s="2651" t="n"/>
      <c r="Q6" s="2651" t="n"/>
      <c r="R6" s="2651" t="n"/>
      <c r="S6" s="2651" t="n"/>
      <c r="T6" s="88" t="n"/>
      <c r="U6" s="88" t="n"/>
      <c r="V6" s="1688" t="n"/>
      <c r="W6" s="88" t="n"/>
      <c r="X6" s="88" t="n"/>
      <c r="Y6" s="88" t="n"/>
      <c r="Z6" s="88" t="n"/>
      <c r="AA6" s="88" t="n"/>
      <c r="AB6" s="1689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651" t="n"/>
      <c r="AV6" s="2651" t="n"/>
      <c r="AW6" s="2651" t="n"/>
      <c r="AX6" s="2651" t="n"/>
      <c r="AY6" s="2651" t="n"/>
      <c r="AZ6" s="2651" t="n"/>
      <c r="BA6" s="88" t="n"/>
      <c r="BB6" s="1687" t="n"/>
      <c r="BC6" s="2651" t="n"/>
      <c r="BD6" s="2651" t="n"/>
      <c r="BE6" s="2651" t="n"/>
      <c r="BF6" s="2651" t="n"/>
      <c r="BG6" s="2651" t="n"/>
      <c r="BH6" s="2651" t="n"/>
      <c r="BI6" s="88" t="n"/>
      <c r="BJ6" s="3622" t="n"/>
      <c r="BK6" s="2651" t="n"/>
      <c r="BL6" s="2651" t="n"/>
      <c r="BM6" s="2651" t="n"/>
      <c r="BN6" s="2651" t="n"/>
      <c r="BO6" s="2651" t="n"/>
      <c r="BP6" s="2651" t="n"/>
      <c r="BQ6" s="2651" t="n"/>
      <c r="BR6" s="88" t="n"/>
      <c r="BS6" s="1687" t="n"/>
      <c r="BT6" s="88" t="n"/>
      <c r="BU6" s="88" t="n"/>
      <c r="BV6" s="88" t="n"/>
      <c r="BW6" s="88" t="n"/>
      <c r="BX6" s="88" t="n"/>
      <c r="BY6" s="88" t="n"/>
      <c r="BZ6" s="88" t="n"/>
      <c r="CA6" s="1687" t="n"/>
      <c r="CB6" s="2651" t="n"/>
      <c r="CC6" s="2651" t="n"/>
      <c r="CD6" s="2651" t="n"/>
      <c r="CE6" s="2651" t="n"/>
      <c r="CF6" s="2651" t="n"/>
      <c r="CG6" s="2651" t="n"/>
      <c r="CH6" s="88" t="n"/>
      <c r="CI6" s="1687" t="n"/>
      <c r="CJ6" s="88" t="n"/>
      <c r="CK6" s="88" t="n"/>
      <c r="CL6" s="88" t="n"/>
      <c r="CM6" s="88" t="n"/>
      <c r="CN6" s="88" t="n"/>
      <c r="CO6" s="88" t="n"/>
      <c r="CP6" s="88" t="n"/>
      <c r="CQ6" s="1687" t="n"/>
      <c r="CR6" s="2650" t="n"/>
      <c r="CS6" s="83" t="n"/>
      <c r="CT6" s="83" t="n"/>
      <c r="CU6" s="83" t="n"/>
      <c r="CV6" s="83" t="n"/>
      <c r="CW6" s="83" t="n"/>
      <c r="CX6" s="88" t="n"/>
      <c r="CY6" s="360" t="n"/>
      <c r="CZ6" s="3623" t="n"/>
      <c r="DA6" s="3623" t="n"/>
      <c r="DB6" s="3623" t="n"/>
      <c r="DC6" s="3623" t="n"/>
      <c r="DD6" s="3623" t="n"/>
      <c r="DE6" s="3623" t="n"/>
      <c r="DF6" s="83" t="n"/>
      <c r="DG6" s="83" t="n"/>
      <c r="DH6" s="89" t="n"/>
      <c r="DI6" s="1692" t="n"/>
      <c r="DJ6" s="2657" t="n"/>
      <c r="DK6" s="2657" t="n"/>
      <c r="DL6" s="2657" t="n"/>
      <c r="DM6" s="2657" t="n"/>
    </row>
    <row customFormat="1" customHeight="1" ht="20.25" r="7" s="1713" thickBot="1">
      <c r="A7" s="1693" t="n"/>
      <c r="B7" s="1694" t="inlineStr">
        <is>
          <t>Parc Total Mobile Actif</t>
        </is>
      </c>
      <c r="C7" s="643" t="inlineStr">
        <is>
          <t>PARC1</t>
        </is>
      </c>
      <c r="D7" s="3624" t="n">
        <v>5766404</v>
      </c>
      <c r="E7" s="3625" t="n">
        <v>6140897.342884217</v>
      </c>
      <c r="F7" s="1697" t="n">
        <v>-374493.3428842174</v>
      </c>
      <c r="G7" s="3625" t="n">
        <v>5835646</v>
      </c>
      <c r="H7" s="1698" t="n">
        <v>-0.01186535303889236</v>
      </c>
      <c r="I7" s="1699" t="n"/>
      <c r="J7" s="3625" t="n">
        <v>5765784</v>
      </c>
      <c r="K7" s="3625" t="n">
        <v>6174578.806835791</v>
      </c>
      <c r="L7" s="1697" t="n">
        <v>-408794.8068357911</v>
      </c>
      <c r="M7" s="3625" t="n">
        <v>5921388</v>
      </c>
      <c r="N7" s="1700" t="n">
        <v>-0.02627829826385297</v>
      </c>
      <c r="O7" s="1701" t="n"/>
      <c r="P7" s="3624" t="n">
        <v>5787199.803755785</v>
      </c>
      <c r="Q7" s="3625" t="n">
        <v>6187123.737357857</v>
      </c>
      <c r="R7" s="1697" t="n">
        <v>-399923.9336020714</v>
      </c>
      <c r="S7" s="3625" t="n">
        <v>6049954.853575158</v>
      </c>
      <c r="T7" s="1698" t="n">
        <v>-0.04343091083797102</v>
      </c>
      <c r="U7" s="1699" t="n"/>
      <c r="V7" s="3626" t="n">
        <v>5802383.999999999</v>
      </c>
      <c r="W7" s="2517" t="n">
        <v>6209527.019608449</v>
      </c>
      <c r="X7" s="2517" t="n">
        <v>5886629.899182611</v>
      </c>
      <c r="Y7" s="2517" t="n">
        <v>-407143.0196084501</v>
      </c>
      <c r="Z7" s="2517" t="n">
        <v>-84245.89918261208</v>
      </c>
      <c r="AA7" s="2517" t="n">
        <v>6292778.853575158</v>
      </c>
      <c r="AB7" s="2518" t="n">
        <v>-0.07792977712804061</v>
      </c>
      <c r="AC7" s="1702" t="n"/>
      <c r="AD7" s="3624" t="n">
        <v>5606227.999999999</v>
      </c>
      <c r="AE7" s="3625" t="n">
        <v>6223085.081382051</v>
      </c>
      <c r="AF7" s="3625" t="n">
        <v>5893213.731976794</v>
      </c>
      <c r="AG7" s="1697" t="n">
        <v>-616857.081382052</v>
      </c>
      <c r="AH7" s="1697" t="n">
        <v>-286985.731976795</v>
      </c>
      <c r="AI7" s="3625" t="n">
        <v>6479517.853575158</v>
      </c>
      <c r="AJ7" s="1698" t="n">
        <v>-0.1347769808355894</v>
      </c>
      <c r="AK7" s="1702" t="n"/>
      <c r="AL7" s="3624" t="n">
        <v>5539991.683593415</v>
      </c>
      <c r="AM7" s="3625" t="n">
        <v>6254834.899699202</v>
      </c>
      <c r="AN7" s="3625" t="n">
        <v>5923934.75290404</v>
      </c>
      <c r="AO7" s="3625" t="n">
        <v>5565345.136186636</v>
      </c>
      <c r="AP7" s="1697" t="n">
        <v>-714843.2161057871</v>
      </c>
      <c r="AQ7" s="1697" t="n">
        <v>-383943.0693106251</v>
      </c>
      <c r="AR7" s="3625" t="n">
        <v>6487254.253136787</v>
      </c>
      <c r="AS7" s="1698" t="n">
        <v>-0.1460190294045191</v>
      </c>
      <c r="AT7" s="1703" t="n"/>
      <c r="AU7" s="3624" t="n">
        <v>5272685.683593415</v>
      </c>
      <c r="AV7" s="3625" t="n">
        <v>6278665.775279452</v>
      </c>
      <c r="AW7" s="3625" t="n">
        <v>5312644.092988951</v>
      </c>
      <c r="AX7" s="1697" t="n">
        <v>-1005980.091686037</v>
      </c>
      <c r="AY7" s="1697" t="n">
        <v>-39958.40939553641</v>
      </c>
      <c r="AZ7" s="3625" t="n">
        <v>6394674</v>
      </c>
      <c r="BA7" s="1698" t="n">
        <v>-0.1754566873004918</v>
      </c>
      <c r="BB7" s="1704" t="n"/>
      <c r="BC7" s="3624" t="n">
        <v>5394945.683593415</v>
      </c>
      <c r="BD7" s="3625" t="n">
        <v>6307305.035820374</v>
      </c>
      <c r="BE7" s="3625" t="n">
        <v>5175610.612998455</v>
      </c>
      <c r="BF7" s="1697" t="n">
        <v>-912359.3522269595</v>
      </c>
      <c r="BG7" s="1697" t="n">
        <v>219335.0705949599</v>
      </c>
      <c r="BH7" s="3625" t="n">
        <v>6271067</v>
      </c>
      <c r="BI7" s="1698" t="n">
        <v>-0.1397084924154989</v>
      </c>
      <c r="BJ7" s="3627" t="n"/>
      <c r="BK7" s="3624" t="n">
        <v>5401196</v>
      </c>
      <c r="BL7" s="3625" t="n">
        <v>6352166.023910636</v>
      </c>
      <c r="BM7" s="3625" t="n">
        <v>5218579.044715775</v>
      </c>
      <c r="BN7" s="3625" t="n">
        <v>5397893.193393152</v>
      </c>
      <c r="BO7" s="1697" t="n">
        <v>-950970.0239106361</v>
      </c>
      <c r="BP7" s="1697" t="n">
        <v>3302.806606847793</v>
      </c>
      <c r="BQ7" s="3625" t="n">
        <v>6103953</v>
      </c>
      <c r="BR7" s="1698" t="n">
        <v>-0.1151314566150821</v>
      </c>
      <c r="BS7" s="1704" t="n"/>
      <c r="BT7" s="3624" t="n">
        <v>5429549.666666667</v>
      </c>
      <c r="BU7" s="3625" t="n">
        <v>6388455.282728235</v>
      </c>
      <c r="BV7" s="3625" t="n">
        <v>5369726.877128694</v>
      </c>
      <c r="BW7" s="1697" t="n">
        <v>-958905.6160615683</v>
      </c>
      <c r="BX7" s="1697" t="n">
        <v>59822.78953797277</v>
      </c>
      <c r="BY7" s="3625" t="n">
        <v>6010653</v>
      </c>
      <c r="BZ7" s="1698" t="n">
        <v>-0.09667890216476194</v>
      </c>
      <c r="CA7" s="1704" t="n"/>
      <c r="CB7" s="3624" t="n">
        <v>5277500</v>
      </c>
      <c r="CC7" s="3625" t="n">
        <v>6441799.212441853</v>
      </c>
      <c r="CD7" s="3625" t="n">
        <v>5406602.299709339</v>
      </c>
      <c r="CE7" s="1697" t="n">
        <v>-1164299.212441853</v>
      </c>
      <c r="CF7" s="1697" t="n">
        <v>-129102.2997093387</v>
      </c>
      <c r="CG7" s="3625" t="n">
        <v>5842920</v>
      </c>
      <c r="CH7" s="1698" t="n">
        <v>-0.09677010809663666</v>
      </c>
      <c r="CI7" s="1706" t="n"/>
      <c r="CJ7" s="3624" t="n">
        <v>5300193</v>
      </c>
      <c r="CK7" s="3625" t="n">
        <v>6486990.494100033</v>
      </c>
      <c r="CL7" s="3625" t="n">
        <v>5454279.19350626</v>
      </c>
      <c r="CM7" s="1697" t="n">
        <v>-1186797.494100033</v>
      </c>
      <c r="CN7" s="1697" t="n">
        <v>-154086.1935062604</v>
      </c>
      <c r="CO7" s="3625" t="n">
        <v>5830349</v>
      </c>
      <c r="CP7" s="1698" t="n">
        <v>-0.0909304057098469</v>
      </c>
      <c r="CQ7" s="1707" t="n"/>
      <c r="CR7" s="3014" t="n">
        <v>5300193.350260082</v>
      </c>
      <c r="CS7" s="1708" t="n">
        <v>6486990.494100033</v>
      </c>
      <c r="CT7" s="1708" t="n">
        <v>5454279.19350626</v>
      </c>
      <c r="CU7" s="1708" t="n">
        <v>-1186797.143839952</v>
      </c>
      <c r="CV7" s="1708" t="n">
        <v>-154085.8432461787</v>
      </c>
      <c r="CW7" s="1708" t="n">
        <v>5830349</v>
      </c>
      <c r="CX7" s="1076">
        <f>IFERROR(CR7/CW7-1, "-")</f>
        <v/>
      </c>
      <c r="CY7" s="377" t="n"/>
      <c r="CZ7" s="3628" t="n">
        <v>6486990.494100033</v>
      </c>
      <c r="DA7" s="3014" t="n">
        <v>6049329.05742549</v>
      </c>
      <c r="DB7" s="3014" t="n">
        <v>5409472.139419377</v>
      </c>
      <c r="DC7" s="3014" t="n">
        <v>5454279.193506261</v>
      </c>
      <c r="DD7" s="3014" t="n">
        <v>5830349</v>
      </c>
      <c r="DE7" s="1710">
        <f>CZ7/DD7-1</f>
        <v/>
      </c>
      <c r="DF7" s="1710">
        <f>DA7/DD7-1</f>
        <v/>
      </c>
      <c r="DG7" s="1710">
        <f>DB7/DD7-1</f>
        <v/>
      </c>
      <c r="DH7" s="1711">
        <f>DC7/DD7-1</f>
        <v/>
      </c>
      <c r="DI7" s="1712" t="n"/>
      <c r="DJ7" s="2657" t="n"/>
      <c r="DK7" s="2657" t="n"/>
      <c r="DL7" s="2657" t="n"/>
      <c r="DM7" s="2657" t="n"/>
    </row>
    <row customFormat="1" customHeight="1" hidden="1" ht="24.75" r="8" s="1713">
      <c r="A8" s="1714" t="n"/>
      <c r="B8" s="1715" t="inlineStr">
        <is>
          <t>Parc Total Mobile Localisé</t>
        </is>
      </c>
      <c r="C8" s="643" t="inlineStr">
        <is>
          <t>PARC2</t>
        </is>
      </c>
      <c r="D8" s="3629" t="n"/>
      <c r="E8" s="2662" t="n"/>
      <c r="F8" s="1717" t="n"/>
      <c r="G8" s="1717" t="n"/>
      <c r="H8" s="1718" t="n"/>
      <c r="I8" s="1054" t="n"/>
      <c r="J8" s="3629" t="n"/>
      <c r="K8" s="2662" t="n"/>
      <c r="L8" s="1719" t="n"/>
      <c r="M8" s="1719" t="n"/>
      <c r="N8" s="1718" t="n"/>
      <c r="O8" s="1060" t="n"/>
      <c r="P8" s="3629" t="n"/>
      <c r="Q8" s="2662" t="n"/>
      <c r="R8" s="1719" t="n"/>
      <c r="S8" s="1719" t="n"/>
      <c r="T8" s="1718" t="n"/>
      <c r="U8" s="1054" t="n"/>
      <c r="V8" s="3630" t="n"/>
      <c r="W8" s="2663" t="n"/>
      <c r="X8" s="2663" t="n"/>
      <c r="Y8" s="2499" t="n"/>
      <c r="Z8" s="2499" t="n"/>
      <c r="AA8" s="2499" t="n"/>
      <c r="AB8" s="2519" t="n"/>
      <c r="AC8" s="1054" t="n"/>
      <c r="AD8" s="3629" t="n"/>
      <c r="AE8" s="2662" t="n"/>
      <c r="AF8" s="2662" t="n"/>
      <c r="AG8" s="1719" t="n"/>
      <c r="AH8" s="1719" t="n"/>
      <c r="AI8" s="1719" t="n"/>
      <c r="AJ8" s="1718" t="n"/>
      <c r="AK8" s="1054" t="n"/>
      <c r="AL8" s="3629" t="n"/>
      <c r="AM8" s="2662" t="n"/>
      <c r="AN8" s="2662" t="n"/>
      <c r="AO8" s="2662" t="n"/>
      <c r="AP8" s="1719" t="n"/>
      <c r="AQ8" s="1719" t="n"/>
      <c r="AR8" s="1719" t="n"/>
      <c r="AS8" s="1718" t="n"/>
      <c r="AT8" s="1054" t="n"/>
      <c r="AU8" s="3629" t="n"/>
      <c r="AV8" s="2662" t="n"/>
      <c r="AW8" s="2662" t="n"/>
      <c r="AX8" s="1719" t="n"/>
      <c r="AY8" s="1719" t="n"/>
      <c r="AZ8" s="1719" t="n"/>
      <c r="BA8" s="1718" t="n"/>
      <c r="BB8" s="1060" t="n"/>
      <c r="BC8" s="3629" t="n"/>
      <c r="BD8" s="2662" t="n"/>
      <c r="BE8" s="2662" t="n"/>
      <c r="BF8" s="1719" t="n"/>
      <c r="BG8" s="1719" t="n"/>
      <c r="BH8" s="1719" t="n"/>
      <c r="BI8" s="1718" t="n"/>
      <c r="BJ8" s="3631" t="n"/>
      <c r="BK8" s="3629" t="n"/>
      <c r="BL8" s="2662" t="n"/>
      <c r="BM8" s="2662" t="n"/>
      <c r="BN8" s="2662" t="n"/>
      <c r="BO8" s="1719" t="n"/>
      <c r="BP8" s="1719" t="n"/>
      <c r="BQ8" s="1719" t="n"/>
      <c r="BR8" s="1718" t="n"/>
      <c r="BS8" s="1060" t="n"/>
      <c r="BT8" s="3629" t="n"/>
      <c r="BU8" s="2662" t="n"/>
      <c r="BV8" s="2662" t="n"/>
      <c r="BW8" s="1719" t="n"/>
      <c r="BX8" s="1719" t="n"/>
      <c r="BY8" s="1719" t="n"/>
      <c r="BZ8" s="1718" t="n"/>
      <c r="CA8" s="1060" t="n"/>
      <c r="CB8" s="3629" t="n"/>
      <c r="CC8" s="2662" t="n"/>
      <c r="CD8" s="2662" t="n"/>
      <c r="CE8" s="1719" t="n"/>
      <c r="CF8" s="1719" t="n"/>
      <c r="CG8" s="1719" t="n"/>
      <c r="CH8" s="1718" t="n"/>
      <c r="CI8" s="694" t="n"/>
      <c r="CJ8" s="3629" t="n"/>
      <c r="CK8" s="2662" t="n"/>
      <c r="CL8" s="2662" t="n"/>
      <c r="CM8" s="1719" t="n"/>
      <c r="CN8" s="1719" t="n"/>
      <c r="CO8" s="1719" t="n"/>
      <c r="CP8" s="1718" t="n"/>
      <c r="CQ8" s="1050" t="n"/>
      <c r="CR8" s="3632" t="n"/>
      <c r="CS8" s="1722" t="n"/>
      <c r="CT8" s="1722" t="n"/>
      <c r="CU8" s="1722" t="n"/>
      <c r="CV8" s="1722" t="n"/>
      <c r="CW8" s="1722" t="n"/>
      <c r="CX8" s="1723" t="n"/>
      <c r="CY8" s="580" t="n"/>
      <c r="CZ8" s="3633" t="n"/>
      <c r="DA8" s="2662" t="n"/>
      <c r="DB8" s="2662" t="n"/>
      <c r="DC8" s="2662" t="n"/>
      <c r="DD8" s="1722" t="n"/>
      <c r="DE8" s="1723" t="n"/>
      <c r="DF8" s="1723" t="n"/>
      <c r="DG8" s="1723" t="n"/>
      <c r="DH8" s="1725">
        <f>DC8/DD8-1</f>
        <v/>
      </c>
      <c r="DI8" s="1712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X8" s="2811">
        <f>CS8-CZ8</f>
        <v/>
      </c>
      <c r="DY8" s="2811">
        <f>CT8-DC8</f>
        <v/>
      </c>
      <c r="DZ8" s="2811">
        <f>CW8-DD8</f>
        <v/>
      </c>
    </row>
    <row customFormat="1" customHeight="1" hidden="1" ht="24.75" r="9" s="1731">
      <c r="A9" s="1726" t="n"/>
      <c r="B9" s="1727" t="inlineStr">
        <is>
          <t>dont parc internet mobile</t>
        </is>
      </c>
      <c r="C9" s="643" t="inlineStr">
        <is>
          <t>PARC3</t>
        </is>
      </c>
      <c r="D9" s="3634" t="n"/>
      <c r="E9" s="2662" t="n"/>
      <c r="F9" s="1717" t="n"/>
      <c r="G9" s="2662" t="n"/>
      <c r="H9" s="1718" t="n"/>
      <c r="I9" s="693" t="n"/>
      <c r="J9" s="3634" t="n"/>
      <c r="K9" s="2662" t="n"/>
      <c r="L9" s="1717" t="n"/>
      <c r="M9" s="2662" t="n"/>
      <c r="N9" s="1718" t="n"/>
      <c r="O9" s="694" t="n"/>
      <c r="P9" s="3634" t="n"/>
      <c r="Q9" s="2662" t="n"/>
      <c r="R9" s="1717" t="n"/>
      <c r="S9" s="2662" t="n"/>
      <c r="T9" s="1718" t="n"/>
      <c r="U9" s="693" t="n"/>
      <c r="V9" s="3635" t="n"/>
      <c r="W9" s="2663" t="n"/>
      <c r="X9" s="2663" t="n"/>
      <c r="Y9" s="2499" t="n"/>
      <c r="Z9" s="2499" t="n"/>
      <c r="AA9" s="2663" t="n"/>
      <c r="AB9" s="2519" t="n"/>
      <c r="AC9" s="693" t="n"/>
      <c r="AD9" s="3634" t="n"/>
      <c r="AE9" s="2662" t="n"/>
      <c r="AF9" s="2662" t="n"/>
      <c r="AG9" s="2662" t="n"/>
      <c r="AH9" s="2662" t="n"/>
      <c r="AI9" s="2662" t="n"/>
      <c r="AJ9" s="1718" t="n"/>
      <c r="AK9" s="693" t="n"/>
      <c r="AL9" s="3634" t="n"/>
      <c r="AM9" s="2662" t="n"/>
      <c r="AN9" s="2662" t="n"/>
      <c r="AO9" s="2662" t="n"/>
      <c r="AP9" s="2662" t="n"/>
      <c r="AQ9" s="2662" t="n"/>
      <c r="AR9" s="2662" t="n"/>
      <c r="AS9" s="1718" t="n"/>
      <c r="AT9" s="693" t="n"/>
      <c r="AU9" s="3634" t="n"/>
      <c r="AV9" s="2662" t="n"/>
      <c r="AW9" s="2662" t="n"/>
      <c r="AX9" s="2662" t="n"/>
      <c r="AY9" s="2662" t="n"/>
      <c r="AZ9" s="2662" t="n"/>
      <c r="BA9" s="1718" t="n"/>
      <c r="BB9" s="694" t="n"/>
      <c r="BC9" s="3634" t="n"/>
      <c r="BD9" s="2662" t="n"/>
      <c r="BE9" s="2662" t="n"/>
      <c r="BF9" s="2662" t="n"/>
      <c r="BG9" s="2662" t="n"/>
      <c r="BH9" s="2662" t="n"/>
      <c r="BI9" s="1718" t="n"/>
      <c r="BJ9" s="3023" t="n"/>
      <c r="BK9" s="3634" t="n"/>
      <c r="BL9" s="2662" t="n"/>
      <c r="BM9" s="2662" t="n"/>
      <c r="BN9" s="2662" t="n"/>
      <c r="BO9" s="2662" t="n"/>
      <c r="BP9" s="2662" t="n"/>
      <c r="BQ9" s="2662" t="n"/>
      <c r="BR9" s="1718" t="n"/>
      <c r="BS9" s="694" t="n"/>
      <c r="BT9" s="3634" t="n"/>
      <c r="BU9" s="2662" t="n"/>
      <c r="BV9" s="2662" t="n"/>
      <c r="BW9" s="2662" t="n"/>
      <c r="BX9" s="2662" t="n"/>
      <c r="BY9" s="2662" t="n"/>
      <c r="BZ9" s="1718" t="n"/>
      <c r="CA9" s="694" t="n"/>
      <c r="CB9" s="3634" t="n"/>
      <c r="CC9" s="2662" t="n"/>
      <c r="CD9" s="2662" t="n"/>
      <c r="CE9" s="2662" t="n"/>
      <c r="CF9" s="2662" t="n"/>
      <c r="CG9" s="2662" t="n"/>
      <c r="CH9" s="1718" t="n"/>
      <c r="CI9" s="694" t="n"/>
      <c r="CJ9" s="3634" t="n"/>
      <c r="CK9" s="2662" t="n"/>
      <c r="CL9" s="2662" t="n"/>
      <c r="CM9" s="2662" t="n"/>
      <c r="CN9" s="2662" t="n"/>
      <c r="CO9" s="2662" t="n"/>
      <c r="CP9" s="1718" t="n"/>
      <c r="CQ9" s="694" t="n"/>
      <c r="CR9" s="2662" t="n"/>
      <c r="CS9" s="2662" t="n"/>
      <c r="CT9" s="1729" t="n"/>
      <c r="CU9" s="1717">
        <f>+CR9-CS9</f>
        <v/>
      </c>
      <c r="CV9" s="1717">
        <f>+CR9-CT9</f>
        <v/>
      </c>
      <c r="CW9" s="2662" t="n"/>
      <c r="CX9" s="693">
        <f>CR9/CW9-1</f>
        <v/>
      </c>
      <c r="CY9" s="377" t="n"/>
      <c r="CZ9" s="3025" t="n"/>
      <c r="DA9" s="2662" t="n"/>
      <c r="DB9" s="2662" t="n"/>
      <c r="DC9" s="2662" t="n"/>
      <c r="DD9" s="2662" t="n"/>
      <c r="DE9" s="693">
        <f>CZ9/DD9-1</f>
        <v/>
      </c>
      <c r="DF9" s="693">
        <f>DA9/DD9-1</f>
        <v/>
      </c>
      <c r="DG9" s="693">
        <f>DB9/DD9-1</f>
        <v/>
      </c>
      <c r="DH9" s="697">
        <f>DC9/DD9-1</f>
        <v/>
      </c>
      <c r="DI9" s="1730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Format="1" customHeight="1" hidden="1" ht="24.75" r="10" s="1713">
      <c r="A10" s="1732" t="n"/>
      <c r="B10" s="1733" t="inlineStr">
        <is>
          <t>dont 2G</t>
        </is>
      </c>
      <c r="C10" s="643" t="inlineStr">
        <is>
          <t>PARC4</t>
        </is>
      </c>
      <c r="D10" s="2828" t="n"/>
      <c r="E10" s="2667" t="n"/>
      <c r="F10" s="940" t="n"/>
      <c r="G10" s="940" t="n"/>
      <c r="H10" s="1734" t="n"/>
      <c r="I10" s="224" t="n"/>
      <c r="J10" s="2828" t="n"/>
      <c r="K10" s="2667" t="n"/>
      <c r="L10" s="940" t="n"/>
      <c r="M10" s="940" t="n"/>
      <c r="N10" s="1734" t="n"/>
      <c r="O10" s="389" t="n"/>
      <c r="P10" s="2828" t="n"/>
      <c r="Q10" s="2667" t="n"/>
      <c r="R10" s="940" t="n"/>
      <c r="S10" s="940" t="n"/>
      <c r="T10" s="1734" t="n"/>
      <c r="U10" s="224" t="n"/>
      <c r="V10" s="3636" t="n"/>
      <c r="W10" s="2668" t="n"/>
      <c r="X10" s="2668" t="n"/>
      <c r="Y10" s="2387" t="n"/>
      <c r="Z10" s="2387" t="n"/>
      <c r="AA10" s="2387" t="n"/>
      <c r="AB10" s="1734" t="n"/>
      <c r="AC10" s="224" t="n"/>
      <c r="AD10" s="2828" t="n"/>
      <c r="AE10" s="2667" t="n"/>
      <c r="AF10" s="2667" t="n"/>
      <c r="AG10" s="2667" t="n"/>
      <c r="AH10" s="2667" t="n"/>
      <c r="AI10" s="940" t="n"/>
      <c r="AJ10" s="1734" t="n"/>
      <c r="AK10" s="224" t="n"/>
      <c r="AL10" s="2828" t="n"/>
      <c r="AM10" s="2667" t="n"/>
      <c r="AN10" s="2667" t="n"/>
      <c r="AO10" s="2667" t="n"/>
      <c r="AP10" s="2667" t="n"/>
      <c r="AQ10" s="2667" t="n"/>
      <c r="AR10" s="940" t="n"/>
      <c r="AS10" s="1734" t="n"/>
      <c r="AT10" s="224" t="n"/>
      <c r="AU10" s="2828" t="n"/>
      <c r="AV10" s="2667" t="n"/>
      <c r="AW10" s="2667" t="n"/>
      <c r="AX10" s="2667" t="n"/>
      <c r="AY10" s="2667" t="n"/>
      <c r="AZ10" s="940" t="n"/>
      <c r="BA10" s="3637" t="n"/>
      <c r="BB10" s="389" t="n"/>
      <c r="BC10" s="2828" t="n"/>
      <c r="BD10" s="2667" t="n"/>
      <c r="BE10" s="2667" t="n"/>
      <c r="BF10" s="2667" t="n"/>
      <c r="BG10" s="2667" t="n"/>
      <c r="BH10" s="940" t="n"/>
      <c r="BI10" s="3637" t="n"/>
      <c r="BJ10" s="2826" t="n"/>
      <c r="BK10" s="2828" t="n"/>
      <c r="BL10" s="2667" t="n"/>
      <c r="BM10" s="2667" t="n"/>
      <c r="BN10" s="2667" t="n"/>
      <c r="BO10" s="2667" t="n"/>
      <c r="BP10" s="2667" t="n"/>
      <c r="BQ10" s="940" t="n"/>
      <c r="BR10" s="3637" t="n"/>
      <c r="BS10" s="389" t="n"/>
      <c r="BT10" s="2828" t="n"/>
      <c r="BU10" s="2667" t="n"/>
      <c r="BV10" s="2667" t="n"/>
      <c r="BW10" s="2667" t="n"/>
      <c r="BX10" s="2667" t="n"/>
      <c r="BY10" s="940" t="n"/>
      <c r="BZ10" s="3637" t="n"/>
      <c r="CA10" s="389" t="n"/>
      <c r="CB10" s="2828" t="n"/>
      <c r="CC10" s="2667" t="n"/>
      <c r="CD10" s="2667" t="n"/>
      <c r="CE10" s="2667" t="n"/>
      <c r="CF10" s="2667" t="n"/>
      <c r="CG10" s="940" t="n"/>
      <c r="CH10" s="3637" t="n"/>
      <c r="CI10" s="389" t="n"/>
      <c r="CJ10" s="2828" t="n"/>
      <c r="CK10" s="2667" t="n"/>
      <c r="CL10" s="2667" t="n"/>
      <c r="CM10" s="2667" t="n"/>
      <c r="CN10" s="2667" t="n"/>
      <c r="CO10" s="940" t="n"/>
      <c r="CP10" s="3637" t="n"/>
      <c r="CQ10" s="389" t="n"/>
      <c r="CR10" s="2662" t="n"/>
      <c r="CS10" s="2662" t="n"/>
      <c r="CT10" s="933" t="n"/>
      <c r="CU10" s="940">
        <f>+CR10-CS10</f>
        <v/>
      </c>
      <c r="CV10" s="940">
        <f>+CR10-CT10</f>
        <v/>
      </c>
      <c r="CW10" s="2662" t="n"/>
      <c r="CX10" s="224">
        <f>CR10/CW10-1</f>
        <v/>
      </c>
      <c r="CY10" s="392" t="n"/>
      <c r="CZ10" s="3025" t="n"/>
      <c r="DA10" s="2667" t="n"/>
      <c r="DB10" s="2667" t="n"/>
      <c r="DC10" s="2667" t="n"/>
      <c r="DD10" s="940" t="n"/>
      <c r="DE10" s="224">
        <f>CZ10/DD10-1</f>
        <v/>
      </c>
      <c r="DF10" s="224">
        <f>DA10/DD10-1</f>
        <v/>
      </c>
      <c r="DG10" s="224">
        <f>DB10/DD10-1</f>
        <v/>
      </c>
      <c r="DH10" s="764">
        <f>DC10/DD10-1</f>
        <v/>
      </c>
      <c r="DI10" s="1712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Format="1" customHeight="1" hidden="1" ht="24.75" r="11" s="1713">
      <c r="A11" s="1732" t="n"/>
      <c r="B11" s="1733" t="inlineStr">
        <is>
          <t>dont 3G</t>
        </is>
      </c>
      <c r="C11" s="643" t="inlineStr">
        <is>
          <t>PARC5</t>
        </is>
      </c>
      <c r="D11" s="2828" t="n"/>
      <c r="E11" s="2667" t="n"/>
      <c r="F11" s="940" t="n"/>
      <c r="G11" s="940" t="n"/>
      <c r="H11" s="1734" t="n"/>
      <c r="I11" s="224" t="n"/>
      <c r="J11" s="2828" t="n"/>
      <c r="K11" s="2667" t="n"/>
      <c r="L11" s="940" t="n"/>
      <c r="M11" s="940" t="n"/>
      <c r="N11" s="1734" t="n"/>
      <c r="O11" s="389" t="n"/>
      <c r="P11" s="2828" t="n"/>
      <c r="Q11" s="2667" t="n"/>
      <c r="R11" s="940" t="n"/>
      <c r="S11" s="940" t="n"/>
      <c r="T11" s="1734" t="n"/>
      <c r="U11" s="224" t="n"/>
      <c r="V11" s="3636" t="n"/>
      <c r="W11" s="2668" t="n"/>
      <c r="X11" s="2668" t="n"/>
      <c r="Y11" s="2387" t="n"/>
      <c r="Z11" s="2387" t="n"/>
      <c r="AA11" s="2387" t="n"/>
      <c r="AB11" s="1734" t="n"/>
      <c r="AC11" s="224" t="n"/>
      <c r="AD11" s="2828" t="n"/>
      <c r="AE11" s="2667" t="n"/>
      <c r="AF11" s="2667" t="n"/>
      <c r="AG11" s="2667" t="n"/>
      <c r="AH11" s="2667" t="n"/>
      <c r="AI11" s="940" t="n"/>
      <c r="AJ11" s="1734" t="n"/>
      <c r="AK11" s="224" t="n"/>
      <c r="AL11" s="2828" t="n"/>
      <c r="AM11" s="2667" t="n"/>
      <c r="AN11" s="2667" t="n"/>
      <c r="AO11" s="2667" t="n"/>
      <c r="AP11" s="2667" t="n"/>
      <c r="AQ11" s="2667" t="n"/>
      <c r="AR11" s="940" t="n"/>
      <c r="AS11" s="1734" t="n"/>
      <c r="AT11" s="224" t="n"/>
      <c r="AU11" s="2828" t="n"/>
      <c r="AV11" s="2667" t="n"/>
      <c r="AW11" s="2667" t="n"/>
      <c r="AX11" s="2667" t="n"/>
      <c r="AY11" s="2667" t="n"/>
      <c r="AZ11" s="940" t="n"/>
      <c r="BA11" s="3637" t="n"/>
      <c r="BB11" s="389" t="n"/>
      <c r="BC11" s="2828" t="n"/>
      <c r="BD11" s="2667" t="n"/>
      <c r="BE11" s="2667" t="n"/>
      <c r="BF11" s="2667" t="n"/>
      <c r="BG11" s="2667" t="n"/>
      <c r="BH11" s="940" t="n"/>
      <c r="BI11" s="3637" t="n"/>
      <c r="BJ11" s="2826" t="n"/>
      <c r="BK11" s="2828" t="n"/>
      <c r="BL11" s="2667" t="n"/>
      <c r="BM11" s="2667" t="n"/>
      <c r="BN11" s="2667" t="n"/>
      <c r="BO11" s="2667" t="n"/>
      <c r="BP11" s="2667" t="n"/>
      <c r="BQ11" s="940" t="n"/>
      <c r="BR11" s="3637" t="n"/>
      <c r="BS11" s="389" t="n"/>
      <c r="BT11" s="2828" t="n"/>
      <c r="BU11" s="2667" t="n"/>
      <c r="BV11" s="2667" t="n"/>
      <c r="BW11" s="2667" t="n"/>
      <c r="BX11" s="2667" t="n"/>
      <c r="BY11" s="940" t="n"/>
      <c r="BZ11" s="3637" t="n"/>
      <c r="CA11" s="389" t="n"/>
      <c r="CB11" s="2828" t="n"/>
      <c r="CC11" s="2667" t="n"/>
      <c r="CD11" s="2667" t="n"/>
      <c r="CE11" s="2667" t="n"/>
      <c r="CF11" s="2667" t="n"/>
      <c r="CG11" s="940" t="n"/>
      <c r="CH11" s="3637" t="n"/>
      <c r="CI11" s="389" t="n"/>
      <c r="CJ11" s="2828" t="n"/>
      <c r="CK11" s="2667" t="n"/>
      <c r="CL11" s="2667" t="n"/>
      <c r="CM11" s="2667" t="n"/>
      <c r="CN11" s="2667" t="n"/>
      <c r="CO11" s="940" t="n"/>
      <c r="CP11" s="3637" t="n"/>
      <c r="CQ11" s="389" t="n"/>
      <c r="CR11" s="2662" t="n"/>
      <c r="CS11" s="2662" t="n"/>
      <c r="CT11" s="933" t="n"/>
      <c r="CU11" s="940">
        <f>+CR11-CS11</f>
        <v/>
      </c>
      <c r="CV11" s="940">
        <f>+CR11-CT11</f>
        <v/>
      </c>
      <c r="CW11" s="2662" t="n"/>
      <c r="CX11" s="224">
        <f>CR11/CW11-1</f>
        <v/>
      </c>
      <c r="CY11" s="392" t="n"/>
      <c r="CZ11" s="3025" t="n"/>
      <c r="DA11" s="2667" t="n"/>
      <c r="DB11" s="2667" t="n"/>
      <c r="DC11" s="2667" t="n"/>
      <c r="DD11" s="940" t="n"/>
      <c r="DE11" s="224">
        <f>CZ11/DD11-1</f>
        <v/>
      </c>
      <c r="DF11" s="224">
        <f>DA11/DD11-1</f>
        <v/>
      </c>
      <c r="DG11" s="224">
        <f>DB11/DD11-1</f>
        <v/>
      </c>
      <c r="DH11" s="764">
        <f>DC11/DD11-1</f>
        <v/>
      </c>
      <c r="DI11" s="1712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Format="1" customHeight="1" hidden="1" ht="24.75" r="12" s="1713">
      <c r="A12" s="1732" t="n"/>
      <c r="B12" s="1733" t="inlineStr">
        <is>
          <t>dont 4G</t>
        </is>
      </c>
      <c r="C12" s="643" t="inlineStr">
        <is>
          <t>PARC6</t>
        </is>
      </c>
      <c r="D12" s="2828" t="n"/>
      <c r="E12" s="2667" t="n"/>
      <c r="F12" s="940" t="n"/>
      <c r="G12" s="940" t="n"/>
      <c r="H12" s="1734" t="n"/>
      <c r="I12" s="224" t="n"/>
      <c r="J12" s="2828" t="n"/>
      <c r="K12" s="2667" t="n"/>
      <c r="L12" s="940" t="n"/>
      <c r="M12" s="940" t="n"/>
      <c r="N12" s="1734" t="n"/>
      <c r="O12" s="389" t="n"/>
      <c r="P12" s="2828" t="n"/>
      <c r="Q12" s="2667" t="n"/>
      <c r="R12" s="940" t="n"/>
      <c r="S12" s="940" t="n"/>
      <c r="T12" s="1734" t="n"/>
      <c r="U12" s="224" t="n"/>
      <c r="V12" s="3636" t="n"/>
      <c r="W12" s="2668" t="n"/>
      <c r="X12" s="2668" t="n"/>
      <c r="Y12" s="2387" t="n"/>
      <c r="Z12" s="2387" t="n"/>
      <c r="AA12" s="2387" t="n"/>
      <c r="AB12" s="1734" t="n"/>
      <c r="AC12" s="224" t="n"/>
      <c r="AD12" s="2828" t="n"/>
      <c r="AE12" s="2667" t="n"/>
      <c r="AF12" s="2667" t="n"/>
      <c r="AG12" s="2667" t="n"/>
      <c r="AH12" s="2667" t="n"/>
      <c r="AI12" s="940" t="n"/>
      <c r="AJ12" s="1734" t="n"/>
      <c r="AK12" s="224" t="n"/>
      <c r="AL12" s="2828" t="n"/>
      <c r="AM12" s="2667" t="n"/>
      <c r="AN12" s="2667" t="n"/>
      <c r="AO12" s="2667" t="n"/>
      <c r="AP12" s="2667" t="n"/>
      <c r="AQ12" s="2667" t="n"/>
      <c r="AR12" s="940" t="n"/>
      <c r="AS12" s="1734" t="n"/>
      <c r="AT12" s="224" t="n"/>
      <c r="AU12" s="2828" t="n"/>
      <c r="AV12" s="2667" t="n"/>
      <c r="AW12" s="2667" t="n"/>
      <c r="AX12" s="2667" t="n"/>
      <c r="AY12" s="2667" t="n"/>
      <c r="AZ12" s="940" t="n"/>
      <c r="BA12" s="3637" t="n"/>
      <c r="BB12" s="389" t="n"/>
      <c r="BC12" s="2828" t="n"/>
      <c r="BD12" s="2667" t="n"/>
      <c r="BE12" s="2667" t="n"/>
      <c r="BF12" s="2667" t="n"/>
      <c r="BG12" s="2667" t="n"/>
      <c r="BH12" s="940" t="n"/>
      <c r="BI12" s="3637" t="n"/>
      <c r="BJ12" s="2826" t="n"/>
      <c r="BK12" s="2828" t="n"/>
      <c r="BL12" s="2667" t="n"/>
      <c r="BM12" s="2667" t="n"/>
      <c r="BN12" s="2667" t="n"/>
      <c r="BO12" s="2667" t="n"/>
      <c r="BP12" s="2667" t="n"/>
      <c r="BQ12" s="940" t="n"/>
      <c r="BR12" s="3637" t="n"/>
      <c r="BS12" s="389" t="n"/>
      <c r="BT12" s="2828" t="n"/>
      <c r="BU12" s="2667" t="n"/>
      <c r="BV12" s="2667" t="n"/>
      <c r="BW12" s="2667" t="n"/>
      <c r="BX12" s="2667" t="n"/>
      <c r="BY12" s="940" t="n"/>
      <c r="BZ12" s="3637" t="n"/>
      <c r="CA12" s="389" t="n"/>
      <c r="CB12" s="2828" t="n"/>
      <c r="CC12" s="2667" t="n"/>
      <c r="CD12" s="2667" t="n"/>
      <c r="CE12" s="2667" t="n"/>
      <c r="CF12" s="2667" t="n"/>
      <c r="CG12" s="940" t="n"/>
      <c r="CH12" s="3637" t="n"/>
      <c r="CI12" s="389" t="n"/>
      <c r="CJ12" s="2828" t="n"/>
      <c r="CK12" s="2667" t="n"/>
      <c r="CL12" s="2667" t="n"/>
      <c r="CM12" s="2667" t="n"/>
      <c r="CN12" s="2667" t="n"/>
      <c r="CO12" s="940" t="n"/>
      <c r="CP12" s="3637" t="n"/>
      <c r="CQ12" s="389" t="n"/>
      <c r="CR12" s="2662" t="n"/>
      <c r="CS12" s="2662" t="n"/>
      <c r="CT12" s="933" t="n"/>
      <c r="CU12" s="940">
        <f>+CR12-CS12</f>
        <v/>
      </c>
      <c r="CV12" s="940">
        <f>+CR12-CT12</f>
        <v/>
      </c>
      <c r="CW12" s="2662" t="n"/>
      <c r="CX12" s="224">
        <f>CR12/CW12-1</f>
        <v/>
      </c>
      <c r="CY12" s="392" t="n"/>
      <c r="CZ12" s="3025" t="n"/>
      <c r="DA12" s="2667" t="n"/>
      <c r="DB12" s="2667" t="n"/>
      <c r="DC12" s="2667" t="n"/>
      <c r="DD12" s="940" t="n"/>
      <c r="DE12" s="224">
        <f>CZ12/DD12-1</f>
        <v/>
      </c>
      <c r="DF12" s="224">
        <f>DA12/DD12-1</f>
        <v/>
      </c>
      <c r="DG12" s="224">
        <f>DB12/DD12-1</f>
        <v/>
      </c>
      <c r="DH12" s="764">
        <f>DC12/DD12-1</f>
        <v/>
      </c>
      <c r="DI12" s="1712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Format="1" customHeight="1" hidden="1" ht="24.75" r="13" s="1731">
      <c r="A13" s="1736" t="n"/>
      <c r="B13" s="1737" t="inlineStr">
        <is>
          <t>Parc Mobile Money</t>
        </is>
      </c>
      <c r="C13" s="643" t="inlineStr">
        <is>
          <t>PARC7</t>
        </is>
      </c>
      <c r="D13" s="3634" t="n"/>
      <c r="E13" s="2662" t="n"/>
      <c r="F13" s="1717" t="n"/>
      <c r="G13" s="2662" t="n"/>
      <c r="H13" s="1718" t="n"/>
      <c r="I13" s="1054" t="n"/>
      <c r="J13" s="3634" t="n"/>
      <c r="K13" s="2662" t="n"/>
      <c r="L13" s="1719" t="n"/>
      <c r="M13" s="3638" t="n"/>
      <c r="N13" s="1718" t="n"/>
      <c r="O13" s="1060" t="n"/>
      <c r="P13" s="3634" t="n"/>
      <c r="Q13" s="3638" t="n"/>
      <c r="R13" s="1719" t="n"/>
      <c r="S13" s="3638" t="n"/>
      <c r="T13" s="1718" t="n"/>
      <c r="U13" s="1054" t="n"/>
      <c r="V13" s="3635" t="n"/>
      <c r="W13" s="2663" t="n"/>
      <c r="X13" s="2663" t="n"/>
      <c r="Y13" s="2499" t="n"/>
      <c r="Z13" s="2499" t="n"/>
      <c r="AA13" s="2663" t="n"/>
      <c r="AB13" s="2519" t="n"/>
      <c r="AC13" s="693" t="n"/>
      <c r="AD13" s="3634" t="n"/>
      <c r="AE13" s="3638" t="n"/>
      <c r="AF13" s="3638" t="n"/>
      <c r="AG13" s="3638" t="n"/>
      <c r="AH13" s="3638" t="n"/>
      <c r="AI13" s="3638" t="n"/>
      <c r="AJ13" s="1718" t="n"/>
      <c r="AK13" s="693" t="n"/>
      <c r="AL13" s="3634" t="n"/>
      <c r="AM13" s="3638" t="n"/>
      <c r="AN13" s="3638" t="n"/>
      <c r="AO13" s="3638" t="n"/>
      <c r="AP13" s="3638" t="n"/>
      <c r="AQ13" s="3638" t="n"/>
      <c r="AR13" s="3638" t="n"/>
      <c r="AS13" s="1718" t="n"/>
      <c r="AT13" s="1054" t="n"/>
      <c r="AU13" s="3634" t="n"/>
      <c r="AV13" s="3638" t="n"/>
      <c r="AW13" s="3638" t="n"/>
      <c r="AX13" s="3638" t="n"/>
      <c r="AY13" s="3638" t="n"/>
      <c r="AZ13" s="3638" t="n"/>
      <c r="BA13" s="1718" t="n"/>
      <c r="BB13" s="1060" t="n"/>
      <c r="BC13" s="3634" t="n"/>
      <c r="BD13" s="3638" t="n"/>
      <c r="BE13" s="3638" t="n"/>
      <c r="BF13" s="3638" t="n"/>
      <c r="BG13" s="3638" t="n"/>
      <c r="BH13" s="3638" t="n"/>
      <c r="BI13" s="1718" t="n"/>
      <c r="BJ13" s="3631" t="n"/>
      <c r="BK13" s="3634" t="n"/>
      <c r="BL13" s="3638" t="n"/>
      <c r="BM13" s="3638" t="n"/>
      <c r="BN13" s="3638" t="n"/>
      <c r="BO13" s="3638" t="n"/>
      <c r="BP13" s="3638" t="n"/>
      <c r="BQ13" s="3638" t="n"/>
      <c r="BR13" s="1718" t="n"/>
      <c r="BS13" s="1060" t="n"/>
      <c r="BT13" s="3634" t="n"/>
      <c r="BU13" s="3638" t="n"/>
      <c r="BV13" s="3638" t="n"/>
      <c r="BW13" s="3638" t="n"/>
      <c r="BX13" s="3638" t="n"/>
      <c r="BY13" s="3638" t="n"/>
      <c r="BZ13" s="1718" t="n"/>
      <c r="CA13" s="1060" t="n"/>
      <c r="CB13" s="3634" t="n"/>
      <c r="CC13" s="3638" t="n"/>
      <c r="CD13" s="3638" t="n"/>
      <c r="CE13" s="3638" t="n"/>
      <c r="CF13" s="3638" t="n"/>
      <c r="CG13" s="3638" t="n"/>
      <c r="CH13" s="1718" t="n"/>
      <c r="CI13" s="694" t="n"/>
      <c r="CJ13" s="3634" t="n"/>
      <c r="CK13" s="3638" t="n"/>
      <c r="CL13" s="3638" t="n"/>
      <c r="CM13" s="3638" t="n"/>
      <c r="CN13" s="3638" t="n"/>
      <c r="CO13" s="3638" t="n"/>
      <c r="CP13" s="1718" t="n"/>
      <c r="CQ13" s="694" t="n"/>
      <c r="CR13" s="2662" t="n"/>
      <c r="CS13" s="2662" t="n"/>
      <c r="CT13" s="3083" t="n"/>
      <c r="CU13" s="3024">
        <f>+CR13-CS13</f>
        <v/>
      </c>
      <c r="CV13" s="3024">
        <f>+CR13-CT13</f>
        <v/>
      </c>
      <c r="CW13" s="2662" t="n"/>
      <c r="CX13" s="693">
        <f>CR13/CW13-1</f>
        <v/>
      </c>
      <c r="CY13" s="377" t="n"/>
      <c r="CZ13" s="3025" t="n"/>
      <c r="DA13" s="2662" t="n"/>
      <c r="DB13" s="2662" t="n"/>
      <c r="DC13" s="2662" t="n"/>
      <c r="DD13" s="2662" t="n"/>
      <c r="DE13" s="693">
        <f>CZ13/DD13-1</f>
        <v/>
      </c>
      <c r="DF13" s="693">
        <f>DA13/DD13-1</f>
        <v/>
      </c>
      <c r="DG13" s="1054">
        <f>DB13/DD13-1</f>
        <v/>
      </c>
      <c r="DH13" s="1739">
        <f>DC13/DD13-1</f>
        <v/>
      </c>
      <c r="DI13" s="1730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Format="1" customHeight="1" ht="6" r="14" s="1713" thickBot="1">
      <c r="A14" s="392" t="n"/>
      <c r="B14" s="387" t="n"/>
      <c r="C14" s="643" t="inlineStr">
        <is>
          <t>PARC8</t>
        </is>
      </c>
      <c r="D14" s="1740" t="n"/>
      <c r="E14" s="1741" t="n"/>
      <c r="F14" s="1741" t="n"/>
      <c r="G14" s="1741" t="n"/>
      <c r="H14" s="1742" t="n"/>
      <c r="I14" s="693" t="n"/>
      <c r="J14" s="1740" t="n"/>
      <c r="K14" s="1741" t="n"/>
      <c r="L14" s="1741" t="n"/>
      <c r="M14" s="1741" t="n"/>
      <c r="N14" s="1741" t="n"/>
      <c r="O14" s="1741" t="n"/>
      <c r="P14" s="1741" t="n"/>
      <c r="Q14" s="1741" t="n"/>
      <c r="R14" s="1741" t="n"/>
      <c r="S14" s="1741" t="n"/>
      <c r="T14" s="1742" t="n"/>
      <c r="U14" s="693" t="n"/>
      <c r="V14" s="2502" t="n"/>
      <c r="W14" s="2502" t="n"/>
      <c r="X14" s="2502" t="n"/>
      <c r="Y14" s="2502" t="n"/>
      <c r="Z14" s="2502" t="n"/>
      <c r="AA14" s="2502" t="n"/>
      <c r="AB14" s="2520" t="n"/>
      <c r="AC14" s="1741" t="n"/>
      <c r="AD14" s="1741" t="n"/>
      <c r="AE14" s="1741" t="n"/>
      <c r="AF14" s="1741" t="n"/>
      <c r="AG14" s="1741" t="n"/>
      <c r="AH14" s="1741" t="n"/>
      <c r="AI14" s="1741" t="n"/>
      <c r="AJ14" s="1742" t="n"/>
      <c r="AK14" s="693" t="n"/>
      <c r="AL14" s="1741" t="n"/>
      <c r="AM14" s="1741" t="n"/>
      <c r="AN14" s="1741" t="n"/>
      <c r="AO14" s="1741" t="n"/>
      <c r="AP14" s="1741" t="n"/>
      <c r="AQ14" s="1741" t="n"/>
      <c r="AR14" s="1741" t="n"/>
      <c r="AS14" s="1742" t="n"/>
      <c r="AT14" s="693" t="n"/>
      <c r="AU14" s="1741" t="n"/>
      <c r="AV14" s="1741" t="n"/>
      <c r="AW14" s="1741" t="n"/>
      <c r="AX14" s="1741" t="n"/>
      <c r="AY14" s="1741" t="n"/>
      <c r="AZ14" s="1741" t="n"/>
      <c r="BA14" s="1742" t="n"/>
      <c r="BB14" s="694" t="n"/>
      <c r="BC14" s="1741" t="n"/>
      <c r="BD14" s="1741" t="n"/>
      <c r="BE14" s="1741" t="n"/>
      <c r="BF14" s="1741" t="n"/>
      <c r="BG14" s="1741" t="n"/>
      <c r="BH14" s="1741" t="n"/>
      <c r="BI14" s="1742" t="n"/>
      <c r="BJ14" s="3023" t="n"/>
      <c r="BK14" s="1741" t="n"/>
      <c r="BL14" s="1741" t="n"/>
      <c r="BM14" s="1741" t="n"/>
      <c r="BN14" s="1741" t="n"/>
      <c r="BO14" s="1741" t="n"/>
      <c r="BP14" s="1741" t="n"/>
      <c r="BQ14" s="1741" t="n"/>
      <c r="BR14" s="1742" t="n"/>
      <c r="BS14" s="694" t="n"/>
      <c r="BT14" s="1741" t="n"/>
      <c r="BU14" s="1741" t="n"/>
      <c r="BV14" s="1741" t="n"/>
      <c r="BW14" s="1741" t="n"/>
      <c r="BX14" s="1741" t="n"/>
      <c r="BY14" s="1741" t="n"/>
      <c r="BZ14" s="1742" t="n"/>
      <c r="CA14" s="694" t="n"/>
      <c r="CB14" s="1741" t="n"/>
      <c r="CC14" s="1741" t="n"/>
      <c r="CD14" s="1741" t="n"/>
      <c r="CE14" s="1741" t="n"/>
      <c r="CF14" s="1741" t="n"/>
      <c r="CG14" s="1741" t="n"/>
      <c r="CH14" s="1742" t="n"/>
      <c r="CI14" s="694" t="n"/>
      <c r="CJ14" s="1741" t="n"/>
      <c r="CK14" s="1741" t="n"/>
      <c r="CL14" s="1741" t="n"/>
      <c r="CM14" s="1741" t="n"/>
      <c r="CN14" s="1741" t="n"/>
      <c r="CO14" s="1741" t="n"/>
      <c r="CP14" s="1742" t="n"/>
      <c r="CQ14" s="1743" t="n"/>
      <c r="CR14" s="3639" t="n"/>
      <c r="CS14" s="1741" t="n"/>
      <c r="CT14" s="1741" t="n"/>
      <c r="CU14" s="1741" t="n"/>
      <c r="CV14" s="1741" t="n"/>
      <c r="CW14" s="1741" t="n"/>
      <c r="CX14" s="1745" t="n"/>
      <c r="CY14" s="93" t="n"/>
      <c r="CZ14" s="3640" t="n"/>
      <c r="DA14" s="1741" t="n"/>
      <c r="DB14" s="1741" t="n"/>
      <c r="DC14" s="1741" t="n"/>
      <c r="DD14" s="1741" t="n"/>
      <c r="DE14" s="1741" t="n"/>
      <c r="DF14" s="1741" t="n"/>
      <c r="DG14" s="1741" t="n"/>
      <c r="DH14" s="1741" t="n"/>
      <c r="DI14" s="1730" t="n"/>
      <c r="DJ14" s="3641" t="n"/>
      <c r="DK14" s="3642" t="n"/>
      <c r="DL14" s="1731" t="n"/>
      <c r="DM14" s="1731" t="n"/>
      <c r="DN14" s="1731" t="n"/>
      <c r="DO14" s="1731" t="n"/>
      <c r="DP14" s="1731" t="n"/>
      <c r="DQ14" s="1731" t="n"/>
      <c r="DR14" s="1731" t="n"/>
      <c r="DS14" s="1731" t="n"/>
      <c r="DT14" s="1731" t="n"/>
      <c r="DU14" s="1731" t="n"/>
      <c r="DV14" s="1731" t="n"/>
      <c r="DW14" s="1731" t="n"/>
      <c r="DX14" s="2811">
        <f>(CS14-CZ14)*10^6</f>
        <v/>
      </c>
      <c r="DY14" s="2811">
        <f>(CT14-DC14)*10^6</f>
        <v/>
      </c>
      <c r="DZ14" s="2811">
        <f>(CW14-DD14)*10^6</f>
        <v/>
      </c>
      <c r="EA14" s="1731" t="n"/>
      <c r="EB14" s="1731" t="n"/>
      <c r="EC14" s="1731" t="n"/>
      <c r="ED14" s="1731" t="n"/>
      <c r="EE14" s="1731" t="n"/>
      <c r="EF14" s="1731" t="n"/>
      <c r="EG14" s="1731" t="n"/>
      <c r="EH14" s="1731" t="n"/>
      <c r="EI14" s="1731" t="n"/>
      <c r="EJ14" s="1731" t="n"/>
      <c r="EK14" s="1731" t="n"/>
      <c r="EL14" s="1731" t="n"/>
      <c r="EM14" s="1731" t="n"/>
      <c r="EN14" s="1731" t="n"/>
      <c r="EO14" s="1731" t="n"/>
      <c r="EP14" s="1731" t="n"/>
      <c r="EQ14" s="1731" t="n"/>
      <c r="ER14" s="1731" t="n"/>
      <c r="ES14" s="1731" t="n"/>
      <c r="ET14" s="1731" t="n"/>
      <c r="EU14" s="1731" t="n"/>
      <c r="EV14" s="1731" t="n"/>
      <c r="EW14" s="1731" t="n"/>
      <c r="EX14" s="1731" t="n"/>
      <c r="EY14" s="1731" t="n"/>
      <c r="EZ14" s="1731" t="n"/>
      <c r="FA14" s="1731" t="n"/>
      <c r="FB14" s="1731" t="n"/>
      <c r="FC14" s="1731" t="n"/>
      <c r="FD14" s="1731" t="n"/>
      <c r="FE14" s="1731" t="n"/>
      <c r="FF14" s="1731" t="n"/>
      <c r="FG14" s="1731" t="n"/>
      <c r="FH14" s="1731" t="n"/>
      <c r="FI14" s="1731" t="n"/>
      <c r="FJ14" s="1731" t="n"/>
      <c r="FK14" s="1731" t="n"/>
      <c r="FL14" s="1731" t="n"/>
      <c r="FM14" s="1731" t="n"/>
      <c r="FN14" s="1731" t="n"/>
      <c r="FO14" s="1731" t="n"/>
      <c r="FP14" s="1731" t="n"/>
      <c r="FQ14" s="1731" t="n"/>
      <c r="FR14" s="1731" t="n"/>
      <c r="FS14" s="1731" t="n"/>
    </row>
    <row customFormat="1" customHeight="1" ht="15" r="15" s="1713">
      <c r="A15" s="1749" t="n"/>
      <c r="B15" s="1750" t="inlineStr">
        <is>
          <t>Parc début Période</t>
        </is>
      </c>
      <c r="C15" s="643" t="inlineStr">
        <is>
          <t>PARC9</t>
        </is>
      </c>
      <c r="D15" s="3634" t="n">
        <v>5830349</v>
      </c>
      <c r="E15" s="2662" t="n">
        <v>6148422.069139836</v>
      </c>
      <c r="F15" s="2662" t="n">
        <v>-318073.0691398364</v>
      </c>
      <c r="G15" s="2662" t="n">
        <v>5746786</v>
      </c>
      <c r="H15" s="1718" t="n">
        <v>0.01454082334021134</v>
      </c>
      <c r="I15" s="1751" t="n"/>
      <c r="J15" s="3634" t="n">
        <v>5766404</v>
      </c>
      <c r="K15" s="2662" t="n">
        <v>6140897.342884217</v>
      </c>
      <c r="L15" s="3006" t="n">
        <v>-374493.3428842174</v>
      </c>
      <c r="M15" s="3006" t="n">
        <v>5835646</v>
      </c>
      <c r="N15" s="1718" t="n">
        <v>-0.01186535303889236</v>
      </c>
      <c r="O15" s="1752" t="n"/>
      <c r="P15" s="3634" t="n">
        <v>5765784</v>
      </c>
      <c r="Q15" s="2662" t="n">
        <v>6174578.806835791</v>
      </c>
      <c r="R15" s="3006" t="n">
        <v>-408794.8068357911</v>
      </c>
      <c r="S15" s="3006" t="n">
        <v>5921388</v>
      </c>
      <c r="T15" s="1718" t="n">
        <v>-0.02627829826385297</v>
      </c>
      <c r="U15" s="1751" t="n"/>
      <c r="V15" s="3635" t="n">
        <v>5787199.803755785</v>
      </c>
      <c r="W15" s="2663" t="n">
        <v>6187123.737357857</v>
      </c>
      <c r="X15" s="2663" t="n">
        <v>5787199.803755785</v>
      </c>
      <c r="Y15" s="2663" t="n">
        <v>-399923.9336020714</v>
      </c>
      <c r="Z15" s="2663" t="n">
        <v>0</v>
      </c>
      <c r="AA15" s="2663" t="n">
        <v>6049954.853575158</v>
      </c>
      <c r="AB15" s="2519" t="n">
        <v>-0.04343091083797102</v>
      </c>
      <c r="AC15" s="693" t="n"/>
      <c r="AD15" s="3634" t="n">
        <v>5802383.999999999</v>
      </c>
      <c r="AE15" s="2662" t="n">
        <v>6209527.019608449</v>
      </c>
      <c r="AF15" s="2662" t="n">
        <v>5886629.899182611</v>
      </c>
      <c r="AG15" s="3006" t="n">
        <v>-407143.0196084501</v>
      </c>
      <c r="AH15" s="3006" t="n">
        <v>-84245.89918261208</v>
      </c>
      <c r="AI15" s="3006" t="n">
        <v>6292778.853575158</v>
      </c>
      <c r="AJ15" s="1718" t="n">
        <v>-0.07792977712804061</v>
      </c>
      <c r="AK15" s="693" t="n"/>
      <c r="AL15" s="3634" t="n">
        <v>5606228</v>
      </c>
      <c r="AM15" s="2662" t="n">
        <v>6223085.081382051</v>
      </c>
      <c r="AN15" s="2662" t="n">
        <v>5893213.731976794</v>
      </c>
      <c r="AO15" s="2662" t="n">
        <v>5606227.999999999</v>
      </c>
      <c r="AP15" s="3006" t="n">
        <v>-616857.0813820511</v>
      </c>
      <c r="AQ15" s="3006" t="n">
        <v>-286985.7319767941</v>
      </c>
      <c r="AR15" s="3006" t="n">
        <v>6479517.853575158</v>
      </c>
      <c r="AS15" s="1718" t="n">
        <v>-0.1347769808355893</v>
      </c>
      <c r="AT15" s="1751" t="n"/>
      <c r="AU15" s="3634" t="n">
        <v>5539991.683593415</v>
      </c>
      <c r="AV15" s="2662" t="n">
        <v>6254834.899699202</v>
      </c>
      <c r="AW15" s="2662" t="n">
        <v>5565345.136186636</v>
      </c>
      <c r="AX15" s="3006" t="n">
        <v>-714843.2161057871</v>
      </c>
      <c r="AY15" s="3006" t="n">
        <v>-25353.45259322133</v>
      </c>
      <c r="AZ15" s="3006" t="n">
        <v>6487254.253136787</v>
      </c>
      <c r="BA15" s="1718" t="n">
        <v>-0.1460190294045191</v>
      </c>
      <c r="BB15" s="1752" t="n"/>
      <c r="BC15" s="3634" t="n">
        <v>5272685.683593415</v>
      </c>
      <c r="BD15" s="2662" t="n">
        <v>6278665.775279452</v>
      </c>
      <c r="BE15" s="2662" t="n">
        <v>5312644.092988951</v>
      </c>
      <c r="BF15" s="3006" t="n">
        <v>-1005980.091686037</v>
      </c>
      <c r="BG15" s="3006" t="n">
        <v>-39958.40939553641</v>
      </c>
      <c r="BH15" s="3006" t="n">
        <v>6394674</v>
      </c>
      <c r="BI15" s="1718" t="n">
        <v>-0.1754566873004918</v>
      </c>
      <c r="BJ15" s="3643" t="n"/>
      <c r="BK15" s="3634" t="n">
        <v>5394946</v>
      </c>
      <c r="BL15" s="2662" t="n">
        <v>6307305.035820374</v>
      </c>
      <c r="BM15" s="2662" t="n">
        <v>5175610.612998455</v>
      </c>
      <c r="BN15" s="2662" t="n">
        <v>5394945.683593415</v>
      </c>
      <c r="BO15" s="3006" t="n">
        <v>-912359.0358203743</v>
      </c>
      <c r="BP15" s="3006" t="n">
        <v>0.3164065852761269</v>
      </c>
      <c r="BQ15" s="3006" t="n">
        <v>6271067</v>
      </c>
      <c r="BR15" s="1718" t="n">
        <v>-0.1397084419605149</v>
      </c>
      <c r="BS15" s="1752" t="n"/>
      <c r="BT15" s="3634" t="n">
        <v>5401196</v>
      </c>
      <c r="BU15" s="2662" t="n">
        <v>6352166.023910636</v>
      </c>
      <c r="BV15" s="2662" t="n">
        <v>5397893.193393152</v>
      </c>
      <c r="BW15" s="3006" t="n">
        <v>-950970.0239106361</v>
      </c>
      <c r="BX15" s="3006" t="n">
        <v>3302.806606847793</v>
      </c>
      <c r="BY15" s="3006" t="n">
        <v>6103953</v>
      </c>
      <c r="BZ15" s="1718" t="n">
        <v>-0.1151314566150821</v>
      </c>
      <c r="CA15" s="1752" t="n"/>
      <c r="CB15" s="3634" t="n">
        <v>5429550</v>
      </c>
      <c r="CC15" s="2662" t="n">
        <v>6388455.282728235</v>
      </c>
      <c r="CD15" s="2662" t="n">
        <v>5369726.877128693</v>
      </c>
      <c r="CE15" s="3006" t="n">
        <v>-958905.2827282352</v>
      </c>
      <c r="CF15" s="3006" t="n">
        <v>59823.12287130672</v>
      </c>
      <c r="CG15" s="3006" t="n">
        <v>6010653</v>
      </c>
      <c r="CH15" s="1718" t="n">
        <v>-0.09667884670767057</v>
      </c>
      <c r="CI15" s="694" t="n"/>
      <c r="CJ15" s="3634" t="n">
        <v>5277500</v>
      </c>
      <c r="CK15" s="2662" t="n">
        <v>6441799.212441853</v>
      </c>
      <c r="CL15" s="2662" t="n">
        <v>5406602.299709339</v>
      </c>
      <c r="CM15" s="3006" t="n">
        <v>-1164299.212441853</v>
      </c>
      <c r="CN15" s="3006" t="n">
        <v>-129102.2997093387</v>
      </c>
      <c r="CO15" s="3006" t="n">
        <v>5842920</v>
      </c>
      <c r="CP15" s="1718" t="n">
        <v>-0.09677010809663666</v>
      </c>
      <c r="CQ15" s="694" t="n"/>
      <c r="CR15" s="2682" t="n">
        <v>5830349</v>
      </c>
      <c r="CS15" s="2682" t="n">
        <v>6148422.069139836</v>
      </c>
      <c r="CT15" s="2682" t="n">
        <v>5830349</v>
      </c>
      <c r="CU15" s="2682" t="n">
        <v>-318073.0691398364</v>
      </c>
      <c r="CV15" s="2682" t="n">
        <v>0</v>
      </c>
      <c r="CW15" s="2682" t="n">
        <v>5746786</v>
      </c>
      <c r="CX15" s="693">
        <f>IFERROR(CR15/CW15-1, "-")</f>
        <v/>
      </c>
      <c r="CY15" s="377" t="n"/>
      <c r="CZ15" s="3086" t="n">
        <v>6148422.069139836</v>
      </c>
      <c r="DA15" s="2662" t="n">
        <v>5830349</v>
      </c>
      <c r="DB15" s="2662" t="n">
        <v>5830349</v>
      </c>
      <c r="DC15" s="2662" t="n">
        <v>5830349</v>
      </c>
      <c r="DD15" s="2682" t="n">
        <v>5746786</v>
      </c>
      <c r="DE15" s="693">
        <f>CZ15/DD15-1</f>
        <v/>
      </c>
      <c r="DF15" s="693">
        <f>DA15/DD15-1</f>
        <v/>
      </c>
      <c r="DG15" s="1751">
        <f>DB15/DD15-1</f>
        <v/>
      </c>
      <c r="DH15" s="1754">
        <f>DC15/DD15-1</f>
        <v/>
      </c>
      <c r="DI15" s="1730" t="n"/>
      <c r="DJ15" s="3641" t="n"/>
      <c r="DK15" s="3642" t="n"/>
      <c r="DL15" s="1731" t="n"/>
      <c r="DM15" s="1731" t="n"/>
      <c r="DN15" s="1731" t="n"/>
      <c r="DO15" s="1731" t="n"/>
      <c r="DP15" s="1731" t="n"/>
      <c r="DQ15" s="1731" t="n"/>
      <c r="DR15" s="1731" t="n"/>
      <c r="DS15" s="1731" t="n"/>
      <c r="DT15" s="1731" t="n"/>
      <c r="DU15" s="1731" t="n"/>
      <c r="DV15" s="1731" t="n"/>
      <c r="DW15" s="1731" t="n"/>
      <c r="DX15" s="2811">
        <f>(CS15-CZ15)*10^6</f>
        <v/>
      </c>
      <c r="DY15" s="2811">
        <f>(CT15-DC15)*10^6</f>
        <v/>
      </c>
      <c r="DZ15" s="2811">
        <f>(CW15-DD15)*10^6</f>
        <v/>
      </c>
      <c r="EA15" s="1731" t="n"/>
      <c r="EB15" s="1731" t="n"/>
      <c r="EC15" s="1731" t="n"/>
      <c r="ED15" s="1731" t="n"/>
      <c r="EE15" s="1731" t="n"/>
      <c r="EF15" s="1731" t="n"/>
      <c r="EG15" s="1731" t="n"/>
      <c r="EH15" s="1731" t="n"/>
      <c r="EI15" s="1731" t="n"/>
      <c r="EJ15" s="1731" t="n"/>
      <c r="EK15" s="1731" t="n"/>
      <c r="EL15" s="1731" t="n"/>
      <c r="EM15" s="1731" t="n"/>
      <c r="EN15" s="1731" t="n"/>
      <c r="EO15" s="1731" t="n"/>
      <c r="EP15" s="1731" t="n"/>
      <c r="EQ15" s="1731" t="n"/>
      <c r="ER15" s="1731" t="n"/>
      <c r="ES15" s="1731" t="n"/>
      <c r="ET15" s="1731" t="n"/>
      <c r="EU15" s="1731" t="n"/>
      <c r="EV15" s="1731" t="n"/>
      <c r="EW15" s="1731" t="n"/>
      <c r="EX15" s="1731" t="n"/>
      <c r="EY15" s="1731" t="n"/>
      <c r="EZ15" s="1731" t="n"/>
      <c r="FA15" s="1731" t="n"/>
      <c r="FB15" s="1731" t="n"/>
      <c r="FC15" s="1731" t="n"/>
      <c r="FD15" s="1731" t="n"/>
      <c r="FE15" s="1731" t="n"/>
      <c r="FF15" s="1731" t="n"/>
      <c r="FG15" s="1731" t="n"/>
      <c r="FH15" s="1731" t="n"/>
      <c r="FI15" s="1731" t="n"/>
      <c r="FJ15" s="1731" t="n"/>
      <c r="FK15" s="1731" t="n"/>
      <c r="FL15" s="1731" t="n"/>
      <c r="FM15" s="1731" t="n"/>
      <c r="FN15" s="1731" t="n"/>
      <c r="FO15" s="1731" t="n"/>
      <c r="FP15" s="1731" t="n"/>
      <c r="FQ15" s="1731" t="n"/>
      <c r="FR15" s="1731" t="n"/>
      <c r="FS15" s="1731" t="n"/>
      <c r="FX15" s="1650" t="n"/>
    </row>
    <row customFormat="1" customHeight="1" ht="15" r="16" s="1713">
      <c r="A16" s="1755" t="n"/>
      <c r="B16" s="1756" t="inlineStr">
        <is>
          <t>Activations totales</t>
        </is>
      </c>
      <c r="C16" s="643" t="inlineStr">
        <is>
          <t>PARC10</t>
        </is>
      </c>
      <c r="D16" s="3644" t="n">
        <v>360290</v>
      </c>
      <c r="E16" s="3273" t="n">
        <v>436521.1964285714</v>
      </c>
      <c r="F16" s="3273" t="n">
        <v>-76231.19642857142</v>
      </c>
      <c r="G16" s="3273" t="n">
        <v>406147</v>
      </c>
      <c r="H16" s="1734" t="n">
        <v>-0.1129073955981454</v>
      </c>
      <c r="I16" s="224" t="n"/>
      <c r="J16" s="3644" t="n">
        <v>357482</v>
      </c>
      <c r="K16" s="3273" t="n">
        <v>430524.7959183673</v>
      </c>
      <c r="L16" s="3273" t="n">
        <v>-73042.79591836734</v>
      </c>
      <c r="M16" s="3273" t="n">
        <v>400411</v>
      </c>
      <c r="N16" s="1734" t="n">
        <v>-0.1072123393213473</v>
      </c>
      <c r="O16" s="389" t="n"/>
      <c r="P16" s="3644" t="n">
        <v>376470</v>
      </c>
      <c r="Q16" s="3273" t="n">
        <v>436912.7667638484</v>
      </c>
      <c r="R16" s="3273" t="n">
        <v>-60442.76676384837</v>
      </c>
      <c r="S16" s="3273" t="n">
        <v>518095.4595165557</v>
      </c>
      <c r="T16" s="1734" t="n">
        <v>-0.2733578473139081</v>
      </c>
      <c r="U16" s="224" t="n"/>
      <c r="V16" s="3645" t="n">
        <v>408893</v>
      </c>
      <c r="W16" s="3646" t="n">
        <v>428587.3048729696</v>
      </c>
      <c r="X16" s="3646" t="n">
        <v>446248</v>
      </c>
      <c r="Y16" s="3646" t="n">
        <v>-19694.30487296963</v>
      </c>
      <c r="Z16" s="3646" t="n">
        <v>-37355</v>
      </c>
      <c r="AA16" s="3646" t="n">
        <v>559758</v>
      </c>
      <c r="AB16" s="1734" t="n">
        <v>-0.2695182561035304</v>
      </c>
      <c r="AC16" s="224" t="n"/>
      <c r="AD16" s="3644" t="n">
        <v>356197</v>
      </c>
      <c r="AE16" s="3273" t="n">
        <v>428628.348426251</v>
      </c>
      <c r="AF16" s="3273" t="n">
        <v>395423.4</v>
      </c>
      <c r="AG16" s="3273" t="n">
        <v>-72431.34842625097</v>
      </c>
      <c r="AH16" s="3273" t="n">
        <v>-39226.40000000002</v>
      </c>
      <c r="AI16" s="3273" t="n">
        <v>548638</v>
      </c>
      <c r="AJ16" s="1734" t="n">
        <v>-0.3507613398998976</v>
      </c>
      <c r="AK16" s="224" t="n"/>
      <c r="AL16" s="3644" t="n">
        <v>381001.4268087351</v>
      </c>
      <c r="AM16" s="3273" t="n">
        <v>429083.0410585725</v>
      </c>
      <c r="AN16" s="3273" t="n">
        <v>408944.1</v>
      </c>
      <c r="AO16" s="3273" t="n">
        <v>408944.1</v>
      </c>
      <c r="AP16" s="3273" t="n">
        <v>-48081.61424983741</v>
      </c>
      <c r="AQ16" s="3273" t="n">
        <v>-27942.67319126491</v>
      </c>
      <c r="AR16" s="3273" t="n">
        <v>445953.7834934987</v>
      </c>
      <c r="AS16" s="1734" t="n">
        <v>-0.1456481794502155</v>
      </c>
      <c r="AT16" s="224" t="n"/>
      <c r="AU16" s="3644" t="n">
        <v>398571</v>
      </c>
      <c r="AV16" s="3273" t="n">
        <v>429805.9397812258</v>
      </c>
      <c r="AW16" s="3273" t="n">
        <v>403851</v>
      </c>
      <c r="AX16" s="3273" t="n">
        <v>-31234.93978122575</v>
      </c>
      <c r="AY16" s="3273" t="n">
        <v>-5280</v>
      </c>
      <c r="AZ16" s="3273" t="n">
        <v>402656.7468632134</v>
      </c>
      <c r="BA16" s="1734" t="n">
        <v>-0.01014697231585526</v>
      </c>
      <c r="BB16" s="389" t="n"/>
      <c r="BC16" s="3644" t="n">
        <v>479971</v>
      </c>
      <c r="BD16" s="3273" t="n">
        <v>430166.1990356866</v>
      </c>
      <c r="BE16" s="3273" t="n">
        <v>407578.9</v>
      </c>
      <c r="BF16" s="3273" t="n">
        <v>49804.80096431344</v>
      </c>
      <c r="BG16" s="3273" t="n">
        <v>72392.09999999998</v>
      </c>
      <c r="BH16" s="3273" t="n">
        <v>364925</v>
      </c>
      <c r="BI16" s="1734" t="n">
        <v>0.3152592998561348</v>
      </c>
      <c r="BJ16" s="2826" t="n"/>
      <c r="BK16" s="3644" t="n">
        <v>410792</v>
      </c>
      <c r="BL16" s="3273" t="n">
        <v>429229.770836703</v>
      </c>
      <c r="BM16" s="3273" t="n">
        <v>418428.4</v>
      </c>
      <c r="BN16" s="3273" t="n">
        <v>430162.227485706</v>
      </c>
      <c r="BO16" s="3273" t="n">
        <v>-18437.77083670301</v>
      </c>
      <c r="BP16" s="3273" t="n">
        <v>-19370.22748570598</v>
      </c>
      <c r="BQ16" s="3273" t="n">
        <v>360361</v>
      </c>
      <c r="BR16" s="1734" t="n">
        <v>0.1399457765962466</v>
      </c>
      <c r="BS16" s="389" t="n"/>
      <c r="BT16" s="3644" t="n">
        <v>488266.3333333333</v>
      </c>
      <c r="BU16" s="3273" t="n">
        <v>429016.1958250367</v>
      </c>
      <c r="BV16" s="3273" t="n">
        <v>431592.864567405</v>
      </c>
      <c r="BW16" s="3273" t="n">
        <v>59250.13750829658</v>
      </c>
      <c r="BX16" s="3273" t="n">
        <v>56673.46876592829</v>
      </c>
      <c r="BY16" s="3273" t="n">
        <v>374505</v>
      </c>
      <c r="BZ16" s="1734" t="n">
        <v>0.3037645247281968</v>
      </c>
      <c r="CA16" s="389" t="n"/>
      <c r="CB16" s="3644" t="n">
        <v>327814</v>
      </c>
      <c r="CC16" s="3273" t="n">
        <v>429288.1142623493</v>
      </c>
      <c r="CD16" s="3273" t="n">
        <v>409284.45</v>
      </c>
      <c r="CE16" s="3273" t="n">
        <v>-101474.1142623493</v>
      </c>
      <c r="CF16" s="3273" t="n">
        <v>-81470.45000000001</v>
      </c>
      <c r="CG16" s="3273" t="n">
        <v>297936</v>
      </c>
      <c r="CH16" s="1734" t="n">
        <v>0.1002832823156652</v>
      </c>
      <c r="CI16" s="389" t="n"/>
      <c r="CJ16" s="3644" t="n">
        <v>470440</v>
      </c>
      <c r="CK16" s="3273" t="n">
        <v>429359.6584608321</v>
      </c>
      <c r="CL16" s="3273" t="n">
        <v>434362.473021922</v>
      </c>
      <c r="CM16" s="3273" t="n">
        <v>41080.34153916786</v>
      </c>
      <c r="CN16" s="3273" t="n">
        <v>36077.52697807801</v>
      </c>
      <c r="CO16" s="3647" t="n">
        <v>440061</v>
      </c>
      <c r="CP16" s="1734" t="n">
        <v>0.06903361124934948</v>
      </c>
      <c r="CQ16" s="389" t="n"/>
      <c r="CR16" s="3647" t="n">
        <v>4816188.760142068</v>
      </c>
      <c r="CS16" s="3647" t="n">
        <v>5167123.331670414</v>
      </c>
      <c r="CT16" s="3647" t="n">
        <v>4824277.441883768</v>
      </c>
      <c r="CU16" s="3647" t="n">
        <v>-350934.5715283453</v>
      </c>
      <c r="CV16" s="3647" t="n">
        <v>-8088.681741699576</v>
      </c>
      <c r="CW16" s="3647" t="n">
        <v>5119447.989873268</v>
      </c>
      <c r="CX16" s="693">
        <f>IFERROR(CR16/CW16-1, "-")</f>
        <v/>
      </c>
      <c r="CY16" s="392" t="n"/>
      <c r="CZ16" s="3648" t="n">
        <v>5167123.331670414</v>
      </c>
      <c r="DA16" s="3273" t="n">
        <v>4830044.2</v>
      </c>
      <c r="DB16" s="3273" t="n">
        <v>4753462.8</v>
      </c>
      <c r="DC16" s="3273" t="n">
        <v>4824277.441883768</v>
      </c>
      <c r="DD16" s="3647" t="n">
        <v>5119447.989873268</v>
      </c>
      <c r="DE16" s="224">
        <f>CZ16/DD16-1</f>
        <v/>
      </c>
      <c r="DF16" s="224">
        <f>DA16/DD16-1</f>
        <v/>
      </c>
      <c r="DG16" s="224">
        <f>DB16/DD16-1</f>
        <v/>
      </c>
      <c r="DH16" s="764">
        <f>DC16/DD16-1</f>
        <v/>
      </c>
      <c r="DI16" s="1712" t="n"/>
      <c r="DJ16" s="3642" t="n"/>
      <c r="DK16" s="3642" t="n"/>
      <c r="DX16" s="2811">
        <f>(CS16-CZ16)*10^6</f>
        <v/>
      </c>
      <c r="DY16" s="2811">
        <f>(CT16-DC16)*10^6</f>
        <v/>
      </c>
      <c r="DZ16" s="2811">
        <f>(CW16-DD16)*10^6</f>
        <v/>
      </c>
      <c r="FX16" s="1650" t="n"/>
    </row>
    <row customFormat="1" customHeight="1" ht="15" r="17" s="1713">
      <c r="A17" s="1755" t="n"/>
      <c r="B17" s="1756" t="inlineStr">
        <is>
          <t>Résiliations totales</t>
        </is>
      </c>
      <c r="C17" s="643" t="inlineStr">
        <is>
          <t>PARC11</t>
        </is>
      </c>
      <c r="D17" s="3644" t="n">
        <v>-424235</v>
      </c>
      <c r="E17" s="3273" t="n">
        <v>-444045.92268419</v>
      </c>
      <c r="F17" s="3273" t="n">
        <v>19810.92268419004</v>
      </c>
      <c r="G17" s="3273" t="n">
        <v>-317287</v>
      </c>
      <c r="H17" s="1734" t="n">
        <v>0.3370702234885135</v>
      </c>
      <c r="I17" s="224" t="n"/>
      <c r="J17" s="3644" t="n">
        <v>-358102</v>
      </c>
      <c r="K17" s="3273" t="n">
        <v>-396843.3319667933</v>
      </c>
      <c r="L17" s="3273" t="n">
        <v>38741.33196679328</v>
      </c>
      <c r="M17" s="3273" t="n">
        <v>-314669</v>
      </c>
      <c r="N17" s="1734" t="n">
        <v>0.1380275781853313</v>
      </c>
      <c r="O17" s="389" t="n"/>
      <c r="P17" s="3644" t="n">
        <v>-355054.1962442144</v>
      </c>
      <c r="Q17" s="3273" t="n">
        <v>-424367.8362417827</v>
      </c>
      <c r="R17" s="3273" t="n">
        <v>69313.63999756833</v>
      </c>
      <c r="S17" s="3273" t="n">
        <v>-389528.605941398</v>
      </c>
      <c r="T17" s="1734" t="n">
        <v>-0.08850289599108441</v>
      </c>
      <c r="U17" s="224" t="n"/>
      <c r="V17" s="3645" t="n">
        <v>-393708.803755786</v>
      </c>
      <c r="W17" s="3646" t="n">
        <v>-406184.0226223772</v>
      </c>
      <c r="X17" s="3646" t="n">
        <v>-346817.9045731743</v>
      </c>
      <c r="Y17" s="3646" t="n">
        <v>12475.21886659123</v>
      </c>
      <c r="Z17" s="3646" t="n">
        <v>-46890.89918261167</v>
      </c>
      <c r="AA17" s="3646" t="n">
        <v>-316934</v>
      </c>
      <c r="AB17" s="1734" t="n">
        <v>0.2422422452491244</v>
      </c>
      <c r="AC17" s="224" t="n"/>
      <c r="AD17" s="3644" t="n">
        <v>-552353</v>
      </c>
      <c r="AE17" s="3273" t="n">
        <v>-415070.2866526488</v>
      </c>
      <c r="AF17" s="3273" t="n">
        <v>-388839.5672058173</v>
      </c>
      <c r="AG17" s="3273" t="n">
        <v>-137282.7133473512</v>
      </c>
      <c r="AH17" s="3273" t="n">
        <v>-163513.4327941827</v>
      </c>
      <c r="AI17" s="3273" t="n">
        <v>-361899</v>
      </c>
      <c r="AJ17" s="1734" t="n">
        <v>0.5262628523427808</v>
      </c>
      <c r="AK17" s="224" t="n"/>
      <c r="AL17" s="3644" t="n">
        <v>-447237.74321532</v>
      </c>
      <c r="AM17" s="3273" t="n">
        <v>-397333.2227414222</v>
      </c>
      <c r="AN17" s="3273" t="n">
        <v>-378223.0790727546</v>
      </c>
      <c r="AO17" s="3273" t="n">
        <v>-449826.9638133628</v>
      </c>
      <c r="AP17" s="3273" t="n">
        <v>-49904.52047389775</v>
      </c>
      <c r="AQ17" s="3273" t="n">
        <v>-69014.66414256539</v>
      </c>
      <c r="AR17" s="3273" t="n">
        <v>-438217.38393187</v>
      </c>
      <c r="AS17" s="1734" t="n">
        <v>0.02058421143067291</v>
      </c>
      <c r="AT17" s="224" t="n"/>
      <c r="AU17" s="3644" t="n">
        <v>-665877</v>
      </c>
      <c r="AV17" s="3273" t="n">
        <v>-405975.0642009755</v>
      </c>
      <c r="AW17" s="3273" t="n">
        <v>-656552.0431976854</v>
      </c>
      <c r="AX17" s="3273" t="n">
        <v>-259901.9357990245</v>
      </c>
      <c r="AY17" s="3273" t="n">
        <v>-9324.956802314613</v>
      </c>
      <c r="AZ17" s="3273" t="n">
        <v>-495237</v>
      </c>
      <c r="BA17" s="1734" t="n">
        <v>0.3445623004743184</v>
      </c>
      <c r="BB17" s="389" t="n"/>
      <c r="BC17" s="3644" t="n">
        <v>-357711</v>
      </c>
      <c r="BD17" s="3273" t="n">
        <v>-401526.9384947648</v>
      </c>
      <c r="BE17" s="3273" t="n">
        <v>-544612.3799904964</v>
      </c>
      <c r="BF17" s="3273" t="n">
        <v>43815.93849476479</v>
      </c>
      <c r="BG17" s="3273" t="n">
        <v>186901.3799904964</v>
      </c>
      <c r="BH17" s="3273" t="n">
        <v>-488532</v>
      </c>
      <c r="BI17" s="1734" t="n">
        <v>-0.2677838913315811</v>
      </c>
      <c r="BJ17" s="2826" t="n"/>
      <c r="BK17" s="3644" t="n">
        <v>-404542</v>
      </c>
      <c r="BL17" s="3273" t="n">
        <v>-384368.782746441</v>
      </c>
      <c r="BM17" s="3273" t="n">
        <v>-375459.9682826794</v>
      </c>
      <c r="BN17" s="3273" t="n">
        <v>-427214.7176859686</v>
      </c>
      <c r="BO17" s="3273" t="n">
        <v>-20173.21725355904</v>
      </c>
      <c r="BP17" s="3273" t="n">
        <v>22672.71768596862</v>
      </c>
      <c r="BQ17" s="3273" t="n">
        <v>-527475</v>
      </c>
      <c r="BR17" s="1734" t="n">
        <v>-0.2330593867007915</v>
      </c>
      <c r="BS17" s="389" t="n"/>
      <c r="BT17" s="3644" t="n">
        <v>-459912.6666666667</v>
      </c>
      <c r="BU17" s="3273" t="n">
        <v>-392726.9370074378</v>
      </c>
      <c r="BV17" s="3273" t="n">
        <v>-459759.1808318631</v>
      </c>
      <c r="BW17" s="3273" t="n">
        <v>-67185.72965922893</v>
      </c>
      <c r="BX17" s="3273" t="n">
        <v>-153.4858348035486</v>
      </c>
      <c r="BY17" s="3273" t="n">
        <v>-467805</v>
      </c>
      <c r="BZ17" s="1734" t="n">
        <v>-0.01687098969299883</v>
      </c>
      <c r="CA17" s="389" t="n"/>
      <c r="CB17" s="3644" t="n">
        <v>-479864</v>
      </c>
      <c r="CC17" s="3273" t="n">
        <v>-375944.1845487315</v>
      </c>
      <c r="CD17" s="3273" t="n">
        <v>-372409.0274193548</v>
      </c>
      <c r="CE17" s="3273" t="n">
        <v>-103919.8154512685</v>
      </c>
      <c r="CF17" s="3273" t="n">
        <v>-107454.9725806452</v>
      </c>
      <c r="CG17" s="3273" t="n">
        <v>-465669</v>
      </c>
      <c r="CH17" s="1734" t="n">
        <v>0.03048302549665105</v>
      </c>
      <c r="CI17" s="389" t="n"/>
      <c r="CJ17" s="3644" t="n">
        <v>-447747</v>
      </c>
      <c r="CK17" s="3273" t="n">
        <v>-384168.376802652</v>
      </c>
      <c r="CL17" s="3273" t="n">
        <v>-386685.5792249999</v>
      </c>
      <c r="CM17" s="3273" t="n">
        <v>-63578.62319734797</v>
      </c>
      <c r="CN17" s="3273" t="n">
        <v>-61061.42077500006</v>
      </c>
      <c r="CO17" s="3647" t="n">
        <v>-452632</v>
      </c>
      <c r="CP17" s="1734" t="n">
        <v>-0.01079243182099365</v>
      </c>
      <c r="CQ17" s="389" t="n"/>
      <c r="CR17" s="3647" t="n">
        <v>-5346344.409881988</v>
      </c>
      <c r="CS17" s="3647" t="n">
        <v>-4828554.906710217</v>
      </c>
      <c r="CT17" s="3647" t="n">
        <v>-5200347.248377508</v>
      </c>
      <c r="CU17" s="3647" t="n">
        <v>-517789.5031717708</v>
      </c>
      <c r="CV17" s="3647" t="n">
        <v>-145997.1615044801</v>
      </c>
      <c r="CW17" s="3647" t="n">
        <v>-5035884.989873268</v>
      </c>
      <c r="CX17" s="693">
        <f>IFERROR(CR17/CW17-1, "-")</f>
        <v/>
      </c>
      <c r="CY17" s="392" t="n"/>
      <c r="CZ17" s="3648" t="n">
        <v>-4828554.906710217</v>
      </c>
      <c r="DA17" s="3273" t="n">
        <v>-4611064.142574511</v>
      </c>
      <c r="DB17" s="3273" t="n">
        <v>-5174339.660580623</v>
      </c>
      <c r="DC17" s="3273" t="n">
        <v>-5200347.248377508</v>
      </c>
      <c r="DD17" s="3647" t="n">
        <v>-5035884.989873268</v>
      </c>
      <c r="DE17" s="224">
        <f>CZ17/DD17-1</f>
        <v/>
      </c>
      <c r="DF17" s="224">
        <f>DA17/DD17-1</f>
        <v/>
      </c>
      <c r="DG17" s="224">
        <f>DB17/DD17-1</f>
        <v/>
      </c>
      <c r="DH17" s="764">
        <f>DC17/DD17-1</f>
        <v/>
      </c>
      <c r="DI17" s="1712" t="n"/>
      <c r="DJ17" s="3642" t="n"/>
      <c r="DK17" s="3642" t="n"/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Format="1" customHeight="1" ht="15" r="18" s="1765">
      <c r="A18" s="1760" t="n"/>
      <c r="B18" s="1761" t="inlineStr">
        <is>
          <t>% résiliation</t>
        </is>
      </c>
      <c r="C18" s="643" t="inlineStr">
        <is>
          <t>PARC12</t>
        </is>
      </c>
      <c r="D18" s="1762" t="n">
        <v>0.4606678230702516</v>
      </c>
      <c r="E18" s="224" t="n">
        <v>0.2162574736038672</v>
      </c>
      <c r="F18" s="224" t="n">
        <v>0.2444103494663844</v>
      </c>
      <c r="G18" s="224" t="n">
        <v>0.4960588788409969</v>
      </c>
      <c r="H18" s="1734" t="n">
        <v>-0.07134446590984078</v>
      </c>
      <c r="I18" s="224" t="n"/>
      <c r="J18" s="1762" t="n">
        <v>0.1386645315906497</v>
      </c>
      <c r="K18" s="224" t="n">
        <v>0.2155718995688562</v>
      </c>
      <c r="L18" s="224" t="n">
        <v>-0.07690736797820652</v>
      </c>
      <c r="M18" s="224" t="n">
        <v>0.1845320101298241</v>
      </c>
      <c r="N18" s="1734" t="n">
        <v>-0.2485610952100137</v>
      </c>
      <c r="O18" s="389" t="n"/>
      <c r="P18" s="1762" t="n">
        <v>0.1931092193559808</v>
      </c>
      <c r="Q18" s="224" t="n">
        <v>0.2148906585766654</v>
      </c>
      <c r="R18" s="224" t="n">
        <v>-0.02178143922068462</v>
      </c>
      <c r="S18" s="224" t="n">
        <v>0.5616590977213988</v>
      </c>
      <c r="T18" s="1734" t="n">
        <v>-0.6561807328690877</v>
      </c>
      <c r="U18" s="224" t="n"/>
      <c r="V18" s="2066" t="n">
        <v>0.2078309403093179</v>
      </c>
      <c r="W18" s="129" t="n">
        <v>0.207858740040102</v>
      </c>
      <c r="X18" s="129" t="n">
        <v>0.2111076755765479</v>
      </c>
      <c r="Y18" s="129" t="n">
        <v>-2.779973078415043e-05</v>
      </c>
      <c r="Z18" s="129" t="n">
        <v>-0.003276735267229991</v>
      </c>
      <c r="AA18" s="129" t="n">
        <v>0.5564839282306888</v>
      </c>
      <c r="AB18" s="1734" t="n">
        <v>-0.626528404926077</v>
      </c>
      <c r="AC18" s="224" t="n"/>
      <c r="AD18" s="1762" t="n">
        <v>0.1954518095935938</v>
      </c>
      <c r="AE18" s="224" t="n">
        <v>0.2069895564360162</v>
      </c>
      <c r="AF18" s="224" t="n">
        <v>0.210211166671975</v>
      </c>
      <c r="AG18" s="224" t="n">
        <v>-0.01153774684242237</v>
      </c>
      <c r="AH18" s="224" t="n">
        <v>-0.01475935707838122</v>
      </c>
      <c r="AI18" s="224" t="n">
        <v>0.274786337167193</v>
      </c>
      <c r="AJ18" s="1734" t="n">
        <v>-0.2887135087991231</v>
      </c>
      <c r="AK18" s="224" t="n"/>
      <c r="AL18" s="1762" t="n">
        <v>0.3165082340340072</v>
      </c>
      <c r="AM18" s="224" t="n">
        <v>0.2060203731257869</v>
      </c>
      <c r="AN18" s="224" t="n">
        <v>0.209211652455067</v>
      </c>
      <c r="AO18" s="224" t="n">
        <v>0.2038337210978196</v>
      </c>
      <c r="AP18" s="224" t="n">
        <v>0.1104878609082203</v>
      </c>
      <c r="AQ18" s="224" t="n">
        <v>0.1072965815789402</v>
      </c>
      <c r="AR18" s="224" t="n">
        <v>0.3500864734552697</v>
      </c>
      <c r="AS18" s="1734" t="n">
        <v>-0.09591412970016588</v>
      </c>
      <c r="AT18" s="224" t="n"/>
      <c r="AU18" s="1762" t="n">
        <v>0.2843260493681473</v>
      </c>
      <c r="AV18" s="224" t="n">
        <v>0.1987948064856806</v>
      </c>
      <c r="AW18" s="224" t="n">
        <v>0.1966951123313493</v>
      </c>
      <c r="AX18" s="224" t="n">
        <v>0.08553124288246669</v>
      </c>
      <c r="AY18" s="224" t="n">
        <v>0.08763093703679797</v>
      </c>
      <c r="AZ18" s="224" t="n">
        <v>0.08716973349526799</v>
      </c>
      <c r="BA18" s="1734" t="n">
        <v>2.261751963295631</v>
      </c>
      <c r="BB18" s="389" t="n"/>
      <c r="BC18" s="1762" t="n">
        <v>0.2617501947546091</v>
      </c>
      <c r="BD18" s="224" t="n">
        <v>0.1976691512580818</v>
      </c>
      <c r="BE18" s="224" t="n">
        <v>0.1955930442223648</v>
      </c>
      <c r="BF18" s="224" t="n">
        <v>0.06408104349652738</v>
      </c>
      <c r="BG18" s="224" t="n">
        <v>0.0661571505322443</v>
      </c>
      <c r="BH18" s="224" t="n">
        <v>0.2188913839448679</v>
      </c>
      <c r="BI18" s="1734" t="n">
        <v>0.195799441884547</v>
      </c>
      <c r="BJ18" s="389" t="n"/>
      <c r="BK18" s="1762" t="n">
        <v>0.2181454606050507</v>
      </c>
      <c r="BL18" s="224" t="n">
        <v>0.1964556133098678</v>
      </c>
      <c r="BM18" s="224" t="n">
        <v>0.1944047872178853</v>
      </c>
      <c r="BN18" s="224" t="n">
        <v>0.192770110223289</v>
      </c>
      <c r="BO18" s="224" t="n">
        <v>0.02168984729518286</v>
      </c>
      <c r="BP18" s="224" t="n">
        <v>0.0253753503817617</v>
      </c>
      <c r="BQ18" s="224" t="n">
        <v>0.121977414000716</v>
      </c>
      <c r="BR18" s="1734" t="n">
        <v>0.7884086360756115</v>
      </c>
      <c r="BS18" s="389" t="n"/>
      <c r="BT18" s="1762" t="n">
        <v>0.1912201470072799</v>
      </c>
      <c r="BU18" s="224" t="n">
        <v>0.1891070284778918</v>
      </c>
      <c r="BV18" s="224" t="n">
        <v>0.1921182079946013</v>
      </c>
      <c r="BW18" s="224" t="n">
        <v>0.002113118529388142</v>
      </c>
      <c r="BX18" s="224" t="n">
        <v>-0.0008980609873213696</v>
      </c>
      <c r="BY18" s="224" t="n">
        <v>0.1773107441561227</v>
      </c>
      <c r="BZ18" s="1734" t="n">
        <v>0.07844647495760304</v>
      </c>
      <c r="CA18" s="389" t="n"/>
      <c r="CB18" s="1762" t="n">
        <v>0.1920144462279293</v>
      </c>
      <c r="CC18" s="224" t="n">
        <v>0.1878655044592807</v>
      </c>
      <c r="CD18" s="224" t="n">
        <v>0.1914707000591006</v>
      </c>
      <c r="CE18" s="224" t="n">
        <v>0.00414894176864869</v>
      </c>
      <c r="CF18" s="224" t="n">
        <v>0.0005437461688287959</v>
      </c>
      <c r="CG18" s="224" t="n">
        <v>0.3920630816959669</v>
      </c>
      <c r="CH18" s="1734" t="n">
        <v>-0.5102460415366761</v>
      </c>
      <c r="CI18" s="389" t="n"/>
      <c r="CJ18" s="1762" t="n">
        <v>0.1976044312023836</v>
      </c>
      <c r="CK18" s="224" t="n">
        <v>0.1866401758030043</v>
      </c>
      <c r="CL18" s="224" t="n">
        <v>0.1908275421349544</v>
      </c>
      <c r="CM18" s="224" t="n">
        <v>0.01096425539937929</v>
      </c>
      <c r="CN18" s="224" t="n">
        <v>0.006776889067429154</v>
      </c>
      <c r="CO18" s="224" t="n">
        <v>0.0009102928108541582</v>
      </c>
      <c r="CP18" s="1734" t="n">
        <v>216.0778774106375</v>
      </c>
      <c r="CQ18" s="389" t="n"/>
      <c r="CR18" s="224" t="n">
        <v>0.2380632657299093</v>
      </c>
      <c r="CS18" s="224" t="n">
        <v>0.2008611277064749</v>
      </c>
      <c r="CT18" s="224" t="n">
        <v>0.4707312006647278</v>
      </c>
      <c r="CU18" s="224" t="n">
        <v>0.03720213802343442</v>
      </c>
      <c r="CV18" s="224" t="n">
        <v>-0.2326679349348185</v>
      </c>
      <c r="CW18" s="224" t="n">
        <v>0.2802152847736671</v>
      </c>
      <c r="CX18" s="693">
        <f>IFERROR(CR18/CW18-1, "-")</f>
        <v/>
      </c>
      <c r="CY18" s="1763" t="n"/>
      <c r="CZ18" s="1763" t="n">
        <v>0.2008611277064749</v>
      </c>
      <c r="DA18" s="224" t="n">
        <v>0.2148056600018853</v>
      </c>
      <c r="DB18" s="224" t="n">
        <v>0.2108130741117906</v>
      </c>
      <c r="DC18" s="224" t="n">
        <v>0.235365600332364</v>
      </c>
      <c r="DD18" s="224" t="n">
        <v>0.2802152847736671</v>
      </c>
      <c r="DE18" s="224">
        <f>CZ18/DD18-1</f>
        <v/>
      </c>
      <c r="DF18" s="224">
        <f>DA18/DD18-1</f>
        <v/>
      </c>
      <c r="DG18" s="224">
        <f>DB18/DD18-1</f>
        <v/>
      </c>
      <c r="DH18" s="764">
        <f>DC18/DD18-1</f>
        <v/>
      </c>
      <c r="DI18" s="1764" t="n"/>
      <c r="DJ18" s="3642" t="n"/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Format="1" customHeight="1" ht="15" r="19" s="1713">
      <c r="A19" s="1755" t="n"/>
      <c r="B19" s="1756" t="inlineStr">
        <is>
          <t>Ventes nettes</t>
        </is>
      </c>
      <c r="C19" s="643" t="inlineStr">
        <is>
          <t>PARC13</t>
        </is>
      </c>
      <c r="D19" s="3644" t="n">
        <v>-396</v>
      </c>
      <c r="E19" s="3273" t="n">
        <v>299.9999999999998</v>
      </c>
      <c r="F19" s="3273" t="n">
        <v>-695.9999999999998</v>
      </c>
      <c r="G19" s="3273" t="n">
        <v>-2176</v>
      </c>
      <c r="H19" s="1734" t="n">
        <v>-0.8180147058823529</v>
      </c>
      <c r="I19" s="224" t="n"/>
      <c r="J19" s="3644" t="n">
        <v>765</v>
      </c>
      <c r="K19" s="3273" t="n">
        <v>299.9999999999998</v>
      </c>
      <c r="L19" s="3273" t="n">
        <v>465.0000000000002</v>
      </c>
      <c r="M19" s="3273" t="n">
        <v>4819</v>
      </c>
      <c r="N19" s="1734" t="n">
        <v>-0.8412533720688939</v>
      </c>
      <c r="O19" s="389" t="n"/>
      <c r="P19" s="3644" t="n">
        <v>809</v>
      </c>
      <c r="Q19" s="3273" t="n">
        <v>299.9999999999998</v>
      </c>
      <c r="R19" s="3273" t="n">
        <v>509.0000000000002</v>
      </c>
      <c r="S19" s="3273" t="n">
        <v>-2929</v>
      </c>
      <c r="T19" s="1734" t="n">
        <v>-1.276203482417207</v>
      </c>
      <c r="U19" s="224" t="n"/>
      <c r="V19" s="3645" t="n">
        <v>536</v>
      </c>
      <c r="W19" s="3646" t="n">
        <v>349.9999999999998</v>
      </c>
      <c r="X19" s="3646" t="n">
        <v>349.9999999999998</v>
      </c>
      <c r="Y19" s="3646" t="n">
        <v>186.0000000000002</v>
      </c>
      <c r="Z19" s="3646" t="n">
        <v>186.0000000000002</v>
      </c>
      <c r="AA19" s="3646" t="n">
        <v>-947</v>
      </c>
      <c r="AB19" s="1734" t="n">
        <v>-1.565997888067582</v>
      </c>
      <c r="AC19" s="224" t="n"/>
      <c r="AD19" s="3644" t="n">
        <v>2761</v>
      </c>
      <c r="AE19" s="3273" t="n">
        <v>449.9999999999995</v>
      </c>
      <c r="AF19" s="3273" t="n">
        <v>449.9999999999995</v>
      </c>
      <c r="AG19" s="3273" t="n">
        <v>2311</v>
      </c>
      <c r="AH19" s="3273" t="n">
        <v>2311</v>
      </c>
      <c r="AI19" s="3273" t="n">
        <v>589</v>
      </c>
      <c r="AJ19" s="1734" t="n">
        <v>3.687606112054329</v>
      </c>
      <c r="AK19" s="224" t="n"/>
      <c r="AL19" s="3644" t="n">
        <v>368</v>
      </c>
      <c r="AM19" s="3273" t="n">
        <v>449.9999999999995</v>
      </c>
      <c r="AN19" s="3273" t="n">
        <v>449.9999999999995</v>
      </c>
      <c r="AO19" s="3273" t="n">
        <v>449.9999999999995</v>
      </c>
      <c r="AP19" s="3273" t="n">
        <v>-81.99999999999955</v>
      </c>
      <c r="AQ19" s="3273" t="n">
        <v>-81.99999999999955</v>
      </c>
      <c r="AR19" s="3273" t="n">
        <v>-1445</v>
      </c>
      <c r="AS19" s="1734" t="n">
        <v>-1.254671280276817</v>
      </c>
      <c r="AT19" s="224" t="n"/>
      <c r="AU19" s="3644" t="n">
        <v>341</v>
      </c>
      <c r="AV19" s="3273" t="n">
        <v>499.9999999999995</v>
      </c>
      <c r="AW19" s="3273" t="n">
        <v>499.9999999999995</v>
      </c>
      <c r="AX19" s="3273" t="n">
        <v>-158.9999999999995</v>
      </c>
      <c r="AY19" s="3273" t="n">
        <v>-158.9999999999995</v>
      </c>
      <c r="AZ19" s="3273" t="n">
        <v>4272</v>
      </c>
      <c r="BA19" s="1734" t="n">
        <v>-0.9201779026217228</v>
      </c>
      <c r="BB19" s="389" t="n"/>
      <c r="BC19" s="3644" t="n">
        <v>1157</v>
      </c>
      <c r="BD19" s="3273" t="n">
        <v>600</v>
      </c>
      <c r="BE19" s="3273" t="n">
        <v>600</v>
      </c>
      <c r="BF19" s="3273" t="n">
        <v>557</v>
      </c>
      <c r="BG19" s="3273" t="n">
        <v>557</v>
      </c>
      <c r="BH19" s="3273" t="n">
        <v>1974</v>
      </c>
      <c r="BI19" s="1734" t="n">
        <v>-0.4138804457953394</v>
      </c>
      <c r="BJ19" s="2826" t="n"/>
      <c r="BK19" s="3644" t="n">
        <v>475</v>
      </c>
      <c r="BL19" s="3273" t="n">
        <v>600</v>
      </c>
      <c r="BM19" s="3273" t="n">
        <v>600</v>
      </c>
      <c r="BN19" s="3273" t="n">
        <v>335.75</v>
      </c>
      <c r="BO19" s="3273" t="n">
        <v>-125</v>
      </c>
      <c r="BP19" s="3273" t="n">
        <v>139.25</v>
      </c>
      <c r="BQ19" s="3273" t="n">
        <v>1586</v>
      </c>
      <c r="BR19" s="1734" t="n">
        <v>-0.7005044136191677</v>
      </c>
      <c r="BS19" s="389" t="n"/>
      <c r="BT19" s="3644" t="n">
        <v>257.666666666667</v>
      </c>
      <c r="BU19" s="3273" t="n">
        <v>650</v>
      </c>
      <c r="BV19" s="3273" t="n">
        <v>335.75</v>
      </c>
      <c r="BW19" s="3273" t="n">
        <v>-392.333333333333</v>
      </c>
      <c r="BX19" s="3273" t="n">
        <v>-78.08333333333303</v>
      </c>
      <c r="BY19" s="3273" t="n">
        <v>572</v>
      </c>
      <c r="BZ19" s="1734" t="n">
        <v>-0.549533799533799</v>
      </c>
      <c r="CA19" s="389" t="n"/>
      <c r="CB19" s="3644" t="n">
        <v>336</v>
      </c>
      <c r="CC19" s="3273" t="n">
        <v>650</v>
      </c>
      <c r="CD19" s="3273" t="n">
        <v>335.75</v>
      </c>
      <c r="CE19" s="3273" t="n">
        <v>-314</v>
      </c>
      <c r="CF19" s="3273" t="n">
        <v>0.25</v>
      </c>
      <c r="CG19" s="3273" t="n">
        <v>-1428</v>
      </c>
      <c r="CH19" s="1734" t="n">
        <v>-1.235294117647059</v>
      </c>
      <c r="CI19" s="389" t="n"/>
      <c r="CJ19" s="3644" t="n">
        <v>340</v>
      </c>
      <c r="CK19" s="3273" t="n">
        <v>650</v>
      </c>
      <c r="CL19" s="3273" t="n">
        <v>335.75</v>
      </c>
      <c r="CM19" s="3273" t="n">
        <v>-310</v>
      </c>
      <c r="CN19" s="3273" t="n">
        <v>4.25</v>
      </c>
      <c r="CO19" s="3647" t="n">
        <v>320</v>
      </c>
      <c r="CP19" s="1734" t="n">
        <v>0.0625</v>
      </c>
      <c r="CQ19" s="389" t="n"/>
      <c r="CR19" s="3647" t="n">
        <v>7750.666666666667</v>
      </c>
      <c r="CS19" s="3647" t="n">
        <v>5799.999999999998</v>
      </c>
      <c r="CT19" s="3647" t="n">
        <v>7684</v>
      </c>
      <c r="CU19" s="3647" t="n">
        <v>1950.666666666669</v>
      </c>
      <c r="CV19" s="3647" t="n">
        <v>66.66666666666697</v>
      </c>
      <c r="CW19" s="3647" t="n">
        <v>5207</v>
      </c>
      <c r="CX19" s="693">
        <f>IFERROR(CR19/CW19-1, "-")</f>
        <v/>
      </c>
      <c r="CY19" s="392" t="n"/>
      <c r="CZ19" s="3648" t="n">
        <v>5800</v>
      </c>
      <c r="DA19" s="3273" t="n">
        <v>6078</v>
      </c>
      <c r="DB19" s="3273" t="n">
        <v>8575</v>
      </c>
      <c r="DC19" s="3273" t="n">
        <v>7684</v>
      </c>
      <c r="DD19" s="3647" t="n">
        <v>5207</v>
      </c>
      <c r="DE19" s="224">
        <f>CZ19/DD19-1</f>
        <v/>
      </c>
      <c r="DF19" s="224">
        <f>DA19/DD19-1</f>
        <v/>
      </c>
      <c r="DG19" s="224">
        <f>DB19/DD19-1</f>
        <v/>
      </c>
      <c r="DH19" s="764">
        <f>DC19/DD19-1</f>
        <v/>
      </c>
      <c r="DI19" s="1712" t="n"/>
      <c r="DJ19" s="3642" t="n"/>
      <c r="DK19" s="3642" t="n"/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Format="1" customHeight="1" ht="15" r="20" s="1713">
      <c r="A20" s="1755" t="n"/>
      <c r="B20" s="1756" t="inlineStr">
        <is>
          <t>Acroissement net</t>
        </is>
      </c>
      <c r="C20" s="643" t="inlineStr">
        <is>
          <t>PARC14</t>
        </is>
      </c>
      <c r="D20" s="3644" t="n">
        <v>-63549</v>
      </c>
      <c r="E20" s="3273" t="n">
        <v>-7824.726255618618</v>
      </c>
      <c r="F20" s="3273" t="n">
        <v>-55724.27374438138</v>
      </c>
      <c r="G20" s="3273" t="n">
        <v>91036</v>
      </c>
      <c r="H20" s="1734" t="n">
        <v>-1.69806450195527</v>
      </c>
      <c r="I20" s="224" t="n"/>
      <c r="J20" s="3644" t="n">
        <v>-1385</v>
      </c>
      <c r="K20" s="3273" t="n">
        <v>33381.46395157406</v>
      </c>
      <c r="L20" s="3273" t="n">
        <v>-34766.46395157406</v>
      </c>
      <c r="M20" s="3273" t="n">
        <v>80923</v>
      </c>
      <c r="N20" s="1734" t="n">
        <v>-1.017115035280452</v>
      </c>
      <c r="O20" s="389" t="n"/>
      <c r="P20" s="3644" t="n">
        <v>20606.80375578563</v>
      </c>
      <c r="Q20" s="3273" t="n">
        <v>12244.93052206567</v>
      </c>
      <c r="R20" s="3273" t="n">
        <v>8361.873233719962</v>
      </c>
      <c r="S20" s="3273" t="n">
        <v>131495.8535751576</v>
      </c>
      <c r="T20" s="1734" t="n">
        <v>-0.8432893266554019</v>
      </c>
      <c r="U20" s="224" t="n"/>
      <c r="V20" s="3645" t="n">
        <v>14648.19624421402</v>
      </c>
      <c r="W20" s="3646" t="n">
        <v>22053.28225059243</v>
      </c>
      <c r="X20" s="3646" t="n">
        <v>99080.09542682569</v>
      </c>
      <c r="Y20" s="3646" t="n">
        <v>-7405.086006378406</v>
      </c>
      <c r="Z20" s="3646" t="n">
        <v>-84431.89918261167</v>
      </c>
      <c r="AA20" s="3646" t="n">
        <v>243771</v>
      </c>
      <c r="AB20" s="1734" t="n">
        <v>-0.9399100129046768</v>
      </c>
      <c r="AC20" s="224" t="n"/>
      <c r="AD20" s="3644" t="n">
        <v>-198917</v>
      </c>
      <c r="AE20" s="3273" t="n">
        <v>13108.06177360221</v>
      </c>
      <c r="AF20" s="3273" t="n">
        <v>6133.832794182701</v>
      </c>
      <c r="AG20" s="3273" t="n">
        <v>-212025.0617736022</v>
      </c>
      <c r="AH20" s="3273" t="n">
        <v>-205050.8327941827</v>
      </c>
      <c r="AI20" s="3273" t="n">
        <v>186150</v>
      </c>
      <c r="AJ20" s="1734" t="n">
        <v>-2.068584474885845</v>
      </c>
      <c r="AK20" s="224" t="n"/>
      <c r="AL20" s="3644" t="n">
        <v>-66604.31640658487</v>
      </c>
      <c r="AM20" s="3273" t="n">
        <v>31299.81831715029</v>
      </c>
      <c r="AN20" s="3273" t="n">
        <v>30271.02092724544</v>
      </c>
      <c r="AO20" s="3273" t="n">
        <v>-41332.86381336278</v>
      </c>
      <c r="AP20" s="3273" t="n">
        <v>-97904.13472373516</v>
      </c>
      <c r="AQ20" s="3273" t="n">
        <v>-96875.33733383031</v>
      </c>
      <c r="AR20" s="3273" t="n">
        <v>9181.399561628758</v>
      </c>
      <c r="AS20" s="1734" t="n">
        <v>-8.254266188886941</v>
      </c>
      <c r="AT20" s="224" t="n"/>
      <c r="AU20" s="3644" t="n">
        <v>-267647</v>
      </c>
      <c r="AV20" s="3273" t="n">
        <v>23330.87558025023</v>
      </c>
      <c r="AW20" s="3273" t="n">
        <v>-253201.0431976854</v>
      </c>
      <c r="AX20" s="3273" t="n">
        <v>-290977.8755802502</v>
      </c>
      <c r="AY20" s="3273" t="n">
        <v>-14445.95680231461</v>
      </c>
      <c r="AZ20" s="3273" t="n">
        <v>-96852.25313678663</v>
      </c>
      <c r="BA20" s="1734" t="n">
        <v>1.763456619042162</v>
      </c>
      <c r="BB20" s="389" t="n"/>
      <c r="BC20" s="3644" t="n">
        <v>121103</v>
      </c>
      <c r="BD20" s="3273" t="n">
        <v>28039.26054092176</v>
      </c>
      <c r="BE20" s="3273" t="n">
        <v>-137633.4799904964</v>
      </c>
      <c r="BF20" s="3273" t="n">
        <v>93063.73945907824</v>
      </c>
      <c r="BG20" s="3273" t="n">
        <v>258736.4799904964</v>
      </c>
      <c r="BH20" s="3273" t="n">
        <v>-125581</v>
      </c>
      <c r="BI20" s="1734" t="n">
        <v>-1.964341739594365</v>
      </c>
      <c r="BJ20" s="2826" t="n"/>
      <c r="BK20" s="3644" t="n">
        <v>5775</v>
      </c>
      <c r="BL20" s="3273" t="n">
        <v>44260.98809026205</v>
      </c>
      <c r="BM20" s="3273" t="n">
        <v>42368.43171732058</v>
      </c>
      <c r="BN20" s="3273" t="n">
        <v>2611.759799737367</v>
      </c>
      <c r="BO20" s="3273" t="n">
        <v>-38485.98809026205</v>
      </c>
      <c r="BP20" s="3273" t="n">
        <v>3163.240200262633</v>
      </c>
      <c r="BQ20" s="3273" t="n">
        <v>-168700</v>
      </c>
      <c r="BR20" s="1734" t="n">
        <v>-1.034232365145228</v>
      </c>
      <c r="BS20" s="389" t="n"/>
      <c r="BT20" s="3644" t="n">
        <v>28096</v>
      </c>
      <c r="BU20" s="3273" t="n">
        <v>35639.25881759898</v>
      </c>
      <c r="BV20" s="3273" t="n">
        <v>-28502.06626445812</v>
      </c>
      <c r="BW20" s="3273" t="n">
        <v>-7543.25881759898</v>
      </c>
      <c r="BX20" s="3273" t="n">
        <v>56598.06626445812</v>
      </c>
      <c r="BY20" s="3273" t="n">
        <v>-93872</v>
      </c>
      <c r="BZ20" s="1734" t="n">
        <v>-1.299301176069541</v>
      </c>
      <c r="CA20" s="389" t="n"/>
      <c r="CB20" s="3644" t="n">
        <v>-152386</v>
      </c>
      <c r="CC20" s="3273" t="n">
        <v>52693.92971361778</v>
      </c>
      <c r="CD20" s="3273" t="n">
        <v>36539.67258064519</v>
      </c>
      <c r="CE20" s="3273" t="n">
        <v>-205079.9297136178</v>
      </c>
      <c r="CF20" s="3273" t="n">
        <v>-188925.6725806452</v>
      </c>
      <c r="CG20" s="3273" t="n">
        <v>-166305</v>
      </c>
      <c r="CH20" s="1734" t="n">
        <v>-0.0836956194943026</v>
      </c>
      <c r="CI20" s="389" t="n"/>
      <c r="CJ20" s="3644" t="n">
        <v>22353</v>
      </c>
      <c r="CK20" s="3273" t="n">
        <v>44541.28165818012</v>
      </c>
      <c r="CL20" s="3273" t="n">
        <v>47341.14379692206</v>
      </c>
      <c r="CM20" s="3273" t="n">
        <v>-22188.28165818012</v>
      </c>
      <c r="CN20" s="3273" t="n">
        <v>-24988.14379692206</v>
      </c>
      <c r="CO20" s="3647" t="n">
        <v>-12891</v>
      </c>
      <c r="CP20" s="1734" t="n">
        <v>-2.734000465441005</v>
      </c>
      <c r="CQ20" s="389" t="n"/>
      <c r="CR20" s="3647" t="n">
        <v>-537906.3164065853</v>
      </c>
      <c r="CS20" s="3647" t="n">
        <v>332768.4249601969</v>
      </c>
      <c r="CT20" s="3647" t="n">
        <v>-383753.8064937396</v>
      </c>
      <c r="CU20" s="3647" t="n">
        <v>-870674.7413667822</v>
      </c>
      <c r="CV20" s="3647" t="n">
        <v>-154152.5099128457</v>
      </c>
      <c r="CW20" s="3647" t="n">
        <v>78355.99999999977</v>
      </c>
      <c r="CX20" s="693">
        <f>IFERROR(CR20/CW20-1, "-")</f>
        <v/>
      </c>
      <c r="CY20" s="392" t="n"/>
      <c r="CZ20" s="3648" t="n">
        <v>332768.4249601969</v>
      </c>
      <c r="DA20" s="3273" t="n">
        <v>212902.0574254901</v>
      </c>
      <c r="DB20" s="3273" t="n">
        <v>-429451.8605806229</v>
      </c>
      <c r="DC20" s="3273" t="n">
        <v>-383753.8064937388</v>
      </c>
      <c r="DD20" s="3647" t="n">
        <v>78355.99999999977</v>
      </c>
      <c r="DE20" s="224">
        <f>CZ20/DD20-1</f>
        <v/>
      </c>
      <c r="DF20" s="224">
        <f>DA20/DD20-1</f>
        <v/>
      </c>
      <c r="DG20" s="224">
        <f>DB20/DD20-1</f>
        <v/>
      </c>
      <c r="DH20" s="764">
        <f>DC20/DD20-1</f>
        <v/>
      </c>
      <c r="DI20" s="1712" t="n"/>
      <c r="DJ20" s="3642" t="n"/>
      <c r="DK20" s="3642" t="n"/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Format="1" customHeight="1" ht="15" r="21" s="1713">
      <c r="A21" s="1755" t="n"/>
      <c r="B21" s="1756" t="inlineStr">
        <is>
          <t>Flux d'inactivité(Prd) et résiliations(PoP)</t>
        </is>
      </c>
      <c r="C21" s="643" t="inlineStr">
        <is>
          <t>PARC15</t>
        </is>
      </c>
      <c r="D21" s="3644" t="n">
        <v>-424235</v>
      </c>
      <c r="E21" s="3273" t="n">
        <v>-444045.92268419</v>
      </c>
      <c r="F21" s="3273" t="n">
        <v>19810.92268419004</v>
      </c>
      <c r="G21" s="3273" t="n">
        <v>-317287</v>
      </c>
      <c r="H21" s="1734" t="n">
        <v>0.3370702234885135</v>
      </c>
      <c r="I21" s="224" t="n"/>
      <c r="J21" s="3644" t="n">
        <v>-358102</v>
      </c>
      <c r="K21" s="3273" t="n">
        <v>-396843.3319667933</v>
      </c>
      <c r="L21" s="3273" t="n">
        <v>38741.33196679328</v>
      </c>
      <c r="M21" s="3273" t="n">
        <v>-314669</v>
      </c>
      <c r="N21" s="1734" t="n">
        <v>0.1380275781853313</v>
      </c>
      <c r="O21" s="389" t="n"/>
      <c r="P21" s="3644" t="n">
        <v>-355054.1962442144</v>
      </c>
      <c r="Q21" s="3273" t="n">
        <v>-424367.8362417827</v>
      </c>
      <c r="R21" s="3273" t="n">
        <v>69313.63999756833</v>
      </c>
      <c r="S21" s="3273" t="n">
        <v>-389528.605941398</v>
      </c>
      <c r="T21" s="1734" t="n">
        <v>-0.08850289599108441</v>
      </c>
      <c r="U21" s="224" t="n"/>
      <c r="V21" s="3645" t="n">
        <v>-393708.803755786</v>
      </c>
      <c r="W21" s="3646" t="n">
        <v>-406184.0226223772</v>
      </c>
      <c r="X21" s="3646" t="n">
        <v>-346817.9045731743</v>
      </c>
      <c r="Y21" s="3646" t="n">
        <v>12475.21886659123</v>
      </c>
      <c r="Z21" s="3646" t="n">
        <v>-46890.89918261167</v>
      </c>
      <c r="AA21" s="3646" t="n">
        <v>-316934</v>
      </c>
      <c r="AB21" s="1734" t="n">
        <v>0.2422422452491244</v>
      </c>
      <c r="AC21" s="224" t="n"/>
      <c r="AD21" s="3644" t="n">
        <v>-552353</v>
      </c>
      <c r="AE21" s="3273" t="n">
        <v>-415070.2866526488</v>
      </c>
      <c r="AF21" s="3273" t="n">
        <v>-388839.5672058173</v>
      </c>
      <c r="AG21" s="3273" t="n">
        <v>-137282.7133473512</v>
      </c>
      <c r="AH21" s="3273" t="n">
        <v>-163513.4327941827</v>
      </c>
      <c r="AI21" s="3273" t="n">
        <v>-361899</v>
      </c>
      <c r="AJ21" s="1734" t="n">
        <v>0.5262628523427808</v>
      </c>
      <c r="AK21" s="224" t="n"/>
      <c r="AL21" s="3644" t="n">
        <v>-447237.74321532</v>
      </c>
      <c r="AM21" s="3273" t="n">
        <v>-397333.2227414222</v>
      </c>
      <c r="AN21" s="3273" t="n">
        <v>-378223.0790727546</v>
      </c>
      <c r="AO21" s="3273" t="n">
        <v>-449826.9638133628</v>
      </c>
      <c r="AP21" s="3273" t="n">
        <v>-49904.52047389775</v>
      </c>
      <c r="AQ21" s="3273" t="n">
        <v>-69014.66414256539</v>
      </c>
      <c r="AR21" s="3273" t="n">
        <v>-438217.38393187</v>
      </c>
      <c r="AS21" s="1734" t="n">
        <v>0.02058421143067291</v>
      </c>
      <c r="AT21" s="224" t="n"/>
      <c r="AU21" s="3644" t="n">
        <v>-665877</v>
      </c>
      <c r="AV21" s="3273" t="n">
        <v>-405975.0642009755</v>
      </c>
      <c r="AW21" s="3273" t="n">
        <v>-656552.0431976854</v>
      </c>
      <c r="AX21" s="3273" t="n">
        <v>-259901.9357990245</v>
      </c>
      <c r="AY21" s="3273" t="n">
        <v>-9324.956802314613</v>
      </c>
      <c r="AZ21" s="3273" t="n">
        <v>-495237</v>
      </c>
      <c r="BA21" s="1734" t="n">
        <v>0.3445623004743184</v>
      </c>
      <c r="BB21" s="389" t="n"/>
      <c r="BC21" s="3644" t="n">
        <v>-357711</v>
      </c>
      <c r="BD21" s="3273" t="n">
        <v>-401526.9384947648</v>
      </c>
      <c r="BE21" s="3273" t="n">
        <v>-544612.3799904964</v>
      </c>
      <c r="BF21" s="3273" t="n">
        <v>43815.93849476479</v>
      </c>
      <c r="BG21" s="3273" t="n">
        <v>186901.3799904964</v>
      </c>
      <c r="BH21" s="3273" t="n">
        <v>-488532</v>
      </c>
      <c r="BI21" s="1734" t="n">
        <v>-0.2677838913315811</v>
      </c>
      <c r="BJ21" s="2826" t="n"/>
      <c r="BK21" s="3644" t="n">
        <v>-404542</v>
      </c>
      <c r="BL21" s="3273" t="n">
        <v>-384368.782746441</v>
      </c>
      <c r="BM21" s="3273" t="n">
        <v>-375459.9682826794</v>
      </c>
      <c r="BN21" s="3273" t="n">
        <v>-427214.7176859686</v>
      </c>
      <c r="BO21" s="3273" t="n">
        <v>-20173.21725355904</v>
      </c>
      <c r="BP21" s="3273" t="n">
        <v>22672.71768596862</v>
      </c>
      <c r="BQ21" s="3273" t="n">
        <v>-527475</v>
      </c>
      <c r="BR21" s="1734" t="n">
        <v>-0.2330593867007915</v>
      </c>
      <c r="BS21" s="389" t="n"/>
      <c r="BT21" s="3644" t="n">
        <v>-459912.6666666667</v>
      </c>
      <c r="BU21" s="3273" t="n">
        <v>-392726.9370074378</v>
      </c>
      <c r="BV21" s="3273" t="n">
        <v>-459759.1808318631</v>
      </c>
      <c r="BW21" s="3273" t="n">
        <v>-67185.72965922893</v>
      </c>
      <c r="BX21" s="3273" t="n">
        <v>-153.4858348035486</v>
      </c>
      <c r="BY21" s="3273" t="n">
        <v>-467805</v>
      </c>
      <c r="BZ21" s="1734" t="n">
        <v>-0.01687098969299883</v>
      </c>
      <c r="CA21" s="389" t="n"/>
      <c r="CB21" s="3644" t="n">
        <v>-479864</v>
      </c>
      <c r="CC21" s="3273" t="n">
        <v>-375944.1845487315</v>
      </c>
      <c r="CD21" s="3273" t="n">
        <v>-372409.0274193548</v>
      </c>
      <c r="CE21" s="3273" t="n">
        <v>-103919.8154512685</v>
      </c>
      <c r="CF21" s="3273" t="n">
        <v>-107454.9725806452</v>
      </c>
      <c r="CG21" s="3273" t="n">
        <v>-465669</v>
      </c>
      <c r="CH21" s="1734" t="n">
        <v>0.03048302549665105</v>
      </c>
      <c r="CI21" s="389" t="n"/>
      <c r="CJ21" s="3644" t="n">
        <v>-447747</v>
      </c>
      <c r="CK21" s="3273" t="n">
        <v>-384168.376802652</v>
      </c>
      <c r="CL21" s="3273" t="n">
        <v>-386685.5792249999</v>
      </c>
      <c r="CM21" s="3273" t="n">
        <v>-63578.62319734797</v>
      </c>
      <c r="CN21" s="3273" t="n">
        <v>-61061.42077500006</v>
      </c>
      <c r="CO21" s="3647" t="n">
        <v>-452632</v>
      </c>
      <c r="CP21" s="1734" t="n">
        <v>-0.01079243182099365</v>
      </c>
      <c r="CQ21" s="389" t="n"/>
      <c r="CR21" s="3647" t="n">
        <v>-5346344.409881988</v>
      </c>
      <c r="CS21" s="3647" t="n">
        <v>-4828554.906710217</v>
      </c>
      <c r="CT21" s="3647" t="n">
        <v>-5200347.248377508</v>
      </c>
      <c r="CU21" s="3647" t="n">
        <v>-517789.5031717708</v>
      </c>
      <c r="CV21" s="3647" t="n">
        <v>-145997.1615044801</v>
      </c>
      <c r="CW21" s="3647" t="n">
        <v>-5035884.989873268</v>
      </c>
      <c r="CX21" s="693">
        <f>IFERROR(CR21/CW21-1, "-")</f>
        <v/>
      </c>
      <c r="CY21" s="392" t="n"/>
      <c r="CZ21" s="3648" t="n">
        <v>-4828554.906710217</v>
      </c>
      <c r="DA21" s="3273" t="n">
        <v>-4611064.142574511</v>
      </c>
      <c r="DB21" s="3273" t="n">
        <v>-5174339.660580623</v>
      </c>
      <c r="DC21" s="3273" t="n">
        <v>-5200347.248377508</v>
      </c>
      <c r="DD21" s="3647" t="n">
        <v>-5035884.989873268</v>
      </c>
      <c r="DE21" s="224">
        <f>CZ21/DD21-1</f>
        <v/>
      </c>
      <c r="DF21" s="224">
        <f>DA21/DD21-1</f>
        <v/>
      </c>
      <c r="DG21" s="224">
        <f>DB21/DD21-1</f>
        <v/>
      </c>
      <c r="DH21" s="764">
        <f>DC21/DD21-1</f>
        <v/>
      </c>
      <c r="DI21" s="1712" t="n"/>
      <c r="DJ21" s="3642" t="n"/>
      <c r="DK21" s="3642" t="n"/>
      <c r="DX21" s="2811">
        <f>(CS21-CZ21)*10^6</f>
        <v/>
      </c>
      <c r="DY21" s="2811">
        <f>(CT21-DC21)*10^6</f>
        <v/>
      </c>
      <c r="DZ21" s="2811">
        <f>(CW21-DD21)*10^6</f>
        <v/>
      </c>
      <c r="FT21" s="3649" t="n"/>
    </row>
    <row customFormat="1" customHeight="1" ht="15" r="22" s="1765">
      <c r="A22" s="1760" t="n"/>
      <c r="B22" s="1761" t="inlineStr">
        <is>
          <t>Taux de churn annualisé</t>
        </is>
      </c>
      <c r="C22" s="643" t="inlineStr">
        <is>
          <t>PARC16</t>
        </is>
      </c>
      <c r="D22" s="1762" t="n">
        <v>0.8847191089803057</v>
      </c>
      <c r="E22" s="224" t="n">
        <v>0.8773328206562649</v>
      </c>
      <c r="F22" s="224" t="n">
        <v>0.007386288324040757</v>
      </c>
      <c r="G22" s="224" t="n">
        <v>0.6598884887187246</v>
      </c>
      <c r="H22" s="1734" t="n">
        <v>0.3407100201097983</v>
      </c>
      <c r="I22" s="224" t="n"/>
      <c r="J22" s="1762" t="n">
        <v>0.7551388039081233</v>
      </c>
      <c r="K22" s="224" t="n">
        <v>0.7820611952118954</v>
      </c>
      <c r="L22" s="224" t="n">
        <v>-0.02692239130377216</v>
      </c>
      <c r="M22" s="224" t="n">
        <v>0.6492581443528616</v>
      </c>
      <c r="N22" s="1734" t="n">
        <v>0.1630794476375752</v>
      </c>
      <c r="O22" s="389" t="n"/>
      <c r="P22" s="1762" t="n">
        <v>0.7465143464553849</v>
      </c>
      <c r="Q22" s="224" t="n">
        <v>0.8334014646161905</v>
      </c>
      <c r="R22" s="224" t="n">
        <v>-0.08688711816080552</v>
      </c>
      <c r="S22" s="224" t="n">
        <v>0.7842092362032809</v>
      </c>
      <c r="T22" s="1734" t="n">
        <v>-0.04806738815063472</v>
      </c>
      <c r="U22" s="224" t="n"/>
      <c r="V22" s="2066" t="n">
        <v>0.8253060259962446</v>
      </c>
      <c r="W22" s="129" t="n">
        <v>0.795404535951641</v>
      </c>
      <c r="X22" s="129" t="n">
        <v>0.7212128733421772</v>
      </c>
      <c r="Y22" s="129" t="n">
        <v>0.02990149004460363</v>
      </c>
      <c r="Z22" s="129" t="n">
        <v>0.1040931526540674</v>
      </c>
      <c r="AA22" s="129" t="n">
        <v>0.6171162825000288</v>
      </c>
      <c r="AB22" s="1734" t="n">
        <v>0.3373590187133104</v>
      </c>
      <c r="AC22" s="224" t="n"/>
      <c r="AD22" s="1762" t="n">
        <v>1.178433038880961</v>
      </c>
      <c r="AE22" s="224" t="n">
        <v>0.8105420518156263</v>
      </c>
      <c r="AF22" s="224" t="n">
        <v>0.801671946871652</v>
      </c>
      <c r="AG22" s="224" t="n">
        <v>0.3678909870653342</v>
      </c>
      <c r="AH22" s="224" t="n">
        <v>0.3767610920093085</v>
      </c>
      <c r="AI22" s="224" t="n">
        <v>0.6855833054575259</v>
      </c>
      <c r="AJ22" s="1734" t="n">
        <v>0.7188765092442413</v>
      </c>
      <c r="AK22" s="224" t="n"/>
      <c r="AL22" s="1762" t="n">
        <v>0.9744536897092141</v>
      </c>
      <c r="AM22" s="224" t="n">
        <v>0.7729630971486398</v>
      </c>
      <c r="AN22" s="224" t="n">
        <v>0.7772495418224379</v>
      </c>
      <c r="AO22" s="224" t="n">
        <v>0.979862984309932</v>
      </c>
      <c r="AP22" s="224" t="n">
        <v>0.2014905925605743</v>
      </c>
      <c r="AQ22" s="224" t="n">
        <v>0.1972041478867762</v>
      </c>
      <c r="AR22" s="224" t="n">
        <v>0.817277216430741</v>
      </c>
      <c r="AS22" s="1734" t="n">
        <v>0.1923172090430991</v>
      </c>
      <c r="AT22" s="224" t="n"/>
      <c r="AU22" s="1762" t="n">
        <v>1.49990303516117</v>
      </c>
      <c r="AV22" s="224" t="n">
        <v>0.7864454428136742</v>
      </c>
      <c r="AW22" s="224" t="n">
        <v>1.471421644337755</v>
      </c>
      <c r="AX22" s="224" t="n">
        <v>0.713457592347496</v>
      </c>
      <c r="AY22" s="224" t="n">
        <v>0.02848139082341494</v>
      </c>
      <c r="AZ22" s="224" t="n">
        <v>0.9341405731676586</v>
      </c>
      <c r="BA22" s="1734" t="n">
        <v>0.6056502396368657</v>
      </c>
      <c r="BB22" s="389" t="n"/>
      <c r="BC22" s="1762" t="n">
        <v>0.8149621105406573</v>
      </c>
      <c r="BD22" s="224" t="n">
        <v>0.7745701758596129</v>
      </c>
      <c r="BE22" s="224" t="n">
        <v>1.266263835678368</v>
      </c>
      <c r="BF22" s="224" t="n">
        <v>0.04039193468104441</v>
      </c>
      <c r="BG22" s="224" t="n">
        <v>-0.4513017251377109</v>
      </c>
      <c r="BH22" s="224" t="n">
        <v>0.9359430590730158</v>
      </c>
      <c r="BI22" s="1734" t="n">
        <v>-0.1292610136477549</v>
      </c>
      <c r="BJ22" s="2826" t="n"/>
      <c r="BK22" s="1762" t="n">
        <v>0.91203138220224</v>
      </c>
      <c r="BL22" s="224" t="n">
        <v>0.737038316962638</v>
      </c>
      <c r="BM22" s="224" t="n">
        <v>0.8799583412752962</v>
      </c>
      <c r="BN22" s="224" t="n">
        <v>0.9641395120060066</v>
      </c>
      <c r="BO22" s="224" t="n">
        <v>0.174993065239602</v>
      </c>
      <c r="BP22" s="224" t="n">
        <v>-0.05210812980376656</v>
      </c>
      <c r="BQ22" s="224" t="n">
        <v>1.036606227489935</v>
      </c>
      <c r="BR22" s="1734" t="n">
        <v>-0.1201756674656913</v>
      </c>
      <c r="BS22" s="389" t="n"/>
      <c r="BT22" s="1762" t="n">
        <v>1.034604655012519</v>
      </c>
      <c r="BU22" s="224" t="n">
        <v>0.748430792629484</v>
      </c>
      <c r="BV22" s="224" t="n">
        <v>1.040402621302875</v>
      </c>
      <c r="BW22" s="224" t="n">
        <v>0.286173862383035</v>
      </c>
      <c r="BX22" s="224" t="n">
        <v>-0.005797966290356005</v>
      </c>
      <c r="BY22" s="224" t="n">
        <v>0.9384781430985658</v>
      </c>
      <c r="BZ22" s="1734" t="n">
        <v>0.102428077436703</v>
      </c>
      <c r="CA22" s="389" t="n"/>
      <c r="CB22" s="1762" t="n">
        <v>1.092386242837389</v>
      </c>
      <c r="CC22" s="224" t="n">
        <v>0.7113116974463184</v>
      </c>
      <c r="CD22" s="224" t="n">
        <v>0.8414097465464832</v>
      </c>
      <c r="CE22" s="224" t="n">
        <v>0.3810745453910703</v>
      </c>
      <c r="CF22" s="224" t="n">
        <v>0.2509764962909056</v>
      </c>
      <c r="CG22" s="224" t="n">
        <v>0.9516070103049312</v>
      </c>
      <c r="CH22" s="1734" t="n">
        <v>0.1479384147110754</v>
      </c>
      <c r="CI22" s="389" t="n"/>
      <c r="CJ22" s="1762" t="n">
        <v>1.031677959678182</v>
      </c>
      <c r="CK22" s="224" t="n">
        <v>0.7213840738581587</v>
      </c>
      <c r="CL22" s="224" t="n">
        <v>0.8669289088856488</v>
      </c>
      <c r="CM22" s="224" t="n">
        <v>0.3102938858200228</v>
      </c>
      <c r="CN22" s="224" t="n">
        <v>0.1647490507925328</v>
      </c>
      <c r="CO22" s="937" t="n">
        <v>0.9455367193871063</v>
      </c>
      <c r="CP22" s="1734" t="n">
        <v>0.09110300903693269</v>
      </c>
      <c r="CQ22" s="389" t="n"/>
      <c r="CR22" s="937" t="n">
        <v>0.9733875991017747</v>
      </c>
      <c r="CS22" s="937" t="n">
        <v>0.773082361029185</v>
      </c>
      <c r="CT22" s="937" t="n">
        <v>1.24477807818473</v>
      </c>
      <c r="CU22" s="937" t="n">
        <v>0.2003052380725897</v>
      </c>
      <c r="CV22" s="937" t="n">
        <v>-0.2713904790829548</v>
      </c>
      <c r="CW22" s="937" t="n">
        <v>0.8792677231716712</v>
      </c>
      <c r="CX22" s="693">
        <f>IFERROR(CR22/CW22-1, "-")</f>
        <v/>
      </c>
      <c r="CY22" s="1763" t="n"/>
      <c r="CZ22" s="1767" t="n">
        <v>0.773082361029185</v>
      </c>
      <c r="DA22" s="224" t="n">
        <v>0.7854672794090423</v>
      </c>
      <c r="DB22" s="224" t="n">
        <v>0.9331479201821362</v>
      </c>
      <c r="DC22" s="224" t="n">
        <v>0.933583558638547</v>
      </c>
      <c r="DD22" s="937" t="n">
        <v>0.8792677231716712</v>
      </c>
      <c r="DE22" s="224">
        <f>CZ22/DD22-1</f>
        <v/>
      </c>
      <c r="DF22" s="224">
        <f>DA22/DD22-1</f>
        <v/>
      </c>
      <c r="DG22" s="224">
        <f>DB22/DD22-1</f>
        <v/>
      </c>
      <c r="DH22" s="764">
        <f>DC22/DD22-1</f>
        <v/>
      </c>
      <c r="DI22" s="1764" t="n"/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Format="1" customHeight="1" ht="15" r="23" s="1713">
      <c r="A23" s="1768" t="n"/>
      <c r="B23" s="1769" t="inlineStr">
        <is>
          <t>Parc Total (Prépayé &amp; Postpayé)</t>
        </is>
      </c>
      <c r="C23" s="643" t="inlineStr">
        <is>
          <t>PARC17</t>
        </is>
      </c>
      <c r="D23" s="3650" t="n">
        <v>5766404</v>
      </c>
      <c r="E23" s="3651" t="n">
        <v>6140897.342884217</v>
      </c>
      <c r="F23" s="3651" t="n">
        <v>-374493.3428842174</v>
      </c>
      <c r="G23" s="3651" t="n">
        <v>5835646</v>
      </c>
      <c r="H23" s="1718" t="n">
        <v>-0.01186535303889236</v>
      </c>
      <c r="I23" s="693" t="n"/>
      <c r="J23" s="3650" t="n">
        <v>5765784</v>
      </c>
      <c r="K23" s="3651" t="n">
        <v>6174578.806835791</v>
      </c>
      <c r="L23" s="3651" t="n">
        <v>-408794.8068357911</v>
      </c>
      <c r="M23" s="3651" t="n">
        <v>5921388</v>
      </c>
      <c r="N23" s="1718" t="n">
        <v>-0.02627829826385297</v>
      </c>
      <c r="O23" s="694" t="n"/>
      <c r="P23" s="3650" t="n">
        <v>5787199.803755785</v>
      </c>
      <c r="Q23" s="3651" t="n">
        <v>6187123.737357857</v>
      </c>
      <c r="R23" s="3651" t="n">
        <v>-399923.9336020714</v>
      </c>
      <c r="S23" s="3651" t="n">
        <v>6049954.853575158</v>
      </c>
      <c r="T23" s="1718" t="n">
        <v>-0.04343091083797102</v>
      </c>
      <c r="U23" s="693" t="n"/>
      <c r="V23" s="3652" t="n">
        <v>5802383.999999999</v>
      </c>
      <c r="W23" s="3653" t="n">
        <v>6209527.019608449</v>
      </c>
      <c r="X23" s="3653" t="n">
        <v>5886629.899182611</v>
      </c>
      <c r="Y23" s="3653" t="n">
        <v>-407143.0196084501</v>
      </c>
      <c r="Z23" s="3653" t="n">
        <v>-84245.89918261208</v>
      </c>
      <c r="AA23" s="3653" t="n">
        <v>6292778.853575158</v>
      </c>
      <c r="AB23" s="2519" t="n">
        <v>-0.07792977712804061</v>
      </c>
      <c r="AC23" s="693" t="n"/>
      <c r="AD23" s="3650" t="n">
        <v>5606227.999999999</v>
      </c>
      <c r="AE23" s="3651" t="n">
        <v>6223085.081382051</v>
      </c>
      <c r="AF23" s="3651" t="n">
        <v>5893213.731976794</v>
      </c>
      <c r="AG23" s="3651" t="n">
        <v>-616857.081382052</v>
      </c>
      <c r="AH23" s="3651" t="n">
        <v>-286985.731976795</v>
      </c>
      <c r="AI23" s="3651" t="n">
        <v>6479517.853575158</v>
      </c>
      <c r="AJ23" s="1718" t="n">
        <v>-0.1347769808355894</v>
      </c>
      <c r="AK23" s="693" t="n"/>
      <c r="AL23" s="3650" t="n">
        <v>5539991.683593415</v>
      </c>
      <c r="AM23" s="3651" t="n">
        <v>6254834.899699202</v>
      </c>
      <c r="AN23" s="3651" t="n">
        <v>5923934.75290404</v>
      </c>
      <c r="AO23" s="3651" t="n">
        <v>5565345.136186636</v>
      </c>
      <c r="AP23" s="3651" t="n">
        <v>-714843.2161057871</v>
      </c>
      <c r="AQ23" s="3651" t="n">
        <v>-383943.0693106251</v>
      </c>
      <c r="AR23" s="3651" t="n">
        <v>6487254.253136787</v>
      </c>
      <c r="AS23" s="1718" t="n">
        <v>-0.1460190294045191</v>
      </c>
      <c r="AT23" s="693" t="n"/>
      <c r="AU23" s="3650" t="n">
        <v>5272685.683593415</v>
      </c>
      <c r="AV23" s="3651" t="n">
        <v>6278665.775279452</v>
      </c>
      <c r="AW23" s="3651" t="n">
        <v>5312644.092988951</v>
      </c>
      <c r="AX23" s="3651" t="n">
        <v>-1005980.091686037</v>
      </c>
      <c r="AY23" s="3651" t="n">
        <v>-39958.40939553641</v>
      </c>
      <c r="AZ23" s="3651" t="n">
        <v>6394674</v>
      </c>
      <c r="BA23" s="1718" t="n">
        <v>-0.1754566873004918</v>
      </c>
      <c r="BB23" s="694" t="n"/>
      <c r="BC23" s="3650" t="n">
        <v>5394945.683593415</v>
      </c>
      <c r="BD23" s="3651" t="n">
        <v>6307305.035820374</v>
      </c>
      <c r="BE23" s="3651" t="n">
        <v>5175610.612998455</v>
      </c>
      <c r="BF23" s="3651" t="n">
        <v>-912359.3522269595</v>
      </c>
      <c r="BG23" s="3651" t="n">
        <v>219335.0705949599</v>
      </c>
      <c r="BH23" s="3651" t="n">
        <v>6271067</v>
      </c>
      <c r="BI23" s="1718" t="n">
        <v>-0.1397084924154989</v>
      </c>
      <c r="BJ23" s="3023" t="n"/>
      <c r="BK23" s="3650" t="n">
        <v>5401196</v>
      </c>
      <c r="BL23" s="3651" t="n">
        <v>6352166.023910636</v>
      </c>
      <c r="BM23" s="3651" t="n">
        <v>5218579.044715775</v>
      </c>
      <c r="BN23" s="3651" t="n">
        <v>5397893.193393152</v>
      </c>
      <c r="BO23" s="3651" t="n">
        <v>-950970.0239106361</v>
      </c>
      <c r="BP23" s="3651" t="n">
        <v>3302.806606847793</v>
      </c>
      <c r="BQ23" s="3651" t="n">
        <v>6103953</v>
      </c>
      <c r="BR23" s="1718" t="n">
        <v>-0.1151314566150821</v>
      </c>
      <c r="BS23" s="694" t="n"/>
      <c r="BT23" s="3650" t="n">
        <v>5429549.666666667</v>
      </c>
      <c r="BU23" s="3651" t="n">
        <v>6388455.282728235</v>
      </c>
      <c r="BV23" s="3651" t="n">
        <v>5369726.877128694</v>
      </c>
      <c r="BW23" s="3651" t="n">
        <v>-958905.6160615683</v>
      </c>
      <c r="BX23" s="3651" t="n">
        <v>59822.78953797277</v>
      </c>
      <c r="BY23" s="3651" t="n">
        <v>6010653</v>
      </c>
      <c r="BZ23" s="1718" t="n">
        <v>-0.09667890216476194</v>
      </c>
      <c r="CA23" s="694" t="n"/>
      <c r="CB23" s="3650" t="n">
        <v>5277500</v>
      </c>
      <c r="CC23" s="3651" t="n">
        <v>6441799.212441853</v>
      </c>
      <c r="CD23" s="3651" t="n">
        <v>5406602.299709339</v>
      </c>
      <c r="CE23" s="3651" t="n">
        <v>-1164299.212441853</v>
      </c>
      <c r="CF23" s="3651" t="n">
        <v>-129102.2997093387</v>
      </c>
      <c r="CG23" s="3651" t="n">
        <v>5842920</v>
      </c>
      <c r="CH23" s="1718" t="n">
        <v>-0.09677010809663666</v>
      </c>
      <c r="CI23" s="694" t="n"/>
      <c r="CJ23" s="3650" t="n">
        <v>5300193</v>
      </c>
      <c r="CK23" s="3651" t="n">
        <v>6486990.494100033</v>
      </c>
      <c r="CL23" s="3651" t="n">
        <v>5454279.19350626</v>
      </c>
      <c r="CM23" s="3651" t="n">
        <v>-1186797.494100033</v>
      </c>
      <c r="CN23" s="3651" t="n">
        <v>-154086.1935062604</v>
      </c>
      <c r="CO23" s="3654" t="n">
        <v>5830349</v>
      </c>
      <c r="CP23" s="1718" t="n">
        <v>-0.0909304057098469</v>
      </c>
      <c r="CQ23" s="694" t="n"/>
      <c r="CR23" s="3654" t="n">
        <v>5300193.350260082</v>
      </c>
      <c r="CS23" s="3654" t="n">
        <v>6486990.494100033</v>
      </c>
      <c r="CT23" s="3654" t="n">
        <v>5454279.19350626</v>
      </c>
      <c r="CU23" s="3654" t="n">
        <v>-1186797.143839952</v>
      </c>
      <c r="CV23" s="3654" t="n">
        <v>-154085.8432461787</v>
      </c>
      <c r="CW23" s="3654" t="n">
        <v>5830349</v>
      </c>
      <c r="CX23" s="693">
        <f>IFERROR(CR23/CW23-1, "-")</f>
        <v/>
      </c>
      <c r="CY23" s="377" t="n"/>
      <c r="CZ23" s="3655" t="n">
        <v>6486990.494100033</v>
      </c>
      <c r="DA23" s="3651" t="n">
        <v>6049329.05742549</v>
      </c>
      <c r="DB23" s="3651" t="n">
        <v>5409472.139419377</v>
      </c>
      <c r="DC23" s="3651" t="n">
        <v>5454279.193506261</v>
      </c>
      <c r="DD23" s="3654" t="n">
        <v>5830349</v>
      </c>
      <c r="DE23" s="693">
        <f>CZ23/DD23-1</f>
        <v/>
      </c>
      <c r="DF23" s="693">
        <f>DA23/DD23-1</f>
        <v/>
      </c>
      <c r="DG23" s="693">
        <f>DB23/DD23-1</f>
        <v/>
      </c>
      <c r="DH23" s="697">
        <f>DC23/DD23-1</f>
        <v/>
      </c>
      <c r="DI23" s="1730" t="n"/>
      <c r="DJ23" s="3641" t="n"/>
      <c r="DK23" s="3642" t="n"/>
      <c r="DL23" s="1731" t="n"/>
      <c r="DM23" s="1731" t="n"/>
      <c r="DN23" s="1731" t="n"/>
      <c r="DO23" s="1731" t="n"/>
      <c r="DP23" s="1731" t="n"/>
      <c r="DQ23" s="1731" t="n"/>
      <c r="DR23" s="1731" t="n"/>
      <c r="DS23" s="1731" t="n"/>
      <c r="DT23" s="1731" t="n"/>
      <c r="DU23" s="1731" t="n"/>
      <c r="DV23" s="1731" t="n"/>
      <c r="DW23" s="1731" t="n"/>
      <c r="DX23" s="2811">
        <f>(CS23-CZ23)*10^6</f>
        <v/>
      </c>
      <c r="DY23" s="2811">
        <f>(CT23-DC23)*10^6</f>
        <v/>
      </c>
      <c r="DZ23" s="2811">
        <f>(CW23-DD23)*10^6</f>
        <v/>
      </c>
      <c r="EA23" s="1731" t="n"/>
      <c r="EB23" s="1731" t="n"/>
      <c r="EC23" s="1731" t="n"/>
      <c r="ED23" s="1731" t="n"/>
      <c r="EE23" s="1731" t="n"/>
      <c r="EF23" s="1731" t="n"/>
      <c r="EG23" s="1731" t="n"/>
      <c r="EH23" s="1731" t="n"/>
      <c r="EI23" s="1731" t="n"/>
      <c r="EJ23" s="1731" t="n"/>
      <c r="EK23" s="1731" t="n"/>
      <c r="EL23" s="1731" t="n"/>
      <c r="EM23" s="1731" t="n"/>
      <c r="EN23" s="1731" t="n"/>
      <c r="EO23" s="1731" t="n"/>
      <c r="EP23" s="1731" t="n"/>
      <c r="EQ23" s="1731" t="n"/>
      <c r="ER23" s="1731" t="n"/>
      <c r="ES23" s="1731" t="n"/>
      <c r="ET23" s="1731" t="n"/>
      <c r="EU23" s="1731" t="n"/>
      <c r="EV23" s="1731" t="n"/>
      <c r="EW23" s="1731" t="n"/>
      <c r="EX23" s="1731" t="n"/>
      <c r="EY23" s="1731" t="n"/>
      <c r="EZ23" s="1731" t="n"/>
      <c r="FA23" s="1731" t="n"/>
      <c r="FB23" s="1731" t="n"/>
      <c r="FC23" s="1731" t="n"/>
      <c r="FD23" s="1731" t="n"/>
      <c r="FE23" s="1731" t="n"/>
      <c r="FF23" s="1731" t="n"/>
      <c r="FG23" s="1731" t="n"/>
      <c r="FH23" s="1731" t="n"/>
      <c r="FI23" s="1731" t="n"/>
      <c r="FJ23" s="1731" t="n"/>
      <c r="FK23" s="1731" t="n"/>
      <c r="FL23" s="1731" t="n"/>
      <c r="FM23" s="1731" t="n"/>
      <c r="FN23" s="1731" t="n"/>
      <c r="FO23" s="1731" t="n"/>
      <c r="FP23" s="1731" t="n"/>
      <c r="FQ23" s="1731" t="n"/>
      <c r="FR23" s="1731" t="n"/>
      <c r="FS23" s="1731" t="n"/>
    </row>
    <row customFormat="1" customHeight="1" ht="15" r="24" s="1713">
      <c r="A24" s="1755" t="n"/>
      <c r="B24" s="1756" t="inlineStr">
        <is>
          <t>Parc Moyen Total</t>
        </is>
      </c>
      <c r="C24" s="643" t="inlineStr">
        <is>
          <t>PARC18</t>
        </is>
      </c>
      <c r="D24" s="3644" t="n">
        <v>5798376.5</v>
      </c>
      <c r="E24" s="3273" t="n">
        <v>6144659.706012027</v>
      </c>
      <c r="F24" s="3273" t="n">
        <v>-346283.2060120273</v>
      </c>
      <c r="G24" s="3273" t="n">
        <v>5791216</v>
      </c>
      <c r="H24" s="1734" t="n">
        <v>0.001236441534903987</v>
      </c>
      <c r="I24" s="224" t="n"/>
      <c r="J24" s="3644" t="n">
        <v>5766094</v>
      </c>
      <c r="K24" s="3273" t="n">
        <v>6157738.074860005</v>
      </c>
      <c r="L24" s="3273" t="n">
        <v>-391644.0748600047</v>
      </c>
      <c r="M24" s="3273" t="n">
        <v>5878517</v>
      </c>
      <c r="N24" s="1734" t="n">
        <v>-0.01912438120022453</v>
      </c>
      <c r="O24" s="389" t="n"/>
      <c r="P24" s="3644" t="n">
        <v>5776491.901877893</v>
      </c>
      <c r="Q24" s="3273" t="n">
        <v>6180851.272096824</v>
      </c>
      <c r="R24" s="3273" t="n">
        <v>-404359.3702189308</v>
      </c>
      <c r="S24" s="3273" t="n">
        <v>5985671.426787579</v>
      </c>
      <c r="T24" s="1734" t="n">
        <v>-0.03494671023430196</v>
      </c>
      <c r="U24" s="224" t="n"/>
      <c r="V24" s="3645" t="n">
        <v>5794791.901877892</v>
      </c>
      <c r="W24" s="3646" t="n">
        <v>6198325.378483153</v>
      </c>
      <c r="X24" s="3646" t="n">
        <v>5836914.851469198</v>
      </c>
      <c r="Y24" s="3646" t="n">
        <v>-403533.4766052607</v>
      </c>
      <c r="Z24" s="3646" t="n">
        <v>-42122.94959130604</v>
      </c>
      <c r="AA24" s="3646" t="n">
        <v>6171366.853575158</v>
      </c>
      <c r="AB24" s="1734" t="n">
        <v>-0.06101969962766196</v>
      </c>
      <c r="AC24" s="224" t="n"/>
      <c r="AD24" s="3644" t="n">
        <v>5704305.999999999</v>
      </c>
      <c r="AE24" s="3273" t="n">
        <v>6216306.05049525</v>
      </c>
      <c r="AF24" s="3273" t="n">
        <v>5889921.815579703</v>
      </c>
      <c r="AG24" s="3273" t="n">
        <v>-512000.0504952511</v>
      </c>
      <c r="AH24" s="3273" t="n">
        <v>-185615.815579704</v>
      </c>
      <c r="AI24" s="3273" t="n">
        <v>6386148.353575158</v>
      </c>
      <c r="AJ24" s="1734" t="n">
        <v>-0.1067689498934742</v>
      </c>
      <c r="AK24" s="224" t="n"/>
      <c r="AL24" s="3644" t="n">
        <v>5573109.841796707</v>
      </c>
      <c r="AM24" s="3273" t="n">
        <v>6238959.990540626</v>
      </c>
      <c r="AN24" s="3273" t="n">
        <v>5908574.242440417</v>
      </c>
      <c r="AO24" s="3273" t="n">
        <v>5585786.568093318</v>
      </c>
      <c r="AP24" s="3273" t="n">
        <v>-665850.1487439191</v>
      </c>
      <c r="AQ24" s="3273" t="n">
        <v>-335464.40064371</v>
      </c>
      <c r="AR24" s="3273" t="n">
        <v>6483386.053355972</v>
      </c>
      <c r="AS24" s="1734" t="n">
        <v>-0.1404013588066504</v>
      </c>
      <c r="AT24" s="224" t="n"/>
      <c r="AU24" s="3644" t="n">
        <v>5406338.683593415</v>
      </c>
      <c r="AV24" s="3273" t="n">
        <v>6266750.337489327</v>
      </c>
      <c r="AW24" s="3273" t="n">
        <v>5438994.614587793</v>
      </c>
      <c r="AX24" s="3273" t="n">
        <v>-860411.6538959127</v>
      </c>
      <c r="AY24" s="3273" t="n">
        <v>-32655.9309943784</v>
      </c>
      <c r="AZ24" s="3273" t="n">
        <v>6440964.126568394</v>
      </c>
      <c r="BA24" s="1734" t="n">
        <v>-0.1606320766028245</v>
      </c>
      <c r="BB24" s="389" t="n"/>
      <c r="BC24" s="3644" t="n">
        <v>5333815.683593415</v>
      </c>
      <c r="BD24" s="3273" t="n">
        <v>6292985.405549914</v>
      </c>
      <c r="BE24" s="3273" t="n">
        <v>5244127.352993703</v>
      </c>
      <c r="BF24" s="3273" t="n">
        <v>-959169.7219564989</v>
      </c>
      <c r="BG24" s="3273" t="n">
        <v>89688.33059971221</v>
      </c>
      <c r="BH24" s="3273" t="n">
        <v>6332870.5</v>
      </c>
      <c r="BI24" s="1734" t="n">
        <v>-0.1577570260447589</v>
      </c>
      <c r="BJ24" s="2826" t="n"/>
      <c r="BK24" s="3644" t="n">
        <v>5398071</v>
      </c>
      <c r="BL24" s="3273" t="n">
        <v>6329735.529865505</v>
      </c>
      <c r="BM24" s="3273" t="n">
        <v>5197094.828857115</v>
      </c>
      <c r="BN24" s="3273" t="n">
        <v>5396419.438493283</v>
      </c>
      <c r="BO24" s="3273" t="n">
        <v>-931664.5298655052</v>
      </c>
      <c r="BP24" s="3273" t="n">
        <v>1651.561506716534</v>
      </c>
      <c r="BQ24" s="3273" t="n">
        <v>6187510</v>
      </c>
      <c r="BR24" s="1734" t="n">
        <v>-0.1275858948106751</v>
      </c>
      <c r="BS24" s="389" t="n"/>
      <c r="BT24" s="3644" t="n">
        <v>5415372.833333334</v>
      </c>
      <c r="BU24" s="3273" t="n">
        <v>6370310.653319435</v>
      </c>
      <c r="BV24" s="3273" t="n">
        <v>5383810.035260923</v>
      </c>
      <c r="BW24" s="3273" t="n">
        <v>-954937.8199861012</v>
      </c>
      <c r="BX24" s="3273" t="n">
        <v>31562.79807241075</v>
      </c>
      <c r="BY24" s="3273" t="n">
        <v>6057303</v>
      </c>
      <c r="BZ24" s="1734" t="n">
        <v>-0.1059762350779986</v>
      </c>
      <c r="CA24" s="389" t="n"/>
      <c r="CB24" s="3644" t="n">
        <v>5353525</v>
      </c>
      <c r="CC24" s="3273" t="n">
        <v>6415127.247585044</v>
      </c>
      <c r="CD24" s="3273" t="n">
        <v>5388164.588419016</v>
      </c>
      <c r="CE24" s="3273" t="n">
        <v>-1061602.247585044</v>
      </c>
      <c r="CF24" s="3273" t="n">
        <v>-34639.58841901645</v>
      </c>
      <c r="CG24" s="3273" t="n">
        <v>5926786.5</v>
      </c>
      <c r="CH24" s="1734" t="n">
        <v>-0.09672383170880205</v>
      </c>
      <c r="CI24" s="389" t="n"/>
      <c r="CJ24" s="3644" t="n">
        <v>5288846.5</v>
      </c>
      <c r="CK24" s="3273" t="n">
        <v>6464394.853270943</v>
      </c>
      <c r="CL24" s="3273" t="n">
        <v>5430440.746607799</v>
      </c>
      <c r="CM24" s="3273" t="n">
        <v>-1175548.353270943</v>
      </c>
      <c r="CN24" s="3273" t="n">
        <v>-141594.2466077991</v>
      </c>
      <c r="CO24" s="3647" t="n">
        <v>5836634.5</v>
      </c>
      <c r="CP24" s="1734" t="n">
        <v>-0.09385340130515285</v>
      </c>
      <c r="CQ24" s="389" t="n"/>
      <c r="CR24" s="3647" t="n">
        <v>5565271.175130041</v>
      </c>
      <c r="CS24" s="3647" t="n">
        <v>6317706.281619934</v>
      </c>
      <c r="CT24" s="3647" t="n">
        <v>5642314.09675313</v>
      </c>
      <c r="CU24" s="3647" t="n">
        <v>-752435.106489893</v>
      </c>
      <c r="CV24" s="3647" t="n">
        <v>-77042.92162308842</v>
      </c>
      <c r="CW24" s="3647" t="n">
        <v>5788567.5</v>
      </c>
      <c r="CX24" s="693">
        <f>IFERROR(CR24/CW24-1, "-")</f>
        <v/>
      </c>
      <c r="CY24" s="392" t="n"/>
      <c r="CZ24" s="3648" t="n">
        <v>6317706.281619934</v>
      </c>
      <c r="DA24" s="3273" t="n">
        <v>5939839.028712745</v>
      </c>
      <c r="DB24" s="3273" t="n">
        <v>5619910.569709688</v>
      </c>
      <c r="DC24" s="3273" t="n">
        <v>5642314.096753131</v>
      </c>
      <c r="DD24" s="3647" t="n">
        <v>5788567.5</v>
      </c>
      <c r="DE24" s="224">
        <f>CZ24/DD24-1</f>
        <v/>
      </c>
      <c r="DF24" s="224">
        <f>DA24/DD24-1</f>
        <v/>
      </c>
      <c r="DG24" s="224">
        <f>DB24/DD24-1</f>
        <v/>
      </c>
      <c r="DH24" s="764">
        <f>DC24/DD24-1</f>
        <v/>
      </c>
      <c r="DI24" s="1712" t="n"/>
      <c r="DJ24" s="3642" t="n"/>
      <c r="DK24" s="3642" t="n"/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Format="1" customHeight="1" ht="15" r="25" s="1713">
      <c r="A25" s="1768" t="n"/>
      <c r="B25" s="1769" t="inlineStr">
        <is>
          <t>Parc Actif</t>
        </is>
      </c>
      <c r="C25" s="643" t="inlineStr">
        <is>
          <t>PARC19</t>
        </is>
      </c>
      <c r="D25" s="3650" t="n">
        <v>5766404</v>
      </c>
      <c r="E25" s="3651" t="n">
        <v>6140897.342884217</v>
      </c>
      <c r="F25" s="3651" t="n">
        <v>-374493.3428842174</v>
      </c>
      <c r="G25" s="3651" t="n">
        <v>5835646</v>
      </c>
      <c r="H25" s="1718" t="n">
        <v>-0.01186535303889236</v>
      </c>
      <c r="I25" s="693" t="n"/>
      <c r="J25" s="3650" t="n">
        <v>5765784</v>
      </c>
      <c r="K25" s="3651" t="n">
        <v>6174578.806835791</v>
      </c>
      <c r="L25" s="3651" t="n">
        <v>-408794.8068357911</v>
      </c>
      <c r="M25" s="3651" t="n">
        <v>5921388</v>
      </c>
      <c r="N25" s="1718" t="n">
        <v>-0.02627829826385297</v>
      </c>
      <c r="O25" s="694" t="n"/>
      <c r="P25" s="3650" t="n">
        <v>5787199.803755785</v>
      </c>
      <c r="Q25" s="3651" t="n">
        <v>6187123.737357857</v>
      </c>
      <c r="R25" s="3651" t="n">
        <v>-399923.9336020714</v>
      </c>
      <c r="S25" s="3651" t="n">
        <v>6049954.853575158</v>
      </c>
      <c r="T25" s="1718" t="n">
        <v>-0.04343091083797102</v>
      </c>
      <c r="U25" s="693" t="n"/>
      <c r="V25" s="3652" t="n">
        <v>5802383.999999999</v>
      </c>
      <c r="W25" s="3653" t="n">
        <v>6209527.019608449</v>
      </c>
      <c r="X25" s="3653" t="n">
        <v>5886629.899182611</v>
      </c>
      <c r="Y25" s="3653" t="n">
        <v>-407143.0196084501</v>
      </c>
      <c r="Z25" s="3653" t="n">
        <v>-84245.89918261208</v>
      </c>
      <c r="AA25" s="3653" t="n">
        <v>6292778.853575158</v>
      </c>
      <c r="AB25" s="2519" t="n">
        <v>-0.07792977712804061</v>
      </c>
      <c r="AC25" s="693" t="n"/>
      <c r="AD25" s="3650" t="n">
        <v>5606227.999999999</v>
      </c>
      <c r="AE25" s="3651" t="n">
        <v>6223085.081382051</v>
      </c>
      <c r="AF25" s="3651" t="n">
        <v>5893213.731976794</v>
      </c>
      <c r="AG25" s="3651" t="n">
        <v>-616857.081382052</v>
      </c>
      <c r="AH25" s="3651" t="n">
        <v>-286985.731976795</v>
      </c>
      <c r="AI25" s="3651" t="n">
        <v>6479517.853575158</v>
      </c>
      <c r="AJ25" s="1718" t="n">
        <v>-0.1347769808355894</v>
      </c>
      <c r="AK25" s="693" t="n"/>
      <c r="AL25" s="3650" t="n">
        <v>5539991.683593415</v>
      </c>
      <c r="AM25" s="3651" t="n">
        <v>6254834.899699202</v>
      </c>
      <c r="AN25" s="3651" t="n">
        <v>5923934.75290404</v>
      </c>
      <c r="AO25" s="3651" t="n">
        <v>5565345.136186636</v>
      </c>
      <c r="AP25" s="3651" t="n">
        <v>-714843.2161057871</v>
      </c>
      <c r="AQ25" s="3651" t="n">
        <v>-383943.0693106251</v>
      </c>
      <c r="AR25" s="3651" t="n">
        <v>6487254.253136787</v>
      </c>
      <c r="AS25" s="1718" t="n">
        <v>-0.1460190294045191</v>
      </c>
      <c r="AT25" s="693" t="n"/>
      <c r="AU25" s="3650" t="n">
        <v>5272685.683593415</v>
      </c>
      <c r="AV25" s="3651" t="n">
        <v>6278665.775279452</v>
      </c>
      <c r="AW25" s="3651" t="n">
        <v>5312644.092988951</v>
      </c>
      <c r="AX25" s="3651" t="n">
        <v>-1005980.091686037</v>
      </c>
      <c r="AY25" s="3651" t="n">
        <v>-39958.40939553641</v>
      </c>
      <c r="AZ25" s="3651" t="n">
        <v>6394674</v>
      </c>
      <c r="BA25" s="1718" t="n">
        <v>-0.1754566873004918</v>
      </c>
      <c r="BB25" s="694" t="n"/>
      <c r="BC25" s="3650" t="n">
        <v>5394945.683593415</v>
      </c>
      <c r="BD25" s="3651" t="n">
        <v>6307305.035820374</v>
      </c>
      <c r="BE25" s="3651" t="n">
        <v>5175610.612998455</v>
      </c>
      <c r="BF25" s="3651" t="n">
        <v>-912359.3522269595</v>
      </c>
      <c r="BG25" s="3651" t="n">
        <v>219335.0705949599</v>
      </c>
      <c r="BH25" s="3651" t="n">
        <v>6271067</v>
      </c>
      <c r="BI25" s="1718" t="n">
        <v>-0.1397084924154989</v>
      </c>
      <c r="BJ25" s="3023" t="n"/>
      <c r="BK25" s="3650" t="n">
        <v>5401196</v>
      </c>
      <c r="BL25" s="3651" t="n">
        <v>6352166.023910636</v>
      </c>
      <c r="BM25" s="3651" t="n">
        <v>5218579.044715775</v>
      </c>
      <c r="BN25" s="3651" t="n">
        <v>5397893.193393152</v>
      </c>
      <c r="BO25" s="3651" t="n">
        <v>-950970.0239106361</v>
      </c>
      <c r="BP25" s="3651" t="n">
        <v>3302.806606847793</v>
      </c>
      <c r="BQ25" s="3651" t="n">
        <v>6103953</v>
      </c>
      <c r="BR25" s="1718" t="n">
        <v>-0.1151314566150821</v>
      </c>
      <c r="BS25" s="694" t="n"/>
      <c r="BT25" s="3650" t="n">
        <v>5429549.666666667</v>
      </c>
      <c r="BU25" s="3651" t="n">
        <v>6388455.282728235</v>
      </c>
      <c r="BV25" s="3651" t="n">
        <v>5369726.877128694</v>
      </c>
      <c r="BW25" s="3651" t="n">
        <v>-958905.6160615683</v>
      </c>
      <c r="BX25" s="3651" t="n">
        <v>59822.78953797277</v>
      </c>
      <c r="BY25" s="3651" t="n">
        <v>6010653</v>
      </c>
      <c r="BZ25" s="1718" t="n">
        <v>-0.09667890216476194</v>
      </c>
      <c r="CA25" s="694" t="n"/>
      <c r="CB25" s="3650" t="n">
        <v>5277500</v>
      </c>
      <c r="CC25" s="3651" t="n">
        <v>6441799.212441853</v>
      </c>
      <c r="CD25" s="3651" t="n">
        <v>5406602.299709339</v>
      </c>
      <c r="CE25" s="3651" t="n">
        <v>-1164299.212441853</v>
      </c>
      <c r="CF25" s="3651" t="n">
        <v>-129102.2997093387</v>
      </c>
      <c r="CG25" s="3651" t="n">
        <v>5842920</v>
      </c>
      <c r="CH25" s="1718" t="n">
        <v>-0.09677010809663666</v>
      </c>
      <c r="CI25" s="694" t="n"/>
      <c r="CJ25" s="3650" t="n">
        <v>5300193</v>
      </c>
      <c r="CK25" s="3651" t="n">
        <v>6486990.494100033</v>
      </c>
      <c r="CL25" s="3651" t="n">
        <v>5454279.19350626</v>
      </c>
      <c r="CM25" s="3651" t="n">
        <v>-1186797.494100033</v>
      </c>
      <c r="CN25" s="3651" t="n">
        <v>-154086.1935062604</v>
      </c>
      <c r="CO25" s="3654" t="n">
        <v>5830349</v>
      </c>
      <c r="CP25" s="1718" t="n">
        <v>-0.0909304057098469</v>
      </c>
      <c r="CQ25" s="694" t="n"/>
      <c r="CR25" s="3654" t="n">
        <v>5300193.350260082</v>
      </c>
      <c r="CS25" s="3654" t="n">
        <v>6486990.494100033</v>
      </c>
      <c r="CT25" s="3654" t="n">
        <v>5454279.19350626</v>
      </c>
      <c r="CU25" s="3654" t="n">
        <v>-1186797.143839952</v>
      </c>
      <c r="CV25" s="3654" t="n">
        <v>-154085.8432461787</v>
      </c>
      <c r="CW25" s="3654" t="n">
        <v>5830349</v>
      </c>
      <c r="CX25" s="693">
        <f>IFERROR(CR25/CW25-1, "-")</f>
        <v/>
      </c>
      <c r="CY25" s="377" t="n"/>
      <c r="CZ25" s="3655" t="n">
        <v>6486990.494100033</v>
      </c>
      <c r="DA25" s="3651" t="n">
        <v>6049329.05742549</v>
      </c>
      <c r="DB25" s="3651" t="n">
        <v>5409472.139419377</v>
      </c>
      <c r="DC25" s="3651" t="n">
        <v>5454279.193506261</v>
      </c>
      <c r="DD25" s="3654" t="n">
        <v>5830349</v>
      </c>
      <c r="DE25" s="693">
        <f>CZ25/DD25-1</f>
        <v/>
      </c>
      <c r="DF25" s="693">
        <f>DA25/DD25-1</f>
        <v/>
      </c>
      <c r="DG25" s="693">
        <f>DB25/DD25-1</f>
        <v/>
      </c>
      <c r="DH25" s="697">
        <f>DC25/DD25-1</f>
        <v/>
      </c>
      <c r="DI25" s="1730" t="n"/>
      <c r="DJ25" s="3641" t="n"/>
      <c r="DK25" s="3642" t="n"/>
      <c r="DL25" s="1731" t="n"/>
      <c r="DM25" s="1731" t="n"/>
      <c r="DN25" s="1731" t="n"/>
      <c r="DO25" s="1731" t="n"/>
      <c r="DP25" s="1731" t="n"/>
      <c r="DQ25" s="1731" t="n"/>
      <c r="DR25" s="1731" t="n"/>
      <c r="DS25" s="1731" t="n"/>
      <c r="DT25" s="1731" t="n"/>
      <c r="DU25" s="1731" t="n"/>
      <c r="DV25" s="1731" t="n"/>
      <c r="DW25" s="1731" t="n"/>
      <c r="DX25" s="2811">
        <f>(CS25-CZ25)*10^6</f>
        <v/>
      </c>
      <c r="DY25" s="2811">
        <f>(CT25-DC25)*10^6</f>
        <v/>
      </c>
      <c r="DZ25" s="2811">
        <f>(CW25-DD25)*10^6</f>
        <v/>
      </c>
      <c r="EA25" s="1731" t="n"/>
      <c r="EB25" s="1731" t="n"/>
      <c r="EC25" s="1731" t="n"/>
      <c r="ED25" s="1731" t="n"/>
      <c r="EE25" s="1731" t="n"/>
      <c r="EF25" s="1731" t="n"/>
      <c r="EG25" s="1731" t="n"/>
      <c r="EH25" s="1731" t="n"/>
      <c r="EI25" s="1731" t="n"/>
      <c r="EJ25" s="1731" t="n"/>
      <c r="EK25" s="1731" t="n"/>
      <c r="EL25" s="1731" t="n"/>
      <c r="EM25" s="1731" t="n"/>
      <c r="EN25" s="1731" t="n"/>
      <c r="EO25" s="1731" t="n"/>
      <c r="EP25" s="1731" t="n"/>
      <c r="EQ25" s="1731" t="n"/>
      <c r="ER25" s="1731" t="n"/>
      <c r="ES25" s="1731" t="n"/>
      <c r="ET25" s="1731" t="n"/>
      <c r="EU25" s="1731" t="n"/>
      <c r="EV25" s="1731" t="n"/>
      <c r="EW25" s="1731" t="n"/>
      <c r="EX25" s="1731" t="n"/>
      <c r="EY25" s="1731" t="n"/>
      <c r="EZ25" s="1731" t="n"/>
      <c r="FA25" s="1731" t="n"/>
      <c r="FB25" s="1731" t="n"/>
      <c r="FC25" s="1731" t="n"/>
      <c r="FD25" s="1731" t="n"/>
      <c r="FE25" s="1731" t="n"/>
      <c r="FF25" s="1731" t="n"/>
      <c r="FG25" s="1731" t="n"/>
      <c r="FH25" s="1731" t="n"/>
      <c r="FI25" s="1731" t="n"/>
      <c r="FJ25" s="1731" t="n"/>
      <c r="FK25" s="1731" t="n"/>
      <c r="FL25" s="1731" t="n"/>
      <c r="FM25" s="1731" t="n"/>
      <c r="FN25" s="1731" t="n"/>
      <c r="FO25" s="1731" t="n"/>
      <c r="FP25" s="1731" t="n"/>
      <c r="FQ25" s="1731" t="n"/>
      <c r="FR25" s="1731" t="n"/>
      <c r="FS25" s="1731" t="n"/>
    </row>
    <row customFormat="1" customHeight="1" ht="15" r="26" s="1713" thickBot="1">
      <c r="A26" s="1755" t="n"/>
      <c r="B26" s="1774" t="inlineStr">
        <is>
          <t>Parc Moyen Actif</t>
        </is>
      </c>
      <c r="C26" s="643" t="inlineStr">
        <is>
          <t>PARC20</t>
        </is>
      </c>
      <c r="D26" s="3644" t="n">
        <v>5798376.5</v>
      </c>
      <c r="E26" s="3273" t="n">
        <v>6144659.706012027</v>
      </c>
      <c r="F26" s="3273" t="n">
        <v>-346283.2060120273</v>
      </c>
      <c r="G26" s="3273" t="n">
        <v>5791216</v>
      </c>
      <c r="H26" s="1734" t="n">
        <v>0.001236441534903987</v>
      </c>
      <c r="I26" s="224" t="n"/>
      <c r="J26" s="3644" t="n">
        <v>5766094</v>
      </c>
      <c r="K26" s="3273" t="n">
        <v>6157738.074860005</v>
      </c>
      <c r="L26" s="3273" t="n">
        <v>-391644.0748600047</v>
      </c>
      <c r="M26" s="3273" t="n">
        <v>5878517</v>
      </c>
      <c r="N26" s="1734" t="n">
        <v>-0.01912438120022453</v>
      </c>
      <c r="O26" s="389" t="n"/>
      <c r="P26" s="3644" t="n">
        <v>5776491.901877893</v>
      </c>
      <c r="Q26" s="3273" t="n">
        <v>6180851.272096824</v>
      </c>
      <c r="R26" s="3273" t="n">
        <v>-404359.3702189308</v>
      </c>
      <c r="S26" s="3273" t="n">
        <v>5985671.426787579</v>
      </c>
      <c r="T26" s="1734" t="n">
        <v>-0.03494671023430196</v>
      </c>
      <c r="U26" s="224" t="n"/>
      <c r="V26" s="3645" t="n">
        <v>5794791.901877892</v>
      </c>
      <c r="W26" s="3646" t="n">
        <v>6198325.378483153</v>
      </c>
      <c r="X26" s="3646" t="n">
        <v>5836914.851469198</v>
      </c>
      <c r="Y26" s="3646" t="n">
        <v>-403533.4766052607</v>
      </c>
      <c r="Z26" s="3646" t="n">
        <v>-42122.94959130604</v>
      </c>
      <c r="AA26" s="3646" t="n">
        <v>6171366.853575158</v>
      </c>
      <c r="AB26" s="1734" t="n">
        <v>-0.06101969962766196</v>
      </c>
      <c r="AC26" s="224" t="n"/>
      <c r="AD26" s="3644" t="n">
        <v>5704305.999999999</v>
      </c>
      <c r="AE26" s="3273" t="n">
        <v>6216306.05049525</v>
      </c>
      <c r="AF26" s="3273" t="n">
        <v>5889921.815579703</v>
      </c>
      <c r="AG26" s="3273" t="n">
        <v>-512000.0504952511</v>
      </c>
      <c r="AH26" s="3273" t="n">
        <v>-185615.815579704</v>
      </c>
      <c r="AI26" s="3273" t="n">
        <v>6386148.353575158</v>
      </c>
      <c r="AJ26" s="1734" t="n">
        <v>-0.1067689498934742</v>
      </c>
      <c r="AK26" s="224" t="n"/>
      <c r="AL26" s="3644" t="n">
        <v>5573109.841796707</v>
      </c>
      <c r="AM26" s="3273" t="n">
        <v>6238959.990540626</v>
      </c>
      <c r="AN26" s="3273" t="n">
        <v>5908574.242440417</v>
      </c>
      <c r="AO26" s="3273" t="n">
        <v>5585786.568093318</v>
      </c>
      <c r="AP26" s="3273" t="n">
        <v>-665850.1487439191</v>
      </c>
      <c r="AQ26" s="3273" t="n">
        <v>-335464.40064371</v>
      </c>
      <c r="AR26" s="3273" t="n">
        <v>6483386.053355972</v>
      </c>
      <c r="AS26" s="1734" t="n">
        <v>-0.1404013588066504</v>
      </c>
      <c r="AT26" s="224" t="n"/>
      <c r="AU26" s="3644" t="n">
        <v>5406338.683593415</v>
      </c>
      <c r="AV26" s="3273" t="n">
        <v>6266750.337489327</v>
      </c>
      <c r="AW26" s="3273" t="n">
        <v>5438994.614587793</v>
      </c>
      <c r="AX26" s="3273" t="n">
        <v>-860411.6538959127</v>
      </c>
      <c r="AY26" s="3273" t="n">
        <v>-32655.9309943784</v>
      </c>
      <c r="AZ26" s="3273" t="n">
        <v>6440964.126568394</v>
      </c>
      <c r="BA26" s="1734" t="n">
        <v>-0.1606320766028245</v>
      </c>
      <c r="BB26" s="389" t="n"/>
      <c r="BC26" s="3644" t="n">
        <v>5333815.683593415</v>
      </c>
      <c r="BD26" s="3273" t="n">
        <v>6292985.405549914</v>
      </c>
      <c r="BE26" s="3273" t="n">
        <v>5244127.352993703</v>
      </c>
      <c r="BF26" s="3273" t="n">
        <v>-959169.7219564989</v>
      </c>
      <c r="BG26" s="3273" t="n">
        <v>89688.33059971221</v>
      </c>
      <c r="BH26" s="3273" t="n">
        <v>6332870.5</v>
      </c>
      <c r="BI26" s="1734" t="n">
        <v>-0.1577570260447589</v>
      </c>
      <c r="BJ26" s="2826" t="n"/>
      <c r="BK26" s="3644" t="n">
        <v>5398071</v>
      </c>
      <c r="BL26" s="3273" t="n">
        <v>6329735.529865505</v>
      </c>
      <c r="BM26" s="3273" t="n">
        <v>5197094.828857115</v>
      </c>
      <c r="BN26" s="3273" t="n">
        <v>5396419.438493283</v>
      </c>
      <c r="BO26" s="3273" t="n">
        <v>-931664.5298655052</v>
      </c>
      <c r="BP26" s="3273" t="n">
        <v>1651.561506716534</v>
      </c>
      <c r="BQ26" s="3273" t="n">
        <v>6187510</v>
      </c>
      <c r="BR26" s="1734" t="n">
        <v>-0.1275858948106751</v>
      </c>
      <c r="BS26" s="389" t="n"/>
      <c r="BT26" s="3644" t="n">
        <v>5415372.833333334</v>
      </c>
      <c r="BU26" s="3273" t="n">
        <v>6370310.653319435</v>
      </c>
      <c r="BV26" s="3273" t="n">
        <v>5383810.035260923</v>
      </c>
      <c r="BW26" s="3273" t="n">
        <v>-954937.8199861012</v>
      </c>
      <c r="BX26" s="3273" t="n">
        <v>31562.79807241075</v>
      </c>
      <c r="BY26" s="3273" t="n">
        <v>6057303</v>
      </c>
      <c r="BZ26" s="1734" t="n">
        <v>-0.1059762350779986</v>
      </c>
      <c r="CA26" s="389" t="n"/>
      <c r="CB26" s="3644" t="n">
        <v>5353525</v>
      </c>
      <c r="CC26" s="3273" t="n">
        <v>6415127.247585044</v>
      </c>
      <c r="CD26" s="3273" t="n">
        <v>5388164.588419016</v>
      </c>
      <c r="CE26" s="3273" t="n">
        <v>-1061602.247585044</v>
      </c>
      <c r="CF26" s="3273" t="n">
        <v>-34639.58841901645</v>
      </c>
      <c r="CG26" s="3273" t="n">
        <v>5926786.5</v>
      </c>
      <c r="CH26" s="1734" t="n">
        <v>-0.09672383170880205</v>
      </c>
      <c r="CI26" s="389" t="n"/>
      <c r="CJ26" s="3644" t="n">
        <v>5288846.5</v>
      </c>
      <c r="CK26" s="3273" t="n">
        <v>6464394.853270943</v>
      </c>
      <c r="CL26" s="3273" t="n">
        <v>5430440.746607799</v>
      </c>
      <c r="CM26" s="3273" t="n">
        <v>-1175548.353270943</v>
      </c>
      <c r="CN26" s="3273" t="n">
        <v>-141594.2466077991</v>
      </c>
      <c r="CO26" s="3647" t="n">
        <v>5836634.5</v>
      </c>
      <c r="CP26" s="1734" t="n">
        <v>-0.09385340130515285</v>
      </c>
      <c r="CQ26" s="389" t="n"/>
      <c r="CR26" s="3647" t="n">
        <v>5565271.175130041</v>
      </c>
      <c r="CS26" s="3647" t="n">
        <v>6317706.281619934</v>
      </c>
      <c r="CT26" s="3647" t="n">
        <v>5642314.09675313</v>
      </c>
      <c r="CU26" s="3647" t="n">
        <v>-752435.106489893</v>
      </c>
      <c r="CV26" s="3647" t="n">
        <v>-77042.92162308842</v>
      </c>
      <c r="CW26" s="3647" t="n">
        <v>5788567.5</v>
      </c>
      <c r="CX26" s="693">
        <f>IFERROR(CR26/CW26-1, "-")</f>
        <v/>
      </c>
      <c r="CY26" s="392" t="n"/>
      <c r="CZ26" s="3648" t="n">
        <v>6317706.281619934</v>
      </c>
      <c r="DA26" s="3273" t="n">
        <v>5939839.028712745</v>
      </c>
      <c r="DB26" s="3273" t="n">
        <v>5619910.569709688</v>
      </c>
      <c r="DC26" s="3273" t="n">
        <v>5642314.096753131</v>
      </c>
      <c r="DD26" s="3647" t="n">
        <v>5788567.5</v>
      </c>
      <c r="DE26" s="224">
        <f>CZ26/DD26-1</f>
        <v/>
      </c>
      <c r="DF26" s="224">
        <f>DA26/DD26-1</f>
        <v/>
      </c>
      <c r="DG26" s="224">
        <f>DB26/DD26-1</f>
        <v/>
      </c>
      <c r="DH26" s="764">
        <f>DC26/DD26-1</f>
        <v/>
      </c>
      <c r="DI26" s="1712" t="n"/>
      <c r="DJ26" s="3642" t="n"/>
      <c r="DK26" s="3642" t="n"/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idden="1" ht="24.75" r="27" s="1793">
      <c r="A27" s="1775" t="n"/>
      <c r="B27" s="1776" t="n"/>
      <c r="C27" s="1777" t="inlineStr">
        <is>
          <t>PARC21</t>
        </is>
      </c>
      <c r="D27" s="3656" t="n"/>
      <c r="E27" s="3657" t="n"/>
      <c r="F27" s="3657" t="n"/>
      <c r="G27" s="1780" t="n"/>
      <c r="H27" s="1781" t="n"/>
      <c r="I27" s="1782" t="n"/>
      <c r="J27" s="3656" t="n"/>
      <c r="K27" s="3657" t="n"/>
      <c r="L27" s="1741" t="n"/>
      <c r="M27" s="1741" t="n"/>
      <c r="N27" s="1781" t="n"/>
      <c r="O27" s="1783" t="n"/>
      <c r="P27" s="3656" t="n"/>
      <c r="Q27" s="1784" t="n"/>
      <c r="R27" s="1741" t="n"/>
      <c r="S27" s="1741" t="n"/>
      <c r="T27" s="1781" t="n"/>
      <c r="U27" s="1782" t="n"/>
      <c r="V27" s="3658" t="n"/>
      <c r="W27" s="3659" t="n"/>
      <c r="X27" s="3659" t="n"/>
      <c r="Y27" s="3659" t="n"/>
      <c r="Z27" s="3659" t="n"/>
      <c r="AA27" s="2509" t="n"/>
      <c r="AB27" s="2521" t="n"/>
      <c r="AC27" s="1782" t="n"/>
      <c r="AD27" s="3656" t="n"/>
      <c r="AE27" s="1784" t="n"/>
      <c r="AF27" s="1784" t="n"/>
      <c r="AG27" s="1741" t="n"/>
      <c r="AH27" s="1741" t="n"/>
      <c r="AI27" s="1741" t="n"/>
      <c r="AJ27" s="1781" t="n"/>
      <c r="AK27" s="1782" t="n"/>
      <c r="AL27" s="3656" t="n"/>
      <c r="AM27" s="1784" t="n"/>
      <c r="AN27" s="1784" t="n"/>
      <c r="AO27" s="1784" t="n"/>
      <c r="AP27" s="3660" t="n"/>
      <c r="AQ27" s="3660" t="n"/>
      <c r="AR27" s="1741" t="n"/>
      <c r="AS27" s="1781" t="n"/>
      <c r="AT27" s="1782" t="n"/>
      <c r="AU27" s="3656" t="n"/>
      <c r="AV27" s="1784" t="n"/>
      <c r="AW27" s="1784" t="n"/>
      <c r="AX27" s="3660" t="n"/>
      <c r="AY27" s="3660" t="n"/>
      <c r="AZ27" s="1741" t="n"/>
      <c r="BA27" s="1781" t="n"/>
      <c r="BB27" s="1783" t="n"/>
      <c r="BC27" s="3656" t="n"/>
      <c r="BD27" s="1784" t="n"/>
      <c r="BE27" s="1784" t="n"/>
      <c r="BF27" s="3660" t="n"/>
      <c r="BG27" s="3660" t="n"/>
      <c r="BH27" s="1741" t="n"/>
      <c r="BI27" s="1781" t="n"/>
      <c r="BJ27" s="3661" t="n"/>
      <c r="BK27" s="3656" t="n"/>
      <c r="BL27" s="1784" t="n"/>
      <c r="BM27" s="1784" t="n"/>
      <c r="BN27" s="1784" t="n"/>
      <c r="BO27" s="3660" t="n"/>
      <c r="BP27" s="3660" t="n"/>
      <c r="BQ27" s="1741" t="n"/>
      <c r="BR27" s="1781" t="n"/>
      <c r="BS27" s="1783" t="n"/>
      <c r="BT27" s="3656" t="n"/>
      <c r="BU27" s="1784" t="n"/>
      <c r="BV27" s="1784" t="n"/>
      <c r="BW27" s="3660" t="n"/>
      <c r="BX27" s="3660" t="n"/>
      <c r="BY27" s="1741" t="n"/>
      <c r="BZ27" s="1781" t="n"/>
      <c r="CA27" s="1783" t="n"/>
      <c r="CB27" s="3656" t="n"/>
      <c r="CC27" s="1784" t="n"/>
      <c r="CD27" s="1784" t="n"/>
      <c r="CE27" s="3660" t="n"/>
      <c r="CF27" s="3660" t="n"/>
      <c r="CG27" s="1741" t="n"/>
      <c r="CH27" s="1781" t="n"/>
      <c r="CI27" s="1783" t="n"/>
      <c r="CJ27" s="3656" t="n"/>
      <c r="CK27" s="1784" t="n"/>
      <c r="CL27" s="1784" t="n"/>
      <c r="CM27" s="3660" t="n"/>
      <c r="CN27" s="3660" t="n"/>
      <c r="CO27" s="1741" t="n"/>
      <c r="CP27" s="1781" t="n"/>
      <c r="CQ27" s="1783" t="n"/>
      <c r="CR27" s="1741" t="n"/>
      <c r="CS27" s="1741" t="n"/>
      <c r="CT27" s="1741" t="n"/>
      <c r="CU27" s="1741" t="n"/>
      <c r="CV27" s="1741" t="n"/>
      <c r="CW27" s="1741" t="n"/>
      <c r="CX27" s="693">
        <f>IFERROR(CR27/CW27-1, "-")</f>
        <v/>
      </c>
      <c r="CY27" s="1787" t="n"/>
      <c r="CZ27" s="1787" t="n"/>
      <c r="DA27" s="3657" t="n"/>
      <c r="DB27" s="3657" t="n"/>
      <c r="DC27" s="3657" t="n"/>
      <c r="DD27" s="1741" t="n"/>
      <c r="DE27" s="1782" t="n"/>
      <c r="DF27" s="1741" t="n"/>
      <c r="DG27" s="1741" t="n"/>
      <c r="DH27" s="1788" t="n"/>
      <c r="DI27" s="1789" t="n"/>
      <c r="DJ27" s="3662" t="n"/>
      <c r="DK27" s="3663" t="n"/>
      <c r="DL27" s="1792" t="n"/>
      <c r="DM27" s="1792" t="n"/>
      <c r="DN27" s="1792" t="n"/>
      <c r="DO27" s="1792" t="n"/>
      <c r="DP27" s="1792" t="n"/>
      <c r="DQ27" s="1792" t="n"/>
      <c r="DR27" s="1792" t="n"/>
      <c r="DS27" s="1792" t="n"/>
      <c r="DT27" s="1792" t="n"/>
      <c r="DU27" s="1792" t="n"/>
      <c r="DV27" s="1792" t="n"/>
      <c r="DW27" s="1792" t="n"/>
      <c r="DX27" s="2811">
        <f>(CS27-CZ27)*10^6</f>
        <v/>
      </c>
      <c r="DY27" s="2811">
        <f>(CT27-DC27)*10^6</f>
        <v/>
      </c>
      <c r="DZ27" s="2811">
        <f>(CW27-DD27)*10^6</f>
        <v/>
      </c>
      <c r="EA27" s="1792" t="n"/>
      <c r="EB27" s="1792" t="n"/>
      <c r="EC27" s="1792" t="n"/>
      <c r="ED27" s="1792" t="n"/>
      <c r="EE27" s="1792" t="n"/>
      <c r="EF27" s="1792" t="n"/>
      <c r="EG27" s="1792" t="n"/>
      <c r="EH27" s="1792" t="n"/>
      <c r="EI27" s="1792" t="n"/>
      <c r="EJ27" s="1792" t="n"/>
      <c r="EK27" s="1792" t="n"/>
      <c r="EL27" s="1792" t="n"/>
      <c r="EM27" s="1792" t="n"/>
      <c r="EN27" s="1792" t="n"/>
      <c r="EO27" s="1792" t="n"/>
      <c r="EP27" s="1792" t="n"/>
      <c r="EQ27" s="1792" t="n"/>
      <c r="ER27" s="1792" t="n"/>
      <c r="ES27" s="1792" t="n"/>
      <c r="ET27" s="1792" t="n"/>
      <c r="EU27" s="1792" t="n"/>
      <c r="EV27" s="1792" t="n"/>
      <c r="EW27" s="1792" t="n"/>
      <c r="EX27" s="1792" t="n"/>
      <c r="EY27" s="1792" t="n"/>
      <c r="EZ27" s="1792" t="n"/>
      <c r="FA27" s="1792" t="n"/>
      <c r="FB27" s="1792" t="n"/>
      <c r="FC27" s="1792" t="n"/>
      <c r="FD27" s="1792" t="n"/>
      <c r="FE27" s="1792" t="n"/>
      <c r="FF27" s="1792" t="n"/>
      <c r="FG27" s="1792" t="n"/>
      <c r="FH27" s="1792" t="n"/>
      <c r="FI27" s="1792" t="n"/>
      <c r="FJ27" s="1792" t="n"/>
      <c r="FK27" s="1792" t="n"/>
      <c r="FL27" s="1792" t="n"/>
      <c r="FM27" s="1792" t="n"/>
      <c r="FN27" s="1792" t="n"/>
      <c r="FO27" s="1792" t="n"/>
      <c r="FP27" s="1792" t="n"/>
      <c r="FQ27" s="1792" t="n"/>
      <c r="FR27" s="1792" t="n"/>
      <c r="FS27" s="1792" t="n"/>
    </row>
    <row customFormat="1" customHeight="1" ht="15" r="28" s="1713" thickBot="1">
      <c r="A28" s="1794" t="n"/>
      <c r="B28" s="1795" t="inlineStr">
        <is>
          <t>Parc Prépayé Actif</t>
        </is>
      </c>
      <c r="C28" s="1796" t="inlineStr">
        <is>
          <t>PARC22</t>
        </is>
      </c>
      <c r="D28" s="3664" t="n">
        <v>0</v>
      </c>
      <c r="E28" s="3665" t="n">
        <v>0</v>
      </c>
      <c r="F28" s="3665" t="n">
        <v>0</v>
      </c>
      <c r="G28" s="1799" t="n">
        <v>0</v>
      </c>
      <c r="H28" s="1800" t="n"/>
      <c r="I28" s="1801" t="n"/>
      <c r="J28" s="3664" t="n">
        <v>0</v>
      </c>
      <c r="K28" s="3665" t="n">
        <v>0</v>
      </c>
      <c r="L28" s="3665" t="n">
        <v>0</v>
      </c>
      <c r="M28" s="3665" t="n">
        <v>0</v>
      </c>
      <c r="N28" s="3665" t="n"/>
      <c r="O28" s="3665" t="n"/>
      <c r="P28" s="3665" t="n">
        <v>0</v>
      </c>
      <c r="Q28" s="3665" t="n">
        <v>0</v>
      </c>
      <c r="R28" s="3665" t="n">
        <v>0</v>
      </c>
      <c r="S28" s="3665" t="n">
        <v>0</v>
      </c>
      <c r="T28" s="3666" t="n"/>
      <c r="U28" s="3665" t="n"/>
      <c r="V28" s="2510" t="n">
        <v>0</v>
      </c>
      <c r="W28" s="2510" t="n">
        <v>0</v>
      </c>
      <c r="X28" s="2510" t="n">
        <v>0</v>
      </c>
      <c r="Y28" s="2510" t="n">
        <v>0</v>
      </c>
      <c r="Z28" s="2510" t="n">
        <v>0</v>
      </c>
      <c r="AA28" s="2510" t="n">
        <v>0</v>
      </c>
      <c r="AB28" s="2522" t="n"/>
      <c r="AC28" s="3665" t="n"/>
      <c r="AD28" s="3665" t="n">
        <v>0</v>
      </c>
      <c r="AE28" s="3665" t="n">
        <v>0</v>
      </c>
      <c r="AF28" s="3665" t="n">
        <v>0</v>
      </c>
      <c r="AG28" s="3665" t="n">
        <v>0</v>
      </c>
      <c r="AH28" s="3665" t="n">
        <v>0</v>
      </c>
      <c r="AI28" s="3665" t="n">
        <v>0</v>
      </c>
      <c r="AJ28" s="1801" t="n"/>
      <c r="AK28" s="3665" t="n"/>
      <c r="AL28" s="3665" t="n">
        <v>0</v>
      </c>
      <c r="AM28" s="3665" t="n">
        <v>0</v>
      </c>
      <c r="AN28" s="3665" t="n">
        <v>0</v>
      </c>
      <c r="AO28" s="3665" t="n">
        <v>0</v>
      </c>
      <c r="AP28" s="3665" t="n">
        <v>0</v>
      </c>
      <c r="AQ28" s="3665" t="n">
        <v>0</v>
      </c>
      <c r="AR28" s="3665" t="n">
        <v>0</v>
      </c>
      <c r="AS28" s="1801" t="n"/>
      <c r="AT28" s="3665" t="n"/>
      <c r="AU28" s="3665" t="n">
        <v>0</v>
      </c>
      <c r="AV28" s="3665" t="n">
        <v>0</v>
      </c>
      <c r="AW28" s="3665" t="n">
        <v>0</v>
      </c>
      <c r="AX28" s="3665" t="n">
        <v>0</v>
      </c>
      <c r="AY28" s="3665" t="n">
        <v>0</v>
      </c>
      <c r="AZ28" s="3665" t="n">
        <v>0</v>
      </c>
      <c r="BA28" s="1801" t="n"/>
      <c r="BB28" s="3665" t="n"/>
      <c r="BC28" s="3665" t="n">
        <v>0</v>
      </c>
      <c r="BD28" s="3665" t="n">
        <v>0</v>
      </c>
      <c r="BE28" s="3665" t="n">
        <v>0</v>
      </c>
      <c r="BF28" s="3665" t="n">
        <v>0</v>
      </c>
      <c r="BG28" s="3665" t="n">
        <v>0</v>
      </c>
      <c r="BH28" s="3665" t="n">
        <v>0</v>
      </c>
      <c r="BI28" s="1801" t="n"/>
      <c r="BJ28" s="3665" t="n"/>
      <c r="BK28" s="3665" t="n">
        <v>0</v>
      </c>
      <c r="BL28" s="3665" t="n">
        <v>0</v>
      </c>
      <c r="BM28" s="3665" t="n">
        <v>0</v>
      </c>
      <c r="BN28" s="3665" t="n">
        <v>0</v>
      </c>
      <c r="BO28" s="3665" t="n">
        <v>0</v>
      </c>
      <c r="BP28" s="3665" t="n">
        <v>0</v>
      </c>
      <c r="BQ28" s="3665" t="n">
        <v>0</v>
      </c>
      <c r="BR28" s="1801" t="n"/>
      <c r="BS28" s="3665" t="n"/>
      <c r="BT28" s="3665" t="n">
        <v>0</v>
      </c>
      <c r="BU28" s="3665" t="n">
        <v>0</v>
      </c>
      <c r="BV28" s="3665" t="n">
        <v>0</v>
      </c>
      <c r="BW28" s="3665" t="n">
        <v>0</v>
      </c>
      <c r="BX28" s="3665" t="n">
        <v>0</v>
      </c>
      <c r="BY28" s="3665" t="n">
        <v>0</v>
      </c>
      <c r="BZ28" s="1801" t="n"/>
      <c r="CA28" s="3665" t="n"/>
      <c r="CB28" s="3665" t="n">
        <v>0</v>
      </c>
      <c r="CC28" s="3665" t="n">
        <v>0</v>
      </c>
      <c r="CD28" s="3665" t="n">
        <v>0</v>
      </c>
      <c r="CE28" s="3665" t="n">
        <v>0</v>
      </c>
      <c r="CF28" s="3665" t="n">
        <v>0</v>
      </c>
      <c r="CG28" s="3665" t="n">
        <v>0</v>
      </c>
      <c r="CH28" s="1801" t="n"/>
      <c r="CI28" s="3665" t="n"/>
      <c r="CJ28" s="3665" t="n">
        <v>0</v>
      </c>
      <c r="CK28" s="3665" t="n">
        <v>0</v>
      </c>
      <c r="CL28" s="3665" t="n">
        <v>0</v>
      </c>
      <c r="CM28" s="3665" t="n">
        <v>0</v>
      </c>
      <c r="CN28" s="3665" t="n">
        <v>0</v>
      </c>
      <c r="CO28" s="3665" t="n">
        <v>0</v>
      </c>
      <c r="CP28" s="1801" t="n"/>
      <c r="CQ28" s="3665" t="n"/>
      <c r="CR28" s="3665" t="n">
        <v/>
      </c>
      <c r="CS28" s="3665" t="n">
        <v/>
      </c>
      <c r="CT28" s="1803" t="n">
        <v/>
      </c>
      <c r="CU28" s="3665" t="n">
        <v/>
      </c>
      <c r="CV28" s="3665" t="n">
        <v/>
      </c>
      <c r="CW28" s="3665" t="n">
        <v/>
      </c>
      <c r="CX28" s="3665" t="n"/>
      <c r="CY28" s="3665" t="n"/>
      <c r="CZ28" s="3667" t="n"/>
      <c r="DA28" s="3665" t="n"/>
      <c r="DB28" s="3665" t="n"/>
      <c r="DC28" s="3665" t="n"/>
      <c r="DD28" s="1803" t="n">
        <v>0</v>
      </c>
      <c r="DE28" s="840" t="n"/>
      <c r="DF28" s="840" t="n"/>
      <c r="DG28" s="840" t="n"/>
      <c r="DH28" s="1805" t="n"/>
      <c r="DI28" s="1712" t="n"/>
      <c r="DJ28" s="3641" t="n"/>
      <c r="DK28" s="3642" t="n"/>
      <c r="DL28" s="1731" t="n"/>
      <c r="DM28" s="1731" t="n"/>
      <c r="DN28" s="1731" t="n"/>
      <c r="DO28" s="1731" t="n"/>
      <c r="DP28" s="1731" t="n"/>
      <c r="DQ28" s="1731" t="n"/>
      <c r="DR28" s="1731" t="n"/>
      <c r="DS28" s="1731" t="n"/>
      <c r="DT28" s="1731" t="n"/>
      <c r="DU28" s="1731" t="n"/>
      <c r="DV28" s="1731" t="n"/>
      <c r="DW28" s="1731" t="n"/>
      <c r="DX28" s="2811">
        <f>(CS28-CZ28)*10^6</f>
        <v/>
      </c>
      <c r="DY28" s="2811">
        <f>(CT28-DC28)*10^6</f>
        <v/>
      </c>
      <c r="DZ28" s="2811">
        <f>(CW28-DD28)*10^6</f>
        <v/>
      </c>
      <c r="EA28" s="1731" t="n"/>
      <c r="EB28" s="1731" t="n"/>
      <c r="EC28" s="1731" t="n"/>
      <c r="ED28" s="1731" t="n"/>
      <c r="EE28" s="1731" t="n"/>
      <c r="EF28" s="1731" t="n"/>
      <c r="EG28" s="1731" t="n"/>
      <c r="EH28" s="1731" t="n"/>
      <c r="EI28" s="1731" t="n"/>
      <c r="EJ28" s="1731" t="n"/>
      <c r="EK28" s="1731" t="n"/>
      <c r="EL28" s="1731" t="n"/>
      <c r="EM28" s="1731" t="n"/>
      <c r="EN28" s="1731" t="n"/>
      <c r="EO28" s="1731" t="n"/>
      <c r="EP28" s="1731" t="n"/>
      <c r="EQ28" s="1731" t="n"/>
      <c r="ER28" s="1731" t="n"/>
      <c r="ES28" s="1731" t="n"/>
      <c r="ET28" s="1731" t="n"/>
      <c r="EU28" s="1731" t="n"/>
      <c r="EV28" s="1731" t="n"/>
      <c r="EW28" s="1731" t="n"/>
      <c r="EX28" s="1731" t="n"/>
      <c r="EY28" s="1731" t="n"/>
      <c r="EZ28" s="1731" t="n"/>
      <c r="FA28" s="1731" t="n"/>
      <c r="FB28" s="1731" t="n"/>
      <c r="FC28" s="1731" t="n"/>
      <c r="FD28" s="1731" t="n"/>
      <c r="FE28" s="1731" t="n"/>
      <c r="FF28" s="1731" t="n"/>
      <c r="FG28" s="1731" t="n"/>
      <c r="FH28" s="1731" t="n"/>
      <c r="FI28" s="1731" t="n"/>
      <c r="FJ28" s="1731" t="n"/>
      <c r="FK28" s="1731" t="n"/>
      <c r="FL28" s="1731" t="n"/>
      <c r="FM28" s="1731" t="n"/>
      <c r="FN28" s="1731" t="n"/>
      <c r="FO28" s="1731" t="n"/>
      <c r="FP28" s="1731" t="n"/>
      <c r="FQ28" s="1731" t="n"/>
      <c r="FR28" s="1731" t="n"/>
      <c r="FS28" s="1731" t="n"/>
      <c r="FT28" s="1731" t="n"/>
      <c r="FU28" s="1731" t="n"/>
      <c r="FV28" s="1731" t="n"/>
      <c r="FW28" s="1731" t="n"/>
      <c r="FX28" s="1731" t="n"/>
      <c r="FY28" s="1731" t="n"/>
    </row>
    <row customFormat="1" customHeight="1" ht="15" r="29" s="1731">
      <c r="A29" s="344" t="n"/>
      <c r="B29" s="1769" t="inlineStr">
        <is>
          <t>Parc prépayé actif début Période</t>
        </is>
      </c>
      <c r="C29" s="94" t="inlineStr">
        <is>
          <t>PARC23</t>
        </is>
      </c>
      <c r="D29" s="1806" t="n">
        <v>5737911</v>
      </c>
      <c r="E29" s="2662" t="n">
        <v>6054240.069139836</v>
      </c>
      <c r="F29" s="2662" t="n">
        <v>-316329.0691398364</v>
      </c>
      <c r="G29" s="1717" t="n">
        <v>5659555</v>
      </c>
      <c r="H29" s="1718" t="n">
        <v>0.01384490476724753</v>
      </c>
      <c r="I29" s="693" t="n"/>
      <c r="J29" s="1806" t="n">
        <v>5674362</v>
      </c>
      <c r="K29" s="2662" t="n">
        <v>6046415.342884217</v>
      </c>
      <c r="L29" s="2662" t="n">
        <v>-372053.3428842174</v>
      </c>
      <c r="M29" s="1717" t="n">
        <v>5750591</v>
      </c>
      <c r="N29" s="1718" t="n">
        <v>-0.01325585491995518</v>
      </c>
      <c r="O29" s="1743" t="n"/>
      <c r="P29" s="1806" t="n">
        <v>5672977</v>
      </c>
      <c r="Q29" s="2662" t="n">
        <v>6079796.806835791</v>
      </c>
      <c r="R29" s="2662" t="n">
        <v>-406819.8068357911</v>
      </c>
      <c r="S29" s="1717" t="n">
        <v>5831514</v>
      </c>
      <c r="T29" s="1718" t="n">
        <v>-0.02718625043170608</v>
      </c>
      <c r="U29" s="1751" t="n"/>
      <c r="V29" s="2511" t="n">
        <v>5693583.803755785</v>
      </c>
      <c r="W29" s="2663" t="n">
        <v>6092041.737357857</v>
      </c>
      <c r="X29" s="2663" t="n">
        <v>5693583.803755785</v>
      </c>
      <c r="Y29" s="2663" t="n">
        <v>-398457.9336020714</v>
      </c>
      <c r="Z29" s="2663" t="n">
        <v>0</v>
      </c>
      <c r="AA29" s="2499" t="n">
        <v>5963009.853575158</v>
      </c>
      <c r="AB29" s="2519" t="n">
        <v>-0.04518289528866648</v>
      </c>
      <c r="AC29" s="1751" t="n"/>
      <c r="AD29" s="1806" t="n">
        <v>5708231.999999999</v>
      </c>
      <c r="AE29" s="3006" t="n">
        <v>6114095.019608449</v>
      </c>
      <c r="AF29" s="3006" t="n">
        <v>5792663.899182611</v>
      </c>
      <c r="AG29" s="3006" t="n">
        <v>-405863.0196084501</v>
      </c>
      <c r="AH29" s="3006" t="n">
        <v>-84431.89918261208</v>
      </c>
      <c r="AI29" s="1807" t="n">
        <v>6206780.853575158</v>
      </c>
      <c r="AJ29" s="1718" t="n">
        <v>-0.08032325698884479</v>
      </c>
      <c r="AK29" s="1751" t="n"/>
      <c r="AL29" s="1806" t="n">
        <v>5509315</v>
      </c>
      <c r="AM29" s="3006" t="n">
        <v>6127203.081382051</v>
      </c>
      <c r="AN29" s="3006" t="n">
        <v>5798797.731976794</v>
      </c>
      <c r="AO29" s="3006" t="n">
        <v>5509314.999999999</v>
      </c>
      <c r="AP29" s="3006" t="n">
        <v>-617888.0813820511</v>
      </c>
      <c r="AQ29" s="3006" t="n">
        <v>-289482.7319767941</v>
      </c>
      <c r="AR29" s="1807" t="n">
        <v>6392930.853575158</v>
      </c>
      <c r="AS29" s="1718" t="n">
        <v>-0.1382176459926839</v>
      </c>
      <c r="AT29" s="1751" t="n"/>
      <c r="AU29" s="1806" t="n">
        <v>5442710.683593415</v>
      </c>
      <c r="AV29" s="3006" t="n">
        <v>6158502.899699202</v>
      </c>
      <c r="AW29" s="3006" t="n">
        <v>5467982.136186636</v>
      </c>
      <c r="AX29" s="3006" t="n">
        <v>-715792.2161057871</v>
      </c>
      <c r="AY29" s="3006" t="n">
        <v>-25271.45259322133</v>
      </c>
      <c r="AZ29" s="1807" t="n">
        <v>6402112.253136787</v>
      </c>
      <c r="BA29" s="1718" t="n">
        <v>-0.1498570364918707</v>
      </c>
      <c r="BB29" s="1752" t="n"/>
      <c r="BC29" s="1806" t="n">
        <v>5175063.683593415</v>
      </c>
      <c r="BD29" s="3006" t="n">
        <v>6181833.775279452</v>
      </c>
      <c r="BE29" s="3006" t="n">
        <v>5214781.092988951</v>
      </c>
      <c r="BF29" s="3006" t="n">
        <v>-1006770.091686037</v>
      </c>
      <c r="BG29" s="3006" t="n">
        <v>-39717.40939553641</v>
      </c>
      <c r="BH29" s="1807" t="n">
        <v>6305260</v>
      </c>
      <c r="BI29" s="1718" t="n">
        <v>-0.1792465840277142</v>
      </c>
      <c r="BJ29" s="3643" t="n"/>
      <c r="BK29" s="1806" t="n">
        <v>5296167</v>
      </c>
      <c r="BL29" s="3006" t="n">
        <v>6209873.035820374</v>
      </c>
      <c r="BM29" s="3006" t="n">
        <v>5077147.612998455</v>
      </c>
      <c r="BN29" s="3006" t="n">
        <v>5296166.683593415</v>
      </c>
      <c r="BO29" s="3006" t="n">
        <v>-913706.0358203743</v>
      </c>
      <c r="BP29" s="3006" t="n">
        <v>0.3164065852761269</v>
      </c>
      <c r="BQ29" s="1807" t="n">
        <v>6179679</v>
      </c>
      <c r="BR29" s="1718" t="n">
        <v>-0.1429705329354486</v>
      </c>
      <c r="BS29" s="1752" t="n"/>
      <c r="BT29" s="1806" t="n">
        <v>5301942</v>
      </c>
      <c r="BU29" s="3006" t="n">
        <v>6254134.023910636</v>
      </c>
      <c r="BV29" s="3006" t="n">
        <v>5298778.443393152</v>
      </c>
      <c r="BW29" s="3006" t="n">
        <v>-952192.0239106361</v>
      </c>
      <c r="BX29" s="3006" t="n">
        <v>3163.556606847793</v>
      </c>
      <c r="BY29" s="1807" t="n">
        <v>6010979</v>
      </c>
      <c r="BZ29" s="1718" t="n">
        <v>-0.1179569916980245</v>
      </c>
      <c r="CA29" s="1752" t="n"/>
      <c r="CB29" s="1806" t="n">
        <v>5330038</v>
      </c>
      <c r="CC29" s="3006" t="n">
        <v>6289773.282728235</v>
      </c>
      <c r="CD29" s="3006" t="n">
        <v>5270276.377128693</v>
      </c>
      <c r="CE29" s="3006" t="n">
        <v>-959735.2827282352</v>
      </c>
      <c r="CF29" s="3006" t="n">
        <v>59761.62287130672</v>
      </c>
      <c r="CG29" s="1807" t="n">
        <v>5917107</v>
      </c>
      <c r="CH29" s="1718" t="n">
        <v>-0.099215545705021</v>
      </c>
      <c r="CI29" s="694" t="n"/>
      <c r="CJ29" s="1806" t="n">
        <v>5177652</v>
      </c>
      <c r="CK29" s="3006" t="n">
        <v>6342467.212441853</v>
      </c>
      <c r="CL29" s="3006" t="n">
        <v>5306816.049709339</v>
      </c>
      <c r="CM29" s="3006" t="n">
        <v>-1164815.212441853</v>
      </c>
      <c r="CN29" s="3006" t="n">
        <v>-129164.0497093387</v>
      </c>
      <c r="CO29" s="1807" t="n">
        <v>5750802</v>
      </c>
      <c r="CP29" s="1718" t="n">
        <v>-0.0996643598579815</v>
      </c>
      <c r="CQ29" s="1752" t="n"/>
      <c r="CR29" s="3006" t="n">
        <v>5737911</v>
      </c>
      <c r="CS29" s="3006" t="n">
        <v>6054240.069139836</v>
      </c>
      <c r="CT29" s="1807" t="n">
        <v>5737911</v>
      </c>
      <c r="CU29" s="1807" t="n">
        <v>-316329.0691398364</v>
      </c>
      <c r="CV29" s="1807" t="n">
        <v>0</v>
      </c>
      <c r="CW29" s="1807" t="n">
        <v>5659555</v>
      </c>
      <c r="CX29" s="693">
        <f>IFERROR(CR29/CW29-1, "-")</f>
        <v/>
      </c>
      <c r="CY29" s="377" t="n"/>
      <c r="CZ29" s="3668" t="n">
        <v>6054240.069139836</v>
      </c>
      <c r="DA29" s="2662" t="n">
        <v>5737911</v>
      </c>
      <c r="DB29" s="2662" t="n">
        <v>5737911</v>
      </c>
      <c r="DC29" s="2662" t="n">
        <v>5737911</v>
      </c>
      <c r="DD29" s="1807" t="n">
        <v>5659555</v>
      </c>
      <c r="DE29" s="1751">
        <f>CZ29/DD29-1</f>
        <v/>
      </c>
      <c r="DF29" s="1751">
        <f>DA29/DD29-1</f>
        <v/>
      </c>
      <c r="DG29" s="1751">
        <f>DB29/DD29-1</f>
        <v/>
      </c>
      <c r="DH29" s="1754">
        <f>DC29/DD29-1</f>
        <v/>
      </c>
      <c r="DI29" s="1730" t="n"/>
      <c r="DJ29" s="3641" t="n"/>
      <c r="DK29" s="3642" t="n"/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Format="1" customHeight="1" ht="15" r="30" s="1713">
      <c r="A30" s="430" t="n"/>
      <c r="B30" s="1756" t="inlineStr">
        <is>
          <t>Activations totales</t>
        </is>
      </c>
      <c r="C30" s="643" t="inlineStr">
        <is>
          <t>PARC24</t>
        </is>
      </c>
      <c r="D30" s="2828" t="n">
        <v>357145</v>
      </c>
      <c r="E30" s="2667" t="n">
        <v>434521.1964285714</v>
      </c>
      <c r="F30" s="2667" t="n">
        <v>-77376.19642857142</v>
      </c>
      <c r="G30" s="940" t="n">
        <v>404762</v>
      </c>
      <c r="H30" s="3637" t="n">
        <v>-0.1176419723195359</v>
      </c>
      <c r="I30" s="224" t="n"/>
      <c r="J30" s="2828" t="n">
        <v>355649</v>
      </c>
      <c r="K30" s="2667" t="n">
        <v>428524.7959183673</v>
      </c>
      <c r="L30" s="2667" t="n">
        <v>-72875.79591836734</v>
      </c>
      <c r="M30" s="940" t="n">
        <v>394247</v>
      </c>
      <c r="N30" s="3637" t="n">
        <v>-0.09790309120931806</v>
      </c>
      <c r="O30" s="1763" t="n"/>
      <c r="P30" s="2828" t="n">
        <v>374161</v>
      </c>
      <c r="Q30" s="2667" t="n">
        <v>434912.7667638484</v>
      </c>
      <c r="R30" s="2667" t="n">
        <v>-60751.76676384837</v>
      </c>
      <c r="S30" s="940" t="n">
        <v>516886.4595165557</v>
      </c>
      <c r="T30" s="3637" t="n">
        <v>-0.2761253596196869</v>
      </c>
      <c r="U30" s="224" t="n"/>
      <c r="V30" s="3636" t="n">
        <v>406731</v>
      </c>
      <c r="W30" s="2668" t="n">
        <v>426587.3048729696</v>
      </c>
      <c r="X30" s="2668" t="n">
        <v>444248</v>
      </c>
      <c r="Y30" s="2668" t="n">
        <v>-19856.30487296963</v>
      </c>
      <c r="Z30" s="2668" t="n">
        <v>-37517</v>
      </c>
      <c r="AA30" s="2387" t="n">
        <v>556695</v>
      </c>
      <c r="AB30" s="1734" t="n">
        <v>-0.2693826960903187</v>
      </c>
      <c r="AC30" s="224" t="n"/>
      <c r="AD30" s="2828" t="n">
        <v>351880</v>
      </c>
      <c r="AE30" s="2667" t="n">
        <v>426528.348426251</v>
      </c>
      <c r="AF30" s="2667" t="n">
        <v>393323.4</v>
      </c>
      <c r="AG30" s="2667" t="n">
        <v>-74648.34842625097</v>
      </c>
      <c r="AH30" s="2667" t="n">
        <v>-41443.40000000002</v>
      </c>
      <c r="AI30" s="940" t="n">
        <v>546073</v>
      </c>
      <c r="AJ30" s="1734" t="n">
        <v>-0.3556172892635234</v>
      </c>
      <c r="AK30" s="224" t="n"/>
      <c r="AL30" s="2828" t="n">
        <v>378072.4268087351</v>
      </c>
      <c r="AM30" s="2667" t="n">
        <v>426983.0410585725</v>
      </c>
      <c r="AN30" s="2667" t="n">
        <v>406844.1</v>
      </c>
      <c r="AO30" s="2667" t="n">
        <v>406844.1</v>
      </c>
      <c r="AP30" s="2667" t="n">
        <v>-48910.61424983741</v>
      </c>
      <c r="AQ30" s="2667" t="n">
        <v>-28771.67319126491</v>
      </c>
      <c r="AR30" s="940" t="n">
        <v>444893.7834934987</v>
      </c>
      <c r="AS30" s="1734" t="n">
        <v>-0.1501962022486657</v>
      </c>
      <c r="AT30" s="224" t="n"/>
      <c r="AU30" s="2828" t="n">
        <v>395921</v>
      </c>
      <c r="AV30" s="2667" t="n">
        <v>427705.9397812258</v>
      </c>
      <c r="AW30" s="2667" t="n">
        <v>401751</v>
      </c>
      <c r="AX30" s="2667" t="n">
        <v>-31784.93978122575</v>
      </c>
      <c r="AY30" s="2667" t="n">
        <v>-5830</v>
      </c>
      <c r="AZ30" s="940" t="n">
        <v>397750.7468632134</v>
      </c>
      <c r="BA30" s="3637" t="n">
        <v>-0.004600234889923671</v>
      </c>
      <c r="BB30" s="389" t="n"/>
      <c r="BC30" s="2828" t="n">
        <v>476672</v>
      </c>
      <c r="BD30" s="2667" t="n">
        <v>427966.1990356866</v>
      </c>
      <c r="BE30" s="2667" t="n">
        <v>405378.9</v>
      </c>
      <c r="BF30" s="2667" t="n">
        <v>48705.80096431344</v>
      </c>
      <c r="BG30" s="2667" t="n">
        <v>71293.09999999998</v>
      </c>
      <c r="BH30" s="940" t="n">
        <v>361302</v>
      </c>
      <c r="BI30" s="3637" t="n">
        <v>0.3193173577782575</v>
      </c>
      <c r="BJ30" s="2826" t="n"/>
      <c r="BK30" s="2828" t="n">
        <v>408517</v>
      </c>
      <c r="BL30" s="2667" t="n">
        <v>427029.770836703</v>
      </c>
      <c r="BM30" s="2667" t="n">
        <v>416228.4</v>
      </c>
      <c r="BN30" s="2667" t="n">
        <v>428236.977485706</v>
      </c>
      <c r="BO30" s="2667" t="n">
        <v>-18512.77083670301</v>
      </c>
      <c r="BP30" s="2667" t="n">
        <v>-19719.97748570598</v>
      </c>
      <c r="BQ30" s="940" t="n">
        <v>357838</v>
      </c>
      <c r="BR30" s="3637" t="n">
        <v>0.1416255400488489</v>
      </c>
      <c r="BS30" s="389" t="n"/>
      <c r="BT30" s="2828" t="n">
        <v>486425</v>
      </c>
      <c r="BU30" s="2667" t="n">
        <v>426816.1958250367</v>
      </c>
      <c r="BV30" s="2667" t="n">
        <v>429667.614567405</v>
      </c>
      <c r="BW30" s="2667" t="n">
        <v>59608.80417496327</v>
      </c>
      <c r="BX30" s="2667" t="n">
        <v>56757.38543259498</v>
      </c>
      <c r="BY30" s="940" t="n">
        <v>372555</v>
      </c>
      <c r="BZ30" s="3637" t="n">
        <v>0.3056461462066005</v>
      </c>
      <c r="CA30" s="389" t="n"/>
      <c r="CB30" s="2828" t="n">
        <v>325883</v>
      </c>
      <c r="CC30" s="2667" t="n">
        <v>427088.1142623493</v>
      </c>
      <c r="CD30" s="2667" t="n">
        <v>407359.2</v>
      </c>
      <c r="CE30" s="2667" t="n">
        <v>-101205.1142623493</v>
      </c>
      <c r="CF30" s="2667" t="n">
        <v>-81476.20000000001</v>
      </c>
      <c r="CG30" s="940" t="n">
        <v>296331</v>
      </c>
      <c r="CH30" s="3637" t="n">
        <v>0.09972631955482214</v>
      </c>
      <c r="CI30" s="389" t="n"/>
      <c r="CJ30" s="2828" t="n">
        <v>468453</v>
      </c>
      <c r="CK30" s="2667" t="n">
        <v>427159.6584608321</v>
      </c>
      <c r="CL30" s="2667" t="n">
        <v>432437.223021922</v>
      </c>
      <c r="CM30" s="2667" t="n">
        <v>41293.34153916786</v>
      </c>
      <c r="CN30" s="2667" t="n">
        <v>36015.77697807801</v>
      </c>
      <c r="CO30" s="940" t="n">
        <v>439734</v>
      </c>
      <c r="CP30" s="3637" t="n">
        <v>0.06530993737122892</v>
      </c>
      <c r="CQ30" s="389" t="n"/>
      <c r="CR30" s="940" t="n">
        <v>4785509.426808735</v>
      </c>
      <c r="CS30" s="2667" t="n">
        <v>5141823.331670414</v>
      </c>
      <c r="CT30" s="940" t="n">
        <v>4793932.441883768</v>
      </c>
      <c r="CU30" s="940" t="n">
        <v>-356313.9048616784</v>
      </c>
      <c r="CV30" s="940" t="n">
        <v>-8423.015075032599</v>
      </c>
      <c r="CW30" s="940" t="n">
        <v>5089067.989873268</v>
      </c>
      <c r="CX30" s="693">
        <f>IFERROR(CR30/CW30-1, "-")</f>
        <v/>
      </c>
      <c r="CY30" s="392" t="n"/>
      <c r="CZ30" s="1809" t="n">
        <v>5141823.331670414</v>
      </c>
      <c r="DA30" s="2667" t="n">
        <v>4803457.2</v>
      </c>
      <c r="DB30" s="2667" t="n">
        <v>4724496.8</v>
      </c>
      <c r="DC30" s="2667" t="n">
        <v>4793932.441883768</v>
      </c>
      <c r="DD30" s="940" t="n">
        <v>5089067.989873268</v>
      </c>
      <c r="DE30" s="224">
        <f>CZ30/DD30-1</f>
        <v/>
      </c>
      <c r="DF30" s="224">
        <f>DA30/DD30-1</f>
        <v/>
      </c>
      <c r="DG30" s="224">
        <f>DB30/DD30-1</f>
        <v/>
      </c>
      <c r="DH30" s="764">
        <f>DC30/DD30-1</f>
        <v/>
      </c>
      <c r="DI30" s="1712" t="n"/>
      <c r="DJ30" s="3641" t="n"/>
      <c r="DK30" s="3642" t="n"/>
      <c r="DL30" s="1731" t="n"/>
      <c r="DM30" s="1731" t="n"/>
      <c r="DN30" s="1731" t="n"/>
      <c r="DO30" s="1731" t="n"/>
      <c r="DP30" s="1731" t="n"/>
      <c r="DQ30" s="1731" t="n"/>
      <c r="DR30" s="1731" t="n"/>
      <c r="DS30" s="1731" t="n"/>
      <c r="DT30" s="1731" t="n"/>
      <c r="DU30" s="1731" t="n"/>
      <c r="DV30" s="1731" t="n"/>
      <c r="DW30" s="1731" t="n"/>
      <c r="DX30" s="2811">
        <f>(CS30-CZ30)*10^6</f>
        <v/>
      </c>
      <c r="DY30" s="2811">
        <f>(CT30-DC30)*10^6</f>
        <v/>
      </c>
      <c r="DZ30" s="2811">
        <f>(CW30-DD30)*10^6</f>
        <v/>
      </c>
      <c r="EA30" s="1731" t="n"/>
      <c r="EB30" s="1731" t="n"/>
      <c r="EC30" s="1731" t="n"/>
      <c r="ED30" s="1731" t="n"/>
      <c r="EE30" s="1731" t="n"/>
      <c r="EF30" s="1731" t="n"/>
      <c r="EG30" s="1731" t="n"/>
      <c r="EH30" s="1731" t="n"/>
      <c r="EI30" s="1731" t="n"/>
      <c r="EJ30" s="1731" t="n"/>
      <c r="EK30" s="1731" t="n"/>
      <c r="EL30" s="1731" t="n"/>
      <c r="EM30" s="1731" t="n"/>
      <c r="EN30" s="1731" t="n"/>
      <c r="EO30" s="1731" t="n"/>
      <c r="EP30" s="1731" t="n"/>
      <c r="EQ30" s="1731" t="n"/>
      <c r="ER30" s="1731" t="n"/>
      <c r="ES30" s="1731" t="n"/>
      <c r="ET30" s="1731" t="n"/>
      <c r="EU30" s="1731" t="n"/>
      <c r="EV30" s="1731" t="n"/>
      <c r="EW30" s="1731" t="n"/>
      <c r="EX30" s="1731" t="n"/>
      <c r="EY30" s="1731" t="n"/>
      <c r="EZ30" s="1731" t="n"/>
      <c r="FA30" s="1731" t="n"/>
      <c r="FB30" s="1731" t="n"/>
      <c r="FC30" s="1731" t="n"/>
      <c r="FD30" s="1731" t="n"/>
      <c r="FE30" s="1731" t="n"/>
      <c r="FF30" s="1731" t="n"/>
      <c r="FG30" s="1731" t="n"/>
      <c r="FH30" s="1731" t="n"/>
      <c r="FI30" s="1731" t="n"/>
      <c r="FJ30" s="1731" t="n"/>
      <c r="FK30" s="1731" t="n"/>
      <c r="FL30" s="1731" t="n"/>
      <c r="FM30" s="1731" t="n"/>
      <c r="FN30" s="1731" t="n"/>
      <c r="FO30" s="1731" t="n"/>
      <c r="FP30" s="1731" t="n"/>
      <c r="FQ30" s="1731" t="n"/>
      <c r="FR30" s="1731" t="n"/>
      <c r="FS30" s="1731" t="n"/>
      <c r="FT30" s="1731" t="n"/>
      <c r="FU30" s="1731" t="n"/>
      <c r="FV30" s="1731" t="n"/>
      <c r="FW30" s="1731" t="n"/>
      <c r="FX30" s="1731" t="n"/>
      <c r="FY30" s="1731" t="n"/>
    </row>
    <row customFormat="1" hidden="1" r="31" s="1816">
      <c r="A31" s="1810" t="n"/>
      <c r="B31" s="1811" t="n"/>
      <c r="C31" s="643" t="inlineStr">
        <is>
          <t>PARC25</t>
        </is>
      </c>
      <c r="D31" s="1762" t="n"/>
      <c r="E31" s="1812" t="n"/>
      <c r="F31" s="1813" t="n"/>
      <c r="G31" s="1813" t="n"/>
      <c r="H31" s="1734" t="n"/>
      <c r="I31" s="224" t="n"/>
      <c r="J31" s="1762" t="n"/>
      <c r="K31" s="1812" t="n"/>
      <c r="L31" s="1813" t="n"/>
      <c r="M31" s="1813" t="n"/>
      <c r="N31" s="1734" t="n"/>
      <c r="O31" s="1763" t="n"/>
      <c r="P31" s="1762" t="n"/>
      <c r="Q31" s="1812" t="n"/>
      <c r="R31" s="1813" t="n"/>
      <c r="S31" s="1813" t="n"/>
      <c r="T31" s="1734" t="n"/>
      <c r="U31" s="224" t="n"/>
      <c r="V31" s="2066" t="n"/>
      <c r="W31" s="2512" t="n"/>
      <c r="X31" s="2512" t="n"/>
      <c r="Y31" s="1813" t="n"/>
      <c r="Z31" s="1813" t="n"/>
      <c r="AA31" s="1813" t="n"/>
      <c r="AB31" s="1734" t="n"/>
      <c r="AC31" s="224" t="n"/>
      <c r="AD31" s="1762" t="n"/>
      <c r="AE31" s="1812" t="n"/>
      <c r="AF31" s="1812" t="n"/>
      <c r="AG31" s="1813" t="n"/>
      <c r="AH31" s="1813" t="n"/>
      <c r="AI31" s="1813" t="n"/>
      <c r="AJ31" s="1734" t="n"/>
      <c r="AK31" s="224" t="n"/>
      <c r="AL31" s="1762" t="n"/>
      <c r="AM31" s="1812" t="n"/>
      <c r="AN31" s="1812" t="n"/>
      <c r="AO31" s="1812" t="n"/>
      <c r="AP31" s="1813" t="n"/>
      <c r="AQ31" s="1813" t="n"/>
      <c r="AR31" s="1813" t="n"/>
      <c r="AS31" s="1734" t="n"/>
      <c r="AT31" s="224" t="n"/>
      <c r="AU31" s="1762" t="n"/>
      <c r="AV31" s="1812" t="n"/>
      <c r="AW31" s="1812" t="n"/>
      <c r="AX31" s="1813" t="n"/>
      <c r="AY31" s="1813" t="n"/>
      <c r="AZ31" s="1813" t="n"/>
      <c r="BA31" s="1734" t="n"/>
      <c r="BB31" s="389" t="n"/>
      <c r="BC31" s="1762" t="n"/>
      <c r="BD31" s="1812" t="n"/>
      <c r="BE31" s="1812" t="n"/>
      <c r="BF31" s="1813" t="n"/>
      <c r="BG31" s="1813" t="n"/>
      <c r="BH31" s="1813" t="n"/>
      <c r="BI31" s="1734" t="n"/>
      <c r="BJ31" s="2826" t="n"/>
      <c r="BK31" s="1762" t="n"/>
      <c r="BL31" s="1812" t="n"/>
      <c r="BM31" s="1812" t="n"/>
      <c r="BN31" s="1812" t="n"/>
      <c r="BO31" s="1813" t="n"/>
      <c r="BP31" s="1813" t="n"/>
      <c r="BQ31" s="1813" t="n"/>
      <c r="BR31" s="1734" t="n"/>
      <c r="BS31" s="389" t="n"/>
      <c r="BT31" s="1762" t="n"/>
      <c r="BU31" s="1812" t="n"/>
      <c r="BV31" s="1812" t="n"/>
      <c r="BW31" s="1813" t="n"/>
      <c r="BX31" s="1813" t="n"/>
      <c r="BY31" s="1813" t="n"/>
      <c r="BZ31" s="1734" t="n"/>
      <c r="CA31" s="389" t="n"/>
      <c r="CB31" s="1762" t="n"/>
      <c r="CC31" s="1812" t="n"/>
      <c r="CD31" s="1812" t="n"/>
      <c r="CE31" s="1813" t="n"/>
      <c r="CF31" s="1813" t="n"/>
      <c r="CG31" s="1813" t="n"/>
      <c r="CH31" s="1734" t="n"/>
      <c r="CI31" s="389" t="n"/>
      <c r="CJ31" s="1762" t="n"/>
      <c r="CK31" s="1812" t="n"/>
      <c r="CL31" s="1812" t="n"/>
      <c r="CM31" s="1813" t="n"/>
      <c r="CN31" s="1813" t="n"/>
      <c r="CO31" s="1813" t="n"/>
      <c r="CP31" s="1734" t="n"/>
      <c r="CQ31" s="389" t="n"/>
      <c r="CR31" s="940" t="n"/>
      <c r="CS31" s="1813" t="n"/>
      <c r="CT31" s="1813" t="n"/>
      <c r="CU31" s="1813" t="n"/>
      <c r="CV31" s="1813" t="n"/>
      <c r="CW31" s="1813" t="n"/>
      <c r="CX31" s="693">
        <f>IFERROR(CR31/CW31-1, "-")</f>
        <v/>
      </c>
      <c r="CY31" s="1809" t="n"/>
      <c r="CZ31" s="1809" t="n"/>
      <c r="DA31" s="1812" t="n"/>
      <c r="DB31" s="1812" t="n"/>
      <c r="DC31" s="1812" t="n"/>
      <c r="DD31" s="1813" t="n"/>
      <c r="DE31" s="224" t="n"/>
      <c r="DF31" s="1813" t="n"/>
      <c r="DG31" s="1813" t="n"/>
      <c r="DH31" s="1814" t="n"/>
      <c r="DI31" s="1815" t="n"/>
      <c r="DJ31" s="3641" t="n"/>
      <c r="DK31" s="3642" t="n"/>
      <c r="DL31" s="1731" t="n"/>
      <c r="DM31" s="1731" t="n"/>
      <c r="DN31" s="1731" t="n"/>
      <c r="DO31" s="1731" t="n"/>
      <c r="DP31" s="1731" t="n"/>
      <c r="DQ31" s="1731" t="n"/>
      <c r="DR31" s="1731" t="n"/>
      <c r="DS31" s="1731" t="n"/>
      <c r="DT31" s="1731" t="n"/>
      <c r="DU31" s="1731" t="n"/>
      <c r="DV31" s="1731" t="n"/>
      <c r="DW31" s="1731" t="n"/>
      <c r="DX31" s="2811">
        <f>(CS31-CZ31)*10^6</f>
        <v/>
      </c>
      <c r="DY31" s="2811">
        <f>(CT31-DC31)*10^6</f>
        <v/>
      </c>
      <c r="DZ31" s="2811">
        <f>(CW31-DD31)*10^6</f>
        <v/>
      </c>
      <c r="EA31" s="1731" t="n"/>
      <c r="EB31" s="1731" t="n"/>
      <c r="EC31" s="1731" t="n"/>
      <c r="ED31" s="1731" t="n"/>
      <c r="EE31" s="1731" t="n"/>
      <c r="EF31" s="1731" t="n"/>
      <c r="EG31" s="1731" t="n"/>
      <c r="EH31" s="1731" t="n"/>
      <c r="EI31" s="1731" t="n"/>
      <c r="EJ31" s="1731" t="n"/>
      <c r="EK31" s="1731" t="n"/>
      <c r="EL31" s="1731" t="n"/>
      <c r="EM31" s="1731" t="n"/>
      <c r="EN31" s="1731" t="n"/>
      <c r="EO31" s="1731" t="n"/>
      <c r="EP31" s="1731" t="n"/>
      <c r="EQ31" s="1731" t="n"/>
      <c r="ER31" s="1731" t="n"/>
      <c r="ES31" s="1731" t="n"/>
      <c r="ET31" s="1731" t="n"/>
      <c r="EU31" s="1731" t="n"/>
      <c r="EV31" s="1731" t="n"/>
      <c r="EW31" s="1731" t="n"/>
      <c r="EX31" s="1731" t="n"/>
      <c r="EY31" s="1731" t="n"/>
      <c r="EZ31" s="1731" t="n"/>
      <c r="FA31" s="1731" t="n"/>
      <c r="FB31" s="1731" t="n"/>
      <c r="FC31" s="1731" t="n"/>
      <c r="FD31" s="1731" t="n"/>
      <c r="FE31" s="1731" t="n"/>
      <c r="FF31" s="1731" t="n"/>
      <c r="FG31" s="1731" t="n"/>
      <c r="FH31" s="1731" t="n"/>
      <c r="FI31" s="1731" t="n"/>
      <c r="FJ31" s="1731" t="n"/>
      <c r="FK31" s="1731" t="n"/>
      <c r="FL31" s="1731" t="n"/>
      <c r="FM31" s="1731" t="n"/>
      <c r="FN31" s="1731" t="n"/>
      <c r="FO31" s="1731" t="n"/>
      <c r="FP31" s="1731" t="n"/>
      <c r="FQ31" s="1731" t="n"/>
      <c r="FR31" s="1731" t="n"/>
      <c r="FS31" s="1731" t="n"/>
      <c r="FT31" s="1731" t="n"/>
      <c r="FU31" s="1731" t="n"/>
      <c r="FV31" s="1731" t="n"/>
      <c r="FW31" s="1731" t="n"/>
      <c r="FX31" s="1731" t="n"/>
      <c r="FY31" s="1731" t="n"/>
    </row>
    <row customFormat="1" hidden="1" r="32" s="1816">
      <c r="A32" s="1810" t="n"/>
      <c r="B32" s="1811" t="n"/>
      <c r="C32" s="643" t="inlineStr">
        <is>
          <t>PARC26</t>
        </is>
      </c>
      <c r="D32" s="1762" t="n"/>
      <c r="E32" s="1812" t="n"/>
      <c r="F32" s="1813" t="n"/>
      <c r="G32" s="1813" t="n"/>
      <c r="H32" s="1734" t="n"/>
      <c r="I32" s="224" t="n"/>
      <c r="J32" s="1762" t="n"/>
      <c r="K32" s="1812" t="n"/>
      <c r="L32" s="1813" t="n"/>
      <c r="M32" s="1813" t="n"/>
      <c r="N32" s="1734" t="n"/>
      <c r="O32" s="1763" t="n"/>
      <c r="P32" s="1762" t="n"/>
      <c r="Q32" s="1812" t="n"/>
      <c r="R32" s="1813" t="n"/>
      <c r="S32" s="1813" t="n"/>
      <c r="T32" s="1734" t="n"/>
      <c r="U32" s="224" t="n"/>
      <c r="V32" s="2066" t="n"/>
      <c r="W32" s="2512" t="n"/>
      <c r="X32" s="2512" t="n"/>
      <c r="Y32" s="1813" t="n"/>
      <c r="Z32" s="1813" t="n"/>
      <c r="AA32" s="1813" t="n"/>
      <c r="AB32" s="1734" t="n"/>
      <c r="AC32" s="224" t="n"/>
      <c r="AD32" s="1762" t="n"/>
      <c r="AE32" s="1812" t="n"/>
      <c r="AF32" s="1812" t="n"/>
      <c r="AG32" s="1813" t="n"/>
      <c r="AH32" s="1813" t="n"/>
      <c r="AI32" s="1813" t="n"/>
      <c r="AJ32" s="1734" t="n"/>
      <c r="AK32" s="224" t="n"/>
      <c r="AL32" s="1762" t="n"/>
      <c r="AM32" s="1812" t="n"/>
      <c r="AN32" s="1812" t="n"/>
      <c r="AO32" s="1812" t="n"/>
      <c r="AP32" s="1813" t="n"/>
      <c r="AQ32" s="1813" t="n"/>
      <c r="AR32" s="1813" t="n"/>
      <c r="AS32" s="1734" t="n"/>
      <c r="AT32" s="224" t="n"/>
      <c r="AU32" s="1762" t="n"/>
      <c r="AV32" s="1812" t="n"/>
      <c r="AW32" s="1812" t="n"/>
      <c r="AX32" s="1813" t="n"/>
      <c r="AY32" s="1813" t="n"/>
      <c r="AZ32" s="1813" t="n"/>
      <c r="BA32" s="1734" t="n"/>
      <c r="BB32" s="389" t="n"/>
      <c r="BC32" s="1762" t="n"/>
      <c r="BD32" s="1812" t="n"/>
      <c r="BE32" s="1812" t="n"/>
      <c r="BF32" s="1813" t="n"/>
      <c r="BG32" s="1813" t="n"/>
      <c r="BH32" s="1813" t="n"/>
      <c r="BI32" s="1734" t="n"/>
      <c r="BJ32" s="2826" t="n"/>
      <c r="BK32" s="1762" t="n"/>
      <c r="BL32" s="1812" t="n"/>
      <c r="BM32" s="1812" t="n"/>
      <c r="BN32" s="1812" t="n"/>
      <c r="BO32" s="1813" t="n"/>
      <c r="BP32" s="1813" t="n"/>
      <c r="BQ32" s="1813" t="n"/>
      <c r="BR32" s="1734" t="n"/>
      <c r="BS32" s="389" t="n"/>
      <c r="BT32" s="1762" t="n"/>
      <c r="BU32" s="1812" t="n"/>
      <c r="BV32" s="1812" t="n"/>
      <c r="BW32" s="1813" t="n"/>
      <c r="BX32" s="1813" t="n"/>
      <c r="BY32" s="1813" t="n"/>
      <c r="BZ32" s="1734" t="n"/>
      <c r="CA32" s="389" t="n"/>
      <c r="CB32" s="1762" t="n"/>
      <c r="CC32" s="1812" t="n"/>
      <c r="CD32" s="1812" t="n"/>
      <c r="CE32" s="1813" t="n"/>
      <c r="CF32" s="1813" t="n"/>
      <c r="CG32" s="1813" t="n"/>
      <c r="CH32" s="1734" t="n"/>
      <c r="CI32" s="389" t="n"/>
      <c r="CJ32" s="1762" t="n"/>
      <c r="CK32" s="1812" t="n"/>
      <c r="CL32" s="1812" t="n"/>
      <c r="CM32" s="1813" t="n"/>
      <c r="CN32" s="1813" t="n"/>
      <c r="CO32" s="1813" t="n"/>
      <c r="CP32" s="1734" t="n"/>
      <c r="CQ32" s="389" t="n"/>
      <c r="CR32" s="940" t="n"/>
      <c r="CS32" s="1813" t="n"/>
      <c r="CT32" s="1813" t="n"/>
      <c r="CU32" s="1813" t="n"/>
      <c r="CV32" s="1813" t="n"/>
      <c r="CW32" s="1813" t="n"/>
      <c r="CX32" s="693">
        <f>IFERROR(CR32/CW32-1, "-")</f>
        <v/>
      </c>
      <c r="CY32" s="1809" t="n"/>
      <c r="CZ32" s="1809" t="n"/>
      <c r="DA32" s="1812" t="n"/>
      <c r="DB32" s="1812" t="n"/>
      <c r="DC32" s="1812" t="n"/>
      <c r="DD32" s="1813" t="n"/>
      <c r="DE32" s="224" t="n"/>
      <c r="DF32" s="1813" t="n"/>
      <c r="DG32" s="1813" t="n"/>
      <c r="DH32" s="1814" t="n"/>
      <c r="DI32" s="1815" t="n"/>
      <c r="DJ32" s="3641" t="n"/>
      <c r="DK32" s="3642" t="n"/>
      <c r="DL32" s="1731" t="n"/>
      <c r="DM32" s="1731" t="n"/>
      <c r="DN32" s="1731" t="n"/>
      <c r="DO32" s="1731" t="n"/>
      <c r="DP32" s="1731" t="n"/>
      <c r="DQ32" s="1731" t="n"/>
      <c r="DR32" s="1731" t="n"/>
      <c r="DS32" s="1731" t="n"/>
      <c r="DT32" s="1731" t="n"/>
      <c r="DU32" s="1731" t="n"/>
      <c r="DV32" s="1731" t="n"/>
      <c r="DW32" s="1731" t="n"/>
      <c r="DX32" s="2811">
        <f>(CS32-CZ32)*10^6</f>
        <v/>
      </c>
      <c r="DY32" s="2811">
        <f>(CT32-DC32)*10^6</f>
        <v/>
      </c>
      <c r="DZ32" s="2811">
        <f>(CW32-DD32)*10^6</f>
        <v/>
      </c>
      <c r="EA32" s="1731" t="n"/>
      <c r="EB32" s="1731" t="n"/>
      <c r="EC32" s="1731" t="n"/>
      <c r="ED32" s="1731" t="n"/>
      <c r="EE32" s="1731" t="n"/>
      <c r="EF32" s="1731" t="n"/>
      <c r="EG32" s="1731" t="n"/>
      <c r="EH32" s="1731" t="n"/>
      <c r="EI32" s="1731" t="n"/>
      <c r="EJ32" s="1731" t="n"/>
      <c r="EK32" s="1731" t="n"/>
      <c r="EL32" s="1731" t="n"/>
      <c r="EM32" s="1731" t="n"/>
      <c r="EN32" s="1731" t="n"/>
      <c r="EO32" s="1731" t="n"/>
      <c r="EP32" s="1731" t="n"/>
      <c r="EQ32" s="1731" t="n"/>
      <c r="ER32" s="1731" t="n"/>
      <c r="ES32" s="1731" t="n"/>
      <c r="ET32" s="1731" t="n"/>
      <c r="EU32" s="1731" t="n"/>
      <c r="EV32" s="1731" t="n"/>
      <c r="EW32" s="1731" t="n"/>
      <c r="EX32" s="1731" t="n"/>
      <c r="EY32" s="1731" t="n"/>
      <c r="EZ32" s="1731" t="n"/>
      <c r="FA32" s="1731" t="n"/>
      <c r="FB32" s="1731" t="n"/>
      <c r="FC32" s="1731" t="n"/>
      <c r="FD32" s="1731" t="n"/>
      <c r="FE32" s="1731" t="n"/>
      <c r="FF32" s="1731" t="n"/>
      <c r="FG32" s="1731" t="n"/>
      <c r="FH32" s="1731" t="n"/>
      <c r="FI32" s="1731" t="n"/>
      <c r="FJ32" s="1731" t="n"/>
      <c r="FK32" s="1731" t="n"/>
      <c r="FL32" s="1731" t="n"/>
      <c r="FM32" s="1731" t="n"/>
      <c r="FN32" s="1731" t="n"/>
      <c r="FO32" s="1731" t="n"/>
      <c r="FP32" s="1731" t="n"/>
      <c r="FQ32" s="1731" t="n"/>
      <c r="FR32" s="1731" t="n"/>
      <c r="FS32" s="1731" t="n"/>
      <c r="FT32" s="1731" t="n"/>
      <c r="FU32" s="1731" t="n"/>
      <c r="FV32" s="1731" t="n"/>
      <c r="FW32" s="1731" t="n"/>
      <c r="FX32" s="1731" t="n"/>
      <c r="FY32" s="1731" t="n"/>
    </row>
    <row customFormat="1" customHeight="1" ht="15" r="33" s="1713">
      <c r="A33" s="430" t="n"/>
      <c r="B33" s="1756" t="inlineStr">
        <is>
          <t>Flux d'inactivité</t>
        </is>
      </c>
      <c r="C33" s="643" t="inlineStr">
        <is>
          <t>PARC27</t>
        </is>
      </c>
      <c r="D33" s="2828" t="n">
        <v>-420694</v>
      </c>
      <c r="E33" s="2667" t="n">
        <v>-442345.92268419</v>
      </c>
      <c r="F33" s="2667" t="n">
        <v>21651.92268419004</v>
      </c>
      <c r="G33" s="940" t="n">
        <v>-313726</v>
      </c>
      <c r="H33" s="3637" t="n">
        <v>0.3409599459400878</v>
      </c>
      <c r="I33" s="224" t="n"/>
      <c r="J33" s="2828" t="n">
        <v>-357034</v>
      </c>
      <c r="K33" s="2667" t="n">
        <v>-395143.3319667933</v>
      </c>
      <c r="L33" s="2667" t="n">
        <v>38109.33196679328</v>
      </c>
      <c r="M33" s="940" t="n">
        <v>-313324</v>
      </c>
      <c r="N33" s="3637" t="n">
        <v>0.1395041554429282</v>
      </c>
      <c r="O33" s="1763" t="n"/>
      <c r="P33" s="2828" t="n">
        <v>-353554.1962442144</v>
      </c>
      <c r="Q33" s="2667" t="n">
        <v>-422667.8362417827</v>
      </c>
      <c r="R33" s="2667" t="n">
        <v>69113.63999756833</v>
      </c>
      <c r="S33" s="940" t="n">
        <v>-385390.605941398</v>
      </c>
      <c r="T33" s="3637" t="n">
        <v>-0.08260816222911427</v>
      </c>
      <c r="U33" s="224" t="n"/>
      <c r="V33" s="3669" t="n">
        <v>-392082.803755786</v>
      </c>
      <c r="W33" s="2668" t="n">
        <v>-404534.0226223772</v>
      </c>
      <c r="X33" s="2668" t="n">
        <v>-345167.9045731743</v>
      </c>
      <c r="Y33" s="2668" t="n">
        <v>12451.21886659123</v>
      </c>
      <c r="Z33" s="2668" t="n">
        <v>-46914.89918261167</v>
      </c>
      <c r="AA33" s="2387" t="n">
        <v>-312924</v>
      </c>
      <c r="AB33" s="1734" t="n">
        <v>0.2529649491754737</v>
      </c>
      <c r="AC33" s="224" t="n"/>
      <c r="AD33" s="2828" t="n">
        <v>-550797</v>
      </c>
      <c r="AE33" s="2667" t="n">
        <v>-413420.2866526488</v>
      </c>
      <c r="AF33" s="2667" t="n">
        <v>-387189.5672058173</v>
      </c>
      <c r="AG33" s="2667" t="n">
        <v>-137376.7133473512</v>
      </c>
      <c r="AH33" s="2667" t="n">
        <v>-163607.4327941827</v>
      </c>
      <c r="AI33" s="940" t="n">
        <v>-359923</v>
      </c>
      <c r="AJ33" s="1734" t="n">
        <v>0.5303189848939913</v>
      </c>
      <c r="AK33" s="224" t="n"/>
      <c r="AL33" s="2828" t="n">
        <v>-444676.74321532</v>
      </c>
      <c r="AM33" s="2667" t="n">
        <v>-395683.2227414222</v>
      </c>
      <c r="AN33" s="2667" t="n">
        <v>-376573.0790727546</v>
      </c>
      <c r="AO33" s="2667" t="n">
        <v>-448176.9638133628</v>
      </c>
      <c r="AP33" s="2667" t="n">
        <v>-48993.52047389775</v>
      </c>
      <c r="AQ33" s="2667" t="n">
        <v>-68103.66414256539</v>
      </c>
      <c r="AR33" s="940" t="n">
        <v>-435712.38393187</v>
      </c>
      <c r="AS33" s="1734" t="n">
        <v>0.0205740291394878</v>
      </c>
      <c r="AT33" s="224" t="n"/>
      <c r="AU33" s="2828" t="n">
        <v>-663568</v>
      </c>
      <c r="AV33" s="2667" t="n">
        <v>-404375.0642009755</v>
      </c>
      <c r="AW33" s="2667" t="n">
        <v>-654952.0431976854</v>
      </c>
      <c r="AX33" s="2667" t="n">
        <v>-259192.9357990245</v>
      </c>
      <c r="AY33" s="2667" t="n">
        <v>-8615.956802314613</v>
      </c>
      <c r="AZ33" s="940" t="n">
        <v>-494603</v>
      </c>
      <c r="BA33" s="3637" t="n">
        <v>0.3416174184143645</v>
      </c>
      <c r="BB33" s="389" t="n"/>
      <c r="BC33" s="2828" t="n">
        <v>-355569</v>
      </c>
      <c r="BD33" s="2667" t="n">
        <v>-399926.9384947648</v>
      </c>
      <c r="BE33" s="2667" t="n">
        <v>-543012.3799904964</v>
      </c>
      <c r="BF33" s="2667" t="n">
        <v>44357.93849476479</v>
      </c>
      <c r="BG33" s="2667" t="n">
        <v>187443.3799904964</v>
      </c>
      <c r="BH33" s="940" t="n">
        <v>-486883</v>
      </c>
      <c r="BI33" s="3637" t="n">
        <v>-0.2697033989685407</v>
      </c>
      <c r="BJ33" s="2826" t="n"/>
      <c r="BK33" s="3670" t="n">
        <v>-402742</v>
      </c>
      <c r="BL33" s="2667" t="n">
        <v>-382768.782746441</v>
      </c>
      <c r="BM33" s="2667" t="n">
        <v>-373859.9682826794</v>
      </c>
      <c r="BN33" s="2667" t="n">
        <v>-425625.2176859686</v>
      </c>
      <c r="BO33" s="2667" t="n">
        <v>-19973.21725355904</v>
      </c>
      <c r="BP33" s="2667" t="n">
        <v>22883.21768596862</v>
      </c>
      <c r="BQ33" s="940" t="n">
        <v>-526538</v>
      </c>
      <c r="BR33" s="3637" t="n">
        <v>-0.2351131352343041</v>
      </c>
      <c r="BS33" s="389" t="n"/>
      <c r="BT33" s="3670" t="n">
        <v>-458329</v>
      </c>
      <c r="BU33" s="2667" t="n">
        <v>-391176.9370074378</v>
      </c>
      <c r="BV33" s="2667" t="n">
        <v>-458169.6808318631</v>
      </c>
      <c r="BW33" s="2667" t="n">
        <v>-67152.06299256225</v>
      </c>
      <c r="BX33" s="2667" t="n">
        <v>-159.3191681368626</v>
      </c>
      <c r="BY33" s="940" t="n">
        <v>-466427</v>
      </c>
      <c r="BZ33" s="3637" t="n">
        <v>-0.01736177365375502</v>
      </c>
      <c r="CA33" s="389" t="n"/>
      <c r="CB33" s="3670" t="n">
        <v>-478269</v>
      </c>
      <c r="CC33" s="2667" t="n">
        <v>-374394.1845487315</v>
      </c>
      <c r="CD33" s="2667" t="n">
        <v>-370819.5274193548</v>
      </c>
      <c r="CE33" s="2667" t="n">
        <v>-103874.8154512685</v>
      </c>
      <c r="CF33" s="2667" t="n">
        <v>-107449.4725806452</v>
      </c>
      <c r="CG33" s="940" t="n">
        <v>-462636</v>
      </c>
      <c r="CH33" s="3637" t="n">
        <v>0.03379114465800326</v>
      </c>
      <c r="CI33" s="389" t="n"/>
      <c r="CJ33" s="3670" t="n">
        <v>-446100</v>
      </c>
      <c r="CK33" s="2667" t="n">
        <v>-382618.376802652</v>
      </c>
      <c r="CL33" s="2667" t="n">
        <v>-385096.0792249999</v>
      </c>
      <c r="CM33" s="2667" t="n">
        <v>-63481.62319734797</v>
      </c>
      <c r="CN33" s="2667" t="n">
        <v>-61003.92077500006</v>
      </c>
      <c r="CO33" s="940" t="n">
        <v>-452625</v>
      </c>
      <c r="CP33" s="3637" t="n">
        <v>-0.0144159072079536</v>
      </c>
      <c r="CQ33" s="389" t="n"/>
      <c r="CR33" s="940" t="n">
        <v>-5323415.743215321</v>
      </c>
      <c r="CS33" s="2747" t="n">
        <v>-4809054.906710217</v>
      </c>
      <c r="CT33" s="940" t="n">
        <v>-5177686.248377508</v>
      </c>
      <c r="CU33" s="940" t="n">
        <v>-514360.8365051039</v>
      </c>
      <c r="CV33" s="940" t="n">
        <v>-145729.4948378131</v>
      </c>
      <c r="CW33" s="940" t="n">
        <v>-5010711.989873268</v>
      </c>
      <c r="CX33" s="693">
        <f>IFERROR(CR33/CW33-1, "-")</f>
        <v/>
      </c>
      <c r="CY33" s="392" t="n"/>
      <c r="CZ33" s="1809" t="n">
        <v>-4809054.906710217</v>
      </c>
      <c r="DA33" s="2667" t="n">
        <v>-4590555.142574511</v>
      </c>
      <c r="DB33" s="2667" t="n">
        <v>-5153948.660580623</v>
      </c>
      <c r="DC33" s="2667" t="n">
        <v>-5177686.248377508</v>
      </c>
      <c r="DD33" s="940" t="n">
        <v>-5010711.989873268</v>
      </c>
      <c r="DE33" s="224">
        <f>CZ33/DD33-1</f>
        <v/>
      </c>
      <c r="DF33" s="224">
        <f>DA33/DD33-1</f>
        <v/>
      </c>
      <c r="DG33" s="224">
        <f>DB33/DD33-1</f>
        <v/>
      </c>
      <c r="DH33" s="764">
        <f>DC33/DD33-1</f>
        <v/>
      </c>
      <c r="DI33" s="1712" t="n"/>
      <c r="DJ33" s="3641" t="n"/>
      <c r="DK33" s="3642" t="n"/>
      <c r="DL33" s="1731" t="n"/>
      <c r="DM33" s="1731" t="n"/>
      <c r="DN33" s="1731" t="n"/>
      <c r="DO33" s="1731" t="n"/>
      <c r="DP33" s="1731" t="n"/>
      <c r="DQ33" s="1731" t="n"/>
      <c r="DR33" s="1731" t="n"/>
      <c r="DS33" s="1731" t="n"/>
      <c r="DT33" s="1731" t="n"/>
      <c r="DU33" s="1731" t="n"/>
      <c r="DV33" s="1731" t="n"/>
      <c r="DW33" s="1731" t="n"/>
      <c r="DX33" s="2811">
        <f>(CS33-CZ33)*10^6</f>
        <v/>
      </c>
      <c r="DY33" s="2811">
        <f>(CT33-DC33)*10^6</f>
        <v/>
      </c>
      <c r="DZ33" s="2811">
        <f>(CW33-DD33)*10^6</f>
        <v/>
      </c>
      <c r="EA33" s="1731" t="n"/>
      <c r="EB33" s="1731" t="n"/>
      <c r="EC33" s="1731" t="n"/>
      <c r="ED33" s="1731" t="n"/>
      <c r="EE33" s="1731" t="n"/>
      <c r="EF33" s="1731" t="n"/>
      <c r="EG33" s="1731" t="n"/>
      <c r="EH33" s="1731" t="n"/>
      <c r="EI33" s="1731" t="n"/>
      <c r="EJ33" s="1731" t="n"/>
      <c r="EK33" s="1731" t="n"/>
      <c r="EL33" s="1731" t="n"/>
      <c r="EM33" s="1731" t="n"/>
      <c r="EN33" s="1731" t="n"/>
      <c r="EO33" s="1731" t="n"/>
      <c r="EP33" s="1731" t="n"/>
      <c r="EQ33" s="1731" t="n"/>
      <c r="ER33" s="1731" t="n"/>
      <c r="ES33" s="1731" t="n"/>
      <c r="ET33" s="1731" t="n"/>
      <c r="EU33" s="1731" t="n"/>
      <c r="EV33" s="1731" t="n"/>
      <c r="EW33" s="1731" t="n"/>
      <c r="EX33" s="1731" t="n"/>
      <c r="EY33" s="1731" t="n"/>
      <c r="EZ33" s="1731" t="n"/>
      <c r="FA33" s="1731" t="n"/>
      <c r="FB33" s="1731" t="n"/>
      <c r="FC33" s="1731" t="n"/>
      <c r="FD33" s="1731" t="n"/>
      <c r="FE33" s="1731" t="n"/>
      <c r="FF33" s="1731" t="n"/>
      <c r="FG33" s="1731" t="n"/>
      <c r="FH33" s="1731" t="n"/>
      <c r="FI33" s="1731" t="n"/>
      <c r="FJ33" s="1731" t="n"/>
      <c r="FK33" s="1731" t="n"/>
      <c r="FL33" s="1731" t="n"/>
      <c r="FM33" s="1731" t="n"/>
      <c r="FN33" s="1731" t="n"/>
      <c r="FO33" s="1731" t="n"/>
      <c r="FP33" s="1731" t="n"/>
      <c r="FQ33" s="1731" t="n"/>
      <c r="FR33" s="1731" t="n"/>
      <c r="FS33" s="1731" t="n"/>
      <c r="FT33" s="1731" t="n"/>
      <c r="FU33" s="1731" t="n"/>
      <c r="FV33" s="1731" t="n"/>
      <c r="FW33" s="1731" t="n"/>
      <c r="FX33" s="1731" t="n"/>
      <c r="FY33" s="1731" t="n"/>
    </row>
    <row customFormat="1" customHeight="1" ht="15" r="34" s="1765">
      <c r="A34" s="1818" t="n"/>
      <c r="B34" s="1761" t="inlineStr">
        <is>
          <t>% churn annualisé</t>
        </is>
      </c>
      <c r="C34" s="643" t="inlineStr">
        <is>
          <t>PARC28</t>
        </is>
      </c>
      <c r="D34" s="1762" t="n">
        <v>0.8847191089803057</v>
      </c>
      <c r="E34" s="224" t="n">
        <v>0.8773328206562649</v>
      </c>
      <c r="F34" s="224" t="n">
        <v>0.007386288324040757</v>
      </c>
      <c r="G34" s="224" t="n">
        <v>0.6598884887187246</v>
      </c>
      <c r="H34" s="1734" t="n">
        <v>0.3407100201097983</v>
      </c>
      <c r="I34" s="224" t="n"/>
      <c r="J34" s="1762" t="n">
        <v>0.7551388039081233</v>
      </c>
      <c r="K34" s="224" t="n">
        <v>0.7820611952118954</v>
      </c>
      <c r="L34" s="224" t="n">
        <v>-0.02692239130377216</v>
      </c>
      <c r="M34" s="224" t="n">
        <v>0.6492581443528616</v>
      </c>
      <c r="N34" s="1734" t="n">
        <v>0.1630794476375752</v>
      </c>
      <c r="O34" s="1763" t="n"/>
      <c r="P34" s="1762" t="n">
        <v>0.7465143464553849</v>
      </c>
      <c r="Q34" s="224" t="n">
        <v>0.8334014646161905</v>
      </c>
      <c r="R34" s="224" t="n">
        <v>-0.08688711816080552</v>
      </c>
      <c r="S34" s="224" t="n">
        <v>0.7842092362032809</v>
      </c>
      <c r="T34" s="1734" t="n">
        <v>-0.04806738815063472</v>
      </c>
      <c r="U34" s="224" t="n"/>
      <c r="V34" s="2066" t="n">
        <v>0.8253060259962446</v>
      </c>
      <c r="W34" s="129" t="n">
        <v>0.795404535951641</v>
      </c>
      <c r="X34" s="129" t="n">
        <v>0.7212128733421772</v>
      </c>
      <c r="Y34" s="129" t="n">
        <v>0.02990149004460363</v>
      </c>
      <c r="Z34" s="129" t="n">
        <v>0.1040931526540674</v>
      </c>
      <c r="AA34" s="129" t="n">
        <v>0.6171162825000288</v>
      </c>
      <c r="AB34" s="1734" t="n">
        <v>0.3373590187133104</v>
      </c>
      <c r="AC34" s="224" t="n"/>
      <c r="AD34" s="1762" t="n">
        <v>1.178433038880961</v>
      </c>
      <c r="AE34" s="224" t="n">
        <v>0.8105420518156263</v>
      </c>
      <c r="AF34" s="224" t="n">
        <v>0.801671946871652</v>
      </c>
      <c r="AG34" s="224" t="n">
        <v>0.3678909870653342</v>
      </c>
      <c r="AH34" s="224" t="n">
        <v>0.3767610920093085</v>
      </c>
      <c r="AI34" s="224" t="n">
        <v>0.6855833054575259</v>
      </c>
      <c r="AJ34" s="1734" t="n">
        <v>0.7188765092442413</v>
      </c>
      <c r="AK34" s="224" t="n"/>
      <c r="AL34" s="1762" t="n">
        <v>0.9744536897092141</v>
      </c>
      <c r="AM34" s="224" t="n">
        <v>0.7729630971486398</v>
      </c>
      <c r="AN34" s="224" t="n">
        <v>0.7772495418224379</v>
      </c>
      <c r="AO34" s="224" t="n">
        <v>0.979862984309932</v>
      </c>
      <c r="AP34" s="224" t="n">
        <v>0.2014905925605743</v>
      </c>
      <c r="AQ34" s="224" t="n">
        <v>0.1972041478867762</v>
      </c>
      <c r="AR34" s="224" t="n">
        <v>0.817277216430741</v>
      </c>
      <c r="AS34" s="1734" t="n">
        <v>0.1923172090430991</v>
      </c>
      <c r="AT34" s="224" t="n"/>
      <c r="AU34" s="1762" t="n">
        <v>1.49990303516117</v>
      </c>
      <c r="AV34" s="224" t="n">
        <v>0.7864454428136742</v>
      </c>
      <c r="AW34" s="224" t="n">
        <v>1.471421644337755</v>
      </c>
      <c r="AX34" s="224" t="n">
        <v>0.713457592347496</v>
      </c>
      <c r="AY34" s="224" t="n">
        <v>0.02848139082341494</v>
      </c>
      <c r="AZ34" s="224" t="n">
        <v>0.9341405731676586</v>
      </c>
      <c r="BA34" s="1734" t="n">
        <v>0.6056502396368657</v>
      </c>
      <c r="BB34" s="389" t="n"/>
      <c r="BC34" s="1762" t="n">
        <v>0.8149621105406573</v>
      </c>
      <c r="BD34" s="224" t="n">
        <v>0.7745701758596129</v>
      </c>
      <c r="BE34" s="224" t="n">
        <v>1.266263835678368</v>
      </c>
      <c r="BF34" s="224" t="n">
        <v>0.04039193468104441</v>
      </c>
      <c r="BG34" s="224" t="n">
        <v>-0.4513017251377109</v>
      </c>
      <c r="BH34" s="224" t="n">
        <v>0.9359430590730158</v>
      </c>
      <c r="BI34" s="1734" t="n">
        <v>-0.1292610136477549</v>
      </c>
      <c r="BJ34" s="389" t="n"/>
      <c r="BK34" s="1762" t="n">
        <v>0.91203138220224</v>
      </c>
      <c r="BL34" s="224" t="n">
        <v>0.737038316962638</v>
      </c>
      <c r="BM34" s="224" t="n">
        <v>0.8799583412752962</v>
      </c>
      <c r="BN34" s="224" t="n">
        <v>0.9641395120060066</v>
      </c>
      <c r="BO34" s="224" t="n">
        <v>0.174993065239602</v>
      </c>
      <c r="BP34" s="224" t="n">
        <v>-0.05210812980376656</v>
      </c>
      <c r="BQ34" s="224" t="n">
        <v>1.036606227489935</v>
      </c>
      <c r="BR34" s="1734" t="n">
        <v>-0.1201756674656913</v>
      </c>
      <c r="BS34" s="389" t="n"/>
      <c r="BT34" s="1762" t="n">
        <v>1.034604655012519</v>
      </c>
      <c r="BU34" s="224" t="n">
        <v>0.748430792629484</v>
      </c>
      <c r="BV34" s="224" t="n">
        <v>1.040402621302875</v>
      </c>
      <c r="BW34" s="224" t="n">
        <v>0.286173862383035</v>
      </c>
      <c r="BX34" s="224" t="n">
        <v>-0.005797966290356005</v>
      </c>
      <c r="BY34" s="224" t="n">
        <v>0.9384781430985658</v>
      </c>
      <c r="BZ34" s="1734" t="n">
        <v>0.102428077436703</v>
      </c>
      <c r="CA34" s="389" t="n"/>
      <c r="CB34" s="1762" t="n">
        <v>1.092386242837389</v>
      </c>
      <c r="CC34" s="224" t="n">
        <v>0.7113116974463184</v>
      </c>
      <c r="CD34" s="224" t="n">
        <v>0.8414097465464832</v>
      </c>
      <c r="CE34" s="224" t="n">
        <v>0.3810745453910703</v>
      </c>
      <c r="CF34" s="224" t="n">
        <v>0.2509764962909056</v>
      </c>
      <c r="CG34" s="224" t="n">
        <v>0.9516070103049312</v>
      </c>
      <c r="CH34" s="1734" t="n">
        <v>0.1479384147110754</v>
      </c>
      <c r="CI34" s="389" t="n"/>
      <c r="CJ34" s="1762" t="n">
        <v>1.031677959678182</v>
      </c>
      <c r="CK34" s="1762" t="n">
        <v>0.7213840738581587</v>
      </c>
      <c r="CL34" s="1762" t="n">
        <v>0.8669289088856488</v>
      </c>
      <c r="CM34" s="224" t="n">
        <v>0.3102938858200228</v>
      </c>
      <c r="CN34" s="224" t="n">
        <v>0.1647490507925328</v>
      </c>
      <c r="CO34" s="224" t="n">
        <v>0.9455367193871063</v>
      </c>
      <c r="CP34" s="1734" t="n">
        <v>0.09110300903693269</v>
      </c>
      <c r="CQ34" s="389" t="n"/>
      <c r="CR34" s="224" t="n">
        <v>0.9733875991017747</v>
      </c>
      <c r="CS34" s="224" t="n">
        <v>0.773082361029185</v>
      </c>
      <c r="CT34" s="224" t="n">
        <v>1.24477807818473</v>
      </c>
      <c r="CU34" s="224" t="n">
        <v>0.2003052380725897</v>
      </c>
      <c r="CV34" s="224" t="n">
        <v>-0.2713904790829548</v>
      </c>
      <c r="CW34" s="224" t="n">
        <v>0.8792677231716712</v>
      </c>
      <c r="CX34" s="693">
        <f>IFERROR(CR34/CW34-1, "-")</f>
        <v/>
      </c>
      <c r="CY34" s="1763" t="n"/>
      <c r="CZ34" s="1763" t="n">
        <v>0.773082361029185</v>
      </c>
      <c r="DA34" s="224" t="n">
        <v>0.7854672794090423</v>
      </c>
      <c r="DB34" s="224" t="n">
        <v>0.9331479201821362</v>
      </c>
      <c r="DC34" s="224" t="n">
        <v>0.933583558638547</v>
      </c>
      <c r="DD34" s="224" t="n">
        <v>0.8792677231716712</v>
      </c>
      <c r="DE34" s="224">
        <f>CZ34/DD34-1</f>
        <v/>
      </c>
      <c r="DF34" s="224">
        <f>DA34/DD34-1</f>
        <v/>
      </c>
      <c r="DG34" s="224">
        <f>DB34/DD34-1</f>
        <v/>
      </c>
      <c r="DH34" s="764">
        <f>DC34/DD34-1</f>
        <v/>
      </c>
      <c r="DI34" s="1764" t="n"/>
      <c r="DJ34" s="1819" t="n"/>
      <c r="DL34" s="1819" t="n"/>
      <c r="DM34" s="1819" t="n"/>
      <c r="DN34" s="1819" t="n"/>
      <c r="DO34" s="1819" t="n"/>
      <c r="DP34" s="1819" t="n"/>
      <c r="DQ34" s="1819" t="n"/>
      <c r="DR34" s="1819" t="n"/>
      <c r="DS34" s="1819" t="n"/>
      <c r="DT34" s="1819" t="n"/>
      <c r="DU34" s="1819" t="n"/>
      <c r="DV34" s="1819" t="n"/>
      <c r="DW34" s="1819" t="n"/>
      <c r="DX34" s="2811">
        <f>(CS34-CZ34)*10^6</f>
        <v/>
      </c>
      <c r="DY34" s="2811">
        <f>(CT34-DC34)*10^6</f>
        <v/>
      </c>
      <c r="DZ34" s="2811">
        <f>(CW34-DD34)*10^6</f>
        <v/>
      </c>
      <c r="EA34" s="1819" t="n"/>
      <c r="EB34" s="1819" t="n"/>
      <c r="EC34" s="1819" t="n"/>
      <c r="ED34" s="1819" t="n"/>
      <c r="EE34" s="1819" t="n"/>
      <c r="EF34" s="1819" t="n"/>
      <c r="EG34" s="1819" t="n"/>
      <c r="EH34" s="1819" t="n"/>
      <c r="EI34" s="1819" t="n"/>
      <c r="EJ34" s="1819" t="n"/>
      <c r="EK34" s="1819" t="n"/>
      <c r="EL34" s="1819" t="n"/>
      <c r="EM34" s="1819" t="n"/>
      <c r="EN34" s="1819" t="n"/>
      <c r="EO34" s="1819" t="n"/>
      <c r="EP34" s="1819" t="n"/>
      <c r="EQ34" s="1819" t="n"/>
      <c r="ER34" s="1819" t="n"/>
      <c r="ES34" s="1819" t="n"/>
      <c r="ET34" s="1819" t="n"/>
      <c r="EU34" s="1819" t="n"/>
      <c r="EV34" s="1819" t="n"/>
      <c r="EW34" s="1819" t="n"/>
      <c r="EX34" s="1819" t="n"/>
      <c r="EY34" s="1819" t="n"/>
      <c r="EZ34" s="1819" t="n"/>
      <c r="FA34" s="1819" t="n"/>
      <c r="FB34" s="1819" t="n"/>
      <c r="FC34" s="1819" t="n"/>
      <c r="FD34" s="1819" t="n"/>
      <c r="FE34" s="1819" t="n"/>
      <c r="FF34" s="1819" t="n"/>
      <c r="FG34" s="1819" t="n"/>
      <c r="FH34" s="1819" t="n"/>
      <c r="FI34" s="1819" t="n"/>
      <c r="FJ34" s="1819" t="n"/>
      <c r="FK34" s="1819" t="n"/>
      <c r="FL34" s="1819" t="n"/>
      <c r="FM34" s="1819" t="n"/>
      <c r="FN34" s="1819" t="n"/>
      <c r="FO34" s="1819" t="n"/>
      <c r="FP34" s="1819" t="n"/>
      <c r="FQ34" s="1819" t="n"/>
      <c r="FR34" s="1819" t="n"/>
      <c r="FS34" s="1819" t="n"/>
      <c r="FT34" s="1819" t="n"/>
      <c r="FU34" s="1819" t="n"/>
      <c r="FV34" s="1819" t="n"/>
      <c r="FW34" s="1819" t="n"/>
      <c r="FX34" s="1819" t="n"/>
      <c r="FY34" s="1819" t="n"/>
    </row>
    <row customFormat="1" customHeight="1" ht="15" r="35" s="1713">
      <c r="A35" s="430" t="n"/>
      <c r="B35" s="1756" t="inlineStr">
        <is>
          <t>Acroissement net</t>
        </is>
      </c>
      <c r="C35" s="643" t="inlineStr">
        <is>
          <t>PARC29</t>
        </is>
      </c>
      <c r="D35" s="2828" t="n">
        <v>-63549</v>
      </c>
      <c r="E35" s="2667" t="n">
        <v>-7824.726255618618</v>
      </c>
      <c r="F35" s="2667" t="n">
        <v>-55724.27374438138</v>
      </c>
      <c r="G35" s="2667" t="n">
        <v>91036</v>
      </c>
      <c r="H35" s="1734" t="n">
        <v>-1.69806450195527</v>
      </c>
      <c r="I35" s="224" t="n"/>
      <c r="J35" s="2828" t="n">
        <v>-1385</v>
      </c>
      <c r="K35" s="2667" t="n">
        <v>33381.46395157406</v>
      </c>
      <c r="L35" s="2667" t="n">
        <v>-34766.46395157406</v>
      </c>
      <c r="M35" s="2667" t="n">
        <v>80923</v>
      </c>
      <c r="N35" s="1734" t="n">
        <v>-1.017115035280452</v>
      </c>
      <c r="O35" s="1763" t="n"/>
      <c r="P35" s="2828" t="n">
        <v>20606.80375578563</v>
      </c>
      <c r="Q35" s="2667" t="n">
        <v>12244.93052206567</v>
      </c>
      <c r="R35" s="2667" t="n">
        <v>8361.873233719962</v>
      </c>
      <c r="S35" s="2667" t="n">
        <v>131495.8535751576</v>
      </c>
      <c r="T35" s="1734" t="n">
        <v>-0.8432893266554019</v>
      </c>
      <c r="U35" s="224" t="n"/>
      <c r="V35" s="3636" t="n">
        <v>14648.19624421402</v>
      </c>
      <c r="W35" s="2668" t="n">
        <v>22053.28225059243</v>
      </c>
      <c r="X35" s="2668" t="n">
        <v>99080.09542682569</v>
      </c>
      <c r="Y35" s="2668" t="n">
        <v>-7405.086006378406</v>
      </c>
      <c r="Z35" s="2668" t="n">
        <v>-84431.89918261167</v>
      </c>
      <c r="AA35" s="2668" t="n">
        <v>243771</v>
      </c>
      <c r="AB35" s="1734" t="n">
        <v>-0.9399100129046768</v>
      </c>
      <c r="AC35" s="224" t="n"/>
      <c r="AD35" s="2828" t="n">
        <v>-198917</v>
      </c>
      <c r="AE35" s="2667" t="n">
        <v>13108.06177360221</v>
      </c>
      <c r="AF35" s="2667" t="n">
        <v>6133.832794182701</v>
      </c>
      <c r="AG35" s="2667" t="n">
        <v>-212025.0617736022</v>
      </c>
      <c r="AH35" s="2667" t="n">
        <v>-205050.8327941827</v>
      </c>
      <c r="AI35" s="2667" t="n">
        <v>186150</v>
      </c>
      <c r="AJ35" s="1734" t="n">
        <v>-2.068584474885845</v>
      </c>
      <c r="AK35" s="224" t="n"/>
      <c r="AL35" s="2828" t="n">
        <v>-66604.31640658487</v>
      </c>
      <c r="AM35" s="2667" t="n">
        <v>31299.81831715029</v>
      </c>
      <c r="AN35" s="2667" t="n">
        <v>30271.02092724544</v>
      </c>
      <c r="AO35" s="2667" t="n">
        <v>-41332.86381336278</v>
      </c>
      <c r="AP35" s="2667" t="n">
        <v>-97904.13472373516</v>
      </c>
      <c r="AQ35" s="2667" t="n">
        <v>-96875.33733383031</v>
      </c>
      <c r="AR35" s="2667" t="n">
        <v>9181.399561628758</v>
      </c>
      <c r="AS35" s="1734" t="n">
        <v>-8.254266188886941</v>
      </c>
      <c r="AT35" s="224" t="n"/>
      <c r="AU35" s="2828" t="n">
        <v>-267647</v>
      </c>
      <c r="AV35" s="2667" t="n">
        <v>23330.87558025023</v>
      </c>
      <c r="AW35" s="2667" t="n">
        <v>-253201.0431976854</v>
      </c>
      <c r="AX35" s="2667" t="n">
        <v>-290977.8755802502</v>
      </c>
      <c r="AY35" s="2667" t="n">
        <v>-14445.95680231461</v>
      </c>
      <c r="AZ35" s="2667" t="n">
        <v>-96852.25313678663</v>
      </c>
      <c r="BA35" s="1734" t="n">
        <v>1.763456619042162</v>
      </c>
      <c r="BB35" s="389" t="n"/>
      <c r="BC35" s="2828" t="n">
        <v>121103</v>
      </c>
      <c r="BD35" s="2667" t="n">
        <v>28039.26054092176</v>
      </c>
      <c r="BE35" s="2667" t="n">
        <v>-137633.4799904964</v>
      </c>
      <c r="BF35" s="2667" t="n">
        <v>93063.73945907824</v>
      </c>
      <c r="BG35" s="2667" t="n">
        <v>258736.4799904964</v>
      </c>
      <c r="BH35" s="2667" t="n">
        <v>-125581</v>
      </c>
      <c r="BI35" s="1734" t="n">
        <v>-1.964341739594365</v>
      </c>
      <c r="BJ35" s="2826" t="n"/>
      <c r="BK35" s="2828" t="n">
        <v>5775</v>
      </c>
      <c r="BL35" s="2667" t="n">
        <v>44260.98809026205</v>
      </c>
      <c r="BM35" s="2667" t="n">
        <v>42368.43171732058</v>
      </c>
      <c r="BN35" s="2667" t="n">
        <v>2611.759799737367</v>
      </c>
      <c r="BO35" s="2667" t="n">
        <v>-38485.98809026205</v>
      </c>
      <c r="BP35" s="2667" t="n">
        <v>3163.240200262633</v>
      </c>
      <c r="BQ35" s="2667" t="n">
        <v>-168700</v>
      </c>
      <c r="BR35" s="1734" t="n">
        <v>-1.034232365145228</v>
      </c>
      <c r="BS35" s="389" t="n"/>
      <c r="BT35" s="2828" t="n">
        <v>28096</v>
      </c>
      <c r="BU35" s="2667" t="n">
        <v>35639.25881759898</v>
      </c>
      <c r="BV35" s="2667" t="n">
        <v>-28502.06626445812</v>
      </c>
      <c r="BW35" s="2667" t="n">
        <v>-7543.25881759898</v>
      </c>
      <c r="BX35" s="2667" t="n">
        <v>56598.06626445812</v>
      </c>
      <c r="BY35" s="2667" t="n">
        <v>-93872</v>
      </c>
      <c r="BZ35" s="1734" t="n">
        <v>-1.299301176069541</v>
      </c>
      <c r="CA35" s="389" t="n"/>
      <c r="CB35" s="2828" t="n">
        <v>-152386</v>
      </c>
      <c r="CC35" s="2667" t="n">
        <v>52693.92971361778</v>
      </c>
      <c r="CD35" s="2667" t="n">
        <v>36539.67258064519</v>
      </c>
      <c r="CE35" s="2667" t="n">
        <v>-205079.9297136178</v>
      </c>
      <c r="CF35" s="2667" t="n">
        <v>-188925.6725806452</v>
      </c>
      <c r="CG35" s="2667" t="n">
        <v>-166305</v>
      </c>
      <c r="CH35" s="1734" t="n">
        <v>-0.0836956194943026</v>
      </c>
      <c r="CI35" s="389" t="n"/>
      <c r="CJ35" s="2828" t="n">
        <v>22353</v>
      </c>
      <c r="CK35" s="2667" t="n">
        <v>44541.28165818012</v>
      </c>
      <c r="CL35" s="2667" t="n">
        <v>47341.14379692206</v>
      </c>
      <c r="CM35" s="2667" t="n">
        <v>-22188.28165818012</v>
      </c>
      <c r="CN35" s="2667" t="n">
        <v>-24988.14379692206</v>
      </c>
      <c r="CO35" s="2667" t="n">
        <v>-12891</v>
      </c>
      <c r="CP35" s="1734" t="n">
        <v>-2.734000465441005</v>
      </c>
      <c r="CQ35" s="389" t="n"/>
      <c r="CR35" s="940" t="n">
        <v>-537906.3164065853</v>
      </c>
      <c r="CS35" s="2667" t="n">
        <v>332768.4249601969</v>
      </c>
      <c r="CT35" s="940" t="n">
        <v>-383753.8064937396</v>
      </c>
      <c r="CU35" s="940" t="n">
        <v>-870674.7413667822</v>
      </c>
      <c r="CV35" s="940" t="n">
        <v>-154152.5099128457</v>
      </c>
      <c r="CW35" s="940" t="n">
        <v>78355.99999999977</v>
      </c>
      <c r="CX35" s="693">
        <f>IFERROR(CR35/CW35-1, "-")</f>
        <v/>
      </c>
      <c r="CY35" s="3671" t="n"/>
      <c r="CZ35" s="1809" t="n">
        <v>332768.4249601969</v>
      </c>
      <c r="DA35" s="2667" t="n">
        <v>212902.0574254901</v>
      </c>
      <c r="DB35" s="2667" t="n">
        <v>-429451.8605806229</v>
      </c>
      <c r="DC35" s="2667" t="n">
        <v>-383753.8064937388</v>
      </c>
      <c r="DD35" s="2667" t="n">
        <v>78355.99999999977</v>
      </c>
      <c r="DE35" s="224">
        <f>CZ35/DD35-1</f>
        <v/>
      </c>
      <c r="DF35" s="224">
        <f>DA35/DD35-1</f>
        <v/>
      </c>
      <c r="DG35" s="224">
        <f>DB35/DD35-1</f>
        <v/>
      </c>
      <c r="DH35" s="764">
        <f>DC35/DD35-1</f>
        <v/>
      </c>
      <c r="DI35" s="1712" t="n"/>
      <c r="DJ35" s="3641" t="n"/>
      <c r="DK35" s="3642" t="n"/>
      <c r="DL35" s="1731" t="n"/>
      <c r="DM35" s="1731" t="n"/>
      <c r="DN35" s="1731" t="n"/>
      <c r="DO35" s="1731" t="n"/>
      <c r="DP35" s="1731" t="n"/>
      <c r="DQ35" s="1731" t="n"/>
      <c r="DR35" s="1731" t="n"/>
      <c r="DS35" s="1731" t="n"/>
      <c r="DT35" s="1731" t="n"/>
      <c r="DU35" s="1731" t="n"/>
      <c r="DV35" s="1731" t="n"/>
      <c r="DW35" s="1731" t="n"/>
      <c r="DX35" s="2811">
        <f>(CS35-CZ35)*10^6</f>
        <v/>
      </c>
      <c r="DY35" s="2811">
        <f>(CT35-DC35)*10^6</f>
        <v/>
      </c>
      <c r="DZ35" s="2811">
        <f>(CW35-DD35)*10^6</f>
        <v/>
      </c>
      <c r="EA35" s="1731" t="n"/>
      <c r="EB35" s="1731" t="n"/>
      <c r="EC35" s="1731" t="n"/>
      <c r="ED35" s="1731" t="n"/>
      <c r="EE35" s="1731" t="n"/>
      <c r="EF35" s="1731" t="n"/>
      <c r="EG35" s="1731" t="n"/>
      <c r="EH35" s="1731" t="n"/>
      <c r="EI35" s="1731" t="n"/>
      <c r="EJ35" s="1731" t="n"/>
      <c r="EK35" s="1731" t="n"/>
      <c r="EL35" s="1731" t="n"/>
      <c r="EM35" s="1731" t="n"/>
      <c r="EN35" s="1731" t="n"/>
      <c r="EO35" s="1731" t="n"/>
      <c r="EP35" s="1731" t="n"/>
      <c r="EQ35" s="1731" t="n"/>
      <c r="ER35" s="1731" t="n"/>
      <c r="ES35" s="1731" t="n"/>
      <c r="ET35" s="1731" t="n"/>
      <c r="EU35" s="1731" t="n"/>
      <c r="EV35" s="1731" t="n"/>
      <c r="EW35" s="1731" t="n"/>
      <c r="EX35" s="1731" t="n"/>
      <c r="EY35" s="1731" t="n"/>
      <c r="EZ35" s="1731" t="n"/>
      <c r="FA35" s="1731" t="n"/>
      <c r="FB35" s="1731" t="n"/>
      <c r="FC35" s="1731" t="n"/>
      <c r="FD35" s="1731" t="n"/>
      <c r="FE35" s="1731" t="n"/>
      <c r="FF35" s="1731" t="n"/>
      <c r="FG35" s="1731" t="n"/>
      <c r="FH35" s="1731" t="n"/>
      <c r="FI35" s="1731" t="n"/>
      <c r="FJ35" s="1731" t="n"/>
      <c r="FK35" s="1731" t="n"/>
      <c r="FL35" s="1731" t="n"/>
      <c r="FM35" s="1731" t="n"/>
      <c r="FN35" s="1731" t="n"/>
      <c r="FO35" s="1731" t="n"/>
      <c r="FP35" s="1731" t="n"/>
      <c r="FQ35" s="1731" t="n"/>
      <c r="FR35" s="1731" t="n"/>
      <c r="FS35" s="1731" t="n"/>
      <c r="FT35" s="1731" t="n"/>
      <c r="FU35" s="1731" t="n"/>
      <c r="FV35" s="1731" t="n"/>
      <c r="FW35" s="1731" t="n"/>
      <c r="FX35" s="1731" t="n"/>
      <c r="FY35" s="1731" t="n"/>
    </row>
    <row customFormat="1" customHeight="1" ht="15" r="36" s="1731">
      <c r="A36" s="344" t="n"/>
      <c r="B36" s="1769" t="inlineStr">
        <is>
          <t>Parc prépayé actif fin de période</t>
        </is>
      </c>
      <c r="C36" s="643" t="inlineStr">
        <is>
          <t>PARC30</t>
        </is>
      </c>
      <c r="D36" s="3634" t="n">
        <v>5674362</v>
      </c>
      <c r="E36" s="2662" t="n">
        <v>6046415.342884217</v>
      </c>
      <c r="F36" s="2662" t="n">
        <v>-372053.3428842174</v>
      </c>
      <c r="G36" s="2662" t="n">
        <v>5750591</v>
      </c>
      <c r="H36" s="1718" t="n">
        <v>-0.01325585491995518</v>
      </c>
      <c r="I36" s="693" t="n"/>
      <c r="J36" s="3634" t="n">
        <v>5672977</v>
      </c>
      <c r="K36" s="2662" t="n">
        <v>6079796.806835791</v>
      </c>
      <c r="L36" s="2662" t="n">
        <v>-406819.8068357911</v>
      </c>
      <c r="M36" s="2662" t="n">
        <v>5831514</v>
      </c>
      <c r="N36" s="1718" t="n">
        <v>-0.02718625043170608</v>
      </c>
      <c r="O36" s="1743" t="n"/>
      <c r="P36" s="3634" t="n">
        <v>5693583.803755785</v>
      </c>
      <c r="Q36" s="2662" t="n">
        <v>6092041.737357857</v>
      </c>
      <c r="R36" s="2662" t="n">
        <v>-398457.9336020714</v>
      </c>
      <c r="S36" s="2662" t="n">
        <v>5963009.853575158</v>
      </c>
      <c r="T36" s="1718" t="n">
        <v>-0.04518289528866648</v>
      </c>
      <c r="U36" s="693" t="n"/>
      <c r="V36" s="3635" t="n">
        <v>5708231.999999999</v>
      </c>
      <c r="W36" s="2663" t="n">
        <v>6114095.019608449</v>
      </c>
      <c r="X36" s="2663" t="n">
        <v>5792663.899182611</v>
      </c>
      <c r="Y36" s="2663" t="n">
        <v>-405863.0196084501</v>
      </c>
      <c r="Z36" s="2663" t="n">
        <v>-84431.89918261208</v>
      </c>
      <c r="AA36" s="2663" t="n">
        <v>6206780.853575158</v>
      </c>
      <c r="AB36" s="2519" t="n">
        <v>-0.08032325698884479</v>
      </c>
      <c r="AC36" s="693" t="n"/>
      <c r="AD36" s="3634" t="n">
        <v>5509314.999999999</v>
      </c>
      <c r="AE36" s="2662" t="n">
        <v>6127203.081382051</v>
      </c>
      <c r="AF36" s="2662" t="n">
        <v>5798797.731976794</v>
      </c>
      <c r="AG36" s="2662" t="n">
        <v>-617888.081382052</v>
      </c>
      <c r="AH36" s="2662" t="n">
        <v>-289482.731976795</v>
      </c>
      <c r="AI36" s="2662" t="n">
        <v>6392930.853575158</v>
      </c>
      <c r="AJ36" s="1718" t="n">
        <v>-0.138217645992684</v>
      </c>
      <c r="AK36" s="693" t="n"/>
      <c r="AL36" s="3634" t="n">
        <v>5442710.683593415</v>
      </c>
      <c r="AM36" s="2662" t="n">
        <v>6158502.899699202</v>
      </c>
      <c r="AN36" s="2662" t="n">
        <v>5829068.75290404</v>
      </c>
      <c r="AO36" s="2662" t="n">
        <v>5467982.136186636</v>
      </c>
      <c r="AP36" s="2662" t="n">
        <v>-715792.2161057871</v>
      </c>
      <c r="AQ36" s="2662" t="n">
        <v>-386358.0693106251</v>
      </c>
      <c r="AR36" s="2662" t="n">
        <v>6402112.253136787</v>
      </c>
      <c r="AS36" s="1718" t="n">
        <v>-0.1498570364918707</v>
      </c>
      <c r="AT36" s="693" t="n"/>
      <c r="AU36" s="3634" t="n">
        <v>5175063.683593415</v>
      </c>
      <c r="AV36" s="2662" t="n">
        <v>6181833.775279452</v>
      </c>
      <c r="AW36" s="2662" t="n">
        <v>5214781.092988951</v>
      </c>
      <c r="AX36" s="2662" t="n">
        <v>-1006770.091686037</v>
      </c>
      <c r="AY36" s="2662" t="n">
        <v>-39717.40939553641</v>
      </c>
      <c r="AZ36" s="2662" t="n">
        <v>6305260</v>
      </c>
      <c r="BA36" s="1718" t="n">
        <v>-0.1792465840277142</v>
      </c>
      <c r="BB36" s="694" t="n"/>
      <c r="BC36" s="3634" t="n">
        <v>5296166.683593415</v>
      </c>
      <c r="BD36" s="2662" t="n">
        <v>6209873.035820374</v>
      </c>
      <c r="BE36" s="2662" t="n">
        <v>5077147.612998455</v>
      </c>
      <c r="BF36" s="2662" t="n">
        <v>-913706.3522269595</v>
      </c>
      <c r="BG36" s="2662" t="n">
        <v>219019.0705949599</v>
      </c>
      <c r="BH36" s="2662" t="n">
        <v>6179679</v>
      </c>
      <c r="BI36" s="1718" t="n">
        <v>-0.1429705841365847</v>
      </c>
      <c r="BJ36" s="3023" t="n"/>
      <c r="BK36" s="3634" t="n">
        <v>5301942</v>
      </c>
      <c r="BL36" s="2662" t="n">
        <v>6254134.023910636</v>
      </c>
      <c r="BM36" s="2662" t="n">
        <v>5119516.044715775</v>
      </c>
      <c r="BN36" s="2662" t="n">
        <v>5298778.443393152</v>
      </c>
      <c r="BO36" s="2662" t="n">
        <v>-952192.0239106361</v>
      </c>
      <c r="BP36" s="2662" t="n">
        <v>3163.556606847793</v>
      </c>
      <c r="BQ36" s="2662" t="n">
        <v>6010979</v>
      </c>
      <c r="BR36" s="1718" t="n">
        <v>-0.1179569916980245</v>
      </c>
      <c r="BS36" s="694" t="n"/>
      <c r="BT36" s="3634" t="n">
        <v>5330038</v>
      </c>
      <c r="BU36" s="2662" t="n">
        <v>6289773.282728235</v>
      </c>
      <c r="BV36" s="2662" t="n">
        <v>5270276.377128694</v>
      </c>
      <c r="BW36" s="2662" t="n">
        <v>-959735.2827282352</v>
      </c>
      <c r="BX36" s="2662" t="n">
        <v>59761.62287130579</v>
      </c>
      <c r="BY36" s="2662" t="n">
        <v>5917107</v>
      </c>
      <c r="BZ36" s="1718" t="n">
        <v>-0.099215545705021</v>
      </c>
      <c r="CA36" s="694" t="n"/>
      <c r="CB36" s="3634" t="n">
        <v>5177652</v>
      </c>
      <c r="CC36" s="2662" t="n">
        <v>6342467.212441853</v>
      </c>
      <c r="CD36" s="2662" t="n">
        <v>5306816.049709339</v>
      </c>
      <c r="CE36" s="2662" t="n">
        <v>-1164815.212441853</v>
      </c>
      <c r="CF36" s="2662" t="n">
        <v>-129164.0497093387</v>
      </c>
      <c r="CG36" s="2662" t="n">
        <v>5750802</v>
      </c>
      <c r="CH36" s="1718" t="n">
        <v>-0.0996643598579815</v>
      </c>
      <c r="CI36" s="694" t="n"/>
      <c r="CJ36" s="3634" t="n">
        <v>5200005</v>
      </c>
      <c r="CK36" s="2662" t="n">
        <v>6387008.494100033</v>
      </c>
      <c r="CL36" s="2662" t="n">
        <v>5354157.19350626</v>
      </c>
      <c r="CM36" s="2662" t="n">
        <v>-1187003.494100033</v>
      </c>
      <c r="CN36" s="2662" t="n">
        <v>-154152.1935062604</v>
      </c>
      <c r="CO36" s="2662" t="n">
        <v>5737911</v>
      </c>
      <c r="CP36" s="1718" t="n">
        <v>-0.09374596434137794</v>
      </c>
      <c r="CQ36" s="694" t="n"/>
      <c r="CR36" s="2662" t="n">
        <v>5200004.683593415</v>
      </c>
      <c r="CS36" s="2662" t="n">
        <v>6387008.494100033</v>
      </c>
      <c r="CT36" s="1717" t="n">
        <v>5354157.19350626</v>
      </c>
      <c r="CU36" s="1717" t="n">
        <v>-1187003.810506619</v>
      </c>
      <c r="CV36" s="1717" t="n">
        <v>-154152.5099128457</v>
      </c>
      <c r="CW36" s="1717" t="n">
        <v>5737911</v>
      </c>
      <c r="CX36" s="693">
        <f>IFERROR(CR36/CW36-1, "-")</f>
        <v/>
      </c>
      <c r="CY36" s="3672" t="n"/>
      <c r="CZ36" s="3025" t="n">
        <v>6387008.494100033</v>
      </c>
      <c r="DA36" s="2662" t="n">
        <v>5950813.05742549</v>
      </c>
      <c r="DB36" s="2662" t="n">
        <v>5308459.139419377</v>
      </c>
      <c r="DC36" s="2662" t="n">
        <v>5354157.193506261</v>
      </c>
      <c r="DD36" s="2662" t="n">
        <v>5737911</v>
      </c>
      <c r="DE36" s="693">
        <f>CZ36/DD36-1</f>
        <v/>
      </c>
      <c r="DF36" s="693">
        <f>DA36/DD36-1</f>
        <v/>
      </c>
      <c r="DG36" s="693">
        <f>DB36/DD36-1</f>
        <v/>
      </c>
      <c r="DH36" s="697">
        <f>DC36/DD36-1</f>
        <v/>
      </c>
      <c r="DI36" s="1730" t="n"/>
      <c r="DJ36" s="3641" t="n"/>
      <c r="DK36" s="3642" t="n"/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Format="1" customHeight="1" ht="15" r="37" s="1713" thickBot="1">
      <c r="A37" s="1822" t="n"/>
      <c r="B37" s="1823" t="inlineStr">
        <is>
          <t>Parc Actif Moyen</t>
        </is>
      </c>
      <c r="C37" s="643" t="inlineStr">
        <is>
          <t>PARC31</t>
        </is>
      </c>
      <c r="D37" s="2828" t="n">
        <v>5706136.5</v>
      </c>
      <c r="E37" s="2667" t="n">
        <v>6050327.706012027</v>
      </c>
      <c r="F37" s="2667" t="n">
        <v>-344191.2060120273</v>
      </c>
      <c r="G37" s="2667" t="n">
        <v>5705073</v>
      </c>
      <c r="H37" s="1734" t="n">
        <v>0.0001864130397630781</v>
      </c>
      <c r="I37" s="215" t="n"/>
      <c r="J37" s="2828" t="n">
        <v>5673669.5</v>
      </c>
      <c r="K37" s="2667" t="n">
        <v>6063106.074860005</v>
      </c>
      <c r="L37" s="2718" t="n">
        <v>-389436.5748600047</v>
      </c>
      <c r="M37" s="2718" t="n">
        <v>5791052.5</v>
      </c>
      <c r="N37" s="1734" t="n">
        <v>-0.02026971781036346</v>
      </c>
      <c r="O37" s="1248" t="n"/>
      <c r="P37" s="2828" t="n">
        <v>5683280.401877893</v>
      </c>
      <c r="Q37" s="2718" t="n">
        <v>6085919.272096824</v>
      </c>
      <c r="R37" s="2718" t="n">
        <v>-402638.8702189308</v>
      </c>
      <c r="S37" s="2718" t="n">
        <v>5897261.926787579</v>
      </c>
      <c r="T37" s="1734" t="n">
        <v>-0.03628489417058145</v>
      </c>
      <c r="U37" s="215" t="n"/>
      <c r="V37" s="3636" t="n">
        <v>5700907.901877892</v>
      </c>
      <c r="W37" s="2668" t="n">
        <v>6103068.378483153</v>
      </c>
      <c r="X37" s="2668" t="n">
        <v>5743123.851469198</v>
      </c>
      <c r="Y37" s="2668" t="n">
        <v>-402160.4766052607</v>
      </c>
      <c r="Z37" s="2668" t="n">
        <v>-42215.94959130604</v>
      </c>
      <c r="AA37" s="2668" t="n">
        <v>6084895.353575158</v>
      </c>
      <c r="AB37" s="1734" t="n">
        <v>-0.06310502143174168</v>
      </c>
      <c r="AC37" s="224" t="n"/>
      <c r="AD37" s="2828" t="n">
        <v>5608773.499999999</v>
      </c>
      <c r="AE37" s="2718" t="n">
        <v>6120649.05049525</v>
      </c>
      <c r="AF37" s="2718" t="n">
        <v>5795730.815579703</v>
      </c>
      <c r="AG37" s="2718" t="n">
        <v>-511875.5504952511</v>
      </c>
      <c r="AH37" s="2718" t="n">
        <v>-186957.315579704</v>
      </c>
      <c r="AI37" s="2718" t="n">
        <v>6299855.853575158</v>
      </c>
      <c r="AJ37" s="1734" t="n">
        <v>-0.1096981216138415</v>
      </c>
      <c r="AK37" s="224" t="n"/>
      <c r="AL37" s="2828" t="n">
        <v>5476012.841796707</v>
      </c>
      <c r="AM37" s="2718" t="n">
        <v>6142852.990540626</v>
      </c>
      <c r="AN37" s="2718" t="n">
        <v>5813933.242440417</v>
      </c>
      <c r="AO37" s="2718" t="n">
        <v>5488648.568093318</v>
      </c>
      <c r="AP37" s="2718" t="n">
        <v>-666840.1487439191</v>
      </c>
      <c r="AQ37" s="2718" t="n">
        <v>-337920.40064371</v>
      </c>
      <c r="AR37" s="2718" t="n">
        <v>6397521.553355972</v>
      </c>
      <c r="AS37" s="1734" t="n">
        <v>-0.1440415173085061</v>
      </c>
      <c r="AT37" s="215" t="n"/>
      <c r="AU37" s="2828" t="n">
        <v>5308887.183593415</v>
      </c>
      <c r="AV37" s="2718" t="n">
        <v>6170168.337489327</v>
      </c>
      <c r="AW37" s="2718" t="n">
        <v>5341381.614587793</v>
      </c>
      <c r="AX37" s="2718" t="n">
        <v>-861281.1538959127</v>
      </c>
      <c r="AY37" s="2718" t="n">
        <v>-32494.4309943784</v>
      </c>
      <c r="AZ37" s="2718" t="n">
        <v>6353686.126568394</v>
      </c>
      <c r="BA37" s="1734" t="n">
        <v>-0.1644398105543926</v>
      </c>
      <c r="BB37" s="1042" t="n"/>
      <c r="BC37" s="2828" t="n">
        <v>5235615.183593415</v>
      </c>
      <c r="BD37" s="2718" t="n">
        <v>6195853.405549914</v>
      </c>
      <c r="BE37" s="2718" t="n">
        <v>5145964.352993703</v>
      </c>
      <c r="BF37" s="2718" t="n">
        <v>-960238.2219564989</v>
      </c>
      <c r="BG37" s="2718" t="n">
        <v>89650.83059971221</v>
      </c>
      <c r="BH37" s="2718" t="n">
        <v>6242469.5</v>
      </c>
      <c r="BI37" s="1734" t="n">
        <v>-0.1612910269576143</v>
      </c>
      <c r="BJ37" s="3361" t="n"/>
      <c r="BK37" s="2828" t="n">
        <v>5299054.5</v>
      </c>
      <c r="BL37" s="2718" t="n">
        <v>6232003.529865505</v>
      </c>
      <c r="BM37" s="2718" t="n">
        <v>5098331.828857115</v>
      </c>
      <c r="BN37" s="2718" t="n">
        <v>5297472.563493283</v>
      </c>
      <c r="BO37" s="2718" t="n">
        <v>-932949.0298655052</v>
      </c>
      <c r="BP37" s="2718" t="n">
        <v>1581.936506716534</v>
      </c>
      <c r="BQ37" s="2718" t="n">
        <v>6095329</v>
      </c>
      <c r="BR37" s="1734" t="n">
        <v>-0.1306368368303007</v>
      </c>
      <c r="BS37" s="1042" t="n"/>
      <c r="BT37" s="2828" t="n">
        <v>5315990</v>
      </c>
      <c r="BU37" s="2718" t="n">
        <v>6271953.653319435</v>
      </c>
      <c r="BV37" s="2718" t="n">
        <v>5284527.410260923</v>
      </c>
      <c r="BW37" s="2718" t="n">
        <v>-955963.6533194352</v>
      </c>
      <c r="BX37" s="2718" t="n">
        <v>31462.58973907679</v>
      </c>
      <c r="BY37" s="2718" t="n">
        <v>5964043</v>
      </c>
      <c r="BZ37" s="1734" t="n">
        <v>-0.1086600146913763</v>
      </c>
      <c r="CA37" s="1042" t="n"/>
      <c r="CB37" s="2828" t="n">
        <v>5253845</v>
      </c>
      <c r="CC37" s="2718" t="n">
        <v>6316120.247585044</v>
      </c>
      <c r="CD37" s="2718" t="n">
        <v>5288546.213419016</v>
      </c>
      <c r="CE37" s="2718" t="n">
        <v>-1062275.247585044</v>
      </c>
      <c r="CF37" s="2718" t="n">
        <v>-34701.21341901645</v>
      </c>
      <c r="CG37" s="2718" t="n">
        <v>5833954.5</v>
      </c>
      <c r="CH37" s="1734" t="n">
        <v>-0.09943675426333887</v>
      </c>
      <c r="CI37" s="389" t="n"/>
      <c r="CJ37" s="2828" t="n">
        <v>5188828.5</v>
      </c>
      <c r="CK37" s="2718" t="n">
        <v>6364737.853270943</v>
      </c>
      <c r="CL37" s="2718" t="n">
        <v>5330486.621607799</v>
      </c>
      <c r="CM37" s="2718" t="n">
        <v>-1175909.353270943</v>
      </c>
      <c r="CN37" s="2718" t="n">
        <v>-141658.1216077991</v>
      </c>
      <c r="CO37" s="2718" t="n">
        <v>5744356.5</v>
      </c>
      <c r="CP37" s="1734" t="n">
        <v>-0.09670848249059749</v>
      </c>
      <c r="CQ37" s="389" t="n"/>
      <c r="CR37" s="2718" t="n">
        <v>5468957.841796707</v>
      </c>
      <c r="CS37" s="3360" t="n">
        <v>6220624.281619934</v>
      </c>
      <c r="CT37" s="1824" t="n">
        <v>5546034.09675313</v>
      </c>
      <c r="CU37" s="1824" t="n">
        <v>-751666.439823227</v>
      </c>
      <c r="CV37" s="1824" t="n">
        <v>-77076.25495642237</v>
      </c>
      <c r="CW37" s="1824" t="n">
        <v>5698733</v>
      </c>
      <c r="CX37" s="693">
        <f>IFERROR(CR37/CW37-1, "-")</f>
        <v/>
      </c>
      <c r="CY37" s="3671" t="n"/>
      <c r="CZ37" s="3673" t="n">
        <v>6220624.281619934</v>
      </c>
      <c r="DA37" s="2667" t="n">
        <v>5844362.028712745</v>
      </c>
      <c r="DB37" s="2667" t="n">
        <v>5523185.069709688</v>
      </c>
      <c r="DC37" s="2667" t="n">
        <v>5546034.096753131</v>
      </c>
      <c r="DD37" s="2718" t="n">
        <v>5698733</v>
      </c>
      <c r="DE37" s="215">
        <f>CZ37/DD37-1</f>
        <v/>
      </c>
      <c r="DF37" s="215">
        <f>DA37/DD37-1</f>
        <v/>
      </c>
      <c r="DG37" s="215">
        <f>DB37/DD37-1</f>
        <v/>
      </c>
      <c r="DH37" s="1041">
        <f>DC37/DD37-1</f>
        <v/>
      </c>
      <c r="DI37" s="1712" t="n"/>
      <c r="DJ37" s="3641" t="n"/>
      <c r="DK37" s="3642" t="n"/>
      <c r="DL37" s="1731" t="n"/>
      <c r="DM37" s="1731" t="n"/>
      <c r="DN37" s="1731" t="n"/>
      <c r="DO37" s="1731" t="n"/>
      <c r="DP37" s="1731" t="n"/>
      <c r="DQ37" s="1731" t="n"/>
      <c r="DR37" s="1731" t="n"/>
      <c r="DS37" s="1731" t="n"/>
      <c r="DT37" s="1731" t="n"/>
      <c r="DU37" s="1731" t="n"/>
      <c r="DV37" s="1731" t="n"/>
      <c r="DW37" s="1731" t="n"/>
      <c r="DX37" s="2811">
        <f>(CS37-CZ37)*10^6</f>
        <v/>
      </c>
      <c r="DY37" s="2811">
        <f>(CT37-DC37)*10^6</f>
        <v/>
      </c>
      <c r="DZ37" s="2811">
        <f>(CW37-DD37)*10^6</f>
        <v/>
      </c>
      <c r="EA37" s="1731" t="n"/>
      <c r="EB37" s="1731" t="n"/>
      <c r="EC37" s="1731" t="n"/>
      <c r="ED37" s="1731" t="n"/>
      <c r="EE37" s="1731" t="n"/>
      <c r="EF37" s="1731" t="n"/>
      <c r="EG37" s="1731" t="n"/>
      <c r="EH37" s="1731" t="n"/>
      <c r="EI37" s="1731" t="n"/>
      <c r="EJ37" s="1731" t="n"/>
      <c r="EK37" s="1731" t="n"/>
      <c r="EL37" s="1731" t="n"/>
      <c r="EM37" s="1731" t="n"/>
      <c r="EN37" s="1731" t="n"/>
      <c r="EO37" s="1731" t="n"/>
      <c r="EP37" s="1731" t="n"/>
      <c r="EQ37" s="1731" t="n"/>
      <c r="ER37" s="1731" t="n"/>
      <c r="ES37" s="1731" t="n"/>
      <c r="ET37" s="1731" t="n"/>
      <c r="EU37" s="1731" t="n"/>
      <c r="EV37" s="1731" t="n"/>
      <c r="EW37" s="1731" t="n"/>
      <c r="EX37" s="1731" t="n"/>
      <c r="EY37" s="1731" t="n"/>
      <c r="EZ37" s="1731" t="n"/>
      <c r="FA37" s="1731" t="n"/>
      <c r="FB37" s="1731" t="n"/>
      <c r="FC37" s="1731" t="n"/>
      <c r="FD37" s="1731" t="n"/>
      <c r="FE37" s="1731" t="n"/>
      <c r="FF37" s="1731" t="n"/>
      <c r="FG37" s="1731" t="n"/>
      <c r="FH37" s="1731" t="n"/>
      <c r="FI37" s="1731" t="n"/>
      <c r="FJ37" s="1731" t="n"/>
      <c r="FK37" s="1731" t="n"/>
      <c r="FL37" s="1731" t="n"/>
      <c r="FM37" s="1731" t="n"/>
      <c r="FN37" s="1731" t="n"/>
      <c r="FO37" s="1731" t="n"/>
      <c r="FP37" s="1731" t="n"/>
      <c r="FQ37" s="1731" t="n"/>
      <c r="FR37" s="1731" t="n"/>
      <c r="FS37" s="1731" t="n"/>
      <c r="FT37" s="1731" t="n"/>
      <c r="FU37" s="1731" t="n"/>
      <c r="FV37" s="1731" t="n"/>
      <c r="FW37" s="1731" t="n"/>
      <c r="FX37" s="1731" t="n"/>
      <c r="FY37" s="1731" t="n"/>
    </row>
    <row customFormat="1" customHeight="1" ht="4.5" r="38" s="1713" thickBot="1">
      <c r="A38" s="430" t="n"/>
      <c r="B38" s="1826" t="n"/>
      <c r="C38" s="643" t="inlineStr">
        <is>
          <t>PARC32</t>
        </is>
      </c>
      <c r="D38" s="3656" t="n"/>
      <c r="E38" s="3657" t="n"/>
      <c r="F38" s="3657" t="n"/>
      <c r="G38" s="1780" t="n"/>
      <c r="H38" s="1781" t="n"/>
      <c r="I38" s="1827" t="n"/>
      <c r="J38" s="3656" t="n"/>
      <c r="K38" s="3657" t="n"/>
      <c r="L38" s="3657" t="n"/>
      <c r="M38" s="3657" t="n"/>
      <c r="N38" s="1781" t="n"/>
      <c r="O38" s="759" t="n"/>
      <c r="P38" s="3657" t="n"/>
      <c r="Q38" s="3657" t="n"/>
      <c r="R38" s="3657" t="n"/>
      <c r="S38" s="3657" t="n"/>
      <c r="T38" s="3657" t="n"/>
      <c r="U38" s="1827" t="n"/>
      <c r="V38" s="3659" t="n"/>
      <c r="W38" s="3659" t="n"/>
      <c r="X38" s="3659" t="n"/>
      <c r="Y38" s="3659" t="n"/>
      <c r="Z38" s="3659" t="n"/>
      <c r="AA38" s="2509" t="n"/>
      <c r="AB38" s="2521" t="n"/>
      <c r="AC38" s="3657" t="n"/>
      <c r="AD38" s="3657" t="n"/>
      <c r="AE38" s="3657" t="n"/>
      <c r="AF38" s="3657" t="n"/>
      <c r="AG38" s="3657" t="n"/>
      <c r="AH38" s="3657" t="n"/>
      <c r="AI38" s="3657" t="n"/>
      <c r="AJ38" s="3657" t="n"/>
      <c r="AK38" s="3657" t="n"/>
      <c r="AL38" s="3657" t="n"/>
      <c r="AM38" s="3657" t="n"/>
      <c r="AN38" s="3657" t="n"/>
      <c r="AO38" s="3657" t="n"/>
      <c r="AP38" s="3657" t="n"/>
      <c r="AQ38" s="3657" t="n"/>
      <c r="AR38" s="3657" t="n"/>
      <c r="AS38" s="3657" t="n"/>
      <c r="AT38" s="3657" t="n"/>
      <c r="AU38" s="3657" t="n"/>
      <c r="AV38" s="3657" t="n"/>
      <c r="AW38" s="3657" t="n"/>
      <c r="AX38" s="3657" t="n"/>
      <c r="AY38" s="3657" t="n"/>
      <c r="AZ38" s="3657" t="n"/>
      <c r="BA38" s="3657" t="n"/>
      <c r="BB38" s="3657" t="n"/>
      <c r="BC38" s="3657" t="n"/>
      <c r="BD38" s="3657" t="n"/>
      <c r="BE38" s="3657" t="n"/>
      <c r="BF38" s="3657" t="n"/>
      <c r="BG38" s="3657" t="n"/>
      <c r="BH38" s="3657" t="n"/>
      <c r="BI38" s="3657" t="n"/>
      <c r="BJ38" s="3657" t="n"/>
      <c r="BK38" s="3657" t="n"/>
      <c r="BL38" s="3657" t="n"/>
      <c r="BM38" s="3657" t="n"/>
      <c r="BN38" s="3657" t="n"/>
      <c r="BO38" s="3657" t="n"/>
      <c r="BP38" s="3657" t="n"/>
      <c r="BQ38" s="3657" t="n"/>
      <c r="BR38" s="3657" t="n"/>
      <c r="BS38" s="3657" t="n"/>
      <c r="BT38" s="3657" t="n"/>
      <c r="BU38" s="3657" t="n"/>
      <c r="BV38" s="3657" t="n"/>
      <c r="BW38" s="3657" t="n"/>
      <c r="BX38" s="3657" t="n"/>
      <c r="BY38" s="3657" t="n"/>
      <c r="BZ38" s="3657" t="n"/>
      <c r="CA38" s="3657" t="n"/>
      <c r="CB38" s="3657" t="n"/>
      <c r="CC38" s="3657" t="n"/>
      <c r="CD38" s="3657" t="n"/>
      <c r="CE38" s="3657" t="n"/>
      <c r="CF38" s="3657" t="n"/>
      <c r="CG38" s="3657" t="n"/>
      <c r="CH38" s="3657" t="n"/>
      <c r="CI38" s="3657" t="n"/>
      <c r="CJ38" s="3657" t="n"/>
      <c r="CK38" s="3657" t="n"/>
      <c r="CL38" s="3657" t="n"/>
      <c r="CM38" s="3657" t="n"/>
      <c r="CN38" s="3657" t="n"/>
      <c r="CO38" s="3657" t="n"/>
      <c r="CP38" s="3657" t="n"/>
      <c r="CQ38" s="3657" t="n"/>
      <c r="CR38" s="3657" t="n"/>
      <c r="CS38" s="3657" t="n"/>
      <c r="CT38" s="3657" t="n"/>
      <c r="CU38" s="3657" t="n"/>
      <c r="CV38" s="3657" t="n"/>
      <c r="CW38" s="3657" t="n"/>
      <c r="CX38" s="693">
        <f>IFERROR(CR38/CW38-1, "-")</f>
        <v/>
      </c>
      <c r="CY38" s="3657" t="n"/>
      <c r="CZ38" s="3674" t="n"/>
      <c r="DA38" s="3657" t="n"/>
      <c r="DB38" s="3657" t="n"/>
      <c r="DC38" s="3657" t="n"/>
      <c r="DD38" s="3657" t="n"/>
      <c r="DE38" s="3657" t="n"/>
      <c r="DF38" s="3657" t="n"/>
      <c r="DG38" s="3657" t="n"/>
      <c r="DH38" s="3657" t="n"/>
      <c r="DI38" s="1712" t="n"/>
      <c r="DJ38" s="3641" t="n"/>
      <c r="DK38" s="3642" t="n"/>
      <c r="DL38" s="1731" t="n"/>
      <c r="DM38" s="1731" t="n"/>
      <c r="DN38" s="1731" t="n"/>
      <c r="DO38" s="1731" t="n"/>
      <c r="DP38" s="1731" t="n"/>
      <c r="DQ38" s="1731" t="n"/>
      <c r="DR38" s="1731" t="n"/>
      <c r="DS38" s="1731" t="n"/>
      <c r="DT38" s="1731" t="n"/>
      <c r="DU38" s="1731" t="n"/>
      <c r="DV38" s="1731" t="n"/>
      <c r="DW38" s="1731" t="n"/>
      <c r="DX38" s="2811">
        <f>(CS38-CZ38)*10^6</f>
        <v/>
      </c>
      <c r="DY38" s="2811">
        <f>(CT38-DC38)*10^6</f>
        <v/>
      </c>
      <c r="DZ38" s="2811">
        <f>(CW38-DD38)*10^6</f>
        <v/>
      </c>
      <c r="EA38" s="1731" t="n"/>
      <c r="EB38" s="1731" t="n"/>
      <c r="EC38" s="1731" t="n"/>
      <c r="ED38" s="1731" t="n"/>
      <c r="EE38" s="1731" t="n"/>
      <c r="EF38" s="1731" t="n"/>
      <c r="EG38" s="1731" t="n"/>
      <c r="EH38" s="1731" t="n"/>
      <c r="EI38" s="1731" t="n"/>
      <c r="EJ38" s="1731" t="n"/>
      <c r="EK38" s="1731" t="n"/>
      <c r="EL38" s="1731" t="n"/>
      <c r="EM38" s="1731" t="n"/>
      <c r="EN38" s="1731" t="n"/>
      <c r="EO38" s="1731" t="n"/>
      <c r="EP38" s="1731" t="n"/>
      <c r="EQ38" s="1731" t="n"/>
      <c r="ER38" s="1731" t="n"/>
      <c r="ES38" s="1731" t="n"/>
      <c r="ET38" s="1731" t="n"/>
      <c r="EU38" s="1731" t="n"/>
      <c r="EV38" s="1731" t="n"/>
      <c r="EW38" s="1731" t="n"/>
      <c r="EX38" s="1731" t="n"/>
      <c r="EY38" s="1731" t="n"/>
      <c r="EZ38" s="1731" t="n"/>
      <c r="FA38" s="1731" t="n"/>
      <c r="FB38" s="1731" t="n"/>
      <c r="FC38" s="1731" t="n"/>
      <c r="FD38" s="1731" t="n"/>
      <c r="FE38" s="1731" t="n"/>
      <c r="FF38" s="1731" t="n"/>
      <c r="FG38" s="1731" t="n"/>
      <c r="FH38" s="1731" t="n"/>
      <c r="FI38" s="1731" t="n"/>
      <c r="FJ38" s="1731" t="n"/>
      <c r="FK38" s="1731" t="n"/>
      <c r="FL38" s="1731" t="n"/>
      <c r="FM38" s="1731" t="n"/>
      <c r="FN38" s="1731" t="n"/>
      <c r="FO38" s="1731" t="n"/>
      <c r="FP38" s="1731" t="n"/>
      <c r="FQ38" s="1731" t="n"/>
      <c r="FR38" s="1731" t="n"/>
      <c r="FS38" s="1731" t="n"/>
      <c r="FT38" s="1731" t="n"/>
      <c r="FU38" s="1731" t="n"/>
      <c r="FV38" s="1731" t="n"/>
      <c r="FW38" s="1731" t="n"/>
      <c r="FX38" s="1731" t="n"/>
      <c r="FY38" s="1731" t="n"/>
    </row>
    <row customFormat="1" customHeight="1" ht="15" r="39" s="1713" thickBot="1">
      <c r="A39" s="1829" t="n"/>
      <c r="B39" s="1830" t="inlineStr">
        <is>
          <t>Parc Postpayé</t>
        </is>
      </c>
      <c r="C39" s="643" t="inlineStr">
        <is>
          <t>PARC33</t>
        </is>
      </c>
      <c r="D39" s="3675" t="n">
        <v>0</v>
      </c>
      <c r="E39" s="3676" t="n">
        <v>0</v>
      </c>
      <c r="F39" s="3676" t="n">
        <v>0</v>
      </c>
      <c r="G39" s="1833" t="n">
        <v>0</v>
      </c>
      <c r="H39" s="1834" t="n"/>
      <c r="I39" s="1703" t="n"/>
      <c r="J39" s="3675" t="n">
        <v>0</v>
      </c>
      <c r="K39" s="3676" t="n">
        <v>0</v>
      </c>
      <c r="L39" s="3676" t="n">
        <v>0</v>
      </c>
      <c r="M39" s="3676" t="n">
        <v>0</v>
      </c>
      <c r="N39" s="1834" t="n"/>
      <c r="O39" s="1704" t="n"/>
      <c r="P39" s="3676" t="n">
        <v>0</v>
      </c>
      <c r="Q39" s="3676" t="n">
        <v>0</v>
      </c>
      <c r="R39" s="3676" t="n">
        <v>0</v>
      </c>
      <c r="S39" s="3676" t="n">
        <v>0</v>
      </c>
      <c r="T39" s="3676" t="n"/>
      <c r="U39" s="1703" t="n"/>
      <c r="V39" s="3677" t="n">
        <v>0</v>
      </c>
      <c r="W39" s="3677" t="n">
        <v>0</v>
      </c>
      <c r="X39" s="3677" t="n">
        <v>0</v>
      </c>
      <c r="Y39" s="3677" t="n">
        <v>0</v>
      </c>
      <c r="Z39" s="3677" t="n">
        <v>0</v>
      </c>
      <c r="AA39" s="2510" t="n">
        <v>0</v>
      </c>
      <c r="AB39" s="2523" t="n"/>
      <c r="AC39" s="1835" t="n"/>
      <c r="AD39" s="3676" t="n">
        <v>0</v>
      </c>
      <c r="AE39" s="3676" t="n">
        <v>0</v>
      </c>
      <c r="AF39" s="3675" t="n">
        <v>0</v>
      </c>
      <c r="AG39" s="3676" t="n">
        <v>0</v>
      </c>
      <c r="AH39" s="3676" t="n">
        <v>0</v>
      </c>
      <c r="AI39" s="3676" t="n">
        <v>0</v>
      </c>
      <c r="AJ39" s="1835" t="n"/>
      <c r="AK39" s="1835" t="n"/>
      <c r="AL39" s="3676" t="n">
        <v>0</v>
      </c>
      <c r="AM39" s="3676" t="n">
        <v>0</v>
      </c>
      <c r="AN39" s="3675" t="n">
        <v>0</v>
      </c>
      <c r="AO39" s="3675" t="n">
        <v>0</v>
      </c>
      <c r="AP39" s="3676" t="n">
        <v>0</v>
      </c>
      <c r="AQ39" s="3676" t="n">
        <v>0</v>
      </c>
      <c r="AR39" s="3676" t="n">
        <v>0</v>
      </c>
      <c r="AS39" s="1835" t="n"/>
      <c r="AT39" s="1835" t="n"/>
      <c r="AU39" s="3676" t="n">
        <v>0</v>
      </c>
      <c r="AV39" s="3676" t="n">
        <v>0</v>
      </c>
      <c r="AW39" s="3676" t="n">
        <v>0</v>
      </c>
      <c r="AX39" s="3676" t="n">
        <v>0</v>
      </c>
      <c r="AY39" s="3676" t="n">
        <v>0</v>
      </c>
      <c r="AZ39" s="3676" t="n">
        <v>0</v>
      </c>
      <c r="BA39" s="1835" t="n"/>
      <c r="BB39" s="1836" t="n"/>
      <c r="BC39" s="3676" t="n">
        <v>0</v>
      </c>
      <c r="BD39" s="3676" t="n">
        <v>0</v>
      </c>
      <c r="BE39" s="3676" t="n">
        <v>0</v>
      </c>
      <c r="BF39" s="3676" t="n">
        <v>0</v>
      </c>
      <c r="BG39" s="3676" t="n">
        <v>0</v>
      </c>
      <c r="BH39" s="3676" t="n">
        <v>0</v>
      </c>
      <c r="BI39" s="1835" t="n"/>
      <c r="BJ39" s="3678" t="n"/>
      <c r="BK39" s="3676" t="n">
        <v>0</v>
      </c>
      <c r="BL39" s="3676" t="n">
        <v>0</v>
      </c>
      <c r="BM39" s="3676" t="n">
        <v>0</v>
      </c>
      <c r="BN39" s="3676" t="n">
        <v>0</v>
      </c>
      <c r="BO39" s="3676" t="n">
        <v>0</v>
      </c>
      <c r="BP39" s="3676" t="n">
        <v>0</v>
      </c>
      <c r="BQ39" s="3676" t="n">
        <v>0</v>
      </c>
      <c r="BR39" s="1835" t="n"/>
      <c r="BS39" s="1836" t="n"/>
      <c r="BT39" s="3676" t="n">
        <v>0</v>
      </c>
      <c r="BU39" s="3676" t="n">
        <v>0</v>
      </c>
      <c r="BV39" s="3676" t="n">
        <v>0</v>
      </c>
      <c r="BW39" s="3676" t="n">
        <v>0</v>
      </c>
      <c r="BX39" s="3676" t="n">
        <v>0</v>
      </c>
      <c r="BY39" s="3676" t="n">
        <v>0</v>
      </c>
      <c r="BZ39" s="1835" t="n"/>
      <c r="CA39" s="1836" t="n"/>
      <c r="CB39" s="3676" t="n">
        <v>0</v>
      </c>
      <c r="CC39" s="3676" t="n">
        <v>0</v>
      </c>
      <c r="CD39" s="3676" t="n">
        <v>0</v>
      </c>
      <c r="CE39" s="3676" t="n">
        <v>0</v>
      </c>
      <c r="CF39" s="3676" t="n">
        <v>0</v>
      </c>
      <c r="CG39" s="3676" t="n">
        <v>0</v>
      </c>
      <c r="CH39" s="1835" t="n"/>
      <c r="CI39" s="1836" t="n"/>
      <c r="CJ39" s="3676" t="n">
        <v>0</v>
      </c>
      <c r="CK39" s="3676" t="n">
        <v>0</v>
      </c>
      <c r="CL39" s="3676" t="n">
        <v>0</v>
      </c>
      <c r="CM39" s="3676" t="n">
        <v>0</v>
      </c>
      <c r="CN39" s="3676" t="n">
        <v>0</v>
      </c>
      <c r="CO39" s="3676" t="n">
        <v>0</v>
      </c>
      <c r="CP39" s="1835" t="n"/>
      <c r="CQ39" s="1838" t="n"/>
      <c r="CR39" s="3679" t="n">
        <v/>
      </c>
      <c r="CS39" s="3679" t="n">
        <v/>
      </c>
      <c r="CT39" s="1840" t="n">
        <v/>
      </c>
      <c r="CU39" s="1840" t="n">
        <v/>
      </c>
      <c r="CV39" s="1840" t="n">
        <v/>
      </c>
      <c r="CW39" s="1840" t="n">
        <v/>
      </c>
      <c r="CX39" s="1840" t="n"/>
      <c r="CY39" s="1787" t="n"/>
      <c r="CZ39" s="3680" t="n"/>
      <c r="DA39" s="3676" t="n"/>
      <c r="DB39" s="3676" t="n"/>
      <c r="DC39" s="3676" t="n"/>
      <c r="DD39" s="1840" t="n">
        <v>0</v>
      </c>
      <c r="DE39" s="1840" t="n"/>
      <c r="DF39" s="1840" t="n"/>
      <c r="DG39" s="1840" t="n"/>
      <c r="DH39" s="1840" t="n"/>
      <c r="DI39" s="1712" t="n"/>
      <c r="DJ39" s="3641" t="n"/>
      <c r="DK39" s="3642" t="n"/>
      <c r="DL39" s="1731" t="n"/>
      <c r="DM39" s="1731" t="n"/>
      <c r="DN39" s="1731" t="n"/>
      <c r="DO39" s="1731" t="n"/>
      <c r="DP39" s="1731" t="n"/>
      <c r="DQ39" s="1731" t="n"/>
      <c r="DR39" s="1731" t="n"/>
      <c r="DS39" s="1731" t="n"/>
      <c r="DT39" s="1731" t="n"/>
      <c r="DU39" s="1731" t="n"/>
      <c r="DV39" s="1731" t="n"/>
      <c r="DW39" s="1731" t="n"/>
      <c r="DX39" s="2811">
        <f>(CS39-CZ39)*10^6</f>
        <v/>
      </c>
      <c r="DY39" s="2811">
        <f>(CT39-DC39)*10^6</f>
        <v/>
      </c>
      <c r="DZ39" s="2811">
        <f>(CW39-DD39)*10^6</f>
        <v/>
      </c>
      <c r="EA39" s="1731" t="n"/>
      <c r="EB39" s="1731" t="n"/>
      <c r="EC39" s="1731" t="n"/>
      <c r="ED39" s="1731" t="n"/>
      <c r="EE39" s="1731" t="n"/>
      <c r="EF39" s="1731" t="n"/>
      <c r="EG39" s="1731" t="n"/>
      <c r="EH39" s="1731" t="n"/>
      <c r="EI39" s="1731" t="n"/>
      <c r="EJ39" s="1731" t="n"/>
      <c r="EK39" s="1731" t="n"/>
      <c r="EL39" s="1731" t="n"/>
      <c r="EM39" s="1731" t="n"/>
      <c r="EN39" s="1731" t="n"/>
      <c r="EO39" s="1731" t="n"/>
      <c r="EP39" s="1731" t="n"/>
      <c r="EQ39" s="1731" t="n"/>
      <c r="ER39" s="1731" t="n"/>
      <c r="ES39" s="1731" t="n"/>
      <c r="ET39" s="1731" t="n"/>
      <c r="EU39" s="1731" t="n"/>
      <c r="EV39" s="1731" t="n"/>
      <c r="EW39" s="1731" t="n"/>
      <c r="EX39" s="1731" t="n"/>
      <c r="EY39" s="1731" t="n"/>
      <c r="EZ39" s="1731" t="n"/>
      <c r="FA39" s="1731" t="n"/>
      <c r="FB39" s="1731" t="n"/>
      <c r="FC39" s="1731" t="n"/>
      <c r="FD39" s="1731" t="n"/>
      <c r="FE39" s="1731" t="n"/>
      <c r="FF39" s="1731" t="n"/>
      <c r="FG39" s="1731" t="n"/>
      <c r="FH39" s="1731" t="n"/>
      <c r="FI39" s="1731" t="n"/>
      <c r="FJ39" s="1731" t="n"/>
      <c r="FK39" s="1731" t="n"/>
      <c r="FL39" s="1731" t="n"/>
      <c r="FM39" s="1731" t="n"/>
      <c r="FN39" s="1731" t="n"/>
      <c r="FO39" s="1731" t="n"/>
      <c r="FP39" s="1731" t="n"/>
      <c r="FQ39" s="1731" t="n"/>
      <c r="FR39" s="1731" t="n"/>
      <c r="FS39" s="1731" t="n"/>
      <c r="FT39" s="1731" t="n"/>
      <c r="FU39" s="1731" t="n"/>
      <c r="FV39" s="1731" t="n"/>
      <c r="FW39" s="1731" t="n"/>
      <c r="FX39" s="1731" t="n"/>
      <c r="FY39" s="1731" t="n"/>
    </row>
    <row customFormat="1" customHeight="1" ht="15" r="40" s="1731">
      <c r="A40" s="1842" t="n"/>
      <c r="B40" s="1750" t="inlineStr">
        <is>
          <t>Parc début Période</t>
        </is>
      </c>
      <c r="C40" s="643" t="inlineStr">
        <is>
          <t>PARC34</t>
        </is>
      </c>
      <c r="D40" s="1806" t="n">
        <v>92438</v>
      </c>
      <c r="E40" s="1717" t="n">
        <v>94182</v>
      </c>
      <c r="F40" s="2662" t="n">
        <v>-1744</v>
      </c>
      <c r="G40" s="1717" t="n">
        <v>87231</v>
      </c>
      <c r="H40" s="1718" t="n">
        <v>0.05969208194334574</v>
      </c>
      <c r="I40" s="1751" t="n"/>
      <c r="J40" s="1806" t="n">
        <v>92042</v>
      </c>
      <c r="K40" s="1717" t="n">
        <v>94482</v>
      </c>
      <c r="L40" s="3006" t="n">
        <v>-2440</v>
      </c>
      <c r="M40" s="1807" t="n">
        <v>85055</v>
      </c>
      <c r="N40" s="1718" t="n">
        <v>0.08214684615836809</v>
      </c>
      <c r="O40" s="1752" t="n"/>
      <c r="P40" s="1806" t="n">
        <v>92807</v>
      </c>
      <c r="Q40" s="1807" t="n">
        <v>94782</v>
      </c>
      <c r="R40" s="3006" t="n">
        <v>-1975</v>
      </c>
      <c r="S40" s="1807" t="n">
        <v>89874</v>
      </c>
      <c r="T40" s="1718" t="n">
        <v>0.03263457729710484</v>
      </c>
      <c r="U40" s="1751" t="n"/>
      <c r="V40" s="2511" t="n">
        <v>93616</v>
      </c>
      <c r="W40" s="2499" t="n">
        <v>95082</v>
      </c>
      <c r="X40" s="2499" t="n">
        <v>93616</v>
      </c>
      <c r="Y40" s="2663" t="n">
        <v>-1466</v>
      </c>
      <c r="Z40" s="2663" t="n">
        <v>0</v>
      </c>
      <c r="AA40" s="2499" t="n">
        <v>86945</v>
      </c>
      <c r="AB40" s="2519" t="n">
        <v>0.07672666628328262</v>
      </c>
      <c r="AC40" s="693" t="n"/>
      <c r="AD40" s="1806" t="n">
        <v>94152</v>
      </c>
      <c r="AE40" s="1807" t="n">
        <v>95432</v>
      </c>
      <c r="AF40" s="1717" t="n">
        <v>93966</v>
      </c>
      <c r="AG40" s="2662" t="n">
        <v>-1280</v>
      </c>
      <c r="AH40" s="2662" t="n">
        <v>186</v>
      </c>
      <c r="AI40" s="1717" t="n">
        <v>85998</v>
      </c>
      <c r="AJ40" s="1718" t="n">
        <v>0.09481615851531422</v>
      </c>
      <c r="AK40" s="693" t="n"/>
      <c r="AL40" s="1806" t="n">
        <v>96913</v>
      </c>
      <c r="AM40" s="1807" t="n">
        <v>95882</v>
      </c>
      <c r="AN40" s="1717" t="n">
        <v>94416</v>
      </c>
      <c r="AO40" s="1717" t="n">
        <v>96913</v>
      </c>
      <c r="AP40" s="2662" t="n">
        <v>1031</v>
      </c>
      <c r="AQ40" s="2662" t="n">
        <v>2497</v>
      </c>
      <c r="AR40" s="1717" t="n">
        <v>86587</v>
      </c>
      <c r="AS40" s="1718" t="n">
        <v>0.1192557774261724</v>
      </c>
      <c r="AT40" s="693" t="n"/>
      <c r="AU40" s="1806" t="n">
        <v>97281</v>
      </c>
      <c r="AV40" s="1807" t="n">
        <v>96332</v>
      </c>
      <c r="AW40" s="1807" t="n">
        <v>97363</v>
      </c>
      <c r="AX40" s="2662" t="n">
        <v>949</v>
      </c>
      <c r="AY40" s="2662" t="n">
        <v>-82</v>
      </c>
      <c r="AZ40" s="1717" t="n">
        <v>85142</v>
      </c>
      <c r="BA40" s="1718" t="n">
        <v>0.142573582955533</v>
      </c>
      <c r="BB40" s="694" t="n"/>
      <c r="BC40" s="1806" t="n">
        <v>97622</v>
      </c>
      <c r="BD40" s="1807" t="n">
        <v>96832</v>
      </c>
      <c r="BE40" s="1807" t="n">
        <v>97863</v>
      </c>
      <c r="BF40" s="2662" t="n">
        <v>790</v>
      </c>
      <c r="BG40" s="2662" t="n">
        <v>-241</v>
      </c>
      <c r="BH40" s="1717" t="n">
        <v>89414</v>
      </c>
      <c r="BI40" s="1718" t="n">
        <v>0.0917977050573735</v>
      </c>
      <c r="BJ40" s="3023" t="n"/>
      <c r="BK40" s="1806" t="n">
        <v>98779</v>
      </c>
      <c r="BL40" s="1807" t="n">
        <v>97432</v>
      </c>
      <c r="BM40" s="1807" t="n">
        <v>98463</v>
      </c>
      <c r="BN40" s="1807" t="n">
        <v>98779</v>
      </c>
      <c r="BO40" s="2662" t="n">
        <v>1347</v>
      </c>
      <c r="BP40" s="2662" t="n">
        <v>0</v>
      </c>
      <c r="BQ40" s="1717" t="n">
        <v>91388</v>
      </c>
      <c r="BR40" s="1718" t="n">
        <v>0.08087495075939954</v>
      </c>
      <c r="BS40" s="694" t="n"/>
      <c r="BT40" s="1806" t="n">
        <v>99254</v>
      </c>
      <c r="BU40" s="1807" t="n">
        <v>98032</v>
      </c>
      <c r="BV40" s="1807" t="n">
        <v>99114.75</v>
      </c>
      <c r="BW40" s="2662" t="n">
        <v>1222</v>
      </c>
      <c r="BX40" s="2662" t="n">
        <v>139.25</v>
      </c>
      <c r="BY40" s="1717" t="n">
        <v>92974</v>
      </c>
      <c r="BZ40" s="1718" t="n">
        <v>0.06754576548282309</v>
      </c>
      <c r="CA40" s="694" t="n"/>
      <c r="CB40" s="1806" t="n">
        <v>99512</v>
      </c>
      <c r="CC40" s="1807" t="n">
        <v>98682</v>
      </c>
      <c r="CD40" s="1807" t="n">
        <v>99450.5</v>
      </c>
      <c r="CE40" s="2662" t="n">
        <v>830</v>
      </c>
      <c r="CF40" s="2662" t="n">
        <v>61.5</v>
      </c>
      <c r="CG40" s="1717" t="n">
        <v>93546</v>
      </c>
      <c r="CH40" s="1718" t="n">
        <v>0.06377611014901752</v>
      </c>
      <c r="CI40" s="694" t="n"/>
      <c r="CJ40" s="1806" t="n">
        <v>99848</v>
      </c>
      <c r="CK40" s="1807" t="n">
        <v>99332</v>
      </c>
      <c r="CL40" s="1807" t="n">
        <v>99786.25</v>
      </c>
      <c r="CM40" s="2662" t="n">
        <v>516</v>
      </c>
      <c r="CN40" s="2662" t="n">
        <v>61.75</v>
      </c>
      <c r="CO40" s="1717" t="n">
        <v>92118</v>
      </c>
      <c r="CP40" s="1718" t="n">
        <v>0.08391411016305184</v>
      </c>
      <c r="CQ40" s="694" t="n"/>
      <c r="CR40" s="2662" t="n">
        <v>92438</v>
      </c>
      <c r="CS40" s="2662" t="n">
        <v>94182</v>
      </c>
      <c r="CT40" s="1717" t="n">
        <v>92438</v>
      </c>
      <c r="CU40" s="1717" t="n">
        <v>-1744</v>
      </c>
      <c r="CV40" s="1717" t="n">
        <v>0</v>
      </c>
      <c r="CW40" s="1717" t="n">
        <v>87231</v>
      </c>
      <c r="CX40" s="693">
        <f>IFERROR(CR40/CW40-1, "-")</f>
        <v/>
      </c>
      <c r="CY40" s="377" t="n"/>
      <c r="CZ40" s="3025" t="n">
        <v>94182</v>
      </c>
      <c r="DA40" s="1717" t="n">
        <v>92438</v>
      </c>
      <c r="DB40" s="1717" t="n">
        <v>92438</v>
      </c>
      <c r="DC40" s="1717" t="n">
        <v>92438</v>
      </c>
      <c r="DD40" s="1717" t="n">
        <v>87231</v>
      </c>
      <c r="DE40" s="693">
        <f>CZ40/DD40-1</f>
        <v/>
      </c>
      <c r="DF40" s="693">
        <f>DA40/DD40-1</f>
        <v/>
      </c>
      <c r="DG40" s="1751">
        <f>DB40/DD40-1</f>
        <v/>
      </c>
      <c r="DH40" s="1754">
        <f>DC40/DD40-1</f>
        <v/>
      </c>
      <c r="DI40" s="1730" t="n"/>
      <c r="DJ40" s="3641" t="n"/>
      <c r="DK40" s="3642" t="n"/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Format="1" customHeight="1" ht="15" r="41" s="1713">
      <c r="A41" s="430" t="n"/>
      <c r="B41" s="1756" t="inlineStr">
        <is>
          <t>Activations totales</t>
        </is>
      </c>
      <c r="C41" s="643" t="inlineStr">
        <is>
          <t>PARC35</t>
        </is>
      </c>
      <c r="D41" s="2828" t="n">
        <v>3145</v>
      </c>
      <c r="E41" s="940" t="n">
        <v>2000</v>
      </c>
      <c r="F41" s="2667" t="n">
        <v>1145</v>
      </c>
      <c r="G41" s="940" t="n">
        <v>1385</v>
      </c>
      <c r="H41" s="3637" t="n">
        <v>1.270758122743682</v>
      </c>
      <c r="I41" s="224" t="n"/>
      <c r="J41" s="2828" t="n">
        <v>1833</v>
      </c>
      <c r="K41" s="940" t="n">
        <v>2000</v>
      </c>
      <c r="L41" s="2667" t="n">
        <v>-166.9999999999998</v>
      </c>
      <c r="M41" s="940" t="n">
        <v>6164</v>
      </c>
      <c r="N41" s="3637" t="n">
        <v>-0.7026281635301752</v>
      </c>
      <c r="O41" s="389" t="n"/>
      <c r="P41" s="2828" t="n">
        <v>2309</v>
      </c>
      <c r="Q41" s="940" t="n">
        <v>2000</v>
      </c>
      <c r="R41" s="2667" t="n">
        <v>309.0000000000002</v>
      </c>
      <c r="S41" s="940" t="n">
        <v>1209</v>
      </c>
      <c r="T41" s="3637" t="n">
        <v>0.9098428453267162</v>
      </c>
      <c r="U41" s="224" t="n"/>
      <c r="V41" s="3636" t="n">
        <v>2162</v>
      </c>
      <c r="W41" s="2387" t="n">
        <v>2000</v>
      </c>
      <c r="X41" s="2387" t="n">
        <v>2000</v>
      </c>
      <c r="Y41" s="2668" t="n">
        <v>162.0000000000002</v>
      </c>
      <c r="Z41" s="2668" t="n">
        <v>162.0000000000002</v>
      </c>
      <c r="AA41" s="2387" t="n">
        <v>3063</v>
      </c>
      <c r="AB41" s="1734" t="n">
        <v>-0.2941560561540973</v>
      </c>
      <c r="AC41" s="224" t="n"/>
      <c r="AD41" s="2828" t="n">
        <v>4317</v>
      </c>
      <c r="AE41" s="940" t="n">
        <v>2100</v>
      </c>
      <c r="AF41" s="940" t="n">
        <v>2100</v>
      </c>
      <c r="AG41" s="2667" t="n">
        <v>2217</v>
      </c>
      <c r="AH41" s="2667" t="n">
        <v>2217</v>
      </c>
      <c r="AI41" s="940" t="n">
        <v>2565</v>
      </c>
      <c r="AJ41" s="1734" t="n">
        <v>0.6830409356725147</v>
      </c>
      <c r="AK41" s="224" t="n"/>
      <c r="AL41" s="2828" t="n">
        <v>2929</v>
      </c>
      <c r="AM41" s="940" t="n">
        <v>2100</v>
      </c>
      <c r="AN41" s="940" t="n">
        <v>2100</v>
      </c>
      <c r="AO41" s="940" t="n">
        <v>2100</v>
      </c>
      <c r="AP41" s="2667" t="n">
        <v>829.0000000000005</v>
      </c>
      <c r="AQ41" s="2667" t="n">
        <v>829.0000000000005</v>
      </c>
      <c r="AR41" s="940" t="n">
        <v>1060</v>
      </c>
      <c r="AS41" s="1734" t="n">
        <v>1.763207547169811</v>
      </c>
      <c r="AT41" s="224" t="n"/>
      <c r="AU41" s="2828" t="n">
        <v>2650</v>
      </c>
      <c r="AV41" s="940" t="n">
        <v>2100</v>
      </c>
      <c r="AW41" s="940" t="n">
        <v>2100</v>
      </c>
      <c r="AX41" s="2667" t="n">
        <v>550.0000000000005</v>
      </c>
      <c r="AY41" s="2667" t="n">
        <v>550.0000000000005</v>
      </c>
      <c r="AZ41" s="940" t="n">
        <v>4906</v>
      </c>
      <c r="BA41" s="3637" t="n">
        <v>-0.4598450876477782</v>
      </c>
      <c r="BB41" s="389" t="n"/>
      <c r="BC41" s="2828" t="n">
        <v>3299</v>
      </c>
      <c r="BD41" s="940" t="n">
        <v>2200</v>
      </c>
      <c r="BE41" s="940" t="n">
        <v>2200</v>
      </c>
      <c r="BF41" s="2667" t="n">
        <v>1099</v>
      </c>
      <c r="BG41" s="2667" t="n">
        <v>1099</v>
      </c>
      <c r="BH41" s="940" t="n">
        <v>3623</v>
      </c>
      <c r="BI41" s="3637" t="n">
        <v>-0.08942865028981506</v>
      </c>
      <c r="BJ41" s="2826" t="n"/>
      <c r="BK41" s="2828" t="n">
        <v>2275</v>
      </c>
      <c r="BL41" s="940" t="n">
        <v>2200</v>
      </c>
      <c r="BM41" s="940" t="n">
        <v>2200</v>
      </c>
      <c r="BN41" s="940" t="n">
        <v>1925.25</v>
      </c>
      <c r="BO41" s="2667" t="n">
        <v>75</v>
      </c>
      <c r="BP41" s="2667" t="n">
        <v>349.75</v>
      </c>
      <c r="BQ41" s="940" t="n">
        <v>2523</v>
      </c>
      <c r="BR41" s="3637" t="n">
        <v>-0.09829567974633369</v>
      </c>
      <c r="BS41" s="389" t="n"/>
      <c r="BT41" s="2828" t="n">
        <v>1841.333333333333</v>
      </c>
      <c r="BU41" s="940" t="n">
        <v>2200</v>
      </c>
      <c r="BV41" s="940" t="n">
        <v>1925.25</v>
      </c>
      <c r="BW41" s="2667" t="n">
        <v>-358.6666666666665</v>
      </c>
      <c r="BX41" s="2667" t="n">
        <v>-83.91666666666652</v>
      </c>
      <c r="BY41" s="940" t="n">
        <v>1950</v>
      </c>
      <c r="BZ41" s="3637" t="n">
        <v>-0.05572649572649568</v>
      </c>
      <c r="CA41" s="389" t="n"/>
      <c r="CB41" s="2828" t="n">
        <v>1931</v>
      </c>
      <c r="CC41" s="940" t="n">
        <v>2200</v>
      </c>
      <c r="CD41" s="940" t="n">
        <v>1925.25</v>
      </c>
      <c r="CE41" s="2667" t="n">
        <v>-269</v>
      </c>
      <c r="CF41" s="2667" t="n">
        <v>5.75</v>
      </c>
      <c r="CG41" s="940" t="n">
        <v>1605</v>
      </c>
      <c r="CH41" s="3637" t="n">
        <v>0.2031152647975079</v>
      </c>
      <c r="CI41" s="389" t="n"/>
      <c r="CJ41" s="2828" t="n">
        <v>1987</v>
      </c>
      <c r="CK41" s="940" t="n">
        <v>2200</v>
      </c>
      <c r="CL41" s="940" t="n">
        <v>1925.25</v>
      </c>
      <c r="CM41" s="2667" t="n">
        <v>-213</v>
      </c>
      <c r="CN41" s="2667" t="n">
        <v>61.75</v>
      </c>
      <c r="CO41" s="940" t="n">
        <v>327</v>
      </c>
      <c r="CP41" s="3637" t="n">
        <v>5.07645259938838</v>
      </c>
      <c r="CQ41" s="389" t="n"/>
      <c r="CR41" s="940" t="n">
        <v>30679.33333333333</v>
      </c>
      <c r="CS41" s="2667" t="n">
        <v>25300</v>
      </c>
      <c r="CT41" s="940" t="n">
        <v>30345</v>
      </c>
      <c r="CU41" s="940" t="n">
        <v>5379.333333333332</v>
      </c>
      <c r="CV41" s="940" t="n">
        <v>334.3333333333321</v>
      </c>
      <c r="CW41" s="940" t="n">
        <v>30380</v>
      </c>
      <c r="CX41" s="693">
        <f>IFERROR(CR41/CW41-1, "-")</f>
        <v/>
      </c>
      <c r="CY41" s="392" t="n"/>
      <c r="CZ41" s="1809" t="n">
        <v>25300</v>
      </c>
      <c r="DA41" s="940" t="n">
        <v>26587</v>
      </c>
      <c r="DB41" s="940" t="n">
        <v>28966</v>
      </c>
      <c r="DC41" s="940" t="n">
        <v>30345</v>
      </c>
      <c r="DD41" s="940" t="n">
        <v>30380</v>
      </c>
      <c r="DE41" s="224">
        <f>CZ41/DD41-1</f>
        <v/>
      </c>
      <c r="DF41" s="224">
        <f>DA41/DD41-1</f>
        <v/>
      </c>
      <c r="DG41" s="224">
        <f>DB41/DD41-1</f>
        <v/>
      </c>
      <c r="DH41" s="764">
        <f>DC41/DD41-1</f>
        <v/>
      </c>
      <c r="DI41" s="1712" t="n"/>
      <c r="DJ41" s="3641" t="n"/>
      <c r="DK41" s="3642" t="n"/>
      <c r="DL41" s="1731" t="n"/>
      <c r="DM41" s="1731" t="n"/>
      <c r="DN41" s="1731" t="n"/>
      <c r="DO41" s="1731" t="n"/>
      <c r="DP41" s="1731" t="n"/>
      <c r="DQ41" s="1731" t="n"/>
      <c r="DR41" s="1731" t="n"/>
      <c r="DS41" s="1731" t="n"/>
      <c r="DT41" s="1731" t="n"/>
      <c r="DU41" s="1731" t="n"/>
      <c r="DV41" s="1731" t="n"/>
      <c r="DW41" s="1731" t="n"/>
      <c r="DX41" s="2811">
        <f>(CS41-CZ41)*10^6</f>
        <v/>
      </c>
      <c r="DY41" s="2811">
        <f>(CT41-DC41)*10^6</f>
        <v/>
      </c>
      <c r="DZ41" s="2811">
        <f>(CW41-DD41)*10^6</f>
        <v/>
      </c>
      <c r="EA41" s="1731" t="n"/>
      <c r="EB41" s="1731" t="n"/>
      <c r="EC41" s="1731" t="n"/>
      <c r="ED41" s="1731" t="n"/>
      <c r="EE41" s="1731" t="n"/>
      <c r="EF41" s="1731" t="n"/>
      <c r="EG41" s="1731" t="n"/>
      <c r="EH41" s="1731" t="n"/>
      <c r="EI41" s="1731" t="n"/>
      <c r="EJ41" s="1731" t="n"/>
      <c r="EK41" s="1731" t="n"/>
      <c r="EL41" s="1731" t="n"/>
      <c r="EM41" s="1731" t="n"/>
      <c r="EN41" s="1731" t="n"/>
      <c r="EO41" s="1731" t="n"/>
      <c r="EP41" s="1731" t="n"/>
      <c r="EQ41" s="1731" t="n"/>
      <c r="ER41" s="1731" t="n"/>
      <c r="ES41" s="1731" t="n"/>
      <c r="ET41" s="1731" t="n"/>
      <c r="EU41" s="1731" t="n"/>
      <c r="EV41" s="1731" t="n"/>
      <c r="EW41" s="1731" t="n"/>
      <c r="EX41" s="1731" t="n"/>
      <c r="EY41" s="1731" t="n"/>
      <c r="EZ41" s="1731" t="n"/>
      <c r="FA41" s="1731" t="n"/>
      <c r="FB41" s="1731" t="n"/>
      <c r="FC41" s="1731" t="n"/>
      <c r="FD41" s="1731" t="n"/>
      <c r="FE41" s="1731" t="n"/>
      <c r="FF41" s="1731" t="n"/>
      <c r="FG41" s="1731" t="n"/>
      <c r="FH41" s="1731" t="n"/>
      <c r="FI41" s="1731" t="n"/>
      <c r="FJ41" s="1731" t="n"/>
      <c r="FK41" s="1731" t="n"/>
      <c r="FL41" s="1731" t="n"/>
      <c r="FM41" s="1731" t="n"/>
      <c r="FN41" s="1731" t="n"/>
      <c r="FO41" s="1731" t="n"/>
      <c r="FP41" s="1731" t="n"/>
      <c r="FQ41" s="1731" t="n"/>
      <c r="FR41" s="1731" t="n"/>
      <c r="FS41" s="1731" t="n"/>
      <c r="FT41" s="1731" t="n"/>
      <c r="FU41" s="1731" t="n"/>
      <c r="FV41" s="1731" t="n"/>
      <c r="FW41" s="1731" t="n"/>
      <c r="FX41" s="1731" t="n"/>
      <c r="FY41" s="1731" t="n"/>
    </row>
    <row customFormat="1" customHeight="1" ht="15" r="42" s="1816">
      <c r="A42" s="1843" t="n"/>
      <c r="B42" s="1844" t="inlineStr">
        <is>
          <t>Résiliations totales</t>
        </is>
      </c>
      <c r="C42" s="643" t="inlineStr">
        <is>
          <t>PARC36</t>
        </is>
      </c>
      <c r="D42" s="2828" t="n">
        <v>-3541</v>
      </c>
      <c r="E42" s="1813" t="n">
        <v>-1700</v>
      </c>
      <c r="F42" s="2667" t="n">
        <v>-1841</v>
      </c>
      <c r="G42" s="1813" t="n">
        <v>-3561</v>
      </c>
      <c r="H42" s="3637" t="n">
        <v>-0.005616399887672041</v>
      </c>
      <c r="I42" s="224" t="n"/>
      <c r="J42" s="2828" t="n">
        <v>-1068</v>
      </c>
      <c r="K42" s="1813" t="n">
        <v>-1700</v>
      </c>
      <c r="L42" s="2667" t="n">
        <v>632</v>
      </c>
      <c r="M42" s="1813" t="n">
        <v>-1345</v>
      </c>
      <c r="N42" s="3637" t="n">
        <v>-0.2059479553903346</v>
      </c>
      <c r="O42" s="389" t="n"/>
      <c r="P42" s="2828" t="n">
        <v>-1500</v>
      </c>
      <c r="Q42" s="1813" t="n">
        <v>-1700</v>
      </c>
      <c r="R42" s="2667" t="n">
        <v>200</v>
      </c>
      <c r="S42" s="1813" t="n">
        <v>-4138</v>
      </c>
      <c r="T42" s="3637" t="n">
        <v>-0.6375060415659739</v>
      </c>
      <c r="U42" s="224" t="n"/>
      <c r="V42" s="3636" t="n">
        <v>-1626</v>
      </c>
      <c r="W42" s="1813" t="n">
        <v>-1650</v>
      </c>
      <c r="X42" s="1813" t="n">
        <v>-1650</v>
      </c>
      <c r="Y42" s="2668" t="n">
        <v>24</v>
      </c>
      <c r="Z42" s="2668" t="n">
        <v>24</v>
      </c>
      <c r="AA42" s="1813" t="n">
        <v>-4010</v>
      </c>
      <c r="AB42" s="1734" t="n">
        <v>-0.5945137157107232</v>
      </c>
      <c r="AC42" s="224" t="n"/>
      <c r="AD42" s="2828" t="n">
        <v>-1556</v>
      </c>
      <c r="AE42" s="1813" t="n">
        <v>-1650</v>
      </c>
      <c r="AF42" s="1813" t="n">
        <v>-1650</v>
      </c>
      <c r="AG42" s="2667" t="n">
        <v>94</v>
      </c>
      <c r="AH42" s="2667" t="n">
        <v>94</v>
      </c>
      <c r="AI42" s="1813" t="n">
        <v>-1976</v>
      </c>
      <c r="AJ42" s="1734" t="n">
        <v>-0.2125506072874493</v>
      </c>
      <c r="AK42" s="224" t="n"/>
      <c r="AL42" s="2828" t="n">
        <v>-2561</v>
      </c>
      <c r="AM42" s="1813" t="n">
        <v>-1650</v>
      </c>
      <c r="AN42" s="1813" t="n">
        <v>-1650</v>
      </c>
      <c r="AO42" s="1813" t="n">
        <v>-1650</v>
      </c>
      <c r="AP42" s="2667" t="n">
        <v>-911</v>
      </c>
      <c r="AQ42" s="2667" t="n">
        <v>-911</v>
      </c>
      <c r="AR42" s="1813" t="n">
        <v>-2505</v>
      </c>
      <c r="AS42" s="1734" t="n">
        <v>0.02235528942115761</v>
      </c>
      <c r="AT42" s="224" t="n"/>
      <c r="AU42" s="2828" t="n">
        <v>-2309</v>
      </c>
      <c r="AV42" s="1813" t="n">
        <v>-1600</v>
      </c>
      <c r="AW42" s="1813" t="n">
        <v>-1600</v>
      </c>
      <c r="AX42" s="2667" t="n">
        <v>-709</v>
      </c>
      <c r="AY42" s="2667" t="n">
        <v>-709</v>
      </c>
      <c r="AZ42" s="1813" t="n">
        <v>-634</v>
      </c>
      <c r="BA42" s="3637" t="n">
        <v>2.641955835962145</v>
      </c>
      <c r="BB42" s="389" t="n"/>
      <c r="BC42" s="2828" t="n">
        <v>-2142</v>
      </c>
      <c r="BD42" s="1813" t="n">
        <v>-1600</v>
      </c>
      <c r="BE42" s="1813" t="n">
        <v>-1600</v>
      </c>
      <c r="BF42" s="2667" t="n">
        <v>-542</v>
      </c>
      <c r="BG42" s="2667" t="n">
        <v>-542</v>
      </c>
      <c r="BH42" s="1813" t="n">
        <v>-1649</v>
      </c>
      <c r="BI42" s="3637" t="n">
        <v>0.2989690721649485</v>
      </c>
      <c r="BJ42" s="2826" t="n"/>
      <c r="BK42" s="2828" t="n">
        <v>-1800</v>
      </c>
      <c r="BL42" s="1813" t="n">
        <v>-1600</v>
      </c>
      <c r="BM42" s="1813" t="n">
        <v>-1600</v>
      </c>
      <c r="BN42" s="1813" t="n">
        <v>-1589.5</v>
      </c>
      <c r="BO42" s="2667" t="n">
        <v>-200</v>
      </c>
      <c r="BP42" s="2667" t="n">
        <v>-210.5</v>
      </c>
      <c r="BQ42" s="1813" t="n">
        <v>-937</v>
      </c>
      <c r="BR42" s="3637" t="n">
        <v>0.9210245464247599</v>
      </c>
      <c r="BS42" s="389" t="n"/>
      <c r="BT42" s="2828" t="n">
        <v>-1583.666666666667</v>
      </c>
      <c r="BU42" s="1813" t="n">
        <v>-1550</v>
      </c>
      <c r="BV42" s="1813" t="n">
        <v>-1589.5</v>
      </c>
      <c r="BW42" s="2667" t="n">
        <v>-33.66666666666652</v>
      </c>
      <c r="BX42" s="2667" t="n">
        <v>5.833333333333485</v>
      </c>
      <c r="BY42" s="1813" t="n">
        <v>-1378</v>
      </c>
      <c r="BZ42" s="3637" t="n">
        <v>0.149250120948234</v>
      </c>
      <c r="CA42" s="389" t="n"/>
      <c r="CB42" s="2828" t="n">
        <v>-1595</v>
      </c>
      <c r="CC42" s="1813" t="n">
        <v>-1550</v>
      </c>
      <c r="CD42" s="1813" t="n">
        <v>-1589.5</v>
      </c>
      <c r="CE42" s="2667" t="n">
        <v>-45</v>
      </c>
      <c r="CF42" s="2667" t="n">
        <v>-5.5</v>
      </c>
      <c r="CG42" s="1813" t="n">
        <v>-3033</v>
      </c>
      <c r="CH42" s="3637" t="n">
        <v>-0.4741180349488955</v>
      </c>
      <c r="CI42" s="389" t="n"/>
      <c r="CJ42" s="2828" t="n">
        <v>-1647</v>
      </c>
      <c r="CK42" s="1813" t="n">
        <v>-1550</v>
      </c>
      <c r="CL42" s="1813" t="n">
        <v>-1589.5</v>
      </c>
      <c r="CM42" s="2667" t="n">
        <v>-97</v>
      </c>
      <c r="CN42" s="2667" t="n">
        <v>-57.5</v>
      </c>
      <c r="CO42" s="1813" t="n">
        <v>-7</v>
      </c>
      <c r="CP42" s="3637" t="n">
        <v>234.2857142857143</v>
      </c>
      <c r="CQ42" s="389" t="n"/>
      <c r="CR42" s="940" t="n">
        <v>-22928.66666666667</v>
      </c>
      <c r="CS42" s="2667" t="n">
        <v>-19500</v>
      </c>
      <c r="CT42" s="940" t="n">
        <v>-22661</v>
      </c>
      <c r="CU42" s="1813" t="n">
        <v>-3428.666666666668</v>
      </c>
      <c r="CV42" s="1813" t="n">
        <v>-267.6666666666679</v>
      </c>
      <c r="CW42" s="1813" t="n">
        <v>-25173</v>
      </c>
      <c r="CX42" s="693">
        <f>IFERROR(CR42/CW42-1, "-")</f>
        <v/>
      </c>
      <c r="CY42" s="1845" t="n"/>
      <c r="CZ42" s="1809" t="n">
        <v>-19500</v>
      </c>
      <c r="DA42" s="1813" t="n">
        <v>-20509</v>
      </c>
      <c r="DB42" s="1813" t="n">
        <v>-20391</v>
      </c>
      <c r="DC42" s="1813" t="n">
        <v>-22661</v>
      </c>
      <c r="DD42" s="1813" t="n">
        <v>-25173</v>
      </c>
      <c r="DE42" s="224">
        <f>CZ42/DD42-1</f>
        <v/>
      </c>
      <c r="DF42" s="224">
        <f>DA42/DD42-1</f>
        <v/>
      </c>
      <c r="DG42" s="224">
        <f>DB42/DD42-1</f>
        <v/>
      </c>
      <c r="DH42" s="764">
        <f>DC42/DD42-1</f>
        <v/>
      </c>
      <c r="DI42" s="1846" t="n"/>
      <c r="DJ42" s="3641" t="n"/>
      <c r="DK42" s="3642" t="n"/>
      <c r="DL42" s="1731" t="n"/>
      <c r="DM42" s="1731" t="n"/>
      <c r="DN42" s="1731" t="n"/>
      <c r="DO42" s="1731" t="n"/>
      <c r="DP42" s="1731" t="n"/>
      <c r="DQ42" s="1731" t="n"/>
      <c r="DR42" s="1731" t="n"/>
      <c r="DS42" s="1731" t="n"/>
      <c r="DT42" s="1731" t="n"/>
      <c r="DU42" s="1731" t="n"/>
      <c r="DV42" s="1731" t="n"/>
      <c r="DW42" s="1731" t="n"/>
      <c r="DX42" s="2811">
        <f>(CS42-CZ42)*10^6</f>
        <v/>
      </c>
      <c r="DY42" s="2811">
        <f>(CT42-DC42)*10^6</f>
        <v/>
      </c>
      <c r="DZ42" s="2811">
        <f>(CW42-DD42)*10^6</f>
        <v/>
      </c>
      <c r="EA42" s="1731" t="n"/>
      <c r="EB42" s="1731" t="n"/>
      <c r="EC42" s="1731" t="n"/>
      <c r="ED42" s="1731" t="n"/>
      <c r="EE42" s="1731" t="n"/>
      <c r="EF42" s="1731" t="n"/>
      <c r="EG42" s="1731" t="n"/>
      <c r="EH42" s="1731" t="n"/>
      <c r="EI42" s="1731" t="n"/>
      <c r="EJ42" s="1731" t="n"/>
      <c r="EK42" s="1731" t="n"/>
      <c r="EL42" s="1731" t="n"/>
      <c r="EM42" s="1731" t="n"/>
      <c r="EN42" s="1731" t="n"/>
      <c r="EO42" s="1731" t="n"/>
      <c r="EP42" s="1731" t="n"/>
      <c r="EQ42" s="1731" t="n"/>
      <c r="ER42" s="1731" t="n"/>
      <c r="ES42" s="1731" t="n"/>
      <c r="ET42" s="1731" t="n"/>
      <c r="EU42" s="1731" t="n"/>
      <c r="EV42" s="1731" t="n"/>
      <c r="EW42" s="1731" t="n"/>
      <c r="EX42" s="1731" t="n"/>
      <c r="EY42" s="1731" t="n"/>
      <c r="EZ42" s="1731" t="n"/>
      <c r="FA42" s="1731" t="n"/>
      <c r="FB42" s="1731" t="n"/>
      <c r="FC42" s="1731" t="n"/>
      <c r="FD42" s="1731" t="n"/>
      <c r="FE42" s="1731" t="n"/>
      <c r="FF42" s="1731" t="n"/>
      <c r="FG42" s="1731" t="n"/>
      <c r="FH42" s="1731" t="n"/>
      <c r="FI42" s="1731" t="n"/>
      <c r="FJ42" s="1731" t="n"/>
      <c r="FK42" s="1731" t="n"/>
      <c r="FL42" s="1731" t="n"/>
      <c r="FM42" s="1731" t="n"/>
      <c r="FN42" s="1731" t="n"/>
      <c r="FO42" s="1731" t="n"/>
      <c r="FP42" s="1731" t="n"/>
      <c r="FQ42" s="1731" t="n"/>
      <c r="FR42" s="1731" t="n"/>
      <c r="FS42" s="1731" t="n"/>
      <c r="FT42" s="1731" t="n"/>
      <c r="FU42" s="1731" t="n"/>
      <c r="FV42" s="1731" t="n"/>
      <c r="FW42" s="1731" t="n"/>
      <c r="FX42" s="1731" t="n"/>
      <c r="FY42" s="1731" t="n"/>
    </row>
    <row customFormat="1" hidden="1" r="43" s="1816">
      <c r="A43" s="1810" t="n"/>
      <c r="B43" s="1811" t="n"/>
      <c r="C43" s="643" t="inlineStr">
        <is>
          <t>PARC37</t>
        </is>
      </c>
      <c r="D43" s="1762" t="n"/>
      <c r="E43" s="1812" t="n"/>
      <c r="F43" s="1813" t="n"/>
      <c r="G43" s="1813" t="n"/>
      <c r="H43" s="1734" t="n"/>
      <c r="I43" s="224" t="n"/>
      <c r="J43" s="1762" t="n"/>
      <c r="K43" s="1812" t="n"/>
      <c r="L43" s="1813" t="n"/>
      <c r="M43" s="1813" t="n"/>
      <c r="N43" s="1734" t="n"/>
      <c r="O43" s="389" t="n"/>
      <c r="P43" s="1762" t="n"/>
      <c r="Q43" s="1812" t="n"/>
      <c r="R43" s="1813" t="n"/>
      <c r="S43" s="1813" t="n"/>
      <c r="T43" s="1734" t="n"/>
      <c r="U43" s="224" t="n"/>
      <c r="V43" s="2066" t="n"/>
      <c r="W43" s="2512" t="n"/>
      <c r="X43" s="2512" t="n"/>
      <c r="Y43" s="1813" t="n"/>
      <c r="Z43" s="1813" t="n"/>
      <c r="AA43" s="1813" t="n"/>
      <c r="AB43" s="1734" t="n"/>
      <c r="AC43" s="224" t="n"/>
      <c r="AD43" s="1762" t="n"/>
      <c r="AE43" s="1812" t="n"/>
      <c r="AF43" s="1812" t="n"/>
      <c r="AG43" s="1813" t="n"/>
      <c r="AH43" s="1813" t="n"/>
      <c r="AI43" s="1813" t="n"/>
      <c r="AJ43" s="1734" t="n"/>
      <c r="AK43" s="224" t="n"/>
      <c r="AL43" s="1762" t="n"/>
      <c r="AM43" s="1812" t="n"/>
      <c r="AN43" s="1812" t="n"/>
      <c r="AO43" s="1812" t="n"/>
      <c r="AP43" s="1813" t="n"/>
      <c r="AQ43" s="1813" t="n"/>
      <c r="AR43" s="1813" t="n"/>
      <c r="AS43" s="1734" t="n"/>
      <c r="AT43" s="224" t="n"/>
      <c r="AU43" s="1762" t="n"/>
      <c r="AV43" s="1812" t="n"/>
      <c r="AW43" s="1812" t="n"/>
      <c r="AX43" s="1813" t="n"/>
      <c r="AY43" s="1813" t="n"/>
      <c r="AZ43" s="1813" t="n"/>
      <c r="BA43" s="1734" t="n"/>
      <c r="BB43" s="389" t="n"/>
      <c r="BC43" s="1762" t="n"/>
      <c r="BD43" s="1812" t="n"/>
      <c r="BE43" s="1812" t="n"/>
      <c r="BF43" s="1813" t="n"/>
      <c r="BG43" s="1813" t="n"/>
      <c r="BH43" s="1813" t="n"/>
      <c r="BI43" s="1734" t="n"/>
      <c r="BJ43" s="2826" t="n"/>
      <c r="BK43" s="1762" t="n"/>
      <c r="BL43" s="1812" t="n"/>
      <c r="BM43" s="1812" t="n"/>
      <c r="BN43" s="1812" t="n"/>
      <c r="BO43" s="1813" t="n"/>
      <c r="BP43" s="1813" t="n"/>
      <c r="BQ43" s="1813" t="n"/>
      <c r="BR43" s="1734" t="n"/>
      <c r="BS43" s="389" t="n"/>
      <c r="BT43" s="1762" t="n"/>
      <c r="BU43" s="1812" t="n"/>
      <c r="BV43" s="1812" t="n"/>
      <c r="BW43" s="1813" t="n"/>
      <c r="BX43" s="1813" t="n"/>
      <c r="BY43" s="1813" t="n"/>
      <c r="BZ43" s="1734" t="n"/>
      <c r="CA43" s="389" t="n"/>
      <c r="CB43" s="1762" t="n"/>
      <c r="CC43" s="1812" t="n"/>
      <c r="CD43" s="1812" t="n"/>
      <c r="CE43" s="1813" t="n"/>
      <c r="CF43" s="1813" t="n"/>
      <c r="CG43" s="1813" t="n"/>
      <c r="CH43" s="1734" t="n"/>
      <c r="CI43" s="389" t="n"/>
      <c r="CJ43" s="1762" t="n"/>
      <c r="CK43" s="1812" t="n"/>
      <c r="CL43" s="1812" t="n"/>
      <c r="CM43" s="1813" t="n"/>
      <c r="CN43" s="1813" t="n"/>
      <c r="CO43" s="1813" t="n"/>
      <c r="CP43" s="1734" t="n"/>
      <c r="CQ43" s="389" t="n"/>
      <c r="CR43" s="224" t="n"/>
      <c r="CS43" s="1813" t="n"/>
      <c r="CT43" s="1813" t="n"/>
      <c r="CU43" s="1813" t="n"/>
      <c r="CV43" s="1813" t="n"/>
      <c r="CW43" s="1813" t="n"/>
      <c r="CX43" s="693">
        <f>IFERROR(CR43/CW43-1, "-")</f>
        <v/>
      </c>
      <c r="CY43" s="1809" t="n"/>
      <c r="CZ43" s="1763" t="n"/>
      <c r="DA43" s="1812" t="n"/>
      <c r="DB43" s="1812" t="n"/>
      <c r="DC43" s="1812" t="n"/>
      <c r="DD43" s="1813" t="n"/>
      <c r="DE43" s="224" t="n"/>
      <c r="DF43" s="1813" t="n"/>
      <c r="DG43" s="1813" t="n"/>
      <c r="DH43" s="1814" t="n"/>
      <c r="DI43" s="1815" t="n"/>
      <c r="DJ43" s="3641" t="n"/>
      <c r="DK43" s="3642" t="n"/>
      <c r="DL43" s="1731" t="n"/>
      <c r="DM43" s="1731" t="n"/>
      <c r="DN43" s="1731" t="n"/>
      <c r="DO43" s="1731" t="n"/>
      <c r="DP43" s="1731" t="n"/>
      <c r="DQ43" s="1731" t="n"/>
      <c r="DR43" s="1731" t="n"/>
      <c r="DS43" s="1731" t="n"/>
      <c r="DT43" s="1731" t="n"/>
      <c r="DU43" s="1731" t="n"/>
      <c r="DV43" s="1731" t="n"/>
      <c r="DW43" s="1731" t="n"/>
      <c r="DX43" s="2811">
        <f>(CS43-CZ43)*10^6</f>
        <v/>
      </c>
      <c r="DY43" s="2811">
        <f>(CT43-DC43)*10^6</f>
        <v/>
      </c>
      <c r="DZ43" s="2811">
        <f>(CW43-DD43)*10^6</f>
        <v/>
      </c>
      <c r="EA43" s="1731" t="n"/>
      <c r="EB43" s="1731" t="n"/>
      <c r="EC43" s="1731" t="n"/>
      <c r="ED43" s="1731" t="n"/>
      <c r="EE43" s="1731" t="n"/>
      <c r="EF43" s="1731" t="n"/>
      <c r="EG43" s="1731" t="n"/>
      <c r="EH43" s="1731" t="n"/>
      <c r="EI43" s="1731" t="n"/>
      <c r="EJ43" s="1731" t="n"/>
      <c r="EK43" s="1731" t="n"/>
      <c r="EL43" s="1731" t="n"/>
      <c r="EM43" s="1731" t="n"/>
      <c r="EN43" s="1731" t="n"/>
      <c r="EO43" s="1731" t="n"/>
      <c r="EP43" s="1731" t="n"/>
      <c r="EQ43" s="1731" t="n"/>
      <c r="ER43" s="1731" t="n"/>
      <c r="ES43" s="1731" t="n"/>
      <c r="ET43" s="1731" t="n"/>
      <c r="EU43" s="1731" t="n"/>
      <c r="EV43" s="1731" t="n"/>
      <c r="EW43" s="1731" t="n"/>
      <c r="EX43" s="1731" t="n"/>
      <c r="EY43" s="1731" t="n"/>
      <c r="EZ43" s="1731" t="n"/>
      <c r="FA43" s="1731" t="n"/>
      <c r="FB43" s="1731" t="n"/>
      <c r="FC43" s="1731" t="n"/>
      <c r="FD43" s="1731" t="n"/>
      <c r="FE43" s="1731" t="n"/>
      <c r="FF43" s="1731" t="n"/>
      <c r="FG43" s="1731" t="n"/>
      <c r="FH43" s="1731" t="n"/>
      <c r="FI43" s="1731" t="n"/>
      <c r="FJ43" s="1731" t="n"/>
      <c r="FK43" s="1731" t="n"/>
      <c r="FL43" s="1731" t="n"/>
      <c r="FM43" s="1731" t="n"/>
      <c r="FN43" s="1731" t="n"/>
      <c r="FO43" s="1731" t="n"/>
      <c r="FP43" s="1731" t="n"/>
      <c r="FQ43" s="1731" t="n"/>
      <c r="FR43" s="1731" t="n"/>
      <c r="FS43" s="1731" t="n"/>
      <c r="FT43" s="1731" t="n"/>
      <c r="FU43" s="1731" t="n"/>
      <c r="FV43" s="1731" t="n"/>
      <c r="FW43" s="1731" t="n"/>
      <c r="FX43" s="1731" t="n"/>
      <c r="FY43" s="1731" t="n"/>
    </row>
    <row customFormat="1" customHeight="1" ht="15" r="44" s="1765">
      <c r="A44" s="1818" t="n"/>
      <c r="B44" s="1761" t="inlineStr">
        <is>
          <t>% résiliation annualisé</t>
        </is>
      </c>
      <c r="C44" s="643" t="inlineStr">
        <is>
          <t>PARC38</t>
        </is>
      </c>
      <c r="D44" s="1762" t="n">
        <v>0.4606678230702516</v>
      </c>
      <c r="E44" s="224" t="n">
        <v>0.2162574736038672</v>
      </c>
      <c r="F44" s="224" t="n">
        <v>0.2444103494663844</v>
      </c>
      <c r="G44" s="224" t="n">
        <v>0.4960588788409969</v>
      </c>
      <c r="H44" s="1734" t="n">
        <v>-0.07134446590984078</v>
      </c>
      <c r="I44" s="224" t="n"/>
      <c r="J44" s="1762" t="n">
        <v>0.1386645315906497</v>
      </c>
      <c r="K44" s="224" t="n">
        <v>0.2155718995688562</v>
      </c>
      <c r="L44" s="224" t="n">
        <v>-0.07690736797820652</v>
      </c>
      <c r="M44" s="224" t="n">
        <v>0.1845320101298241</v>
      </c>
      <c r="N44" s="1734" t="n">
        <v>-0.2485610952100137</v>
      </c>
      <c r="O44" s="389" t="n"/>
      <c r="P44" s="1762" t="n">
        <v>0.1931092193559808</v>
      </c>
      <c r="Q44" s="224" t="n">
        <v>0.2148906585766654</v>
      </c>
      <c r="R44" s="224" t="n">
        <v>-0.02178143922068462</v>
      </c>
      <c r="S44" s="224" t="n">
        <v>0.5616590977213988</v>
      </c>
      <c r="T44" s="1734" t="n">
        <v>-0.6561807328690877</v>
      </c>
      <c r="U44" s="224" t="n"/>
      <c r="V44" s="2066" t="n">
        <v>0.2078309403093179</v>
      </c>
      <c r="W44" s="129" t="n">
        <v>0.207858740040102</v>
      </c>
      <c r="X44" s="129" t="n">
        <v>0.2111076755765479</v>
      </c>
      <c r="Y44" s="129" t="n">
        <v>-2.779973078415043e-05</v>
      </c>
      <c r="Z44" s="129" t="n">
        <v>-0.003276735267229991</v>
      </c>
      <c r="AA44" s="129" t="n">
        <v>0.5564839282306888</v>
      </c>
      <c r="AB44" s="1734" t="n">
        <v>-0.626528404926077</v>
      </c>
      <c r="AC44" s="224" t="n"/>
      <c r="AD44" s="1762" t="n">
        <v>0.1954518095935938</v>
      </c>
      <c r="AE44" s="224" t="n">
        <v>0.2069895564360162</v>
      </c>
      <c r="AF44" s="224" t="n">
        <v>0.210211166671975</v>
      </c>
      <c r="AG44" s="224" t="n">
        <v>-0.01153774684242237</v>
      </c>
      <c r="AH44" s="224" t="n">
        <v>-0.01475935707838122</v>
      </c>
      <c r="AI44" s="224" t="n">
        <v>0.274786337167193</v>
      </c>
      <c r="AJ44" s="1734" t="n">
        <v>-0.2887135087991231</v>
      </c>
      <c r="AK44" s="224" t="n"/>
      <c r="AL44" s="1762" t="n">
        <v>0.3165082340340072</v>
      </c>
      <c r="AM44" s="224" t="n">
        <v>0.2060203731257869</v>
      </c>
      <c r="AN44" s="224" t="n">
        <v>0.209211652455067</v>
      </c>
      <c r="AO44" s="224" t="n">
        <v>0.2038337210978196</v>
      </c>
      <c r="AP44" s="224" t="n">
        <v>0.1104878609082203</v>
      </c>
      <c r="AQ44" s="224" t="n">
        <v>0.1072965815789402</v>
      </c>
      <c r="AR44" s="224" t="n">
        <v>0.3500864734552697</v>
      </c>
      <c r="AS44" s="1734" t="n">
        <v>-0.09591412970016588</v>
      </c>
      <c r="AT44" s="224" t="n"/>
      <c r="AU44" s="1762" t="n">
        <v>0.2843260493681473</v>
      </c>
      <c r="AV44" s="224" t="n">
        <v>0.1987948064856806</v>
      </c>
      <c r="AW44" s="224" t="n">
        <v>0.1966951123313493</v>
      </c>
      <c r="AX44" s="224" t="n">
        <v>0.08553124288246669</v>
      </c>
      <c r="AY44" s="224" t="n">
        <v>0.08763093703679797</v>
      </c>
      <c r="AZ44" s="224" t="n">
        <v>0.08716973349526799</v>
      </c>
      <c r="BA44" s="1734" t="n">
        <v>2.261751963295631</v>
      </c>
      <c r="BB44" s="389" t="n"/>
      <c r="BC44" s="1762" t="n">
        <v>0.2617501947546091</v>
      </c>
      <c r="BD44" s="224" t="n">
        <v>0.1976691512580818</v>
      </c>
      <c r="BE44" s="224" t="n">
        <v>0.1955930442223648</v>
      </c>
      <c r="BF44" s="224" t="n">
        <v>0.06408104349652738</v>
      </c>
      <c r="BG44" s="224" t="n">
        <v>0.0661571505322443</v>
      </c>
      <c r="BH44" s="224" t="n">
        <v>0.2188913839448679</v>
      </c>
      <c r="BI44" s="1734" t="n">
        <v>0.195799441884547</v>
      </c>
      <c r="BJ44" s="389" t="n"/>
      <c r="BK44" s="1762" t="n">
        <v>0.2181454606050507</v>
      </c>
      <c r="BL44" s="224" t="n">
        <v>0.1964556133098678</v>
      </c>
      <c r="BM44" s="224" t="n">
        <v>0.1944047872178853</v>
      </c>
      <c r="BN44" s="224" t="n">
        <v>0.192770110223289</v>
      </c>
      <c r="BO44" s="224" t="n">
        <v>0.02168984729518286</v>
      </c>
      <c r="BP44" s="224" t="n">
        <v>0.0253753503817617</v>
      </c>
      <c r="BQ44" s="224" t="n">
        <v>0.121977414000716</v>
      </c>
      <c r="BR44" s="1734" t="n">
        <v>0.7884086360756115</v>
      </c>
      <c r="BS44" s="389" t="n"/>
      <c r="BT44" s="1762" t="n">
        <v>0.1912201470072799</v>
      </c>
      <c r="BU44" s="224" t="n">
        <v>0.1891070284778918</v>
      </c>
      <c r="BV44" s="224" t="n">
        <v>0.1921182079946013</v>
      </c>
      <c r="BW44" s="224" t="n">
        <v>0.002113118529388142</v>
      </c>
      <c r="BX44" s="224" t="n">
        <v>-0.0008980609873213696</v>
      </c>
      <c r="BY44" s="224" t="n">
        <v>0.1773107441561227</v>
      </c>
      <c r="BZ44" s="1734" t="n">
        <v>0.07844647495760304</v>
      </c>
      <c r="CA44" s="389" t="n"/>
      <c r="CB44" s="1762" t="n">
        <v>0.1920144462279293</v>
      </c>
      <c r="CC44" s="224" t="n">
        <v>0.1878655044592807</v>
      </c>
      <c r="CD44" s="224" t="n">
        <v>0.1914707000591006</v>
      </c>
      <c r="CE44" s="224" t="n">
        <v>0.00414894176864869</v>
      </c>
      <c r="CF44" s="224" t="n">
        <v>0.0005437461688287959</v>
      </c>
      <c r="CG44" s="224" t="n">
        <v>0.3920630816959669</v>
      </c>
      <c r="CH44" s="1734" t="n">
        <v>-0.5102460415366761</v>
      </c>
      <c r="CI44" s="389" t="n"/>
      <c r="CJ44" s="1762" t="n">
        <v>0.1976044312023836</v>
      </c>
      <c r="CK44" s="224" t="n">
        <v>0.1866401758030043</v>
      </c>
      <c r="CL44" s="224" t="n">
        <v>0.1908275421349544</v>
      </c>
      <c r="CM44" s="224" t="n">
        <v>0.01096425539937929</v>
      </c>
      <c r="CN44" s="224" t="n">
        <v>0.006776889067429154</v>
      </c>
      <c r="CO44" s="224" t="n">
        <v>0.0009102928108541582</v>
      </c>
      <c r="CP44" s="1734" t="n">
        <v>216.0778774106375</v>
      </c>
      <c r="CQ44" s="389" t="n"/>
      <c r="CR44" s="224" t="n">
        <v>0.2380632657299093</v>
      </c>
      <c r="CS44" s="224" t="n">
        <v>0.2008611277064749</v>
      </c>
      <c r="CT44" s="224" t="n">
        <v>0.4707312006647278</v>
      </c>
      <c r="CU44" s="224" t="n">
        <v>0.03720213802343442</v>
      </c>
      <c r="CV44" s="224" t="n">
        <v>-0.2326679349348185</v>
      </c>
      <c r="CW44" s="224" t="n">
        <v>0.2802152847736671</v>
      </c>
      <c r="CX44" s="693">
        <f>IFERROR(CR44/CW44-1, "-")</f>
        <v/>
      </c>
      <c r="CY44" s="1763" t="n"/>
      <c r="CZ44" s="1763" t="n">
        <v>0.2008611277064749</v>
      </c>
      <c r="DA44" s="224" t="n">
        <v>0.2148056600018853</v>
      </c>
      <c r="DB44" s="224" t="n">
        <v>0.2108130741117906</v>
      </c>
      <c r="DC44" s="224" t="n">
        <v>0.235365600332364</v>
      </c>
      <c r="DD44" s="224" t="n">
        <v>0.2802152847736671</v>
      </c>
      <c r="DE44" s="224">
        <f>CZ44/DD44-1</f>
        <v/>
      </c>
      <c r="DF44" s="224">
        <f>DA44/DD44-1</f>
        <v/>
      </c>
      <c r="DG44" s="224">
        <f>DB44/DD44-1</f>
        <v/>
      </c>
      <c r="DH44" s="764">
        <f>DC44/DD44-1</f>
        <v/>
      </c>
      <c r="DI44" s="1764" t="n"/>
      <c r="DJ44" s="1819" t="n"/>
      <c r="DL44" s="1819" t="n"/>
      <c r="DM44" s="1819" t="n"/>
      <c r="DN44" s="1819" t="n"/>
      <c r="DO44" s="1819" t="n"/>
      <c r="DP44" s="1819" t="n"/>
      <c r="DQ44" s="1819" t="n"/>
      <c r="DR44" s="1819" t="n"/>
      <c r="DS44" s="1819" t="n"/>
      <c r="DT44" s="1819" t="n"/>
      <c r="DU44" s="1819" t="n"/>
      <c r="DV44" s="1819" t="n"/>
      <c r="DW44" s="1819" t="n"/>
      <c r="DX44" s="2811">
        <f>(CS44-CZ44)*10^6</f>
        <v/>
      </c>
      <c r="DY44" s="2811">
        <f>(CT44-DC44)*10^6</f>
        <v/>
      </c>
      <c r="DZ44" s="2811">
        <f>(CW44-DD44)*10^6</f>
        <v/>
      </c>
      <c r="EA44" s="1819" t="n"/>
      <c r="EB44" s="1819" t="n"/>
      <c r="EC44" s="1819" t="n"/>
      <c r="ED44" s="1819" t="n"/>
      <c r="EE44" s="1819" t="n"/>
      <c r="EF44" s="1819" t="n"/>
      <c r="EG44" s="1819" t="n"/>
      <c r="EH44" s="1819" t="n"/>
      <c r="EI44" s="1819" t="n"/>
      <c r="EJ44" s="1819" t="n"/>
      <c r="EK44" s="1819" t="n"/>
      <c r="EL44" s="1819" t="n"/>
      <c r="EM44" s="1819" t="n"/>
      <c r="EN44" s="1819" t="n"/>
      <c r="EO44" s="1819" t="n"/>
      <c r="EP44" s="1819" t="n"/>
      <c r="EQ44" s="1819" t="n"/>
      <c r="ER44" s="1819" t="n"/>
      <c r="ES44" s="1819" t="n"/>
      <c r="ET44" s="1819" t="n"/>
      <c r="EU44" s="1819" t="n"/>
      <c r="EV44" s="1819" t="n"/>
      <c r="EW44" s="1819" t="n"/>
      <c r="EX44" s="1819" t="n"/>
      <c r="EY44" s="1819" t="n"/>
      <c r="EZ44" s="1819" t="n"/>
      <c r="FA44" s="1819" t="n"/>
      <c r="FB44" s="1819" t="n"/>
      <c r="FC44" s="1819" t="n"/>
      <c r="FD44" s="1819" t="n"/>
      <c r="FE44" s="1819" t="n"/>
      <c r="FF44" s="1819" t="n"/>
      <c r="FG44" s="1819" t="n"/>
      <c r="FH44" s="1819" t="n"/>
      <c r="FI44" s="1819" t="n"/>
      <c r="FJ44" s="1819" t="n"/>
      <c r="FK44" s="1819" t="n"/>
      <c r="FL44" s="1819" t="n"/>
      <c r="FM44" s="1819" t="n"/>
      <c r="FN44" s="1819" t="n"/>
      <c r="FO44" s="1819" t="n"/>
      <c r="FP44" s="1819" t="n"/>
      <c r="FQ44" s="1819" t="n"/>
      <c r="FR44" s="1819" t="n"/>
      <c r="FS44" s="1819" t="n"/>
      <c r="FT44" s="1819" t="n"/>
      <c r="FU44" s="1819" t="n"/>
      <c r="FV44" s="1819" t="n"/>
      <c r="FW44" s="1819" t="n"/>
      <c r="FX44" s="1819" t="n"/>
      <c r="FY44" s="1819" t="n"/>
    </row>
    <row customFormat="1" customHeight="1" ht="15" r="45" s="1713">
      <c r="A45" s="430" t="n"/>
      <c r="B45" s="1756" t="inlineStr">
        <is>
          <t>Ventes nettes</t>
        </is>
      </c>
      <c r="C45" s="643" t="inlineStr">
        <is>
          <t>PARC39</t>
        </is>
      </c>
      <c r="D45" s="1847" t="n">
        <v>-396</v>
      </c>
      <c r="E45" s="940" t="n">
        <v>299.9999999999998</v>
      </c>
      <c r="F45" s="2667" t="n">
        <v>-695.9999999999998</v>
      </c>
      <c r="G45" s="2667" t="n">
        <v>-2176</v>
      </c>
      <c r="H45" s="3637" t="n">
        <v>-0.8180147058823529</v>
      </c>
      <c r="I45" s="224" t="n"/>
      <c r="J45" s="1847" t="n">
        <v>765</v>
      </c>
      <c r="K45" s="940" t="n">
        <v>299.9999999999998</v>
      </c>
      <c r="L45" s="2667" t="n">
        <v>465.0000000000002</v>
      </c>
      <c r="M45" s="2667" t="n">
        <v>4819</v>
      </c>
      <c r="N45" s="3637" t="n">
        <v>-0.8412533720688939</v>
      </c>
      <c r="O45" s="389" t="n"/>
      <c r="P45" s="1847" t="n">
        <v>809</v>
      </c>
      <c r="Q45" s="940" t="n">
        <v>299.9999999999998</v>
      </c>
      <c r="R45" s="2667" t="n">
        <v>509.0000000000002</v>
      </c>
      <c r="S45" s="2667" t="n">
        <v>-2929</v>
      </c>
      <c r="T45" s="3637" t="n">
        <v>-1.276203482417207</v>
      </c>
      <c r="U45" s="224" t="n"/>
      <c r="V45" s="2515" t="n">
        <v>536</v>
      </c>
      <c r="W45" s="2387" t="n">
        <v>349.9999999999998</v>
      </c>
      <c r="X45" s="2387" t="n">
        <v>349.9999999999998</v>
      </c>
      <c r="Y45" s="2668" t="n">
        <v>186.0000000000002</v>
      </c>
      <c r="Z45" s="2668" t="n">
        <v>186.0000000000002</v>
      </c>
      <c r="AA45" s="2668" t="n">
        <v>-947</v>
      </c>
      <c r="AB45" s="1734" t="n">
        <v>-1.565997888067582</v>
      </c>
      <c r="AC45" s="224" t="n"/>
      <c r="AD45" s="1847" t="n">
        <v>2761</v>
      </c>
      <c r="AE45" s="940" t="n">
        <v>449.9999999999995</v>
      </c>
      <c r="AF45" s="940" t="n">
        <v>449.9999999999995</v>
      </c>
      <c r="AG45" s="2667" t="n">
        <v>2311</v>
      </c>
      <c r="AH45" s="2667" t="n">
        <v>2311</v>
      </c>
      <c r="AI45" s="2667" t="n">
        <v>589</v>
      </c>
      <c r="AJ45" s="1734" t="n">
        <v>3.687606112054329</v>
      </c>
      <c r="AK45" s="224" t="n"/>
      <c r="AL45" s="1847" t="n">
        <v>368</v>
      </c>
      <c r="AM45" s="940" t="n">
        <v>449.9999999999995</v>
      </c>
      <c r="AN45" s="940" t="n">
        <v>449.9999999999995</v>
      </c>
      <c r="AO45" s="940" t="n">
        <v>449.9999999999995</v>
      </c>
      <c r="AP45" s="2667" t="n">
        <v>-81.99999999999955</v>
      </c>
      <c r="AQ45" s="2667" t="n">
        <v>-81.99999999999955</v>
      </c>
      <c r="AR45" s="2667" t="n">
        <v>-1445</v>
      </c>
      <c r="AS45" s="1734" t="n">
        <v>-1.254671280276817</v>
      </c>
      <c r="AT45" s="224" t="n"/>
      <c r="AU45" s="1847" t="n">
        <v>341</v>
      </c>
      <c r="AV45" s="940" t="n">
        <v>499.9999999999995</v>
      </c>
      <c r="AW45" s="940" t="n">
        <v>499.9999999999995</v>
      </c>
      <c r="AX45" s="2667" t="n">
        <v>-158.9999999999995</v>
      </c>
      <c r="AY45" s="2667" t="n">
        <v>-158.9999999999995</v>
      </c>
      <c r="AZ45" s="2667" t="n">
        <v>4272</v>
      </c>
      <c r="BA45" s="3637" t="n">
        <v>-0.9201779026217228</v>
      </c>
      <c r="BB45" s="389" t="n"/>
      <c r="BC45" s="1847" t="n">
        <v>1157</v>
      </c>
      <c r="BD45" s="940" t="n">
        <v>600</v>
      </c>
      <c r="BE45" s="940" t="n">
        <v>600</v>
      </c>
      <c r="BF45" s="2667" t="n">
        <v>557</v>
      </c>
      <c r="BG45" s="2667" t="n">
        <v>557</v>
      </c>
      <c r="BH45" s="2667" t="n">
        <v>1974</v>
      </c>
      <c r="BI45" s="3637" t="n">
        <v>-0.4138804457953394</v>
      </c>
      <c r="BJ45" s="2826" t="n"/>
      <c r="BK45" s="1847" t="n">
        <v>475</v>
      </c>
      <c r="BL45" s="940" t="n">
        <v>600</v>
      </c>
      <c r="BM45" s="940" t="n">
        <v>600</v>
      </c>
      <c r="BN45" s="940" t="n">
        <v>335.75</v>
      </c>
      <c r="BO45" s="2667" t="n">
        <v>-125</v>
      </c>
      <c r="BP45" s="2667" t="n">
        <v>139.25</v>
      </c>
      <c r="BQ45" s="2667" t="n">
        <v>1586</v>
      </c>
      <c r="BR45" s="3637" t="n">
        <v>-0.7005044136191677</v>
      </c>
      <c r="BS45" s="389" t="n"/>
      <c r="BT45" s="1847" t="n">
        <v>257.666666666667</v>
      </c>
      <c r="BU45" s="940" t="n">
        <v>650</v>
      </c>
      <c r="BV45" s="940" t="n">
        <v>335.75</v>
      </c>
      <c r="BW45" s="2667" t="n">
        <v>-392.333333333333</v>
      </c>
      <c r="BX45" s="2667" t="n">
        <v>-78.08333333333303</v>
      </c>
      <c r="BY45" s="2667" t="n">
        <v>572</v>
      </c>
      <c r="BZ45" s="3637" t="n">
        <v>-0.549533799533799</v>
      </c>
      <c r="CA45" s="389" t="n"/>
      <c r="CB45" s="1847" t="n">
        <v>336</v>
      </c>
      <c r="CC45" s="940" t="n">
        <v>650</v>
      </c>
      <c r="CD45" s="940" t="n">
        <v>335.75</v>
      </c>
      <c r="CE45" s="2667" t="n">
        <v>-314</v>
      </c>
      <c r="CF45" s="2667" t="n">
        <v>0.25</v>
      </c>
      <c r="CG45" s="2667" t="n">
        <v>-1428</v>
      </c>
      <c r="CH45" s="3637" t="n">
        <v>-1.235294117647059</v>
      </c>
      <c r="CI45" s="389" t="n"/>
      <c r="CJ45" s="1847" t="n">
        <v>340</v>
      </c>
      <c r="CK45" s="940" t="n">
        <v>650</v>
      </c>
      <c r="CL45" s="940" t="n">
        <v>335.75</v>
      </c>
      <c r="CM45" s="2667" t="n">
        <v>-310</v>
      </c>
      <c r="CN45" s="2667" t="n">
        <v>4.25</v>
      </c>
      <c r="CO45" s="2667" t="n">
        <v>320</v>
      </c>
      <c r="CP45" s="3637" t="n">
        <v>0.0625</v>
      </c>
      <c r="CQ45" s="389" t="n"/>
      <c r="CR45" s="940" t="n">
        <v>7750.666666666667</v>
      </c>
      <c r="CS45" s="2667" t="n">
        <v>5799.999999999998</v>
      </c>
      <c r="CT45" s="940" t="n">
        <v>7684</v>
      </c>
      <c r="CU45" s="940" t="n">
        <v>1950.666666666669</v>
      </c>
      <c r="CV45" s="940" t="n">
        <v>66.66666666666697</v>
      </c>
      <c r="CW45" s="940" t="n">
        <v>5207</v>
      </c>
      <c r="CX45" s="693">
        <f>IFERROR(CR45/CW45-1, "-")</f>
        <v/>
      </c>
      <c r="CY45" s="392" t="n"/>
      <c r="CZ45" s="1809" t="n">
        <v>5800</v>
      </c>
      <c r="DA45" s="940" t="n">
        <v>6078</v>
      </c>
      <c r="DB45" s="940" t="n">
        <v>8575</v>
      </c>
      <c r="DC45" s="940" t="n">
        <v>7684</v>
      </c>
      <c r="DD45" s="2667" t="n">
        <v>5207</v>
      </c>
      <c r="DE45" s="224">
        <f>CZ45/DD45-1</f>
        <v/>
      </c>
      <c r="DF45" s="224">
        <f>DA45/DD45-1</f>
        <v/>
      </c>
      <c r="DG45" s="224">
        <f>DB45/DD45-1</f>
        <v/>
      </c>
      <c r="DH45" s="764">
        <f>DC45/DD45-1</f>
        <v/>
      </c>
      <c r="DI45" s="1712" t="n"/>
      <c r="DJ45" s="3641" t="n"/>
      <c r="DK45" s="3642" t="n"/>
      <c r="DL45" s="1731" t="n"/>
      <c r="DM45" s="1731" t="n"/>
      <c r="DN45" s="1731" t="n"/>
      <c r="DO45" s="1731" t="n"/>
      <c r="DP45" s="1731" t="n"/>
      <c r="DQ45" s="1731" t="n"/>
      <c r="DR45" s="1731" t="n"/>
      <c r="DS45" s="1731" t="n"/>
      <c r="DT45" s="1731" t="n"/>
      <c r="DU45" s="1731" t="n"/>
      <c r="DV45" s="1731" t="n"/>
      <c r="DW45" s="1731" t="n"/>
      <c r="DX45" s="2811">
        <f>(CS45-CZ45)*10^6</f>
        <v/>
      </c>
      <c r="DY45" s="2811">
        <f>(CT45-DC45)*10^6</f>
        <v/>
      </c>
      <c r="DZ45" s="2811">
        <f>(CW45-DD45)*10^6</f>
        <v/>
      </c>
      <c r="EA45" s="1731" t="n"/>
      <c r="EB45" s="1731" t="n"/>
      <c r="EC45" s="1731" t="n"/>
      <c r="ED45" s="1731" t="n"/>
      <c r="EE45" s="1731" t="n"/>
      <c r="EF45" s="1731" t="n"/>
      <c r="EG45" s="1731" t="n"/>
      <c r="EH45" s="1731" t="n"/>
      <c r="EI45" s="1731" t="n"/>
      <c r="EJ45" s="1731" t="n"/>
      <c r="EK45" s="1731" t="n"/>
      <c r="EL45" s="1731" t="n"/>
      <c r="EM45" s="1731" t="n"/>
      <c r="EN45" s="1731" t="n"/>
      <c r="EO45" s="1731" t="n"/>
      <c r="EP45" s="1731" t="n"/>
      <c r="EQ45" s="1731" t="n"/>
      <c r="ER45" s="1731" t="n"/>
      <c r="ES45" s="1731" t="n"/>
      <c r="ET45" s="1731" t="n"/>
      <c r="EU45" s="1731" t="n"/>
      <c r="EV45" s="1731" t="n"/>
      <c r="EW45" s="1731" t="n"/>
      <c r="EX45" s="1731" t="n"/>
      <c r="EY45" s="1731" t="n"/>
      <c r="EZ45" s="1731" t="n"/>
      <c r="FA45" s="1731" t="n"/>
      <c r="FB45" s="1731" t="n"/>
      <c r="FC45" s="1731" t="n"/>
      <c r="FD45" s="1731" t="n"/>
      <c r="FE45" s="1731" t="n"/>
      <c r="FF45" s="1731" t="n"/>
      <c r="FG45" s="1731" t="n"/>
      <c r="FH45" s="1731" t="n"/>
      <c r="FI45" s="1731" t="n"/>
      <c r="FJ45" s="1731" t="n"/>
      <c r="FK45" s="1731" t="n"/>
      <c r="FL45" s="1731" t="n"/>
      <c r="FM45" s="1731" t="n"/>
      <c r="FN45" s="1731" t="n"/>
      <c r="FO45" s="1731" t="n"/>
      <c r="FP45" s="1731" t="n"/>
      <c r="FQ45" s="1731" t="n"/>
      <c r="FR45" s="1731" t="n"/>
      <c r="FS45" s="1731" t="n"/>
      <c r="FT45" s="1731" t="n"/>
      <c r="FU45" s="1731" t="n"/>
      <c r="FV45" s="1731" t="n"/>
      <c r="FW45" s="1731" t="n"/>
      <c r="FX45" s="1731" t="n"/>
      <c r="FY45" s="1731" t="n"/>
    </row>
    <row customFormat="1" customHeight="1" ht="15" r="46" s="1731">
      <c r="A46" s="344" t="n"/>
      <c r="B46" s="1769" t="inlineStr">
        <is>
          <t>Parc Postpayé</t>
        </is>
      </c>
      <c r="C46" s="643" t="inlineStr">
        <is>
          <t>PARC40</t>
        </is>
      </c>
      <c r="D46" s="3634" t="n">
        <v>92042</v>
      </c>
      <c r="E46" s="2662" t="n">
        <v>94482</v>
      </c>
      <c r="F46" s="2662" t="n">
        <v>-2440</v>
      </c>
      <c r="G46" s="2662" t="n">
        <v>85055</v>
      </c>
      <c r="H46" s="1718" t="n">
        <v>0.08214684615836809</v>
      </c>
      <c r="I46" s="693" t="n"/>
      <c r="J46" s="3634" t="n">
        <v>92807</v>
      </c>
      <c r="K46" s="2662" t="n">
        <v>94782</v>
      </c>
      <c r="L46" s="2662" t="n">
        <v>-1975</v>
      </c>
      <c r="M46" s="2662" t="n">
        <v>89874</v>
      </c>
      <c r="N46" s="1718" t="n">
        <v>0.03263457729710484</v>
      </c>
      <c r="O46" s="694" t="n"/>
      <c r="P46" s="3634" t="n">
        <v>93616</v>
      </c>
      <c r="Q46" s="2662" t="n">
        <v>95082</v>
      </c>
      <c r="R46" s="2662" t="n">
        <v>-1466</v>
      </c>
      <c r="S46" s="2662" t="n">
        <v>86945</v>
      </c>
      <c r="T46" s="1718" t="n">
        <v>0.07672666628328262</v>
      </c>
      <c r="U46" s="693" t="n"/>
      <c r="V46" s="3635" t="n">
        <v>94152</v>
      </c>
      <c r="W46" s="2663" t="n">
        <v>95432</v>
      </c>
      <c r="X46" s="2663" t="n">
        <v>93966</v>
      </c>
      <c r="Y46" s="2663" t="n">
        <v>-1280</v>
      </c>
      <c r="Z46" s="2663" t="n">
        <v>186</v>
      </c>
      <c r="AA46" s="2663" t="n">
        <v>85998</v>
      </c>
      <c r="AB46" s="2519" t="n">
        <v>0.09481615851531422</v>
      </c>
      <c r="AC46" s="693" t="n"/>
      <c r="AD46" s="3634" t="n">
        <v>96913</v>
      </c>
      <c r="AE46" s="2662" t="n">
        <v>95882</v>
      </c>
      <c r="AF46" s="2662" t="n">
        <v>94416</v>
      </c>
      <c r="AG46" s="2662" t="n">
        <v>1031</v>
      </c>
      <c r="AH46" s="2662" t="n">
        <v>2497</v>
      </c>
      <c r="AI46" s="2662" t="n">
        <v>86587</v>
      </c>
      <c r="AJ46" s="1718" t="n">
        <v>0.1192557774261724</v>
      </c>
      <c r="AK46" s="693" t="n"/>
      <c r="AL46" s="3634" t="n">
        <v>97281</v>
      </c>
      <c r="AM46" s="2662" t="n">
        <v>96332</v>
      </c>
      <c r="AN46" s="2662" t="n">
        <v>94866</v>
      </c>
      <c r="AO46" s="2662" t="n">
        <v>97363</v>
      </c>
      <c r="AP46" s="2662" t="n">
        <v>949</v>
      </c>
      <c r="AQ46" s="2662" t="n">
        <v>2415</v>
      </c>
      <c r="AR46" s="2662" t="n">
        <v>85142</v>
      </c>
      <c r="AS46" s="1718" t="n">
        <v>0.142573582955533</v>
      </c>
      <c r="AT46" s="693" t="n"/>
      <c r="AU46" s="3634" t="n">
        <v>97622</v>
      </c>
      <c r="AV46" s="2662" t="n">
        <v>96832</v>
      </c>
      <c r="AW46" s="2662" t="n">
        <v>97863</v>
      </c>
      <c r="AX46" s="2662" t="n">
        <v>790</v>
      </c>
      <c r="AY46" s="2662" t="n">
        <v>-241</v>
      </c>
      <c r="AZ46" s="2662" t="n">
        <v>89414</v>
      </c>
      <c r="BA46" s="1718" t="n">
        <v>0.0917977050573735</v>
      </c>
      <c r="BB46" s="694" t="n"/>
      <c r="BC46" s="3634" t="n">
        <v>98779</v>
      </c>
      <c r="BD46" s="2662" t="n">
        <v>97432</v>
      </c>
      <c r="BE46" s="2662" t="n">
        <v>98463</v>
      </c>
      <c r="BF46" s="2662" t="n">
        <v>1347</v>
      </c>
      <c r="BG46" s="2662" t="n">
        <v>316</v>
      </c>
      <c r="BH46" s="2662" t="n">
        <v>91388</v>
      </c>
      <c r="BI46" s="1718" t="n">
        <v>0.08087495075939954</v>
      </c>
      <c r="BJ46" s="3023" t="n"/>
      <c r="BK46" s="3634" t="n">
        <v>99254</v>
      </c>
      <c r="BL46" s="2662" t="n">
        <v>98032</v>
      </c>
      <c r="BM46" s="2662" t="n">
        <v>99063</v>
      </c>
      <c r="BN46" s="2662" t="n">
        <v>99114.75</v>
      </c>
      <c r="BO46" s="2662" t="n">
        <v>1222</v>
      </c>
      <c r="BP46" s="2662" t="n">
        <v>139.25</v>
      </c>
      <c r="BQ46" s="2662" t="n">
        <v>92974</v>
      </c>
      <c r="BR46" s="1718" t="n">
        <v>0.06754576548282309</v>
      </c>
      <c r="BS46" s="694" t="n"/>
      <c r="BT46" s="3634" t="n">
        <v>99511.66666666667</v>
      </c>
      <c r="BU46" s="2662" t="n">
        <v>98682</v>
      </c>
      <c r="BV46" s="2662" t="n">
        <v>99450.5</v>
      </c>
      <c r="BW46" s="2662" t="n">
        <v>829.6666666666715</v>
      </c>
      <c r="BX46" s="2662" t="n">
        <v>61.16666666667152</v>
      </c>
      <c r="BY46" s="2662" t="n">
        <v>93546</v>
      </c>
      <c r="BZ46" s="1718" t="n">
        <v>0.06377254683970102</v>
      </c>
      <c r="CA46" s="694" t="n"/>
      <c r="CB46" s="3634" t="n">
        <v>99848</v>
      </c>
      <c r="CC46" s="2662" t="n">
        <v>99332</v>
      </c>
      <c r="CD46" s="2662" t="n">
        <v>99786.25</v>
      </c>
      <c r="CE46" s="2662" t="n">
        <v>516</v>
      </c>
      <c r="CF46" s="2662" t="n">
        <v>61.75</v>
      </c>
      <c r="CG46" s="2662" t="n">
        <v>92118</v>
      </c>
      <c r="CH46" s="1718" t="n">
        <v>0.08391411016305184</v>
      </c>
      <c r="CI46" s="694" t="n"/>
      <c r="CJ46" s="3634" t="n">
        <v>100188</v>
      </c>
      <c r="CK46" s="2662" t="n">
        <v>99982</v>
      </c>
      <c r="CL46" s="2662" t="n">
        <v>100122</v>
      </c>
      <c r="CM46" s="2662" t="n">
        <v>206</v>
      </c>
      <c r="CN46" s="2662" t="n">
        <v>66</v>
      </c>
      <c r="CO46" s="2662" t="n">
        <v>92438</v>
      </c>
      <c r="CP46" s="1718" t="n">
        <v>0.08383997922932118</v>
      </c>
      <c r="CQ46" s="694" t="n"/>
      <c r="CR46" s="2662" t="n">
        <v>100188.6666666667</v>
      </c>
      <c r="CS46" s="2662" t="n">
        <v>99982</v>
      </c>
      <c r="CT46" s="1717" t="n">
        <v>100122</v>
      </c>
      <c r="CU46" s="1717" t="n">
        <v>206.6666666666715</v>
      </c>
      <c r="CV46" s="1717" t="n">
        <v>66.66666666667152</v>
      </c>
      <c r="CW46" s="1717" t="n">
        <v>92438</v>
      </c>
      <c r="CX46" s="693">
        <f>IFERROR(CR46/CW46-1, "-")</f>
        <v/>
      </c>
      <c r="CY46" s="377" t="n"/>
      <c r="CZ46" s="3025" t="n">
        <v>99982</v>
      </c>
      <c r="DA46" s="2662" t="n">
        <v>98516</v>
      </c>
      <c r="DB46" s="2662" t="n">
        <v>101013</v>
      </c>
      <c r="DC46" s="2662" t="n">
        <v>100122</v>
      </c>
      <c r="DD46" s="2662" t="n">
        <v>92438</v>
      </c>
      <c r="DE46" s="693">
        <f>CZ46/DD46-1</f>
        <v/>
      </c>
      <c r="DF46" s="693">
        <f>DA46/DD46-1</f>
        <v/>
      </c>
      <c r="DG46" s="693">
        <f>DB46/DD46-1</f>
        <v/>
      </c>
      <c r="DH46" s="697">
        <f>DC46/DD46-1</f>
        <v/>
      </c>
      <c r="DI46" s="1730" t="n"/>
      <c r="DJ46" s="3641" t="n"/>
      <c r="DK46" s="3642" t="n"/>
      <c r="DX46" s="2811">
        <f>(CS46-CZ46)*10^6</f>
        <v/>
      </c>
      <c r="DY46" s="2811">
        <f>(CT46-DC46)*10^6</f>
        <v/>
      </c>
      <c r="DZ46" s="2811">
        <f>(CW46-DD46)*10^6</f>
        <v/>
      </c>
    </row>
    <row customFormat="1" customHeight="1" ht="15" r="47" s="1713" thickBot="1">
      <c r="A47" s="1848" t="n"/>
      <c r="B47" s="1849" t="inlineStr">
        <is>
          <t>Parc Moyen Postpayé</t>
        </is>
      </c>
      <c r="C47" s="643" t="inlineStr">
        <is>
          <t>PARC41</t>
        </is>
      </c>
      <c r="D47" s="3681" t="n">
        <v>92240</v>
      </c>
      <c r="E47" s="3682" t="n">
        <v>94332</v>
      </c>
      <c r="F47" s="3682" t="n">
        <v>-2092</v>
      </c>
      <c r="G47" s="3682" t="n">
        <v>86143</v>
      </c>
      <c r="H47" s="1852" t="n">
        <v>0.07077766040188993</v>
      </c>
      <c r="I47" s="215" t="n"/>
      <c r="J47" s="3673" t="n">
        <v>92424.5</v>
      </c>
      <c r="K47" s="2718" t="n">
        <v>94632</v>
      </c>
      <c r="L47" s="2718" t="n">
        <v>-2207.5</v>
      </c>
      <c r="M47" s="2718" t="n">
        <v>87464.5</v>
      </c>
      <c r="N47" s="1852" t="n">
        <v>0.05670872182428299</v>
      </c>
      <c r="O47" s="1042" t="n"/>
      <c r="P47" s="3673" t="n">
        <v>93211.5</v>
      </c>
      <c r="Q47" s="2718" t="n">
        <v>94932</v>
      </c>
      <c r="R47" s="2718" t="n">
        <v>-1720.5</v>
      </c>
      <c r="S47" s="2718" t="n">
        <v>88409.5</v>
      </c>
      <c r="T47" s="1852" t="n">
        <v>0.05431542990289495</v>
      </c>
      <c r="U47" s="215" t="n"/>
      <c r="V47" s="3683" t="n">
        <v>93884</v>
      </c>
      <c r="W47" s="3683" t="n">
        <v>95257</v>
      </c>
      <c r="X47" s="3683" t="n">
        <v>93791</v>
      </c>
      <c r="Y47" s="3683" t="n">
        <v>-1373</v>
      </c>
      <c r="Z47" s="3683" t="n">
        <v>93</v>
      </c>
      <c r="AA47" s="3683" t="n">
        <v>86471.5</v>
      </c>
      <c r="AB47" s="1852" t="n">
        <v>0.08572188524542779</v>
      </c>
      <c r="AC47" s="215" t="n"/>
      <c r="AD47" s="3673" t="n">
        <v>95532.5</v>
      </c>
      <c r="AE47" s="2718" t="n">
        <v>95657</v>
      </c>
      <c r="AF47" s="2718" t="n">
        <v>94191</v>
      </c>
      <c r="AG47" s="2718" t="n">
        <v>-124.5</v>
      </c>
      <c r="AH47" s="2718" t="n">
        <v>1341.5</v>
      </c>
      <c r="AI47" s="2718" t="n">
        <v>86292.5</v>
      </c>
      <c r="AJ47" s="1852" t="n">
        <v>0.1070776718718314</v>
      </c>
      <c r="AK47" s="215" t="n"/>
      <c r="AL47" s="3673" t="n">
        <v>97097</v>
      </c>
      <c r="AM47" s="2718" t="n">
        <v>96107</v>
      </c>
      <c r="AN47" s="2718" t="n">
        <v>94641</v>
      </c>
      <c r="AO47" s="2718" t="n">
        <v>97138</v>
      </c>
      <c r="AP47" s="2718" t="n">
        <v>990</v>
      </c>
      <c r="AQ47" s="2718" t="n">
        <v>2456</v>
      </c>
      <c r="AR47" s="2718" t="n">
        <v>85864.5</v>
      </c>
      <c r="AS47" s="1852" t="n">
        <v>0.1308165772816472</v>
      </c>
      <c r="AT47" s="215" t="n"/>
      <c r="AU47" s="3673" t="n">
        <v>97451.5</v>
      </c>
      <c r="AV47" s="2718" t="n">
        <v>96582</v>
      </c>
      <c r="AW47" s="2718" t="n">
        <v>97613</v>
      </c>
      <c r="AX47" s="2718" t="n">
        <v>869.5</v>
      </c>
      <c r="AY47" s="2718" t="n">
        <v>-161.5</v>
      </c>
      <c r="AZ47" s="2718" t="n">
        <v>87278</v>
      </c>
      <c r="BA47" s="1852" t="n">
        <v>0.116564311739499</v>
      </c>
      <c r="BB47" s="1042" t="n"/>
      <c r="BC47" s="3673" t="n">
        <v>98200.5</v>
      </c>
      <c r="BD47" s="2718" t="n">
        <v>97132</v>
      </c>
      <c r="BE47" s="2718" t="n">
        <v>98163</v>
      </c>
      <c r="BF47" s="2718" t="n">
        <v>1068.5</v>
      </c>
      <c r="BG47" s="2718" t="n">
        <v>37.5</v>
      </c>
      <c r="BH47" s="2718" t="n">
        <v>90401</v>
      </c>
      <c r="BI47" s="1852" t="n">
        <v>0.08627670047897706</v>
      </c>
      <c r="BJ47" s="3361" t="n"/>
      <c r="BK47" s="3673" t="n">
        <v>99016.5</v>
      </c>
      <c r="BL47" s="2718" t="n">
        <v>97732</v>
      </c>
      <c r="BM47" s="2718" t="n">
        <v>98763</v>
      </c>
      <c r="BN47" s="2718" t="n">
        <v>98946.875</v>
      </c>
      <c r="BO47" s="2718" t="n">
        <v>1284.5</v>
      </c>
      <c r="BP47" s="2718" t="n">
        <v>69.625</v>
      </c>
      <c r="BQ47" s="2718" t="n">
        <v>92181</v>
      </c>
      <c r="BR47" s="1852" t="n">
        <v>0.0741530250268494</v>
      </c>
      <c r="BS47" s="1042" t="n"/>
      <c r="BT47" s="3673" t="n">
        <v>99382.83333333334</v>
      </c>
      <c r="BU47" s="2718" t="n">
        <v>98357</v>
      </c>
      <c r="BV47" s="2718" t="n">
        <v>99282.625</v>
      </c>
      <c r="BW47" s="2718" t="n">
        <v>1025.833333333343</v>
      </c>
      <c r="BX47" s="2718" t="n">
        <v>100.208333333343</v>
      </c>
      <c r="BY47" s="2718" t="n">
        <v>93260</v>
      </c>
      <c r="BZ47" s="1852" t="n">
        <v>0.06565337050539721</v>
      </c>
      <c r="CA47" s="1042" t="n"/>
      <c r="CB47" s="3673" t="n">
        <v>99680</v>
      </c>
      <c r="CC47" s="2718" t="n">
        <v>99007</v>
      </c>
      <c r="CD47" s="2718" t="n">
        <v>99618.375</v>
      </c>
      <c r="CE47" s="2718" t="n">
        <v>673</v>
      </c>
      <c r="CF47" s="2718" t="n">
        <v>61.625</v>
      </c>
      <c r="CG47" s="2718" t="n">
        <v>92832</v>
      </c>
      <c r="CH47" s="1852" t="n">
        <v>0.07376766632195797</v>
      </c>
      <c r="CI47" s="1042" t="n"/>
      <c r="CJ47" s="3673" t="n">
        <v>100018</v>
      </c>
      <c r="CK47" s="2718" t="n">
        <v>99657</v>
      </c>
      <c r="CL47" s="2718" t="n">
        <v>99954.125</v>
      </c>
      <c r="CM47" s="2718" t="n">
        <v>361</v>
      </c>
      <c r="CN47" s="2718" t="n">
        <v>63.875</v>
      </c>
      <c r="CO47" s="2718" t="n">
        <v>92278</v>
      </c>
      <c r="CP47" s="1852" t="n">
        <v>0.08387698042870451</v>
      </c>
      <c r="CQ47" s="1042" t="n"/>
      <c r="CR47" s="2718" t="n">
        <v>96313.33333333334</v>
      </c>
      <c r="CS47" s="2718" t="n">
        <v>97082</v>
      </c>
      <c r="CT47" s="1824" t="n">
        <v>96280</v>
      </c>
      <c r="CU47" s="1824" t="n">
        <v>-768.666666666657</v>
      </c>
      <c r="CV47" s="1824" t="n">
        <v>33.33333333334303</v>
      </c>
      <c r="CW47" s="1824" t="n">
        <v>89834.5</v>
      </c>
      <c r="CX47" s="1054">
        <f>IFERROR(CR47/CW47-1, "-")</f>
        <v/>
      </c>
      <c r="CY47" s="1853" t="n"/>
      <c r="CZ47" s="3673" t="n">
        <v>97082</v>
      </c>
      <c r="DA47" s="2718" t="n">
        <v>95477</v>
      </c>
      <c r="DB47" s="2718" t="n">
        <v>96725.5</v>
      </c>
      <c r="DC47" s="2718" t="n">
        <v>96280</v>
      </c>
      <c r="DD47" s="2718" t="n">
        <v>89834.5</v>
      </c>
      <c r="DE47" s="215">
        <f>CZ47/DD47-1</f>
        <v/>
      </c>
      <c r="DF47" s="215">
        <f>DA47/DD47-1</f>
        <v/>
      </c>
      <c r="DG47" s="215">
        <f>DB47/DD47-1</f>
        <v/>
      </c>
      <c r="DH47" s="1041">
        <f>DC47/DD47-1</f>
        <v/>
      </c>
      <c r="DI47" s="1712" t="n"/>
      <c r="DJ47" s="3641" t="n"/>
      <c r="DK47" s="3642" t="n"/>
      <c r="DL47" s="1731" t="n"/>
      <c r="DM47" s="1731" t="n"/>
      <c r="DN47" s="1731" t="n"/>
      <c r="DO47" s="1731" t="n"/>
      <c r="DP47" s="1731" t="n"/>
      <c r="DQ47" s="1731" t="n"/>
      <c r="DR47" s="1731" t="n"/>
      <c r="DS47" s="1731" t="n"/>
      <c r="DT47" s="1731" t="n"/>
      <c r="DU47" s="1731" t="n"/>
      <c r="DV47" s="1731" t="n"/>
      <c r="DW47" s="1731" t="n"/>
      <c r="DX47" s="2811">
        <f>(CS47-CZ47)*10^6</f>
        <v/>
      </c>
      <c r="DY47" s="2811">
        <f>(CT47-DC47)*10^6</f>
        <v/>
      </c>
      <c r="DZ47" s="2811">
        <f>(CW47-DD47)*10^6</f>
        <v/>
      </c>
      <c r="EA47" s="1731" t="n"/>
      <c r="EB47" s="1731" t="n"/>
      <c r="EC47" s="1731" t="n"/>
      <c r="ED47" s="1731" t="n"/>
      <c r="EE47" s="1731" t="n"/>
      <c r="EF47" s="1731" t="n"/>
      <c r="EG47" s="1731" t="n"/>
      <c r="EH47" s="1731" t="n"/>
      <c r="EI47" s="1731" t="n"/>
      <c r="EJ47" s="1731" t="n"/>
      <c r="EK47" s="1731" t="n"/>
      <c r="EL47" s="1731" t="n"/>
      <c r="EM47" s="1731" t="n"/>
      <c r="EN47" s="1731" t="n"/>
      <c r="EO47" s="1731" t="n"/>
      <c r="EP47" s="1731" t="n"/>
      <c r="EQ47" s="1731" t="n"/>
      <c r="ER47" s="1731" t="n"/>
      <c r="ES47" s="1731" t="n"/>
      <c r="ET47" s="1731" t="n"/>
      <c r="EU47" s="1731" t="n"/>
      <c r="EV47" s="1731" t="n"/>
      <c r="EW47" s="1731" t="n"/>
      <c r="EX47" s="1731" t="n"/>
      <c r="EY47" s="1731" t="n"/>
      <c r="EZ47" s="1731" t="n"/>
      <c r="FA47" s="1731" t="n"/>
      <c r="FB47" s="1731" t="n"/>
      <c r="FC47" s="1731" t="n"/>
      <c r="FD47" s="1731" t="n"/>
      <c r="FE47" s="1731" t="n"/>
      <c r="FF47" s="1731" t="n"/>
      <c r="FG47" s="1731" t="n"/>
      <c r="FH47" s="1731" t="n"/>
      <c r="FI47" s="1731" t="n"/>
      <c r="FJ47" s="1731" t="n"/>
      <c r="FK47" s="1731" t="n"/>
      <c r="FL47" s="1731" t="n"/>
      <c r="FM47" s="1731" t="n"/>
      <c r="FN47" s="1731" t="n"/>
      <c r="FO47" s="1731" t="n"/>
      <c r="FP47" s="1731" t="n"/>
      <c r="FQ47" s="1731" t="n"/>
      <c r="FR47" s="1731" t="n"/>
      <c r="FS47" s="1731" t="n"/>
      <c r="FT47" s="1731" t="n"/>
      <c r="FU47" s="1731" t="n"/>
      <c r="FV47" s="1731" t="n"/>
      <c r="FW47" s="1731" t="n"/>
      <c r="FX47" s="1731" t="n"/>
      <c r="FY47" s="1731" t="n"/>
    </row>
    <row customFormat="1" customHeight="1" ht="3.75" r="48" s="1713">
      <c r="A48" s="1854" t="n"/>
      <c r="B48" s="1854" t="n"/>
      <c r="C48" s="1854" t="n"/>
      <c r="D48" s="1855" t="n"/>
      <c r="E48" s="1855" t="n"/>
      <c r="F48" s="1855" t="n"/>
      <c r="G48" s="1855" t="n"/>
      <c r="H48" s="1855" t="n"/>
      <c r="I48" s="1855" t="n"/>
      <c r="J48" s="1855" t="n"/>
      <c r="K48" s="1855" t="n"/>
      <c r="L48" s="1855" t="n"/>
      <c r="M48" s="1855" t="n"/>
      <c r="N48" s="1855" t="n"/>
      <c r="O48" s="1855" t="n"/>
      <c r="P48" s="1855" t="n"/>
      <c r="Q48" s="1855" t="n"/>
      <c r="R48" s="1855" t="n"/>
      <c r="S48" s="1855" t="n"/>
      <c r="T48" s="1855" t="n"/>
      <c r="U48" s="1855" t="n"/>
      <c r="V48" s="1855" t="n"/>
      <c r="W48" s="1855" t="n"/>
      <c r="X48" s="1855" t="n"/>
      <c r="Y48" s="1855" t="n"/>
      <c r="Z48" s="1855" t="n"/>
      <c r="AA48" s="1855" t="n"/>
      <c r="AB48" s="1855" t="n"/>
      <c r="AC48" s="1855" t="n"/>
      <c r="AD48" s="1855" t="n"/>
      <c r="AE48" s="1855" t="n"/>
      <c r="AF48" s="1855" t="n"/>
      <c r="AG48" s="1855" t="n"/>
      <c r="AH48" s="1855" t="n"/>
      <c r="AI48" s="1855" t="n"/>
      <c r="AJ48" s="1855" t="n"/>
      <c r="AK48" s="1855" t="n"/>
      <c r="AL48" s="1855" t="n"/>
      <c r="AM48" s="1855" t="n"/>
      <c r="AN48" s="1855" t="n"/>
      <c r="AO48" s="1855" t="n"/>
      <c r="AP48" s="1855" t="n"/>
      <c r="AQ48" s="1855" t="n"/>
      <c r="AR48" s="1855" t="n"/>
      <c r="AS48" s="1855" t="n"/>
      <c r="AT48" s="1855" t="n"/>
      <c r="AU48" s="1855" t="n"/>
      <c r="AV48" s="1855" t="n"/>
      <c r="AW48" s="1855" t="n"/>
      <c r="AX48" s="1855" t="n"/>
      <c r="AY48" s="1855" t="n"/>
      <c r="AZ48" s="1855" t="n"/>
      <c r="BA48" s="1855" t="n"/>
      <c r="BB48" s="1855" t="n"/>
      <c r="BC48" s="1855" t="n"/>
      <c r="BD48" s="1855" t="n"/>
      <c r="BE48" s="1855" t="n"/>
      <c r="BF48" s="1855" t="n"/>
      <c r="BG48" s="1855" t="n"/>
      <c r="BH48" s="1855" t="n"/>
      <c r="BI48" s="1855" t="n"/>
      <c r="BJ48" s="1855" t="n"/>
      <c r="BK48" s="1855" t="n"/>
      <c r="BL48" s="1855" t="n"/>
      <c r="BM48" s="1855" t="n"/>
      <c r="BN48" s="1855" t="n"/>
      <c r="BO48" s="1855" t="n"/>
      <c r="BP48" s="1855" t="n"/>
      <c r="BQ48" s="1855" t="n"/>
      <c r="BR48" s="1855" t="n"/>
      <c r="BS48" s="1855" t="n"/>
      <c r="BT48" s="1855" t="n"/>
      <c r="BU48" s="1855" t="n"/>
      <c r="BV48" s="1855" t="n"/>
      <c r="BW48" s="1855" t="n"/>
      <c r="BX48" s="1855" t="n"/>
      <c r="BY48" s="1855" t="n"/>
      <c r="BZ48" s="1855" t="n"/>
      <c r="CA48" s="1855" t="n"/>
      <c r="CB48" s="1855" t="n"/>
      <c r="CC48" s="1855" t="n"/>
      <c r="CD48" s="1855" t="n"/>
      <c r="CE48" s="1855" t="n"/>
      <c r="CF48" s="1855" t="n"/>
      <c r="CG48" s="1855" t="n"/>
      <c r="CH48" s="1855" t="n"/>
      <c r="CI48" s="1855" t="n"/>
      <c r="CJ48" s="1855" t="n"/>
      <c r="CK48" s="1855" t="n"/>
      <c r="CL48" s="1855" t="n"/>
      <c r="CM48" s="1855" t="n"/>
      <c r="CN48" s="1855" t="n"/>
      <c r="CO48" s="1855" t="n"/>
      <c r="CP48" s="1855" t="n"/>
      <c r="CQ48" s="1855" t="n"/>
      <c r="CR48" s="3649" t="n"/>
      <c r="CU48" s="3684" t="n"/>
      <c r="CV48" s="3684" t="n"/>
      <c r="CW48" s="3685" t="n"/>
      <c r="CX48" s="1765" t="n"/>
      <c r="CZ48" s="3642" t="n"/>
      <c r="DA48" s="1855" t="n"/>
      <c r="DB48" s="3649" t="n"/>
      <c r="DC48" s="3649" t="n"/>
      <c r="DD48" s="3649" t="n"/>
      <c r="DE48" s="1765" t="n"/>
      <c r="DF48" s="1765" t="n"/>
      <c r="DG48" s="1765" t="n"/>
      <c r="DH48" s="1765" t="n"/>
      <c r="DJ48" s="1731" t="n"/>
      <c r="DK48" s="1731" t="n"/>
      <c r="DL48" s="1731" t="n"/>
      <c r="DM48" s="1731" t="n"/>
      <c r="DN48" s="1731" t="n"/>
      <c r="DO48" s="1731" t="n"/>
      <c r="DP48" s="1731" t="n"/>
      <c r="DQ48" s="1731" t="n"/>
      <c r="DR48" s="1731" t="n"/>
      <c r="DS48" s="1731" t="n"/>
      <c r="DT48" s="1731" t="n"/>
      <c r="DU48" s="1731" t="n"/>
      <c r="DV48" s="1731" t="n"/>
      <c r="DW48" s="1731" t="n"/>
      <c r="DX48" s="2811">
        <f>(CS48-CZ48)*10^6</f>
        <v/>
      </c>
      <c r="DY48" s="2811">
        <f>(CT48-DC48)*10^6</f>
        <v/>
      </c>
      <c r="DZ48" s="2811">
        <f>(CW48-DD48)*10^6</f>
        <v/>
      </c>
      <c r="EA48" s="1731" t="n"/>
      <c r="EB48" s="1731" t="n"/>
      <c r="EC48" s="1731" t="n"/>
      <c r="ED48" s="1731" t="n"/>
      <c r="EE48" s="1731" t="n"/>
      <c r="EF48" s="1731" t="n"/>
      <c r="EG48" s="1731" t="n"/>
      <c r="EH48" s="1731" t="n"/>
      <c r="EI48" s="1731" t="n"/>
      <c r="EJ48" s="1731" t="n"/>
      <c r="EK48" s="1731" t="n"/>
      <c r="EL48" s="1731" t="n"/>
      <c r="EM48" s="1731" t="n"/>
      <c r="EN48" s="1731" t="n"/>
      <c r="EO48" s="1731" t="n"/>
      <c r="EP48" s="1731" t="n"/>
      <c r="EQ48" s="1731" t="n"/>
      <c r="ER48" s="1731" t="n"/>
      <c r="ES48" s="1731" t="n"/>
      <c r="ET48" s="1731" t="n"/>
      <c r="EU48" s="1731" t="n"/>
      <c r="EV48" s="1731" t="n"/>
      <c r="EW48" s="1731" t="n"/>
      <c r="EX48" s="1731" t="n"/>
      <c r="EY48" s="1731" t="n"/>
      <c r="EZ48" s="1731" t="n"/>
      <c r="FA48" s="1731" t="n"/>
      <c r="FB48" s="1731" t="n"/>
      <c r="FC48" s="1731" t="n"/>
      <c r="FD48" s="1731" t="n"/>
      <c r="FE48" s="1731" t="n"/>
      <c r="FF48" s="1731" t="n"/>
      <c r="FG48" s="1731" t="n"/>
      <c r="FH48" s="1731" t="n"/>
      <c r="FI48" s="1731" t="n"/>
      <c r="FJ48" s="1731" t="n"/>
      <c r="FK48" s="1731" t="n"/>
      <c r="FL48" s="1731" t="n"/>
      <c r="FM48" s="1731" t="n"/>
      <c r="FN48" s="1731" t="n"/>
      <c r="FO48" s="1731" t="n"/>
      <c r="FP48" s="1731" t="n"/>
      <c r="FQ48" s="1731" t="n"/>
      <c r="FR48" s="1731" t="n"/>
      <c r="FS48" s="1731" t="n"/>
      <c r="FT48" s="1731" t="n"/>
      <c r="FU48" s="1731" t="n"/>
      <c r="FV48" s="1731" t="n"/>
      <c r="FW48" s="1731" t="n"/>
      <c r="FX48" s="1731" t="n"/>
      <c r="FY48" s="1731" t="n"/>
    </row>
    <row customFormat="1" r="49" s="1650">
      <c r="T49" s="1858" t="n"/>
      <c r="AB49" s="1858" t="n"/>
      <c r="BA49" s="1858" t="n"/>
      <c r="BB49" s="1858" t="n"/>
      <c r="BC49" s="1858" t="n"/>
      <c r="BD49" s="1858" t="n"/>
      <c r="BE49" s="1858" t="n"/>
      <c r="BF49" s="1858" t="n"/>
      <c r="BG49" s="1858" t="n"/>
      <c r="BH49" s="1858" t="n"/>
      <c r="BI49" s="1858" t="n"/>
      <c r="BJ49" s="1858" t="n"/>
      <c r="BK49" s="1858" t="n"/>
      <c r="BL49" s="1858" t="n"/>
      <c r="BM49" s="1858" t="n"/>
      <c r="BN49" s="1858" t="n"/>
      <c r="BO49" s="1858" t="n"/>
      <c r="BP49" s="1858" t="n"/>
      <c r="BQ49" s="1858" t="n"/>
      <c r="BR49" s="1858" t="n"/>
      <c r="BS49" s="1858" t="n"/>
      <c r="BT49" s="1858" t="n"/>
      <c r="BU49" s="1858" t="n"/>
      <c r="BV49" s="1858" t="n"/>
      <c r="BW49" s="1858" t="n"/>
      <c r="BX49" s="1858" t="n"/>
      <c r="BY49" s="1858" t="n"/>
      <c r="BZ49" s="1858" t="n"/>
      <c r="CA49" s="1858" t="n"/>
      <c r="CB49" s="1858" t="n"/>
      <c r="CC49" s="1858" t="n"/>
      <c r="CD49" s="1858" t="n"/>
      <c r="CE49" s="1858" t="n"/>
      <c r="CF49" s="1858" t="n"/>
      <c r="CG49" s="1858" t="n"/>
      <c r="CH49" s="1858" t="n"/>
      <c r="CI49" s="1858" t="n"/>
      <c r="CS49" s="1859" t="n"/>
      <c r="CT49" s="1859" t="n"/>
      <c r="CU49" s="1860" t="n"/>
      <c r="CV49" s="1860" t="n"/>
      <c r="CW49" s="1860" t="n"/>
      <c r="CX49" s="1652" t="n"/>
      <c r="CY49" s="1651" t="n"/>
      <c r="CZ49" s="3606" t="n"/>
      <c r="DA49" s="1652" t="n"/>
      <c r="DB49" s="3605" t="n"/>
      <c r="DC49" s="3605" t="n"/>
      <c r="DD49" s="3605" t="n"/>
      <c r="DE49" s="1652" t="n"/>
      <c r="DF49" s="1652" t="n"/>
      <c r="DG49" s="1652" t="n"/>
      <c r="DH49" s="1652" t="n"/>
      <c r="DJ49" s="1731" t="n"/>
      <c r="DK49" s="1731" t="n"/>
      <c r="DL49" s="1731" t="n"/>
      <c r="DM49" s="1731" t="n"/>
      <c r="DN49" s="1731" t="n"/>
      <c r="DO49" s="1731" t="n"/>
      <c r="DP49" s="1731" t="n"/>
      <c r="DQ49" s="1731" t="n"/>
      <c r="DR49" s="1731" t="n"/>
      <c r="DS49" s="1731" t="n"/>
      <c r="DT49" s="1731" t="n"/>
      <c r="DU49" s="1731" t="n"/>
      <c r="DV49" s="1731" t="n"/>
      <c r="DW49" s="1731" t="n"/>
      <c r="DX49" s="2811">
        <f>(CS49-CZ49)*10^6</f>
        <v/>
      </c>
      <c r="DY49" s="2811">
        <f>(CT49-DC49)*10^6</f>
        <v/>
      </c>
      <c r="DZ49" s="2811">
        <f>(CW49-DD49)*10^6</f>
        <v/>
      </c>
      <c r="EA49" s="1731" t="n"/>
      <c r="EB49" s="1731" t="n"/>
      <c r="EC49" s="1731" t="n"/>
      <c r="ED49" s="1731" t="n"/>
      <c r="EE49" s="1731" t="n"/>
      <c r="EF49" s="1731" t="n"/>
      <c r="EG49" s="1731" t="n"/>
      <c r="EH49" s="1731" t="n"/>
      <c r="EI49" s="1731" t="n"/>
      <c r="EJ49" s="1731" t="n"/>
      <c r="EK49" s="1731" t="n"/>
      <c r="EL49" s="1731" t="n"/>
      <c r="EM49" s="1731" t="n"/>
      <c r="EN49" s="1731" t="n"/>
      <c r="EO49" s="1731" t="n"/>
      <c r="EP49" s="1731" t="n"/>
      <c r="EQ49" s="1731" t="n"/>
      <c r="ER49" s="1731" t="n"/>
      <c r="ES49" s="1731" t="n"/>
      <c r="ET49" s="1731" t="n"/>
      <c r="EU49" s="1731" t="n"/>
      <c r="EV49" s="1731" t="n"/>
      <c r="EW49" s="1731" t="n"/>
      <c r="EX49" s="1731" t="n"/>
      <c r="EY49" s="1731" t="n"/>
      <c r="EZ49" s="1731" t="n"/>
      <c r="FA49" s="1731" t="n"/>
      <c r="FB49" s="1731" t="n"/>
      <c r="FC49" s="1731" t="n"/>
      <c r="FD49" s="1731" t="n"/>
      <c r="FE49" s="1731" t="n"/>
      <c r="FF49" s="1731" t="n"/>
      <c r="FG49" s="1731" t="n"/>
      <c r="FH49" s="1731" t="n"/>
      <c r="FI49" s="1731" t="n"/>
      <c r="FJ49" s="1731" t="n"/>
      <c r="FK49" s="1731" t="n"/>
      <c r="FL49" s="1731" t="n"/>
      <c r="FM49" s="1731" t="n"/>
      <c r="FN49" s="1731" t="n"/>
      <c r="FO49" s="1731" t="n"/>
      <c r="FP49" s="1731" t="n"/>
      <c r="FQ49" s="1731" t="n"/>
      <c r="FR49" s="1731" t="n"/>
      <c r="FS49" s="1731" t="n"/>
      <c r="FT49" s="1731" t="n"/>
      <c r="FU49" s="1731" t="n"/>
      <c r="FV49" s="1731" t="n"/>
      <c r="FW49" s="1731" t="n"/>
      <c r="FX49" s="1731" t="n"/>
      <c r="FY49" s="1731" t="n"/>
    </row>
    <row customFormat="1" customHeight="1" ht="19.5" r="50" s="1650">
      <c r="T50" s="1858" t="n"/>
      <c r="AB50" s="1858" t="n"/>
      <c r="BA50" s="1858" t="n"/>
      <c r="BB50" s="1858" t="n"/>
      <c r="BC50" s="1858" t="n"/>
      <c r="BD50" s="1858" t="n"/>
      <c r="BE50" s="1858" t="n"/>
      <c r="BF50" s="1858" t="n"/>
      <c r="BG50" s="1858" t="n"/>
      <c r="BH50" s="1858" t="n"/>
      <c r="BI50" s="1858" t="n"/>
      <c r="BJ50" s="1858" t="n"/>
      <c r="BK50" s="1858" t="n"/>
      <c r="BL50" s="1858" t="n"/>
      <c r="BM50" s="1858" t="n"/>
      <c r="BN50" s="1858" t="n"/>
      <c r="BO50" s="1858" t="n"/>
      <c r="BP50" s="1858" t="n"/>
      <c r="BQ50" s="1858" t="n"/>
      <c r="BR50" s="1858" t="n"/>
      <c r="BS50" s="1858" t="n"/>
      <c r="BT50" s="1858" t="n"/>
      <c r="BU50" s="1858" t="n"/>
      <c r="BV50" s="1858" t="n"/>
      <c r="BW50" s="1858" t="n"/>
      <c r="BX50" s="1858" t="n"/>
      <c r="BY50" s="1858" t="n"/>
      <c r="BZ50" s="1858" t="n"/>
      <c r="CA50" s="1858" t="n"/>
      <c r="CB50" s="1858" t="n"/>
      <c r="CC50" s="1858" t="n"/>
      <c r="CD50" s="1858" t="n"/>
      <c r="CE50" s="1858" t="n"/>
      <c r="CF50" s="1858" t="n"/>
      <c r="CG50" s="1858" t="n"/>
      <c r="CH50" s="1858" t="n"/>
      <c r="CI50" s="1858" t="n"/>
      <c r="CS50" s="1859" t="n"/>
      <c r="CT50" s="1859" t="n"/>
      <c r="CU50" s="1651" t="n"/>
      <c r="CV50" s="1651" t="n"/>
      <c r="CW50" s="1651" t="n"/>
      <c r="CX50" s="1652" t="n"/>
      <c r="CY50" s="1651" t="n"/>
      <c r="CZ50" s="3606" t="n"/>
      <c r="DA50" s="3605" t="n"/>
      <c r="DB50" s="3605" t="n"/>
      <c r="DC50" s="3605" t="n"/>
      <c r="DD50" s="3605" t="n"/>
      <c r="DE50" s="1652" t="n"/>
      <c r="DF50" s="1651" t="n"/>
      <c r="DG50" s="1651" t="n"/>
      <c r="DH50" s="1651" t="n"/>
      <c r="DJ50" s="1731" t="n"/>
      <c r="DK50" s="1731" t="n"/>
      <c r="DL50" s="1731" t="n"/>
      <c r="DM50" s="1731" t="n"/>
      <c r="DN50" s="1731" t="n"/>
      <c r="DO50" s="1731" t="n"/>
      <c r="DP50" s="1731" t="n"/>
      <c r="DQ50" s="1731" t="n"/>
      <c r="DR50" s="1731" t="n"/>
      <c r="DS50" s="1731" t="n"/>
      <c r="DT50" s="1731" t="n"/>
      <c r="DU50" s="1731" t="n"/>
      <c r="DV50" s="1731" t="n"/>
      <c r="DW50" s="1731" t="n"/>
      <c r="DX50" s="2811">
        <f>(CS50-CZ50)*10^6</f>
        <v/>
      </c>
      <c r="DY50" s="2811">
        <f>(CT50-DC50)*10^6</f>
        <v/>
      </c>
      <c r="DZ50" s="2811">
        <f>(CW50-DD50)*10^6</f>
        <v/>
      </c>
      <c r="EA50" s="1731" t="n"/>
      <c r="EB50" s="1731" t="n"/>
      <c r="EC50" s="1731" t="n"/>
      <c r="ED50" s="1731" t="n"/>
      <c r="EE50" s="1731" t="n"/>
      <c r="EF50" s="1731" t="n"/>
      <c r="EG50" s="1731" t="n"/>
      <c r="EH50" s="1731" t="n"/>
      <c r="EI50" s="1731" t="n"/>
      <c r="EJ50" s="1731" t="n"/>
      <c r="EK50" s="1731" t="n"/>
      <c r="EL50" s="1731" t="n"/>
      <c r="EM50" s="1731" t="n"/>
      <c r="EN50" s="1731" t="n"/>
      <c r="EO50" s="1731" t="n"/>
      <c r="EP50" s="1731" t="n"/>
      <c r="EQ50" s="1731" t="n"/>
      <c r="ER50" s="1731" t="n"/>
      <c r="ES50" s="1731" t="n"/>
      <c r="ET50" s="1731" t="n"/>
      <c r="EU50" s="1731" t="n"/>
      <c r="EV50" s="1731" t="n"/>
      <c r="EW50" s="1731" t="n"/>
      <c r="EX50" s="1731" t="n"/>
      <c r="EY50" s="1731" t="n"/>
      <c r="EZ50" s="1731" t="n"/>
      <c r="FA50" s="1731" t="n"/>
      <c r="FB50" s="1731" t="n"/>
      <c r="FC50" s="1731" t="n"/>
      <c r="FD50" s="1731" t="n"/>
      <c r="FE50" s="1731" t="n"/>
      <c r="FF50" s="1731" t="n"/>
      <c r="FG50" s="1731" t="n"/>
      <c r="FH50" s="1731" t="n"/>
      <c r="FI50" s="1731" t="n"/>
      <c r="FJ50" s="1731" t="n"/>
      <c r="FK50" s="1731" t="n"/>
      <c r="FL50" s="1731" t="n"/>
      <c r="FM50" s="1731" t="n"/>
      <c r="FN50" s="1731" t="n"/>
      <c r="FO50" s="1731" t="n"/>
      <c r="FP50" s="1731" t="n"/>
      <c r="FQ50" s="1731" t="n"/>
      <c r="FR50" s="1731" t="n"/>
      <c r="FS50" s="1731" t="n"/>
      <c r="FT50" s="1731" t="n"/>
      <c r="FU50" s="1731" t="n"/>
      <c r="FV50" s="1731" t="n"/>
      <c r="FW50" s="1731" t="n"/>
      <c r="FX50" s="1731" t="n"/>
      <c r="FY50" s="1731" t="n"/>
    </row>
    <row customFormat="1" r="51" s="1650">
      <c r="T51" s="1858" t="n"/>
      <c r="AB51" s="1858" t="n"/>
      <c r="BA51" s="1858" t="n"/>
      <c r="BB51" s="1858" t="n"/>
      <c r="BC51" s="1858" t="n"/>
      <c r="BD51" s="1858" t="n"/>
      <c r="BE51" s="1858" t="n"/>
      <c r="BF51" s="1858" t="n"/>
      <c r="BG51" s="1858" t="n"/>
      <c r="BH51" s="1858" t="n"/>
      <c r="BI51" s="1858" t="n"/>
      <c r="BJ51" s="1858" t="n"/>
      <c r="BK51" s="1858" t="n"/>
      <c r="BL51" s="1861" t="n">
        <v>17421.4156643207</v>
      </c>
      <c r="BM51" s="1858" t="n"/>
      <c r="BN51" s="1858" t="n"/>
      <c r="BO51" s="1858" t="n"/>
      <c r="BP51" s="1858" t="n"/>
      <c r="BQ51" s="1858" t="n"/>
      <c r="BR51" s="1858" t="n"/>
      <c r="BS51" s="1858" t="n"/>
      <c r="BT51" s="1858" t="n"/>
      <c r="BU51" s="1858" t="n"/>
      <c r="BV51" s="1858" t="n"/>
      <c r="BW51" s="1858" t="n"/>
      <c r="BX51" s="1858" t="n"/>
      <c r="BY51" s="1858" t="n"/>
      <c r="BZ51" s="1858" t="n"/>
      <c r="CA51" s="1858" t="n"/>
      <c r="CB51" s="1858" t="n"/>
      <c r="CC51" s="1858" t="n"/>
      <c r="CD51" s="1858" t="n"/>
      <c r="CE51" s="1858" t="n"/>
      <c r="CF51" s="1858" t="n"/>
      <c r="CG51" s="1858" t="n"/>
      <c r="CH51" s="1858" t="n"/>
      <c r="CI51" s="1858" t="n"/>
      <c r="CK51" s="1861" t="n"/>
      <c r="CS51" s="1651" t="n"/>
      <c r="CT51" s="1651" t="n"/>
      <c r="CU51" s="1651" t="n"/>
      <c r="CV51" s="1651" t="n"/>
      <c r="CW51" s="1651" t="n"/>
      <c r="CX51" s="1652" t="n"/>
      <c r="CY51" s="1651" t="n"/>
      <c r="CZ51" s="3606" t="n"/>
      <c r="DA51" s="3605" t="n"/>
      <c r="DB51" s="3605" t="n"/>
      <c r="DC51" s="3605" t="n"/>
      <c r="DD51" s="3605" t="n"/>
      <c r="DE51" s="1652" t="n"/>
      <c r="DF51" s="1651" t="n"/>
      <c r="DG51" s="1651" t="n"/>
      <c r="DH51" s="1651" t="n"/>
      <c r="DJ51" s="1731" t="n"/>
      <c r="DK51" s="1731" t="n"/>
      <c r="DL51" s="1731" t="n"/>
      <c r="DM51" s="1731" t="n"/>
      <c r="DN51" s="1731" t="n"/>
      <c r="DO51" s="1731" t="n"/>
      <c r="DP51" s="1731" t="n"/>
      <c r="DQ51" s="1731" t="n"/>
      <c r="DR51" s="1731" t="n"/>
      <c r="DS51" s="1731" t="n"/>
      <c r="DT51" s="1731" t="n"/>
      <c r="DU51" s="1731" t="n"/>
      <c r="DV51" s="1731" t="n"/>
      <c r="DW51" s="1731" t="n"/>
      <c r="DX51" s="2811">
        <f>(CS51-CZ51)*10^6</f>
        <v/>
      </c>
      <c r="DY51" s="2811">
        <f>(CT51-DC51)*10^6</f>
        <v/>
      </c>
      <c r="DZ51" s="2811">
        <f>(CW51-DD51)*10^6</f>
        <v/>
      </c>
      <c r="EA51" s="1731" t="n"/>
      <c r="EB51" s="1731" t="n"/>
      <c r="EC51" s="1731" t="n"/>
      <c r="ED51" s="1731" t="n"/>
      <c r="EE51" s="1731" t="n"/>
      <c r="EF51" s="1731" t="n"/>
      <c r="EG51" s="1731" t="n"/>
      <c r="EH51" s="1731" t="n"/>
      <c r="EI51" s="1731" t="n"/>
      <c r="EJ51" s="1731" t="n"/>
      <c r="EK51" s="1731" t="n"/>
      <c r="EL51" s="1731" t="n"/>
      <c r="EM51" s="1731" t="n"/>
      <c r="EN51" s="1731" t="n"/>
      <c r="EO51" s="1731" t="n"/>
      <c r="EP51" s="1731" t="n"/>
      <c r="EQ51" s="1731" t="n"/>
      <c r="ER51" s="1731" t="n"/>
      <c r="ES51" s="1731" t="n"/>
      <c r="ET51" s="1731" t="n"/>
      <c r="EU51" s="1731" t="n"/>
      <c r="EV51" s="1731" t="n"/>
      <c r="EW51" s="1731" t="n"/>
      <c r="EX51" s="1731" t="n"/>
      <c r="EY51" s="1731" t="n"/>
      <c r="EZ51" s="1731" t="n"/>
      <c r="FA51" s="1731" t="n"/>
      <c r="FB51" s="1731" t="n"/>
      <c r="FC51" s="1731" t="n"/>
      <c r="FD51" s="1731" t="n"/>
      <c r="FE51" s="1731" t="n"/>
      <c r="FF51" s="1731" t="n"/>
      <c r="FG51" s="1731" t="n"/>
      <c r="FH51" s="1731" t="n"/>
      <c r="FI51" s="1731" t="n"/>
      <c r="FJ51" s="1731" t="n"/>
      <c r="FK51" s="1731" t="n"/>
      <c r="FL51" s="1731" t="n"/>
      <c r="FM51" s="1731" t="n"/>
      <c r="FN51" s="1731" t="n"/>
      <c r="FO51" s="1731" t="n"/>
      <c r="FP51" s="1731" t="n"/>
      <c r="FQ51" s="1731" t="n"/>
      <c r="FR51" s="1731" t="n"/>
      <c r="FS51" s="1731" t="n"/>
      <c r="FT51" s="1731" t="n"/>
      <c r="FU51" s="1731" t="n"/>
      <c r="FV51" s="1731" t="n"/>
      <c r="FW51" s="1731" t="n"/>
      <c r="FX51" s="1731" t="n"/>
      <c r="FY51" s="1731" t="n"/>
    </row>
    <row customFormat="1" r="52" s="1650">
      <c r="T52" s="1858" t="n"/>
      <c r="AB52" s="1858" t="n"/>
      <c r="BA52" s="1858" t="n"/>
      <c r="BB52" s="1858" t="n"/>
      <c r="BC52" s="1858" t="n"/>
      <c r="BD52" s="1858" t="n"/>
      <c r="BE52" s="1858" t="n"/>
      <c r="BF52" s="1858" t="n"/>
      <c r="BG52" s="1858" t="n"/>
      <c r="BH52" s="1858" t="n"/>
      <c r="BI52" s="1858" t="n"/>
      <c r="BJ52" s="1858" t="n"/>
      <c r="BK52" s="1858" t="n"/>
      <c r="BL52" s="1858" t="n"/>
      <c r="BM52" s="1858" t="n"/>
      <c r="BN52" s="1858" t="n"/>
      <c r="BO52" s="1858" t="n"/>
      <c r="BP52" s="1858" t="n"/>
      <c r="BQ52" s="1858" t="n"/>
      <c r="BR52" s="1858" t="n"/>
      <c r="BS52" s="1858" t="n"/>
      <c r="BT52" s="1858" t="n"/>
      <c r="BU52" s="1858" t="n"/>
      <c r="BV52" s="1858" t="n"/>
      <c r="BW52" s="1858" t="n"/>
      <c r="BX52" s="1858" t="n"/>
      <c r="BY52" s="1858" t="n"/>
      <c r="BZ52" s="1858" t="n"/>
      <c r="CA52" s="1858" t="n"/>
      <c r="CB52" s="1858" t="n"/>
      <c r="CC52" s="1858" t="n"/>
      <c r="CD52" s="1858" t="n"/>
      <c r="CE52" s="1858" t="n"/>
      <c r="CF52" s="1858" t="n"/>
      <c r="CG52" s="1858" t="n"/>
      <c r="CH52" s="1858" t="n"/>
      <c r="CI52" s="1858" t="n"/>
      <c r="CS52" s="1651" t="n"/>
      <c r="CT52" s="1651" t="n"/>
      <c r="CU52" s="1651" t="n"/>
      <c r="CV52" s="1651" t="n"/>
      <c r="CW52" s="1651" t="n"/>
      <c r="CX52" s="1652" t="n"/>
      <c r="CY52" s="1651" t="n"/>
      <c r="CZ52" s="3606" t="n"/>
      <c r="DA52" s="3605" t="n"/>
      <c r="DB52" s="3605" t="n"/>
      <c r="DC52" s="3605" t="n"/>
      <c r="DD52" s="3605" t="n"/>
      <c r="DE52" s="1652" t="n"/>
      <c r="DF52" s="1651" t="n"/>
      <c r="DG52" s="1651" t="n"/>
      <c r="DH52" s="1651" t="n"/>
      <c r="DJ52" s="1731" t="n"/>
      <c r="DK52" s="1731" t="n"/>
      <c r="DL52" s="1731" t="n"/>
      <c r="DM52" s="1731" t="n"/>
      <c r="DN52" s="1731" t="n"/>
      <c r="DO52" s="1731" t="n"/>
      <c r="DP52" s="1731" t="n"/>
      <c r="DQ52" s="1731" t="n"/>
      <c r="DR52" s="1731" t="n"/>
      <c r="DS52" s="1731" t="n"/>
      <c r="DT52" s="1731" t="n"/>
      <c r="DU52" s="1731" t="n"/>
      <c r="DV52" s="1731" t="n"/>
      <c r="DW52" s="1731" t="n"/>
      <c r="DX52" s="2811">
        <f>(CS52-CZ52)*10^6</f>
        <v/>
      </c>
      <c r="DY52" s="2811">
        <f>(CT52-DC52)*10^6</f>
        <v/>
      </c>
      <c r="DZ52" s="2811">
        <f>(CW52-DD52)*10^6</f>
        <v/>
      </c>
      <c r="EA52" s="1731" t="n"/>
      <c r="EB52" s="1731" t="n"/>
      <c r="EC52" s="1731" t="n"/>
      <c r="ED52" s="1731" t="n"/>
      <c r="EE52" s="1731" t="n"/>
      <c r="EF52" s="1731" t="n"/>
      <c r="EG52" s="1731" t="n"/>
      <c r="EH52" s="1731" t="n"/>
      <c r="EI52" s="1731" t="n"/>
      <c r="EJ52" s="1731" t="n"/>
      <c r="EK52" s="1731" t="n"/>
      <c r="EL52" s="1731" t="n"/>
      <c r="EM52" s="1731" t="n"/>
      <c r="EN52" s="1731" t="n"/>
      <c r="EO52" s="1731" t="n"/>
      <c r="EP52" s="1731" t="n"/>
      <c r="EQ52" s="1731" t="n"/>
      <c r="ER52" s="1731" t="n"/>
      <c r="ES52" s="1731" t="n"/>
      <c r="ET52" s="1731" t="n"/>
      <c r="EU52" s="1731" t="n"/>
      <c r="EV52" s="1731" t="n"/>
      <c r="EW52" s="1731" t="n"/>
      <c r="EX52" s="1731" t="n"/>
      <c r="EY52" s="1731" t="n"/>
      <c r="EZ52" s="1731" t="n"/>
      <c r="FA52" s="1731" t="n"/>
      <c r="FB52" s="1731" t="n"/>
      <c r="FC52" s="1731" t="n"/>
      <c r="FD52" s="1731" t="n"/>
      <c r="FE52" s="1731" t="n"/>
      <c r="FF52" s="1731" t="n"/>
      <c r="FG52" s="1731" t="n"/>
      <c r="FH52" s="1731" t="n"/>
      <c r="FI52" s="1731" t="n"/>
      <c r="FJ52" s="1731" t="n"/>
      <c r="FK52" s="1731" t="n"/>
      <c r="FL52" s="1731" t="n"/>
      <c r="FM52" s="1731" t="n"/>
      <c r="FN52" s="1731" t="n"/>
      <c r="FO52" s="1731" t="n"/>
      <c r="FP52" s="1731" t="n"/>
      <c r="FQ52" s="1731" t="n"/>
      <c r="FR52" s="1731" t="n"/>
      <c r="FS52" s="1731" t="n"/>
      <c r="FT52" s="1731" t="n"/>
      <c r="FU52" s="1731" t="n"/>
      <c r="FV52" s="1731" t="n"/>
      <c r="FW52" s="1731" t="n"/>
      <c r="FX52" s="1731" t="n"/>
      <c r="FY52" s="1731" t="n"/>
    </row>
    <row customFormat="1" r="53" s="1650">
      <c r="T53" s="1858" t="n"/>
      <c r="AB53" s="1858" t="n"/>
      <c r="BA53" s="1858" t="n"/>
      <c r="BB53" s="1858" t="n"/>
      <c r="BC53" s="1858" t="n"/>
      <c r="BD53" s="1858" t="n"/>
      <c r="BE53" s="1858" t="n"/>
      <c r="BF53" s="1858" t="n"/>
      <c r="BG53" s="1858" t="n"/>
      <c r="BH53" s="1858" t="n"/>
      <c r="BI53" s="1858" t="n"/>
      <c r="BJ53" s="1858" t="n"/>
      <c r="BK53" s="1858" t="n"/>
      <c r="BL53" s="1858" t="n"/>
      <c r="BM53" s="1858" t="n"/>
      <c r="BN53" s="1858" t="n"/>
      <c r="BO53" s="1858" t="n"/>
      <c r="BP53" s="1858" t="n"/>
      <c r="BQ53" s="1858" t="n"/>
      <c r="BR53" s="1858" t="n"/>
      <c r="BS53" s="1858" t="n"/>
      <c r="BT53" s="1858" t="n"/>
      <c r="BU53" s="1858" t="n"/>
      <c r="BV53" s="1858" t="n"/>
      <c r="BW53" s="1858" t="n"/>
      <c r="BX53" s="1858" t="n"/>
      <c r="BY53" s="1858" t="n"/>
      <c r="BZ53" s="1858" t="n"/>
      <c r="CA53" s="1858" t="n"/>
      <c r="CB53" s="1858" t="n"/>
      <c r="CC53" s="1858" t="n"/>
      <c r="CD53" s="1858" t="n"/>
      <c r="CE53" s="1858" t="n"/>
      <c r="CF53" s="1858" t="n"/>
      <c r="CG53" s="1858" t="n"/>
      <c r="CH53" s="1858" t="n"/>
      <c r="CI53" s="1858" t="n"/>
      <c r="CS53" s="1651" t="n"/>
      <c r="CT53" s="1651" t="n"/>
      <c r="CU53" s="1651" t="n"/>
      <c r="CV53" s="1651" t="n"/>
      <c r="CW53" s="1651" t="n"/>
      <c r="CX53" s="1652" t="n"/>
      <c r="CY53" s="1651" t="n"/>
      <c r="CZ53" s="3606" t="n"/>
      <c r="DA53" s="3605" t="n"/>
      <c r="DB53" s="3605" t="n"/>
      <c r="DC53" s="3605" t="n"/>
      <c r="DD53" s="3605" t="n"/>
      <c r="DE53" s="1652" t="n"/>
      <c r="DF53" s="1651" t="n"/>
      <c r="DG53" s="1651" t="n"/>
      <c r="DH53" s="1651" t="n"/>
      <c r="DJ53" s="1731" t="n"/>
      <c r="DK53" s="1731" t="n"/>
      <c r="DL53" s="1731" t="n"/>
      <c r="DM53" s="1731" t="n"/>
      <c r="DN53" s="1731" t="n"/>
      <c r="DO53" s="1731" t="n"/>
      <c r="DP53" s="1731" t="n"/>
      <c r="DQ53" s="1731" t="n"/>
      <c r="DR53" s="1731" t="n"/>
      <c r="DS53" s="1731" t="n"/>
      <c r="DT53" s="1731" t="n"/>
      <c r="DU53" s="1731" t="n"/>
      <c r="DV53" s="1731" t="n"/>
      <c r="DW53" s="1731" t="n"/>
      <c r="DX53" s="2811">
        <f>(CS53-CZ53)*10^6</f>
        <v/>
      </c>
      <c r="DY53" s="2811">
        <f>(CT53-DC53)*10^6</f>
        <v/>
      </c>
      <c r="DZ53" s="2811">
        <f>(CW53-DD53)*10^6</f>
        <v/>
      </c>
      <c r="EA53" s="1731" t="n"/>
      <c r="EB53" s="1731" t="n"/>
      <c r="EC53" s="1731" t="n"/>
      <c r="ED53" s="1731" t="n"/>
      <c r="EE53" s="1731" t="n"/>
      <c r="EF53" s="1731" t="n"/>
      <c r="EG53" s="1731" t="n"/>
      <c r="EH53" s="1731" t="n"/>
      <c r="EI53" s="1731" t="n"/>
      <c r="EJ53" s="1731" t="n"/>
      <c r="EK53" s="1731" t="n"/>
      <c r="EL53" s="1731" t="n"/>
      <c r="EM53" s="1731" t="n"/>
      <c r="EN53" s="1731" t="n"/>
      <c r="EO53" s="1731" t="n"/>
      <c r="EP53" s="1731" t="n"/>
      <c r="EQ53" s="1731" t="n"/>
      <c r="ER53" s="1731" t="n"/>
      <c r="ES53" s="1731" t="n"/>
      <c r="ET53" s="1731" t="n"/>
      <c r="EU53" s="1731" t="n"/>
      <c r="EV53" s="1731" t="n"/>
      <c r="EW53" s="1731" t="n"/>
      <c r="EX53" s="1731" t="n"/>
      <c r="EY53" s="1731" t="n"/>
      <c r="EZ53" s="1731" t="n"/>
      <c r="FA53" s="1731" t="n"/>
      <c r="FB53" s="1731" t="n"/>
      <c r="FC53" s="1731" t="n"/>
      <c r="FD53" s="1731" t="n"/>
      <c r="FE53" s="1731" t="n"/>
      <c r="FF53" s="1731" t="n"/>
      <c r="FG53" s="1731" t="n"/>
      <c r="FH53" s="1731" t="n"/>
      <c r="FI53" s="1731" t="n"/>
      <c r="FJ53" s="1731" t="n"/>
      <c r="FK53" s="1731" t="n"/>
      <c r="FL53" s="1731" t="n"/>
      <c r="FM53" s="1731" t="n"/>
      <c r="FN53" s="1731" t="n"/>
      <c r="FO53" s="1731" t="n"/>
      <c r="FP53" s="1731" t="n"/>
      <c r="FQ53" s="1731" t="n"/>
      <c r="FR53" s="1731" t="n"/>
      <c r="FS53" s="1731" t="n"/>
      <c r="FT53" s="1731" t="n"/>
      <c r="FU53" s="1731" t="n"/>
      <c r="FV53" s="1731" t="n"/>
      <c r="FW53" s="1731" t="n"/>
      <c r="FX53" s="1731" t="n"/>
      <c r="FY53" s="1731" t="n"/>
    </row>
    <row customFormat="1" r="54" s="1650">
      <c r="T54" s="1858" t="n"/>
      <c r="AB54" s="1858" t="n"/>
      <c r="BA54" s="1858" t="n"/>
      <c r="BB54" s="1858" t="n"/>
      <c r="BC54" s="1858" t="n"/>
      <c r="BD54" s="1858" t="n"/>
      <c r="BE54" s="1858" t="n"/>
      <c r="BF54" s="1858" t="n"/>
      <c r="BG54" s="1858" t="n"/>
      <c r="BH54" s="1858" t="n"/>
      <c r="BI54" s="1858" t="n"/>
      <c r="BJ54" s="1858" t="n"/>
      <c r="BK54" s="1858" t="n"/>
      <c r="BL54" s="1858" t="n"/>
      <c r="BM54" s="1858" t="n"/>
      <c r="BN54" s="1858" t="n"/>
      <c r="BO54" s="1858" t="n"/>
      <c r="BP54" s="1858" t="n"/>
      <c r="BQ54" s="1858" t="n"/>
      <c r="BR54" s="1858" t="n"/>
      <c r="BS54" s="1858" t="n"/>
      <c r="BT54" s="1858" t="n"/>
      <c r="BU54" s="1858" t="n"/>
      <c r="BV54" s="1858" t="n"/>
      <c r="BW54" s="1858" t="n"/>
      <c r="BX54" s="1858" t="n"/>
      <c r="BY54" s="1858" t="n"/>
      <c r="BZ54" s="1858" t="n"/>
      <c r="CA54" s="1858" t="n"/>
      <c r="CB54" s="1858" t="n"/>
      <c r="CC54" s="1858" t="n"/>
      <c r="CD54" s="1858" t="n"/>
      <c r="CE54" s="1858" t="n"/>
      <c r="CF54" s="1858" t="n"/>
      <c r="CG54" s="1858" t="n"/>
      <c r="CH54" s="1858" t="n"/>
      <c r="CI54" s="1858" t="n"/>
      <c r="CS54" s="1651" t="n"/>
      <c r="CT54" s="1651" t="n"/>
      <c r="CU54" s="1651" t="n"/>
      <c r="CV54" s="1651" t="n"/>
      <c r="CW54" s="1651" t="n"/>
      <c r="CX54" s="1652" t="n"/>
      <c r="CY54" s="1651" t="n"/>
      <c r="CZ54" s="3606" t="n"/>
      <c r="DA54" s="3605" t="n"/>
      <c r="DB54" s="3605" t="n"/>
      <c r="DC54" s="3605" t="n"/>
      <c r="DD54" s="3605" t="n"/>
      <c r="DE54" s="1652" t="n"/>
      <c r="DF54" s="1651" t="n"/>
      <c r="DG54" s="1651" t="n"/>
      <c r="DH54" s="1651" t="n"/>
      <c r="DJ54" s="1731" t="n"/>
      <c r="DK54" s="1731" t="n"/>
      <c r="DL54" s="1731" t="n"/>
      <c r="DM54" s="1731" t="n"/>
      <c r="DN54" s="1731" t="n"/>
      <c r="DO54" s="1731" t="n"/>
      <c r="DP54" s="1731" t="n"/>
      <c r="DQ54" s="1731" t="n"/>
      <c r="DR54" s="1731" t="n"/>
      <c r="DS54" s="1731" t="n"/>
      <c r="DT54" s="1731" t="n"/>
      <c r="DU54" s="1731" t="n"/>
      <c r="DV54" s="1731" t="n"/>
      <c r="DW54" s="1731" t="n"/>
      <c r="DX54" s="2811">
        <f>(CS54-CZ54)*10^6</f>
        <v/>
      </c>
      <c r="DY54" s="2811">
        <f>(CT54-DC54)*10^6</f>
        <v/>
      </c>
      <c r="DZ54" s="2811">
        <f>(CW54-DD54)*10^6</f>
        <v/>
      </c>
      <c r="EA54" s="1731" t="n"/>
      <c r="EB54" s="1731" t="n"/>
      <c r="EC54" s="1731" t="n"/>
      <c r="ED54" s="1731" t="n"/>
      <c r="EE54" s="1731" t="n"/>
      <c r="EF54" s="1731" t="n"/>
      <c r="EG54" s="1731" t="n"/>
      <c r="EH54" s="1731" t="n"/>
      <c r="EI54" s="1731" t="n"/>
      <c r="EJ54" s="1731" t="n"/>
      <c r="EK54" s="1731" t="n"/>
      <c r="EL54" s="1731" t="n"/>
      <c r="EM54" s="1731" t="n"/>
      <c r="EN54" s="1731" t="n"/>
      <c r="EO54" s="1731" t="n"/>
      <c r="EP54" s="1731" t="n"/>
      <c r="EQ54" s="1731" t="n"/>
      <c r="ER54" s="1731" t="n"/>
      <c r="ES54" s="1731" t="n"/>
      <c r="ET54" s="1731" t="n"/>
      <c r="EU54" s="1731" t="n"/>
      <c r="EV54" s="1731" t="n"/>
      <c r="EW54" s="1731" t="n"/>
      <c r="EX54" s="1731" t="n"/>
      <c r="EY54" s="1731" t="n"/>
      <c r="EZ54" s="1731" t="n"/>
      <c r="FA54" s="1731" t="n"/>
      <c r="FB54" s="1731" t="n"/>
      <c r="FC54" s="1731" t="n"/>
      <c r="FD54" s="1731" t="n"/>
      <c r="FE54" s="1731" t="n"/>
      <c r="FF54" s="1731" t="n"/>
      <c r="FG54" s="1731" t="n"/>
      <c r="FH54" s="1731" t="n"/>
      <c r="FI54" s="1731" t="n"/>
      <c r="FJ54" s="1731" t="n"/>
      <c r="FK54" s="1731" t="n"/>
      <c r="FL54" s="1731" t="n"/>
      <c r="FM54" s="1731" t="n"/>
      <c r="FN54" s="1731" t="n"/>
      <c r="FO54" s="1731" t="n"/>
      <c r="FP54" s="1731" t="n"/>
      <c r="FQ54" s="1731" t="n"/>
      <c r="FR54" s="1731" t="n"/>
      <c r="FS54" s="1731" t="n"/>
      <c r="FT54" s="1731" t="n"/>
      <c r="FU54" s="1731" t="n"/>
      <c r="FV54" s="1731" t="n"/>
      <c r="FW54" s="1731" t="n"/>
      <c r="FX54" s="1731" t="n"/>
      <c r="FY54" s="1731" t="n"/>
    </row>
    <row customFormat="1" r="55" s="1650">
      <c r="T55" s="1858" t="n"/>
      <c r="AB55" s="1858" t="n"/>
      <c r="BA55" s="1858" t="n"/>
      <c r="BB55" s="1858" t="n"/>
      <c r="BC55" s="1858" t="n"/>
      <c r="BD55" s="1858" t="n"/>
      <c r="BE55" s="1858" t="n"/>
      <c r="BF55" s="1858" t="n"/>
      <c r="BG55" s="1858" t="n"/>
      <c r="BH55" s="1858" t="n"/>
      <c r="BI55" s="1858" t="n"/>
      <c r="BJ55" s="1858" t="n"/>
      <c r="BK55" s="1858" t="n"/>
      <c r="BL55" s="1858" t="n"/>
      <c r="BM55" s="1858" t="n"/>
      <c r="BN55" s="1858" t="n"/>
      <c r="BO55" s="1858" t="n"/>
      <c r="BP55" s="1858" t="n"/>
      <c r="BQ55" s="1858" t="n"/>
      <c r="BR55" s="1858" t="n"/>
      <c r="BS55" s="1858" t="n"/>
      <c r="BT55" s="1858" t="n"/>
      <c r="BU55" s="1858" t="n"/>
      <c r="BV55" s="1858" t="n"/>
      <c r="BW55" s="1858" t="n"/>
      <c r="BX55" s="1858" t="n"/>
      <c r="BY55" s="1858" t="n"/>
      <c r="BZ55" s="1858" t="n"/>
      <c r="CA55" s="1858" t="n"/>
      <c r="CB55" s="1858" t="n"/>
      <c r="CC55" s="1858" t="n"/>
      <c r="CD55" s="1858" t="n"/>
      <c r="CE55" s="1858" t="n"/>
      <c r="CF55" s="1858" t="n"/>
      <c r="CG55" s="1858" t="n"/>
      <c r="CH55" s="1858" t="n"/>
      <c r="CI55" s="1858" t="n"/>
      <c r="CS55" s="1651" t="n"/>
      <c r="CT55" s="1651" t="n"/>
      <c r="CU55" s="1651" t="n"/>
      <c r="CV55" s="1651" t="n"/>
      <c r="CW55" s="1651" t="n"/>
      <c r="CX55" s="1652" t="n"/>
      <c r="CY55" s="1651" t="n"/>
      <c r="CZ55" s="3606" t="n"/>
      <c r="DA55" s="3605" t="n"/>
      <c r="DB55" s="3605" t="n"/>
      <c r="DC55" s="3605" t="n"/>
      <c r="DD55" s="3605" t="n"/>
      <c r="DE55" s="1652" t="n"/>
      <c r="DF55" s="1651" t="n"/>
      <c r="DG55" s="1651" t="n"/>
      <c r="DH55" s="1651" t="n"/>
      <c r="DJ55" s="1731" t="n"/>
      <c r="DK55" s="1731" t="n"/>
      <c r="DL55" s="1731" t="n"/>
      <c r="DM55" s="1731" t="n"/>
      <c r="DN55" s="1731" t="n"/>
      <c r="DO55" s="1731" t="n"/>
      <c r="DP55" s="1731" t="n"/>
      <c r="DQ55" s="1731" t="n"/>
      <c r="DR55" s="1731" t="n"/>
      <c r="DS55" s="1731" t="n"/>
      <c r="DT55" s="1731" t="n"/>
      <c r="DU55" s="1731" t="n"/>
      <c r="DV55" s="1731" t="n"/>
      <c r="DW55" s="1731" t="n"/>
      <c r="DX55" s="2811">
        <f>(CS55-CZ55)*10^6</f>
        <v/>
      </c>
      <c r="DY55" s="2811">
        <f>(CT55-DC55)*10^6</f>
        <v/>
      </c>
      <c r="DZ55" s="2811">
        <f>(CW55-DD55)*10^6</f>
        <v/>
      </c>
      <c r="EA55" s="1731" t="n"/>
      <c r="EB55" s="1731" t="n"/>
      <c r="EC55" s="1731" t="n"/>
      <c r="ED55" s="1731" t="n"/>
      <c r="EE55" s="1731" t="n"/>
      <c r="EF55" s="1731" t="n"/>
      <c r="EG55" s="1731" t="n"/>
      <c r="EH55" s="1731" t="n"/>
      <c r="EI55" s="1731" t="n"/>
      <c r="EJ55" s="1731" t="n"/>
      <c r="EK55" s="1731" t="n"/>
      <c r="EL55" s="1731" t="n"/>
      <c r="EM55" s="1731" t="n"/>
      <c r="EN55" s="1731" t="n"/>
      <c r="EO55" s="1731" t="n"/>
      <c r="EP55" s="1731" t="n"/>
      <c r="EQ55" s="1731" t="n"/>
      <c r="ER55" s="1731" t="n"/>
      <c r="ES55" s="1731" t="n"/>
      <c r="ET55" s="1731" t="n"/>
      <c r="EU55" s="1731" t="n"/>
      <c r="EV55" s="1731" t="n"/>
      <c r="EW55" s="1731" t="n"/>
      <c r="EX55" s="1731" t="n"/>
      <c r="EY55" s="1731" t="n"/>
      <c r="EZ55" s="1731" t="n"/>
      <c r="FA55" s="1731" t="n"/>
      <c r="FB55" s="1731" t="n"/>
      <c r="FC55" s="1731" t="n"/>
      <c r="FD55" s="1731" t="n"/>
      <c r="FE55" s="1731" t="n"/>
      <c r="FF55" s="1731" t="n"/>
      <c r="FG55" s="1731" t="n"/>
      <c r="FH55" s="1731" t="n"/>
      <c r="FI55" s="1731" t="n"/>
      <c r="FJ55" s="1731" t="n"/>
      <c r="FK55" s="1731" t="n"/>
      <c r="FL55" s="1731" t="n"/>
      <c r="FM55" s="1731" t="n"/>
      <c r="FN55" s="1731" t="n"/>
      <c r="FO55" s="1731" t="n"/>
      <c r="FP55" s="1731" t="n"/>
      <c r="FQ55" s="1731" t="n"/>
      <c r="FR55" s="1731" t="n"/>
      <c r="FS55" s="1731" t="n"/>
      <c r="FT55" s="1731" t="n"/>
      <c r="FU55" s="1731" t="n"/>
      <c r="FV55" s="1731" t="n"/>
      <c r="FW55" s="1731" t="n"/>
      <c r="FX55" s="1731" t="n"/>
      <c r="FY55" s="1731" t="n"/>
    </row>
    <row customFormat="1" r="56" s="1650">
      <c r="T56" s="1858" t="n"/>
      <c r="AB56" s="1858" t="n"/>
      <c r="BA56" s="1858" t="n"/>
      <c r="BB56" s="1858" t="n"/>
      <c r="BC56" s="1858" t="n"/>
      <c r="BD56" s="1858" t="n"/>
      <c r="BE56" s="1858" t="n"/>
      <c r="BF56" s="1858" t="n"/>
      <c r="BG56" s="1858" t="n"/>
      <c r="BH56" s="1858" t="n"/>
      <c r="BI56" s="1858" t="n"/>
      <c r="BJ56" s="1858" t="n"/>
      <c r="BK56" s="1858" t="n"/>
      <c r="BL56" s="1858" t="n"/>
      <c r="BM56" s="1858" t="n"/>
      <c r="BN56" s="1858" t="n"/>
      <c r="BO56" s="1858" t="n"/>
      <c r="BP56" s="1858" t="n"/>
      <c r="BQ56" s="1858" t="n"/>
      <c r="BR56" s="1858" t="n"/>
      <c r="BS56" s="1858" t="n"/>
      <c r="BT56" s="1858" t="n"/>
      <c r="BU56" s="1858" t="n"/>
      <c r="BV56" s="1858" t="n"/>
      <c r="BW56" s="1858" t="n"/>
      <c r="BX56" s="1858" t="n"/>
      <c r="BY56" s="1858" t="n"/>
      <c r="BZ56" s="1858" t="n"/>
      <c r="CA56" s="1858" t="n"/>
      <c r="CB56" s="1858" t="n"/>
      <c r="CC56" s="1858" t="n"/>
      <c r="CD56" s="1858" t="n"/>
      <c r="CE56" s="1858" t="n"/>
      <c r="CF56" s="1858" t="n"/>
      <c r="CG56" s="1858" t="n"/>
      <c r="CH56" s="1858" t="n"/>
      <c r="CI56" s="1858" t="n"/>
      <c r="CS56" s="1651" t="n"/>
      <c r="CT56" s="1651" t="n"/>
      <c r="CU56" s="1651" t="n"/>
      <c r="CV56" s="1651" t="n"/>
      <c r="CW56" s="1651" t="n"/>
      <c r="CX56" s="1652" t="n"/>
      <c r="CY56" s="1651" t="n"/>
      <c r="CZ56" s="3606" t="n"/>
      <c r="DA56" s="3605" t="n"/>
      <c r="DB56" s="3605" t="n"/>
      <c r="DC56" s="3605" t="n"/>
      <c r="DD56" s="3605" t="n"/>
      <c r="DE56" s="1652" t="n"/>
      <c r="DF56" s="1651" t="n"/>
      <c r="DG56" s="1651" t="n"/>
      <c r="DH56" s="1651" t="n"/>
      <c r="DJ56" s="1731" t="n"/>
      <c r="DK56" s="1731" t="n"/>
      <c r="DL56" s="1731" t="n"/>
      <c r="DM56" s="1731" t="n"/>
      <c r="DN56" s="1731" t="n"/>
      <c r="DO56" s="1731" t="n"/>
      <c r="DP56" s="1731" t="n"/>
      <c r="DQ56" s="1731" t="n"/>
      <c r="DR56" s="1731" t="n"/>
      <c r="DS56" s="1731" t="n"/>
      <c r="DT56" s="1731" t="n"/>
      <c r="DU56" s="1731" t="n"/>
      <c r="DV56" s="1731" t="n"/>
      <c r="DW56" s="1731" t="n"/>
      <c r="DX56" s="2811">
        <f>(CS56-CZ56)*10^6</f>
        <v/>
      </c>
      <c r="DY56" s="2811">
        <f>(CT56-DC56)*10^6</f>
        <v/>
      </c>
      <c r="DZ56" s="2811">
        <f>(CW56-DD56)*10^6</f>
        <v/>
      </c>
      <c r="EA56" s="1731" t="n"/>
      <c r="EB56" s="1731" t="n"/>
      <c r="EC56" s="1731" t="n"/>
      <c r="ED56" s="1731" t="n"/>
      <c r="EE56" s="1731" t="n"/>
      <c r="EF56" s="1731" t="n"/>
      <c r="EG56" s="1731" t="n"/>
      <c r="EH56" s="1731" t="n"/>
      <c r="EI56" s="1731" t="n"/>
      <c r="EJ56" s="1731" t="n"/>
      <c r="EK56" s="1731" t="n"/>
      <c r="EL56" s="1731" t="n"/>
      <c r="EM56" s="1731" t="n"/>
      <c r="EN56" s="1731" t="n"/>
      <c r="EO56" s="1731" t="n"/>
      <c r="EP56" s="1731" t="n"/>
      <c r="EQ56" s="1731" t="n"/>
      <c r="ER56" s="1731" t="n"/>
      <c r="ES56" s="1731" t="n"/>
      <c r="ET56" s="1731" t="n"/>
      <c r="EU56" s="1731" t="n"/>
      <c r="EV56" s="1731" t="n"/>
      <c r="EW56" s="1731" t="n"/>
      <c r="EX56" s="1731" t="n"/>
      <c r="EY56" s="1731" t="n"/>
      <c r="EZ56" s="1731" t="n"/>
      <c r="FA56" s="1731" t="n"/>
      <c r="FB56" s="1731" t="n"/>
      <c r="FC56" s="1731" t="n"/>
      <c r="FD56" s="1731" t="n"/>
      <c r="FE56" s="1731" t="n"/>
      <c r="FF56" s="1731" t="n"/>
      <c r="FG56" s="1731" t="n"/>
      <c r="FH56" s="1731" t="n"/>
      <c r="FI56" s="1731" t="n"/>
      <c r="FJ56" s="1731" t="n"/>
      <c r="FK56" s="1731" t="n"/>
      <c r="FL56" s="1731" t="n"/>
      <c r="FM56" s="1731" t="n"/>
      <c r="FN56" s="1731" t="n"/>
      <c r="FO56" s="1731" t="n"/>
      <c r="FP56" s="1731" t="n"/>
      <c r="FQ56" s="1731" t="n"/>
      <c r="FR56" s="1731" t="n"/>
      <c r="FS56" s="1731" t="n"/>
      <c r="FT56" s="1731" t="n"/>
      <c r="FU56" s="1731" t="n"/>
      <c r="FV56" s="1731" t="n"/>
      <c r="FW56" s="1731" t="n"/>
      <c r="FX56" s="1731" t="n"/>
      <c r="FY56" s="1731" t="n"/>
    </row>
    <row customFormat="1" r="57" s="1650">
      <c r="T57" s="1858" t="n"/>
      <c r="AB57" s="1858" t="n"/>
      <c r="BA57" s="1858" t="n"/>
      <c r="BB57" s="1858" t="n"/>
      <c r="BC57" s="1858" t="n"/>
      <c r="BD57" s="1858" t="n"/>
      <c r="BE57" s="1858" t="n"/>
      <c r="BF57" s="1858" t="n"/>
      <c r="BG57" s="1858" t="n"/>
      <c r="BH57" s="1858" t="n"/>
      <c r="BI57" s="1858" t="n"/>
      <c r="BJ57" s="1858" t="n"/>
      <c r="BK57" s="1858" t="n"/>
      <c r="BL57" s="1858" t="n"/>
      <c r="BM57" s="1858" t="n"/>
      <c r="BN57" s="1858" t="n"/>
      <c r="BO57" s="1858" t="n"/>
      <c r="BP57" s="1858" t="n"/>
      <c r="BQ57" s="1858" t="n"/>
      <c r="BR57" s="1858" t="n"/>
      <c r="BS57" s="1858" t="n"/>
      <c r="BT57" s="1858" t="n"/>
      <c r="BU57" s="1858" t="n"/>
      <c r="BV57" s="1858" t="n"/>
      <c r="BW57" s="1858" t="n"/>
      <c r="BX57" s="1858" t="n"/>
      <c r="BY57" s="1858" t="n"/>
      <c r="BZ57" s="1858" t="n"/>
      <c r="CA57" s="1858" t="n"/>
      <c r="CB57" s="1858" t="n"/>
      <c r="CC57" s="1858" t="n"/>
      <c r="CD57" s="1858" t="n"/>
      <c r="CE57" s="1858" t="n"/>
      <c r="CF57" s="1858" t="n"/>
      <c r="CG57" s="1858" t="n"/>
      <c r="CH57" s="1858" t="n"/>
      <c r="CI57" s="1858" t="n"/>
      <c r="CS57" s="1651" t="n"/>
      <c r="CT57" s="1651" t="n"/>
      <c r="CU57" s="1651" t="n"/>
      <c r="CV57" s="1651" t="n"/>
      <c r="CW57" s="1651" t="n"/>
      <c r="CX57" s="1652" t="n"/>
      <c r="CY57" s="1651" t="n"/>
      <c r="CZ57" s="3606" t="n"/>
      <c r="DA57" s="3605" t="n"/>
      <c r="DB57" s="3605" t="n"/>
      <c r="DC57" s="3605" t="n"/>
      <c r="DD57" s="3605" t="n"/>
      <c r="DE57" s="1652" t="n"/>
      <c r="DF57" s="1651" t="n"/>
      <c r="DG57" s="1651" t="n"/>
      <c r="DH57" s="1651" t="n"/>
      <c r="DJ57" s="1731" t="n"/>
      <c r="DK57" s="1731" t="n"/>
      <c r="DL57" s="1731" t="n"/>
      <c r="DM57" s="1731" t="n"/>
      <c r="DN57" s="1731" t="n"/>
      <c r="DO57" s="1731" t="n"/>
      <c r="DP57" s="1731" t="n"/>
      <c r="DQ57" s="1731" t="n"/>
      <c r="DR57" s="1731" t="n"/>
      <c r="DS57" s="1731" t="n"/>
      <c r="DT57" s="1731" t="n"/>
      <c r="DU57" s="1731" t="n"/>
      <c r="DV57" s="1731" t="n"/>
      <c r="DW57" s="1731" t="n"/>
      <c r="DX57" s="2811">
        <f>(CS57-CZ57)*10^6</f>
        <v/>
      </c>
      <c r="DY57" s="2811">
        <f>(CT57-DC57)*10^6</f>
        <v/>
      </c>
      <c r="DZ57" s="2811">
        <f>(CW57-DD57)*10^6</f>
        <v/>
      </c>
      <c r="EA57" s="1731" t="n"/>
      <c r="EB57" s="1731" t="n"/>
      <c r="EC57" s="1731" t="n"/>
      <c r="ED57" s="1731" t="n"/>
      <c r="EE57" s="1731" t="n"/>
      <c r="EF57" s="1731" t="n"/>
      <c r="EG57" s="1731" t="n"/>
      <c r="EH57" s="1731" t="n"/>
      <c r="EI57" s="1731" t="n"/>
      <c r="EJ57" s="1731" t="n"/>
      <c r="EK57" s="1731" t="n"/>
      <c r="EL57" s="1731" t="n"/>
      <c r="EM57" s="1731" t="n"/>
      <c r="EN57" s="1731" t="n"/>
      <c r="EO57" s="1731" t="n"/>
      <c r="EP57" s="1731" t="n"/>
      <c r="EQ57" s="1731" t="n"/>
      <c r="ER57" s="1731" t="n"/>
      <c r="ES57" s="1731" t="n"/>
      <c r="ET57" s="1731" t="n"/>
      <c r="EU57" s="1731" t="n"/>
      <c r="EV57" s="1731" t="n"/>
      <c r="EW57" s="1731" t="n"/>
      <c r="EX57" s="1731" t="n"/>
      <c r="EY57" s="1731" t="n"/>
      <c r="EZ57" s="1731" t="n"/>
      <c r="FA57" s="1731" t="n"/>
      <c r="FB57" s="1731" t="n"/>
      <c r="FC57" s="1731" t="n"/>
      <c r="FD57" s="1731" t="n"/>
      <c r="FE57" s="1731" t="n"/>
      <c r="FF57" s="1731" t="n"/>
      <c r="FG57" s="1731" t="n"/>
      <c r="FH57" s="1731" t="n"/>
      <c r="FI57" s="1731" t="n"/>
      <c r="FJ57" s="1731" t="n"/>
      <c r="FK57" s="1731" t="n"/>
      <c r="FL57" s="1731" t="n"/>
      <c r="FM57" s="1731" t="n"/>
      <c r="FN57" s="1731" t="n"/>
      <c r="FO57" s="1731" t="n"/>
      <c r="FP57" s="1731" t="n"/>
      <c r="FQ57" s="1731" t="n"/>
      <c r="FR57" s="1731" t="n"/>
      <c r="FS57" s="1731" t="n"/>
      <c r="FT57" s="1731" t="n"/>
      <c r="FU57" s="1731" t="n"/>
      <c r="FV57" s="1731" t="n"/>
      <c r="FW57" s="1731" t="n"/>
      <c r="FX57" s="1731" t="n"/>
      <c r="FY57" s="1731" t="n"/>
    </row>
    <row customFormat="1" r="58" s="1650">
      <c r="T58" s="1858" t="n"/>
      <c r="AB58" s="1858" t="n"/>
      <c r="BA58" s="1858" t="n"/>
      <c r="BB58" s="1858" t="n"/>
      <c r="BC58" s="1858" t="n"/>
      <c r="BD58" s="1858" t="n"/>
      <c r="BE58" s="1858" t="n"/>
      <c r="BF58" s="1858" t="n"/>
      <c r="BG58" s="1858" t="n"/>
      <c r="BH58" s="1858" t="n"/>
      <c r="BI58" s="1858" t="n"/>
      <c r="BJ58" s="1858" t="n"/>
      <c r="BK58" s="1858" t="n"/>
      <c r="BL58" s="1858" t="n"/>
      <c r="BM58" s="1858" t="n"/>
      <c r="BN58" s="1858" t="n"/>
      <c r="BO58" s="1858" t="n"/>
      <c r="BP58" s="1858" t="n"/>
      <c r="BQ58" s="1858" t="n"/>
      <c r="BR58" s="1858" t="n"/>
      <c r="BS58" s="1858" t="n"/>
      <c r="BT58" s="1858" t="n"/>
      <c r="BU58" s="1858" t="n"/>
      <c r="BV58" s="1858" t="n"/>
      <c r="BW58" s="1858" t="n"/>
      <c r="BX58" s="1858" t="n"/>
      <c r="BY58" s="1858" t="n"/>
      <c r="BZ58" s="1858" t="n"/>
      <c r="CA58" s="1858" t="n"/>
      <c r="CB58" s="1858" t="n"/>
      <c r="CC58" s="1858" t="n"/>
      <c r="CD58" s="1858" t="n"/>
      <c r="CE58" s="1858" t="n"/>
      <c r="CF58" s="1858" t="n"/>
      <c r="CG58" s="1858" t="n"/>
      <c r="CH58" s="1858" t="n"/>
      <c r="CI58" s="1858" t="n"/>
      <c r="CS58" s="1651" t="n"/>
      <c r="CT58" s="1651" t="n"/>
      <c r="CU58" s="1651" t="n"/>
      <c r="CV58" s="1651" t="n"/>
      <c r="CW58" s="1651" t="n"/>
      <c r="CX58" s="1652" t="n"/>
      <c r="CY58" s="1651" t="n"/>
      <c r="CZ58" s="3606" t="n"/>
      <c r="DA58" s="3605" t="n"/>
      <c r="DB58" s="3605" t="n"/>
      <c r="DC58" s="3605" t="n"/>
      <c r="DD58" s="3605" t="n"/>
      <c r="DE58" s="1652" t="n"/>
      <c r="DF58" s="1651" t="n"/>
      <c r="DG58" s="1651" t="n"/>
      <c r="DH58" s="1651" t="n"/>
      <c r="DJ58" s="1731" t="n"/>
      <c r="DK58" s="1731" t="n"/>
      <c r="DL58" s="1731" t="n"/>
      <c r="DM58" s="1731" t="n"/>
      <c r="DN58" s="1731" t="n"/>
      <c r="DO58" s="1731" t="n"/>
      <c r="DP58" s="1731" t="n"/>
      <c r="DQ58" s="1731" t="n"/>
      <c r="DR58" s="1731" t="n"/>
      <c r="DS58" s="1731" t="n"/>
      <c r="DT58" s="1731" t="n"/>
      <c r="DU58" s="1731" t="n"/>
      <c r="DV58" s="1731" t="n"/>
      <c r="DW58" s="1731" t="n"/>
      <c r="DX58" s="2811">
        <f>(CS58-CZ58)*10^6</f>
        <v/>
      </c>
      <c r="DY58" s="2811">
        <f>(CT58-DC58)*10^6</f>
        <v/>
      </c>
      <c r="DZ58" s="2811">
        <f>(CW58-DD58)*10^6</f>
        <v/>
      </c>
      <c r="EA58" s="1731" t="n"/>
      <c r="EB58" s="1731" t="n"/>
      <c r="EC58" s="1731" t="n"/>
      <c r="ED58" s="1731" t="n"/>
      <c r="EE58" s="1731" t="n"/>
      <c r="EF58" s="1731" t="n"/>
      <c r="EG58" s="1731" t="n"/>
      <c r="EH58" s="1731" t="n"/>
      <c r="EI58" s="1731" t="n"/>
      <c r="EJ58" s="1731" t="n"/>
      <c r="EK58" s="1731" t="n"/>
      <c r="EL58" s="1731" t="n"/>
      <c r="EM58" s="1731" t="n"/>
      <c r="EN58" s="1731" t="n"/>
      <c r="EO58" s="1731" t="n"/>
      <c r="EP58" s="1731" t="n"/>
      <c r="EQ58" s="1731" t="n"/>
      <c r="ER58" s="1731" t="n"/>
      <c r="ES58" s="1731" t="n"/>
      <c r="ET58" s="1731" t="n"/>
      <c r="EU58" s="1731" t="n"/>
      <c r="EV58" s="1731" t="n"/>
      <c r="EW58" s="1731" t="n"/>
      <c r="EX58" s="1731" t="n"/>
      <c r="EY58" s="1731" t="n"/>
      <c r="EZ58" s="1731" t="n"/>
      <c r="FA58" s="1731" t="n"/>
      <c r="FB58" s="1731" t="n"/>
      <c r="FC58" s="1731" t="n"/>
      <c r="FD58" s="1731" t="n"/>
      <c r="FE58" s="1731" t="n"/>
      <c r="FF58" s="1731" t="n"/>
      <c r="FG58" s="1731" t="n"/>
      <c r="FH58" s="1731" t="n"/>
      <c r="FI58" s="1731" t="n"/>
      <c r="FJ58" s="1731" t="n"/>
      <c r="FK58" s="1731" t="n"/>
      <c r="FL58" s="1731" t="n"/>
      <c r="FM58" s="1731" t="n"/>
      <c r="FN58" s="1731" t="n"/>
      <c r="FO58" s="1731" t="n"/>
      <c r="FP58" s="1731" t="n"/>
      <c r="FQ58" s="1731" t="n"/>
      <c r="FR58" s="1731" t="n"/>
      <c r="FS58" s="1731" t="n"/>
      <c r="FT58" s="1731" t="n"/>
      <c r="FU58" s="1731" t="n"/>
      <c r="FV58" s="1731" t="n"/>
      <c r="FW58" s="1731" t="n"/>
      <c r="FX58" s="1731" t="n"/>
      <c r="FY58" s="1731" t="n"/>
    </row>
    <row customFormat="1" r="59" s="1650">
      <c r="T59" s="1858" t="n"/>
      <c r="AB59" s="1858" t="n"/>
      <c r="BA59" s="1858" t="n"/>
      <c r="BB59" s="1858" t="n"/>
      <c r="BC59" s="1858" t="n"/>
      <c r="BD59" s="1858" t="n"/>
      <c r="BE59" s="1858" t="n"/>
      <c r="BF59" s="1858" t="n"/>
      <c r="BG59" s="1858" t="n"/>
      <c r="BH59" s="1858" t="n"/>
      <c r="BI59" s="1858" t="n"/>
      <c r="BJ59" s="1858" t="n"/>
      <c r="BK59" s="1858" t="n"/>
      <c r="BL59" s="1858" t="n"/>
      <c r="BM59" s="1858" t="n"/>
      <c r="BN59" s="1858" t="n"/>
      <c r="BO59" s="1858" t="n"/>
      <c r="BP59" s="1858" t="n"/>
      <c r="BQ59" s="1858" t="n"/>
      <c r="BR59" s="1858" t="n"/>
      <c r="BS59" s="1858" t="n"/>
      <c r="BT59" s="1858" t="n"/>
      <c r="BU59" s="1858" t="n"/>
      <c r="BV59" s="1858" t="n"/>
      <c r="BW59" s="1858" t="n"/>
      <c r="BX59" s="1858" t="n"/>
      <c r="BY59" s="1858" t="n"/>
      <c r="BZ59" s="1858" t="n"/>
      <c r="CA59" s="1858" t="n"/>
      <c r="CB59" s="1858" t="n"/>
      <c r="CC59" s="1858" t="n"/>
      <c r="CD59" s="1858" t="n"/>
      <c r="CE59" s="1858" t="n"/>
      <c r="CF59" s="1858" t="n"/>
      <c r="CG59" s="1858" t="n"/>
      <c r="CH59" s="1858" t="n"/>
      <c r="CI59" s="1858" t="n"/>
      <c r="CS59" s="1651" t="n"/>
      <c r="CT59" s="1651" t="n"/>
      <c r="CU59" s="1651" t="n"/>
      <c r="CV59" s="1651" t="n"/>
      <c r="CW59" s="1651" t="n"/>
      <c r="CX59" s="1652" t="n"/>
      <c r="CY59" s="1651" t="n"/>
      <c r="CZ59" s="3606" t="n"/>
      <c r="DA59" s="3605" t="n"/>
      <c r="DB59" s="3605" t="n"/>
      <c r="DC59" s="3605" t="n"/>
      <c r="DD59" s="3605" t="n"/>
      <c r="DE59" s="1652" t="n"/>
      <c r="DF59" s="1651" t="n"/>
      <c r="DG59" s="1651" t="n"/>
      <c r="DH59" s="1651" t="n"/>
      <c r="DJ59" s="1731" t="n"/>
      <c r="DK59" s="1731" t="n"/>
      <c r="DL59" s="1731" t="n"/>
      <c r="DM59" s="1731" t="n"/>
      <c r="DN59" s="1731" t="n"/>
      <c r="DO59" s="1731" t="n"/>
      <c r="DP59" s="1731" t="n"/>
      <c r="DQ59" s="1731" t="n"/>
      <c r="DR59" s="1731" t="n"/>
      <c r="DS59" s="1731" t="n"/>
      <c r="DT59" s="1731" t="n"/>
      <c r="DU59" s="1731" t="n"/>
      <c r="DV59" s="1731" t="n"/>
      <c r="DW59" s="1731" t="n"/>
      <c r="DX59" s="2811">
        <f>(CS59-CZ59)*10^6</f>
        <v/>
      </c>
      <c r="DY59" s="2811">
        <f>(CT59-DC59)*10^6</f>
        <v/>
      </c>
      <c r="DZ59" s="2811">
        <f>(CW59-DD59)*10^6</f>
        <v/>
      </c>
      <c r="EA59" s="1731" t="n"/>
      <c r="EB59" s="1731" t="n"/>
      <c r="EC59" s="1731" t="n"/>
      <c r="ED59" s="1731" t="n"/>
      <c r="EE59" s="1731" t="n"/>
      <c r="EF59" s="1731" t="n"/>
      <c r="EG59" s="1731" t="n"/>
      <c r="EH59" s="1731" t="n"/>
      <c r="EI59" s="1731" t="n"/>
      <c r="EJ59" s="1731" t="n"/>
      <c r="EK59" s="1731" t="n"/>
      <c r="EL59" s="1731" t="n"/>
      <c r="EM59" s="1731" t="n"/>
      <c r="EN59" s="1731" t="n"/>
      <c r="EO59" s="1731" t="n"/>
      <c r="EP59" s="1731" t="n"/>
      <c r="EQ59" s="1731" t="n"/>
      <c r="ER59" s="1731" t="n"/>
      <c r="ES59" s="1731" t="n"/>
      <c r="ET59" s="1731" t="n"/>
      <c r="EU59" s="1731" t="n"/>
      <c r="EV59" s="1731" t="n"/>
      <c r="EW59" s="1731" t="n"/>
      <c r="EX59" s="1731" t="n"/>
      <c r="EY59" s="1731" t="n"/>
      <c r="EZ59" s="1731" t="n"/>
      <c r="FA59" s="1731" t="n"/>
      <c r="FB59" s="1731" t="n"/>
      <c r="FC59" s="1731" t="n"/>
      <c r="FD59" s="1731" t="n"/>
      <c r="FE59" s="1731" t="n"/>
      <c r="FF59" s="1731" t="n"/>
      <c r="FG59" s="1731" t="n"/>
      <c r="FH59" s="1731" t="n"/>
      <c r="FI59" s="1731" t="n"/>
      <c r="FJ59" s="1731" t="n"/>
      <c r="FK59" s="1731" t="n"/>
      <c r="FL59" s="1731" t="n"/>
      <c r="FM59" s="1731" t="n"/>
      <c r="FN59" s="1731" t="n"/>
      <c r="FO59" s="1731" t="n"/>
      <c r="FP59" s="1731" t="n"/>
      <c r="FQ59" s="1731" t="n"/>
      <c r="FR59" s="1731" t="n"/>
      <c r="FS59" s="1731" t="n"/>
      <c r="FT59" s="1731" t="n"/>
      <c r="FU59" s="1731" t="n"/>
      <c r="FV59" s="1731" t="n"/>
      <c r="FW59" s="1731" t="n"/>
      <c r="FX59" s="1731" t="n"/>
      <c r="FY59" s="1731" t="n"/>
    </row>
    <row customFormat="1" r="60" s="1650">
      <c r="T60" s="1858" t="n"/>
      <c r="AB60" s="1858" t="n"/>
      <c r="BA60" s="1858" t="n"/>
      <c r="BB60" s="1858" t="n"/>
      <c r="BC60" s="1858" t="n"/>
      <c r="BD60" s="1858" t="n"/>
      <c r="BE60" s="1858" t="n"/>
      <c r="BF60" s="1858" t="n"/>
      <c r="BG60" s="1858" t="n"/>
      <c r="BH60" s="1858" t="n"/>
      <c r="BI60" s="1858" t="n"/>
      <c r="BJ60" s="1858" t="n"/>
      <c r="BK60" s="1858" t="n"/>
      <c r="BL60" s="1858" t="n"/>
      <c r="BM60" s="1858" t="n"/>
      <c r="BN60" s="1858" t="n"/>
      <c r="BO60" s="1858" t="n"/>
      <c r="BP60" s="1858" t="n"/>
      <c r="BQ60" s="1858" t="n"/>
      <c r="BR60" s="1858" t="n"/>
      <c r="BS60" s="1858" t="n"/>
      <c r="BT60" s="1858" t="n"/>
      <c r="BU60" s="1858" t="n"/>
      <c r="BV60" s="1858" t="n"/>
      <c r="BW60" s="1858" t="n"/>
      <c r="BX60" s="1858" t="n"/>
      <c r="BY60" s="1858" t="n"/>
      <c r="BZ60" s="1858" t="n"/>
      <c r="CA60" s="1858" t="n"/>
      <c r="CB60" s="1858" t="n"/>
      <c r="CC60" s="1858" t="n"/>
      <c r="CD60" s="1858" t="n"/>
      <c r="CE60" s="1858" t="n"/>
      <c r="CF60" s="1858" t="n"/>
      <c r="CG60" s="1858" t="n"/>
      <c r="CH60" s="1858" t="n"/>
      <c r="CI60" s="1858" t="n"/>
      <c r="CS60" s="1651" t="n"/>
      <c r="CT60" s="1651" t="n"/>
      <c r="CU60" s="1651" t="n"/>
      <c r="CV60" s="1651" t="n"/>
      <c r="CW60" s="1651" t="n"/>
      <c r="CX60" s="1652" t="n"/>
      <c r="CY60" s="1651" t="n"/>
      <c r="CZ60" s="3606" t="n"/>
      <c r="DA60" s="3605" t="n"/>
      <c r="DB60" s="3605" t="n"/>
      <c r="DC60" s="3605" t="n"/>
      <c r="DD60" s="3605" t="n"/>
      <c r="DE60" s="1652" t="n"/>
      <c r="DF60" s="1651" t="n"/>
      <c r="DG60" s="1651" t="n"/>
      <c r="DH60" s="1651" t="n"/>
      <c r="DJ60" s="1731" t="n"/>
      <c r="DK60" s="1731" t="n"/>
      <c r="DL60" s="1731" t="n"/>
      <c r="DM60" s="1731" t="n"/>
      <c r="DN60" s="1731" t="n"/>
      <c r="DO60" s="1731" t="n"/>
      <c r="DP60" s="1731" t="n"/>
      <c r="DQ60" s="1731" t="n"/>
      <c r="DR60" s="1731" t="n"/>
      <c r="DS60" s="1731" t="n"/>
      <c r="DT60" s="1731" t="n"/>
      <c r="DU60" s="1731" t="n"/>
      <c r="DV60" s="1731" t="n"/>
      <c r="DW60" s="1731" t="n"/>
      <c r="DX60" s="2811">
        <f>(CS60-CZ60)*10^6</f>
        <v/>
      </c>
      <c r="DY60" s="2811">
        <f>(CT60-DC60)*10^6</f>
        <v/>
      </c>
      <c r="DZ60" s="2811">
        <f>(CW60-DD60)*10^6</f>
        <v/>
      </c>
      <c r="EA60" s="1731" t="n"/>
      <c r="EB60" s="1731" t="n"/>
      <c r="EC60" s="1731" t="n"/>
      <c r="ED60" s="1731" t="n"/>
      <c r="EE60" s="1731" t="n"/>
      <c r="EF60" s="1731" t="n"/>
      <c r="EG60" s="1731" t="n"/>
      <c r="EH60" s="1731" t="n"/>
      <c r="EI60" s="1731" t="n"/>
      <c r="EJ60" s="1731" t="n"/>
      <c r="EK60" s="1731" t="n"/>
      <c r="EL60" s="1731" t="n"/>
      <c r="EM60" s="1731" t="n"/>
      <c r="EN60" s="1731" t="n"/>
      <c r="EO60" s="1731" t="n"/>
      <c r="EP60" s="1731" t="n"/>
      <c r="EQ60" s="1731" t="n"/>
      <c r="ER60" s="1731" t="n"/>
      <c r="ES60" s="1731" t="n"/>
      <c r="ET60" s="1731" t="n"/>
      <c r="EU60" s="1731" t="n"/>
      <c r="EV60" s="1731" t="n"/>
      <c r="EW60" s="1731" t="n"/>
      <c r="EX60" s="1731" t="n"/>
      <c r="EY60" s="1731" t="n"/>
      <c r="EZ60" s="1731" t="n"/>
      <c r="FA60" s="1731" t="n"/>
      <c r="FB60" s="1731" t="n"/>
      <c r="FC60" s="1731" t="n"/>
      <c r="FD60" s="1731" t="n"/>
      <c r="FE60" s="1731" t="n"/>
      <c r="FF60" s="1731" t="n"/>
      <c r="FG60" s="1731" t="n"/>
      <c r="FH60" s="1731" t="n"/>
      <c r="FI60" s="1731" t="n"/>
      <c r="FJ60" s="1731" t="n"/>
      <c r="FK60" s="1731" t="n"/>
      <c r="FL60" s="1731" t="n"/>
      <c r="FM60" s="1731" t="n"/>
      <c r="FN60" s="1731" t="n"/>
      <c r="FO60" s="1731" t="n"/>
      <c r="FP60" s="1731" t="n"/>
      <c r="FQ60" s="1731" t="n"/>
      <c r="FR60" s="1731" t="n"/>
      <c r="FS60" s="1731" t="n"/>
      <c r="FT60" s="1731" t="n"/>
      <c r="FU60" s="1731" t="n"/>
      <c r="FV60" s="1731" t="n"/>
      <c r="FW60" s="1731" t="n"/>
      <c r="FX60" s="1731" t="n"/>
      <c r="FY60" s="1731" t="n"/>
    </row>
    <row customFormat="1" r="61" s="1650">
      <c r="T61" s="1858" t="n"/>
      <c r="AB61" s="1858" t="n"/>
      <c r="BA61" s="1858" t="n"/>
      <c r="BB61" s="1858" t="n"/>
      <c r="BC61" s="1858" t="n"/>
      <c r="BD61" s="1858" t="n"/>
      <c r="BE61" s="1858" t="n"/>
      <c r="BF61" s="1858" t="n"/>
      <c r="BG61" s="1858" t="n"/>
      <c r="BH61" s="1858" t="n"/>
      <c r="BI61" s="1858" t="n"/>
      <c r="BJ61" s="1858" t="n"/>
      <c r="BK61" s="1858" t="n"/>
      <c r="BL61" s="1858" t="n"/>
      <c r="BM61" s="1858" t="n"/>
      <c r="BN61" s="1858" t="n"/>
      <c r="BO61" s="1858" t="n"/>
      <c r="BP61" s="1858" t="n"/>
      <c r="BQ61" s="1858" t="n"/>
      <c r="BR61" s="1858" t="n"/>
      <c r="BS61" s="1858" t="n"/>
      <c r="BT61" s="1858" t="n"/>
      <c r="BU61" s="1858" t="n"/>
      <c r="BV61" s="1858" t="n"/>
      <c r="BW61" s="1858" t="n"/>
      <c r="BX61" s="1858" t="n"/>
      <c r="BY61" s="1858" t="n"/>
      <c r="BZ61" s="1858" t="n"/>
      <c r="CA61" s="1858" t="n"/>
      <c r="CB61" s="1858" t="n"/>
      <c r="CC61" s="1858" t="n"/>
      <c r="CD61" s="1858" t="n"/>
      <c r="CE61" s="1858" t="n"/>
      <c r="CF61" s="1858" t="n"/>
      <c r="CG61" s="1858" t="n"/>
      <c r="CH61" s="1858" t="n"/>
      <c r="CI61" s="1858" t="n"/>
      <c r="CS61" s="1651" t="n"/>
      <c r="CT61" s="1651" t="n"/>
      <c r="CU61" s="1651" t="n"/>
      <c r="CV61" s="1651" t="n"/>
      <c r="CW61" s="1651" t="n"/>
      <c r="CX61" s="1652" t="n"/>
      <c r="CY61" s="1651" t="n"/>
      <c r="CZ61" s="3606" t="n"/>
      <c r="DA61" s="3605" t="n"/>
      <c r="DB61" s="3605" t="n"/>
      <c r="DC61" s="3605" t="n"/>
      <c r="DD61" s="3605" t="n"/>
      <c r="DE61" s="1652" t="n"/>
      <c r="DF61" s="1651" t="n"/>
      <c r="DG61" s="1651" t="n"/>
      <c r="DH61" s="1651" t="n"/>
      <c r="DJ61" s="1731" t="n"/>
      <c r="DK61" s="1731" t="n"/>
      <c r="DL61" s="1731" t="n"/>
      <c r="DM61" s="1731" t="n"/>
      <c r="DN61" s="1731" t="n"/>
      <c r="DO61" s="1731" t="n"/>
      <c r="DP61" s="1731" t="n"/>
      <c r="DQ61" s="1731" t="n"/>
      <c r="DR61" s="1731" t="n"/>
      <c r="DS61" s="1731" t="n"/>
      <c r="DT61" s="1731" t="n"/>
      <c r="DU61" s="1731" t="n"/>
      <c r="DV61" s="1731" t="n"/>
      <c r="DW61" s="1731" t="n"/>
      <c r="DX61" s="2811">
        <f>(CS61-CZ61)*10^6</f>
        <v/>
      </c>
      <c r="DY61" s="2811">
        <f>(CT61-DC61)*10^6</f>
        <v/>
      </c>
      <c r="DZ61" s="2811">
        <f>(CW61-DD61)*10^6</f>
        <v/>
      </c>
      <c r="EA61" s="1731" t="n"/>
      <c r="EB61" s="1731" t="n"/>
      <c r="EC61" s="1731" t="n"/>
      <c r="ED61" s="1731" t="n"/>
      <c r="EE61" s="1731" t="n"/>
      <c r="EF61" s="1731" t="n"/>
      <c r="EG61" s="1731" t="n"/>
      <c r="EH61" s="1731" t="n"/>
      <c r="EI61" s="1731" t="n"/>
      <c r="EJ61" s="1731" t="n"/>
      <c r="EK61" s="1731" t="n"/>
      <c r="EL61" s="1731" t="n"/>
      <c r="EM61" s="1731" t="n"/>
      <c r="EN61" s="1731" t="n"/>
      <c r="EO61" s="1731" t="n"/>
      <c r="EP61" s="1731" t="n"/>
      <c r="EQ61" s="1731" t="n"/>
      <c r="ER61" s="1731" t="n"/>
      <c r="ES61" s="1731" t="n"/>
      <c r="ET61" s="1731" t="n"/>
      <c r="EU61" s="1731" t="n"/>
      <c r="EV61" s="1731" t="n"/>
      <c r="EW61" s="1731" t="n"/>
      <c r="EX61" s="1731" t="n"/>
      <c r="EY61" s="1731" t="n"/>
      <c r="EZ61" s="1731" t="n"/>
      <c r="FA61" s="1731" t="n"/>
      <c r="FB61" s="1731" t="n"/>
      <c r="FC61" s="1731" t="n"/>
      <c r="FD61" s="1731" t="n"/>
      <c r="FE61" s="1731" t="n"/>
      <c r="FF61" s="1731" t="n"/>
      <c r="FG61" s="1731" t="n"/>
      <c r="FH61" s="1731" t="n"/>
      <c r="FI61" s="1731" t="n"/>
      <c r="FJ61" s="1731" t="n"/>
      <c r="FK61" s="1731" t="n"/>
      <c r="FL61" s="1731" t="n"/>
      <c r="FM61" s="1731" t="n"/>
      <c r="FN61" s="1731" t="n"/>
      <c r="FO61" s="1731" t="n"/>
      <c r="FP61" s="1731" t="n"/>
      <c r="FQ61" s="1731" t="n"/>
      <c r="FR61" s="1731" t="n"/>
      <c r="FS61" s="1731" t="n"/>
      <c r="FT61" s="1731" t="n"/>
      <c r="FU61" s="1731" t="n"/>
      <c r="FV61" s="1731" t="n"/>
      <c r="FW61" s="1731" t="n"/>
      <c r="FX61" s="1731" t="n"/>
      <c r="FY61" s="1731" t="n"/>
    </row>
    <row customFormat="1" r="62" s="1650">
      <c r="T62" s="1858" t="n"/>
      <c r="AB62" s="1858" t="n"/>
      <c r="BA62" s="1858" t="n"/>
      <c r="BB62" s="1858" t="n"/>
      <c r="BC62" s="1858" t="n"/>
      <c r="BD62" s="1858" t="n"/>
      <c r="BE62" s="1858" t="n"/>
      <c r="BF62" s="1858" t="n"/>
      <c r="BG62" s="1858" t="n"/>
      <c r="BH62" s="1858" t="n"/>
      <c r="BI62" s="1858" t="n"/>
      <c r="BJ62" s="1858" t="n"/>
      <c r="BK62" s="1858" t="n"/>
      <c r="BL62" s="1858" t="n"/>
      <c r="BM62" s="1858" t="n"/>
      <c r="BN62" s="1858" t="n"/>
      <c r="BO62" s="1858" t="n"/>
      <c r="BP62" s="1858" t="n"/>
      <c r="BQ62" s="1858" t="n"/>
      <c r="BR62" s="1858" t="n"/>
      <c r="BS62" s="1858" t="n"/>
      <c r="BT62" s="1858" t="n"/>
      <c r="BU62" s="1858" t="n"/>
      <c r="BV62" s="1858" t="n"/>
      <c r="BW62" s="1858" t="n"/>
      <c r="BX62" s="1858" t="n"/>
      <c r="BY62" s="1858" t="n"/>
      <c r="BZ62" s="1858" t="n"/>
      <c r="CA62" s="1858" t="n"/>
      <c r="CB62" s="1858" t="n"/>
      <c r="CC62" s="1858" t="n"/>
      <c r="CD62" s="1858" t="n"/>
      <c r="CE62" s="1858" t="n"/>
      <c r="CF62" s="1858" t="n"/>
      <c r="CG62" s="1858" t="n"/>
      <c r="CH62" s="1858" t="n"/>
      <c r="CI62" s="1858" t="n"/>
      <c r="CS62" s="1651" t="n"/>
      <c r="CT62" s="1651" t="n"/>
      <c r="CU62" s="1651" t="n"/>
      <c r="CV62" s="1651" t="n"/>
      <c r="CW62" s="1651" t="n"/>
      <c r="CX62" s="1652" t="n"/>
      <c r="CY62" s="1651" t="n"/>
      <c r="CZ62" s="3606" t="n"/>
      <c r="DA62" s="3605" t="n"/>
      <c r="DB62" s="3605" t="n"/>
      <c r="DC62" s="3605" t="n"/>
      <c r="DD62" s="3605" t="n"/>
      <c r="DE62" s="1652" t="n"/>
      <c r="DF62" s="1651" t="n"/>
      <c r="DG62" s="1651" t="n"/>
      <c r="DH62" s="1651" t="n"/>
      <c r="DJ62" s="1731" t="n"/>
      <c r="DK62" s="1731" t="n"/>
      <c r="DL62" s="1731" t="n"/>
      <c r="DM62" s="1731" t="n"/>
      <c r="DN62" s="1731" t="n"/>
      <c r="DO62" s="1731" t="n"/>
      <c r="DP62" s="1731" t="n"/>
      <c r="DQ62" s="1731" t="n"/>
      <c r="DR62" s="1731" t="n"/>
      <c r="DS62" s="1731" t="n"/>
      <c r="DT62" s="1731" t="n"/>
      <c r="DU62" s="1731" t="n"/>
      <c r="DV62" s="1731" t="n"/>
      <c r="DW62" s="1731" t="n"/>
      <c r="DX62" s="2811">
        <f>(CS62-CZ62)*10^6</f>
        <v/>
      </c>
      <c r="DY62" s="2811">
        <f>(CT62-DC62)*10^6</f>
        <v/>
      </c>
      <c r="DZ62" s="2811">
        <f>(CW62-DD62)*10^6</f>
        <v/>
      </c>
      <c r="EA62" s="1731" t="n"/>
      <c r="EB62" s="1731" t="n"/>
      <c r="EC62" s="1731" t="n"/>
      <c r="ED62" s="1731" t="n"/>
      <c r="EE62" s="1731" t="n"/>
      <c r="EF62" s="1731" t="n"/>
      <c r="EG62" s="1731" t="n"/>
      <c r="EH62" s="1731" t="n"/>
      <c r="EI62" s="1731" t="n"/>
      <c r="EJ62" s="1731" t="n"/>
      <c r="EK62" s="1731" t="n"/>
      <c r="EL62" s="1731" t="n"/>
      <c r="EM62" s="1731" t="n"/>
      <c r="EN62" s="1731" t="n"/>
      <c r="EO62" s="1731" t="n"/>
      <c r="EP62" s="1731" t="n"/>
      <c r="EQ62" s="1731" t="n"/>
      <c r="ER62" s="1731" t="n"/>
      <c r="ES62" s="1731" t="n"/>
      <c r="ET62" s="1731" t="n"/>
      <c r="EU62" s="1731" t="n"/>
      <c r="EV62" s="1731" t="n"/>
      <c r="EW62" s="1731" t="n"/>
      <c r="EX62" s="1731" t="n"/>
      <c r="EY62" s="1731" t="n"/>
      <c r="EZ62" s="1731" t="n"/>
      <c r="FA62" s="1731" t="n"/>
      <c r="FB62" s="1731" t="n"/>
      <c r="FC62" s="1731" t="n"/>
      <c r="FD62" s="1731" t="n"/>
      <c r="FE62" s="1731" t="n"/>
      <c r="FF62" s="1731" t="n"/>
      <c r="FG62" s="1731" t="n"/>
      <c r="FH62" s="1731" t="n"/>
      <c r="FI62" s="1731" t="n"/>
      <c r="FJ62" s="1731" t="n"/>
      <c r="FK62" s="1731" t="n"/>
      <c r="FL62" s="1731" t="n"/>
      <c r="FM62" s="1731" t="n"/>
      <c r="FN62" s="1731" t="n"/>
      <c r="FO62" s="1731" t="n"/>
      <c r="FP62" s="1731" t="n"/>
      <c r="FQ62" s="1731" t="n"/>
      <c r="FR62" s="1731" t="n"/>
      <c r="FS62" s="1731" t="n"/>
      <c r="FT62" s="1731" t="n"/>
      <c r="FU62" s="1731" t="n"/>
      <c r="FV62" s="1731" t="n"/>
      <c r="FW62" s="1731" t="n"/>
      <c r="FX62" s="1731" t="n"/>
      <c r="FY62" s="1731" t="n"/>
    </row>
    <row customFormat="1" r="63" s="1650">
      <c r="T63" s="1858" t="n"/>
      <c r="AB63" s="1858" t="n"/>
      <c r="BA63" s="1858" t="n"/>
      <c r="BB63" s="1858" t="n"/>
      <c r="BC63" s="1858" t="n"/>
      <c r="BD63" s="1858" t="n"/>
      <c r="BE63" s="1858" t="n"/>
      <c r="BF63" s="1858" t="n"/>
      <c r="BG63" s="1858" t="n"/>
      <c r="BH63" s="1858" t="n"/>
      <c r="BI63" s="1858" t="n"/>
      <c r="BJ63" s="1858" t="n"/>
      <c r="BK63" s="1858" t="n"/>
      <c r="BL63" s="1858" t="n"/>
      <c r="BM63" s="1858" t="n"/>
      <c r="BN63" s="1858" t="n"/>
      <c r="BO63" s="1858" t="n"/>
      <c r="BP63" s="1858" t="n"/>
      <c r="BQ63" s="1858" t="n"/>
      <c r="BR63" s="1858" t="n"/>
      <c r="BS63" s="1858" t="n"/>
      <c r="BT63" s="1858" t="n"/>
      <c r="BU63" s="1858" t="n"/>
      <c r="BV63" s="1858" t="n"/>
      <c r="BW63" s="1858" t="n"/>
      <c r="BX63" s="1858" t="n"/>
      <c r="BY63" s="1858" t="n"/>
      <c r="BZ63" s="1858" t="n"/>
      <c r="CA63" s="1858" t="n"/>
      <c r="CB63" s="1858" t="n"/>
      <c r="CC63" s="1858" t="n"/>
      <c r="CD63" s="1858" t="n"/>
      <c r="CE63" s="1858" t="n"/>
      <c r="CF63" s="1858" t="n"/>
      <c r="CG63" s="1858" t="n"/>
      <c r="CH63" s="1858" t="n"/>
      <c r="CI63" s="1858" t="n"/>
      <c r="CS63" s="1651" t="n"/>
      <c r="CT63" s="1651" t="n"/>
      <c r="CU63" s="1651" t="n"/>
      <c r="CV63" s="1651" t="n"/>
      <c r="CW63" s="1651" t="n"/>
      <c r="CX63" s="1652" t="n"/>
      <c r="CY63" s="1651" t="n"/>
      <c r="CZ63" s="3606" t="n"/>
      <c r="DA63" s="3605" t="n"/>
      <c r="DB63" s="3605" t="n"/>
      <c r="DC63" s="3605" t="n"/>
      <c r="DD63" s="3605" t="n"/>
      <c r="DE63" s="1652" t="n"/>
      <c r="DF63" s="1651" t="n"/>
      <c r="DG63" s="1651" t="n"/>
      <c r="DH63" s="1651" t="n"/>
      <c r="DJ63" s="1731" t="n"/>
      <c r="DK63" s="1731" t="n"/>
      <c r="DL63" s="1731" t="n"/>
      <c r="DM63" s="1731" t="n"/>
      <c r="DN63" s="1731" t="n"/>
      <c r="DO63" s="1731" t="n"/>
      <c r="DP63" s="1731" t="n"/>
      <c r="DQ63" s="1731" t="n"/>
      <c r="DR63" s="1731" t="n"/>
      <c r="DS63" s="1731" t="n"/>
      <c r="DT63" s="1731" t="n"/>
      <c r="DU63" s="1731" t="n"/>
      <c r="DV63" s="1731" t="n"/>
      <c r="DW63" s="1731" t="n"/>
      <c r="DX63" s="2811">
        <f>(CS63-CZ63)*10^6</f>
        <v/>
      </c>
      <c r="DY63" s="2811">
        <f>(CT63-DC63)*10^6</f>
        <v/>
      </c>
      <c r="DZ63" s="2811">
        <f>(CW63-DD63)*10^6</f>
        <v/>
      </c>
      <c r="EA63" s="1731" t="n"/>
      <c r="EB63" s="1731" t="n"/>
      <c r="EC63" s="1731" t="n"/>
      <c r="ED63" s="1731" t="n"/>
      <c r="EE63" s="1731" t="n"/>
      <c r="EF63" s="1731" t="n"/>
      <c r="EG63" s="1731" t="n"/>
      <c r="EH63" s="1731" t="n"/>
      <c r="EI63" s="1731" t="n"/>
      <c r="EJ63" s="1731" t="n"/>
      <c r="EK63" s="1731" t="n"/>
      <c r="EL63" s="1731" t="n"/>
      <c r="EM63" s="1731" t="n"/>
      <c r="EN63" s="1731" t="n"/>
      <c r="EO63" s="1731" t="n"/>
      <c r="EP63" s="1731" t="n"/>
      <c r="EQ63" s="1731" t="n"/>
      <c r="ER63" s="1731" t="n"/>
      <c r="ES63" s="1731" t="n"/>
      <c r="ET63" s="1731" t="n"/>
      <c r="EU63" s="1731" t="n"/>
      <c r="EV63" s="1731" t="n"/>
      <c r="EW63" s="1731" t="n"/>
      <c r="EX63" s="1731" t="n"/>
      <c r="EY63" s="1731" t="n"/>
      <c r="EZ63" s="1731" t="n"/>
      <c r="FA63" s="1731" t="n"/>
      <c r="FB63" s="1731" t="n"/>
      <c r="FC63" s="1731" t="n"/>
      <c r="FD63" s="1731" t="n"/>
      <c r="FE63" s="1731" t="n"/>
      <c r="FF63" s="1731" t="n"/>
      <c r="FG63" s="1731" t="n"/>
      <c r="FH63" s="1731" t="n"/>
      <c r="FI63" s="1731" t="n"/>
      <c r="FJ63" s="1731" t="n"/>
      <c r="FK63" s="1731" t="n"/>
      <c r="FL63" s="1731" t="n"/>
      <c r="FM63" s="1731" t="n"/>
      <c r="FN63" s="1731" t="n"/>
      <c r="FO63" s="1731" t="n"/>
      <c r="FP63" s="1731" t="n"/>
      <c r="FQ63" s="1731" t="n"/>
      <c r="FR63" s="1731" t="n"/>
      <c r="FS63" s="1731" t="n"/>
      <c r="FT63" s="1731" t="n"/>
      <c r="FU63" s="1731" t="n"/>
      <c r="FV63" s="1731" t="n"/>
      <c r="FW63" s="1731" t="n"/>
      <c r="FX63" s="1731" t="n"/>
      <c r="FY63" s="1731" t="n"/>
    </row>
    <row customFormat="1" r="64" s="1650">
      <c r="T64" s="1858" t="n"/>
      <c r="AB64" s="1858" t="n"/>
      <c r="BA64" s="1858" t="n"/>
      <c r="BB64" s="1858" t="n"/>
      <c r="BC64" s="1858" t="n"/>
      <c r="BD64" s="1858" t="n"/>
      <c r="BE64" s="1858" t="n"/>
      <c r="BF64" s="1858" t="n"/>
      <c r="BG64" s="1858" t="n"/>
      <c r="BH64" s="1858" t="n"/>
      <c r="BI64" s="1858" t="n"/>
      <c r="BJ64" s="1858" t="n"/>
      <c r="BK64" s="1858" t="n"/>
      <c r="BL64" s="1858" t="n"/>
      <c r="BM64" s="1858" t="n"/>
      <c r="BN64" s="1858" t="n"/>
      <c r="BO64" s="1858" t="n"/>
      <c r="BP64" s="1858" t="n"/>
      <c r="BQ64" s="1858" t="n"/>
      <c r="BR64" s="1858" t="n"/>
      <c r="BS64" s="1858" t="n"/>
      <c r="BT64" s="1858" t="n"/>
      <c r="BU64" s="1858" t="n"/>
      <c r="BV64" s="1858" t="n"/>
      <c r="BW64" s="1858" t="n"/>
      <c r="BX64" s="1858" t="n"/>
      <c r="BY64" s="1858" t="n"/>
      <c r="BZ64" s="1858" t="n"/>
      <c r="CA64" s="1858" t="n"/>
      <c r="CB64" s="1858" t="n"/>
      <c r="CC64" s="1858" t="n"/>
      <c r="CD64" s="1858" t="n"/>
      <c r="CE64" s="1858" t="n"/>
      <c r="CF64" s="1858" t="n"/>
      <c r="CG64" s="1858" t="n"/>
      <c r="CH64" s="1858" t="n"/>
      <c r="CI64" s="1858" t="n"/>
      <c r="CS64" s="1651" t="n"/>
      <c r="CT64" s="1651" t="n"/>
      <c r="CU64" s="1651" t="n"/>
      <c r="CV64" s="1651" t="n"/>
      <c r="CW64" s="1651" t="n"/>
      <c r="CX64" s="1652" t="n"/>
      <c r="CY64" s="1651" t="n"/>
      <c r="CZ64" s="3606" t="n"/>
      <c r="DA64" s="3605" t="n"/>
      <c r="DB64" s="3605" t="n"/>
      <c r="DC64" s="3605" t="n"/>
      <c r="DD64" s="3605" t="n"/>
      <c r="DE64" s="1652" t="n"/>
      <c r="DF64" s="1651" t="n"/>
      <c r="DG64" s="1651" t="n"/>
      <c r="DH64" s="1651" t="n"/>
      <c r="DJ64" s="1731" t="n"/>
      <c r="DK64" s="1731" t="n"/>
      <c r="DL64" s="1731" t="n"/>
      <c r="DM64" s="1731" t="n"/>
      <c r="DN64" s="1731" t="n"/>
      <c r="DO64" s="1731" t="n"/>
      <c r="DP64" s="1731" t="n"/>
      <c r="DQ64" s="1731" t="n"/>
      <c r="DR64" s="1731" t="n"/>
      <c r="DS64" s="1731" t="n"/>
      <c r="DT64" s="1731" t="n"/>
      <c r="DU64" s="1731" t="n"/>
      <c r="DV64" s="1731" t="n"/>
      <c r="DW64" s="1731" t="n"/>
      <c r="DX64" s="2811">
        <f>(CS64-CZ64)*10^6</f>
        <v/>
      </c>
      <c r="DY64" s="2811">
        <f>(CT64-DC64)*10^6</f>
        <v/>
      </c>
      <c r="DZ64" s="2811">
        <f>(CW64-DD64)*10^6</f>
        <v/>
      </c>
      <c r="EA64" s="1731" t="n"/>
      <c r="EB64" s="1731" t="n"/>
      <c r="EC64" s="1731" t="n"/>
      <c r="ED64" s="1731" t="n"/>
      <c r="EE64" s="1731" t="n"/>
      <c r="EF64" s="1731" t="n"/>
      <c r="EG64" s="1731" t="n"/>
      <c r="EH64" s="1731" t="n"/>
      <c r="EI64" s="1731" t="n"/>
      <c r="EJ64" s="1731" t="n"/>
      <c r="EK64" s="1731" t="n"/>
      <c r="EL64" s="1731" t="n"/>
      <c r="EM64" s="1731" t="n"/>
      <c r="EN64" s="1731" t="n"/>
      <c r="EO64" s="1731" t="n"/>
      <c r="EP64" s="1731" t="n"/>
      <c r="EQ64" s="1731" t="n"/>
      <c r="ER64" s="1731" t="n"/>
      <c r="ES64" s="1731" t="n"/>
      <c r="ET64" s="1731" t="n"/>
      <c r="EU64" s="1731" t="n"/>
      <c r="EV64" s="1731" t="n"/>
      <c r="EW64" s="1731" t="n"/>
      <c r="EX64" s="1731" t="n"/>
      <c r="EY64" s="1731" t="n"/>
      <c r="EZ64" s="1731" t="n"/>
      <c r="FA64" s="1731" t="n"/>
      <c r="FB64" s="1731" t="n"/>
      <c r="FC64" s="1731" t="n"/>
      <c r="FD64" s="1731" t="n"/>
      <c r="FE64" s="1731" t="n"/>
      <c r="FF64" s="1731" t="n"/>
      <c r="FG64" s="1731" t="n"/>
      <c r="FH64" s="1731" t="n"/>
      <c r="FI64" s="1731" t="n"/>
      <c r="FJ64" s="1731" t="n"/>
      <c r="FK64" s="1731" t="n"/>
      <c r="FL64" s="1731" t="n"/>
      <c r="FM64" s="1731" t="n"/>
      <c r="FN64" s="1731" t="n"/>
      <c r="FO64" s="1731" t="n"/>
      <c r="FP64" s="1731" t="n"/>
      <c r="FQ64" s="1731" t="n"/>
      <c r="FR64" s="1731" t="n"/>
      <c r="FS64" s="1731" t="n"/>
      <c r="FT64" s="1731" t="n"/>
      <c r="FU64" s="1731" t="n"/>
      <c r="FV64" s="1731" t="n"/>
      <c r="FW64" s="1731" t="n"/>
      <c r="FX64" s="1731" t="n"/>
      <c r="FY64" s="1731" t="n"/>
    </row>
    <row r="65">
      <c r="DJ65" s="1731" t="n"/>
      <c r="DK65" s="1731" t="n"/>
      <c r="DL65" s="1731" t="n"/>
      <c r="DM65" s="1731" t="n"/>
      <c r="DN65" s="1731" t="n"/>
      <c r="DO65" s="1731" t="n"/>
      <c r="DP65" s="1731" t="n"/>
      <c r="DQ65" s="1731" t="n"/>
      <c r="DR65" s="1731" t="n"/>
      <c r="DS65" s="1731" t="n"/>
      <c r="DT65" s="1731" t="n"/>
      <c r="DU65" s="1731" t="n"/>
      <c r="DV65" s="1731" t="n"/>
      <c r="DW65" s="1731" t="n"/>
      <c r="DX65" s="2811">
        <f>(CS65-CZ65)*10^6</f>
        <v/>
      </c>
      <c r="DY65" s="2811">
        <f>(CT65-DC65)*10^6</f>
        <v/>
      </c>
      <c r="DZ65" s="2811">
        <f>(CW65-DD65)*10^6</f>
        <v/>
      </c>
      <c r="EA65" s="1731" t="n"/>
      <c r="EB65" s="1731" t="n"/>
      <c r="EC65" s="1731" t="n"/>
      <c r="ED65" s="1731" t="n"/>
      <c r="EE65" s="1731" t="n"/>
      <c r="EF65" s="1731" t="n"/>
      <c r="EG65" s="1731" t="n"/>
      <c r="EH65" s="1731" t="n"/>
      <c r="EI65" s="1731" t="n"/>
      <c r="EJ65" s="1731" t="n"/>
      <c r="EK65" s="1731" t="n"/>
      <c r="EL65" s="1731" t="n"/>
      <c r="EM65" s="1731" t="n"/>
      <c r="EN65" s="1731" t="n"/>
      <c r="EO65" s="1731" t="n"/>
      <c r="EP65" s="1731" t="n"/>
      <c r="EQ65" s="1731" t="n"/>
      <c r="ER65" s="1731" t="n"/>
      <c r="ES65" s="1731" t="n"/>
      <c r="ET65" s="1731" t="n"/>
      <c r="EU65" s="1731" t="n"/>
      <c r="EV65" s="1731" t="n"/>
      <c r="EW65" s="1731" t="n"/>
      <c r="EX65" s="1731" t="n"/>
      <c r="EY65" s="1731" t="n"/>
      <c r="EZ65" s="1731" t="n"/>
      <c r="FA65" s="1731" t="n"/>
      <c r="FB65" s="1731" t="n"/>
      <c r="FC65" s="1731" t="n"/>
      <c r="FD65" s="1731" t="n"/>
      <c r="FE65" s="1731" t="n"/>
      <c r="FF65" s="1731" t="n"/>
      <c r="FG65" s="1731" t="n"/>
      <c r="FH65" s="1731" t="n"/>
      <c r="FI65" s="1731" t="n"/>
      <c r="FJ65" s="1731" t="n"/>
      <c r="FK65" s="1731" t="n"/>
      <c r="FL65" s="1731" t="n"/>
      <c r="FM65" s="1731" t="n"/>
      <c r="FN65" s="1731" t="n"/>
      <c r="FO65" s="1731" t="n"/>
      <c r="FP65" s="1731" t="n"/>
      <c r="FQ65" s="1731" t="n"/>
      <c r="FR65" s="1731" t="n"/>
      <c r="FS65" s="1731" t="n"/>
      <c r="FT65" s="1731" t="n"/>
      <c r="FU65" s="1731" t="n"/>
      <c r="FV65" s="1731" t="n"/>
      <c r="FW65" s="1731" t="n"/>
      <c r="FX65" s="1731" t="n"/>
      <c r="FY65" s="1731" t="n"/>
    </row>
    <row r="66">
      <c r="DJ66" s="1731" t="n"/>
      <c r="DK66" s="1731" t="n"/>
      <c r="DL66" s="1731" t="n"/>
      <c r="DM66" s="1731" t="n"/>
      <c r="DN66" s="1731" t="n"/>
      <c r="DO66" s="1731" t="n"/>
      <c r="DP66" s="1731" t="n"/>
      <c r="DQ66" s="1731" t="n"/>
      <c r="DR66" s="1731" t="n"/>
      <c r="DS66" s="1731" t="n"/>
      <c r="DT66" s="1731" t="n"/>
      <c r="DU66" s="1731" t="n"/>
      <c r="DV66" s="1731" t="n"/>
      <c r="DW66" s="1731" t="n"/>
      <c r="DX66" s="2811">
        <f>(CS66-CZ66)*10^6</f>
        <v/>
      </c>
      <c r="DY66" s="2811">
        <f>(CT66-DC66)*10^6</f>
        <v/>
      </c>
      <c r="DZ66" s="2811">
        <f>(CW66-DD66)*10^6</f>
        <v/>
      </c>
      <c r="EA66" s="1731" t="n"/>
      <c r="EB66" s="1731" t="n"/>
      <c r="EC66" s="1731" t="n"/>
      <c r="ED66" s="1731" t="n"/>
      <c r="EE66" s="1731" t="n"/>
      <c r="EF66" s="1731" t="n"/>
      <c r="EG66" s="1731" t="n"/>
      <c r="EH66" s="1731" t="n"/>
      <c r="EI66" s="1731" t="n"/>
      <c r="EJ66" s="1731" t="n"/>
      <c r="EK66" s="1731" t="n"/>
      <c r="EL66" s="1731" t="n"/>
      <c r="EM66" s="1731" t="n"/>
      <c r="EN66" s="1731" t="n"/>
      <c r="EO66" s="1731" t="n"/>
      <c r="EP66" s="1731" t="n"/>
      <c r="EQ66" s="1731" t="n"/>
      <c r="ER66" s="1731" t="n"/>
      <c r="ES66" s="1731" t="n"/>
      <c r="ET66" s="1731" t="n"/>
      <c r="EU66" s="1731" t="n"/>
      <c r="EV66" s="1731" t="n"/>
      <c r="EW66" s="1731" t="n"/>
      <c r="EX66" s="1731" t="n"/>
      <c r="EY66" s="1731" t="n"/>
      <c r="EZ66" s="1731" t="n"/>
      <c r="FA66" s="1731" t="n"/>
      <c r="FB66" s="1731" t="n"/>
      <c r="FC66" s="1731" t="n"/>
      <c r="FD66" s="1731" t="n"/>
      <c r="FE66" s="1731" t="n"/>
      <c r="FF66" s="1731" t="n"/>
      <c r="FG66" s="1731" t="n"/>
      <c r="FH66" s="1731" t="n"/>
      <c r="FI66" s="1731" t="n"/>
      <c r="FJ66" s="1731" t="n"/>
      <c r="FK66" s="1731" t="n"/>
      <c r="FL66" s="1731" t="n"/>
      <c r="FM66" s="1731" t="n"/>
      <c r="FN66" s="1731" t="n"/>
      <c r="FO66" s="1731" t="n"/>
      <c r="FP66" s="1731" t="n"/>
      <c r="FQ66" s="1731" t="n"/>
      <c r="FR66" s="1731" t="n"/>
      <c r="FS66" s="1731" t="n"/>
      <c r="FT66" s="1731" t="n"/>
      <c r="FU66" s="1731" t="n"/>
      <c r="FV66" s="1731" t="n"/>
      <c r="FW66" s="1731" t="n"/>
      <c r="FX66" s="1731" t="n"/>
      <c r="FY66" s="1731" t="n"/>
    </row>
    <row r="67">
      <c r="DJ67" s="1731" t="n"/>
      <c r="DK67" s="1731" t="n"/>
      <c r="DL67" s="1731" t="n"/>
      <c r="DM67" s="1731" t="n"/>
      <c r="DN67" s="1731" t="n"/>
      <c r="DO67" s="1731" t="n"/>
      <c r="DP67" s="1731" t="n"/>
      <c r="DQ67" s="1731" t="n"/>
      <c r="DR67" s="1731" t="n"/>
      <c r="DS67" s="1731" t="n"/>
      <c r="DT67" s="1731" t="n"/>
      <c r="DU67" s="1731" t="n"/>
      <c r="DV67" s="1731" t="n"/>
      <c r="DW67" s="1731" t="n"/>
      <c r="DX67" s="2811">
        <f>(CS67-CZ67)*10^6</f>
        <v/>
      </c>
      <c r="DY67" s="2811">
        <f>(CT67-DC67)*10^6</f>
        <v/>
      </c>
      <c r="DZ67" s="2811">
        <f>(CW67-DD67)*10^6</f>
        <v/>
      </c>
      <c r="EA67" s="1731" t="n"/>
      <c r="EB67" s="1731" t="n"/>
      <c r="EC67" s="1731" t="n"/>
      <c r="ED67" s="1731" t="n"/>
      <c r="EE67" s="1731" t="n"/>
      <c r="EF67" s="1731" t="n"/>
      <c r="EG67" s="1731" t="n"/>
      <c r="EH67" s="1731" t="n"/>
      <c r="EI67" s="1731" t="n"/>
      <c r="EJ67" s="1731" t="n"/>
      <c r="EK67" s="1731" t="n"/>
      <c r="EL67" s="1731" t="n"/>
      <c r="EM67" s="1731" t="n"/>
      <c r="EN67" s="1731" t="n"/>
      <c r="EO67" s="1731" t="n"/>
      <c r="EP67" s="1731" t="n"/>
      <c r="EQ67" s="1731" t="n"/>
      <c r="ER67" s="1731" t="n"/>
      <c r="ES67" s="1731" t="n"/>
      <c r="ET67" s="1731" t="n"/>
      <c r="EU67" s="1731" t="n"/>
      <c r="EV67" s="1731" t="n"/>
      <c r="EW67" s="1731" t="n"/>
      <c r="EX67" s="1731" t="n"/>
      <c r="EY67" s="1731" t="n"/>
      <c r="EZ67" s="1731" t="n"/>
      <c r="FA67" s="1731" t="n"/>
      <c r="FB67" s="1731" t="n"/>
      <c r="FC67" s="1731" t="n"/>
      <c r="FD67" s="1731" t="n"/>
      <c r="FE67" s="1731" t="n"/>
      <c r="FF67" s="1731" t="n"/>
      <c r="FG67" s="1731" t="n"/>
      <c r="FH67" s="1731" t="n"/>
      <c r="FI67" s="1731" t="n"/>
      <c r="FJ67" s="1731" t="n"/>
      <c r="FK67" s="1731" t="n"/>
      <c r="FL67" s="1731" t="n"/>
      <c r="FM67" s="1731" t="n"/>
      <c r="FN67" s="1731" t="n"/>
      <c r="FO67" s="1731" t="n"/>
      <c r="FP67" s="1731" t="n"/>
      <c r="FQ67" s="1731" t="n"/>
      <c r="FR67" s="1731" t="n"/>
      <c r="FS67" s="1731" t="n"/>
      <c r="FT67" s="1731" t="n"/>
      <c r="FU67" s="1731" t="n"/>
      <c r="FV67" s="1731" t="n"/>
      <c r="FW67" s="1731" t="n"/>
      <c r="FX67" s="1731" t="n"/>
      <c r="FY67" s="1731" t="n"/>
    </row>
    <row customFormat="1" r="68" s="1650">
      <c r="D68" s="1858" t="n"/>
      <c r="E68" s="1858" t="n"/>
      <c r="F68" s="1858" t="n"/>
      <c r="G68" s="1858" t="n"/>
      <c r="H68" s="1858" t="n"/>
      <c r="I68" s="1858" t="n"/>
      <c r="J68" s="1858" t="n"/>
      <c r="K68" s="1858" t="n"/>
      <c r="L68" s="1858" t="n"/>
      <c r="M68" s="1858" t="n"/>
      <c r="N68" s="1858" t="n"/>
      <c r="O68" s="1858" t="n"/>
      <c r="P68" s="1858" t="n"/>
      <c r="Q68" s="1858" t="n"/>
      <c r="R68" s="1858" t="n"/>
      <c r="S68" s="1858" t="n"/>
      <c r="T68" s="1858" t="n"/>
      <c r="U68" s="1858" t="n"/>
      <c r="V68" s="1858" t="n"/>
      <c r="W68" s="1858" t="n"/>
      <c r="X68" s="1858" t="n"/>
      <c r="Y68" s="1858" t="n"/>
      <c r="Z68" s="1858" t="n"/>
      <c r="AA68" s="1858" t="n"/>
      <c r="AB68" s="1858" t="n"/>
      <c r="AC68" s="1858" t="n"/>
      <c r="AD68" s="1858" t="n"/>
      <c r="AE68" s="1858" t="n"/>
      <c r="AF68" s="1858" t="n"/>
      <c r="AG68" s="1858" t="n"/>
      <c r="AH68" s="1858" t="n"/>
      <c r="AI68" s="1858" t="n"/>
      <c r="AJ68" s="1858" t="n"/>
      <c r="AK68" s="1858" t="n"/>
      <c r="AL68" s="1858" t="n"/>
      <c r="AM68" s="1858" t="n"/>
      <c r="AN68" s="1858" t="n"/>
      <c r="AO68" s="1858" t="n"/>
      <c r="AP68" s="1858" t="n"/>
      <c r="AQ68" s="1858" t="n"/>
      <c r="AR68" s="1858" t="n"/>
      <c r="AS68" s="1858" t="n"/>
      <c r="AT68" s="1858" t="n"/>
      <c r="AU68" s="1858" t="n"/>
      <c r="AV68" s="1858" t="n"/>
      <c r="AW68" s="1858" t="n"/>
      <c r="AX68" s="1858" t="n"/>
      <c r="AY68" s="1858" t="n"/>
      <c r="AZ68" s="1858" t="n"/>
      <c r="BA68" s="1858" t="n"/>
      <c r="BB68" s="1858" t="n"/>
      <c r="BC68" s="1858" t="n"/>
      <c r="BD68" s="1858" t="n"/>
      <c r="BE68" s="1858" t="n"/>
      <c r="BF68" s="1858" t="n"/>
      <c r="BG68" s="1858" t="n"/>
      <c r="BH68" s="1858" t="n"/>
      <c r="BI68" s="1858" t="n"/>
      <c r="BJ68" s="1858" t="n"/>
      <c r="BK68" s="1858" t="n"/>
      <c r="BL68" s="1858" t="n"/>
      <c r="BM68" s="1858" t="n"/>
      <c r="BN68" s="1858" t="n"/>
      <c r="BO68" s="1858" t="n"/>
      <c r="BP68" s="1858" t="n"/>
      <c r="BQ68" s="1858" t="n"/>
      <c r="BR68" s="1858" t="n"/>
      <c r="BS68" s="1858" t="n"/>
      <c r="BT68" s="1858" t="n"/>
      <c r="BU68" s="1858" t="n"/>
      <c r="BV68" s="1858" t="n"/>
      <c r="BW68" s="1858" t="n"/>
      <c r="BX68" s="1858" t="n"/>
      <c r="BY68" s="1858" t="n"/>
      <c r="BZ68" s="1858" t="n"/>
      <c r="CA68" s="1858" t="n"/>
      <c r="CB68" s="1858" t="n"/>
      <c r="CC68" s="1858" t="n"/>
      <c r="CD68" s="1858" t="n"/>
      <c r="CE68" s="1858" t="n"/>
      <c r="CF68" s="1858" t="n"/>
      <c r="CG68" s="1858" t="n"/>
      <c r="CH68" s="1858" t="n"/>
      <c r="CI68" s="1858" t="n"/>
      <c r="CJ68" s="1858" t="n"/>
      <c r="CK68" s="1858" t="n"/>
      <c r="CL68" s="1858" t="n"/>
      <c r="CM68" s="1858" t="n"/>
      <c r="CN68" s="1858" t="n"/>
      <c r="CO68" s="1858" t="n"/>
      <c r="CP68" s="1858" t="n"/>
      <c r="CQ68" s="1858" t="n"/>
      <c r="CR68" s="3605" t="n"/>
      <c r="CZ68" s="3686" t="n"/>
      <c r="DE68" s="1858" t="n"/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J33" sqref="J33"/>
    </sheetView>
  </sheetViews>
  <sheetFormatPr baseColWidth="10" defaultColWidth="11.6640625" defaultRowHeight="13"/>
  <cols>
    <col customWidth="1" max="1" min="1" style="2557" width="10.83203125"/>
    <col customWidth="1" max="2" min="2" style="2557" width="17"/>
    <col customWidth="1" hidden="1" max="3" min="3" style="1858" width="8.6640625"/>
    <col customWidth="1" hidden="1" max="8" min="4" style="34" width="10.83203125"/>
    <col customWidth="1" hidden="1" max="5" min="5" style="2557" width="13"/>
    <col customWidth="1" hidden="1" max="6" min="6" style="2557" width="13"/>
    <col customWidth="1" hidden="1" max="7" min="7" style="2557" width="13"/>
    <col customWidth="1" hidden="1" max="8" min="8" style="2557" width="13"/>
    <col customWidth="1" hidden="1" max="9" min="9" style="34" width="0.33203125"/>
    <col customWidth="1" hidden="1" max="14" min="10" style="34" width="10.83203125"/>
    <col customWidth="1" hidden="1" max="11" min="11" style="2557" width="13"/>
    <col customWidth="1" hidden="1" max="12" min="12" style="2557" width="13"/>
    <col customWidth="1" hidden="1" max="13" min="13" style="2557" width="13"/>
    <col customWidth="1" hidden="1" max="14" min="14" style="2557" width="13"/>
    <col customWidth="1" hidden="1" max="15" min="15" style="34" width="0.33203125"/>
    <col customWidth="1" hidden="1" max="20" min="16" style="34" width="10.83203125"/>
    <col customWidth="1" hidden="1" max="17" min="17" style="2557" width="13"/>
    <col customWidth="1" hidden="1" max="18" min="18" style="2557" width="13"/>
    <col customWidth="1" hidden="1" max="19" min="19" style="2557" width="13"/>
    <col customWidth="1" hidden="1" max="20" min="20" style="2557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557" width="13"/>
    <col customWidth="1" hidden="1" max="25" min="25" style="2557" width="13"/>
    <col customWidth="1" hidden="1" max="26" min="26" style="2557" width="13"/>
    <col customWidth="1" hidden="1" max="27" min="27" style="2557" width="13"/>
    <col customWidth="1" hidden="1" max="28" min="28" style="2557" width="13"/>
    <col customWidth="1" hidden="1" max="29" min="29" style="34" width="0.33203125"/>
    <col customWidth="1" hidden="1" max="36" min="30" style="34" width="10.83203125"/>
    <col customWidth="1" hidden="1" max="31" min="31" style="2557" width="13"/>
    <col customWidth="1" hidden="1" max="32" min="32" style="2557" width="13"/>
    <col customWidth="1" hidden="1" max="33" min="33" style="2557" width="13"/>
    <col customWidth="1" hidden="1" max="34" min="34" style="2557" width="13"/>
    <col customWidth="1" hidden="1" max="35" min="35" style="2557" width="13"/>
    <col customWidth="1" hidden="1" max="36" min="36" style="2557" width="13"/>
    <col customWidth="1" hidden="1" max="37" min="37" style="34" width="0.1640625"/>
    <col customWidth="1" hidden="1" max="40" min="38" style="34" width="10.83203125"/>
    <col customWidth="1" hidden="1" max="39" min="39" style="2557" width="13"/>
    <col customWidth="1" hidden="1" max="40" min="40" style="2557" width="13"/>
    <col customWidth="1" hidden="1" max="41" min="41" style="34" width="10.83203125"/>
    <col customWidth="1" hidden="1" max="45" min="42" style="34" width="10.83203125"/>
    <col customWidth="1" hidden="1" max="43" min="43" style="2557" width="13"/>
    <col customWidth="1" hidden="1" max="44" min="44" style="2557" width="13"/>
    <col customWidth="1" hidden="1" max="45" min="45" style="2557" width="13"/>
    <col customWidth="1" hidden="1" max="46" min="46" style="34" width="0.1640625"/>
    <col customWidth="1" hidden="1" max="53" min="47" style="34" width="10.83203125"/>
    <col customWidth="1" hidden="1" max="48" min="48" style="2557" width="13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2557" width="13"/>
    <col customWidth="1" hidden="1" max="54" min="54" style="34" width="0.33203125"/>
    <col customWidth="1" hidden="1" max="61" min="55" style="34" width="10.83203125"/>
    <col customWidth="1" hidden="1" max="56" min="56" style="2557" width="13"/>
    <col customWidth="1" hidden="1" max="57" min="57" style="2557" width="13"/>
    <col customWidth="1" hidden="1" max="58" min="58" style="2557" width="13"/>
    <col customWidth="1" hidden="1" max="59" min="59" style="2557" width="13"/>
    <col customWidth="1" hidden="1" max="60" min="60" style="2557" width="13"/>
    <col customWidth="1" hidden="1" max="61" min="61" style="2557" width="13"/>
    <col customWidth="1" hidden="1" max="62" min="62" style="34" width="0.33203125"/>
    <col customWidth="1" hidden="1" max="65" min="63" style="34" width="10.83203125"/>
    <col customWidth="1" hidden="1" max="64" min="64" style="2557" width="13"/>
    <col customWidth="1" hidden="1" max="65" min="65" style="2557" width="13"/>
    <col customWidth="1" hidden="1" max="66" min="66" style="34" width="10.5"/>
    <col customWidth="1" hidden="1" max="70" min="67" style="34" width="10.83203125"/>
    <col customWidth="1" hidden="1" max="68" min="68" style="2557" width="13"/>
    <col customWidth="1" hidden="1" max="69" min="69" style="2557" width="13"/>
    <col customWidth="1" hidden="1" max="70" min="70" style="2557" width="13"/>
    <col customWidth="1" hidden="1" max="71" min="71" style="34" width="0.5"/>
    <col customWidth="1" hidden="1" max="75" min="72" style="34" width="10.83203125"/>
    <col customWidth="1" hidden="1" max="73" min="73" style="2557" width="13"/>
    <col customWidth="1" hidden="1" max="74" min="74" style="2557" width="13"/>
    <col customWidth="1" hidden="1" max="75" min="75" style="2557" width="13"/>
    <col customWidth="1" hidden="1" max="78" min="76" style="34" width="8.5"/>
    <col customWidth="1" hidden="1" max="77" min="77" style="2557" width="13"/>
    <col customWidth="1" hidden="1" max="78" min="78" style="2557" width="13"/>
    <col customWidth="1" hidden="1" max="79" min="79" style="34" width="0.5"/>
    <col customWidth="1" hidden="1" max="86" min="80" style="34" width="9.6640625"/>
    <col customWidth="1" hidden="1" max="81" min="81" style="2557" width="13"/>
    <col customWidth="1" hidden="1" max="82" min="82" style="2557" width="13"/>
    <col customWidth="1" hidden="1" max="83" min="83" style="2557" width="13"/>
    <col customWidth="1" hidden="1" max="84" min="84" style="2557" width="13"/>
    <col customWidth="1" hidden="1" max="85" min="85" style="2557" width="13"/>
    <col customWidth="1" hidden="1" max="86" min="86" style="2557" width="13"/>
    <col customWidth="1" hidden="1" max="87" min="87" style="34" width="0.33203125"/>
    <col customWidth="1" max="88" min="88" style="34" width="10.83203125"/>
    <col customWidth="1" max="89" min="89" style="34" width="9.1640625"/>
    <col customWidth="1" max="90" min="90" style="34" width="8.6640625"/>
    <col customWidth="1" max="92" min="91" style="34" width="12.1640625"/>
    <col customWidth="1" max="93" min="93" style="34" width="7.1640625"/>
    <col customWidth="1" max="94" min="94" style="34" width="11"/>
    <col customWidth="1" max="95" min="95" style="34" width="0.5"/>
    <col customWidth="1" max="98" min="96" style="2619" width="9.33203125"/>
    <col customWidth="1" max="99" min="99" style="2619" width="10.5"/>
    <col customWidth="1" max="100" min="100" style="2619" width="9.83203125"/>
    <col customWidth="1" max="101" min="101" style="2619" width="9.33203125"/>
    <col customWidth="1" max="102" min="102" style="2557" width="6.5"/>
    <col customWidth="1" max="103" min="103" style="2557" width="0.5"/>
    <col customWidth="1" max="104" min="104" style="2619" width="10.6640625"/>
    <col customWidth="1" hidden="1" max="105" min="105" style="2619" width="10.1640625"/>
    <col customWidth="1" hidden="1" max="106" min="106" style="2619" width="8.5"/>
    <col customWidth="1" max="107" min="107" style="2619" width="10.33203125"/>
    <col customWidth="1" max="108" min="108" style="2619" width="10.83203125"/>
    <col customWidth="1" max="109" min="109" style="34" width="12.83203125"/>
    <col customWidth="1" hidden="1" max="110" min="110" style="34" width="10"/>
    <col customWidth="1" hidden="1" max="112" min="111" style="34" width="10.5"/>
    <col customWidth="1" max="113" min="113" style="2557" width="4.33203125"/>
    <col customWidth="1" max="115" min="114" style="12" width="10.83203125"/>
    <col customWidth="1" max="118" min="116" style="12" width="11.5"/>
    <col customWidth="1" max="126" min="126" style="2557" width="21"/>
  </cols>
  <sheetData>
    <row customHeight="1" ht="6.75" r="1" s="2557">
      <c r="DU1" s="34" t="n"/>
      <c r="DV1" s="34" t="n"/>
      <c r="DW1" s="34" t="n"/>
    </row>
    <row customHeight="1" ht="23" r="2" s="2557">
      <c r="A2" s="38" t="inlineStr">
        <is>
          <t>Indicateurs Mobile</t>
        </is>
      </c>
      <c r="B2" s="1863" t="n"/>
      <c r="C2" s="3687" t="n"/>
      <c r="D2" s="2619" t="n"/>
      <c r="E2" s="2619" t="n"/>
      <c r="F2" s="2619" t="n"/>
      <c r="G2" s="2619" t="n"/>
      <c r="H2" s="2619" t="n"/>
      <c r="I2" s="2619" t="n"/>
      <c r="J2" s="3688" t="n"/>
      <c r="K2" s="3688" t="n"/>
      <c r="L2" s="3688" t="n"/>
      <c r="M2" s="3688" t="n"/>
      <c r="N2" s="3688" t="n"/>
      <c r="O2" s="3688" t="n"/>
      <c r="P2" s="3688" t="n"/>
      <c r="Q2" s="3688" t="n"/>
      <c r="R2" s="3688" t="n"/>
      <c r="S2" s="3688" t="n"/>
      <c r="T2" s="1866" t="n"/>
      <c r="W2" s="2968" t="n"/>
      <c r="X2" s="2968" t="n"/>
      <c r="AA2" s="2968" t="n"/>
      <c r="AO2" s="2968" t="n"/>
      <c r="BK2" s="2968" t="n"/>
      <c r="BL2" s="2968" t="n"/>
      <c r="BM2" s="2968" t="n"/>
      <c r="BN2" s="3688" t="n"/>
      <c r="BO2" s="2968" t="n"/>
      <c r="BP2" s="2968" t="n"/>
      <c r="BQ2" s="2968" t="n"/>
      <c r="BR2" s="2968" t="n"/>
      <c r="CJ2" s="3126" t="n"/>
      <c r="CK2" s="3126" t="n"/>
      <c r="CL2" s="3126" t="n"/>
      <c r="CM2" s="3126" t="n"/>
      <c r="CN2" s="3126" t="n"/>
      <c r="CO2" s="3126" t="n"/>
      <c r="CP2" s="3126" t="n"/>
      <c r="CQ2" s="3127" t="n"/>
      <c r="CR2" s="3689" t="n"/>
      <c r="CS2" s="3126" t="n"/>
      <c r="CT2" s="3126" t="n"/>
      <c r="CU2" s="3126" t="n"/>
      <c r="CV2" s="3126" t="n"/>
      <c r="CW2" s="3126" t="n"/>
      <c r="CX2" s="1128" t="n"/>
      <c r="CY2" s="880" t="n"/>
      <c r="CZ2" s="3126" t="n">
        <v>35.319975742922</v>
      </c>
      <c r="DA2" s="3126" t="n"/>
      <c r="DB2" s="3126" t="n"/>
      <c r="DC2" s="3126" t="n"/>
      <c r="DD2" s="3126" t="n">
        <v>1527.13866353834</v>
      </c>
      <c r="DE2" s="1126" t="n"/>
      <c r="DF2" s="1126" t="n"/>
      <c r="DG2" s="1126" t="n"/>
      <c r="DH2" s="1866" t="n"/>
    </row>
    <row r="3">
      <c r="C3" s="1650" t="n"/>
      <c r="D3" s="1130" t="n"/>
      <c r="E3" s="1130" t="n"/>
      <c r="F3" s="1130" t="n"/>
      <c r="G3" s="1130" t="n"/>
      <c r="H3" s="1130" t="n"/>
      <c r="I3" s="2618" t="n"/>
      <c r="U3" s="617" t="n"/>
      <c r="V3" s="1132" t="n"/>
      <c r="W3" s="1130" t="n"/>
      <c r="X3" s="1130" t="n"/>
      <c r="Y3" s="1130" t="n"/>
      <c r="Z3" s="1130" t="n"/>
      <c r="AA3" s="1130" t="n"/>
      <c r="AB3" s="1130" t="n"/>
      <c r="AC3" s="1131" t="n"/>
      <c r="AD3" s="1132" t="n"/>
      <c r="AE3" s="1130" t="n"/>
      <c r="AF3" s="1130" t="n"/>
      <c r="AG3" s="1130" t="n"/>
      <c r="AH3" s="1130" t="n"/>
      <c r="AI3" s="1130" t="n"/>
      <c r="AJ3" s="1134" t="n"/>
      <c r="AK3" s="1131" t="n"/>
      <c r="AL3" s="1132" t="n"/>
      <c r="AM3" s="1130" t="n"/>
      <c r="AN3" s="1130" t="n"/>
      <c r="AO3" s="1130" t="n"/>
      <c r="AP3" s="1130" t="n"/>
      <c r="AQ3" s="1130" t="n"/>
      <c r="AR3" s="1130" t="n"/>
      <c r="AS3" s="893" t="n"/>
      <c r="AT3" s="1131" t="n"/>
      <c r="AU3" s="1132" t="n"/>
      <c r="AV3" s="1130" t="n"/>
      <c r="AW3" s="1130" t="n"/>
      <c r="AX3" s="1130" t="n"/>
      <c r="AY3" s="1130" t="n"/>
      <c r="AZ3" s="1130" t="n"/>
      <c r="BA3" s="618" t="n"/>
      <c r="BB3" s="1131" t="n"/>
      <c r="BC3" s="3690" t="n"/>
      <c r="BD3" s="3691" t="n"/>
      <c r="BE3" s="3691" t="n"/>
      <c r="BF3" s="3691" t="n"/>
      <c r="BG3" s="3691" t="n"/>
      <c r="BH3" s="3691" t="n"/>
      <c r="BI3" s="618" t="n"/>
      <c r="BJ3" s="2787" t="n"/>
      <c r="BK3" s="1132" t="n"/>
      <c r="BL3" s="1130" t="n"/>
      <c r="BM3" s="1130" t="n"/>
      <c r="BN3" s="1130" t="n"/>
      <c r="BO3" s="1130" t="n"/>
      <c r="BP3" s="1130" t="n"/>
      <c r="BQ3" s="1130" t="n"/>
      <c r="BR3" s="618" t="n"/>
      <c r="BS3" s="1131" t="n"/>
      <c r="BT3" s="1132" t="n"/>
      <c r="BU3" s="1130" t="n"/>
      <c r="BV3" s="1130" t="n"/>
      <c r="BW3" s="1130" t="n"/>
      <c r="BX3" s="1130" t="n"/>
      <c r="BY3" s="1130" t="n"/>
      <c r="BZ3" s="1130" t="n"/>
      <c r="CA3" s="1131" t="n"/>
      <c r="CB3" s="1132" t="n"/>
      <c r="CC3" s="1130" t="n"/>
      <c r="CD3" s="1130" t="n"/>
      <c r="CE3" s="1130" t="n"/>
      <c r="CF3" s="1130" t="n"/>
      <c r="CG3" s="1130" t="n"/>
      <c r="CH3" s="893" t="n"/>
      <c r="CI3" s="1131" t="n"/>
      <c r="CQ3" s="1131" t="n"/>
    </row>
    <row customFormat="1" r="4" s="2554">
      <c r="C4" s="1682" t="n"/>
      <c r="D4" s="2556" t="n">
        <v>45658</v>
      </c>
      <c r="E4" s="2790" t="n"/>
      <c r="F4" s="2790" t="n"/>
      <c r="G4" s="2790" t="n"/>
      <c r="H4" s="2790" t="n"/>
      <c r="I4" s="2883" t="n"/>
      <c r="J4" s="2556" t="n">
        <v>45689</v>
      </c>
      <c r="K4" s="2790" t="n"/>
      <c r="L4" s="2790" t="n"/>
      <c r="M4" s="2790" t="n"/>
      <c r="N4" s="2790" t="n"/>
      <c r="P4" s="2556" t="n">
        <v>45717</v>
      </c>
      <c r="Q4" s="2790" t="n"/>
      <c r="R4" s="2790" t="n"/>
      <c r="S4" s="2790" t="n"/>
      <c r="T4" s="2790" t="n"/>
      <c r="U4" s="628" t="n"/>
      <c r="V4" s="2569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53" t="n">
        <v>45809</v>
      </c>
      <c r="AM4" s="2790" t="n"/>
      <c r="AN4" s="2790" t="n"/>
      <c r="AO4" s="2790" t="n"/>
      <c r="AP4" s="2790" t="n"/>
      <c r="AQ4" s="2790" t="n"/>
      <c r="AR4" s="2790" t="n"/>
      <c r="AS4" s="2791" t="n"/>
      <c r="AT4" s="2571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628" t="n"/>
      <c r="BC4" s="2573" t="n">
        <v>45870</v>
      </c>
      <c r="BD4" s="2797" t="n"/>
      <c r="BE4" s="2797" t="n"/>
      <c r="BF4" s="2797" t="n"/>
      <c r="BG4" s="2797" t="n"/>
      <c r="BH4" s="2797" t="n"/>
      <c r="BI4" s="2988" t="n"/>
      <c r="BJ4" s="2881" t="n"/>
      <c r="BK4" s="2569" t="n">
        <v>45901</v>
      </c>
      <c r="BL4" s="2790" t="n"/>
      <c r="BM4" s="2790" t="n"/>
      <c r="BN4" s="2790" t="n"/>
      <c r="BO4" s="2790" t="n"/>
      <c r="BP4" s="2790" t="n"/>
      <c r="BQ4" s="2790" t="n"/>
      <c r="BR4" s="2790" t="n"/>
      <c r="BS4" s="2571" t="n"/>
      <c r="BT4" s="2569" t="n">
        <v>45931</v>
      </c>
      <c r="BU4" s="2790" t="n"/>
      <c r="BV4" s="2790" t="n"/>
      <c r="BW4" s="2790" t="n"/>
      <c r="BX4" s="2790" t="n"/>
      <c r="BY4" s="2790" t="n"/>
      <c r="BZ4" s="2790" t="n"/>
      <c r="CA4" s="2571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2571" t="n"/>
      <c r="CJ4" s="2556" t="n">
        <v>45992</v>
      </c>
      <c r="CK4" s="2790" t="n"/>
      <c r="CL4" s="2790" t="n"/>
      <c r="CM4" s="2790" t="n"/>
      <c r="CN4" s="2790" t="n"/>
      <c r="CO4" s="2790" t="n"/>
      <c r="CP4" s="2790" t="n"/>
      <c r="CQ4" s="628" t="n"/>
      <c r="CR4" s="2554" t="inlineStr">
        <is>
          <t>CUMUL</t>
        </is>
      </c>
      <c r="CZ4" s="2592" t="inlineStr">
        <is>
          <t>ANNUEL</t>
        </is>
      </c>
      <c r="DA4" s="2797" t="n"/>
      <c r="DB4" s="2797" t="n"/>
      <c r="DC4" s="2797" t="n"/>
      <c r="DD4" s="2797" t="n"/>
      <c r="DE4" s="2797" t="n"/>
      <c r="DF4" s="2797" t="n"/>
      <c r="DG4" s="2797" t="n"/>
      <c r="DH4" s="2797" t="n"/>
    </row>
    <row customFormat="1" customHeight="1" ht="26.25" r="5" s="79">
      <c r="B5" s="73" t="n"/>
      <c r="C5" s="1870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151" t="n"/>
    </row>
    <row customHeight="1" ht="5.25" r="6" s="2557">
      <c r="I6" s="2618" t="n"/>
      <c r="O6" s="635" t="n"/>
      <c r="P6" s="2618" t="n"/>
      <c r="Q6" s="2618" t="n"/>
      <c r="R6" s="2618" t="n"/>
      <c r="S6" s="2618" t="n"/>
      <c r="U6" s="635" t="n"/>
      <c r="V6" s="3299" t="n"/>
      <c r="W6" s="2618" t="n"/>
      <c r="X6" s="2618" t="n"/>
      <c r="Y6" s="2618" t="n"/>
      <c r="Z6" s="2618" t="n"/>
      <c r="AA6" s="2618" t="n"/>
      <c r="AC6" s="635" t="n"/>
      <c r="AK6" s="635" t="n"/>
      <c r="AL6" s="3299" t="n"/>
      <c r="AM6" s="2618" t="n"/>
      <c r="AN6" s="2618" t="n"/>
      <c r="AO6" s="2618" t="n"/>
      <c r="AP6" s="2618" t="n"/>
      <c r="AQ6" s="2618" t="n"/>
      <c r="AR6" s="2618" t="n"/>
      <c r="AS6" s="1138" t="n"/>
      <c r="AT6" s="2795" t="n"/>
      <c r="AU6" s="3299" t="n"/>
      <c r="AV6" s="2618" t="n"/>
      <c r="AW6" s="2618" t="n"/>
      <c r="AX6" s="2618" t="n"/>
      <c r="AY6" s="2618" t="n"/>
      <c r="AZ6" s="2618" t="n"/>
      <c r="BB6" s="2795" t="n"/>
      <c r="BC6" s="2618" t="n"/>
      <c r="BD6" s="2618" t="n"/>
      <c r="BE6" s="2618" t="n"/>
      <c r="BF6" s="2618" t="n"/>
      <c r="BG6" s="2618" t="n"/>
      <c r="BH6" s="2618" t="n"/>
      <c r="BJ6" s="2795" t="n"/>
      <c r="BK6" s="2618" t="n"/>
      <c r="BL6" s="2618" t="n"/>
      <c r="BM6" s="2618" t="n"/>
      <c r="BN6" s="2618" t="n"/>
      <c r="BO6" s="2618" t="n"/>
      <c r="BP6" s="2618" t="n"/>
      <c r="BQ6" s="2618" t="n"/>
      <c r="BS6" s="2795" t="n"/>
      <c r="BT6" s="2618" t="n"/>
      <c r="BU6" s="2618" t="n"/>
      <c r="BV6" s="2618" t="n"/>
      <c r="BW6" s="2618" t="n"/>
      <c r="BX6" s="2618" t="n"/>
      <c r="BY6" s="2618" t="n"/>
      <c r="BZ6" s="2618" t="n"/>
      <c r="CA6" s="2795" t="n"/>
      <c r="CB6" s="2618" t="n"/>
      <c r="CC6" s="2618" t="n"/>
      <c r="CD6" s="2618" t="n"/>
      <c r="CE6" s="2618" t="n"/>
      <c r="CF6" s="2618" t="n"/>
      <c r="CG6" s="2618" t="n"/>
      <c r="CI6" s="2795" t="n"/>
      <c r="CQ6" s="635" t="n"/>
      <c r="DI6" s="12" t="n"/>
    </row>
    <row customHeight="1" ht="15" r="7" s="2557">
      <c r="A7" s="663" t="inlineStr">
        <is>
          <t>ARPU Global</t>
        </is>
      </c>
      <c r="B7" s="669" t="n"/>
      <c r="C7" s="1871" t="inlineStr">
        <is>
          <t>IND1</t>
        </is>
      </c>
      <c r="D7" s="1872" t="n">
        <v>1366.293135761232</v>
      </c>
      <c r="E7" s="1873" t="n">
        <v>1483.940072413194</v>
      </c>
      <c r="F7" s="1873" t="n">
        <v>-117.6469366519621</v>
      </c>
      <c r="G7" s="1873" t="n">
        <v>1595.966857658628</v>
      </c>
      <c r="H7" s="2546" t="n">
        <v>-0.1439088291810398</v>
      </c>
      <c r="I7" s="3692" t="n"/>
      <c r="J7" s="1872" t="n">
        <v>1238.269540676915</v>
      </c>
      <c r="K7" s="1873" t="n">
        <v>1361.849698890241</v>
      </c>
      <c r="L7" s="1873" t="n">
        <v>-123.5801582133261</v>
      </c>
      <c r="M7" s="1873" t="n">
        <v>1481.233767785887</v>
      </c>
      <c r="N7" s="2546" t="n">
        <v>-0.164028279933254</v>
      </c>
      <c r="O7" s="3303" t="n"/>
      <c r="P7" s="1872" t="n">
        <v>1313.535201190619</v>
      </c>
      <c r="Q7" s="1873" t="n">
        <v>1465.764274183779</v>
      </c>
      <c r="R7" s="1873" t="n">
        <v>-152.2290729931603</v>
      </c>
      <c r="S7" s="1873" t="n">
        <v>1610.428300316845</v>
      </c>
      <c r="T7" s="2546" t="n">
        <v>-0.1843566081568572</v>
      </c>
      <c r="U7" s="1160" t="n"/>
      <c r="V7" s="2542" t="n">
        <v>1290.197349058273</v>
      </c>
      <c r="W7" s="2543" t="n">
        <v>1444.152357552616</v>
      </c>
      <c r="X7" s="2543" t="n">
        <v>1277.735570235049</v>
      </c>
      <c r="Y7" s="2543" t="n">
        <v>-153.9550084943428</v>
      </c>
      <c r="Z7" s="2543" t="n">
        <v>12.46177882322331</v>
      </c>
      <c r="AA7" s="2543" t="n">
        <v>1458.744278795346</v>
      </c>
      <c r="AB7" s="2546" t="n">
        <v>-0.1155424786832839</v>
      </c>
      <c r="AC7" s="1160" t="n"/>
      <c r="AD7" s="1872" t="n">
        <v>1273.852770204322</v>
      </c>
      <c r="AE7" s="1873" t="n">
        <v>1504.653351768438</v>
      </c>
      <c r="AF7" s="1873" t="n">
        <v>1321.159069525084</v>
      </c>
      <c r="AG7" s="1873" t="n">
        <v>-230.8005815641161</v>
      </c>
      <c r="AH7" s="1873" t="n">
        <v>-47.30629932076226</v>
      </c>
      <c r="AI7" s="1873" t="n">
        <v>1393.548570812154</v>
      </c>
      <c r="AJ7" s="1161" t="n">
        <v>-0.08589280855713133</v>
      </c>
      <c r="AK7" s="1160" t="n"/>
      <c r="AL7" s="1872" t="n">
        <v>1227.093828257373</v>
      </c>
      <c r="AM7" s="1873" t="n">
        <v>1450.388196229545</v>
      </c>
      <c r="AN7" s="1873" t="n">
        <v>1299.307724852624</v>
      </c>
      <c r="AO7" s="1873" t="n">
        <v>1271.402290220244</v>
      </c>
      <c r="AP7" s="1873" t="n">
        <v>-223.2943679721716</v>
      </c>
      <c r="AQ7" s="1873" t="n">
        <v>-72.21389659525084</v>
      </c>
      <c r="AR7" s="1873" t="n">
        <v>1308.857352058589</v>
      </c>
      <c r="AS7" s="1161" t="n">
        <v>-0.06246939261380646</v>
      </c>
      <c r="AT7" s="3693" t="n"/>
      <c r="AU7" s="1872" t="n">
        <v>1206.414889988027</v>
      </c>
      <c r="AV7" s="1873" t="n">
        <v>1466.32499078643</v>
      </c>
      <c r="AW7" s="1873" t="n">
        <v>1356.897571331947</v>
      </c>
      <c r="AX7" s="1873" t="n">
        <v>-259.9101007984034</v>
      </c>
      <c r="AY7" s="1873" t="n">
        <v>-150.4826813439204</v>
      </c>
      <c r="AZ7" s="1873" t="n">
        <v>1249.737202267205</v>
      </c>
      <c r="BA7" s="1161" t="n">
        <v>-0.03466513775903057</v>
      </c>
      <c r="BB7" s="3693" t="n"/>
      <c r="BC7" s="1872" t="n">
        <v>1251.712984658722</v>
      </c>
      <c r="BD7" s="1873" t="n">
        <v>1460.234999767647</v>
      </c>
      <c r="BE7" s="1873" t="n">
        <v>1446.918159052383</v>
      </c>
      <c r="BF7" s="1873" t="n">
        <v>-208.5220151089243</v>
      </c>
      <c r="BG7" s="1873" t="n">
        <v>-195.2051743936609</v>
      </c>
      <c r="BH7" s="1873" t="n">
        <v>1255.611043766335</v>
      </c>
      <c r="BI7" s="1161" t="n">
        <v>-0.003104511645517283</v>
      </c>
      <c r="BJ7" s="3693" t="n"/>
      <c r="BK7" s="1872" t="n">
        <v>1164.649831739109</v>
      </c>
      <c r="BL7" s="1873" t="n">
        <v>1399.672919873721</v>
      </c>
      <c r="BM7" s="1873" t="n">
        <v>1423.498121032781</v>
      </c>
      <c r="BN7" s="1873" t="n">
        <v>1216.705067544991</v>
      </c>
      <c r="BO7" s="1873" t="n">
        <v>-235.023088134612</v>
      </c>
      <c r="BP7" s="1873" t="n">
        <v>-52.05523580588238</v>
      </c>
      <c r="BQ7" s="1873" t="n">
        <v>1251.184673113953</v>
      </c>
      <c r="BR7" s="1161" t="n">
        <v>-0.06916232530204802</v>
      </c>
      <c r="BS7" s="3693" t="n"/>
      <c r="BT7" s="1872" t="n">
        <v>1188.854810099693</v>
      </c>
      <c r="BU7" s="1873" t="n">
        <v>1457.716853996014</v>
      </c>
      <c r="BV7" s="3694" t="n">
        <v>1283.878491719732</v>
      </c>
      <c r="BW7" s="1873" t="n">
        <v>-268.862043896321</v>
      </c>
      <c r="BX7" s="1873" t="n">
        <v>-95.02368162003881</v>
      </c>
      <c r="BY7" s="1873" t="n">
        <v>1283.596663660244</v>
      </c>
      <c r="BZ7" s="1161" t="n">
        <v>-0.07380967576714492</v>
      </c>
      <c r="CA7" s="3693" t="n"/>
      <c r="CB7" s="1872" t="n">
        <v>1134.178003898429</v>
      </c>
      <c r="CC7" s="1873" t="n">
        <v>1400.82212883521</v>
      </c>
      <c r="CD7" s="3694" t="n">
        <v>1282.85516800172</v>
      </c>
      <c r="CE7" s="1873" t="n">
        <v>-266.6441249367808</v>
      </c>
      <c r="CF7" s="1873" t="n">
        <v>-148.6771641032908</v>
      </c>
      <c r="CG7" s="1873" t="n">
        <v>1235.573424144115</v>
      </c>
      <c r="CH7" s="1161" t="n">
        <v>-0.082063451887469</v>
      </c>
      <c r="CI7" s="3693" t="n"/>
      <c r="CJ7" s="1872" t="n">
        <v>1248.803591413665</v>
      </c>
      <c r="CK7" s="1873" t="n">
        <v>1523.552664559425</v>
      </c>
      <c r="CL7" s="3694" t="n">
        <v>1420.738570840055</v>
      </c>
      <c r="CM7" s="1873" t="n">
        <v>-274.7490731457601</v>
      </c>
      <c r="CN7" s="1873" t="n">
        <v>-171.9349794263896</v>
      </c>
      <c r="CO7" s="1873" t="n">
        <v>1502.457898596559</v>
      </c>
      <c r="CP7" s="1161" t="n">
        <v>-0.1688262329479128</v>
      </c>
      <c r="CQ7" s="1877" t="n"/>
      <c r="CR7" s="1873" t="n">
        <v>1240.306662950124</v>
      </c>
      <c r="CS7" s="1873" t="n">
        <v>1441.409396192357</v>
      </c>
      <c r="CT7" s="1873" t="n">
        <v>1263.306426561735</v>
      </c>
      <c r="CU7" s="1873" t="n">
        <v>-201.1027332422336</v>
      </c>
      <c r="CV7" s="1873" t="n">
        <v>-22.99976361161112</v>
      </c>
      <c r="CW7" s="1873" t="n">
        <v>1462.755699216575</v>
      </c>
      <c r="CX7" s="1878">
        <f>IFERROR(+CR7/CW7-1, "-")</f>
        <v/>
      </c>
      <c r="CY7" s="93" t="n"/>
      <c r="CZ7" s="1873" t="n">
        <v>1441.409396192357</v>
      </c>
      <c r="DA7" s="1873" t="n">
        <v>1345.471366627626</v>
      </c>
      <c r="DB7" s="1873" t="n">
        <v>1346.329939185684</v>
      </c>
      <c r="DC7" s="1873" t="n">
        <v>1263.306426561735</v>
      </c>
      <c r="DD7" s="1873" t="n">
        <v>1462.755699216575</v>
      </c>
      <c r="DE7" s="2814">
        <f>+CZ7/DD7-1</f>
        <v/>
      </c>
      <c r="DF7" s="368">
        <f>+DA7/DD7-1</f>
        <v/>
      </c>
      <c r="DG7" s="368">
        <f>+DB7/DD7-1</f>
        <v/>
      </c>
      <c r="DH7" s="667">
        <f>+DC7/DD7-1</f>
        <v/>
      </c>
      <c r="DI7" s="1167" t="n"/>
    </row>
    <row customHeight="1" ht="15" r="8" s="2557">
      <c r="A8" s="556" t="n"/>
      <c r="B8" s="676" t="inlineStr">
        <is>
          <t>ARPU Sortant</t>
        </is>
      </c>
      <c r="C8" s="1871" t="inlineStr">
        <is>
          <t>IND2</t>
        </is>
      </c>
      <c r="D8" s="1879" t="n">
        <v>1334.734266481184</v>
      </c>
      <c r="E8" s="1880" t="n">
        <v>1448.431209099027</v>
      </c>
      <c r="F8" s="1880" t="n">
        <v>-113.6969426178425</v>
      </c>
      <c r="G8" s="1880" t="n">
        <v>1554.231334756357</v>
      </c>
      <c r="H8" s="1179" t="n">
        <v>-0.1412254812824123</v>
      </c>
      <c r="I8" s="2747" t="n"/>
      <c r="J8" s="1879" t="n">
        <v>1208.643095981424</v>
      </c>
      <c r="K8" s="1880" t="n">
        <v>1329.318013213005</v>
      </c>
      <c r="L8" s="1880" t="n">
        <v>-120.6749172315804</v>
      </c>
      <c r="M8" s="1880" t="n">
        <v>1441.371992443569</v>
      </c>
      <c r="N8" s="1179" t="n">
        <v>-0.161463451268813</v>
      </c>
      <c r="O8" s="3695" t="n"/>
      <c r="P8" s="1879" t="n">
        <v>1282.665032058722</v>
      </c>
      <c r="Q8" s="1880" t="n">
        <v>1433.097746104926</v>
      </c>
      <c r="R8" s="1880" t="n">
        <v>-150.432714046204</v>
      </c>
      <c r="S8" s="1880" t="n">
        <v>1568.300273564241</v>
      </c>
      <c r="T8" s="1179" t="n">
        <v>-0.1821304544290884</v>
      </c>
      <c r="U8" s="524" t="n"/>
      <c r="V8" s="2524" t="n">
        <v>1260.287673105314</v>
      </c>
      <c r="W8" s="2525" t="n">
        <v>1412.151267465636</v>
      </c>
      <c r="X8" s="2525" t="n">
        <v>1246.2328274884</v>
      </c>
      <c r="Y8" s="2525" t="n">
        <v>-151.8635943603226</v>
      </c>
      <c r="Z8" s="2525" t="n">
        <v>14.05484561691401</v>
      </c>
      <c r="AA8" s="2525" t="n">
        <v>1422.32111593155</v>
      </c>
      <c r="AB8" s="1179" t="n">
        <v>-0.1139218429729301</v>
      </c>
      <c r="AC8" s="524" t="n"/>
      <c r="AD8" s="1879" t="n">
        <v>1236.735275280312</v>
      </c>
      <c r="AE8" s="1880" t="n">
        <v>1474.969489082739</v>
      </c>
      <c r="AF8" s="1880" t="n">
        <v>1289.744953092314</v>
      </c>
      <c r="AG8" s="1880" t="n">
        <v>-238.2342138024273</v>
      </c>
      <c r="AH8" s="1880" t="n">
        <v>-53.00967781200211</v>
      </c>
      <c r="AI8" s="1880" t="n">
        <v>1360.817235987623</v>
      </c>
      <c r="AJ8" s="1179" t="n">
        <v>-0.09118194378046474</v>
      </c>
      <c r="AK8" s="524" t="n"/>
      <c r="AL8" s="1879" t="n">
        <v>1192.272908069402</v>
      </c>
      <c r="AM8" s="1880" t="n">
        <v>1418.9377101256</v>
      </c>
      <c r="AN8" s="1880" t="n">
        <v>1268.533728179712</v>
      </c>
      <c r="AO8" s="1880" t="n">
        <v>1229.128677088871</v>
      </c>
      <c r="AP8" s="1880" t="n">
        <v>-226.6648020561984</v>
      </c>
      <c r="AQ8" s="1880" t="n">
        <v>-76.26082011031008</v>
      </c>
      <c r="AR8" s="1880" t="n">
        <v>1273.209611187078</v>
      </c>
      <c r="AS8" s="1179" t="n">
        <v>-0.06356903247236256</v>
      </c>
      <c r="AT8" s="2915" t="n"/>
      <c r="AU8" s="1879" t="n">
        <v>1172.327910280438</v>
      </c>
      <c r="AV8" s="1880" t="n">
        <v>1434.653345206855</v>
      </c>
      <c r="AW8" s="1880" t="n">
        <v>1326.746043694738</v>
      </c>
      <c r="AX8" s="1880" t="n">
        <v>-262.3254349264166</v>
      </c>
      <c r="AY8" s="1880" t="n">
        <v>-154.4181334142993</v>
      </c>
      <c r="AZ8" s="1880" t="n">
        <v>1214.808762893974</v>
      </c>
      <c r="BA8" s="1179" t="n">
        <v>-0.03496916873758438</v>
      </c>
      <c r="BB8" s="2915" t="n"/>
      <c r="BC8" s="1879" t="n">
        <v>1215.703682801744</v>
      </c>
      <c r="BD8" s="1880" t="n">
        <v>1430.605946195964</v>
      </c>
      <c r="BE8" s="1880" t="n">
        <v>1416.610605757078</v>
      </c>
      <c r="BF8" s="1880" t="n">
        <v>-214.9022633942195</v>
      </c>
      <c r="BG8" s="1880" t="n">
        <v>-200.9069229553343</v>
      </c>
      <c r="BH8" s="1880" t="n">
        <v>1224.02426491147</v>
      </c>
      <c r="BI8" s="1179" t="n">
        <v>-0.006797726440763929</v>
      </c>
      <c r="BJ8" s="2915" t="n"/>
      <c r="BK8" s="1879" t="n">
        <v>1130.803490888831</v>
      </c>
      <c r="BL8" s="1880" t="n">
        <v>1370.355339804261</v>
      </c>
      <c r="BM8" s="1880" t="n">
        <v>1393.481143171899</v>
      </c>
      <c r="BN8" s="1880" t="n">
        <v>1182.850043209224</v>
      </c>
      <c r="BO8" s="1880" t="n">
        <v>-239.5518489154299</v>
      </c>
      <c r="BP8" s="1880" t="n">
        <v>-52.0465523203934</v>
      </c>
      <c r="BQ8" s="1880" t="n">
        <v>1217.726831834671</v>
      </c>
      <c r="BR8" s="1179" t="n">
        <v>-0.07138164214947829</v>
      </c>
      <c r="BS8" s="2915" t="n"/>
      <c r="BT8" s="1879" t="n">
        <v>1150.082620360956</v>
      </c>
      <c r="BU8" s="1880" t="n">
        <v>1428.401145178462</v>
      </c>
      <c r="BV8" s="1880" t="n">
        <v>1247.710727626664</v>
      </c>
      <c r="BW8" s="1880" t="n">
        <v>-278.3185248175064</v>
      </c>
      <c r="BX8" s="1880" t="n">
        <v>-97.62810726570774</v>
      </c>
      <c r="BY8" s="1880" t="n">
        <v>1255.264512206041</v>
      </c>
      <c r="BZ8" s="1179" t="n">
        <v>-0.08379261169443497</v>
      </c>
      <c r="CA8" s="2915" t="n"/>
      <c r="CB8" s="1879" t="n">
        <v>1104.379909185133</v>
      </c>
      <c r="CC8" s="1880" t="n">
        <v>1371.403467587337</v>
      </c>
      <c r="CD8" s="1880" t="n">
        <v>1246.581381187848</v>
      </c>
      <c r="CE8" s="1880" t="n">
        <v>-267.0235584022039</v>
      </c>
      <c r="CF8" s="1880" t="n">
        <v>-142.2014720027148</v>
      </c>
      <c r="CG8" s="1880" t="n">
        <v>1203.807185390619</v>
      </c>
      <c r="CH8" s="1179" t="n">
        <v>-0.08259402121214543</v>
      </c>
      <c r="CI8" s="2915" t="n"/>
      <c r="CJ8" s="1879" t="n">
        <v>1217.984245456092</v>
      </c>
      <c r="CK8" s="1880" t="n">
        <v>1491.522830397875</v>
      </c>
      <c r="CL8" s="1880" t="n">
        <v>1383.745358455945</v>
      </c>
      <c r="CM8" s="1880" t="n">
        <v>-273.538584941783</v>
      </c>
      <c r="CN8" s="1880" t="n">
        <v>-165.7611129998529</v>
      </c>
      <c r="CO8" s="1880" t="n">
        <v>1472.72157092348</v>
      </c>
      <c r="CP8" s="1179" t="n">
        <v>-0.1729704585692006</v>
      </c>
      <c r="CQ8" s="389" t="n"/>
      <c r="CR8" s="1880" t="n">
        <v>1207.322372537289</v>
      </c>
      <c r="CS8" s="1880" t="n">
        <v>1410.378249435437</v>
      </c>
      <c r="CT8" s="1880" t="n">
        <v>1229.907620321465</v>
      </c>
      <c r="CU8" s="1880" t="n">
        <v>-203.0558768981484</v>
      </c>
      <c r="CV8" s="1880" t="n">
        <v>-22.58524778417654</v>
      </c>
      <c r="CW8" s="1880" t="n">
        <v>1425.914117339884</v>
      </c>
      <c r="CX8" s="764">
        <f>IFERROR(+CR8/CW8-1, "-")</f>
        <v/>
      </c>
      <c r="CY8" s="32" t="n"/>
      <c r="CZ8" s="1880" t="n">
        <v>1410.378249435437</v>
      </c>
      <c r="DA8" s="1880" t="n">
        <v>1314.494244099107</v>
      </c>
      <c r="DB8" s="1880" t="n">
        <v>1314.937654479977</v>
      </c>
      <c r="DC8" s="1880" t="n">
        <v>1229.907620321466</v>
      </c>
      <c r="DD8" s="1880" t="n">
        <v>1425.914117339884</v>
      </c>
      <c r="DE8" s="523">
        <f>+CZ8/DD8-1</f>
        <v/>
      </c>
      <c r="DF8" s="523">
        <f>+DA8/DD8-1</f>
        <v/>
      </c>
      <c r="DG8" s="523">
        <f>+DB8/DD8-1</f>
        <v/>
      </c>
      <c r="DH8" s="1179">
        <f>+DC8/DD8-1</f>
        <v/>
      </c>
      <c r="DI8" s="1167" t="n"/>
      <c r="DU8" s="2811">
        <f>CS8-CZ8</f>
        <v/>
      </c>
      <c r="DV8" s="2811">
        <f>CT8-DC8</f>
        <v/>
      </c>
      <c r="DW8" s="2811">
        <f>CW8-DD8</f>
        <v/>
      </c>
    </row>
    <row customHeight="1" ht="15" r="9" s="2557">
      <c r="A9" s="557" t="n"/>
      <c r="B9" s="814" t="inlineStr">
        <is>
          <t>ARPU Entrant</t>
        </is>
      </c>
      <c r="C9" s="1871" t="inlineStr">
        <is>
          <t>IND3</t>
        </is>
      </c>
      <c r="D9" s="1882" t="n">
        <v>31.55886928004761</v>
      </c>
      <c r="E9" s="940" t="n">
        <v>35.50886331416721</v>
      </c>
      <c r="F9" s="940" t="n">
        <v>-3.949994034119594</v>
      </c>
      <c r="G9" s="940" t="n">
        <v>41.7355229022713</v>
      </c>
      <c r="H9" s="841" t="n">
        <v>-0.2438367346218121</v>
      </c>
      <c r="I9" s="2747" t="n"/>
      <c r="J9" s="1882" t="n">
        <v>29.62644469549057</v>
      </c>
      <c r="K9" s="940" t="n">
        <v>32.53168567723623</v>
      </c>
      <c r="L9" s="940" t="n">
        <v>-2.90524098174566</v>
      </c>
      <c r="M9" s="940" t="n">
        <v>39.86177534231847</v>
      </c>
      <c r="N9" s="841" t="n">
        <v>-0.2567705667630353</v>
      </c>
      <c r="O9" s="3696" t="n"/>
      <c r="P9" s="1882" t="n">
        <v>30.87016913189632</v>
      </c>
      <c r="Q9" s="940" t="n">
        <v>32.66652807885301</v>
      </c>
      <c r="R9" s="940" t="n">
        <v>-1.796358946956694</v>
      </c>
      <c r="S9" s="940" t="n">
        <v>42.12802675260324</v>
      </c>
      <c r="T9" s="841" t="n">
        <v>-0.2672296446927996</v>
      </c>
      <c r="U9" s="389" t="n"/>
      <c r="V9" s="2526" t="n">
        <v>29.90967595295922</v>
      </c>
      <c r="W9" s="2387" t="n">
        <v>32.00109008697942</v>
      </c>
      <c r="X9" s="2387" t="n">
        <v>31.5027427466497</v>
      </c>
      <c r="Y9" s="2387" t="n">
        <v>-2.091414134020201</v>
      </c>
      <c r="Z9" s="2387" t="n">
        <v>-1.593066793690483</v>
      </c>
      <c r="AA9" s="2387" t="n">
        <v>36.42316286379596</v>
      </c>
      <c r="AB9" s="841" t="n">
        <v>-0.1788281521622342</v>
      </c>
      <c r="AC9" s="389" t="n"/>
      <c r="AD9" s="1882" t="n">
        <v>37.11749492401005</v>
      </c>
      <c r="AE9" s="940" t="n">
        <v>29.68386268569873</v>
      </c>
      <c r="AF9" s="940" t="n">
        <v>31.41411643277058</v>
      </c>
      <c r="AG9" s="940" t="n">
        <v>7.433632238311315</v>
      </c>
      <c r="AH9" s="940" t="n">
        <v>5.703378491239462</v>
      </c>
      <c r="AI9" s="940" t="n">
        <v>32.73133482453161</v>
      </c>
      <c r="AJ9" s="841" t="n">
        <v>0.1340049259522127</v>
      </c>
      <c r="AK9" s="389" t="n"/>
      <c r="AL9" s="1882" t="n">
        <v>34.8209201879712</v>
      </c>
      <c r="AM9" s="940" t="n">
        <v>31.45048610394425</v>
      </c>
      <c r="AN9" s="940" t="n">
        <v>30.77399667291228</v>
      </c>
      <c r="AO9" s="940" t="n">
        <v>42.27361313137364</v>
      </c>
      <c r="AP9" s="940" t="n">
        <v>3.370434084026957</v>
      </c>
      <c r="AQ9" s="940" t="n">
        <v>4.046923515058928</v>
      </c>
      <c r="AR9" s="940" t="n">
        <v>35.64774087151071</v>
      </c>
      <c r="AS9" s="841" t="n">
        <v>-0.02319419585436611</v>
      </c>
      <c r="AT9" s="2826" t="n"/>
      <c r="AU9" s="1882" t="n">
        <v>34.0869797075886</v>
      </c>
      <c r="AV9" s="940" t="n">
        <v>31.67164557957507</v>
      </c>
      <c r="AW9" s="940" t="n">
        <v>30.15152763720942</v>
      </c>
      <c r="AX9" s="940" t="n">
        <v>2.415334128013527</v>
      </c>
      <c r="AY9" s="940" t="n">
        <v>3.935452070379174</v>
      </c>
      <c r="AZ9" s="940" t="n">
        <v>34.92843937323101</v>
      </c>
      <c r="BA9" s="841" t="n">
        <v>-0.0240909608543034</v>
      </c>
      <c r="BB9" s="2826" t="n"/>
      <c r="BC9" s="1882" t="n">
        <v>36.00930185697823</v>
      </c>
      <c r="BD9" s="940" t="n">
        <v>29.6290535716832</v>
      </c>
      <c r="BE9" s="940" t="n">
        <v>30.30755329530501</v>
      </c>
      <c r="BF9" s="940" t="n">
        <v>6.380248285295028</v>
      </c>
      <c r="BG9" s="940" t="n">
        <v>5.701748561673227</v>
      </c>
      <c r="BH9" s="940" t="n">
        <v>31.58677885486526</v>
      </c>
      <c r="BI9" s="841" t="n">
        <v>0.140011839207586</v>
      </c>
      <c r="BJ9" s="2826" t="n"/>
      <c r="BK9" s="1882" t="n">
        <v>33.84634085027781</v>
      </c>
      <c r="BL9" s="940" t="n">
        <v>29.31758006945987</v>
      </c>
      <c r="BM9" s="940" t="n">
        <v>30.0169778608817</v>
      </c>
      <c r="BN9" s="940" t="n">
        <v>33.85502433576657</v>
      </c>
      <c r="BO9" s="940" t="n">
        <v>4.528760780817944</v>
      </c>
      <c r="BP9" s="940" t="n">
        <v>-0.008683485488759857</v>
      </c>
      <c r="BQ9" s="940" t="n">
        <v>33.45784127928117</v>
      </c>
      <c r="BR9" s="841" t="n">
        <v>0.01161161497999053</v>
      </c>
      <c r="BS9" s="2826" t="n"/>
      <c r="BT9" s="1882" t="n">
        <v>38.77218973873672</v>
      </c>
      <c r="BU9" s="940" t="n">
        <v>29.31570881755136</v>
      </c>
      <c r="BV9" s="940" t="n">
        <v>36.16776409306789</v>
      </c>
      <c r="BW9" s="940" t="n">
        <v>9.45648092118536</v>
      </c>
      <c r="BX9" s="940" t="n">
        <v>2.604425645668833</v>
      </c>
      <c r="BY9" s="940" t="n">
        <v>28.3321514542033</v>
      </c>
      <c r="BZ9" s="841" t="n">
        <v>0.3684873103057116</v>
      </c>
      <c r="CA9" s="2826" t="n"/>
      <c r="CB9" s="1882" t="n">
        <v>29.79809471329638</v>
      </c>
      <c r="CC9" s="940" t="n">
        <v>29.4186612478737</v>
      </c>
      <c r="CD9" s="940" t="n">
        <v>36.27378681387273</v>
      </c>
      <c r="CE9" s="940" t="n">
        <v>0.3794334654226752</v>
      </c>
      <c r="CF9" s="940" t="n">
        <v>-6.475692100576346</v>
      </c>
      <c r="CG9" s="940" t="n">
        <v>31.76623875349652</v>
      </c>
      <c r="CH9" s="841" t="n">
        <v>-0.0619571002872823</v>
      </c>
      <c r="CI9" s="2826" t="n"/>
      <c r="CJ9" s="1882" t="n">
        <v>30.81934595757317</v>
      </c>
      <c r="CK9" s="940" t="n">
        <v>32.02983416154991</v>
      </c>
      <c r="CL9" s="940" t="n">
        <v>36.99321238410994</v>
      </c>
      <c r="CM9" s="940" t="n">
        <v>-1.210488203976748</v>
      </c>
      <c r="CN9" s="940" t="n">
        <v>-6.173866426536772</v>
      </c>
      <c r="CO9" s="940" t="n">
        <v>29.73632767307941</v>
      </c>
      <c r="CP9" s="841" t="n">
        <v>0.03642071396308366</v>
      </c>
      <c r="CQ9" s="389" t="n"/>
      <c r="CR9" s="940" t="n">
        <v>32.98429041283462</v>
      </c>
      <c r="CS9" s="940" t="n">
        <v>31.03114675691991</v>
      </c>
      <c r="CT9" s="940" t="n">
        <v>33.39880624026907</v>
      </c>
      <c r="CU9" s="940" t="n">
        <v>1.953143655914715</v>
      </c>
      <c r="CV9" s="940" t="n">
        <v>-0.4145158274344425</v>
      </c>
      <c r="CW9" s="940" t="n">
        <v>36.84158187669056</v>
      </c>
      <c r="CX9" s="764">
        <f>IFERROR(+CR9/CW9-1, "-")</f>
        <v/>
      </c>
      <c r="CY9" s="32" t="n"/>
      <c r="CZ9" s="940" t="n">
        <v>31.03114675691991</v>
      </c>
      <c r="DA9" s="940" t="n">
        <v>30.97712252851889</v>
      </c>
      <c r="DB9" s="940" t="n">
        <v>31.39228470570649</v>
      </c>
      <c r="DC9" s="940" t="n">
        <v>33.39880624026906</v>
      </c>
      <c r="DD9" s="940" t="n">
        <v>36.84158187669056</v>
      </c>
      <c r="DE9" s="224">
        <f>+CZ9/DD9-1</f>
        <v/>
      </c>
      <c r="DF9" s="224">
        <f>+DA9/DD9-1</f>
        <v/>
      </c>
      <c r="DG9" s="224">
        <f>+DB9/DD9-1</f>
        <v/>
      </c>
      <c r="DH9" s="841">
        <f>+DC9/DD9-1</f>
        <v/>
      </c>
      <c r="DI9" s="1167" t="n"/>
      <c r="DU9" s="2811">
        <f>(CS9-CZ9)*10^6</f>
        <v/>
      </c>
      <c r="DV9" s="2811">
        <f>(CT9-DC9)*10^6</f>
        <v/>
      </c>
      <c r="DW9" s="2811">
        <f>(CW9-DD9)*10^6</f>
        <v/>
      </c>
    </row>
    <row customHeight="1" ht="5.25" r="10" s="2557">
      <c r="A10" s="567" t="n"/>
      <c r="B10" s="843" t="n"/>
      <c r="C10" s="1871" t="inlineStr">
        <is>
          <t>IND4</t>
        </is>
      </c>
      <c r="D10" s="1884" t="n"/>
      <c r="E10" s="1885" t="n"/>
      <c r="F10" s="1885" t="n"/>
      <c r="G10" s="1885" t="n"/>
      <c r="H10" s="2547" t="n"/>
      <c r="I10" s="3024" t="n"/>
      <c r="J10" s="1884" t="n"/>
      <c r="K10" s="1885" t="n"/>
      <c r="L10" s="1885" t="n"/>
      <c r="M10" s="1885" t="n"/>
      <c r="N10" s="2547" t="n"/>
      <c r="O10" s="3697" t="n"/>
      <c r="P10" s="1884" t="n"/>
      <c r="Q10" s="1885" t="n"/>
      <c r="R10" s="1885" t="n"/>
      <c r="S10" s="1885" t="n"/>
      <c r="T10" s="2547" t="n"/>
      <c r="U10" s="654" t="n"/>
      <c r="V10" s="2527" t="n"/>
      <c r="W10" s="2528" t="n"/>
      <c r="X10" s="2528" t="n"/>
      <c r="Y10" s="2528" t="n"/>
      <c r="Z10" s="2528" t="n"/>
      <c r="AA10" s="2528" t="n"/>
      <c r="AB10" s="2547" t="n"/>
      <c r="AC10" s="654" t="n"/>
      <c r="AD10" s="1884" t="n"/>
      <c r="AE10" s="1885" t="n"/>
      <c r="AF10" s="1885" t="n"/>
      <c r="AG10" s="1885" t="n"/>
      <c r="AH10" s="1885" t="n"/>
      <c r="AI10" s="1885" t="n"/>
      <c r="AJ10" s="1886" t="n"/>
      <c r="AK10" s="654" t="n"/>
      <c r="AL10" s="1884" t="n"/>
      <c r="AM10" s="1885" t="n"/>
      <c r="AN10" s="1885" t="n"/>
      <c r="AO10" s="1885" t="n"/>
      <c r="AP10" s="1885" t="n"/>
      <c r="AQ10" s="1885" t="n"/>
      <c r="AR10" s="1885" t="n"/>
      <c r="AS10" s="1886" t="n"/>
      <c r="AT10" s="3103" t="n"/>
      <c r="AU10" s="1884" t="n"/>
      <c r="AV10" s="1885" t="n"/>
      <c r="AW10" s="1885" t="n"/>
      <c r="AX10" s="1885" t="n"/>
      <c r="AY10" s="1885" t="n"/>
      <c r="AZ10" s="1885" t="n"/>
      <c r="BA10" s="1886" t="n"/>
      <c r="BB10" s="3103" t="n"/>
      <c r="BC10" s="1884" t="n"/>
      <c r="BD10" s="1885" t="n"/>
      <c r="BE10" s="1885" t="n"/>
      <c r="BF10" s="1885" t="n"/>
      <c r="BG10" s="1885" t="n"/>
      <c r="BH10" s="1885" t="n"/>
      <c r="BI10" s="1886" t="n"/>
      <c r="BJ10" s="3103" t="n"/>
      <c r="BK10" s="1884" t="n"/>
      <c r="BL10" s="1885" t="n"/>
      <c r="BM10" s="1885" t="n"/>
      <c r="BN10" s="1885" t="n"/>
      <c r="BO10" s="1885" t="n"/>
      <c r="BP10" s="1885" t="n"/>
      <c r="BQ10" s="1885" t="n"/>
      <c r="BR10" s="1886" t="n"/>
      <c r="BS10" s="3103" t="n"/>
      <c r="BT10" s="1884" t="n"/>
      <c r="BU10" s="1885" t="n"/>
      <c r="BV10" s="1885" t="n"/>
      <c r="BW10" s="1885" t="n"/>
      <c r="BX10" s="1885" t="n"/>
      <c r="BY10" s="1885" t="n"/>
      <c r="BZ10" s="1886" t="n"/>
      <c r="CA10" s="3103" t="n"/>
      <c r="CB10" s="1884" t="n"/>
      <c r="CC10" s="1885" t="n"/>
      <c r="CD10" s="1885" t="n"/>
      <c r="CE10" s="1885" t="n"/>
      <c r="CF10" s="1885" t="n"/>
      <c r="CG10" s="1885" t="n"/>
      <c r="CH10" s="1886" t="n"/>
      <c r="CI10" s="3103" t="n"/>
      <c r="CJ10" s="1884" t="n"/>
      <c r="CK10" s="1885" t="n"/>
      <c r="CL10" s="1885" t="n"/>
      <c r="CM10" s="1885" t="n"/>
      <c r="CN10" s="1885" t="n"/>
      <c r="CO10" s="1885" t="n"/>
      <c r="CP10" s="1886" t="n"/>
      <c r="CQ10" s="694" t="n"/>
      <c r="CR10" s="1885" t="n"/>
      <c r="CS10" s="1885" t="n"/>
      <c r="CT10" s="1885" t="n"/>
      <c r="CU10" s="1885" t="n"/>
      <c r="CV10" s="1885" t="n"/>
      <c r="CW10" s="1885" t="n"/>
      <c r="CX10" s="841">
        <f>IFERROR(+CR10/CW10-1, "-")</f>
        <v/>
      </c>
      <c r="CY10" s="93" t="n"/>
      <c r="CZ10" s="1885" t="n"/>
      <c r="DA10" s="1885" t="n"/>
      <c r="DB10" s="1885" t="n"/>
      <c r="DC10" s="1885" t="n"/>
      <c r="DD10" s="1885" t="n"/>
      <c r="DE10" s="915" t="n"/>
      <c r="DF10" s="915" t="n"/>
      <c r="DG10" s="915" t="n"/>
      <c r="DH10" s="1886" t="n"/>
      <c r="DI10" s="1167" t="n"/>
      <c r="DU10" s="2811">
        <f>(CS10-CZ10)*10^6</f>
        <v/>
      </c>
      <c r="DV10" s="2811">
        <f>(CT10-DC10)*10^6</f>
        <v/>
      </c>
      <c r="DW10" s="2811">
        <f>(CW10-DD10)*10^6</f>
        <v/>
      </c>
    </row>
    <row customHeight="1" ht="15" r="11" s="2557">
      <c r="A11" s="663" t="inlineStr">
        <is>
          <t>ARPU Prépayé</t>
        </is>
      </c>
      <c r="B11" s="669" t="n"/>
      <c r="C11" s="1871" t="inlineStr">
        <is>
          <t>IND5</t>
        </is>
      </c>
      <c r="D11" s="1872" t="n">
        <v>1183.237440779764</v>
      </c>
      <c r="E11" s="1873" t="n">
        <v>1327.483701344414</v>
      </c>
      <c r="F11" s="1873" t="n">
        <v>-144.2462605646499</v>
      </c>
      <c r="G11" s="1873" t="n">
        <v>1454.920089015513</v>
      </c>
      <c r="H11" s="2546" t="n">
        <v>-0.1867337253000514</v>
      </c>
      <c r="I11" s="3698" t="n"/>
      <c r="J11" s="1872" t="n">
        <v>1060.303564562582</v>
      </c>
      <c r="K11" s="1873" t="n">
        <v>1204.915135341702</v>
      </c>
      <c r="L11" s="1873" t="n">
        <v>-144.6115707791205</v>
      </c>
      <c r="M11" s="1873" t="n">
        <v>1343.745472347211</v>
      </c>
      <c r="N11" s="2546" t="n">
        <v>-0.2109342234951106</v>
      </c>
      <c r="O11" s="3243" t="n"/>
      <c r="P11" s="1872" t="n">
        <v>1116.91213808535</v>
      </c>
      <c r="Q11" s="1873" t="n">
        <v>1302.38240149551</v>
      </c>
      <c r="R11" s="1873" t="n">
        <v>-185.4702634101598</v>
      </c>
      <c r="S11" s="1873" t="n">
        <v>1450.676154325094</v>
      </c>
      <c r="T11" s="2546" t="n">
        <v>-0.2300747932229043</v>
      </c>
      <c r="U11" s="370" t="n"/>
      <c r="V11" s="2542" t="n">
        <v>1106.405376400185</v>
      </c>
      <c r="W11" s="2543" t="n">
        <v>1275.046242577652</v>
      </c>
      <c r="X11" s="2543" t="n">
        <v>1086.917552380711</v>
      </c>
      <c r="Y11" s="2543" t="n">
        <v>-168.6408661774665</v>
      </c>
      <c r="Z11" s="2543" t="n">
        <v>19.48782401947437</v>
      </c>
      <c r="AA11" s="2543" t="n">
        <v>1285.179345016226</v>
      </c>
      <c r="AB11" s="2546" t="n">
        <v>-0.1391042964620504</v>
      </c>
      <c r="AC11" s="370" t="n"/>
      <c r="AD11" s="1872" t="n">
        <v>1077.832396457962</v>
      </c>
      <c r="AE11" s="1873" t="n">
        <v>1334.713231161712</v>
      </c>
      <c r="AF11" s="1873" t="n">
        <v>1131.344131746483</v>
      </c>
      <c r="AG11" s="1873" t="n">
        <v>-256.88083470375</v>
      </c>
      <c r="AH11" s="1873" t="n">
        <v>-53.51173528852064</v>
      </c>
      <c r="AI11" s="1873" t="n">
        <v>1219.738060457247</v>
      </c>
      <c r="AJ11" s="667" t="n">
        <v>-0.1163410969942912</v>
      </c>
      <c r="AK11" s="370" t="n"/>
      <c r="AL11" s="1872" t="n">
        <v>1038.908385783725</v>
      </c>
      <c r="AM11" s="1873" t="n">
        <v>1278.973687740805</v>
      </c>
      <c r="AN11" s="1873" t="n">
        <v>1110.683940712725</v>
      </c>
      <c r="AO11" s="1873" t="n">
        <v>1073.073452764228</v>
      </c>
      <c r="AP11" s="1873" t="n">
        <v>-240.0653019570798</v>
      </c>
      <c r="AQ11" s="1873" t="n">
        <v>-71.77555492900046</v>
      </c>
      <c r="AR11" s="1873" t="n">
        <v>1146.686880976862</v>
      </c>
      <c r="AS11" s="667" t="n">
        <v>-0.09399121676644695</v>
      </c>
      <c r="AT11" s="2815" t="n"/>
      <c r="AU11" s="1872" t="n">
        <v>999.6850491019052</v>
      </c>
      <c r="AV11" s="1873" t="n">
        <v>1285.176997030303</v>
      </c>
      <c r="AW11" s="1873" t="n">
        <v>1138.593327062553</v>
      </c>
      <c r="AX11" s="1873" t="n">
        <v>-285.4919479283978</v>
      </c>
      <c r="AY11" s="1873" t="n">
        <v>-138.9082779606479</v>
      </c>
      <c r="AZ11" s="1873" t="n">
        <v>1086.096363619259</v>
      </c>
      <c r="BA11" s="667" t="n">
        <v>-0.07956136988563389</v>
      </c>
      <c r="BB11" s="2815" t="n"/>
      <c r="BC11" s="1872" t="n">
        <v>1045.137276925956</v>
      </c>
      <c r="BD11" s="1873" t="n">
        <v>1280.856278388031</v>
      </c>
      <c r="BE11" s="1873" t="n">
        <v>1223.052794059968</v>
      </c>
      <c r="BF11" s="1873" t="n">
        <v>-235.7190014620751</v>
      </c>
      <c r="BG11" s="1873" t="n">
        <v>-177.9155171340121</v>
      </c>
      <c r="BH11" s="1873" t="n">
        <v>1092.328255405321</v>
      </c>
      <c r="BI11" s="667" t="n">
        <v>-0.04320219516966939</v>
      </c>
      <c r="BJ11" s="2815" t="n"/>
      <c r="BK11" s="1872" t="n">
        <v>965.9292949496455</v>
      </c>
      <c r="BL11" s="1873" t="n">
        <v>1224.94432248066</v>
      </c>
      <c r="BM11" s="1873" t="n">
        <v>1202.587145986556</v>
      </c>
      <c r="BN11" s="1873" t="n">
        <v>1021.508855371134</v>
      </c>
      <c r="BO11" s="1873" t="n">
        <v>-259.0150275310141</v>
      </c>
      <c r="BP11" s="1873" t="n">
        <v>-55.57956042148817</v>
      </c>
      <c r="BQ11" s="1873" t="n">
        <v>1092.378894517103</v>
      </c>
      <c r="BR11" s="667" t="n">
        <v>-0.1157561723337358</v>
      </c>
      <c r="BS11" s="2815" t="n"/>
      <c r="BT11" s="1872" t="n">
        <v>979.9823599166346</v>
      </c>
      <c r="BU11" s="1873" t="n">
        <v>1276.34093222473</v>
      </c>
      <c r="BV11" s="1873" t="n">
        <v>1078.558971909682</v>
      </c>
      <c r="BW11" s="1873" t="n">
        <v>-296.3585723080951</v>
      </c>
      <c r="BX11" s="1873" t="n">
        <v>-98.57661199304744</v>
      </c>
      <c r="BY11" s="1873" t="n">
        <v>1100.922866166458</v>
      </c>
      <c r="BZ11" s="667" t="n">
        <v>-0.1098537508544559</v>
      </c>
      <c r="CA11" s="2815" t="n"/>
      <c r="CB11" s="1872" t="n">
        <v>931.6724783206796</v>
      </c>
      <c r="CC11" s="1873" t="n">
        <v>1227.707101523556</v>
      </c>
      <c r="CD11" s="1873" t="n">
        <v>1086.573321287392</v>
      </c>
      <c r="CE11" s="1873" t="n">
        <v>-296.0346232028767</v>
      </c>
      <c r="CF11" s="1873" t="n">
        <v>-154.9008429667124</v>
      </c>
      <c r="CG11" s="1873" t="n">
        <v>1062.486311043395</v>
      </c>
      <c r="CH11" s="667" t="n">
        <v>-0.12312048763645</v>
      </c>
      <c r="CI11" s="2815" t="n"/>
      <c r="CJ11" s="1872" t="n">
        <v>1022.738752880347</v>
      </c>
      <c r="CK11" s="1873" t="n">
        <v>1336.778684025091</v>
      </c>
      <c r="CL11" s="1873" t="n">
        <v>1206.631503434926</v>
      </c>
      <c r="CM11" s="1873" t="n">
        <v>-314.0399311447442</v>
      </c>
      <c r="CN11" s="1873" t="n">
        <v>-183.8927505545793</v>
      </c>
      <c r="CO11" s="1873" t="n">
        <v>1174.026430984915</v>
      </c>
      <c r="CP11" s="667" t="n">
        <v>-0.1288622420345767</v>
      </c>
      <c r="CQ11" s="665" t="n"/>
      <c r="CR11" s="1873" t="n">
        <v>1043.252979079231</v>
      </c>
      <c r="CS11" s="1873" t="n">
        <v>1270.482655934394</v>
      </c>
      <c r="CT11" s="1873" t="n">
        <v>1070.220121869245</v>
      </c>
      <c r="CU11" s="1873" t="n">
        <v>-227.2296768551635</v>
      </c>
      <c r="CV11" s="1873" t="n">
        <v>-26.9671427900139</v>
      </c>
      <c r="CW11" s="1873" t="n">
        <v>1278.149832661635</v>
      </c>
      <c r="CX11" s="1889">
        <f>IFERROR(+CR11/CW11-1, "-")</f>
        <v/>
      </c>
      <c r="CY11" s="93" t="n"/>
      <c r="CZ11" s="1873" t="n">
        <v>1270.482655934394</v>
      </c>
      <c r="DA11" s="1873" t="n">
        <v>1153.722274460743</v>
      </c>
      <c r="DB11" s="1873" t="n">
        <v>1143.313170812062</v>
      </c>
      <c r="DC11" s="1873" t="n">
        <v>1070.220121869245</v>
      </c>
      <c r="DD11" s="1873" t="n">
        <v>1278.149832661635</v>
      </c>
      <c r="DE11" s="368">
        <f>+CZ11/DD11-1</f>
        <v/>
      </c>
      <c r="DF11" s="368">
        <f>+DA11/DD11-1</f>
        <v/>
      </c>
      <c r="DG11" s="368">
        <f>+DB11/DD11-1</f>
        <v/>
      </c>
      <c r="DH11" s="667">
        <f>+DC11/DD11-1</f>
        <v/>
      </c>
      <c r="DI11" s="1167" t="n"/>
      <c r="DU11" s="2811">
        <f>(CS11-CZ11)*10^6</f>
        <v/>
      </c>
      <c r="DV11" s="2811">
        <f>(CT11-DC11)*10^6</f>
        <v/>
      </c>
      <c r="DW11" s="2811">
        <f>(CW11-DD11)*10^6</f>
        <v/>
      </c>
    </row>
    <row customHeight="1" ht="15" r="12" s="2557">
      <c r="A12" s="556" t="n"/>
      <c r="B12" s="676" t="inlineStr">
        <is>
          <t>ARPU Sortant</t>
        </is>
      </c>
      <c r="C12" s="1871" t="inlineStr">
        <is>
          <t>IND6</t>
        </is>
      </c>
      <c r="D12" s="1879" t="n">
        <v>1151.76903531838</v>
      </c>
      <c r="E12" s="1880" t="n">
        <v>1292.104464848864</v>
      </c>
      <c r="F12" s="1880" t="n">
        <v>-140.3354295304839</v>
      </c>
      <c r="G12" s="1880" t="n">
        <v>1413.333745072149</v>
      </c>
      <c r="H12" s="1179" t="n">
        <v>-0.1850693161935478</v>
      </c>
      <c r="I12" s="2747" t="n"/>
      <c r="J12" s="1879" t="n">
        <v>1030.787309165612</v>
      </c>
      <c r="K12" s="1880" t="n">
        <v>1172.50167771554</v>
      </c>
      <c r="L12" s="1880" t="n">
        <v>-141.7143685499286</v>
      </c>
      <c r="M12" s="1880" t="n">
        <v>1303.843873976276</v>
      </c>
      <c r="N12" s="1179" t="n">
        <v>-0.2094242802076723</v>
      </c>
      <c r="O12" s="3695" t="n"/>
      <c r="P12" s="1879" t="n">
        <v>1086.134667745825</v>
      </c>
      <c r="Q12" s="1880" t="n">
        <v>1269.834886747182</v>
      </c>
      <c r="R12" s="1880" t="n">
        <v>-183.7002190013563</v>
      </c>
      <c r="S12" s="1880" t="n">
        <v>1408.68395352507</v>
      </c>
      <c r="T12" s="1179" t="n">
        <v>-0.2289720735244426</v>
      </c>
      <c r="U12" s="524" t="n"/>
      <c r="V12" s="2524" t="n">
        <v>1076.571223677954</v>
      </c>
      <c r="W12" s="2525" t="n">
        <v>1243.161445671304</v>
      </c>
      <c r="X12" s="2525" t="n">
        <v>1055.5115709108</v>
      </c>
      <c r="Y12" s="2525" t="n">
        <v>-166.5902219933503</v>
      </c>
      <c r="Z12" s="2525" t="n">
        <v>21.05965276715369</v>
      </c>
      <c r="AA12" s="2525" t="n">
        <v>1248.958324736805</v>
      </c>
      <c r="AB12" s="1179" t="n">
        <v>-0.1380247023816256</v>
      </c>
      <c r="AC12" s="524" t="n"/>
      <c r="AD12" s="1879" t="n">
        <v>1040.804247790522</v>
      </c>
      <c r="AE12" s="1880" t="n">
        <v>1305.136643171314</v>
      </c>
      <c r="AF12" s="1880" t="n">
        <v>1100.028945418704</v>
      </c>
      <c r="AG12" s="1880" t="n">
        <v>-264.3323953807924</v>
      </c>
      <c r="AH12" s="1880" t="n">
        <v>-59.22469762818196</v>
      </c>
      <c r="AI12" s="1880" t="n">
        <v>1187.221111695039</v>
      </c>
      <c r="AJ12" s="1179" t="n">
        <v>-0.1233273755513602</v>
      </c>
      <c r="AK12" s="524" t="n"/>
      <c r="AL12" s="1879" t="n">
        <v>1004.14464225358</v>
      </c>
      <c r="AM12" s="1880" t="n">
        <v>1247.636343469854</v>
      </c>
      <c r="AN12" s="1880" t="n">
        <v>1080.006057757141</v>
      </c>
      <c r="AO12" s="1880" t="n">
        <v>1030.874010586258</v>
      </c>
      <c r="AP12" s="1880" t="n">
        <v>-243.4917012162736</v>
      </c>
      <c r="AQ12" s="1880" t="n">
        <v>-75.86141550356058</v>
      </c>
      <c r="AR12" s="1880" t="n">
        <v>1111.329348358415</v>
      </c>
      <c r="AS12" s="1179" t="n">
        <v>-0.09644729194199853</v>
      </c>
      <c r="AT12" s="2915" t="n"/>
      <c r="AU12" s="1879" t="n">
        <v>965.6842459660169</v>
      </c>
      <c r="AV12" s="1880" t="n">
        <v>1253.619048980359</v>
      </c>
      <c r="AW12" s="1880" t="n">
        <v>1108.477640338134</v>
      </c>
      <c r="AX12" s="1880" t="n">
        <v>-287.9348030143418</v>
      </c>
      <c r="AY12" s="1880" t="n">
        <v>-142.7933943721169</v>
      </c>
      <c r="AZ12" s="1880" t="n">
        <v>1051.358984151129</v>
      </c>
      <c r="BA12" s="1179" t="n">
        <v>-0.08148951925710335</v>
      </c>
      <c r="BB12" s="2915" t="n"/>
      <c r="BC12" s="1879" t="n">
        <v>1009.151451880906</v>
      </c>
      <c r="BD12" s="1880" t="n">
        <v>1251.332895573457</v>
      </c>
      <c r="BE12" s="1880" t="n">
        <v>1192.757458829453</v>
      </c>
      <c r="BF12" s="1880" t="n">
        <v>-242.1814436925511</v>
      </c>
      <c r="BG12" s="1880" t="n">
        <v>-183.6060069485468</v>
      </c>
      <c r="BH12" s="1880" t="n">
        <v>1060.899052747623</v>
      </c>
      <c r="BI12" s="1179" t="n">
        <v>-0.04877712043638449</v>
      </c>
      <c r="BJ12" s="2915" t="n"/>
      <c r="BK12" s="1879" t="n">
        <v>932.1067896328951</v>
      </c>
      <c r="BL12" s="1880" t="n">
        <v>1195.731148731315</v>
      </c>
      <c r="BM12" s="1880" t="n">
        <v>1172.57355663367</v>
      </c>
      <c r="BN12" s="1880" t="n">
        <v>987.7287489531942</v>
      </c>
      <c r="BO12" s="1880" t="n">
        <v>-263.6243590984194</v>
      </c>
      <c r="BP12" s="1880" t="n">
        <v>-55.62195932029908</v>
      </c>
      <c r="BQ12" s="1880" t="n">
        <v>1059.050771547046</v>
      </c>
      <c r="BR12" s="1179" t="n">
        <v>-0.119865813164663</v>
      </c>
      <c r="BS12" s="2915" t="n"/>
      <c r="BT12" s="1879" t="n">
        <v>941.2429051772539</v>
      </c>
      <c r="BU12" s="1880" t="n">
        <v>1247.129629982319</v>
      </c>
      <c r="BV12" s="1880" t="n">
        <v>1042.467371925852</v>
      </c>
      <c r="BW12" s="1880" t="n">
        <v>-305.8867248050648</v>
      </c>
      <c r="BX12" s="1880" t="n">
        <v>-101.2244667485983</v>
      </c>
      <c r="BY12" s="1880" t="n">
        <v>1072.698133883341</v>
      </c>
      <c r="BZ12" s="1179" t="n">
        <v>-0.1225463385772824</v>
      </c>
      <c r="CA12" s="2915" t="n"/>
      <c r="CB12" s="1879" t="n">
        <v>901.8947943577915</v>
      </c>
      <c r="CC12" s="1880" t="n">
        <v>1198.393408271416</v>
      </c>
      <c r="CD12" s="1880" t="n">
        <v>1050.374173441144</v>
      </c>
      <c r="CE12" s="1880" t="n">
        <v>-296.4986139136246</v>
      </c>
      <c r="CF12" s="1880" t="n">
        <v>-148.4793790833527</v>
      </c>
      <c r="CG12" s="1880" t="n">
        <v>1030.823136433446</v>
      </c>
      <c r="CH12" s="1179" t="n">
        <v>-0.1250731939542361</v>
      </c>
      <c r="CI12" s="2915" t="n"/>
      <c r="CJ12" s="1879" t="n">
        <v>991.9249167707122</v>
      </c>
      <c r="CK12" s="1880" t="n">
        <v>1304.863688138153</v>
      </c>
      <c r="CL12" s="1880" t="n">
        <v>1169.717498269591</v>
      </c>
      <c r="CM12" s="1880" t="n">
        <v>-312.9387713674406</v>
      </c>
      <c r="CN12" s="1880" t="n">
        <v>-177.7925814988783</v>
      </c>
      <c r="CO12" s="1880" t="n">
        <v>1144.388946438126</v>
      </c>
      <c r="CP12" s="1179" t="n">
        <v>-0.133227457449631</v>
      </c>
      <c r="CQ12" s="389" t="n"/>
      <c r="CR12" s="1880" t="n">
        <v>1010.332451782294</v>
      </c>
      <c r="CS12" s="1880" t="n">
        <v>1239.564325597932</v>
      </c>
      <c r="CT12" s="1880" t="n">
        <v>1036.909869810202</v>
      </c>
      <c r="CU12" s="1880" t="n">
        <v>-229.2318738156381</v>
      </c>
      <c r="CV12" s="1880" t="n">
        <v>-26.57741802790849</v>
      </c>
      <c r="CW12" s="1880" t="n">
        <v>1241.426808964964</v>
      </c>
      <c r="CX12" s="764">
        <f>IFERROR(+CR12/CW12-1, "-")</f>
        <v/>
      </c>
      <c r="CY12" s="32" t="n"/>
      <c r="CZ12" s="1880" t="n">
        <v>1239.564325597932</v>
      </c>
      <c r="DA12" s="1880" t="n">
        <v>1122.840640780898</v>
      </c>
      <c r="DB12" s="1880" t="n">
        <v>1111.980904789589</v>
      </c>
      <c r="DC12" s="1880" t="n">
        <v>1036.909869810202</v>
      </c>
      <c r="DD12" s="1880" t="n">
        <v>1241.426808964964</v>
      </c>
      <c r="DE12" s="523">
        <f>+CZ12/DD12-1</f>
        <v/>
      </c>
      <c r="DF12" s="523">
        <f>+DA12/DD12-1</f>
        <v/>
      </c>
      <c r="DG12" s="523">
        <f>+DB12/DD12-1</f>
        <v/>
      </c>
      <c r="DH12" s="1179">
        <f>+DC12/DD12-1</f>
        <v/>
      </c>
      <c r="DI12" s="1167" t="n"/>
      <c r="DU12" s="2811">
        <f>(CS12-CZ12)*10^6</f>
        <v/>
      </c>
      <c r="DV12" s="2811">
        <f>(CT12-DC12)*10^6</f>
        <v/>
      </c>
      <c r="DW12" s="2811">
        <f>(CW12-DD12)*10^6</f>
        <v/>
      </c>
    </row>
    <row customHeight="1" ht="15" r="13" s="2557">
      <c r="A13" s="557" t="n"/>
      <c r="B13" s="814" t="inlineStr">
        <is>
          <t>ARPU Entrant</t>
        </is>
      </c>
      <c r="C13" s="1871" t="inlineStr">
        <is>
          <t>IND7</t>
        </is>
      </c>
      <c r="D13" s="1882" t="n">
        <v>31.46840546138355</v>
      </c>
      <c r="E13" s="940" t="n">
        <v>35.37923649554946</v>
      </c>
      <c r="F13" s="940" t="n">
        <v>-3.910831034165909</v>
      </c>
      <c r="G13" s="940" t="n">
        <v>41.58634394336409</v>
      </c>
      <c r="H13" s="841" t="n">
        <v>-0.2432995431327177</v>
      </c>
      <c r="I13" s="2747" t="n"/>
      <c r="J13" s="1882" t="n">
        <v>29.51625539697016</v>
      </c>
      <c r="K13" s="940" t="n">
        <v>32.41345762616188</v>
      </c>
      <c r="L13" s="940" t="n">
        <v>-2.89720222919172</v>
      </c>
      <c r="M13" s="940" t="n">
        <v>39.90159837093516</v>
      </c>
      <c r="N13" s="841" t="n">
        <v>-0.2602738586414578</v>
      </c>
      <c r="O13" s="3696" t="n"/>
      <c r="P13" s="1882" t="n">
        <v>30.77747033952489</v>
      </c>
      <c r="Q13" s="940" t="n">
        <v>32.54751474832813</v>
      </c>
      <c r="R13" s="940" t="n">
        <v>-1.770044408803233</v>
      </c>
      <c r="S13" s="940" t="n">
        <v>41.99220080002392</v>
      </c>
      <c r="T13" s="841" t="n">
        <v>-0.2670669849838553</v>
      </c>
      <c r="U13" s="389" t="n"/>
      <c r="V13" s="2526" t="n">
        <v>29.83415272223126</v>
      </c>
      <c r="W13" s="2387" t="n">
        <v>31.88479690634754</v>
      </c>
      <c r="X13" s="2387" t="n">
        <v>31.40598146991053</v>
      </c>
      <c r="Y13" s="2387" t="n">
        <v>-2.05064418411628</v>
      </c>
      <c r="Z13" s="2387" t="n">
        <v>-1.571828747679273</v>
      </c>
      <c r="AA13" s="2387" t="n">
        <v>36.22102027942093</v>
      </c>
      <c r="AB13" s="841" t="n">
        <v>-0.1763304155410108</v>
      </c>
      <c r="AC13" s="389" t="n"/>
      <c r="AD13" s="1882" t="n">
        <v>37.02814866744041</v>
      </c>
      <c r="AE13" s="940" t="n">
        <v>29.576587990398</v>
      </c>
      <c r="AF13" s="940" t="n">
        <v>31.31518632777886</v>
      </c>
      <c r="AG13" s="940" t="n">
        <v>7.451560677042409</v>
      </c>
      <c r="AH13" s="940" t="n">
        <v>5.712962339661541</v>
      </c>
      <c r="AI13" s="940" t="n">
        <v>32.51694876220803</v>
      </c>
      <c r="AJ13" s="841" t="n">
        <v>0.1387338012007879</v>
      </c>
      <c r="AK13" s="389" t="n"/>
      <c r="AL13" s="1882" t="n">
        <v>34.76374353014477</v>
      </c>
      <c r="AM13" s="940" t="n">
        <v>31.33734427095089</v>
      </c>
      <c r="AN13" s="940" t="n">
        <v>30.67788295558458</v>
      </c>
      <c r="AO13" s="940" t="n">
        <v>42.1994421779706</v>
      </c>
      <c r="AP13" s="940" t="n">
        <v>3.426399259193879</v>
      </c>
      <c r="AQ13" s="940" t="n">
        <v>4.085860574560193</v>
      </c>
      <c r="AR13" s="940" t="n">
        <v>35.3575326184468</v>
      </c>
      <c r="AS13" s="841" t="n">
        <v>-0.01679384969278763</v>
      </c>
      <c r="AT13" s="2826" t="n"/>
      <c r="AU13" s="1882" t="n">
        <v>34.00080313588827</v>
      </c>
      <c r="AV13" s="940" t="n">
        <v>31.55794804994434</v>
      </c>
      <c r="AW13" s="940" t="n">
        <v>30.11568672441918</v>
      </c>
      <c r="AX13" s="940" t="n">
        <v>2.442855085943926</v>
      </c>
      <c r="AY13" s="940" t="n">
        <v>3.885116411469085</v>
      </c>
      <c r="AZ13" s="940" t="n">
        <v>34.7373794681301</v>
      </c>
      <c r="BA13" s="841" t="n">
        <v>-0.0212041421523349</v>
      </c>
      <c r="BB13" s="2826" t="n"/>
      <c r="BC13" s="1882" t="n">
        <v>35.98582504505001</v>
      </c>
      <c r="BD13" s="940" t="n">
        <v>29.52338281457392</v>
      </c>
      <c r="BE13" s="940" t="n">
        <v>30.29533523051531</v>
      </c>
      <c r="BF13" s="940" t="n">
        <v>6.462442230476086</v>
      </c>
      <c r="BG13" s="940" t="n">
        <v>5.6904898145347</v>
      </c>
      <c r="BH13" s="940" t="n">
        <v>31.42920265769821</v>
      </c>
      <c r="BI13" s="841" t="n">
        <v>0.1449805277269964</v>
      </c>
      <c r="BJ13" s="2826" t="n"/>
      <c r="BK13" s="1882" t="n">
        <v>33.82250531675037</v>
      </c>
      <c r="BL13" s="940" t="n">
        <v>29.21317374934499</v>
      </c>
      <c r="BM13" s="940" t="n">
        <v>30.01358935288534</v>
      </c>
      <c r="BN13" s="940" t="n">
        <v>33.78010641793951</v>
      </c>
      <c r="BO13" s="940" t="n">
        <v>4.609331567405384</v>
      </c>
      <c r="BP13" s="940" t="n">
        <v>0.04239889881085901</v>
      </c>
      <c r="BQ13" s="940" t="n">
        <v>33.32812297005763</v>
      </c>
      <c r="BR13" s="841" t="n">
        <v>0.01483378908367872</v>
      </c>
      <c r="BS13" s="2826" t="n"/>
      <c r="BT13" s="1882" t="n">
        <v>38.73945473938067</v>
      </c>
      <c r="BU13" s="940" t="n">
        <v>29.21130224241087</v>
      </c>
      <c r="BV13" s="940" t="n">
        <v>36.09159998382992</v>
      </c>
      <c r="BW13" s="940" t="n">
        <v>9.528152496969799</v>
      </c>
      <c r="BX13" s="940" t="n">
        <v>2.647854755550746</v>
      </c>
      <c r="BY13" s="940" t="n">
        <v>28.22473228311734</v>
      </c>
      <c r="BZ13" s="841" t="n">
        <v>0.3725357729098009</v>
      </c>
      <c r="CA13" s="2826" t="n"/>
      <c r="CB13" s="1882" t="n">
        <v>29.77768396288813</v>
      </c>
      <c r="CC13" s="940" t="n">
        <v>29.31369325214024</v>
      </c>
      <c r="CD13" s="940" t="n">
        <v>36.19914784624773</v>
      </c>
      <c r="CE13" s="940" t="n">
        <v>0.4639907107478898</v>
      </c>
      <c r="CF13" s="940" t="n">
        <v>-6.4214638833596</v>
      </c>
      <c r="CG13" s="940" t="n">
        <v>31.66317460994939</v>
      </c>
      <c r="CH13" s="841" t="n">
        <v>-0.05954837663273305</v>
      </c>
      <c r="CI13" s="2826" t="n"/>
      <c r="CJ13" s="1882" t="n">
        <v>30.81383610963438</v>
      </c>
      <c r="CK13" s="940" t="n">
        <v>31.91499588693786</v>
      </c>
      <c r="CL13" s="940" t="n">
        <v>36.91400516533532</v>
      </c>
      <c r="CM13" s="940" t="n">
        <v>-1.101159777303479</v>
      </c>
      <c r="CN13" s="940" t="n">
        <v>-6.100169055700935</v>
      </c>
      <c r="CO13" s="940" t="n">
        <v>29.63748454678953</v>
      </c>
      <c r="CP13" s="841" t="n">
        <v>0.03969134293390231</v>
      </c>
      <c r="CQ13" s="389" t="n"/>
      <c r="CR13" s="940" t="n">
        <v>32.92052729693709</v>
      </c>
      <c r="CS13" s="940" t="n">
        <v>30.91833033646263</v>
      </c>
      <c r="CT13" s="940" t="n">
        <v>33.31025205904249</v>
      </c>
      <c r="CU13" s="940" t="n">
        <v>2.002196960474457</v>
      </c>
      <c r="CV13" s="940" t="n">
        <v>-0.3897247621054021</v>
      </c>
      <c r="CW13" s="940" t="n">
        <v>36.72302369667083</v>
      </c>
      <c r="CX13" s="764">
        <f>IFERROR(+CR13/CW13-1, "-")</f>
        <v/>
      </c>
      <c r="CY13" s="32" t="n"/>
      <c r="CZ13" s="940" t="n">
        <v>30.91833033646263</v>
      </c>
      <c r="DA13" s="940" t="n">
        <v>30.88163367984587</v>
      </c>
      <c r="DB13" s="940" t="n">
        <v>31.33226602247349</v>
      </c>
      <c r="DC13" s="940" t="n">
        <v>33.31025205904248</v>
      </c>
      <c r="DD13" s="940" t="n">
        <v>36.72302369667083</v>
      </c>
      <c r="DE13" s="224">
        <f>+CZ13/DD13-1</f>
        <v/>
      </c>
      <c r="DF13" s="224">
        <f>+DA13/DD13-1</f>
        <v/>
      </c>
      <c r="DG13" s="224">
        <f>+DB13/DD13-1</f>
        <v/>
      </c>
      <c r="DH13" s="841">
        <f>+DC13/DD13-1</f>
        <v/>
      </c>
      <c r="DI13" s="1167" t="n"/>
      <c r="DU13" s="2811">
        <f>(CS13-CZ13)*10^6</f>
        <v/>
      </c>
      <c r="DV13" s="2811">
        <f>(CT13-DC13)*10^6</f>
        <v/>
      </c>
      <c r="DW13" s="2811">
        <f>(CW13-DD13)*10^6</f>
        <v/>
      </c>
    </row>
    <row customHeight="1" ht="6" r="14" s="2557">
      <c r="A14" s="567" t="n"/>
      <c r="B14" s="843" t="n"/>
      <c r="C14" s="1871" t="inlineStr">
        <is>
          <t>IND8</t>
        </is>
      </c>
      <c r="D14" s="1884" t="n"/>
      <c r="E14" s="1885" t="n"/>
      <c r="F14" s="1885" t="n"/>
      <c r="G14" s="1885" t="n"/>
      <c r="H14" s="2547" t="n"/>
      <c r="I14" s="3024" t="n"/>
      <c r="J14" s="1884" t="n"/>
      <c r="K14" s="1885" t="n"/>
      <c r="L14" s="1885" t="n"/>
      <c r="M14" s="1885" t="n"/>
      <c r="N14" s="2547" t="n"/>
      <c r="O14" s="3697" t="n"/>
      <c r="P14" s="1884" t="n"/>
      <c r="Q14" s="1885" t="n"/>
      <c r="R14" s="1885" t="n"/>
      <c r="S14" s="1885" t="n"/>
      <c r="T14" s="2547" t="n"/>
      <c r="U14" s="654" t="n"/>
      <c r="V14" s="2527" t="n"/>
      <c r="W14" s="2528" t="n"/>
      <c r="X14" s="2528" t="n"/>
      <c r="Y14" s="2528" t="n"/>
      <c r="Z14" s="2528" t="n"/>
      <c r="AA14" s="2528" t="n"/>
      <c r="AB14" s="2547" t="n"/>
      <c r="AC14" s="654" t="n"/>
      <c r="AD14" s="1884" t="n"/>
      <c r="AE14" s="1885" t="n"/>
      <c r="AF14" s="1885" t="n"/>
      <c r="AG14" s="1885" t="n"/>
      <c r="AH14" s="1885" t="n"/>
      <c r="AI14" s="1885" t="n"/>
      <c r="AJ14" s="1886" t="n"/>
      <c r="AK14" s="654" t="n"/>
      <c r="AL14" s="1884" t="n"/>
      <c r="AM14" s="1885" t="n"/>
      <c r="AN14" s="1885" t="n"/>
      <c r="AO14" s="1885" t="n"/>
      <c r="AP14" s="1885" t="n"/>
      <c r="AQ14" s="1885" t="n"/>
      <c r="AR14" s="1885" t="n"/>
      <c r="AS14" s="1886" t="n"/>
      <c r="AT14" s="3103" t="n"/>
      <c r="AU14" s="1884" t="n"/>
      <c r="AV14" s="1885" t="n"/>
      <c r="AW14" s="1885" t="n"/>
      <c r="AX14" s="1885" t="n"/>
      <c r="AY14" s="1885" t="n"/>
      <c r="AZ14" s="1885" t="n"/>
      <c r="BA14" s="1886" t="n"/>
      <c r="BB14" s="3103" t="n"/>
      <c r="BC14" s="1884" t="n"/>
      <c r="BD14" s="1885" t="n"/>
      <c r="BE14" s="1885" t="n"/>
      <c r="BF14" s="1885" t="n"/>
      <c r="BG14" s="1885" t="n"/>
      <c r="BH14" s="1885" t="n"/>
      <c r="BI14" s="1886" t="n"/>
      <c r="BJ14" s="3103" t="n"/>
      <c r="BK14" s="1884" t="n"/>
      <c r="BL14" s="1885" t="n"/>
      <c r="BM14" s="1885" t="n"/>
      <c r="BN14" s="1885" t="n"/>
      <c r="BO14" s="1885" t="n"/>
      <c r="BP14" s="1885" t="n"/>
      <c r="BQ14" s="1885" t="n"/>
      <c r="BR14" s="1886" t="n"/>
      <c r="BS14" s="3103" t="n"/>
      <c r="BT14" s="1884" t="n"/>
      <c r="BU14" s="1885" t="n"/>
      <c r="BV14" s="1885" t="n"/>
      <c r="BW14" s="1885" t="n"/>
      <c r="BX14" s="1885" t="n"/>
      <c r="BY14" s="1885" t="n"/>
      <c r="BZ14" s="1886" t="n"/>
      <c r="CA14" s="3103" t="n"/>
      <c r="CB14" s="1884" t="n"/>
      <c r="CC14" s="1885" t="n"/>
      <c r="CD14" s="1885" t="n"/>
      <c r="CE14" s="1885" t="n"/>
      <c r="CF14" s="1885" t="n"/>
      <c r="CG14" s="1885" t="n"/>
      <c r="CH14" s="1886" t="n"/>
      <c r="CI14" s="3103" t="n"/>
      <c r="CJ14" s="1884" t="n"/>
      <c r="CK14" s="1885" t="n"/>
      <c r="CL14" s="1885" t="n"/>
      <c r="CM14" s="1885" t="n"/>
      <c r="CN14" s="1885" t="n"/>
      <c r="CO14" s="1885" t="n"/>
      <c r="CP14" s="1886" t="n"/>
      <c r="CQ14" s="694" t="n"/>
      <c r="CR14" s="1885" t="n"/>
      <c r="CS14" s="1885" t="n"/>
      <c r="CT14" s="1885" t="n"/>
      <c r="CU14" s="1885" t="n"/>
      <c r="CV14" s="1885" t="n"/>
      <c r="CW14" s="1885" t="n"/>
      <c r="CX14" s="841">
        <f>IFERROR(+CR14/CW14-1, "-")</f>
        <v/>
      </c>
      <c r="CY14" s="93" t="n"/>
      <c r="CZ14" s="1885" t="n"/>
      <c r="DA14" s="1885" t="n"/>
      <c r="DB14" s="1885" t="n"/>
      <c r="DC14" s="1885" t="n"/>
      <c r="DD14" s="1885" t="n"/>
      <c r="DE14" s="915" t="n"/>
      <c r="DF14" s="915" t="n"/>
      <c r="DG14" s="915" t="n"/>
      <c r="DH14" s="1886" t="n"/>
      <c r="DI14" s="1167" t="n"/>
      <c r="DU14" s="2811">
        <f>(CS14-CZ14)*10^6</f>
        <v/>
      </c>
      <c r="DV14" s="2811">
        <f>(CT14-DC14)*10^6</f>
        <v/>
      </c>
      <c r="DW14" s="2811">
        <f>(CW14-DD14)*10^6</f>
        <v/>
      </c>
    </row>
    <row customHeight="1" ht="15" r="15" s="2557">
      <c r="A15" s="663" t="inlineStr">
        <is>
          <t>ARPU Postpayé</t>
        </is>
      </c>
      <c r="B15" s="669" t="n"/>
      <c r="C15" s="1871" t="inlineStr">
        <is>
          <t>IND9</t>
        </is>
      </c>
      <c r="D15" s="1872" t="n">
        <v>4623.267985689506</v>
      </c>
      <c r="E15" s="1873" t="n">
        <v>4628.937787662833</v>
      </c>
      <c r="F15" s="1873" t="n">
        <v>-5.669801973327594</v>
      </c>
      <c r="G15" s="1873" t="n">
        <v>4685.256376025911</v>
      </c>
      <c r="H15" s="2546" t="n">
        <v>-0.01323052259287127</v>
      </c>
      <c r="I15" s="3698" t="n"/>
      <c r="J15" s="1872" t="n">
        <v>4380.518563800723</v>
      </c>
      <c r="K15" s="1873" t="n">
        <v>4441.59315077307</v>
      </c>
      <c r="L15" s="1873" t="n">
        <v>-61.07458697234688</v>
      </c>
      <c r="M15" s="1873" t="n">
        <v>4656.722475975967</v>
      </c>
      <c r="N15" s="2546" t="n">
        <v>-0.05931294243970509</v>
      </c>
      <c r="O15" s="3243" t="n"/>
      <c r="P15" s="1872" t="n">
        <v>4969.555430392172</v>
      </c>
      <c r="Q15" s="1873" t="n">
        <v>4660.786028265561</v>
      </c>
      <c r="R15" s="1873" t="n">
        <v>308.7694021266107</v>
      </c>
      <c r="S15" s="1873" t="n">
        <v>5061.731533375981</v>
      </c>
      <c r="T15" s="2546" t="n">
        <v>-0.01821038954279175</v>
      </c>
      <c r="U15" s="370" t="n"/>
      <c r="V15" s="2542" t="n">
        <v>4334.961771973924</v>
      </c>
      <c r="W15" s="2543" t="n">
        <v>4651.690356650017</v>
      </c>
      <c r="X15" s="2543" t="n">
        <v>4789.448361495583</v>
      </c>
      <c r="Y15" s="2543" t="n">
        <v>-316.7285846760924</v>
      </c>
      <c r="Z15" s="2543" t="n">
        <v>-454.4865895216581</v>
      </c>
      <c r="AA15" s="2543" t="n">
        <v>4954.147782795486</v>
      </c>
      <c r="AB15" s="2546" t="n">
        <v>-0.1249833549519535</v>
      </c>
      <c r="AC15" s="370" t="n"/>
      <c r="AD15" s="1872" t="n">
        <v>4572.450237407008</v>
      </c>
      <c r="AE15" s="1873" t="n">
        <v>4554.850635907551</v>
      </c>
      <c r="AF15" s="1873" t="n">
        <v>4565.546001498223</v>
      </c>
      <c r="AG15" s="1873" t="n">
        <v>17.59960149945709</v>
      </c>
      <c r="AH15" s="1873" t="n">
        <v>6.904235908785267</v>
      </c>
      <c r="AI15" s="1873" t="n">
        <v>5175.319917721704</v>
      </c>
      <c r="AJ15" s="667" t="n">
        <v>-0.1164893552281292</v>
      </c>
      <c r="AK15" s="370" t="n"/>
      <c r="AL15" s="1872" t="n">
        <v>4029.115678136294</v>
      </c>
      <c r="AM15" s="1873" t="n">
        <v>4636.146909661318</v>
      </c>
      <c r="AN15" s="1873" t="n">
        <v>4509.965542435387</v>
      </c>
      <c r="AO15" s="1873" t="n">
        <v>4612.474495658704</v>
      </c>
      <c r="AP15" s="1873" t="n">
        <v>-607.0312315250239</v>
      </c>
      <c r="AQ15" s="1873" t="n">
        <v>-480.8498642990926</v>
      </c>
      <c r="AR15" s="1873" t="n">
        <v>4537.691909927851</v>
      </c>
      <c r="AS15" s="667" t="n">
        <v>-0.1120781758406431</v>
      </c>
      <c r="AT15" s="2815" t="n"/>
      <c r="AU15" s="1872" t="n">
        <v>4451.656499882562</v>
      </c>
      <c r="AV15" s="1873" t="n">
        <v>4662.79330481512</v>
      </c>
      <c r="AW15" s="1873" t="n">
        <v>4742.434423112274</v>
      </c>
      <c r="AX15" s="1873" t="n">
        <v>-211.1368049325574</v>
      </c>
      <c r="AY15" s="1873" t="n">
        <v>-290.7779232297116</v>
      </c>
      <c r="AZ15" s="1873" t="n">
        <v>4991.844256284517</v>
      </c>
      <c r="BA15" s="667" t="n">
        <v>-0.108214064515711</v>
      </c>
      <c r="BB15" s="2815" t="n"/>
      <c r="BC15" s="1872" t="n">
        <v>4627.167863500298</v>
      </c>
      <c r="BD15" s="1873" t="n">
        <v>4675.456165763215</v>
      </c>
      <c r="BE15" s="1873" t="n">
        <v>4778.384563429193</v>
      </c>
      <c r="BF15" s="1873" t="n">
        <v>-48.28830226291666</v>
      </c>
      <c r="BG15" s="1873" t="n">
        <v>-151.2166999288947</v>
      </c>
      <c r="BH15" s="1873" t="n">
        <v>4843.66458335638</v>
      </c>
      <c r="BI15" s="667" t="n">
        <v>-0.04469688520547022</v>
      </c>
      <c r="BJ15" s="2815" t="n"/>
      <c r="BK15" s="1872" t="n">
        <v>4059.501448953852</v>
      </c>
      <c r="BL15" s="1873" t="n">
        <v>4608.633191481856</v>
      </c>
      <c r="BM15" s="1873" t="n">
        <v>4732.625344038091</v>
      </c>
      <c r="BN15" s="1873" t="n">
        <v>4001.342866389759</v>
      </c>
      <c r="BO15" s="1873" t="n">
        <v>-549.131742528004</v>
      </c>
      <c r="BP15" s="1873" t="n">
        <v>58.15858256409228</v>
      </c>
      <c r="BQ15" s="1873" t="n">
        <v>4377.869946303624</v>
      </c>
      <c r="BR15" s="667" t="n">
        <v>-0.07272223735622407</v>
      </c>
      <c r="BS15" s="2815" t="n"/>
      <c r="BT15" s="1872" t="n">
        <v>4370.754632026589</v>
      </c>
      <c r="BU15" s="1873" t="n">
        <v>4681.69346668653</v>
      </c>
      <c r="BV15" s="1873" t="n">
        <v>4068.535514890938</v>
      </c>
      <c r="BW15" s="1873" t="n">
        <v>-310.9388346599408</v>
      </c>
      <c r="BX15" s="1873" t="n">
        <v>302.2191171356508</v>
      </c>
      <c r="BY15" s="1873" t="n">
        <v>4959.314797340768</v>
      </c>
      <c r="BZ15" s="667" t="n">
        <v>-0.1186777184682388</v>
      </c>
      <c r="CA15" s="2815" t="n"/>
      <c r="CB15" s="1872" t="n">
        <v>4127.230048188095</v>
      </c>
      <c r="CC15" s="1873" t="n">
        <v>4591.292946730476</v>
      </c>
      <c r="CD15" s="1873" t="n">
        <v>4023.430666749255</v>
      </c>
      <c r="CE15" s="1873" t="n">
        <v>-464.0628985423809</v>
      </c>
      <c r="CF15" s="1873" t="n">
        <v>103.7993814388396</v>
      </c>
      <c r="CG15" s="1873" t="n">
        <v>4834.447600257662</v>
      </c>
      <c r="CH15" s="667" t="n">
        <v>-0.1462871480977216</v>
      </c>
      <c r="CI15" s="2815" t="n"/>
      <c r="CJ15" s="1872" t="n">
        <v>4081.159365975142</v>
      </c>
      <c r="CK15" s="1873" t="n">
        <v>4660.826804048723</v>
      </c>
      <c r="CL15" s="1873" t="n">
        <v>4085.792799868585</v>
      </c>
      <c r="CM15" s="1873" t="n">
        <v>-579.6674380735813</v>
      </c>
      <c r="CN15" s="1873" t="n">
        <v>-4.633433893442998</v>
      </c>
      <c r="CO15" s="1873" t="n">
        <v>4668.145640053765</v>
      </c>
      <c r="CP15" s="667" t="n">
        <v>-0.1257429222092272</v>
      </c>
      <c r="CQ15" s="665" t="n"/>
      <c r="CR15" s="1873" t="n">
        <v>4792.572326874501</v>
      </c>
      <c r="CS15" s="1873" t="n">
        <v>5020.260050979918</v>
      </c>
      <c r="CT15" s="1873" t="n">
        <v>4774.36595312735</v>
      </c>
      <c r="CU15" s="1873" t="n">
        <v>-227.6877241054162</v>
      </c>
      <c r="CV15" s="1873" t="n">
        <v>18.2063737471517</v>
      </c>
      <c r="CW15" s="1873" t="n">
        <v>5234.867685391846</v>
      </c>
      <c r="CX15" s="1889">
        <f>IFERROR(+CR15/CW15-1, "-")</f>
        <v/>
      </c>
      <c r="CY15" s="93" t="n"/>
      <c r="CZ15" s="1873" t="n">
        <v>4599.400387055702</v>
      </c>
      <c r="DA15" s="1873" t="n">
        <v>4553.985517808798</v>
      </c>
      <c r="DB15" s="1873" t="n">
        <v>4674.238972905604</v>
      </c>
      <c r="DC15" s="1873" t="n">
        <v>4350.868058379077</v>
      </c>
      <c r="DD15" s="1873" t="n">
        <v>5234.867685391846</v>
      </c>
      <c r="DE15" s="368">
        <f>+CZ15/DD15-1</f>
        <v/>
      </c>
      <c r="DF15" s="368">
        <f>+DA15/DD15-1</f>
        <v/>
      </c>
      <c r="DG15" s="368">
        <f>+DB15/DD15-1</f>
        <v/>
      </c>
      <c r="DH15" s="667">
        <f>+DC15/DD15-1</f>
        <v/>
      </c>
      <c r="DI15" s="1167" t="n"/>
      <c r="DU15" s="2811">
        <f>(CS15-CZ15)*10^6</f>
        <v/>
      </c>
      <c r="DV15" s="2811">
        <f>(CT15-DC15)*10^6</f>
        <v/>
      </c>
      <c r="DW15" s="2811">
        <f>(CW15-DD15)*10^6</f>
        <v/>
      </c>
    </row>
    <row customHeight="1" ht="15" r="16" s="2557">
      <c r="A16" s="556" t="n"/>
      <c r="B16" s="676" t="inlineStr">
        <is>
          <t>ARPU Sortant</t>
        </is>
      </c>
      <c r="C16" s="1871" t="inlineStr">
        <is>
          <t>IND10</t>
        </is>
      </c>
      <c r="D16" s="1879" t="n">
        <v>4586.112857762359</v>
      </c>
      <c r="E16" s="1880" t="n">
        <v>4585.114834409672</v>
      </c>
      <c r="F16" s="1880" t="n">
        <v>0.9980233526875963</v>
      </c>
      <c r="G16" s="1880" t="n">
        <v>4633.641038737913</v>
      </c>
      <c r="H16" s="1179" t="n">
        <v>-0.01025719959276317</v>
      </c>
      <c r="I16" s="2747" t="n"/>
      <c r="J16" s="1879" t="n">
        <v>4344.127920627106</v>
      </c>
      <c r="K16" s="1880" t="n">
        <v>4401.486551592075</v>
      </c>
      <c r="L16" s="1880" t="n">
        <v>-57.35863096496905</v>
      </c>
      <c r="M16" s="1880" t="n">
        <v>4619.497396086412</v>
      </c>
      <c r="N16" s="1179" t="n">
        <v>-0.05961026749199949</v>
      </c>
      <c r="O16" s="3695" t="n"/>
      <c r="P16" s="1879" t="n">
        <v>4933.033241606453</v>
      </c>
      <c r="Q16" s="1880" t="n">
        <v>4620.489770254991</v>
      </c>
      <c r="R16" s="1880" t="n">
        <v>312.5434713514624</v>
      </c>
      <c r="S16" s="1880" t="n">
        <v>5010.543380519104</v>
      </c>
      <c r="T16" s="1179" t="n">
        <v>-0.01546940781193695</v>
      </c>
      <c r="U16" s="524" t="n"/>
      <c r="V16" s="2524" t="n">
        <v>4300.466107110902</v>
      </c>
      <c r="W16" s="2525" t="n">
        <v>4612.23842060581</v>
      </c>
      <c r="X16" s="2525" t="n">
        <v>4752.020615322812</v>
      </c>
      <c r="Y16" s="2525" t="n">
        <v>-311.7723134949074</v>
      </c>
      <c r="Z16" s="2525" t="n">
        <v>-451.5545082119097</v>
      </c>
      <c r="AA16" s="2525" t="n">
        <v>4903.500089624904</v>
      </c>
      <c r="AB16" s="1179" t="n">
        <v>-0.1229803143656374</v>
      </c>
      <c r="AC16" s="524" t="n"/>
      <c r="AD16" s="1879" t="n">
        <v>4530.087167247638</v>
      </c>
      <c r="AE16" s="1880" t="n">
        <v>4518.30276157676</v>
      </c>
      <c r="AF16" s="1880" t="n">
        <v>4528.044549140693</v>
      </c>
      <c r="AG16" s="1880" t="n">
        <v>11.78440567087819</v>
      </c>
      <c r="AH16" s="1880" t="n">
        <v>2.042618106945156</v>
      </c>
      <c r="AI16" s="1880" t="n">
        <v>5126.93714981024</v>
      </c>
      <c r="AJ16" s="1179" t="n">
        <v>-0.1164145307661306</v>
      </c>
      <c r="AK16" s="524" t="n"/>
      <c r="AL16" s="1879" t="n">
        <v>3991.070146348494</v>
      </c>
      <c r="AM16" s="1880" t="n">
        <v>4597.464758359642</v>
      </c>
      <c r="AN16" s="1880" t="n">
        <v>4473.287141368755</v>
      </c>
      <c r="AO16" s="1880" t="n">
        <v>4566.009955215776</v>
      </c>
      <c r="AP16" s="1880" t="n">
        <v>-606.3946120111473</v>
      </c>
      <c r="AQ16" s="1880" t="n">
        <v>-482.216995020261</v>
      </c>
      <c r="AR16" s="1880" t="n">
        <v>4480.421571196478</v>
      </c>
      <c r="AS16" s="1179" t="n">
        <v>-0.1092199510853852</v>
      </c>
      <c r="AT16" s="2915" t="n"/>
      <c r="AU16" s="1879" t="n">
        <v>4412.874859784668</v>
      </c>
      <c r="AV16" s="1880" t="n">
        <v>4623.858060455459</v>
      </c>
      <c r="AW16" s="1880" t="n">
        <v>4710.321681368052</v>
      </c>
      <c r="AX16" s="1880" t="n">
        <v>-210.9832006707911</v>
      </c>
      <c r="AY16" s="1880" t="n">
        <v>-297.446821583384</v>
      </c>
      <c r="AZ16" s="1880" t="n">
        <v>4943.006989161072</v>
      </c>
      <c r="BA16" s="1179" t="n">
        <v>-0.1072489135740385</v>
      </c>
      <c r="BB16" s="2915" t="n"/>
      <c r="BC16" s="1879" t="n">
        <v>4589.906882140733</v>
      </c>
      <c r="BD16" s="1880" t="n">
        <v>4639.086588776976</v>
      </c>
      <c r="BE16" s="1880" t="n">
        <v>4747.436506829483</v>
      </c>
      <c r="BF16" s="1880" t="n">
        <v>-49.17970663624328</v>
      </c>
      <c r="BG16" s="1880" t="n">
        <v>-157.5296246887501</v>
      </c>
      <c r="BH16" s="1880" t="n">
        <v>4801.196679240275</v>
      </c>
      <c r="BI16" s="1179" t="n">
        <v>-0.04400773624066068</v>
      </c>
      <c r="BJ16" s="2915" t="n"/>
      <c r="BK16" s="1879" t="n">
        <v>4024.379504631441</v>
      </c>
      <c r="BL16" s="1880" t="n">
        <v>4572.658011491221</v>
      </c>
      <c r="BM16" s="1880" t="n">
        <v>4702.433445020803</v>
      </c>
      <c r="BN16" s="1880" t="n">
        <v>3963.476845100296</v>
      </c>
      <c r="BO16" s="1880" t="n">
        <v>-548.2785068597805</v>
      </c>
      <c r="BP16" s="1880" t="n">
        <v>60.90265953114522</v>
      </c>
      <c r="BQ16" s="1880" t="n">
        <v>4335.812973911152</v>
      </c>
      <c r="BR16" s="1179" t="n">
        <v>-0.07182816029049799</v>
      </c>
      <c r="BS16" s="2915" t="n"/>
      <c r="BT16" s="1879" t="n">
        <v>4330.231446432833</v>
      </c>
      <c r="BU16" s="1880" t="n">
        <v>4645.720039553221</v>
      </c>
      <c r="BV16" s="1880" t="n">
        <v>4028.313755217615</v>
      </c>
      <c r="BW16" s="1880" t="n">
        <v>-315.488593120388</v>
      </c>
      <c r="BX16" s="1880" t="n">
        <v>301.9176912152175</v>
      </c>
      <c r="BY16" s="1880" t="n">
        <v>4924.113113875188</v>
      </c>
      <c r="BZ16" s="1179" t="n">
        <v>-0.1206068288254615</v>
      </c>
      <c r="CA16" s="2915" t="n"/>
      <c r="CB16" s="1879" t="n">
        <v>4096.356161751498</v>
      </c>
      <c r="CC16" s="1880" t="n">
        <v>4555.177885397754</v>
      </c>
      <c r="CD16" s="1880" t="n">
        <v>3983.194441985489</v>
      </c>
      <c r="CE16" s="1880" t="n">
        <v>-458.821723646256</v>
      </c>
      <c r="CF16" s="1880" t="n">
        <v>113.1617197660084</v>
      </c>
      <c r="CG16" s="1880" t="n">
        <v>4796.204375938461</v>
      </c>
      <c r="CH16" s="1179" t="n">
        <v>-0.1459170959640406</v>
      </c>
      <c r="CI16" s="2915" t="n"/>
      <c r="CJ16" s="1879" t="n">
        <v>4050.054174909533</v>
      </c>
      <c r="CK16" s="1880" t="n">
        <v>4621.46265806334</v>
      </c>
      <c r="CL16" s="1880" t="n">
        <v>4044.575519493155</v>
      </c>
      <c r="CM16" s="1880" t="n">
        <v>-571.4084831538071</v>
      </c>
      <c r="CN16" s="1880" t="n">
        <v>5.478655416378388</v>
      </c>
      <c r="CO16" s="1880" t="n">
        <v>4632.256273140742</v>
      </c>
      <c r="CP16" s="1179" t="n">
        <v>-0.1256843455762576</v>
      </c>
      <c r="CQ16" s="389" t="n"/>
      <c r="CR16" s="1880" t="n">
        <v>4353.312926999095</v>
      </c>
      <c r="CS16" s="1880" t="n">
        <v>4561.140417608045</v>
      </c>
      <c r="CT16" s="1880" t="n">
        <v>4312.368249765598</v>
      </c>
      <c r="CU16" s="1880" t="n">
        <v>-207.82749060895</v>
      </c>
      <c r="CV16" s="1880" t="n">
        <v>40.9446772334968</v>
      </c>
      <c r="CW16" s="1880" t="n">
        <v>4702.518554490021</v>
      </c>
      <c r="CX16" s="764">
        <f>IFERROR(+CR16/CW16-1, "-")</f>
        <v/>
      </c>
      <c r="CY16" s="32" t="n"/>
      <c r="CZ16" s="1880" t="n">
        <v>4561.140417608046</v>
      </c>
      <c r="DA16" s="1880" t="n">
        <v>4517.163307967627</v>
      </c>
      <c r="DB16" s="1880" t="n">
        <v>4639.419522714724</v>
      </c>
      <c r="DC16" s="1880" t="n">
        <v>4312.368249765597</v>
      </c>
      <c r="DD16" s="1880" t="n">
        <v>4702.518554490021</v>
      </c>
      <c r="DE16" s="523">
        <f>+CZ16/DD16-1</f>
        <v/>
      </c>
      <c r="DF16" s="523">
        <f>+DA16/DD16-1</f>
        <v/>
      </c>
      <c r="DG16" s="523">
        <f>+DB16/DD16-1</f>
        <v/>
      </c>
      <c r="DH16" s="1179">
        <f>+DC16/DD16-1</f>
        <v/>
      </c>
      <c r="DI16" s="1167" t="n"/>
      <c r="DU16" s="2811">
        <f>(CS16-CZ16)*10^6</f>
        <v/>
      </c>
      <c r="DV16" s="2811">
        <f>(CT16-DC16)*10^6</f>
        <v/>
      </c>
      <c r="DW16" s="2811">
        <f>(CW16-DD16)*10^6</f>
        <v/>
      </c>
    </row>
    <row customHeight="1" ht="15" r="17" s="2557">
      <c r="A17" s="557" t="n"/>
      <c r="B17" s="814" t="inlineStr">
        <is>
          <t>ARPU Entrant</t>
        </is>
      </c>
      <c r="C17" s="1871" t="inlineStr">
        <is>
          <t>IND11</t>
        </is>
      </c>
      <c r="D17" s="1882" t="n">
        <v>37.15512792714657</v>
      </c>
      <c r="E17" s="940" t="n">
        <v>43.8229532531616</v>
      </c>
      <c r="F17" s="940" t="n">
        <v>-6.667825326015027</v>
      </c>
      <c r="G17" s="940" t="n">
        <v>51.61533728799786</v>
      </c>
      <c r="H17" s="841" t="n">
        <v>-0.2801533443473928</v>
      </c>
      <c r="I17" s="2747" t="n"/>
      <c r="J17" s="1882" t="n">
        <v>36.39064317361738</v>
      </c>
      <c r="K17" s="940" t="n">
        <v>40.10659918099579</v>
      </c>
      <c r="L17" s="940" t="n">
        <v>-3.715956007378409</v>
      </c>
      <c r="M17" s="940" t="n">
        <v>37.22507988955519</v>
      </c>
      <c r="N17" s="841" t="n">
        <v>-0.02241598187065108</v>
      </c>
      <c r="O17" s="3696" t="n"/>
      <c r="P17" s="1882" t="n">
        <v>36.5221887857185</v>
      </c>
      <c r="Q17" s="940" t="n">
        <v>40.29625801057063</v>
      </c>
      <c r="R17" s="940" t="n">
        <v>-3.774069224852127</v>
      </c>
      <c r="S17" s="940" t="n">
        <v>51.18815285687624</v>
      </c>
      <c r="T17" s="841" t="n">
        <v>-0.2865109063842226</v>
      </c>
      <c r="U17" s="389" t="n"/>
      <c r="V17" s="2526" t="n">
        <v>34.49566486302245</v>
      </c>
      <c r="W17" s="2387" t="n">
        <v>39.45193604420695</v>
      </c>
      <c r="X17" s="2387" t="n">
        <v>37.42774617277053</v>
      </c>
      <c r="Y17" s="2387" t="n">
        <v>-4.956271181184498</v>
      </c>
      <c r="Z17" s="2387" t="n">
        <v>-2.932081309748078</v>
      </c>
      <c r="AA17" s="2387" t="n">
        <v>50.64769317058222</v>
      </c>
      <c r="AB17" s="841" t="n">
        <v>-0.3189094566095928</v>
      </c>
      <c r="AC17" s="389" t="n"/>
      <c r="AD17" s="1882" t="n">
        <v>42.36307015936985</v>
      </c>
      <c r="AE17" s="940" t="n">
        <v>36.54787433079116</v>
      </c>
      <c r="AF17" s="940" t="n">
        <v>37.50145235753039</v>
      </c>
      <c r="AG17" s="940" t="n">
        <v>5.815195828578695</v>
      </c>
      <c r="AH17" s="940" t="n">
        <v>4.861617801839465</v>
      </c>
      <c r="AI17" s="940" t="n">
        <v>48.38276791146392</v>
      </c>
      <c r="AJ17" s="841" t="n">
        <v>-0.1244182177239128</v>
      </c>
      <c r="AK17" s="389" t="n"/>
      <c r="AL17" s="1882" t="n">
        <v>38.04553178779983</v>
      </c>
      <c r="AM17" s="940" t="n">
        <v>38.68215130167644</v>
      </c>
      <c r="AN17" s="940" t="n">
        <v>36.67840106663188</v>
      </c>
      <c r="AO17" s="940" t="n">
        <v>46.46454044292771</v>
      </c>
      <c r="AP17" s="940" t="n">
        <v>-0.6366195138766102</v>
      </c>
      <c r="AQ17" s="940" t="n">
        <v>1.367130721167953</v>
      </c>
      <c r="AR17" s="940" t="n">
        <v>57.27033873137326</v>
      </c>
      <c r="AS17" s="841" t="n">
        <v>-0.335685231996749</v>
      </c>
      <c r="AT17" s="2826" t="n"/>
      <c r="AU17" s="1882" t="n">
        <v>38.78164009789485</v>
      </c>
      <c r="AV17" s="940" t="n">
        <v>38.93524435966078</v>
      </c>
      <c r="AW17" s="940" t="n">
        <v>32.11274174422211</v>
      </c>
      <c r="AX17" s="940" t="n">
        <v>-0.1536042617659277</v>
      </c>
      <c r="AY17" s="940" t="n">
        <v>6.668898353672738</v>
      </c>
      <c r="AZ17" s="940" t="n">
        <v>48.83726712344461</v>
      </c>
      <c r="BA17" s="841" t="n">
        <v>-0.2059006905552768</v>
      </c>
      <c r="BB17" s="2826" t="n"/>
      <c r="BC17" s="1882" t="n">
        <v>37.26098135956538</v>
      </c>
      <c r="BD17" s="940" t="n">
        <v>36.36957698623868</v>
      </c>
      <c r="BE17" s="940" t="n">
        <v>30.94805659971045</v>
      </c>
      <c r="BF17" s="940" t="n">
        <v>0.8914043733266936</v>
      </c>
      <c r="BG17" s="940" t="n">
        <v>6.31292475985493</v>
      </c>
      <c r="BH17" s="940" t="n">
        <v>42.4679041161049</v>
      </c>
      <c r="BI17" s="841" t="n">
        <v>-0.1226084231118184</v>
      </c>
      <c r="BJ17" s="2826" t="n"/>
      <c r="BK17" s="1882" t="n">
        <v>35.12194432241091</v>
      </c>
      <c r="BL17" s="940" t="n">
        <v>35.97517999063405</v>
      </c>
      <c r="BM17" s="940" t="n">
        <v>30.19189901728813</v>
      </c>
      <c r="BN17" s="940" t="n">
        <v>37.86602128946392</v>
      </c>
      <c r="BO17" s="940" t="n">
        <v>-0.8532356682231352</v>
      </c>
      <c r="BP17" s="940" t="n">
        <v>-2.744076967053012</v>
      </c>
      <c r="BQ17" s="940" t="n">
        <v>42.05697239247166</v>
      </c>
      <c r="BR17" s="841" t="n">
        <v>-0.1648960368650345</v>
      </c>
      <c r="BS17" s="2826" t="n"/>
      <c r="BT17" s="1882" t="n">
        <v>40.52318559375612</v>
      </c>
      <c r="BU17" s="940" t="n">
        <v>35.9734271333092</v>
      </c>
      <c r="BV17" s="940" t="n">
        <v>40.2217596733229</v>
      </c>
      <c r="BW17" s="940" t="n">
        <v>4.549758460446924</v>
      </c>
      <c r="BX17" s="940" t="n">
        <v>0.3014259204332248</v>
      </c>
      <c r="BY17" s="940" t="n">
        <v>35.2016834655801</v>
      </c>
      <c r="BZ17" s="841" t="n">
        <v>0.1511718078307063</v>
      </c>
      <c r="CA17" s="2826" t="n"/>
      <c r="CB17" s="1882" t="n">
        <v>30.87388643659711</v>
      </c>
      <c r="CC17" s="940" t="n">
        <v>36.11506133272169</v>
      </c>
      <c r="CD17" s="940" t="n">
        <v>40.23622476376567</v>
      </c>
      <c r="CE17" s="940" t="n">
        <v>-5.24117489612458</v>
      </c>
      <c r="CF17" s="940" t="n">
        <v>-9.362338327168562</v>
      </c>
      <c r="CG17" s="940" t="n">
        <v>38.24322431920027</v>
      </c>
      <c r="CH17" s="841" t="n">
        <v>-0.1926965629543778</v>
      </c>
      <c r="CI17" s="2826" t="n"/>
      <c r="CJ17" s="1882" t="n">
        <v>31.10519106560819</v>
      </c>
      <c r="CK17" s="940" t="n">
        <v>39.36414598538219</v>
      </c>
      <c r="CL17" s="940" t="n">
        <v>41.21728037542963</v>
      </c>
      <c r="CM17" s="940" t="n">
        <v>-8.258954919774002</v>
      </c>
      <c r="CN17" s="940" t="n">
        <v>-10.11208930982145</v>
      </c>
      <c r="CO17" s="940" t="n">
        <v>35.88936691302369</v>
      </c>
      <c r="CP17" s="841" t="n">
        <v>-0.1333034338279007</v>
      </c>
      <c r="CQ17" s="389" t="n"/>
      <c r="CR17" s="940" t="n">
        <v>439.2593998754066</v>
      </c>
      <c r="CS17" s="940" t="n">
        <v>459.1196333718725</v>
      </c>
      <c r="CT17" s="940" t="n">
        <v>461.9977033617515</v>
      </c>
      <c r="CU17" s="940" t="n">
        <v>-19.86023349646587</v>
      </c>
      <c r="CV17" s="940" t="n">
        <v>-22.73830348634493</v>
      </c>
      <c r="CW17" s="2667" t="n">
        <v>532.349130901825</v>
      </c>
      <c r="CX17" s="764">
        <f>IFERROR(+CR17/CW17-1, "-")</f>
        <v/>
      </c>
      <c r="CY17" s="32" t="n"/>
      <c r="CZ17" s="940" t="n">
        <v>38.25996944765575</v>
      </c>
      <c r="DA17" s="940" t="n">
        <v>36.82220984117141</v>
      </c>
      <c r="DB17" s="940" t="n">
        <v>34.81945019088025</v>
      </c>
      <c r="DC17" s="940" t="n">
        <v>38.49980861347917</v>
      </c>
      <c r="DD17" s="940" t="n">
        <v>532.349130901825</v>
      </c>
      <c r="DE17" s="224">
        <f>+CZ17/DD17-1</f>
        <v/>
      </c>
      <c r="DF17" s="224">
        <f>+DA17/DD17-1</f>
        <v/>
      </c>
      <c r="DG17" s="224">
        <f>+DB17/DD17-1</f>
        <v/>
      </c>
      <c r="DH17" s="841">
        <f>+DC17/DD17-1</f>
        <v/>
      </c>
      <c r="DI17" s="1167" t="n"/>
      <c r="DU17" s="2811">
        <f>(CS17-CZ17)*10^6</f>
        <v/>
      </c>
      <c r="DV17" s="2811">
        <f>(CT17-DC17)*10^6</f>
        <v/>
      </c>
      <c r="DW17" s="2811">
        <f>(CW17-DD17)*10^6</f>
        <v/>
      </c>
    </row>
    <row customHeight="1" ht="5.25" r="18" s="2557">
      <c r="A18" s="567" t="n"/>
      <c r="B18" s="843" t="n"/>
      <c r="C18" s="1871" t="inlineStr">
        <is>
          <t>IND12</t>
        </is>
      </c>
      <c r="D18" s="1884" t="n"/>
      <c r="E18" s="1885" t="n"/>
      <c r="F18" s="1885" t="n"/>
      <c r="G18" s="1885" t="n"/>
      <c r="H18" s="2547" t="n"/>
      <c r="I18" s="3024" t="n"/>
      <c r="J18" s="1884" t="n"/>
      <c r="K18" s="1885" t="n"/>
      <c r="L18" s="1885" t="n"/>
      <c r="M18" s="1885" t="n"/>
      <c r="N18" s="2547" t="n"/>
      <c r="O18" s="3697" t="n"/>
      <c r="P18" s="1884" t="n"/>
      <c r="Q18" s="1885" t="n"/>
      <c r="R18" s="1885" t="n"/>
      <c r="S18" s="1885" t="n"/>
      <c r="T18" s="2547" t="n"/>
      <c r="U18" s="654" t="n"/>
      <c r="V18" s="2527" t="n"/>
      <c r="W18" s="2528" t="n"/>
      <c r="X18" s="2528" t="n"/>
      <c r="Y18" s="2528" t="n"/>
      <c r="Z18" s="2528" t="n"/>
      <c r="AA18" s="2528" t="n"/>
      <c r="AB18" s="2547" t="n"/>
      <c r="AC18" s="654" t="n"/>
      <c r="AD18" s="1884" t="n"/>
      <c r="AE18" s="1885" t="n"/>
      <c r="AF18" s="1885" t="n"/>
      <c r="AG18" s="1885" t="n"/>
      <c r="AH18" s="1885" t="n"/>
      <c r="AI18" s="1885" t="n"/>
      <c r="AJ18" s="1886" t="n"/>
      <c r="AK18" s="654" t="n"/>
      <c r="AL18" s="1884" t="n"/>
      <c r="AM18" s="1885" t="n"/>
      <c r="AN18" s="1885" t="n"/>
      <c r="AO18" s="1885" t="n"/>
      <c r="AP18" s="1885" t="n"/>
      <c r="AQ18" s="1885" t="n"/>
      <c r="AR18" s="1885" t="n"/>
      <c r="AS18" s="1886" t="n"/>
      <c r="AT18" s="3103" t="n"/>
      <c r="AU18" s="1884" t="n"/>
      <c r="AV18" s="1885" t="n"/>
      <c r="AW18" s="1885" t="n"/>
      <c r="AX18" s="1885" t="n"/>
      <c r="AY18" s="1885" t="n"/>
      <c r="AZ18" s="1885" t="n"/>
      <c r="BA18" s="1886" t="n"/>
      <c r="BB18" s="3103" t="n"/>
      <c r="BC18" s="1884" t="n"/>
      <c r="BD18" s="1885" t="n"/>
      <c r="BE18" s="1885" t="n"/>
      <c r="BF18" s="1885" t="n"/>
      <c r="BG18" s="1885" t="n"/>
      <c r="BH18" s="1885" t="n"/>
      <c r="BI18" s="1886" t="n"/>
      <c r="BJ18" s="3103" t="n"/>
      <c r="BK18" s="1884" t="n"/>
      <c r="BL18" s="1885" t="n"/>
      <c r="BM18" s="1885" t="n"/>
      <c r="BN18" s="1885" t="n"/>
      <c r="BO18" s="1885" t="n"/>
      <c r="BP18" s="1885" t="n"/>
      <c r="BQ18" s="1885" t="n"/>
      <c r="BR18" s="1886" t="n"/>
      <c r="BS18" s="3103" t="n"/>
      <c r="BT18" s="1884" t="n"/>
      <c r="BU18" s="1885" t="n"/>
      <c r="BV18" s="1885" t="n"/>
      <c r="BW18" s="1885" t="n"/>
      <c r="BX18" s="1885" t="n"/>
      <c r="BY18" s="1885" t="n"/>
      <c r="BZ18" s="1886" t="n"/>
      <c r="CA18" s="3103" t="n"/>
      <c r="CB18" s="1884" t="n"/>
      <c r="CC18" s="1885" t="n"/>
      <c r="CD18" s="1885" t="n"/>
      <c r="CE18" s="1885" t="n"/>
      <c r="CF18" s="1885" t="n"/>
      <c r="CG18" s="1885" t="n"/>
      <c r="CH18" s="1886" t="n"/>
      <c r="CI18" s="3103" t="n"/>
      <c r="CJ18" s="1884" t="n"/>
      <c r="CK18" s="1885" t="n"/>
      <c r="CL18" s="1885" t="n"/>
      <c r="CM18" s="1885" t="n"/>
      <c r="CN18" s="1885" t="n"/>
      <c r="CO18" s="1885" t="n"/>
      <c r="CP18" s="1886" t="n"/>
      <c r="CQ18" s="694" t="n"/>
      <c r="CR18" s="1885" t="n"/>
      <c r="CS18" s="1885" t="n"/>
      <c r="CT18" s="1885" t="n"/>
      <c r="CU18" s="1885" t="n"/>
      <c r="CV18" s="1885" t="n"/>
      <c r="CW18" s="1885" t="n"/>
      <c r="CX18" s="841">
        <f>IFERROR(+CR18/CW18-1, "-")</f>
        <v/>
      </c>
      <c r="CY18" s="93" t="n"/>
      <c r="CZ18" s="1885" t="n"/>
      <c r="DA18" s="1885" t="n"/>
      <c r="DB18" s="1885" t="n"/>
      <c r="DC18" s="1885" t="n"/>
      <c r="DD18" s="1885" t="n"/>
      <c r="DE18" s="915" t="n"/>
      <c r="DF18" s="915" t="n"/>
      <c r="DG18" s="915" t="n"/>
      <c r="DH18" s="1886" t="n"/>
      <c r="DI18" s="1167" t="n"/>
      <c r="DU18" s="2811">
        <f>(CS18-CZ18)*10^6</f>
        <v/>
      </c>
      <c r="DV18" s="2811">
        <f>(CT18-DC18)*10^6</f>
        <v/>
      </c>
      <c r="DW18" s="2811">
        <f>(CW18-DD18)*10^6</f>
        <v/>
      </c>
    </row>
    <row customHeight="1" ht="15" r="19" s="2557">
      <c r="A19" s="663" t="inlineStr">
        <is>
          <t>Usage / client / mois</t>
        </is>
      </c>
      <c r="B19" s="669" t="n"/>
      <c r="C19" s="1871" t="inlineStr">
        <is>
          <t>IND13</t>
        </is>
      </c>
      <c r="D19" s="3699" t="n">
        <v>45.29262125336837</v>
      </c>
      <c r="E19" s="1873" t="n">
        <v>43.6712903479606</v>
      </c>
      <c r="F19" s="1873" t="n">
        <v>1.621330905407767</v>
      </c>
      <c r="G19" s="1873" t="n">
        <v>45.02490286129603</v>
      </c>
      <c r="H19" s="2546" t="n">
        <v>0.005946007099605799</v>
      </c>
      <c r="I19" s="3698" t="n"/>
      <c r="J19" s="3699" t="n">
        <v>42.31613073833388</v>
      </c>
      <c r="K19" s="1873" t="n">
        <v>39.61733608403177</v>
      </c>
      <c r="L19" s="1873" t="n">
        <v>2.698794654302112</v>
      </c>
      <c r="M19" s="1873" t="n">
        <v>42.14086161204663</v>
      </c>
      <c r="N19" s="2546" t="n">
        <v>0.004159125361526739</v>
      </c>
      <c r="O19" s="3243" t="n"/>
      <c r="P19" s="3699" t="n">
        <v>46.3088735797625</v>
      </c>
      <c r="Q19" s="1873" t="n">
        <v>42.3863816768682</v>
      </c>
      <c r="R19" s="1873" t="n">
        <v>3.922491902894308</v>
      </c>
      <c r="S19" s="1873" t="n">
        <v>43.2442410840412</v>
      </c>
      <c r="T19" s="2546" t="n">
        <v>0.07086799117980758</v>
      </c>
      <c r="U19" s="370" t="n"/>
      <c r="V19" s="3700" t="n">
        <v>45.52428157911125</v>
      </c>
      <c r="W19" s="2543" t="n">
        <v>41.19220366200873</v>
      </c>
      <c r="X19" s="2543" t="n">
        <v>47.68073172048937</v>
      </c>
      <c r="Y19" s="2543" t="n">
        <v>4.332077917102524</v>
      </c>
      <c r="Z19" s="2543" t="n">
        <v>-2.156450141378116</v>
      </c>
      <c r="AA19" s="2543" t="n">
        <v>40.54233296837941</v>
      </c>
      <c r="AB19" s="2546" t="n">
        <v>0.1228826326945087</v>
      </c>
      <c r="AC19" s="370" t="n"/>
      <c r="AD19" s="3699" t="n">
        <v>41.63464421993048</v>
      </c>
      <c r="AE19" s="1873" t="n">
        <v>42.06865673063212</v>
      </c>
      <c r="AF19" s="1873" t="n">
        <v>49.46899139966284</v>
      </c>
      <c r="AG19" s="1873" t="n">
        <v>-0.4340125107016419</v>
      </c>
      <c r="AH19" s="1873" t="n">
        <v>-7.834347179732362</v>
      </c>
      <c r="AI19" s="1873" t="n">
        <v>39.07788765469272</v>
      </c>
      <c r="AJ19" s="667" t="n">
        <v>0.06542719473043812</v>
      </c>
      <c r="AK19" s="370" t="n"/>
      <c r="AL19" s="3699" t="n">
        <v>41.17647923911159</v>
      </c>
      <c r="AM19" s="1873" t="n">
        <v>40.35347635762744</v>
      </c>
      <c r="AN19" s="1873" t="n">
        <v>48.2927965534336</v>
      </c>
      <c r="AO19" s="1873" t="n">
        <v>40.88645718673775</v>
      </c>
      <c r="AP19" s="1873" t="n">
        <v>0.8230028814841432</v>
      </c>
      <c r="AQ19" s="1873" t="n">
        <v>-7.116317314322018</v>
      </c>
      <c r="AR19" s="1873" t="n">
        <v>36.97858646311694</v>
      </c>
      <c r="AS19" s="667" t="n">
        <v>0.1135222618685463</v>
      </c>
      <c r="AT19" s="2815" t="n"/>
      <c r="AU19" s="3699" t="n">
        <v>41.27557509227375</v>
      </c>
      <c r="AV19" s="1873" t="n">
        <v>39.98590242275652</v>
      </c>
      <c r="AW19" s="1873" t="n">
        <v>42.7381893387225</v>
      </c>
      <c r="AX19" s="1873" t="n">
        <v>1.28967266951723</v>
      </c>
      <c r="AY19" s="1873" t="n">
        <v>-1.462614246448751</v>
      </c>
      <c r="AZ19" s="1873" t="n">
        <v>36.87796812165131</v>
      </c>
      <c r="BA19" s="667" t="n">
        <v>0.1192475397808204</v>
      </c>
      <c r="BB19" s="2815" t="n"/>
      <c r="BC19" s="3699" t="n">
        <v>40.88314985283974</v>
      </c>
      <c r="BD19" s="1873" t="n">
        <v>38.90242425775151</v>
      </c>
      <c r="BE19" s="1873" t="n">
        <v>44.10636961516229</v>
      </c>
      <c r="BF19" s="1873" t="n">
        <v>1.980725595088231</v>
      </c>
      <c r="BG19" s="1873" t="n">
        <v>-3.223219762322543</v>
      </c>
      <c r="BH19" s="1873" t="n">
        <v>36.66619871325091</v>
      </c>
      <c r="BI19" s="667" t="n">
        <v>0.1150092261422466</v>
      </c>
      <c r="BJ19" s="2815" t="n"/>
      <c r="BK19" s="3699" t="n">
        <v>40.9023680373686</v>
      </c>
      <c r="BL19" s="1873" t="n">
        <v>37.23235407403683</v>
      </c>
      <c r="BM19" s="1873" t="n">
        <v>43.34929946073786</v>
      </c>
      <c r="BN19" s="1873" t="n">
        <v>34.89740234136795</v>
      </c>
      <c r="BO19" s="1873" t="n">
        <v>3.670013963331769</v>
      </c>
      <c r="BP19" s="1873" t="n">
        <v>6.004965696000653</v>
      </c>
      <c r="BQ19" s="1873" t="n">
        <v>36.80344700530062</v>
      </c>
      <c r="BR19" s="667" t="n">
        <v>0.1113732915147225</v>
      </c>
      <c r="BS19" s="2815" t="n"/>
      <c r="BT19" s="3699" t="n">
        <v>40.74640534339019</v>
      </c>
      <c r="BU19" s="1873" t="n">
        <v>38.68040571870252</v>
      </c>
      <c r="BV19" s="1873" t="n">
        <v>36.39559844579551</v>
      </c>
      <c r="BW19" s="1873" t="n">
        <v>2.06599962468767</v>
      </c>
      <c r="BX19" s="1873" t="n">
        <v>4.350806897594687</v>
      </c>
      <c r="BY19" s="1873" t="n">
        <v>38.15254923774953</v>
      </c>
      <c r="BZ19" s="667" t="n">
        <v>0.06798644277940413</v>
      </c>
      <c r="CA19" s="2815" t="n"/>
      <c r="CB19" s="3699" t="n">
        <v>38.10031615158715</v>
      </c>
      <c r="CC19" s="1873" t="n">
        <v>37.57471485861273</v>
      </c>
      <c r="CD19" s="1873" t="n">
        <v>36.82215068978775</v>
      </c>
      <c r="CE19" s="1873" t="n">
        <v>0.5256012929744216</v>
      </c>
      <c r="CF19" s="1873" t="n">
        <v>1.278165461799404</v>
      </c>
      <c r="CG19" s="1873" t="n">
        <v>39.33878222837173</v>
      </c>
      <c r="CH19" s="667" t="n">
        <v>-0.03148206443186174</v>
      </c>
      <c r="CI19" s="2815" t="n"/>
      <c r="CJ19" s="3699" t="n">
        <v>42.7440813383747</v>
      </c>
      <c r="CK19" s="1873" t="n">
        <v>40.18410580490237</v>
      </c>
      <c r="CL19" s="1873" t="n">
        <v>39.89985607477346</v>
      </c>
      <c r="CM19" s="1873" t="n">
        <v>2.559975533472326</v>
      </c>
      <c r="CN19" s="1873" t="n">
        <v>2.844225263601238</v>
      </c>
      <c r="CO19" s="1873" t="n">
        <v>43.85432654930439</v>
      </c>
      <c r="CP19" s="667" t="n">
        <v>-0.02531666310464187</v>
      </c>
      <c r="CQ19" s="665" t="n"/>
      <c r="CR19" s="3694" t="n">
        <v>42.19034438531537</v>
      </c>
      <c r="CS19" s="1873" t="n">
        <v>39.85048725355758</v>
      </c>
      <c r="CT19" s="1873" t="n">
        <v>40.54874945031812</v>
      </c>
      <c r="CU19" s="1873" t="n">
        <v>2.339857131757789</v>
      </c>
      <c r="CV19" s="1873" t="n">
        <v>1.641594934997251</v>
      </c>
      <c r="CW19" s="1873" t="n">
        <v>42.10991135421495</v>
      </c>
      <c r="CX19" s="1891">
        <f>IFERROR(+CR19/CW19-1, "-")</f>
        <v/>
      </c>
      <c r="CY19" s="93" t="n"/>
      <c r="CZ19" s="1873" t="n">
        <v>39.85048725355758</v>
      </c>
      <c r="DA19" s="1873" t="n">
        <v>48.59670058572152</v>
      </c>
      <c r="DB19" s="1873" t="n">
        <v>43.3002954591086</v>
      </c>
      <c r="DC19" s="1873" t="n">
        <v>40.54876882844866</v>
      </c>
      <c r="DD19" s="1873" t="n">
        <v>42.10991135421495</v>
      </c>
      <c r="DE19" s="368">
        <f>+CZ19/DD19-1</f>
        <v/>
      </c>
      <c r="DF19" s="368">
        <f>+DA19/DD19-1</f>
        <v/>
      </c>
      <c r="DG19" s="368">
        <f>+DB19/DD19-1</f>
        <v/>
      </c>
      <c r="DH19" s="667">
        <f>+DC19/DD19-1</f>
        <v/>
      </c>
      <c r="DI19" s="1167" t="n"/>
      <c r="DU19" s="2811">
        <f>(CS19-CZ19)*10^6</f>
        <v/>
      </c>
      <c r="DV19" s="2811">
        <f>(CT19-DC19)*10^6</f>
        <v/>
      </c>
      <c r="DW19" s="2811">
        <f>(CW19-DD19)*10^6</f>
        <v/>
      </c>
    </row>
    <row customHeight="1" ht="15" r="20" s="2557">
      <c r="A20" s="556" t="n"/>
      <c r="B20" s="676" t="inlineStr">
        <is>
          <t>Usage Sortant</t>
        </is>
      </c>
      <c r="C20" s="1871" t="inlineStr">
        <is>
          <t>IND14</t>
        </is>
      </c>
      <c r="D20" s="1892" t="n">
        <v>22.03307308377735</v>
      </c>
      <c r="E20" s="1893" t="n">
        <v>27.52369498399908</v>
      </c>
      <c r="F20" s="1893" t="n">
        <v>-5.490621900221733</v>
      </c>
      <c r="G20" s="1893" t="n">
        <v>29.45608732540352</v>
      </c>
      <c r="H20" s="2548" t="n">
        <v>-0.2520027239063899</v>
      </c>
      <c r="I20" s="3701" t="n"/>
      <c r="J20" s="1892" t="n">
        <v>19.1618371554504</v>
      </c>
      <c r="K20" s="1893" t="n">
        <v>25.05475317322031</v>
      </c>
      <c r="L20" s="1893" t="n">
        <v>-5.89291601776991</v>
      </c>
      <c r="M20" s="1893" t="n">
        <v>27.2182952829405</v>
      </c>
      <c r="N20" s="2548" t="n">
        <v>-0.2959942216711718</v>
      </c>
      <c r="O20" s="3702" t="n"/>
      <c r="P20" s="1892" t="n">
        <v>20.06650076239262</v>
      </c>
      <c r="Q20" s="1893" t="n">
        <v>26.26466137790165</v>
      </c>
      <c r="R20" s="1893" t="n">
        <v>-6.198160615509032</v>
      </c>
      <c r="S20" s="1893" t="n">
        <v>28.18120684714556</v>
      </c>
      <c r="T20" s="2548" t="n">
        <v>-0.2879474299580916</v>
      </c>
      <c r="U20" s="1897" t="n"/>
      <c r="V20" s="2529" t="n">
        <v>19.68034150384573</v>
      </c>
      <c r="W20" s="2530" t="n">
        <v>25.5958794023572</v>
      </c>
      <c r="X20" s="2530" t="n">
        <v>19.63523845518201</v>
      </c>
      <c r="Y20" s="2530" t="n">
        <v>-5.915537898511467</v>
      </c>
      <c r="Z20" s="2530" t="n">
        <v>0.04510304866371939</v>
      </c>
      <c r="AA20" s="2530" t="n">
        <v>25.26535808761384</v>
      </c>
      <c r="AB20" s="2548" t="n">
        <v>-0.2210543212726569</v>
      </c>
      <c r="AC20" s="1897" t="n"/>
      <c r="AD20" s="1892" t="n">
        <v>18.46118407179529</v>
      </c>
      <c r="AE20" s="1893" t="n">
        <v>25.9733676307874</v>
      </c>
      <c r="AF20" s="1893" t="n">
        <v>20.54581399370026</v>
      </c>
      <c r="AG20" s="1893" t="n">
        <v>-7.512183558992106</v>
      </c>
      <c r="AH20" s="1893" t="n">
        <v>-2.084629921904966</v>
      </c>
      <c r="AI20" s="1893" t="n">
        <v>23.68379673012767</v>
      </c>
      <c r="AJ20" s="1894" t="n">
        <v>-0.2205141649306928</v>
      </c>
      <c r="AK20" s="1897" t="n"/>
      <c r="AL20" s="1892" t="n">
        <v>17.70731262162706</v>
      </c>
      <c r="AM20" s="1893" t="n">
        <v>24.76059846444932</v>
      </c>
      <c r="AN20" s="1893" t="n">
        <v>20.30434581170102</v>
      </c>
      <c r="AO20" s="1893" t="n">
        <v>18.40015520909331</v>
      </c>
      <c r="AP20" s="1893" t="n">
        <v>-7.053285842822262</v>
      </c>
      <c r="AQ20" s="1893" t="n">
        <v>-2.597033190073958</v>
      </c>
      <c r="AR20" s="1893" t="n">
        <v>21.80315100474867</v>
      </c>
      <c r="AS20" s="1894" t="n">
        <v>-0.1878553417453075</v>
      </c>
      <c r="AT20" s="3703" t="n"/>
      <c r="AU20" s="1892" t="n">
        <v>17.61195499133151</v>
      </c>
      <c r="AV20" s="1893" t="n">
        <v>23.87086491146803</v>
      </c>
      <c r="AW20" s="1893" t="n">
        <v>19.4796119476583</v>
      </c>
      <c r="AX20" s="1893" t="n">
        <v>-6.258909920136521</v>
      </c>
      <c r="AY20" s="1893" t="n">
        <v>-1.86765695632679</v>
      </c>
      <c r="AZ20" s="1893" t="n">
        <v>20.58405816733469</v>
      </c>
      <c r="BA20" s="1894" t="n">
        <v>-0.1443885919793831</v>
      </c>
      <c r="BB20" s="3703" t="n"/>
      <c r="BC20" s="1892" t="n">
        <v>16.33823841120924</v>
      </c>
      <c r="BD20" s="1893" t="n">
        <v>22.80544614223586</v>
      </c>
      <c r="BE20" s="1893" t="n">
        <v>20.78929206599866</v>
      </c>
      <c r="BF20" s="1893" t="n">
        <v>-6.467207731026626</v>
      </c>
      <c r="BG20" s="1893" t="n">
        <v>-4.451053654789423</v>
      </c>
      <c r="BH20" s="1893" t="n">
        <v>19.85728231968917</v>
      </c>
      <c r="BI20" s="1894" t="n">
        <v>-0.1772167939109511</v>
      </c>
      <c r="BJ20" s="3703" t="n"/>
      <c r="BK20" s="1892" t="n">
        <v>16.50564315387613</v>
      </c>
      <c r="BL20" s="1893" t="n">
        <v>21.65779077927426</v>
      </c>
      <c r="BM20" s="1893" t="n">
        <v>20.76123287382794</v>
      </c>
      <c r="BN20" s="1893" t="n">
        <v>17.85008216167147</v>
      </c>
      <c r="BO20" s="1893" t="n">
        <v>-5.15214762539814</v>
      </c>
      <c r="BP20" s="1893" t="n">
        <v>-1.344439007795348</v>
      </c>
      <c r="BQ20" s="1893" t="n">
        <v>19.88501112202541</v>
      </c>
      <c r="BR20" s="1894" t="n">
        <v>-0.169945490470768</v>
      </c>
      <c r="BS20" s="3703" t="n"/>
      <c r="BT20" s="1892" t="n">
        <v>16.88962006055715</v>
      </c>
      <c r="BU20" s="1893" t="n">
        <v>22.58609301917949</v>
      </c>
      <c r="BV20" s="1893" t="n">
        <v>18.78103513998492</v>
      </c>
      <c r="BW20" s="1893" t="n">
        <v>-5.696472958622348</v>
      </c>
      <c r="BX20" s="1893" t="n">
        <v>-1.891415079427773</v>
      </c>
      <c r="BY20" s="1893" t="n">
        <v>20.17852026634998</v>
      </c>
      <c r="BZ20" s="1894" t="n">
        <v>-0.1629901579689892</v>
      </c>
      <c r="CA20" s="3703" t="n"/>
      <c r="CB20" s="1892" t="n">
        <v>15.58761106486895</v>
      </c>
      <c r="CC20" s="1893" t="n">
        <v>21.99943596977884</v>
      </c>
      <c r="CD20" s="1893" t="n">
        <v>19.76959064117497</v>
      </c>
      <c r="CE20" s="1893" t="n">
        <v>-6.411824904909896</v>
      </c>
      <c r="CF20" s="1893" t="n">
        <v>-4.18197957630602</v>
      </c>
      <c r="CG20" s="1893" t="n">
        <v>20.00296537472808</v>
      </c>
      <c r="CH20" s="1894" t="n">
        <v>-0.2207349873952953</v>
      </c>
      <c r="CI20" s="3703" t="n"/>
      <c r="CJ20" s="1892" t="n">
        <v>17.38857589795829</v>
      </c>
      <c r="CK20" s="1893" t="n">
        <v>24.0653275212114</v>
      </c>
      <c r="CL20" s="1893" t="n">
        <v>22.27768488883626</v>
      </c>
      <c r="CM20" s="1893" t="n">
        <v>-6.676751623253114</v>
      </c>
      <c r="CN20" s="1893" t="n">
        <v>-4.889108990877972</v>
      </c>
      <c r="CO20" s="1893" t="n">
        <v>22.1459404828545</v>
      </c>
      <c r="CP20" s="1894" t="n">
        <v>-0.2148188101823623</v>
      </c>
      <c r="CQ20" s="1899" t="n"/>
      <c r="CR20" s="1893" t="n">
        <v>18.12629934253539</v>
      </c>
      <c r="CS20" s="1893" t="n">
        <v>24.15308622713378</v>
      </c>
      <c r="CT20" s="1893" t="n">
        <v>18.89733460388769</v>
      </c>
      <c r="CU20" s="1893" t="n">
        <v>-6.026786884598394</v>
      </c>
      <c r="CV20" s="1893" t="n">
        <v>-0.7710352613523028</v>
      </c>
      <c r="CW20" s="1893" t="n">
        <v>24.46669678725855</v>
      </c>
      <c r="CX20" s="764">
        <f>IFERROR(+CR20/CW20-1, "-")</f>
        <v/>
      </c>
      <c r="CY20" s="32" t="n"/>
      <c r="CZ20" s="1893" t="n">
        <v>24.15308622713378</v>
      </c>
      <c r="DA20" s="1893" t="n">
        <v>21.29721040798828</v>
      </c>
      <c r="DB20" s="1893" t="n">
        <v>20.14611102100572</v>
      </c>
      <c r="DC20" s="3704" t="n">
        <v>18.89735398201823</v>
      </c>
      <c r="DD20" s="1893" t="n">
        <v>24.46669678725855</v>
      </c>
      <c r="DE20" s="1901">
        <f>+CZ20/DD20-1</f>
        <v/>
      </c>
      <c r="DF20" s="1901">
        <f>+DA20/DD20-1</f>
        <v/>
      </c>
      <c r="DG20" s="1901">
        <f>+DB20/DD20-1</f>
        <v/>
      </c>
      <c r="DH20" s="1894">
        <f>+DC20/DD20-1</f>
        <v/>
      </c>
      <c r="DI20" s="1167" t="n"/>
      <c r="DU20" s="2811">
        <f>(CS20-CZ20)*10^6</f>
        <v/>
      </c>
      <c r="DV20" s="2811">
        <f>(CT20-DC20)*10^6</f>
        <v/>
      </c>
      <c r="DW20" s="2811">
        <f>(CW20-DD20)*10^6</f>
        <v/>
      </c>
    </row>
    <row customHeight="1" ht="15" r="21" s="2557">
      <c r="A21" s="557" t="n"/>
      <c r="B21" s="1902" t="inlineStr">
        <is>
          <t>Prépayé</t>
        </is>
      </c>
      <c r="C21" s="1871" t="inlineStr">
        <is>
          <t>IND15</t>
        </is>
      </c>
      <c r="D21" s="3705" t="n">
        <v>20.68479215569057</v>
      </c>
      <c r="E21" s="940" t="n">
        <v>25.86584852882754</v>
      </c>
      <c r="F21" s="940" t="n">
        <v>-5.181056373136965</v>
      </c>
      <c r="G21" s="940" t="n">
        <v>27.8809771699589</v>
      </c>
      <c r="H21" s="841" t="n">
        <v>-0.2581037590756341</v>
      </c>
      <c r="I21" s="2747" t="n"/>
      <c r="J21" s="3705" t="n">
        <v>17.88192076278859</v>
      </c>
      <c r="K21" s="940" t="n">
        <v>23.47802142263067</v>
      </c>
      <c r="L21" s="940" t="n">
        <v>-5.596100659842083</v>
      </c>
      <c r="M21" s="940" t="n">
        <v>25.72708613169134</v>
      </c>
      <c r="N21" s="841" t="n">
        <v>-0.3049379680522336</v>
      </c>
      <c r="O21" s="3696" t="n"/>
      <c r="P21" s="3705" t="n">
        <v>18.70855710554856</v>
      </c>
      <c r="Q21" s="940" t="n">
        <v>24.47527546448051</v>
      </c>
      <c r="R21" s="940" t="n">
        <v>-5.766718358931954</v>
      </c>
      <c r="S21" s="940" t="n">
        <v>26.63472432423095</v>
      </c>
      <c r="T21" s="841" t="n">
        <v>-0.2975877325477538</v>
      </c>
      <c r="U21" s="389" t="n"/>
      <c r="V21" s="3706" t="n">
        <v>18.35323136207321</v>
      </c>
      <c r="W21" s="2387" t="n">
        <v>24.0045585822509</v>
      </c>
      <c r="X21" s="2387" t="n">
        <v>18.39330760556821</v>
      </c>
      <c r="Y21" s="2387" t="n">
        <v>-5.651327220177699</v>
      </c>
      <c r="Z21" s="2387" t="n">
        <v>-0.04007624349500105</v>
      </c>
      <c r="AA21" s="2387" t="n">
        <v>23.83062179361574</v>
      </c>
      <c r="AB21" s="841" t="n">
        <v>-0.2298467274156455</v>
      </c>
      <c r="AC21" s="389" t="n"/>
      <c r="AD21" s="3705" t="n">
        <v>17.06398718053907</v>
      </c>
      <c r="AE21" s="940" t="n">
        <v>24.75956844965093</v>
      </c>
      <c r="AF21" s="940" t="n">
        <v>19.2787853841158</v>
      </c>
      <c r="AG21" s="940" t="n">
        <v>-7.695581269111869</v>
      </c>
      <c r="AH21" s="940" t="n">
        <v>-2.214798203576734</v>
      </c>
      <c r="AI21" s="940" t="n">
        <v>22.22494695770816</v>
      </c>
      <c r="AJ21" s="841" t="n">
        <v>-0.23221471740697</v>
      </c>
      <c r="AK21" s="389" t="n"/>
      <c r="AL21" s="3705" t="n">
        <v>16.35935457478685</v>
      </c>
      <c r="AM21" s="940" t="n">
        <v>23.1458208930469</v>
      </c>
      <c r="AN21" s="940" t="n">
        <v>19.06501548587822</v>
      </c>
      <c r="AO21" s="940" t="n">
        <v>16.95810093938188</v>
      </c>
      <c r="AP21" s="940" t="n">
        <v>-6.786466318260054</v>
      </c>
      <c r="AQ21" s="940" t="n">
        <v>-2.705660911091371</v>
      </c>
      <c r="AR21" s="940" t="n">
        <v>20.42346744642784</v>
      </c>
      <c r="AS21" s="841" t="n">
        <v>-0.1989923054105009</v>
      </c>
      <c r="AT21" s="2826" t="n"/>
      <c r="AU21" s="3705" t="n">
        <v>16.21105711951074</v>
      </c>
      <c r="AV21" s="940" t="n">
        <v>22.39344552481302</v>
      </c>
      <c r="AW21" s="940" t="n">
        <v>18.14767663923193</v>
      </c>
      <c r="AX21" s="940" t="n">
        <v>-6.182388405302287</v>
      </c>
      <c r="AY21" s="940" t="n">
        <v>-1.936619519721191</v>
      </c>
      <c r="AZ21" s="940" t="n">
        <v>19.13168361376589</v>
      </c>
      <c r="BA21" s="841" t="n">
        <v>-0.1526591466395391</v>
      </c>
      <c r="BB21" s="2826" t="n"/>
      <c r="BC21" s="3705" t="n">
        <v>15.30446708570685</v>
      </c>
      <c r="BD21" s="940" t="n">
        <v>21.44848800550668</v>
      </c>
      <c r="BE21" s="940" t="n">
        <v>19.5560573365392</v>
      </c>
      <c r="BF21" s="940" t="n">
        <v>-6.14402091979983</v>
      </c>
      <c r="BG21" s="940" t="n">
        <v>-4.251590250832345</v>
      </c>
      <c r="BH21" s="940" t="n">
        <v>18.45292456003131</v>
      </c>
      <c r="BI21" s="841" t="n">
        <v>-0.1706210559785174</v>
      </c>
      <c r="BJ21" s="2826" t="n"/>
      <c r="BK21" s="3705" t="n">
        <v>15.05643173753472</v>
      </c>
      <c r="BL21" s="940" t="n">
        <v>20.27859445245105</v>
      </c>
      <c r="BM21" s="940" t="n">
        <v>19.50045456110863</v>
      </c>
      <c r="BN21" s="940" t="n">
        <v>16.58930404607879</v>
      </c>
      <c r="BO21" s="940" t="n">
        <v>-5.222162714916324</v>
      </c>
      <c r="BP21" s="940" t="n">
        <v>-1.53287230854407</v>
      </c>
      <c r="BQ21" s="940" t="n">
        <v>18.49026788063071</v>
      </c>
      <c r="BR21" s="841" t="n">
        <v>-0.1857104594300155</v>
      </c>
      <c r="BS21" s="2826" t="n"/>
      <c r="BT21" s="3705" t="n">
        <v>15.70246888180044</v>
      </c>
      <c r="BU21" s="940" t="n">
        <v>21.14918898688472</v>
      </c>
      <c r="BV21" s="940" t="n">
        <v>17.47252428039731</v>
      </c>
      <c r="BW21" s="940" t="n">
        <v>-5.44672010508428</v>
      </c>
      <c r="BX21" s="940" t="n">
        <v>-1.770055398596869</v>
      </c>
      <c r="BY21" s="940" t="n">
        <v>18.65539916988066</v>
      </c>
      <c r="BZ21" s="841" t="n">
        <v>-0.1582882393022043</v>
      </c>
      <c r="CA21" s="2826" t="n"/>
      <c r="CB21" s="3705" t="n">
        <v>14.44309378381933</v>
      </c>
      <c r="CC21" s="940" t="n">
        <v>20.60144885157395</v>
      </c>
      <c r="CD21" s="940" t="n">
        <v>18.51756291638533</v>
      </c>
      <c r="CE21" s="940" t="n">
        <v>-6.158355067754625</v>
      </c>
      <c r="CF21" s="940" t="n">
        <v>-4.074469132566007</v>
      </c>
      <c r="CG21" s="940" t="n">
        <v>18.55932497429775</v>
      </c>
      <c r="CH21" s="841" t="n">
        <v>-0.2217877641659309</v>
      </c>
      <c r="CI21" s="2826" t="n"/>
      <c r="CJ21" s="3705" t="n">
        <v>15.90238001685456</v>
      </c>
      <c r="CK21" s="940" t="n">
        <v>23.08768230008707</v>
      </c>
      <c r="CL21" s="940" t="n">
        <v>21.41009660353652</v>
      </c>
      <c r="CM21" s="940" t="n">
        <v>-7.185302283232504</v>
      </c>
      <c r="CN21" s="940" t="n">
        <v>-5.50771658668196</v>
      </c>
      <c r="CO21" s="940" t="n">
        <v>20.70572356507398</v>
      </c>
      <c r="CP21" s="841" t="n">
        <v>-0.2319814390027695</v>
      </c>
      <c r="CQ21" s="389" t="n"/>
      <c r="CR21" s="3707" t="n">
        <v>16.8158329946067</v>
      </c>
      <c r="CS21" s="940" t="n">
        <v>22.70917448521762</v>
      </c>
      <c r="CT21" s="940" t="n">
        <v>17.64320952656986</v>
      </c>
      <c r="CU21" s="940" t="n">
        <v>-5.893341490610922</v>
      </c>
      <c r="CV21" s="940" t="n">
        <v>-0.8273765319631607</v>
      </c>
      <c r="CW21" s="940" t="n">
        <v>22.94401878169392</v>
      </c>
      <c r="CX21" s="764">
        <f>IFERROR(+CR21/CW21-1, "-")</f>
        <v/>
      </c>
      <c r="CY21" s="32" t="n"/>
      <c r="CZ21" s="940" t="n">
        <v>22.70917448521762</v>
      </c>
      <c r="DA21" s="940" t="n">
        <v>20.18304257371125</v>
      </c>
      <c r="DB21" s="940" t="n">
        <v>18.87966017350341</v>
      </c>
      <c r="DC21" s="940" t="n">
        <v>17.64320952656986</v>
      </c>
      <c r="DD21" s="940" t="n">
        <v>22.94401878169392</v>
      </c>
      <c r="DE21" s="224">
        <f>+CZ21/DD21-1</f>
        <v/>
      </c>
      <c r="DF21" s="224">
        <f>+DA21/DD21-1</f>
        <v/>
      </c>
      <c r="DG21" s="224">
        <f>+DB21/DD21-1</f>
        <v/>
      </c>
      <c r="DH21" s="841">
        <f>+DC21/DD21-1</f>
        <v/>
      </c>
      <c r="DI21" s="1167" t="n"/>
      <c r="DU21" s="2811">
        <f>(CS21-CZ21)*10^6</f>
        <v/>
      </c>
      <c r="DV21" s="2811">
        <f>(CT21-DC21)*10^6</f>
        <v/>
      </c>
      <c r="DW21" s="2811">
        <f>(CW21-DD21)*10^6</f>
        <v/>
      </c>
    </row>
    <row customHeight="1" ht="15" r="22" s="2557">
      <c r="A22" s="557" t="n"/>
      <c r="B22" s="1902" t="inlineStr">
        <is>
          <t>Postpayé</t>
        </is>
      </c>
      <c r="C22" s="1871" t="inlineStr">
        <is>
          <t>IND16</t>
        </is>
      </c>
      <c r="D22" s="1882" t="n">
        <v>105.4402176632418</v>
      </c>
      <c r="E22" s="940" t="n">
        <v>133.8557386175297</v>
      </c>
      <c r="F22" s="940" t="n">
        <v>-28.41552095428787</v>
      </c>
      <c r="G22" s="940" t="n">
        <v>133.7723802319998</v>
      </c>
      <c r="H22" s="841" t="n">
        <v>-0.2117938136379262</v>
      </c>
      <c r="I22" s="2747" t="n"/>
      <c r="J22" s="1882" t="n">
        <v>97.73215779116251</v>
      </c>
      <c r="K22" s="940" t="n">
        <v>126.0765201804132</v>
      </c>
      <c r="L22" s="940" t="n">
        <v>-28.3443623892507</v>
      </c>
      <c r="M22" s="940" t="n">
        <v>125.951729800537</v>
      </c>
      <c r="N22" s="841" t="n">
        <v>-0.2240506903244941</v>
      </c>
      <c r="O22" s="3696" t="n"/>
      <c r="P22" s="1882" t="n">
        <v>102.8628785891226</v>
      </c>
      <c r="Q22" s="940" t="n">
        <v>140.9789644127927</v>
      </c>
      <c r="R22" s="940" t="n">
        <v>-38.11608582367016</v>
      </c>
      <c r="S22" s="940" t="n">
        <v>131.3376832758856</v>
      </c>
      <c r="T22" s="841" t="n">
        <v>-0.2168060527377305</v>
      </c>
      <c r="U22" s="389" t="n"/>
      <c r="V22" s="2526" t="n">
        <v>100.2663060334065</v>
      </c>
      <c r="W22" s="2387" t="n">
        <v>127.5510089698704</v>
      </c>
      <c r="X22" s="2387" t="n">
        <v>95.68264902008129</v>
      </c>
      <c r="Y22" s="2387" t="n">
        <v>-27.28470293646392</v>
      </c>
      <c r="Z22" s="2387" t="n">
        <v>4.583657013325166</v>
      </c>
      <c r="AA22" s="2387" t="n">
        <v>126.2260238440152</v>
      </c>
      <c r="AB22" s="841" t="n">
        <v>-0.2056605842444078</v>
      </c>
      <c r="AC22" s="389" t="n"/>
      <c r="AD22" s="1882" t="n">
        <v>100.4914972946284</v>
      </c>
      <c r="AE22" s="940" t="n">
        <v>103.6387638434515</v>
      </c>
      <c r="AF22" s="940" t="n">
        <v>98.50821758629181</v>
      </c>
      <c r="AG22" s="940" t="n">
        <v>-3.147266548823112</v>
      </c>
      <c r="AH22" s="940" t="n">
        <v>1.983279708336624</v>
      </c>
      <c r="AI22" s="940" t="n">
        <v>130.1883397467722</v>
      </c>
      <c r="AJ22" s="841" t="n">
        <v>-0.2281067759978104</v>
      </c>
      <c r="AK22" s="389" t="n"/>
      <c r="AL22" s="1882" t="n">
        <v>93.72856533489534</v>
      </c>
      <c r="AM22" s="940" t="n">
        <v>127.9720319037126</v>
      </c>
      <c r="AN22" s="940" t="n">
        <v>96.43819667618565</v>
      </c>
      <c r="AO22" s="940" t="n">
        <v>99.88144062329303</v>
      </c>
      <c r="AP22" s="940" t="n">
        <v>-34.24346656881727</v>
      </c>
      <c r="AQ22" s="940" t="n">
        <v>-2.709631341290319</v>
      </c>
      <c r="AR22" s="940" t="n">
        <v>124.599478953649</v>
      </c>
      <c r="AS22" s="841" t="n">
        <v>-0.2477611774784195</v>
      </c>
      <c r="AT22" s="2826" t="n"/>
      <c r="AU22" s="1882" t="n">
        <v>93.92898199689387</v>
      </c>
      <c r="AV22" s="940" t="n">
        <v>118.2562195399866</v>
      </c>
      <c r="AW22" s="940" t="n">
        <v>92.36308820849374</v>
      </c>
      <c r="AX22" s="940" t="n">
        <v>-24.32723754309278</v>
      </c>
      <c r="AY22" s="940" t="n">
        <v>1.565893788400132</v>
      </c>
      <c r="AZ22" s="940" t="n">
        <v>126.3143917174965</v>
      </c>
      <c r="BA22" s="841" t="n">
        <v>-0.256387330693346</v>
      </c>
      <c r="BB22" s="2826" t="n"/>
      <c r="BC22" s="1882" t="n">
        <v>71.45434116184451</v>
      </c>
      <c r="BD22" s="940" t="n">
        <v>109.3630552992813</v>
      </c>
      <c r="BE22" s="940" t="n">
        <v>85.43872165425722</v>
      </c>
      <c r="BF22" s="940" t="n">
        <v>-37.90871413743677</v>
      </c>
      <c r="BG22" s="940" t="n">
        <v>-13.98438049241271</v>
      </c>
      <c r="BH22" s="940" t="n">
        <v>116.8325423472605</v>
      </c>
      <c r="BI22" s="841" t="n">
        <v>-0.3884037809477665</v>
      </c>
      <c r="BJ22" s="2826" t="n"/>
      <c r="BK22" s="1882" t="n">
        <v>94.06292176113153</v>
      </c>
      <c r="BL22" s="940" t="n">
        <v>109.6039739857968</v>
      </c>
      <c r="BM22" s="940" t="n">
        <v>85.84498084492641</v>
      </c>
      <c r="BN22" s="940" t="n">
        <v>85.35031878869991</v>
      </c>
      <c r="BO22" s="940" t="n">
        <v>-15.54105222466528</v>
      </c>
      <c r="BP22" s="940" t="n">
        <v>8.712602972431625</v>
      </c>
      <c r="BQ22" s="940" t="n">
        <v>112.3436630562032</v>
      </c>
      <c r="BR22" s="841" t="n">
        <v>-0.1627216061659498</v>
      </c>
      <c r="BS22" s="2826" t="n"/>
      <c r="BT22" s="1882" t="n">
        <v>80.39036342930281</v>
      </c>
      <c r="BU22" s="940" t="n">
        <v>114.2134860346294</v>
      </c>
      <c r="BV22" s="940" t="n">
        <v>88.42928934473426</v>
      </c>
      <c r="BW22" s="940" t="n">
        <v>-33.8231226053266</v>
      </c>
      <c r="BX22" s="940" t="n">
        <v>-8.038925915431449</v>
      </c>
      <c r="BY22" s="940" t="n">
        <v>117.5831922966974</v>
      </c>
      <c r="BZ22" s="841" t="n">
        <v>-0.3163107595645642</v>
      </c>
      <c r="CA22" s="2826" t="n"/>
      <c r="CB22" s="1882" t="n">
        <v>75.91181245387526</v>
      </c>
      <c r="CC22" s="940" t="n">
        <v>111.1835819711422</v>
      </c>
      <c r="CD22" s="940" t="n">
        <v>86.2373129166271</v>
      </c>
      <c r="CE22" s="940" t="n">
        <v>-35.27176951726697</v>
      </c>
      <c r="CF22" s="940" t="n">
        <v>-10.32550046275185</v>
      </c>
      <c r="CG22" s="940" t="n">
        <v>110.7274182624429</v>
      </c>
      <c r="CH22" s="841" t="n">
        <v>-0.3144262401752083</v>
      </c>
      <c r="CI22" s="2826" t="n"/>
      <c r="CJ22" s="1882" t="n">
        <v>94.49085293262826</v>
      </c>
      <c r="CK22" s="940" t="n">
        <v>86.50404779133257</v>
      </c>
      <c r="CL22" s="940" t="n">
        <v>68.54558776782073</v>
      </c>
      <c r="CM22" s="940" t="n">
        <v>7.98680514129569</v>
      </c>
      <c r="CN22" s="940" t="n">
        <v>25.94526516480752</v>
      </c>
      <c r="CO22" s="940" t="n">
        <v>111.8002395905777</v>
      </c>
      <c r="CP22" s="841" t="n">
        <v>-0.1548242358096723</v>
      </c>
      <c r="CQ22" s="389" t="n"/>
      <c r="CR22" s="940" t="n">
        <v>92.53848052113931</v>
      </c>
      <c r="CS22" s="940" t="n">
        <v>116.6466166960348</v>
      </c>
      <c r="CT22" s="940" t="n">
        <v>91.13892621583057</v>
      </c>
      <c r="CU22" s="940" t="n">
        <v>-24.10813617489552</v>
      </c>
      <c r="CV22" s="940" t="n">
        <v>1.39955430530874</v>
      </c>
      <c r="CW22" s="940" t="n">
        <v>121.059157352914</v>
      </c>
      <c r="CX22" s="764">
        <f>IFERROR(+CR22/CW22-1, "-")</f>
        <v/>
      </c>
      <c r="CY22" s="32" t="n"/>
      <c r="CZ22" s="940" t="n">
        <v>116.6731459939273</v>
      </c>
      <c r="DA22" s="940" t="n">
        <v>89.4979308355452</v>
      </c>
      <c r="DB22" s="940" t="n">
        <v>92.46253649769972</v>
      </c>
      <c r="DC22" s="940" t="n">
        <v>91.1400618358884</v>
      </c>
      <c r="DD22" s="940" t="n">
        <v>121.059157352914</v>
      </c>
      <c r="DE22" s="224">
        <f>+CZ22/DD22-1</f>
        <v/>
      </c>
      <c r="DF22" s="224">
        <f>+DA22/DD22-1</f>
        <v/>
      </c>
      <c r="DG22" s="224">
        <f>+DB22/DD22-1</f>
        <v/>
      </c>
      <c r="DH22" s="841">
        <f>+DC22/DD22-1</f>
        <v/>
      </c>
      <c r="DI22" s="1167" t="n"/>
      <c r="DU22" s="2811">
        <f>(CS22-CZ22)*10^6</f>
        <v/>
      </c>
      <c r="DV22" s="2811">
        <f>(CT22-DC22)*10^6</f>
        <v/>
      </c>
      <c r="DW22" s="2811">
        <f>(CW22-DD22)*10^6</f>
        <v/>
      </c>
    </row>
    <row customHeight="1" ht="15" r="23" s="2557">
      <c r="A23" s="557" t="n"/>
      <c r="B23" s="814" t="inlineStr">
        <is>
          <t>Usage Entrant</t>
        </is>
      </c>
      <c r="C23" s="1871" t="inlineStr">
        <is>
          <t>IND17</t>
        </is>
      </c>
      <c r="D23" s="1905" t="n">
        <v>23.25954816959102</v>
      </c>
      <c r="E23" s="1906" t="n">
        <v>16.14759536396152</v>
      </c>
      <c r="F23" s="1906" t="n">
        <v>7.111952805629496</v>
      </c>
      <c r="G23" s="1906" t="n">
        <v>15.56881553589251</v>
      </c>
      <c r="H23" s="2549" t="n">
        <v>0.493983156006198</v>
      </c>
      <c r="I23" s="3701" t="n"/>
      <c r="J23" s="1905" t="n">
        <v>23.15429358288348</v>
      </c>
      <c r="K23" s="1906" t="n">
        <v>14.56258291081146</v>
      </c>
      <c r="L23" s="1906" t="n">
        <v>8.591710672072024</v>
      </c>
      <c r="M23" s="1906" t="n">
        <v>14.92256632910614</v>
      </c>
      <c r="N23" s="2549" t="n">
        <v>0.5516294632057719</v>
      </c>
      <c r="O23" s="3708" t="n"/>
      <c r="P23" s="1905" t="n">
        <v>26.24237281736989</v>
      </c>
      <c r="Q23" s="1906" t="n">
        <v>16.12172029896655</v>
      </c>
      <c r="R23" s="1906" t="n">
        <v>10.12065251840334</v>
      </c>
      <c r="S23" s="1906" t="n">
        <v>15.06303423689564</v>
      </c>
      <c r="T23" s="2549" t="n">
        <v>0.7421704289227065</v>
      </c>
      <c r="U23" s="1899" t="n"/>
      <c r="V23" s="2532" t="n">
        <v>25.84394007526552</v>
      </c>
      <c r="W23" s="2533" t="n">
        <v>15.59632425965153</v>
      </c>
      <c r="X23" s="2533" t="n">
        <v>28.04549326530736</v>
      </c>
      <c r="Y23" s="2533" t="n">
        <v>10.24761581561399</v>
      </c>
      <c r="Z23" s="2533" t="n">
        <v>-2.201553190041835</v>
      </c>
      <c r="AA23" s="2533" t="n">
        <v>15.27697488076557</v>
      </c>
      <c r="AB23" s="2549" t="n">
        <v>0.6916922543221733</v>
      </c>
      <c r="AC23" s="1899" t="n"/>
      <c r="AD23" s="1905" t="n">
        <v>23.17346014813518</v>
      </c>
      <c r="AE23" s="1906" t="n">
        <v>16.09528909984472</v>
      </c>
      <c r="AF23" s="1906" t="n">
        <v>28.92317740596258</v>
      </c>
      <c r="AG23" s="1906" t="n">
        <v>7.078171048290468</v>
      </c>
      <c r="AH23" s="1906" t="n">
        <v>-5.749717257827392</v>
      </c>
      <c r="AI23" s="1906" t="n">
        <v>15.39409092456505</v>
      </c>
      <c r="AJ23" s="1907" t="n">
        <v>0.5053477507500126</v>
      </c>
      <c r="AK23" s="1899" t="n"/>
      <c r="AL23" s="1905" t="n">
        <v>23.46916661748453</v>
      </c>
      <c r="AM23" s="1906" t="n">
        <v>15.59287789317812</v>
      </c>
      <c r="AN23" s="1906" t="n">
        <v>27.98845074173258</v>
      </c>
      <c r="AO23" s="1906" t="n">
        <v>22.48630197764444</v>
      </c>
      <c r="AP23" s="1906" t="n">
        <v>7.876288724306411</v>
      </c>
      <c r="AQ23" s="1906" t="n">
        <v>-4.519284124248053</v>
      </c>
      <c r="AR23" s="1906" t="n">
        <v>15.17543545836828</v>
      </c>
      <c r="AS23" s="1907" t="n">
        <v>0.5465234379513502</v>
      </c>
      <c r="AT23" s="3709" t="n"/>
      <c r="AU23" s="1905" t="n">
        <v>23.66362010094224</v>
      </c>
      <c r="AV23" s="1906" t="n">
        <v>16.11503751128849</v>
      </c>
      <c r="AW23" s="1906" t="n">
        <v>23.2585773910642</v>
      </c>
      <c r="AX23" s="1906" t="n">
        <v>7.548582589653751</v>
      </c>
      <c r="AY23" s="1906" t="n">
        <v>0.4050427098780389</v>
      </c>
      <c r="AZ23" s="1906" t="n">
        <v>16.29390995431662</v>
      </c>
      <c r="BA23" s="1907" t="n">
        <v>0.4522984456946268</v>
      </c>
      <c r="BB23" s="3709" t="n"/>
      <c r="BC23" s="1905" t="n">
        <v>24.54491144163051</v>
      </c>
      <c r="BD23" s="1906" t="n">
        <v>16.09697811551566</v>
      </c>
      <c r="BE23" s="1906" t="n">
        <v>23.31707754916363</v>
      </c>
      <c r="BF23" s="1906" t="n">
        <v>8.447933326114857</v>
      </c>
      <c r="BG23" s="1906" t="n">
        <v>1.227833892466887</v>
      </c>
      <c r="BH23" s="1906" t="n">
        <v>16.80891639356174</v>
      </c>
      <c r="BI23" s="1907" t="n">
        <v>0.4602316334342562</v>
      </c>
      <c r="BJ23" s="3709" t="n"/>
      <c r="BK23" s="1905" t="n">
        <v>24.39672488349248</v>
      </c>
      <c r="BL23" s="1906" t="n">
        <v>15.57456329476257</v>
      </c>
      <c r="BM23" s="1906" t="n">
        <v>22.58806658690992</v>
      </c>
      <c r="BN23" s="1906" t="n">
        <v>17.04732017969648</v>
      </c>
      <c r="BO23" s="1906" t="n">
        <v>8.822161588729912</v>
      </c>
      <c r="BP23" s="1906" t="n">
        <v>7.349404703796001</v>
      </c>
      <c r="BQ23" s="1906" t="n">
        <v>16.91843588327521</v>
      </c>
      <c r="BR23" s="1907" t="n">
        <v>0.4420201165055668</v>
      </c>
      <c r="BS23" s="3709" t="n"/>
      <c r="BT23" s="1905" t="n">
        <v>23.85678528283305</v>
      </c>
      <c r="BU23" s="1906" t="n">
        <v>16.09431269952303</v>
      </c>
      <c r="BV23" s="1906" t="n">
        <v>17.61456330581059</v>
      </c>
      <c r="BW23" s="1906" t="n">
        <v>7.762472583310025</v>
      </c>
      <c r="BX23" s="1906" t="n">
        <v>6.24222197702246</v>
      </c>
      <c r="BY23" s="1906" t="n">
        <v>17.97402897139955</v>
      </c>
      <c r="BZ23" s="1907" t="n">
        <v>0.3272920234408323</v>
      </c>
      <c r="CA23" s="3709" t="n"/>
      <c r="CB23" s="1905" t="n">
        <v>22.51270508671821</v>
      </c>
      <c r="CC23" s="1906" t="n">
        <v>15.57527888883389</v>
      </c>
      <c r="CD23" s="1906" t="n">
        <v>17.05256004861278</v>
      </c>
      <c r="CE23" s="1906" t="n">
        <v>6.937426197884317</v>
      </c>
      <c r="CF23" s="1906" t="n">
        <v>5.460145038105424</v>
      </c>
      <c r="CG23" s="1906" t="n">
        <v>19.33581685364365</v>
      </c>
      <c r="CH23" s="1907" t="n">
        <v>0.1643006994284755</v>
      </c>
      <c r="CI23" s="3709" t="n"/>
      <c r="CJ23" s="1905" t="n">
        <v>25.35550544041641</v>
      </c>
      <c r="CK23" s="1906" t="n">
        <v>16.11877828369097</v>
      </c>
      <c r="CL23" s="1906" t="n">
        <v>17.6221711859372</v>
      </c>
      <c r="CM23" s="1906" t="n">
        <v>9.23672715672544</v>
      </c>
      <c r="CN23" s="1906" t="n">
        <v>7.733334254479207</v>
      </c>
      <c r="CO23" s="1906" t="n">
        <v>21.70838606644989</v>
      </c>
      <c r="CP23" s="1907" t="n">
        <v>0.1680050908806672</v>
      </c>
      <c r="CQ23" s="1899" t="n"/>
      <c r="CR23" s="1906" t="n">
        <v>24.06404504277998</v>
      </c>
      <c r="CS23" s="1906" t="n">
        <v>15.6974010264238</v>
      </c>
      <c r="CT23" s="1906" t="n">
        <v>21.65141484643043</v>
      </c>
      <c r="CU23" s="1906" t="n">
        <v>8.366644016356187</v>
      </c>
      <c r="CV23" s="1906" t="n">
        <v>2.412630196349557</v>
      </c>
      <c r="CW23" s="1906" t="n">
        <v>17.6432145669564</v>
      </c>
      <c r="CX23" s="764">
        <f>IFERROR(+CR23/CW23-1, "-")</f>
        <v/>
      </c>
      <c r="CY23" s="32" t="n"/>
      <c r="CZ23" s="1906" t="n">
        <v>15.6974010264238</v>
      </c>
      <c r="DA23" s="1906" t="n">
        <v>27.29949017773324</v>
      </c>
      <c r="DB23" s="1906" t="n">
        <v>23.15418443810288</v>
      </c>
      <c r="DC23" s="1906" t="n">
        <v>21.65141484643042</v>
      </c>
      <c r="DD23" s="1906" t="n">
        <v>17.6432145669564</v>
      </c>
      <c r="DE23" s="1910">
        <f>+CZ23/DD23-1</f>
        <v/>
      </c>
      <c r="DF23" s="1910">
        <f>+DA23/DD23-1</f>
        <v/>
      </c>
      <c r="DG23" s="1910">
        <f>+DB23/DD23-1</f>
        <v/>
      </c>
      <c r="DH23" s="1907">
        <f>+DC23/DD23-1</f>
        <v/>
      </c>
      <c r="DI23" s="1167" t="n"/>
      <c r="DU23" s="2811">
        <f>(CS23-CZ23)*10^6</f>
        <v/>
      </c>
      <c r="DV23" s="2811">
        <f>(CT23-DC23)*10^6</f>
        <v/>
      </c>
      <c r="DW23" s="2811">
        <f>(CW23-DD23)*10^6</f>
        <v/>
      </c>
    </row>
    <row customHeight="1" ht="15" r="24" s="2557">
      <c r="A24" s="557" t="n"/>
      <c r="B24" s="1902" t="inlineStr">
        <is>
          <t>Prépayé</t>
        </is>
      </c>
      <c r="C24" s="1871" t="inlineStr">
        <is>
          <t>IND18</t>
        </is>
      </c>
      <c r="D24" s="1882" t="n">
        <v>22.04735273870289</v>
      </c>
      <c r="E24" s="940" t="n">
        <v>15.38564264606925</v>
      </c>
      <c r="F24" s="940" t="n">
        <v>6.661710092633635</v>
      </c>
      <c r="G24" s="940" t="n">
        <v>15.21421005042668</v>
      </c>
      <c r="H24" s="841" t="n">
        <v>0.4491289830775393</v>
      </c>
      <c r="I24" s="2747" t="n"/>
      <c r="J24" s="1882" t="n">
        <v>21.89839835592106</v>
      </c>
      <c r="K24" s="940" t="n">
        <v>13.8731253431892</v>
      </c>
      <c r="L24" s="940" t="n">
        <v>8.025273012731859</v>
      </c>
      <c r="M24" s="940" t="n">
        <v>14.52428268257713</v>
      </c>
      <c r="N24" s="841" t="n">
        <v>0.5077094569489264</v>
      </c>
      <c r="O24" s="3696" t="n"/>
      <c r="P24" s="1882" t="n">
        <v>24.79174918661464</v>
      </c>
      <c r="Q24" s="940" t="n">
        <v>15.35923687152511</v>
      </c>
      <c r="R24" s="940" t="n">
        <v>9.432512315089529</v>
      </c>
      <c r="S24" s="940" t="n">
        <v>14.71838627020243</v>
      </c>
      <c r="T24" s="841" t="n">
        <v>0.6844067502702968</v>
      </c>
      <c r="U24" s="389" t="n"/>
      <c r="V24" s="2526" t="n">
        <v>24.68451976162963</v>
      </c>
      <c r="W24" s="2387" t="n">
        <v>14.85791655616761</v>
      </c>
      <c r="X24" s="2387" t="n">
        <v>26.72010290917773</v>
      </c>
      <c r="Y24" s="2387" t="n">
        <v>9.826603205462018</v>
      </c>
      <c r="Z24" s="2387" t="n">
        <v>-2.035583147548099</v>
      </c>
      <c r="AA24" s="2387" t="n">
        <v>14.7916871184388</v>
      </c>
      <c r="AB24" s="841" t="n">
        <v>0.6688102962142009</v>
      </c>
      <c r="AC24" s="389" t="n"/>
      <c r="AD24" s="1882" t="n">
        <v>21.90218824832053</v>
      </c>
      <c r="AE24" s="940" t="n">
        <v>15.33118127612038</v>
      </c>
      <c r="AF24" s="940" t="n">
        <v>27.56111722489334</v>
      </c>
      <c r="AG24" s="940" t="n">
        <v>6.571006972200159</v>
      </c>
      <c r="AH24" s="940" t="n">
        <v>-5.658928976572803</v>
      </c>
      <c r="AI24" s="940" t="n">
        <v>14.84008461857057</v>
      </c>
      <c r="AJ24" s="841" t="n">
        <v>0.475880280420544</v>
      </c>
      <c r="AK24" s="389" t="n"/>
      <c r="AL24" s="1882" t="n">
        <v>22.17727491775165</v>
      </c>
      <c r="AM24" s="940" t="n">
        <v>14.85293896458292</v>
      </c>
      <c r="AN24" s="940" t="n">
        <v>26.67173844834126</v>
      </c>
      <c r="AO24" s="940" t="n">
        <v>21.2117915816179</v>
      </c>
      <c r="AP24" s="940" t="n">
        <v>7.324335953168728</v>
      </c>
      <c r="AQ24" s="940" t="n">
        <v>-4.494463530589609</v>
      </c>
      <c r="AR24" s="940" t="n">
        <v>14.62567640225792</v>
      </c>
      <c r="AS24" s="841" t="n">
        <v>0.5163247365658863</v>
      </c>
      <c r="AT24" s="2826" t="n"/>
      <c r="AU24" s="1882" t="n">
        <v>22.3568841109103</v>
      </c>
      <c r="AV24" s="940" t="n">
        <v>15.35035339188122</v>
      </c>
      <c r="AW24" s="940" t="n">
        <v>21.89814793604048</v>
      </c>
      <c r="AX24" s="940" t="n">
        <v>7.006530719029083</v>
      </c>
      <c r="AY24" s="940" t="n">
        <v>0.4587361748698235</v>
      </c>
      <c r="AZ24" s="940" t="n">
        <v>15.59360958821672</v>
      </c>
      <c r="BA24" s="841" t="n">
        <v>0.4337209088397489</v>
      </c>
      <c r="BB24" s="2826" t="n"/>
      <c r="BC24" s="1882" t="n">
        <v>23.18269193202585</v>
      </c>
      <c r="BD24" s="940" t="n">
        <v>15.33103018336532</v>
      </c>
      <c r="BE24" s="940" t="n">
        <v>21.8987290869466</v>
      </c>
      <c r="BF24" s="940" t="n">
        <v>7.851661748660538</v>
      </c>
      <c r="BG24" s="940" t="n">
        <v>1.283962845079252</v>
      </c>
      <c r="BH24" s="940" t="n">
        <v>16.05368181839417</v>
      </c>
      <c r="BI24" s="841" t="n">
        <v>0.4440732159935623</v>
      </c>
      <c r="BJ24" s="2826" t="n"/>
      <c r="BK24" s="1882" t="n">
        <v>23.03495315529135</v>
      </c>
      <c r="BL24" s="940" t="n">
        <v>14.83311834061853</v>
      </c>
      <c r="BM24" s="940" t="n">
        <v>21.1951239873812</v>
      </c>
      <c r="BN24" s="940" t="n">
        <v>17.09007316330077</v>
      </c>
      <c r="BO24" s="940" t="n">
        <v>8.201834814672816</v>
      </c>
      <c r="BP24" s="940" t="n">
        <v>5.944879991990575</v>
      </c>
      <c r="BQ24" s="940" t="n">
        <v>16.21283123680951</v>
      </c>
      <c r="BR24" s="841" t="n">
        <v>0.4207853532079535</v>
      </c>
      <c r="BS24" s="2826" t="n"/>
      <c r="BT24" s="1882" t="n">
        <v>22.50887397299104</v>
      </c>
      <c r="BU24" s="940" t="n">
        <v>15.32847723921506</v>
      </c>
      <c r="BV24" s="940" t="n">
        <v>17.65938025638415</v>
      </c>
      <c r="BW24" s="940" t="n">
        <v>7.180396733775986</v>
      </c>
      <c r="BX24" s="940" t="n">
        <v>4.849493716606894</v>
      </c>
      <c r="BY24" s="940" t="n">
        <v>17.10466481689918</v>
      </c>
      <c r="BZ24" s="841" t="n">
        <v>0.3159494333237429</v>
      </c>
      <c r="CA24" s="2826" t="n"/>
      <c r="CB24" s="1882" t="n">
        <v>21.24765731199765</v>
      </c>
      <c r="CC24" s="940" t="n">
        <v>14.83457785284984</v>
      </c>
      <c r="CD24" s="940" t="n">
        <v>17.09607755465347</v>
      </c>
      <c r="CE24" s="940" t="n">
        <v>6.413079459147811</v>
      </c>
      <c r="CF24" s="940" t="n">
        <v>4.151579757344184</v>
      </c>
      <c r="CG24" s="940" t="n">
        <v>18.37546725937215</v>
      </c>
      <c r="CH24" s="841" t="n">
        <v>0.1563056880178424</v>
      </c>
      <c r="CI24" s="2826" t="n"/>
      <c r="CJ24" s="1882" t="n">
        <v>23.92889937930419</v>
      </c>
      <c r="CK24" s="940" t="n">
        <v>15.35493280559207</v>
      </c>
      <c r="CL24" s="940" t="n">
        <v>17.66735432281029</v>
      </c>
      <c r="CM24" s="940" t="n">
        <v>8.573966573712122</v>
      </c>
      <c r="CN24" s="940" t="n">
        <v>6.261545056493897</v>
      </c>
      <c r="CO24" s="940" t="n">
        <v>20.62284700094834</v>
      </c>
      <c r="CP24" s="841" t="n">
        <v>0.1603101830801454</v>
      </c>
      <c r="CQ24" s="389" t="n"/>
      <c r="CR24" s="940" t="n">
        <v>22.75785011364279</v>
      </c>
      <c r="CS24" s="940" t="n">
        <v>14.95217416231957</v>
      </c>
      <c r="CT24" s="940" t="n">
        <v>20.80270394410705</v>
      </c>
      <c r="CU24" s="940" t="n">
        <v>7.805675951323218</v>
      </c>
      <c r="CV24" s="940" t="n">
        <v>1.955146169535741</v>
      </c>
      <c r="CW24" s="940" t="n">
        <v>16.97481975660044</v>
      </c>
      <c r="CX24" s="764">
        <f>IFERROR(+CR24/CW24-1, "-")</f>
        <v/>
      </c>
      <c r="CY24" s="32" t="n"/>
      <c r="CZ24" s="940" t="n">
        <v>14.95217416231957</v>
      </c>
      <c r="DA24" s="940" t="n">
        <v>25.97583421041286</v>
      </c>
      <c r="DB24" s="940" t="n">
        <v>21.83961060844142</v>
      </c>
      <c r="DC24" s="940" t="n">
        <v>20.80270394410704</v>
      </c>
      <c r="DD24" s="940" t="n">
        <v>16.97481975660044</v>
      </c>
      <c r="DE24" s="224">
        <f>+CZ24/DD24-1</f>
        <v/>
      </c>
      <c r="DF24" s="224">
        <f>+DA24/DD24-1</f>
        <v/>
      </c>
      <c r="DG24" s="224">
        <f>+DB24/DD24-1</f>
        <v/>
      </c>
      <c r="DH24" s="841">
        <f>+DC24/DD24-1</f>
        <v/>
      </c>
      <c r="DI24" s="1167" t="n"/>
      <c r="DU24" s="2811">
        <f>(CS24-CZ24)*10^6</f>
        <v/>
      </c>
      <c r="DV24" s="2811">
        <f>(CT24-DC24)*10^6</f>
        <v/>
      </c>
      <c r="DW24" s="2811">
        <f>(CW24-DD24)*10^6</f>
        <v/>
      </c>
    </row>
    <row customHeight="1" ht="15" r="25" s="2557">
      <c r="A25" s="557" t="n"/>
      <c r="B25" s="1902" t="inlineStr">
        <is>
          <t>Postpayé</t>
        </is>
      </c>
      <c r="C25" s="1871" t="inlineStr">
        <is>
          <t>IND19</t>
        </is>
      </c>
      <c r="D25" s="1882" t="n">
        <v>98.24819293676333</v>
      </c>
      <c r="E25" s="940" t="n">
        <v>65.01821869151485</v>
      </c>
      <c r="F25" s="940" t="n">
        <v>33.22997424524848</v>
      </c>
      <c r="G25" s="940" t="n">
        <v>39.05360455859941</v>
      </c>
      <c r="H25" s="841" t="n">
        <v>1.515726628750574</v>
      </c>
      <c r="I25" s="2747" t="n"/>
      <c r="J25" s="1882" t="n">
        <v>100.250025173666</v>
      </c>
      <c r="K25" s="940" t="n">
        <v>58.73637577800992</v>
      </c>
      <c r="L25" s="940" t="n">
        <v>41.51364939565611</v>
      </c>
      <c r="M25" s="940" t="n">
        <v>41.29305386337369</v>
      </c>
      <c r="N25" s="841" t="n">
        <v>1.427769704448676</v>
      </c>
      <c r="O25" s="3696" t="n"/>
      <c r="P25" s="1882" t="n">
        <v>114.6896229010213</v>
      </c>
      <c r="Q25" s="940" t="n">
        <v>65.00315738783377</v>
      </c>
      <c r="R25" s="940" t="n">
        <v>49.68646551318754</v>
      </c>
      <c r="S25" s="940" t="n">
        <v>38.05241130751139</v>
      </c>
      <c r="T25" s="841" t="n">
        <v>2.013990939343759</v>
      </c>
      <c r="U25" s="389" t="n"/>
      <c r="V25" s="2526" t="n">
        <v>96.24729344330056</v>
      </c>
      <c r="W25" s="2387" t="n">
        <v>62.90573674966344</v>
      </c>
      <c r="X25" s="2387" t="n">
        <v>109.2033971878088</v>
      </c>
      <c r="Y25" s="2387" t="n">
        <v>33.34155669363712</v>
      </c>
      <c r="Z25" s="2387" t="n">
        <v>-12.95610374450821</v>
      </c>
      <c r="AA25" s="2387" t="n">
        <v>49.42609048682138</v>
      </c>
      <c r="AB25" s="841" t="n">
        <v>0.9472973179815478</v>
      </c>
      <c r="AC25" s="389" t="n"/>
      <c r="AD25" s="1882" t="n">
        <v>97.81063747496175</v>
      </c>
      <c r="AE25" s="940" t="n">
        <v>64.98701501383316</v>
      </c>
      <c r="AF25" s="940" t="n">
        <v>112.7330335928285</v>
      </c>
      <c r="AG25" s="940" t="n">
        <v>32.82362246112859</v>
      </c>
      <c r="AH25" s="940" t="n">
        <v>-14.92239611786673</v>
      </c>
      <c r="AI25" s="940" t="n">
        <v>55.83978284143978</v>
      </c>
      <c r="AJ25" s="841" t="n">
        <v>0.7516299759384915</v>
      </c>
      <c r="AK25" s="389" t="n"/>
      <c r="AL25" s="1882" t="n">
        <v>96.32842630571228</v>
      </c>
      <c r="AM25" s="940" t="n">
        <v>62.88741481908824</v>
      </c>
      <c r="AN25" s="940" t="n">
        <v>108.8759875733152</v>
      </c>
      <c r="AO25" s="940" t="n">
        <v>94.50075214309072</v>
      </c>
      <c r="AP25" s="940" t="n">
        <v>33.44101148662405</v>
      </c>
      <c r="AQ25" s="940" t="n">
        <v>-12.54756126760292</v>
      </c>
      <c r="AR25" s="940" t="n">
        <v>56.13643110404974</v>
      </c>
      <c r="AS25" s="841" t="n">
        <v>0.7159699042350245</v>
      </c>
      <c r="AT25" s="2826" t="n"/>
      <c r="AU25" s="1882" t="n">
        <v>94.85096919070294</v>
      </c>
      <c r="AV25" s="940" t="n">
        <v>64.96709836887736</v>
      </c>
      <c r="AW25" s="940" t="n">
        <v>97.70125284420462</v>
      </c>
      <c r="AX25" s="940" t="n">
        <v>29.88387082182558</v>
      </c>
      <c r="AY25" s="940" t="n">
        <v>-2.850283653501677</v>
      </c>
      <c r="AZ25" s="940" t="n">
        <v>67.27455479631226</v>
      </c>
      <c r="BA25" s="841" t="n">
        <v>0.4099085378994187</v>
      </c>
      <c r="BB25" s="2826" t="n"/>
      <c r="BC25" s="1882" t="n">
        <v>97.17241484409116</v>
      </c>
      <c r="BD25" s="940" t="n">
        <v>64.95524422645332</v>
      </c>
      <c r="BE25" s="940" t="n">
        <v>97.67065910934666</v>
      </c>
      <c r="BF25" s="940" t="n">
        <v>32.21717061763785</v>
      </c>
      <c r="BG25" s="940" t="n">
        <v>-0.4982442652554937</v>
      </c>
      <c r="BH25" s="940" t="n">
        <v>68.96020676456456</v>
      </c>
      <c r="BI25" s="841" t="n">
        <v>0.4091085192920789</v>
      </c>
      <c r="BJ25" s="2826" t="n"/>
      <c r="BK25" s="1882" t="n">
        <v>97.27450388292196</v>
      </c>
      <c r="BL25" s="940" t="n">
        <v>62.85373052173627</v>
      </c>
      <c r="BM25" s="940" t="n">
        <v>94.49438363831842</v>
      </c>
      <c r="BN25" s="940" t="n">
        <v>14.75838727856919</v>
      </c>
      <c r="BO25" s="940" t="n">
        <v>34.4207733611857</v>
      </c>
      <c r="BP25" s="940" t="n">
        <v>82.51611660435277</v>
      </c>
      <c r="BQ25" s="940" t="n">
        <v>63.69353575432599</v>
      </c>
      <c r="BR25" s="841" t="n">
        <v>0.5272272567521139</v>
      </c>
      <c r="BS25" s="2826" t="n"/>
      <c r="BT25" s="1882" t="n">
        <v>95.95659169480891</v>
      </c>
      <c r="BU25" s="940" t="n">
        <v>64.92952029145997</v>
      </c>
      <c r="BV25" s="940" t="n">
        <v>15.22908645374042</v>
      </c>
      <c r="BW25" s="940" t="n">
        <v>31.02707140334894</v>
      </c>
      <c r="BX25" s="940" t="n">
        <v>80.72750524106849</v>
      </c>
      <c r="BY25" s="940" t="n">
        <v>73.5704818997593</v>
      </c>
      <c r="BZ25" s="841" t="n">
        <v>0.3042811358168207</v>
      </c>
      <c r="CA25" s="2826" t="n"/>
      <c r="CB25" s="1882" t="n">
        <v>89.18972079675736</v>
      </c>
      <c r="CC25" s="940" t="n">
        <v>62.82806718447024</v>
      </c>
      <c r="CD25" s="940" t="n">
        <v>14.74230010119922</v>
      </c>
      <c r="CE25" s="940" t="n">
        <v>26.36165361228712</v>
      </c>
      <c r="CF25" s="940" t="n">
        <v>74.44742069555814</v>
      </c>
      <c r="CG25" s="940" t="n">
        <v>79.68823667734011</v>
      </c>
      <c r="CH25" s="841" t="n">
        <v>0.1192332082574372</v>
      </c>
      <c r="CI25" s="2826" t="n"/>
      <c r="CJ25" s="1882" t="n">
        <v>99.36632537454666</v>
      </c>
      <c r="CK25" s="940" t="n">
        <v>64.90287000334857</v>
      </c>
      <c r="CL25" s="940" t="n">
        <v>15.21258472190409</v>
      </c>
      <c r="CM25" s="940" t="n">
        <v>34.46345537119809</v>
      </c>
      <c r="CN25" s="940" t="n">
        <v>84.15374065264257</v>
      </c>
      <c r="CO25" s="940" t="n">
        <v>89.28379284724006</v>
      </c>
      <c r="CP25" s="841" t="n">
        <v>0.1129267945029764</v>
      </c>
      <c r="CQ25" s="389" t="n"/>
      <c r="CR25" s="940" t="n">
        <v>98.23368234415695</v>
      </c>
      <c r="CS25" s="940" t="n">
        <v>63.44854259913809</v>
      </c>
      <c r="CT25" s="940" t="n">
        <v>70.53986107172742</v>
      </c>
      <c r="CU25" s="940" t="n">
        <v>34.78513974501886</v>
      </c>
      <c r="CV25" s="940" t="n">
        <v>27.69382127242953</v>
      </c>
      <c r="CW25" s="940" t="n">
        <v>60.04344568979085</v>
      </c>
      <c r="CX25" s="764">
        <f>IFERROR(+CR25/CW25-1, "-")</f>
        <v/>
      </c>
      <c r="CY25" s="32" t="n"/>
      <c r="CZ25" s="940" t="n">
        <v>63.44854259913809</v>
      </c>
      <c r="DA25" s="940" t="n">
        <v>108.323450654982</v>
      </c>
      <c r="DB25" s="940" t="n">
        <v>98.21851131175329</v>
      </c>
      <c r="DC25" s="940" t="n">
        <v>70.5398610717274</v>
      </c>
      <c r="DD25" s="940" t="n">
        <v>60.04344568979085</v>
      </c>
      <c r="DE25" s="224">
        <f>+CZ25/DD25-1</f>
        <v/>
      </c>
      <c r="DF25" s="224">
        <f>+DA25/DD25-1</f>
        <v/>
      </c>
      <c r="DG25" s="224">
        <f>+DB25/DD25-1</f>
        <v/>
      </c>
      <c r="DH25" s="841">
        <f>+DC25/DD25-1</f>
        <v/>
      </c>
      <c r="DI25" s="1167" t="n"/>
      <c r="DU25" s="2811">
        <f>(CS25-CZ25)*10^6</f>
        <v/>
      </c>
      <c r="DV25" s="2811">
        <f>(CT25-DC25)*10^6</f>
        <v/>
      </c>
      <c r="DW25" s="2811">
        <f>(CW25-DD25)*10^6</f>
        <v/>
      </c>
    </row>
    <row customHeight="1" ht="3.75" r="26" s="2557">
      <c r="A26" s="567" t="n"/>
      <c r="B26" s="843" t="n"/>
      <c r="C26" s="1871" t="inlineStr">
        <is>
          <t>IND20</t>
        </is>
      </c>
      <c r="D26" s="1911" t="n"/>
      <c r="E26" s="1912" t="n"/>
      <c r="F26" s="1912" t="n"/>
      <c r="G26" s="1912" t="n"/>
      <c r="H26" s="1187" t="n"/>
      <c r="I26" s="2747" t="n"/>
      <c r="J26" s="1911" t="n"/>
      <c r="K26" s="1912" t="n"/>
      <c r="L26" s="1912" t="n"/>
      <c r="M26" s="1912" t="n"/>
      <c r="N26" s="1187" t="n"/>
      <c r="O26" s="3710" t="n"/>
      <c r="P26" s="1911" t="n"/>
      <c r="Q26" s="1912" t="n"/>
      <c r="R26" s="1912" t="n"/>
      <c r="S26" s="1912" t="n"/>
      <c r="T26" s="1187" t="n"/>
      <c r="U26" s="514" t="n"/>
      <c r="V26" s="2534" t="n"/>
      <c r="W26" s="2535" t="n"/>
      <c r="X26" s="2535" t="n"/>
      <c r="Y26" s="2535" t="n"/>
      <c r="Z26" s="2535" t="n"/>
      <c r="AA26" s="2535" t="n"/>
      <c r="AB26" s="1187" t="n"/>
      <c r="AC26" s="514" t="n"/>
      <c r="AD26" s="1911" t="n"/>
      <c r="AE26" s="1912" t="n"/>
      <c r="AF26" s="1912" t="n"/>
      <c r="AG26" s="1912" t="n"/>
      <c r="AH26" s="1912" t="n"/>
      <c r="AI26" s="1912" t="n"/>
      <c r="AJ26" s="1187" t="n"/>
      <c r="AK26" s="514" t="n"/>
      <c r="AL26" s="1911" t="n"/>
      <c r="AM26" s="1912" t="n"/>
      <c r="AN26" s="1912" t="n"/>
      <c r="AO26" s="1912" t="n"/>
      <c r="AP26" s="1912" t="n"/>
      <c r="AQ26" s="1912" t="n"/>
      <c r="AR26" s="1912" t="n"/>
      <c r="AS26" s="1187" t="n"/>
      <c r="AT26" s="2909" t="n"/>
      <c r="AU26" s="1911" t="n"/>
      <c r="AV26" s="1912" t="n"/>
      <c r="AW26" s="1912" t="n"/>
      <c r="AX26" s="1912" t="n"/>
      <c r="AY26" s="1912" t="n"/>
      <c r="AZ26" s="1912" t="n"/>
      <c r="BA26" s="1187" t="n"/>
      <c r="BB26" s="2909" t="n"/>
      <c r="BC26" s="1911" t="n"/>
      <c r="BD26" s="1912" t="n"/>
      <c r="BE26" s="1912" t="n"/>
      <c r="BF26" s="1912" t="n"/>
      <c r="BG26" s="1912" t="n"/>
      <c r="BH26" s="1912" t="n"/>
      <c r="BI26" s="1187" t="n"/>
      <c r="BJ26" s="2909" t="n"/>
      <c r="BK26" s="1911" t="n"/>
      <c r="BL26" s="1912" t="n"/>
      <c r="BM26" s="1912" t="n"/>
      <c r="BN26" s="1912" t="n"/>
      <c r="BO26" s="1912" t="n"/>
      <c r="BP26" s="1912" t="n"/>
      <c r="BQ26" s="1912" t="n"/>
      <c r="BR26" s="1187" t="n"/>
      <c r="BS26" s="2909" t="n"/>
      <c r="BT26" s="1911" t="n"/>
      <c r="BU26" s="1912" t="n"/>
      <c r="BV26" s="1912" t="n"/>
      <c r="BW26" s="1912" t="n"/>
      <c r="BX26" s="1912" t="n"/>
      <c r="BY26" s="1912" t="n"/>
      <c r="BZ26" s="1187" t="n"/>
      <c r="CA26" s="2909" t="n"/>
      <c r="CB26" s="1911" t="n"/>
      <c r="CC26" s="1912" t="n"/>
      <c r="CD26" s="1912" t="n"/>
      <c r="CE26" s="1912" t="n"/>
      <c r="CF26" s="1912" t="n"/>
      <c r="CG26" s="1912" t="n"/>
      <c r="CH26" s="1187" t="n"/>
      <c r="CI26" s="2909" t="n"/>
      <c r="CJ26" s="1911" t="n"/>
      <c r="CK26" s="1912" t="n"/>
      <c r="CL26" s="1912" t="n"/>
      <c r="CM26" s="1912" t="n"/>
      <c r="CN26" s="1912" t="n"/>
      <c r="CO26" s="1912" t="n"/>
      <c r="CP26" s="1187" t="n"/>
      <c r="CQ26" s="389" t="n"/>
      <c r="CR26" s="1912" t="n"/>
      <c r="CS26" s="1912" t="n"/>
      <c r="CT26" s="1912" t="n"/>
      <c r="CU26" s="1912" t="n"/>
      <c r="CV26" s="1912" t="n"/>
      <c r="CW26" s="1912" t="n"/>
      <c r="CX26" s="841">
        <f>IFERROR(+CR26/CW26-1, "-")</f>
        <v/>
      </c>
      <c r="CY26" s="32" t="n"/>
      <c r="CZ26" s="1912" t="n"/>
      <c r="DA26" s="1912" t="n"/>
      <c r="DB26" s="1912" t="n"/>
      <c r="DC26" s="1912" t="n"/>
      <c r="DD26" s="1912" t="n"/>
      <c r="DE26" s="513" t="n"/>
      <c r="DF26" s="513" t="n"/>
      <c r="DG26" s="513" t="n"/>
      <c r="DH26" s="1187" t="n"/>
      <c r="DI26" s="1167" t="n"/>
      <c r="DU26" s="2811">
        <f>(CS26-CZ26)*10^6</f>
        <v/>
      </c>
      <c r="DV26" s="2811">
        <f>(CT26-DC26)*10^6</f>
        <v/>
      </c>
      <c r="DW26" s="2811">
        <f>(CW26-DD26)*10^6</f>
        <v/>
      </c>
    </row>
    <row customHeight="1" ht="15" r="27" s="2557">
      <c r="A27" s="663" t="inlineStr">
        <is>
          <t>Prix mn</t>
        </is>
      </c>
      <c r="B27" s="669" t="n"/>
      <c r="C27" s="1871" t="inlineStr">
        <is>
          <t>IND21</t>
        </is>
      </c>
      <c r="D27" s="1914" t="n">
        <v>12.50764575126839</v>
      </c>
      <c r="E27" s="1873" t="n">
        <v>14.98703430852967</v>
      </c>
      <c r="F27" s="1873" t="n">
        <v>-2.479388557261283</v>
      </c>
      <c r="G27" s="1873" t="n">
        <v>16.61952336508902</v>
      </c>
      <c r="H27" s="2546" t="n">
        <v>-0.2474124873194645</v>
      </c>
      <c r="I27" s="3698" t="n"/>
      <c r="J27" s="1914" t="n">
        <v>11.54976441996388</v>
      </c>
      <c r="K27" s="1873" t="n">
        <v>14.9364405521274</v>
      </c>
      <c r="L27" s="1873" t="n">
        <v>-3.386676132163519</v>
      </c>
      <c r="M27" s="1873" t="n">
        <v>16.43419217267277</v>
      </c>
      <c r="N27" s="2546" t="n">
        <v>-0.2972113080696998</v>
      </c>
      <c r="O27" s="3243" t="n"/>
      <c r="P27" s="1914" t="n">
        <v>11.13428031084147</v>
      </c>
      <c r="Q27" s="1873" t="n">
        <v>14.56541942660326</v>
      </c>
      <c r="R27" s="1873" t="n">
        <v>-3.431139115761788</v>
      </c>
      <c r="S27" s="1873" t="n">
        <v>17.04069213543579</v>
      </c>
      <c r="T27" s="2546" t="n">
        <v>-0.3466063336894663</v>
      </c>
      <c r="U27" s="370" t="n"/>
      <c r="V27" s="2545" t="n">
        <v>11.083883411131</v>
      </c>
      <c r="W27" s="2543" t="n">
        <v>14.63326565961595</v>
      </c>
      <c r="X27" s="2543" t="n">
        <v>10.39238862880926</v>
      </c>
      <c r="Y27" s="2543" t="n">
        <v>-3.549382248484951</v>
      </c>
      <c r="Z27" s="2543" t="n">
        <v>0.6914947823217386</v>
      </c>
      <c r="AA27" s="2543" t="n">
        <v>14.78736893920326</v>
      </c>
      <c r="AB27" s="2546" t="n">
        <v>-0.250449254583338</v>
      </c>
      <c r="AC27" s="370" t="n"/>
      <c r="AD27" s="1914" t="n">
        <v>11.40859672190226</v>
      </c>
      <c r="AE27" s="1873" t="n">
        <v>14.62184198149785</v>
      </c>
      <c r="AF27" s="1873" t="n">
        <v>10.42306639420162</v>
      </c>
      <c r="AG27" s="1873" t="n">
        <v>-3.213245259595594</v>
      </c>
      <c r="AH27" s="1873" t="n">
        <v>0.9855303277006353</v>
      </c>
      <c r="AI27" s="1873" t="n">
        <v>15.25223911969725</v>
      </c>
      <c r="AJ27" s="667" t="n">
        <v>-0.2520051231580276</v>
      </c>
      <c r="AK27" s="370" t="n"/>
      <c r="AL27" s="1914" t="n">
        <v>10.91137883318861</v>
      </c>
      <c r="AM27" s="1873" t="n">
        <v>14.39738625506362</v>
      </c>
      <c r="AN27" s="1873" t="n">
        <v>10.54998291789485</v>
      </c>
      <c r="AO27" s="1873" t="n">
        <v>11.43175664393296</v>
      </c>
      <c r="AP27" s="1873" t="n">
        <v>-3.486007421875009</v>
      </c>
      <c r="AQ27" s="1873" t="n">
        <v>0.3613959152937642</v>
      </c>
      <c r="AR27" s="1873" t="n">
        <v>15.51997248707687</v>
      </c>
      <c r="AS27" s="667" t="n">
        <v>-0.2969459937977165</v>
      </c>
      <c r="AT27" s="2815" t="n"/>
      <c r="AU27" s="1914" t="n">
        <v>10.30531909484832</v>
      </c>
      <c r="AV27" s="1873" t="n">
        <v>14.06051904176457</v>
      </c>
      <c r="AW27" s="1873" t="n">
        <v>11.32000845457525</v>
      </c>
      <c r="AX27" s="1873" t="n">
        <v>-3.755199946916255</v>
      </c>
      <c r="AY27" s="1873" t="n">
        <v>-1.014689359726932</v>
      </c>
      <c r="AZ27" s="1873" t="n">
        <v>13.91493758537695</v>
      </c>
      <c r="BA27" s="667" t="n">
        <v>-0.2594060137446781</v>
      </c>
      <c r="BB27" s="2815" t="n"/>
      <c r="BC27" s="1914" t="n">
        <v>10.88107407593702</v>
      </c>
      <c r="BD27" s="1873" t="n">
        <v>13.84677773319664</v>
      </c>
      <c r="BE27" s="1873" t="n">
        <v>11.73999115130609</v>
      </c>
      <c r="BF27" s="1873" t="n">
        <v>-2.965703657259622</v>
      </c>
      <c r="BG27" s="1873" t="n">
        <v>-0.8589170753690656</v>
      </c>
      <c r="BH27" s="1873" t="n">
        <v>13.49590365129516</v>
      </c>
      <c r="BI27" s="667" t="n">
        <v>-0.1937498698063986</v>
      </c>
      <c r="BJ27" s="2815" t="n"/>
      <c r="BK27" s="1914" t="n">
        <v>9.983932335782216</v>
      </c>
      <c r="BL27" s="1873" t="n">
        <v>13.7263324185975</v>
      </c>
      <c r="BM27" s="1873" t="n">
        <v>11.91738764780435</v>
      </c>
      <c r="BN27" s="1873" t="n">
        <v>12.39948270547715</v>
      </c>
      <c r="BO27" s="1873" t="n">
        <v>-3.742400082815285</v>
      </c>
      <c r="BP27" s="1873" t="n">
        <v>-2.415550369694934</v>
      </c>
      <c r="BQ27" s="1873" t="n">
        <v>14.02747762408035</v>
      </c>
      <c r="BR27" s="667" t="n">
        <v>-0.2882589013264054</v>
      </c>
      <c r="BS27" s="2815" t="n"/>
      <c r="BT27" s="1914" t="n">
        <v>9.415183793809216</v>
      </c>
      <c r="BU27" s="1873" t="n">
        <v>13.7392468784804</v>
      </c>
      <c r="BV27" s="1873" t="n">
        <v>12.52613668834119</v>
      </c>
      <c r="BW27" s="1873" t="n">
        <v>-4.324063084671181</v>
      </c>
      <c r="BX27" s="1873" t="n">
        <v>-3.110952894531977</v>
      </c>
      <c r="BY27" s="1873" t="n">
        <v>12.91577876547945</v>
      </c>
      <c r="BZ27" s="667" t="n">
        <v>-0.2710324352277093</v>
      </c>
      <c r="CA27" s="2815" t="n"/>
      <c r="CB27" s="1914" t="n">
        <v>9.816083869260533</v>
      </c>
      <c r="CC27" s="1873" t="n">
        <v>13.7885581874465</v>
      </c>
      <c r="CD27" s="1873" t="n">
        <v>13.08693828302744</v>
      </c>
      <c r="CE27" s="1873" t="n">
        <v>-3.972474318185965</v>
      </c>
      <c r="CF27" s="1873" t="n">
        <v>-3.27085441376691</v>
      </c>
      <c r="CG27" s="1873" t="n">
        <v>12.43519902913935</v>
      </c>
      <c r="CH27" s="667" t="n">
        <v>-0.2106210888737248</v>
      </c>
      <c r="CI27" s="2815" t="n"/>
      <c r="CJ27" s="1914" t="n">
        <v>9.876802171366775</v>
      </c>
      <c r="CK27" s="1873" t="n">
        <v>13.7885581874465</v>
      </c>
      <c r="CL27" s="1873" t="n">
        <v>13.08693828302744</v>
      </c>
      <c r="CM27" s="1873" t="n">
        <v>-3.911756016079723</v>
      </c>
      <c r="CN27" s="1873" t="n">
        <v>-3.210136111660669</v>
      </c>
      <c r="CO27" s="1873" t="n">
        <v>12.3582955320084</v>
      </c>
      <c r="CP27" s="667" t="n">
        <v>-0.2007957613745741</v>
      </c>
      <c r="CQ27" s="665" t="n"/>
      <c r="CR27" s="1873" t="n">
        <v>10.79217909565633</v>
      </c>
      <c r="CS27" s="1873" t="n">
        <v>14.41541662915426</v>
      </c>
      <c r="CT27" s="1873" t="n">
        <v>11.79786525688017</v>
      </c>
      <c r="CU27" s="3694" t="n">
        <v>-3.623237533497935</v>
      </c>
      <c r="CV27" s="3694" t="n">
        <v>-1.005686161223847</v>
      </c>
      <c r="CW27" s="1873" t="n">
        <v>14.60868049006175</v>
      </c>
      <c r="CX27" s="1915">
        <f>IFERROR(+CR27/CW27-1, "-")</f>
        <v/>
      </c>
      <c r="CY27" s="93" t="n"/>
      <c r="CZ27" s="1873" t="n">
        <v>13.7885581874465</v>
      </c>
      <c r="DA27" s="1873" t="n">
        <v>11.29604382105456</v>
      </c>
      <c r="DB27" s="1873" t="n">
        <v>12.19399668573699</v>
      </c>
      <c r="DC27" s="1873" t="n">
        <v>13.08693828302744</v>
      </c>
      <c r="DD27" s="1873" t="n">
        <v>14.60868049006175</v>
      </c>
      <c r="DE27" s="368">
        <f>+CZ27/DD27-1</f>
        <v/>
      </c>
      <c r="DF27" s="368">
        <f>+DA27/DD27-1</f>
        <v/>
      </c>
      <c r="DG27" s="368">
        <f>+DB27/DD27-1</f>
        <v/>
      </c>
      <c r="DH27" s="667">
        <f>+DC27/DD27-1</f>
        <v/>
      </c>
      <c r="DI27" s="1167" t="n"/>
      <c r="DU27" s="2811">
        <f>(CS27-CZ27)*10^6</f>
        <v/>
      </c>
      <c r="DV27" s="2811">
        <f>(CT27-DC27)*10^6</f>
        <v/>
      </c>
      <c r="DW27" s="2811">
        <f>(CW27-DD27)*10^6</f>
        <v/>
      </c>
    </row>
    <row customHeight="1" ht="15" r="28" s="2557">
      <c r="A28" s="556" t="n"/>
      <c r="B28" s="676" t="inlineStr">
        <is>
          <t>Prix mn Sortant</t>
        </is>
      </c>
      <c r="C28" s="1871" t="inlineStr">
        <is>
          <t>IND22</t>
        </is>
      </c>
      <c r="D28" s="3711" t="n">
        <v>24.27919112642196</v>
      </c>
      <c r="E28" s="1893" t="n">
        <v>22.48950454465985</v>
      </c>
      <c r="F28" s="1893" t="n">
        <v>1.789686581762105</v>
      </c>
      <c r="G28" s="1893" t="n">
        <v>23.98678732876218</v>
      </c>
      <c r="H28" s="2548" t="n">
        <v>0.01219020261663628</v>
      </c>
      <c r="I28" s="3701" t="n"/>
      <c r="J28" s="3711" t="n">
        <v>23.95985795996951</v>
      </c>
      <c r="K28" s="1893" t="n">
        <v>22.31952938068718</v>
      </c>
      <c r="L28" s="1893" t="n">
        <v>1.64032857928234</v>
      </c>
      <c r="M28" s="1893" t="n">
        <v>23.97979873196351</v>
      </c>
      <c r="N28" s="2548" t="n">
        <v>-0.0008315654446011678</v>
      </c>
      <c r="O28" s="3702" t="n"/>
      <c r="P28" s="3711" t="n">
        <v>24.15696767086469</v>
      </c>
      <c r="Q28" s="1893" t="n">
        <v>22.26219065259989</v>
      </c>
      <c r="R28" s="1893" t="n">
        <v>1.894777018264801</v>
      </c>
      <c r="S28" s="1893" t="n">
        <v>24.65415253362298</v>
      </c>
      <c r="T28" s="2548" t="n">
        <v>-0.02016637408567334</v>
      </c>
      <c r="U28" s="1897" t="n"/>
      <c r="V28" s="3712" t="n">
        <v>24.11930470579751</v>
      </c>
      <c r="W28" s="2530" t="n">
        <v>22.29950220626664</v>
      </c>
      <c r="X28" s="2530" t="n">
        <v>23.63169423471958</v>
      </c>
      <c r="Y28" s="2530" t="n">
        <v>1.819802499530869</v>
      </c>
      <c r="Z28" s="2530" t="n">
        <v>0.4876104710779288</v>
      </c>
      <c r="AA28" s="2530" t="n">
        <v>22.28708852821308</v>
      </c>
      <c r="AB28" s="2548" t="n">
        <v>0.08220975903896277</v>
      </c>
      <c r="AC28" s="1897" t="n"/>
      <c r="AD28" s="3711" t="n">
        <v>23.71870454994459</v>
      </c>
      <c r="AE28" s="1893" t="n">
        <v>22.53991075495096</v>
      </c>
      <c r="AF28" s="1893" t="n">
        <v>23.56706166660375</v>
      </c>
      <c r="AG28" s="1893" t="n">
        <v>1.178793794993624</v>
      </c>
      <c r="AH28" s="1893" t="n">
        <v>0.1516428833408376</v>
      </c>
      <c r="AI28" s="1893" t="n">
        <v>23.78393795539346</v>
      </c>
      <c r="AJ28" s="1894" t="n">
        <v>-0.002742750404546968</v>
      </c>
      <c r="AK28" s="1897" t="n"/>
      <c r="AL28" s="3711" t="n">
        <v>23.40678411588449</v>
      </c>
      <c r="AM28" s="1893" t="n">
        <v>22.1938940829885</v>
      </c>
      <c r="AN28" s="1893" t="n">
        <v>23.57693207467484</v>
      </c>
      <c r="AO28" s="1893" t="n">
        <v>23.10471898899516</v>
      </c>
      <c r="AP28" s="1893" t="n">
        <v>1.212890032895995</v>
      </c>
      <c r="AQ28" s="1893" t="n">
        <v>-0.1701479587903449</v>
      </c>
      <c r="AR28" s="1893" t="n">
        <v>24.68720707065809</v>
      </c>
      <c r="AS28" s="1894" t="n">
        <v>-0.05186584902491631</v>
      </c>
      <c r="AT28" s="3703" t="n"/>
      <c r="AU28" s="3711" t="n">
        <v>22.21621578264575</v>
      </c>
      <c r="AV28" s="1893" t="n">
        <v>22.22587655727741</v>
      </c>
      <c r="AW28" s="1893" t="n">
        <v>23.2882019533711</v>
      </c>
      <c r="AX28" s="1893" t="n">
        <v>-0.00966077463166215</v>
      </c>
      <c r="AY28" s="1893" t="n">
        <v>-1.071986170725353</v>
      </c>
      <c r="AZ28" s="1893" t="n">
        <v>23.23284268959052</v>
      </c>
      <c r="BA28" s="1894" t="n">
        <v>-0.0437581797685167</v>
      </c>
      <c r="BB28" s="3703" t="n"/>
      <c r="BC28" s="3711" t="n">
        <v>25.02370634210529</v>
      </c>
      <c r="BD28" s="1893" t="n">
        <v>22.32116684905215</v>
      </c>
      <c r="BE28" s="1893" t="n">
        <v>23.44961214433339</v>
      </c>
      <c r="BF28" s="1893" t="n">
        <v>2.702539493053134</v>
      </c>
      <c r="BG28" s="1893" t="n">
        <v>1.574094197771899</v>
      </c>
      <c r="BH28" s="1893" t="n">
        <v>23.32931056628414</v>
      </c>
      <c r="BI28" s="1894" t="n">
        <v>0.07262948345631437</v>
      </c>
      <c r="BJ28" s="3703" t="n"/>
      <c r="BK28" s="3711" t="n">
        <v>22.69042960135247</v>
      </c>
      <c r="BL28" s="1893" t="n">
        <v>22.24354707215597</v>
      </c>
      <c r="BM28" s="1893" t="n">
        <v>23.43759790329686</v>
      </c>
      <c r="BN28" s="1893" t="n">
        <v>22.34469896830741</v>
      </c>
      <c r="BO28" s="1893" t="n">
        <v>0.4468825291964968</v>
      </c>
      <c r="BP28" s="1893" t="n">
        <v>0.3457306330450542</v>
      </c>
      <c r="BQ28" s="1893" t="n">
        <v>24.2796790564442</v>
      </c>
      <c r="BR28" s="1894" t="n">
        <v>-0.06545594986643466</v>
      </c>
      <c r="BS28" s="3703" t="n"/>
      <c r="BT28" s="3711" t="n">
        <v>20.41861831526338</v>
      </c>
      <c r="BU28" s="1893" t="n">
        <v>22.23155347341825</v>
      </c>
      <c r="BV28" s="1893" t="n">
        <v>22.34852731835536</v>
      </c>
      <c r="BW28" s="1893" t="n">
        <v>-1.812935158154872</v>
      </c>
      <c r="BX28" s="1893" t="n">
        <v>-1.929909003091986</v>
      </c>
      <c r="BY28" s="1893" t="n">
        <v>23.01644162749312</v>
      </c>
      <c r="BZ28" s="1894" t="n">
        <v>-0.1128681554809343</v>
      </c>
      <c r="CA28" s="3703" t="n"/>
      <c r="CB28" s="3711" t="n">
        <v>22.08149809766367</v>
      </c>
      <c r="CC28" s="1893" t="n">
        <v>22.21340954505076</v>
      </c>
      <c r="CD28" s="1893" t="n">
        <v>22.54044784233487</v>
      </c>
      <c r="CE28" s="1893" t="n">
        <v>-0.1319114473870897</v>
      </c>
      <c r="CF28" s="1893" t="n">
        <v>-0.4589497446711945</v>
      </c>
      <c r="CG28" s="1893" t="n">
        <v>22.86757684429047</v>
      </c>
      <c r="CH28" s="1894" t="n">
        <v>-0.03437525331080549</v>
      </c>
      <c r="CI28" s="3703" t="n"/>
      <c r="CJ28" s="3711" t="n">
        <v>22.50647158887323</v>
      </c>
      <c r="CK28" s="1893" t="n">
        <v>22.82883731530596</v>
      </c>
      <c r="CL28" s="1893" t="n">
        <v>23.75267423457516</v>
      </c>
      <c r="CM28" s="1893" t="n">
        <v>-0.3223657264327286</v>
      </c>
      <c r="CN28" s="1893" t="n">
        <v>-1.246202645701924</v>
      </c>
      <c r="CO28" s="1893" t="n">
        <v>23.12967474002724</v>
      </c>
      <c r="CP28" s="1894" t="n">
        <v>-0.02694387872543302</v>
      </c>
      <c r="CQ28" s="1899" t="n"/>
      <c r="CR28" s="3704" t="n">
        <v>23.2999275980087</v>
      </c>
      <c r="CS28" s="1893" t="n">
        <v>22.49941165975799</v>
      </c>
      <c r="CT28" s="1893" t="n">
        <v>23.54775874149107</v>
      </c>
      <c r="CU28" s="1893" t="n">
        <v>0.8005159382507046</v>
      </c>
      <c r="CV28" s="1893" t="n">
        <v>-0.2478311434823759</v>
      </c>
      <c r="CW28" s="1893" t="n">
        <v>23.63738201321208</v>
      </c>
      <c r="CX28" s="764">
        <f>IFERROR(+CR28/CW28-1, "-")</f>
        <v/>
      </c>
      <c r="CY28" s="32" t="n"/>
      <c r="CZ28" s="1893" t="n">
        <v>23.93954753713221</v>
      </c>
      <c r="DA28" s="1893" t="n">
        <v>25.69437353889415</v>
      </c>
      <c r="DB28" s="1893" t="n">
        <v>25.64951857923815</v>
      </c>
      <c r="DC28" s="1893" t="n">
        <v>25.54997102196097</v>
      </c>
      <c r="DD28" s="1893" t="n">
        <v>23.63738201321208</v>
      </c>
      <c r="DE28" s="1901">
        <f>+CZ28/DD28-1</f>
        <v/>
      </c>
      <c r="DF28" s="1901">
        <f>+DA28/DD28-1</f>
        <v/>
      </c>
      <c r="DG28" s="1901">
        <f>+DB28/DD28-1</f>
        <v/>
      </c>
      <c r="DH28" s="1894">
        <f>+DC28/DD28-1</f>
        <v/>
      </c>
      <c r="DI28" s="1167" t="n"/>
      <c r="DU28" s="2811">
        <f>(CS28-CZ28)*10^6</f>
        <v/>
      </c>
      <c r="DV28" s="2811">
        <f>(CT28-DC28)*10^6</f>
        <v/>
      </c>
      <c r="DW28" s="2811">
        <f>(CW28-DD28)*10^6</f>
        <v/>
      </c>
    </row>
    <row customHeight="1" ht="15" r="29" s="2557">
      <c r="A29" s="557" t="n"/>
      <c r="B29" s="1902" t="inlineStr">
        <is>
          <t>Prépayé</t>
        </is>
      </c>
      <c r="C29" s="1871" t="inlineStr">
        <is>
          <t>IND23</t>
        </is>
      </c>
      <c r="D29" s="3713" t="n">
        <v>25.98126844242431</v>
      </c>
      <c r="E29" s="940" t="n">
        <v>24.02943772717882</v>
      </c>
      <c r="F29" s="940" t="n">
        <v>1.951830715245489</v>
      </c>
      <c r="G29" s="940" t="n">
        <v>25.3943926958585</v>
      </c>
      <c r="H29" s="841" t="n">
        <v>0.02311044621522007</v>
      </c>
      <c r="I29" s="2747" t="n"/>
      <c r="J29" s="3713" t="n">
        <v>25.76048363533975</v>
      </c>
      <c r="K29" s="940" t="n">
        <v>23.91017804132929</v>
      </c>
      <c r="L29" s="940" t="n">
        <v>1.850305594010464</v>
      </c>
      <c r="M29" s="940" t="n">
        <v>25.41581528172881</v>
      </c>
      <c r="N29" s="841" t="n">
        <v>0.01356117636953069</v>
      </c>
      <c r="O29" s="3696" t="n"/>
      <c r="P29" s="3713" t="n">
        <v>25.91472442647063</v>
      </c>
      <c r="Q29" s="940" t="n">
        <v>23.96444551337817</v>
      </c>
      <c r="R29" s="940" t="n">
        <v>1.950278913092461</v>
      </c>
      <c r="S29" s="940" t="n">
        <v>26.11959915588819</v>
      </c>
      <c r="T29" s="841" t="n">
        <v>-0.007843716444300042</v>
      </c>
      <c r="U29" s="389" t="n"/>
      <c r="V29" s="3714" t="n">
        <v>26.00203264561785</v>
      </c>
      <c r="W29" s="2387" t="n">
        <v>23.87007753473405</v>
      </c>
      <c r="X29" s="2387" t="n">
        <v>25.25750179615147</v>
      </c>
      <c r="Y29" s="2387" t="n">
        <v>2.131955110883791</v>
      </c>
      <c r="Z29" s="2387" t="n">
        <v>0.7445308494663756</v>
      </c>
      <c r="AA29" s="2387" t="n">
        <v>23.65893396577384</v>
      </c>
      <c r="AB29" s="841" t="n">
        <v>0.09903652815607167</v>
      </c>
      <c r="AC29" s="389" t="n"/>
      <c r="AD29" s="3713" t="n">
        <v>25.74221299273637</v>
      </c>
      <c r="AE29" s="940" t="n">
        <v>23.82383687450597</v>
      </c>
      <c r="AF29" s="940" t="n">
        <v>25.15155492771088</v>
      </c>
      <c r="AG29" s="940" t="n">
        <v>1.918376118230402</v>
      </c>
      <c r="AH29" s="940" t="n">
        <v>0.5906580650254938</v>
      </c>
      <c r="AI29" s="940" t="n">
        <v>25.38059099603212</v>
      </c>
      <c r="AJ29" s="841" t="n">
        <v>0.01424797384587251</v>
      </c>
      <c r="AK29" s="389" t="n"/>
      <c r="AL29" s="3713" t="n">
        <v>25.40154113766871</v>
      </c>
      <c r="AM29" s="940" t="n">
        <v>23.82169346581852</v>
      </c>
      <c r="AN29" s="940" t="n">
        <v>25.14515229375072</v>
      </c>
      <c r="AO29" s="940" t="n">
        <v>25.12198570886742</v>
      </c>
      <c r="AP29" s="940" t="n">
        <v>1.579847671850192</v>
      </c>
      <c r="AQ29" s="940" t="n">
        <v>0.2563888439179927</v>
      </c>
      <c r="AR29" s="940" t="n">
        <v>26.36639027727878</v>
      </c>
      <c r="AS29" s="3715" t="n">
        <v>-0.03659390343021363</v>
      </c>
      <c r="AT29" s="2826" t="n"/>
      <c r="AU29" s="3713" t="n">
        <v>24.27294054325261</v>
      </c>
      <c r="AV29" s="940" t="n">
        <v>23.78160639561838</v>
      </c>
      <c r="AW29" s="940" t="n">
        <v>25.09753185774569</v>
      </c>
      <c r="AX29" s="940" t="n">
        <v>0.4913341476342374</v>
      </c>
      <c r="AY29" s="940" t="n">
        <v>-0.8245913144930732</v>
      </c>
      <c r="AZ29" s="940" t="n">
        <v>25.00134497000857</v>
      </c>
      <c r="BA29" s="841" t="n">
        <v>-0.02913460966318981</v>
      </c>
      <c r="BB29" s="2826" t="n"/>
      <c r="BC29" s="3713" t="n">
        <v>26.76644525469521</v>
      </c>
      <c r="BD29" s="940" t="n">
        <v>23.82712674246194</v>
      </c>
      <c r="BE29" s="940" t="n">
        <v>25.07381081116024</v>
      </c>
      <c r="BF29" s="940" t="n">
        <v>2.939318512233264</v>
      </c>
      <c r="BG29" s="940" t="n">
        <v>1.692634443534971</v>
      </c>
      <c r="BH29" s="940" t="n">
        <v>25.11286245160784</v>
      </c>
      <c r="BI29" s="841" t="n">
        <v>0.06584605025706658</v>
      </c>
      <c r="BJ29" s="2826" t="n"/>
      <c r="BK29" s="3713" t="n">
        <v>24.94661067097578</v>
      </c>
      <c r="BL29" s="940" t="n">
        <v>23.83246432224243</v>
      </c>
      <c r="BM29" s="940" t="n">
        <v>25.09791795777403</v>
      </c>
      <c r="BN29" s="940" t="n">
        <v>24.11612725976719</v>
      </c>
      <c r="BO29" s="940" t="n">
        <v>1.11414634873335</v>
      </c>
      <c r="BP29" s="940" t="n">
        <v>0.8304834112085935</v>
      </c>
      <c r="BQ29" s="940" t="n">
        <v>26.15942276343354</v>
      </c>
      <c r="BR29" s="841" t="n">
        <v>-0.04636234153274477</v>
      </c>
      <c r="BS29" s="2826" t="n"/>
      <c r="BT29" s="3713" t="n">
        <v>21.85119768196121</v>
      </c>
      <c r="BU29" s="940" t="n">
        <v>23.82693028928823</v>
      </c>
      <c r="BV29" s="940" t="n">
        <v>24.11314302705227</v>
      </c>
      <c r="BW29" s="940" t="n">
        <v>-1.975732607327021</v>
      </c>
      <c r="BX29" s="940" t="n">
        <v>-2.26194534509106</v>
      </c>
      <c r="BY29" s="940" t="n">
        <v>24.95128218410145</v>
      </c>
      <c r="BZ29" s="841" t="n">
        <v>-0.1242454988591958</v>
      </c>
      <c r="CA29" s="2826" t="n"/>
      <c r="CB29" s="3713" t="n">
        <v>23.82622385403375</v>
      </c>
      <c r="CC29" s="940" t="n">
        <v>23.80214637424568</v>
      </c>
      <c r="CD29" s="940" t="n">
        <v>24.18207391470225</v>
      </c>
      <c r="CE29" s="940" t="n">
        <v>0.02407747978806185</v>
      </c>
      <c r="CF29" s="940" t="n">
        <v>-0.3558500606685051</v>
      </c>
      <c r="CG29" s="940" t="n">
        <v>24.72166018517507</v>
      </c>
      <c r="CH29" s="841" t="n">
        <v>-0.03622071998539544</v>
      </c>
      <c r="CI29" s="2826" t="n"/>
      <c r="CJ29" s="3713" t="n">
        <v>24.7229244249016</v>
      </c>
      <c r="CK29" s="940" t="n">
        <v>23.93283025453562</v>
      </c>
      <c r="CL29" s="940" t="n">
        <v>24.90777475532497</v>
      </c>
      <c r="CM29" s="940" t="n">
        <v>0.7900941703659825</v>
      </c>
      <c r="CN29" s="940" t="n">
        <v>-0.184850330423366</v>
      </c>
      <c r="CO29" s="940" t="n">
        <v>24.77494865765733</v>
      </c>
      <c r="CP29" s="841" t="n">
        <v>-0.002099872474999209</v>
      </c>
      <c r="CQ29" s="389" t="n"/>
      <c r="CR29" s="3273" t="n">
        <v>25.18305810976936</v>
      </c>
      <c r="CS29" s="940" t="n">
        <v>24.0307282513788</v>
      </c>
      <c r="CT29" s="940" t="n">
        <v>25.31495466761737</v>
      </c>
      <c r="CU29" s="940" t="n">
        <v>1.152329858390555</v>
      </c>
      <c r="CV29" s="940" t="n">
        <v>-0.131896557848016</v>
      </c>
      <c r="CW29" s="940" t="n">
        <v>25.26752043692673</v>
      </c>
      <c r="CX29" s="764">
        <f>IFERROR(+CR29/CW29-1, "-")</f>
        <v/>
      </c>
      <c r="CY29" s="32" t="n"/>
      <c r="CZ29" s="940" t="n">
        <v>23.86287499704336</v>
      </c>
      <c r="DA29" s="940" t="n">
        <v>25.26408565329493</v>
      </c>
      <c r="DB29" s="940" t="n">
        <v>25.36222483794611</v>
      </c>
      <c r="DC29" s="940" t="n">
        <v>25.18581374955651</v>
      </c>
      <c r="DD29" s="940" t="n">
        <v>25.26752043692673</v>
      </c>
      <c r="DE29" s="224">
        <f>+CZ29/DD29-1</f>
        <v/>
      </c>
      <c r="DF29" s="224">
        <f>+DA29/DD29-1</f>
        <v/>
      </c>
      <c r="DG29" s="224">
        <f>+DB29/DD29-1</f>
        <v/>
      </c>
      <c r="DH29" s="841">
        <f>+DC29/DD29-1</f>
        <v/>
      </c>
      <c r="DI29" s="1167" t="n"/>
      <c r="DU29" s="2811">
        <f>(CS29-CZ29)*10^6</f>
        <v/>
      </c>
      <c r="DV29" s="2811">
        <f>(CT29-DC29)*10^6</f>
        <v/>
      </c>
      <c r="DW29" s="2811">
        <f>(CW29-DD29)*10^6</f>
        <v/>
      </c>
    </row>
    <row customHeight="1" ht="15" r="30" s="2557">
      <c r="A30" s="557" t="n"/>
      <c r="B30" s="1902" t="inlineStr">
        <is>
          <t>Postpayé</t>
        </is>
      </c>
      <c r="C30" s="1871" t="inlineStr">
        <is>
          <t>IND24</t>
        </is>
      </c>
      <c r="D30" s="1882" t="n">
        <v>3.623153615170397</v>
      </c>
      <c r="E30" s="940" t="n">
        <v>3.403656216825281</v>
      </c>
      <c r="F30" s="940" t="n">
        <v>0.2194973983451156</v>
      </c>
      <c r="G30" s="940" t="n">
        <v>4.557196097223025</v>
      </c>
      <c r="H30" s="841" t="n">
        <v>-0.2049599056362303</v>
      </c>
      <c r="I30" s="2747" t="n"/>
      <c r="J30" s="1882" t="n">
        <v>3.735392995818072</v>
      </c>
      <c r="K30" s="940" t="n">
        <v>3.341168841843468</v>
      </c>
      <c r="L30" s="940" t="n">
        <v>0.394224153974605</v>
      </c>
      <c r="M30" s="940" t="n">
        <v>4.558798496927176</v>
      </c>
      <c r="N30" s="841" t="n">
        <v>-0.1806189726666169</v>
      </c>
      <c r="O30" s="3696" t="n"/>
      <c r="P30" s="1882" t="n">
        <v>4.664358160049854</v>
      </c>
      <c r="Q30" s="940" t="n">
        <v>3.316457674867448</v>
      </c>
      <c r="R30" s="940" t="n">
        <v>1.347900485182406</v>
      </c>
      <c r="S30" s="940" t="n">
        <v>4.830652221284301</v>
      </c>
      <c r="T30" s="841" t="n">
        <v>-0.03442476369996983</v>
      </c>
      <c r="U30" s="389" t="n"/>
      <c r="V30" s="2526" t="n">
        <v>3.192759684230051</v>
      </c>
      <c r="W30" s="2387" t="n">
        <v>3.362120509393987</v>
      </c>
      <c r="X30" s="2387" t="n">
        <v>4.494300232745103</v>
      </c>
      <c r="Y30" s="2387" t="n">
        <v>-0.1693608251639356</v>
      </c>
      <c r="Z30" s="2387" t="n">
        <v>-1.301540548515052</v>
      </c>
      <c r="AA30" s="2387" t="n">
        <v>4.061910617320389</v>
      </c>
      <c r="AB30" s="841" t="n">
        <v>-0.2139758884363906</v>
      </c>
      <c r="AC30" s="389" t="n"/>
      <c r="AD30" s="1882" t="n">
        <v>3.545588867499079</v>
      </c>
      <c r="AE30" s="940" t="n">
        <v>2.91346751930137</v>
      </c>
      <c r="AF30" s="940" t="n">
        <v>4.48626942570234</v>
      </c>
      <c r="AG30" s="940" t="n">
        <v>0.6321213481977095</v>
      </c>
      <c r="AH30" s="940" t="n">
        <v>-0.9406805582032609</v>
      </c>
      <c r="AI30" s="940" t="n">
        <v>3.884685663801685</v>
      </c>
      <c r="AJ30" s="841" t="n">
        <v>-0.08729066535868812</v>
      </c>
      <c r="AK30" s="389" t="n"/>
      <c r="AL30" s="1882" t="n">
        <v>3.77124432910036</v>
      </c>
      <c r="AM30" s="940" t="n">
        <v>3.375892395112842</v>
      </c>
      <c r="AN30" s="940" t="n">
        <v>4.531718346545217</v>
      </c>
      <c r="AO30" s="940" t="n">
        <v>3.752444787402557</v>
      </c>
      <c r="AP30" s="940" t="n">
        <v>0.3953519339875173</v>
      </c>
      <c r="AQ30" s="940" t="n">
        <v>-0.7604740174448574</v>
      </c>
      <c r="AR30" s="940" t="n">
        <v>4.179861684199814</v>
      </c>
      <c r="AS30" s="841" t="n">
        <v>-0.09775858293207595</v>
      </c>
      <c r="AT30" s="2826" t="n"/>
      <c r="AU30" s="1882" t="n">
        <v>2.878602751077976</v>
      </c>
      <c r="AV30" s="940" t="n">
        <v>3.405343094948696</v>
      </c>
      <c r="AW30" s="940" t="n">
        <v>3.835215026429926</v>
      </c>
      <c r="AX30" s="940" t="n">
        <v>-0.5267403438707201</v>
      </c>
      <c r="AY30" s="940" t="n">
        <v>-0.9566122753519504</v>
      </c>
      <c r="AZ30" s="940" t="n">
        <v>3.733186666246727</v>
      </c>
      <c r="BA30" s="841" t="n">
        <v>-0.228915398979482</v>
      </c>
      <c r="BB30" s="2826" t="n"/>
      <c r="BC30" s="1882" t="n">
        <v>5.122658655156617</v>
      </c>
      <c r="BD30" s="940" t="n">
        <v>3.481281474079145</v>
      </c>
      <c r="BE30" s="940" t="n">
        <v>3.960831802585478</v>
      </c>
      <c r="BF30" s="940" t="n">
        <v>1.641377181077472</v>
      </c>
      <c r="BG30" s="940" t="n">
        <v>1.161826852571139</v>
      </c>
      <c r="BH30" s="940" t="n">
        <v>3.877039115791463</v>
      </c>
      <c r="BI30" s="841" t="n">
        <v>0.3212811380446627</v>
      </c>
      <c r="BJ30" s="2826" t="n"/>
      <c r="BK30" s="1882" t="n">
        <v>3.363255399325081</v>
      </c>
      <c r="BL30" s="940" t="n">
        <v>3.49775768572896</v>
      </c>
      <c r="BM30" s="940" t="n">
        <v>3.968067997437816</v>
      </c>
      <c r="BN30" s="940" t="n">
        <v>3.910968659660369</v>
      </c>
      <c r="BO30" s="940" t="n">
        <v>-0.1345022864038792</v>
      </c>
      <c r="BP30" s="940" t="n">
        <v>-0.5477132603352883</v>
      </c>
      <c r="BQ30" s="940" t="n">
        <v>3.770581362003343</v>
      </c>
      <c r="BR30" s="841" t="n">
        <v>-0.1080273633087302</v>
      </c>
      <c r="BS30" s="2826" t="n"/>
      <c r="BT30" s="1882" t="n">
        <v>5.450906166099839</v>
      </c>
      <c r="BU30" s="940" t="n">
        <v>3.393450177677877</v>
      </c>
      <c r="BV30" s="940" t="n">
        <v>3.790040513237522</v>
      </c>
      <c r="BW30" s="940" t="n">
        <v>2.057455988421961</v>
      </c>
      <c r="BX30" s="940" t="n">
        <v>1.660865652862317</v>
      </c>
      <c r="BY30" s="940" t="n">
        <v>3.385106529445266</v>
      </c>
      <c r="BZ30" s="841" t="n">
        <v>0.6102613370318672</v>
      </c>
      <c r="CA30" s="2826" t="n"/>
      <c r="CB30" s="1882" t="n">
        <v>4.585155678832793</v>
      </c>
      <c r="CC30" s="940" t="n">
        <v>3.433497475229951</v>
      </c>
      <c r="CD30" s="940" t="n">
        <v>3.826746046049701</v>
      </c>
      <c r="CE30" s="940" t="n">
        <v>1.151658203602842</v>
      </c>
      <c r="CF30" s="940" t="n">
        <v>0.7584096327830916</v>
      </c>
      <c r="CG30" s="940" t="n">
        <v>3.337606461952366</v>
      </c>
      <c r="CH30" s="841" t="n">
        <v>0.3737855948872597</v>
      </c>
      <c r="CI30" s="2826" t="n"/>
      <c r="CJ30" s="1882" t="n">
        <v>3.154643228654772</v>
      </c>
      <c r="CK30" s="940" t="n">
        <v>4.010427803275406</v>
      </c>
      <c r="CL30" s="940" t="n">
        <v>4.511789507592511</v>
      </c>
      <c r="CM30" s="940" t="n">
        <v>-0.8557845746206341</v>
      </c>
      <c r="CN30" s="940" t="n">
        <v>-1.357146278937739</v>
      </c>
      <c r="CO30" s="940" t="n">
        <v>4.161344512520524</v>
      </c>
      <c r="CP30" s="841" t="n">
        <v>-0.2419173132233633</v>
      </c>
      <c r="CQ30" s="389" t="n"/>
      <c r="CR30" s="940" t="n">
        <v>3.868952132354007</v>
      </c>
      <c r="CS30" s="940" t="n">
        <v>3.402062341426241</v>
      </c>
      <c r="CT30" s="940" t="n">
        <v>3.841470103708391</v>
      </c>
      <c r="CU30" s="940" t="n">
        <v>0.4668897909277665</v>
      </c>
      <c r="CV30" s="940" t="n">
        <v>0.02748202864561611</v>
      </c>
      <c r="CW30" s="940" t="n">
        <v>4.038491725091841</v>
      </c>
      <c r="CX30" s="841">
        <f>IFERROR(+CR30/CW30-1, "-")</f>
        <v/>
      </c>
      <c r="CY30" s="32" t="n"/>
      <c r="CZ30" s="940" t="n">
        <v>3.40128877588521</v>
      </c>
      <c r="DA30" s="940" t="n">
        <v>4.554785701347601</v>
      </c>
      <c r="DB30" s="940" t="n">
        <v>3.865138115732123</v>
      </c>
      <c r="DC30" s="940" t="n">
        <v>3.84142223836341</v>
      </c>
      <c r="DD30" s="940" t="n">
        <v>4.038491725091841</v>
      </c>
      <c r="DE30" s="224">
        <f>+CZ30/DD30-1</f>
        <v/>
      </c>
      <c r="DF30" s="224">
        <f>+DA30/DD30-1</f>
        <v/>
      </c>
      <c r="DG30" s="224">
        <f>+DB30/DD30-1</f>
        <v/>
      </c>
      <c r="DH30" s="841">
        <f>+DC30/DD30-1</f>
        <v/>
      </c>
      <c r="DI30" s="1167" t="n"/>
      <c r="DU30" s="2811">
        <f>(CS30-CZ30)*10^6</f>
        <v/>
      </c>
      <c r="DV30" s="2811">
        <f>(CT30-DC30)*10^6</f>
        <v/>
      </c>
      <c r="DW30" s="2811">
        <f>(CW30-DD30)*10^6</f>
        <v/>
      </c>
    </row>
    <row customFormat="1" customHeight="1" ht="15" r="31" s="155">
      <c r="A31" s="1919" t="n"/>
      <c r="B31" s="1920" t="inlineStr">
        <is>
          <t>Prix mn Entrant</t>
        </is>
      </c>
      <c r="C31" s="1871" t="inlineStr">
        <is>
          <t>IND25</t>
        </is>
      </c>
      <c r="D31" s="1921" t="n">
        <v>1.356813513742581</v>
      </c>
      <c r="E31" s="1922" t="n">
        <v>2.199018647285186</v>
      </c>
      <c r="F31" s="1922" t="n">
        <v>-0.8422051335426048</v>
      </c>
      <c r="G31" s="1922" t="n">
        <v>2.68071278807651</v>
      </c>
      <c r="H31" s="2550" t="n">
        <v>-0.4938609164780631</v>
      </c>
      <c r="I31" s="3716" t="n"/>
      <c r="J31" s="1921" t="n">
        <v>1.279522719595796</v>
      </c>
      <c r="K31" s="1922" t="n">
        <v>2.233922778429935</v>
      </c>
      <c r="L31" s="1922" t="n">
        <v>-0.954400058834139</v>
      </c>
      <c r="M31" s="1922" t="n">
        <v>2.671241290753652</v>
      </c>
      <c r="N31" s="2550" t="n">
        <v>-0.521000695809551</v>
      </c>
      <c r="O31" s="3717" t="n"/>
      <c r="P31" s="1921" t="n">
        <v>1.176348242086679</v>
      </c>
      <c r="Q31" s="1922" t="n">
        <v>2.0262433210026</v>
      </c>
      <c r="R31" s="1922" t="n">
        <v>-0.8498950789159208</v>
      </c>
      <c r="S31" s="1922" t="n">
        <v>2.796782247856422</v>
      </c>
      <c r="T31" s="2550" t="n">
        <v>-0.5793922665991305</v>
      </c>
      <c r="U31" s="490" t="n"/>
      <c r="V31" s="2538" t="n">
        <v>1.157318731813068</v>
      </c>
      <c r="W31" s="2539" t="n">
        <v>2.051835391097109</v>
      </c>
      <c r="X31" s="2539" t="n">
        <v>1.123272906938635</v>
      </c>
      <c r="Y31" s="2539" t="n">
        <v>-0.8945166592840408</v>
      </c>
      <c r="Z31" s="2539" t="n">
        <v>0.03404582487443308</v>
      </c>
      <c r="AA31" s="2539" t="n">
        <v>2.384186866056475</v>
      </c>
      <c r="AB31" s="2550" t="n">
        <v>-0.5145855602638598</v>
      </c>
      <c r="AC31" s="490" t="n"/>
      <c r="AD31" s="1921" t="n">
        <v>1.601724329760783</v>
      </c>
      <c r="AE31" s="1922" t="n">
        <v>1.844257813672021</v>
      </c>
      <c r="AF31" s="1922" t="n">
        <v>1.086122592682175</v>
      </c>
      <c r="AG31" s="1922" t="n">
        <v>-0.2425334839112381</v>
      </c>
      <c r="AH31" s="1922" t="n">
        <v>0.5156017370786079</v>
      </c>
      <c r="AI31" s="1922" t="n">
        <v>2.126227198794878</v>
      </c>
      <c r="AJ31" s="1923" t="n">
        <v>-0.2466824191372292</v>
      </c>
      <c r="AK31" s="490" t="n"/>
      <c r="AL31" s="1921" t="n">
        <v>1.483687970497837</v>
      </c>
      <c r="AM31" s="1922" t="n">
        <v>2.016977643216447</v>
      </c>
      <c r="AN31" s="1922" t="n">
        <v>1.099524834614238</v>
      </c>
      <c r="AO31" s="1922" t="n">
        <v>1.879971778970213</v>
      </c>
      <c r="AP31" s="1922" t="n">
        <v>-0.5332896727186103</v>
      </c>
      <c r="AQ31" s="1922" t="n">
        <v>0.3841631358835988</v>
      </c>
      <c r="AR31" s="1922" t="n">
        <v>2.349042369776169</v>
      </c>
      <c r="AS31" s="1923" t="n">
        <v>-0.3683860327137427</v>
      </c>
      <c r="AT31" s="2892" t="n"/>
      <c r="AU31" s="1921" t="n">
        <v>1.440480347562346</v>
      </c>
      <c r="AV31" s="1922" t="n">
        <v>1.965347307282981</v>
      </c>
      <c r="AW31" s="1922" t="n">
        <v>1.296361644577344</v>
      </c>
      <c r="AX31" s="1922" t="n">
        <v>-0.5248669597206352</v>
      </c>
      <c r="AY31" s="1922" t="n">
        <v>0.144118702985002</v>
      </c>
      <c r="AZ31" s="1922" t="n">
        <v>2.143649957018309</v>
      </c>
      <c r="BA31" s="1923" t="n">
        <v>-0.3280244552772181</v>
      </c>
      <c r="BB31" s="2892" t="n"/>
      <c r="BC31" s="1921" t="n">
        <v>1.46707809244335</v>
      </c>
      <c r="BD31" s="1922" t="n">
        <v>1.840659368426685</v>
      </c>
      <c r="BE31" s="1922" t="n">
        <v>1.299800681770779</v>
      </c>
      <c r="BF31" s="1922" t="n">
        <v>-0.373581275983335</v>
      </c>
      <c r="BG31" s="1922" t="n">
        <v>0.1672774106725707</v>
      </c>
      <c r="BH31" s="1922" t="n">
        <v>1.879168062669633</v>
      </c>
      <c r="BI31" s="1923" t="n">
        <v>-0.2192938345497686</v>
      </c>
      <c r="BJ31" s="2892" t="n"/>
      <c r="BK31" s="1921" t="n">
        <v>1.387331332869979</v>
      </c>
      <c r="BL31" s="1922" t="n">
        <v>1.88240142048277</v>
      </c>
      <c r="BM31" s="1922" t="n">
        <v>1.328886549248838</v>
      </c>
      <c r="BN31" s="1922" t="n">
        <v>1.985944065043621</v>
      </c>
      <c r="BO31" s="1922" t="n">
        <v>-0.4950700876127909</v>
      </c>
      <c r="BP31" s="1922" t="n">
        <v>-0.5986127321736419</v>
      </c>
      <c r="BQ31" s="1922" t="n">
        <v>1.977596599952603</v>
      </c>
      <c r="BR31" s="1923" t="n">
        <v>-0.2984760729750298</v>
      </c>
      <c r="BS31" s="2892" t="n"/>
      <c r="BT31" s="1921" t="n">
        <v>1.625205964637513</v>
      </c>
      <c r="BU31" s="1922" t="n">
        <v>1.82149491965694</v>
      </c>
      <c r="BV31" s="1922" t="n">
        <v>2.053287581710133</v>
      </c>
      <c r="BW31" s="1922" t="n">
        <v>-0.1962889550194264</v>
      </c>
      <c r="BX31" s="1922" t="n">
        <v>-0.42808161707262</v>
      </c>
      <c r="BY31" s="1922" t="n">
        <v>1.576282729892429</v>
      </c>
      <c r="BZ31" s="1923" t="n">
        <v>0.03103709367444707</v>
      </c>
      <c r="CA31" s="2892" t="n"/>
      <c r="CB31" s="1921" t="n">
        <v>1.323612360154637</v>
      </c>
      <c r="CC31" s="1922" t="n">
        <v>1.888804782106619</v>
      </c>
      <c r="CD31" s="1922" t="n">
        <v>2.127175433510559</v>
      </c>
      <c r="CE31" s="1922" t="n">
        <v>-0.5651924219519819</v>
      </c>
      <c r="CF31" s="1922" t="n">
        <v>-0.8035630733559223</v>
      </c>
      <c r="CG31" s="1922" t="n">
        <v>1.642870275093161</v>
      </c>
      <c r="CH31" s="1923" t="n">
        <v>-0.1943293513667234</v>
      </c>
      <c r="CI31" s="2892" t="n"/>
      <c r="CJ31" s="1921" t="n">
        <v>1.21548931572263</v>
      </c>
      <c r="CK31" s="1922" t="n">
        <v>1.987113017985848</v>
      </c>
      <c r="CL31" s="1922" t="n">
        <v>2.099242595806307</v>
      </c>
      <c r="CM31" s="1922" t="n">
        <v>-0.7716237022632182</v>
      </c>
      <c r="CN31" s="1922" t="n">
        <v>-0.8837532800836774</v>
      </c>
      <c r="CO31" s="1922" t="n">
        <v>1.369808311960907</v>
      </c>
      <c r="CP31" s="1923" t="n">
        <v>-0.1126573659181312</v>
      </c>
      <c r="CQ31" s="490" t="n"/>
      <c r="CR31" s="1922" t="n">
        <v>1.370687694200897</v>
      </c>
      <c r="CS31" s="1922" t="n">
        <v>1.976833407306373</v>
      </c>
      <c r="CT31" s="1922" t="n">
        <v>1.542569225944852</v>
      </c>
      <c r="CU31" s="1922" t="n">
        <v>-0.6061457131054759</v>
      </c>
      <c r="CV31" s="1922" t="n">
        <v>-0.1718815317439555</v>
      </c>
      <c r="CW31" s="1922" t="n">
        <v>2.088144523600046</v>
      </c>
      <c r="CX31" s="764">
        <f>IFERROR(+CR31/CW31-1, "-")</f>
        <v/>
      </c>
      <c r="CY31" s="118" t="n"/>
      <c r="CZ31" s="1922" t="n">
        <v>1.976833407306373</v>
      </c>
      <c r="DA31" s="1922" t="n">
        <v>1.134714323485254</v>
      </c>
      <c r="DB31" s="1922" t="n">
        <v>1.355793152189238</v>
      </c>
      <c r="DC31" s="1922" t="n">
        <v>1.542569225944852</v>
      </c>
      <c r="DD31" s="1922" t="n">
        <v>2.088144523600046</v>
      </c>
      <c r="DE31" s="1099">
        <f>+CZ31/DD31-1</f>
        <v/>
      </c>
      <c r="DF31" s="1099">
        <f>+DA31/DD31-1</f>
        <v/>
      </c>
      <c r="DG31" s="1099">
        <f>+DB31/DD31-1</f>
        <v/>
      </c>
      <c r="DH31" s="1923">
        <f>+DC31/DD31-1</f>
        <v/>
      </c>
      <c r="DI31" s="1167" t="n"/>
      <c r="DJ31" s="12" t="n"/>
      <c r="DK31" s="12" t="n"/>
      <c r="DL31" s="12" t="n"/>
      <c r="DM31" s="12" t="n"/>
      <c r="DN31" s="12" t="n"/>
      <c r="DU31" s="2811">
        <f>(CS31-CZ31)*10^6</f>
        <v/>
      </c>
      <c r="DV31" s="2811">
        <f>(CT31-DC31)*10^6</f>
        <v/>
      </c>
      <c r="DW31" s="2811">
        <f>(CW31-DD31)*10^6</f>
        <v/>
      </c>
    </row>
    <row customHeight="1" ht="15" r="32" s="2557">
      <c r="A32" s="557" t="n"/>
      <c r="B32" s="1902" t="inlineStr">
        <is>
          <t>Prépayé</t>
        </is>
      </c>
      <c r="C32" s="1871" t="inlineStr">
        <is>
          <t>IND26</t>
        </is>
      </c>
      <c r="D32" s="1882" t="n">
        <v>1.42730992851321</v>
      </c>
      <c r="E32" s="940" t="n">
        <v>2.299496830221011</v>
      </c>
      <c r="F32" s="940" t="n">
        <v>-0.872186901707801</v>
      </c>
      <c r="G32" s="940" t="n">
        <v>2.733388313000045</v>
      </c>
      <c r="H32" s="841" t="n">
        <v>-0.4778239441045028</v>
      </c>
      <c r="I32" s="2747" t="n"/>
      <c r="J32" s="1882" t="n">
        <v>1.347872794952117</v>
      </c>
      <c r="K32" s="940" t="n">
        <v>2.336420728878859</v>
      </c>
      <c r="L32" s="940" t="n">
        <v>-0.988547933926742</v>
      </c>
      <c r="M32" s="940" t="n">
        <v>2.747233666747609</v>
      </c>
      <c r="N32" s="841" t="n">
        <v>-0.5093708950692081</v>
      </c>
      <c r="O32" s="3696" t="n"/>
      <c r="P32" s="1882" t="n">
        <v>1.241440049584804</v>
      </c>
      <c r="Q32" s="940" t="n">
        <v>2.119084106884817</v>
      </c>
      <c r="R32" s="940" t="n">
        <v>-0.8776440573000128</v>
      </c>
      <c r="S32" s="940" t="n">
        <v>2.853043807189493</v>
      </c>
      <c r="T32" s="841" t="n">
        <v>-0.5648717182482611</v>
      </c>
      <c r="U32" s="389" t="n"/>
      <c r="V32" s="2526" t="n">
        <v>1.208617911562791</v>
      </c>
      <c r="W32" s="2387" t="n">
        <v>2.145980345616624</v>
      </c>
      <c r="X32" s="2387" t="n">
        <v>1.175369031199476</v>
      </c>
      <c r="Y32" s="2387" t="n">
        <v>-0.9373624340538331</v>
      </c>
      <c r="Z32" s="2387" t="n">
        <v>0.03324888036331508</v>
      </c>
      <c r="AA32" s="2387" t="n">
        <v>2.448741647210011</v>
      </c>
      <c r="AB32" s="841" t="n">
        <v>-0.5064330641250629</v>
      </c>
      <c r="AC32" s="389" t="n"/>
      <c r="AD32" s="1882" t="n">
        <v>1.690614117987947</v>
      </c>
      <c r="AE32" s="940" t="n">
        <v>1.929178675648827</v>
      </c>
      <c r="AF32" s="940" t="n">
        <v>1.136208887043767</v>
      </c>
      <c r="AG32" s="940" t="n">
        <v>-0.2385645576608797</v>
      </c>
      <c r="AH32" s="940" t="n">
        <v>0.5544052309441798</v>
      </c>
      <c r="AI32" s="940" t="n">
        <v>2.191156559950945</v>
      </c>
      <c r="AJ32" s="841" t="n">
        <v>-0.2284375526202491</v>
      </c>
      <c r="AK32" s="389" t="n"/>
      <c r="AL32" s="1882" t="n">
        <v>1.567539008244804</v>
      </c>
      <c r="AM32" s="940" t="n">
        <v>2.109841314616273</v>
      </c>
      <c r="AN32" s="940" t="n">
        <v>1.150201851859134</v>
      </c>
      <c r="AO32" s="940" t="n">
        <v>1.989433189346465</v>
      </c>
      <c r="AP32" s="940" t="n">
        <v>-0.5423023063714691</v>
      </c>
      <c r="AQ32" s="940" t="n">
        <v>0.4173371563856696</v>
      </c>
      <c r="AR32" s="940" t="n">
        <v>2.417497259339628</v>
      </c>
      <c r="AS32" s="841" t="n">
        <v>-0.3515860246836442</v>
      </c>
      <c r="AT32" s="2826" t="n"/>
      <c r="AU32" s="1882" t="n">
        <v>1.520820297104625</v>
      </c>
      <c r="AV32" s="940" t="n">
        <v>2.055845050879109</v>
      </c>
      <c r="AW32" s="940" t="n">
        <v>1.375261817226748</v>
      </c>
      <c r="AX32" s="940" t="n">
        <v>-0.5350247537744843</v>
      </c>
      <c r="AY32" s="940" t="n">
        <v>0.1455584798778771</v>
      </c>
      <c r="AZ32" s="940" t="n">
        <v>2.227667639850322</v>
      </c>
      <c r="BA32" s="841" t="n">
        <v>-0.317303771038839</v>
      </c>
      <c r="BB32" s="2826" t="n"/>
      <c r="BC32" s="1882" t="n">
        <v>1.552271200884018</v>
      </c>
      <c r="BD32" s="940" t="n">
        <v>1.925727264343122</v>
      </c>
      <c r="BE32" s="940" t="n">
        <v>1.383428924584201</v>
      </c>
      <c r="BF32" s="940" t="n">
        <v>-0.373456063459104</v>
      </c>
      <c r="BG32" s="940" t="n">
        <v>0.1688422762998167</v>
      </c>
      <c r="BH32" s="940" t="n">
        <v>1.957756669980022</v>
      </c>
      <c r="BI32" s="841" t="n">
        <v>-0.2071173988645596</v>
      </c>
      <c r="BJ32" s="2826" t="n"/>
      <c r="BK32" s="1882" t="n">
        <v>1.468312311674097</v>
      </c>
      <c r="BL32" s="940" t="n">
        <v>1.969455988856273</v>
      </c>
      <c r="BM32" s="940" t="n">
        <v>1.416061041716686</v>
      </c>
      <c r="BN32" s="940" t="n">
        <v>1.976592264711829</v>
      </c>
      <c r="BO32" s="940" t="n">
        <v>-0.501143677182176</v>
      </c>
      <c r="BP32" s="940" t="n">
        <v>-0.5082799530377313</v>
      </c>
      <c r="BQ32" s="940" t="n">
        <v>2.055663349803436</v>
      </c>
      <c r="BR32" s="841" t="n">
        <v>-0.2857233594136421</v>
      </c>
      <c r="BS32" s="2826" t="n"/>
      <c r="BT32" s="1882" t="n">
        <v>1.72107475415541</v>
      </c>
      <c r="BU32" s="940" t="n">
        <v>1.905688463801165</v>
      </c>
      <c r="BV32" s="940" t="n">
        <v>2.043763680256119</v>
      </c>
      <c r="BW32" s="940" t="n">
        <v>-0.1846137096457552</v>
      </c>
      <c r="BX32" s="940" t="n">
        <v>-0.3226889261007093</v>
      </c>
      <c r="BY32" s="940" t="n">
        <v>1.650118992991413</v>
      </c>
      <c r="BZ32" s="841" t="n">
        <v>0.04300039055690452</v>
      </c>
      <c r="CA32" s="2826" t="n"/>
      <c r="CB32" s="1882" t="n">
        <v>1.40145727717822</v>
      </c>
      <c r="CC32" s="940" t="n">
        <v>1.976038249481353</v>
      </c>
      <c r="CD32" s="940" t="n">
        <v>2.117394924685195</v>
      </c>
      <c r="CE32" s="940" t="n">
        <v>-0.5745809723031323</v>
      </c>
      <c r="CF32" s="940" t="n">
        <v>-0.7159376475069748</v>
      </c>
      <c r="CG32" s="940" t="n">
        <v>1.723122147753823</v>
      </c>
      <c r="CH32" s="841" t="n">
        <v>-0.1866756056701546</v>
      </c>
      <c r="CI32" s="2826" t="n"/>
      <c r="CJ32" s="1882" t="n">
        <v>1.287724755794029</v>
      </c>
      <c r="CK32" s="940" t="n">
        <v>2.078484894138699</v>
      </c>
      <c r="CL32" s="940" t="n">
        <v>2.089390663189207</v>
      </c>
      <c r="CM32" s="940" t="n">
        <v>-0.7907601383446696</v>
      </c>
      <c r="CN32" s="940" t="n">
        <v>-0.8016659073951784</v>
      </c>
      <c r="CO32" s="940" t="n">
        <v>1.43711896545742</v>
      </c>
      <c r="CP32" s="841" t="n">
        <v>-0.1039539615398787</v>
      </c>
      <c r="CQ32" s="389" t="n"/>
      <c r="CR32" s="940" t="n">
        <v>1.446556996049553</v>
      </c>
      <c r="CS32" s="940" t="n">
        <v>2.067815021468837</v>
      </c>
      <c r="CT32" s="940" t="n">
        <v>1.601246268203445</v>
      </c>
      <c r="CU32" s="940" t="n">
        <v>-0.6212580254192839</v>
      </c>
      <c r="CV32" s="940" t="n">
        <v>-0.1546892721538915</v>
      </c>
      <c r="CW32" s="940" t="n">
        <v>2.16338224636474</v>
      </c>
      <c r="CX32" s="841">
        <f>IFERROR(+CR32/CW32-1, "-")</f>
        <v/>
      </c>
      <c r="CY32" s="32" t="n"/>
      <c r="CZ32" s="940" t="n">
        <v>2.067815021468837</v>
      </c>
      <c r="DA32" s="940" t="n">
        <v>1.188860131678329</v>
      </c>
      <c r="DB32" s="940" t="n">
        <v>1.434653143969654</v>
      </c>
      <c r="DC32" s="940" t="n">
        <v>1.601246268203445</v>
      </c>
      <c r="DD32" s="940" t="n">
        <v>2.16338224636474</v>
      </c>
      <c r="DE32" s="224">
        <f>+CZ32/DD32-1</f>
        <v/>
      </c>
      <c r="DF32" s="224">
        <f>+DA32/DD32-1</f>
        <v/>
      </c>
      <c r="DG32" s="224">
        <f>+DB32/DD32-1</f>
        <v/>
      </c>
      <c r="DH32" s="841">
        <f>+DC32/DD32-1</f>
        <v/>
      </c>
      <c r="DI32" s="1167" t="n"/>
      <c r="DU32" s="2811">
        <f>(CS32-CZ32)*10^6</f>
        <v/>
      </c>
      <c r="DV32" s="2811">
        <f>(CT32-DC32)*10^6</f>
        <v/>
      </c>
      <c r="DW32" s="2811">
        <f>(CW32-DD32)*10^6</f>
        <v/>
      </c>
    </row>
    <row customHeight="1" ht="15" r="33" s="2557">
      <c r="A33" s="567" t="n"/>
      <c r="B33" s="1926" t="inlineStr">
        <is>
          <t>Postpayé</t>
        </is>
      </c>
      <c r="C33" s="1871" t="inlineStr">
        <is>
          <t>IND27</t>
        </is>
      </c>
      <c r="D33" s="3718" t="n">
        <v>0.3781761965948949</v>
      </c>
      <c r="E33" s="3719" t="n">
        <v>0.6740103640963097</v>
      </c>
      <c r="F33" s="3719" t="n">
        <v>-0.2958341675014148</v>
      </c>
      <c r="G33" s="3719" t="n">
        <v>1.321653605893145</v>
      </c>
      <c r="H33" s="1187" t="n">
        <v>-0.7138613363527037</v>
      </c>
      <c r="I33" s="2747" t="n"/>
      <c r="J33" s="3718" t="n">
        <v>0.3629988432479375</v>
      </c>
      <c r="K33" s="3719" t="n">
        <v>0.6828238659561798</v>
      </c>
      <c r="L33" s="3719" t="n">
        <v>-0.3198250227082424</v>
      </c>
      <c r="M33" s="3719" t="n">
        <v>0.901485271898799</v>
      </c>
      <c r="N33" s="1187" t="n">
        <v>-0.5973324750127611</v>
      </c>
      <c r="O33" s="3720" t="n"/>
      <c r="P33" s="3718" t="n">
        <v>0.3184437079999613</v>
      </c>
      <c r="Q33" s="3719" t="n">
        <v>0.6199123185685884</v>
      </c>
      <c r="R33" s="3719" t="n">
        <v>-0.3014686105686271</v>
      </c>
      <c r="S33" s="3719" t="n">
        <v>1.345201292060351</v>
      </c>
      <c r="T33" s="1187" t="n">
        <v>-0.7632743070650614</v>
      </c>
      <c r="U33" s="1042" t="n"/>
      <c r="V33" s="3721" t="n">
        <v>0.3584065964758157</v>
      </c>
      <c r="W33" s="3722" t="n">
        <v>0.6271595896127548</v>
      </c>
      <c r="X33" s="3722" t="n">
        <v>0.3427342659349886</v>
      </c>
      <c r="Y33" s="3722" t="n">
        <v>-0.268752993136939</v>
      </c>
      <c r="Z33" s="3722" t="n">
        <v>0.01567233054082712</v>
      </c>
      <c r="AA33" s="3722" t="n">
        <v>1.024715745706947</v>
      </c>
      <c r="AB33" s="1187" t="n">
        <v>-0.6502380313981098</v>
      </c>
      <c r="AC33" s="1042" t="n"/>
      <c r="AD33" s="3718" t="n">
        <v>0.4331131178877578</v>
      </c>
      <c r="AE33" s="3719" t="n">
        <v>0.562387337270556</v>
      </c>
      <c r="AF33" s="3719" t="n">
        <v>0.3326571738766377</v>
      </c>
      <c r="AG33" s="1912" t="n">
        <v>-0.1292742193827982</v>
      </c>
      <c r="AH33" s="1912" t="n">
        <v>0.1004559440111201</v>
      </c>
      <c r="AI33" s="3719" t="n">
        <v>0.8664569496777866</v>
      </c>
      <c r="AJ33" s="1187" t="n">
        <v>-0.500133136390883</v>
      </c>
      <c r="AK33" s="1042" t="n"/>
      <c r="AL33" s="3718" t="n">
        <v>0.3949564344283669</v>
      </c>
      <c r="AM33" s="3719" t="n">
        <v>0.6151016290454231</v>
      </c>
      <c r="AN33" s="3719" t="n">
        <v>0.33688237309382</v>
      </c>
      <c r="AO33" s="3719" t="n">
        <v>0.4916843452480931</v>
      </c>
      <c r="AP33" s="1912" t="n">
        <v>-0.2201451946170562</v>
      </c>
      <c r="AQ33" s="1912" t="n">
        <v>0.0580740613345469</v>
      </c>
      <c r="AR33" s="3719" t="n">
        <v>1.020199139935024</v>
      </c>
      <c r="AS33" s="1187" t="n">
        <v>-0.6128633920888018</v>
      </c>
      <c r="AT33" s="3361" t="n"/>
      <c r="AU33" s="3718" t="n">
        <v>0.4088692021683225</v>
      </c>
      <c r="AV33" s="3719" t="n">
        <v>0.5993071160203276</v>
      </c>
      <c r="AW33" s="3719" t="n">
        <v>0.3286830087576184</v>
      </c>
      <c r="AX33" s="1912" t="n">
        <v>-0.1904379138520051</v>
      </c>
      <c r="AY33" s="1912" t="n">
        <v>0.08018619341070415</v>
      </c>
      <c r="AZ33" s="3719" t="n">
        <v>0.7259396553616687</v>
      </c>
      <c r="BA33" s="1187" t="n">
        <v>-0.4367724656609085</v>
      </c>
      <c r="BB33" s="3361" t="n"/>
      <c r="BC33" s="3718" t="n">
        <v>0.3834522525693014</v>
      </c>
      <c r="BD33" s="3719" t="n">
        <v>0.5599174850215891</v>
      </c>
      <c r="BE33" s="3719" t="n">
        <v>0.3168613469175282</v>
      </c>
      <c r="BF33" s="1912" t="n">
        <v>-0.1764652324522877</v>
      </c>
      <c r="BG33" s="1912" t="n">
        <v>0.06659090565177328</v>
      </c>
      <c r="BH33" s="3719" t="n">
        <v>0.6158320299284136</v>
      </c>
      <c r="BI33" s="1187" t="n">
        <v>-0.377342791647464</v>
      </c>
      <c r="BJ33" s="3361" t="n"/>
      <c r="BK33" s="3718" t="n">
        <v>0.3610601228527788</v>
      </c>
      <c r="BL33" s="3719" t="n">
        <v>0.5723634809264478</v>
      </c>
      <c r="BM33" s="3719" t="n">
        <v>0.3195099841367188</v>
      </c>
      <c r="BN33" s="3719" t="n">
        <v>2.565728936009806</v>
      </c>
      <c r="BO33" s="1912" t="n">
        <v>-0.211303358073669</v>
      </c>
      <c r="BP33" s="1912" t="n">
        <v>-2.204668813157027</v>
      </c>
      <c r="BQ33" s="3719" t="n">
        <v>0.6603020525456572</v>
      </c>
      <c r="BR33" s="1187" t="n">
        <v>-0.4531894585806804</v>
      </c>
      <c r="BS33" s="3361" t="n"/>
      <c r="BT33" s="3718" t="n">
        <v>0.4223074713057817</v>
      </c>
      <c r="BU33" s="3719" t="n">
        <v>0.5540380857863908</v>
      </c>
      <c r="BV33" s="3719" t="n">
        <v>2.641114409291724</v>
      </c>
      <c r="BW33" s="1912" t="n">
        <v>-0.1317306144806091</v>
      </c>
      <c r="BX33" s="1912" t="n">
        <v>-2.218806937985943</v>
      </c>
      <c r="BY33" s="3719" t="n">
        <v>0.4784756407269812</v>
      </c>
      <c r="BZ33" s="1187" t="n">
        <v>-0.1173898201711152</v>
      </c>
      <c r="CA33" s="3361" t="n"/>
      <c r="CB33" s="3718" t="n">
        <v>0.3461596937493673</v>
      </c>
      <c r="CC33" s="3719" t="n">
        <v>0.5748236886976654</v>
      </c>
      <c r="CD33" s="3719" t="n">
        <v>2.729304415699196</v>
      </c>
      <c r="CE33" s="1912" t="n">
        <v>-0.2286639949482981</v>
      </c>
      <c r="CF33" s="1912" t="n">
        <v>-2.383144721949829</v>
      </c>
      <c r="CG33" s="3719" t="n">
        <v>0.4799105352782262</v>
      </c>
      <c r="CH33" s="1187" t="n">
        <v>-0.2786995318852865</v>
      </c>
      <c r="CI33" s="3361" t="n"/>
      <c r="CJ33" s="3718" t="n">
        <v>0.3130355374253981</v>
      </c>
      <c r="CK33" s="3719" t="n">
        <v>0.6065085562988396</v>
      </c>
      <c r="CL33" s="3719" t="n">
        <v>2.709419939405972</v>
      </c>
      <c r="CM33" s="1912" t="n">
        <v>-0.2934730188734415</v>
      </c>
      <c r="CN33" s="1912" t="n">
        <v>-2.396384401980574</v>
      </c>
      <c r="CO33" s="3719" t="n">
        <v>0.4019695598553764</v>
      </c>
      <c r="CP33" s="1187" t="n">
        <v>-0.2212456646268828</v>
      </c>
      <c r="CQ33" s="1042" t="n"/>
      <c r="CR33" s="3719" t="n">
        <v>0.3726313532803702</v>
      </c>
      <c r="CS33" s="3719" t="n">
        <v>0.07842618062739636</v>
      </c>
      <c r="CT33" s="3719" t="n">
        <v>0.06914282735586037</v>
      </c>
      <c r="CU33" s="1912" t="n">
        <v>0.2942051726529739</v>
      </c>
      <c r="CV33" s="1912" t="n">
        <v>0.3034885259245099</v>
      </c>
      <c r="CW33" s="3719" t="n">
        <v>0.7388388035614519</v>
      </c>
      <c r="CX33" s="1041">
        <f>IFERROR(+CR33/CW33-1, "-")</f>
        <v/>
      </c>
      <c r="CY33" s="32" t="n"/>
      <c r="CZ33" s="3719" t="n">
        <v>0.603007852983778</v>
      </c>
      <c r="DA33" s="3719" t="n">
        <v>0.3399283314787766</v>
      </c>
      <c r="DB33" s="3719" t="n">
        <v>0.3545100584996759</v>
      </c>
      <c r="DC33" s="3719" t="n">
        <v>0.545787984673394</v>
      </c>
      <c r="DD33" s="3719" t="n">
        <v>0.7388388035614519</v>
      </c>
      <c r="DE33" s="513">
        <f>+CZ33/DD33-1</f>
        <v/>
      </c>
      <c r="DF33" s="513">
        <f>+DA33/DD33-1</f>
        <v/>
      </c>
      <c r="DG33" s="513">
        <f>+DB33/DD33-1</f>
        <v/>
      </c>
      <c r="DH33" s="1187">
        <f>+DC33/DD33-1</f>
        <v/>
      </c>
      <c r="DI33" s="1167" t="n"/>
      <c r="DU33" s="2811">
        <f>(CS33-CZ33)*10^6</f>
        <v/>
      </c>
      <c r="DV33" s="2811">
        <f>(CT33-DC33)*10^6</f>
        <v/>
      </c>
      <c r="DW33" s="2811">
        <f>(CW33-DD33)*10^6</f>
        <v/>
      </c>
    </row>
    <row customHeight="1" ht="4.5" r="34" s="2557">
      <c r="CV34" s="2619">
        <f>CR34-CT34</f>
        <v/>
      </c>
      <c r="CZ34" s="34" t="n"/>
      <c r="DD34" s="34" t="n"/>
      <c r="DU34" s="2811">
        <f>(CS34-CZ34)*10^6</f>
        <v/>
      </c>
      <c r="DV34" s="2811">
        <f>(CT34-DC34)*10^6</f>
        <v/>
      </c>
      <c r="DW34" s="2811">
        <f>(CW34-DD34)*10^6</f>
        <v/>
      </c>
    </row>
    <row customHeight="1" ht="28.5" r="35" s="2557">
      <c r="CS35" s="2725" t="n"/>
      <c r="CT35" s="2725" t="n"/>
      <c r="CU35" s="2725" t="n"/>
      <c r="CV35" s="2725" t="n"/>
      <c r="DD35" s="34" t="n"/>
      <c r="DU35" s="2811">
        <f>(CS35-CZ35)*10^6</f>
        <v/>
      </c>
      <c r="DV35" s="2811">
        <f>(CT35-DC35)*10^6</f>
        <v/>
      </c>
      <c r="DW35" s="2811">
        <f>(CW35-DD35)*10^6</f>
        <v/>
      </c>
    </row>
    <row r="36">
      <c r="DU36" s="2811">
        <f>(CS36-CZ36)*10^6</f>
        <v/>
      </c>
      <c r="DV36" s="2811">
        <f>(CT36-DC36)*10^6</f>
        <v/>
      </c>
      <c r="DW36" s="2811">
        <f>(CW36-DD36)*10^6</f>
        <v/>
      </c>
    </row>
    <row r="37">
      <c r="DU37" s="2811">
        <f>(CS37-CZ37)*10^6</f>
        <v/>
      </c>
      <c r="DV37" s="2811">
        <f>(CT37-DC37)*10^6</f>
        <v/>
      </c>
      <c r="DW37" s="2811">
        <f>(CW37-DD37)*10^6</f>
        <v/>
      </c>
    </row>
    <row r="38">
      <c r="DU38" s="2811">
        <f>(CS38-CZ38)*10^6</f>
        <v/>
      </c>
      <c r="DV38" s="2811">
        <f>(CT38-DC38)*10^6</f>
        <v/>
      </c>
      <c r="DW38" s="2811">
        <f>(CW38-DD38)*10^6</f>
        <v/>
      </c>
    </row>
    <row r="39">
      <c r="DU39" s="2811">
        <f>(CS39-CZ39)*10^6</f>
        <v/>
      </c>
      <c r="DV39" s="2811">
        <f>(CT39-DC39)*10^6</f>
        <v/>
      </c>
      <c r="DW39" s="2811">
        <f>(CW39-DD39)*10^6</f>
        <v/>
      </c>
    </row>
    <row r="40">
      <c r="DU40" s="2811">
        <f>(CS40-CZ40)*10^6</f>
        <v/>
      </c>
      <c r="DV40" s="2811">
        <f>(CT40-DC40)*10^6</f>
        <v/>
      </c>
      <c r="DW40" s="2811">
        <f>(CW40-DD40)*10^6</f>
        <v/>
      </c>
    </row>
    <row r="41">
      <c r="DU41" s="2811">
        <f>(CS41-CZ41)*10^6</f>
        <v/>
      </c>
      <c r="DV41" s="2811">
        <f>(CT41-DC41)*10^6</f>
        <v/>
      </c>
      <c r="DW41" s="2811">
        <f>(CW41-DD41)*10^6</f>
        <v/>
      </c>
    </row>
    <row r="42">
      <c r="DU42" s="2811">
        <f>(CS42-CZ42)*10^6</f>
        <v/>
      </c>
      <c r="DV42" s="2811">
        <f>(CT42-DC42)*10^6</f>
        <v/>
      </c>
      <c r="DW42" s="2811">
        <f>(CW42-DD42)*10^6</f>
        <v/>
      </c>
    </row>
    <row r="43">
      <c r="DU43" s="2811">
        <f>(CS43-CZ43)*10^6</f>
        <v/>
      </c>
      <c r="DV43" s="2811">
        <f>(CT43-DC43)*10^6</f>
        <v/>
      </c>
      <c r="DW43" s="2811">
        <f>(CW43-DD43)*10^6</f>
        <v/>
      </c>
    </row>
    <row r="44">
      <c r="DU44" s="2811">
        <f>(CS44-CZ44)*10^6</f>
        <v/>
      </c>
      <c r="DV44" s="2811">
        <f>(CT44-DC44)*10^6</f>
        <v/>
      </c>
      <c r="DW44" s="2811">
        <f>(CW44-DD44)*10^6</f>
        <v/>
      </c>
    </row>
    <row r="45">
      <c r="DU45" s="2811">
        <f>(CS45-CZ45)*10^6</f>
        <v/>
      </c>
      <c r="DV45" s="2811">
        <f>(CT45-DC45)*10^6</f>
        <v/>
      </c>
      <c r="DW45" s="2811">
        <f>(CW45-DD45)*10^6</f>
        <v/>
      </c>
    </row>
    <row r="46">
      <c r="DU46" s="2811">
        <f>(CS46-CZ46)*10^6</f>
        <v/>
      </c>
      <c r="DV46" s="2811">
        <f>(CT46-DC46)*10^6</f>
        <v/>
      </c>
      <c r="DW46" s="2811">
        <f>(CW46-DD46)*10^6</f>
        <v/>
      </c>
    </row>
    <row r="47">
      <c r="DU47" s="2811">
        <f>(CS47-CZ47)*10^6</f>
        <v/>
      </c>
      <c r="DV47" s="2811">
        <f>(CT47-DC47)*10^6</f>
        <v/>
      </c>
      <c r="DW47" s="2811">
        <f>(CW47-DD47)*10^6</f>
        <v/>
      </c>
    </row>
    <row r="48">
      <c r="DU48" s="2811">
        <f>(CS48-CZ48)*10^6</f>
        <v/>
      </c>
      <c r="DV48" s="2811">
        <f>(CT48-DC48)*10^6</f>
        <v/>
      </c>
      <c r="DW48" s="2811">
        <f>(CW48-DD48)*10^6</f>
        <v/>
      </c>
    </row>
    <row r="49">
      <c r="DU49" s="2811">
        <f>(CS49-CZ49)*10^6</f>
        <v/>
      </c>
      <c r="DV49" s="2811">
        <f>(CT49-DC49)*10^6</f>
        <v/>
      </c>
      <c r="DW49" s="2811">
        <f>(CW49-DD49)*10^6</f>
        <v/>
      </c>
    </row>
    <row r="50">
      <c r="DU50" s="2811">
        <f>(CS50-CZ50)*10^6</f>
        <v/>
      </c>
      <c r="DV50" s="2811">
        <f>(CT50-DC50)*10^6</f>
        <v/>
      </c>
      <c r="DW50" s="2811">
        <f>(CW50-DD50)*10^6</f>
        <v/>
      </c>
    </row>
    <row r="51">
      <c r="DU51" s="2811">
        <f>(CS51-CZ51)*10^6</f>
        <v/>
      </c>
      <c r="DV51" s="2811">
        <f>(CT51-DC51)*10^6</f>
        <v/>
      </c>
      <c r="DW51" s="2811">
        <f>(CW51-DD51)*10^6</f>
        <v/>
      </c>
    </row>
    <row r="52">
      <c r="DU52" s="2811">
        <f>(CS52-CZ52)*10^6</f>
        <v/>
      </c>
      <c r="DV52" s="2811">
        <f>(CT52-DC52)*10^6</f>
        <v/>
      </c>
      <c r="DW52" s="2811">
        <f>(CW52-DD52)*10^6</f>
        <v/>
      </c>
    </row>
    <row r="53">
      <c r="DU53" s="2811">
        <f>(CS53-CZ53)*10^6</f>
        <v/>
      </c>
      <c r="DV53" s="2811">
        <f>(CT53-DC53)*10^6</f>
        <v/>
      </c>
      <c r="DW53" s="2811">
        <f>(CW53-DD53)*10^6</f>
        <v/>
      </c>
    </row>
    <row r="54">
      <c r="DU54" s="2811">
        <f>(CS54-CZ54)*10^6</f>
        <v/>
      </c>
      <c r="DV54" s="2811">
        <f>(CT54-DC54)*10^6</f>
        <v/>
      </c>
      <c r="DW54" s="2811">
        <f>(CW54-DD54)*10^6</f>
        <v/>
      </c>
    </row>
    <row r="55">
      <c r="DU55" s="2811">
        <f>(CS55-CZ55)*10^6</f>
        <v/>
      </c>
      <c r="DV55" s="2811">
        <f>(CT55-DC55)*10^6</f>
        <v/>
      </c>
      <c r="DW55" s="2811">
        <f>(CW55-DD55)*10^6</f>
        <v/>
      </c>
    </row>
    <row r="56">
      <c r="DU56" s="2811">
        <f>(CS56-CZ56)*10^6</f>
        <v/>
      </c>
      <c r="DV56" s="2811">
        <f>(CT56-DC56)*10^6</f>
        <v/>
      </c>
      <c r="DW56" s="2811">
        <f>(CW56-DD56)*10^6</f>
        <v/>
      </c>
    </row>
    <row r="57">
      <c r="DU57" s="2811">
        <f>(CS57-CZ57)*10^6</f>
        <v/>
      </c>
      <c r="DV57" s="2811">
        <f>(CT57-DC57)*10^6</f>
        <v/>
      </c>
      <c r="DW57" s="2811">
        <f>(CW57-DD57)*10^6</f>
        <v/>
      </c>
    </row>
    <row r="58">
      <c r="DU58" s="2811">
        <f>(CS58-CZ58)*10^6</f>
        <v/>
      </c>
      <c r="DV58" s="2811">
        <f>(CT58-DC58)*10^6</f>
        <v/>
      </c>
      <c r="DW58" s="2811">
        <f>(CW58-DD58)*10^6</f>
        <v/>
      </c>
    </row>
    <row r="59">
      <c r="DU59" s="2811">
        <f>(CS59-CZ59)*10^6</f>
        <v/>
      </c>
      <c r="DV59" s="2811">
        <f>(CT59-DC59)*10^6</f>
        <v/>
      </c>
      <c r="DW59" s="2811">
        <f>(CW59-DD59)*10^6</f>
        <v/>
      </c>
    </row>
    <row r="60">
      <c r="DU60" s="2811">
        <f>(CS60-CZ60)*10^6</f>
        <v/>
      </c>
      <c r="DV60" s="2811">
        <f>(CT60-DC60)*10^6</f>
        <v/>
      </c>
      <c r="DW60" s="2811">
        <f>(CW60-DD60)*10^6</f>
        <v/>
      </c>
    </row>
    <row r="61">
      <c r="DU61" s="2811">
        <f>(CS61-CZ61)*10^6</f>
        <v/>
      </c>
      <c r="DV61" s="2811">
        <f>(CT61-DC61)*10^6</f>
        <v/>
      </c>
      <c r="DW61" s="2811">
        <f>(CW61-DD61)*10^6</f>
        <v/>
      </c>
    </row>
    <row r="62">
      <c r="C62" s="1650" t="n"/>
      <c r="DU62" s="2811">
        <f>(CS62-CZ62)*10^6</f>
        <v/>
      </c>
      <c r="DV62" s="2811">
        <f>(CT62-DC62)*10^6</f>
        <v/>
      </c>
      <c r="DW62" s="2811">
        <f>(CW62-DD62)*10^6</f>
        <v/>
      </c>
    </row>
    <row r="63">
      <c r="DU63" s="2811">
        <f>(CS63-CZ63)*10^6</f>
        <v/>
      </c>
      <c r="DV63" s="2811">
        <f>(CT63-DC63)*10^6</f>
        <v/>
      </c>
      <c r="DW63" s="2811">
        <f>(CW63-DD63)*10^6</f>
        <v/>
      </c>
    </row>
    <row r="64">
      <c r="DU64" s="2811">
        <f>(CS64-CZ64)*10^6</f>
        <v/>
      </c>
      <c r="DV64" s="2811">
        <f>(CT64-DC64)*10^6</f>
        <v/>
      </c>
      <c r="DW64" s="2811">
        <f>(CW64-DD64)*10^6</f>
        <v/>
      </c>
    </row>
    <row r="65">
      <c r="DU65" s="2811">
        <f>(CS65-CZ65)*10^6</f>
        <v/>
      </c>
      <c r="DV65" s="2811">
        <f>(CT65-DC65)*10^6</f>
        <v/>
      </c>
      <c r="DW65" s="2811">
        <f>(CW65-DD65)*10^6</f>
        <v/>
      </c>
    </row>
    <row r="66">
      <c r="DU66" s="2811">
        <f>(CS66-CZ66)*10^6</f>
        <v/>
      </c>
      <c r="DV66" s="2811">
        <f>(CT66-DC66)*10^6</f>
        <v/>
      </c>
      <c r="DW66" s="2811">
        <f>(CW66-DD66)*10^6</f>
        <v/>
      </c>
    </row>
    <row r="67">
      <c r="DU67" s="2811">
        <f>(CS67-CZ67)*10^6</f>
        <v/>
      </c>
      <c r="DV67" s="2811">
        <f>(CT67-DC67)*10^6</f>
        <v/>
      </c>
      <c r="DW67" s="2811">
        <f>(CW67-DD67)*10^6</f>
        <v/>
      </c>
    </row>
    <row r="68">
      <c r="DU68" s="2811">
        <f>(CS68-CZ68)*10^6</f>
        <v/>
      </c>
      <c r="DV68" s="2811">
        <f>(CT68-DC68)*10^6</f>
        <v/>
      </c>
      <c r="DW68" s="2811">
        <f>(CW68-DD68)*10^6</f>
        <v/>
      </c>
    </row>
    <row r="69">
      <c r="DU69" s="2811">
        <f>(CS69-CZ69)*10^6</f>
        <v/>
      </c>
      <c r="DV69" s="2811">
        <f>(CT69-DC69)*10^6</f>
        <v/>
      </c>
      <c r="DW69" s="2811">
        <f>(CW69-DD69)*10^6</f>
        <v/>
      </c>
    </row>
    <row r="70">
      <c r="DU70" s="2811">
        <f>(CS70-CZ70)*10^6</f>
        <v/>
      </c>
      <c r="DV70" s="2811">
        <f>(CT70-DC70)*10^6</f>
        <v/>
      </c>
      <c r="DW70" s="2811">
        <f>(CW70-DD70)*10^6</f>
        <v/>
      </c>
    </row>
    <row r="71">
      <c r="DU71" s="2811">
        <f>(CS71-CZ71)*10^6</f>
        <v/>
      </c>
      <c r="DV71" s="2811">
        <f>(CT71-DC71)*10^6</f>
        <v/>
      </c>
      <c r="DW71" s="2811">
        <f>(CW71-DD71)*10^6</f>
        <v/>
      </c>
    </row>
    <row r="72">
      <c r="DU72" s="2811">
        <f>(CS72-CZ72)*10^6</f>
        <v/>
      </c>
      <c r="DV72" s="2811">
        <f>(CT72-DC72)*10^6</f>
        <v/>
      </c>
      <c r="DW72" s="2811">
        <f>(CW72-DD72)*10^6</f>
        <v/>
      </c>
    </row>
    <row r="73">
      <c r="DU73" s="2811">
        <f>(CS73-CZ73)*10^6</f>
        <v/>
      </c>
      <c r="DV73" s="2811">
        <f>(CT73-DC73)*10^6</f>
        <v/>
      </c>
      <c r="DW73" s="2811">
        <f>(CW73-DD73)*10^6</f>
        <v/>
      </c>
    </row>
    <row r="74">
      <c r="DU74" s="2811">
        <f>(CS74-CZ74)*10^6</f>
        <v/>
      </c>
      <c r="DV74" s="2811">
        <f>(CT74-DC74)*10^6</f>
        <v/>
      </c>
      <c r="DW74" s="2811">
        <f>(CW74-DD74)*10^6</f>
        <v/>
      </c>
    </row>
    <row r="75">
      <c r="DU75" s="2811">
        <f>(CS75-CZ75)*10^6</f>
        <v/>
      </c>
      <c r="DV75" s="2811">
        <f>(CT75-DC75)*10^6</f>
        <v/>
      </c>
      <c r="DW75" s="2811">
        <f>(CW75-DD75)*10^6</f>
        <v/>
      </c>
    </row>
    <row r="76">
      <c r="DU76" s="2811">
        <f>(CS76-CZ76)*10^6</f>
        <v/>
      </c>
      <c r="DV76" s="2811">
        <f>(CT76-DC76)*10^6</f>
        <v/>
      </c>
      <c r="DW76" s="2811">
        <f>(CW76-DD76)*10^6</f>
        <v/>
      </c>
    </row>
    <row r="77">
      <c r="DU77" s="2811">
        <f>(CS77-CZ77)*10^6</f>
        <v/>
      </c>
      <c r="DV77" s="2811">
        <f>(CT77-DC77)*10^6</f>
        <v/>
      </c>
      <c r="DW77" s="2811">
        <f>(CW77-DD77)*10^6</f>
        <v/>
      </c>
    </row>
    <row r="78">
      <c r="DU78" s="2811">
        <f>(CS78-CZ78)*10^6</f>
        <v/>
      </c>
      <c r="DV78" s="2811">
        <f>(CT78-DC78)*10^6</f>
        <v/>
      </c>
      <c r="DW78" s="2811">
        <f>(CW78-DD78)*10^6</f>
        <v/>
      </c>
    </row>
    <row r="79">
      <c r="DU79" s="2811">
        <f>(CS79-CZ79)*10^6</f>
        <v/>
      </c>
      <c r="DV79" s="2811">
        <f>(CT79-DC79)*10^6</f>
        <v/>
      </c>
      <c r="DW79" s="2811">
        <f>(CW79-DD79)*10^6</f>
        <v/>
      </c>
    </row>
    <row r="80">
      <c r="DU80" s="2811">
        <f>(CS80-CZ80)*10^6</f>
        <v/>
      </c>
      <c r="DV80" s="2811">
        <f>(CT80-DC80)*10^6</f>
        <v/>
      </c>
      <c r="DW80" s="2811">
        <f>(CW80-DD80)*10^6</f>
        <v/>
      </c>
    </row>
    <row r="81">
      <c r="DU81" s="2811">
        <f>(CS81-CZ81)*10^6</f>
        <v/>
      </c>
      <c r="DV81" s="2811">
        <f>(CT81-DC81)*10^6</f>
        <v/>
      </c>
      <c r="DW81" s="2811">
        <f>(CW81-DD81)*10^6</f>
        <v/>
      </c>
    </row>
    <row r="82">
      <c r="DU82" s="2811">
        <f>(CS82-CZ82)*10^6</f>
        <v/>
      </c>
      <c r="DV82" s="2811">
        <f>(CT82-DC82)*10^6</f>
        <v/>
      </c>
      <c r="DW82" s="2811">
        <f>(CW82-DD82)*10^6</f>
        <v/>
      </c>
    </row>
    <row r="83">
      <c r="DU83" s="2811">
        <f>(CS83-CZ83)*10^6</f>
        <v/>
      </c>
      <c r="DV83" s="2811">
        <f>(CT83-DC83)*10^6</f>
        <v/>
      </c>
      <c r="DW83" s="2811">
        <f>(CW83-DD83)*10^6</f>
        <v/>
      </c>
    </row>
    <row r="84">
      <c r="DU84" s="2811">
        <f>(CS84-CZ84)*10^6</f>
        <v/>
      </c>
      <c r="DV84" s="2811">
        <f>(CT84-DC84)*10^6</f>
        <v/>
      </c>
      <c r="DW84" s="2811">
        <f>(CW84-DD84)*10^6</f>
        <v/>
      </c>
    </row>
    <row r="85">
      <c r="DU85" s="2811">
        <f>(CS85-CZ85)*10^6</f>
        <v/>
      </c>
      <c r="DV85" s="2811">
        <f>(CT85-DC85)*10^6</f>
        <v/>
      </c>
      <c r="DW85" s="2811">
        <f>(CW85-DD85)*10^6</f>
        <v/>
      </c>
    </row>
    <row r="86">
      <c r="DU86" s="2811">
        <f>(CS86-CZ86)*10^6</f>
        <v/>
      </c>
      <c r="DV86" s="2811">
        <f>(CT86-DC86)*10^6</f>
        <v/>
      </c>
      <c r="DW86" s="2811">
        <f>(CW86-DD86)*10^6</f>
        <v/>
      </c>
    </row>
    <row r="87">
      <c r="DU87" s="2811">
        <f>(CS87-CZ87)*10^6</f>
        <v/>
      </c>
      <c r="DV87" s="2811">
        <f>(CT87-DC87)*10^6</f>
        <v/>
      </c>
      <c r="DW87" s="2811">
        <f>(CW87-DD87)*10^6</f>
        <v/>
      </c>
    </row>
    <row r="88">
      <c r="DU88" s="2811">
        <f>(CS88-CZ88)*10^6</f>
        <v/>
      </c>
      <c r="DV88" s="2811">
        <f>(CT88-DC88)*10^6</f>
        <v/>
      </c>
      <c r="DW88" s="2811">
        <f>(CW88-DD88)*10^6</f>
        <v/>
      </c>
    </row>
    <row r="89">
      <c r="DU89" s="2811">
        <f>(CS89-CZ89)*10^6</f>
        <v/>
      </c>
      <c r="DV89" s="2811">
        <f>(CT89-DC89)*10^6</f>
        <v/>
      </c>
      <c r="DW89" s="2811">
        <f>(CW89-DD89)*10^6</f>
        <v/>
      </c>
    </row>
    <row r="90">
      <c r="DU90" s="2811">
        <f>(CS90-CZ90)*10^6</f>
        <v/>
      </c>
      <c r="DV90" s="2811">
        <f>(CT90-DC90)*10^6</f>
        <v/>
      </c>
      <c r="DW90" s="2811">
        <f>(CW90-DD90)*10^6</f>
        <v/>
      </c>
    </row>
    <row r="91">
      <c r="DU91" s="2811">
        <f>(CS91-CZ91)*10^6</f>
        <v/>
      </c>
      <c r="DV91" s="2811">
        <f>(CT91-DC91)*10^6</f>
        <v/>
      </c>
      <c r="DW91" s="2811">
        <f>(CW91-DD91)*10^6</f>
        <v/>
      </c>
    </row>
    <row r="92">
      <c r="DU92" s="2811">
        <f>(CS92-CZ92)*10^6</f>
        <v/>
      </c>
      <c r="DV92" s="2811">
        <f>(CT92-DC92)*10^6</f>
        <v/>
      </c>
      <c r="DW92" s="2811">
        <f>(CW92-DD92)*10^6</f>
        <v/>
      </c>
    </row>
    <row r="93">
      <c r="DU93" s="2811">
        <f>(CS93-CZ93)*10^6</f>
        <v/>
      </c>
      <c r="DV93" s="2811">
        <f>(CT93-DC93)*10^6</f>
        <v/>
      </c>
      <c r="DW93" s="2811">
        <f>(CW93-DD93)*10^6</f>
        <v/>
      </c>
    </row>
    <row r="94">
      <c r="DU94" s="2811">
        <f>(CS94-CZ94)*10^6</f>
        <v/>
      </c>
      <c r="DV94" s="2811">
        <f>(CT94-DC94)*10^6</f>
        <v/>
      </c>
      <c r="DW94" s="2811">
        <f>(CW94-DD94)*10^6</f>
        <v/>
      </c>
    </row>
    <row r="95">
      <c r="DU95" s="2811">
        <f>(CS95-CZ95)*10^6</f>
        <v/>
      </c>
      <c r="DV95" s="2811">
        <f>(CT95-DC95)*10^6</f>
        <v/>
      </c>
      <c r="DW95" s="2811">
        <f>(CW95-DD95)*10^6</f>
        <v/>
      </c>
    </row>
    <row r="96">
      <c r="DU96" s="2811">
        <f>(CS96-CZ96)*10^6</f>
        <v/>
      </c>
      <c r="DV96" s="2811">
        <f>(CT96-DC96)*10^6</f>
        <v/>
      </c>
      <c r="DW96" s="2811">
        <f>(CW96-DD96)*10^6</f>
        <v/>
      </c>
    </row>
    <row r="97">
      <c r="DU97" s="2811">
        <f>(CS97-CZ97)*10^6</f>
        <v/>
      </c>
      <c r="DV97" s="2811">
        <f>(CT97-DC97)*10^6</f>
        <v/>
      </c>
      <c r="DW97" s="2811">
        <f>(CW97-DD97)*10^6</f>
        <v/>
      </c>
    </row>
    <row r="98">
      <c r="DU98" s="2811">
        <f>(CS98-CZ98)*10^6</f>
        <v/>
      </c>
      <c r="DV98" s="2811">
        <f>(CT98-DC98)*10^6</f>
        <v/>
      </c>
      <c r="DW98" s="2811">
        <f>(CW98-DD98)*10^6</f>
        <v/>
      </c>
    </row>
    <row r="99">
      <c r="DU99" s="2811">
        <f>(CS99-CZ99)*10^6</f>
        <v/>
      </c>
      <c r="DV99" s="2811">
        <f>(CT99-DC99)*10^6</f>
        <v/>
      </c>
      <c r="DW99" s="2811">
        <f>(CW99-DD99)*10^6</f>
        <v/>
      </c>
    </row>
    <row r="100">
      <c r="DU100" s="2811">
        <f>(CS100-CZ100)*10^6</f>
        <v/>
      </c>
      <c r="DV100" s="2811">
        <f>(CT100-DC100)*10^6</f>
        <v/>
      </c>
      <c r="DW100" s="2811">
        <f>(CW100-DD100)*10^6</f>
        <v/>
      </c>
    </row>
    <row r="101">
      <c r="DU101" s="2811">
        <f>(CS101-CZ101)*10^6</f>
        <v/>
      </c>
      <c r="DV101" s="2811">
        <f>(CT101-DC101)*10^6</f>
        <v/>
      </c>
      <c r="DW101" s="2811">
        <f>(CW101-DD101)*10^6</f>
        <v/>
      </c>
    </row>
    <row r="102">
      <c r="DU102" s="2811">
        <f>(CS102-CZ102)*10^6</f>
        <v/>
      </c>
      <c r="DV102" s="2811">
        <f>(CT102-DC102)*10^6</f>
        <v/>
      </c>
      <c r="DW102" s="2811">
        <f>(CW102-DD102)*10^6</f>
        <v/>
      </c>
    </row>
    <row r="103">
      <c r="DU103" s="2811">
        <f>(CS103-CZ103)*10^6</f>
        <v/>
      </c>
      <c r="DV103" s="2811">
        <f>(CT103-DC103)*10^6</f>
        <v/>
      </c>
      <c r="DW103" s="2811">
        <f>(CW103-DD103)*10^6</f>
        <v/>
      </c>
    </row>
    <row r="104">
      <c r="DU104" s="2811">
        <f>(CS104-CZ104)*10^6</f>
        <v/>
      </c>
      <c r="DV104" s="2811">
        <f>(CT104-DC104)*10^6</f>
        <v/>
      </c>
      <c r="DW104" s="2811">
        <f>(CW104-DD104)*10^6</f>
        <v/>
      </c>
    </row>
    <row r="105">
      <c r="DU105" s="2811">
        <f>(CS105-CZ105)*10^6</f>
        <v/>
      </c>
      <c r="DV105" s="2811">
        <f>(CT105-DC105)*10^6</f>
        <v/>
      </c>
      <c r="DW105" s="2811">
        <f>(CW105-DD105)*10^6</f>
        <v/>
      </c>
    </row>
    <row r="106">
      <c r="DU106" s="2811">
        <f>(CS106-CZ106)*10^6</f>
        <v/>
      </c>
      <c r="DV106" s="2811">
        <f>(CT106-DC106)*10^6</f>
        <v/>
      </c>
      <c r="DW106" s="2811">
        <f>(CW106-DD106)*10^6</f>
        <v/>
      </c>
    </row>
    <row r="107">
      <c r="DU107" s="2811">
        <f>(CS107-CZ107)*10^6</f>
        <v/>
      </c>
      <c r="DV107" s="2811">
        <f>(CT107-DC107)*10^6</f>
        <v/>
      </c>
      <c r="DW107" s="2811">
        <f>(CW107-DD107)*10^6</f>
        <v/>
      </c>
    </row>
    <row r="108">
      <c r="DU108" s="2811">
        <f>(CS108-CZ108)*10^6</f>
        <v/>
      </c>
      <c r="DV108" s="2811">
        <f>(CT108-DC108)*10^6</f>
        <v/>
      </c>
      <c r="DW108" s="2811">
        <f>(CW108-DD108)*10^6</f>
        <v/>
      </c>
    </row>
    <row r="109">
      <c r="DU109" s="2811">
        <f>(CS109-CZ109)*10^6</f>
        <v/>
      </c>
      <c r="DV109" s="2811">
        <f>(CT109-DC109)*10^6</f>
        <v/>
      </c>
      <c r="DW109" s="2811">
        <f>(CW109-DD109)*10^6</f>
        <v/>
      </c>
    </row>
    <row r="110">
      <c r="DU110" s="2811">
        <f>(CS110-CZ110)*10^6</f>
        <v/>
      </c>
      <c r="DV110" s="2811">
        <f>(CT110-DC110)*10^6</f>
        <v/>
      </c>
      <c r="DW110" s="2811">
        <f>(CW110-DD110)*10^6</f>
        <v/>
      </c>
    </row>
    <row r="111">
      <c r="DU111" s="2811">
        <f>(CS111-CZ111)*10^6</f>
        <v/>
      </c>
      <c r="DV111" s="2811">
        <f>(CT111-DC111)*10^6</f>
        <v/>
      </c>
      <c r="DW111" s="2811">
        <f>(CW111-DD111)*10^6</f>
        <v/>
      </c>
    </row>
    <row r="112">
      <c r="DU112" s="2811">
        <f>(CS112-CZ112)*10^6</f>
        <v/>
      </c>
      <c r="DV112" s="2811">
        <f>(CT112-DC112)*10^6</f>
        <v/>
      </c>
      <c r="DW112" s="2811">
        <f>(CW112-DD112)*10^6</f>
        <v/>
      </c>
    </row>
    <row r="113">
      <c r="DU113" s="2811">
        <f>(CS113-CZ113)*10^6</f>
        <v/>
      </c>
      <c r="DV113" s="2811">
        <f>(CT113-DC113)*10^6</f>
        <v/>
      </c>
      <c r="DW113" s="2811">
        <f>(CW113-DD113)*10^6</f>
        <v/>
      </c>
    </row>
    <row r="114">
      <c r="DU114" s="2811">
        <f>(CS114-CZ114)*10^6</f>
        <v/>
      </c>
      <c r="DV114" s="2811">
        <f>(CT114-DC114)*10^6</f>
        <v/>
      </c>
      <c r="DW114" s="2811">
        <f>(CW114-DD114)*10^6</f>
        <v/>
      </c>
    </row>
    <row r="115">
      <c r="DU115" s="2811">
        <f>(CS115-CZ115)*10^6</f>
        <v/>
      </c>
      <c r="DV115" s="2811">
        <f>(CT115-DC115)*10^6</f>
        <v/>
      </c>
      <c r="DW115" s="2811">
        <f>(CW115-DD115)*10^6</f>
        <v/>
      </c>
    </row>
    <row r="116">
      <c r="DU116" s="2811">
        <f>(CS116-CZ116)*10^6</f>
        <v/>
      </c>
      <c r="DV116" s="2811">
        <f>(CT116-DC116)*10^6</f>
        <v/>
      </c>
      <c r="DW116" s="2811">
        <f>(CW116-DD116)*10^6</f>
        <v/>
      </c>
    </row>
    <row r="117">
      <c r="DU117" s="2811">
        <f>(CS117-CZ117)*10^6</f>
        <v/>
      </c>
      <c r="DV117" s="2811">
        <f>(CT117-DC117)*10^6</f>
        <v/>
      </c>
      <c r="DW117" s="2811">
        <f>(CW117-DD117)*10^6</f>
        <v/>
      </c>
    </row>
    <row r="118">
      <c r="DU118" s="2811">
        <f>(CS118-CZ118)*10^6</f>
        <v/>
      </c>
      <c r="DV118" s="2811">
        <f>(CT118-DC118)*10^6</f>
        <v/>
      </c>
      <c r="DW118" s="2811">
        <f>(CW118-DD118)*10^6</f>
        <v/>
      </c>
    </row>
    <row r="119">
      <c r="DU119" s="2811">
        <f>(CS119-CZ119)*10^6</f>
        <v/>
      </c>
      <c r="DV119" s="2811">
        <f>(CT119-DC119)*10^6</f>
        <v/>
      </c>
      <c r="DW119" s="2811">
        <f>(CW119-DD119)*10^6</f>
        <v/>
      </c>
    </row>
    <row r="120">
      <c r="DU120" s="2811">
        <f>(CS120-CZ120)*10^6</f>
        <v/>
      </c>
      <c r="DV120" s="2811">
        <f>(CT120-DC120)*10^6</f>
        <v/>
      </c>
      <c r="DW120" s="2811">
        <f>(CW120-DD120)*10^6</f>
        <v/>
      </c>
    </row>
    <row r="121">
      <c r="DU121" s="2811">
        <f>(CS121-CZ121)*10^6</f>
        <v/>
      </c>
      <c r="DV121" s="2811">
        <f>(CT121-DC121)*10^6</f>
        <v/>
      </c>
      <c r="DW121" s="2811">
        <f>(CW121-DD121)*10^6</f>
        <v/>
      </c>
    </row>
    <row r="122">
      <c r="DU122" s="2811">
        <f>(CS122-CZ122)*10^6</f>
        <v/>
      </c>
      <c r="DV122" s="2811">
        <f>(CT122-DC122)*10^6</f>
        <v/>
      </c>
      <c r="DW122" s="2811">
        <f>(CW122-DD122)*10^6</f>
        <v/>
      </c>
    </row>
    <row r="123">
      <c r="DU123" s="2811">
        <f>(CS123-CZ123)*10^6</f>
        <v/>
      </c>
      <c r="DV123" s="2811">
        <f>(CT123-DC123)*10^6</f>
        <v/>
      </c>
      <c r="DW123" s="2811">
        <f>(CW123-DD123)*10^6</f>
        <v/>
      </c>
    </row>
    <row r="124">
      <c r="DU124" s="2811">
        <f>(CS124-CZ124)*10^6</f>
        <v/>
      </c>
      <c r="DV124" s="2811">
        <f>(CT124-DC124)*10^6</f>
        <v/>
      </c>
      <c r="DW124" s="2811">
        <f>(CW124-DD124)*10^6</f>
        <v/>
      </c>
    </row>
    <row r="125">
      <c r="DU125" s="2811">
        <f>(CS125-CZ125)*10^6</f>
        <v/>
      </c>
      <c r="DV125" s="2811">
        <f>(CT125-DC125)*10^6</f>
        <v/>
      </c>
      <c r="DW125" s="2811">
        <f>(CW125-DD125)*10^6</f>
        <v/>
      </c>
    </row>
    <row r="126">
      <c r="DU126" s="2811">
        <f>(CS126-CZ126)*10^6</f>
        <v/>
      </c>
      <c r="DV126" s="2811">
        <f>(CT126-DC126)*10^6</f>
        <v/>
      </c>
      <c r="DW126" s="2811">
        <f>(CW126-DD126)*10^6</f>
        <v/>
      </c>
    </row>
    <row r="127">
      <c r="DU127" s="2811">
        <f>(CS127-CZ127)*10^6</f>
        <v/>
      </c>
      <c r="DV127" s="2811">
        <f>(CT127-DC127)*10^6</f>
        <v/>
      </c>
      <c r="DW127" s="2811">
        <f>(CW127-DD127)*10^6</f>
        <v/>
      </c>
    </row>
    <row r="128">
      <c r="DU128" s="2811">
        <f>(CS128-CZ128)*10^6</f>
        <v/>
      </c>
      <c r="DV128" s="2811">
        <f>(CT128-DC128)*10^6</f>
        <v/>
      </c>
      <c r="DW128" s="2811">
        <f>(CW128-DD128)*10^6</f>
        <v/>
      </c>
    </row>
    <row r="129">
      <c r="DU129" s="2811">
        <f>(CS129-CZ129)*10^6</f>
        <v/>
      </c>
      <c r="DV129" s="2811">
        <f>(CT129-DC129)*10^6</f>
        <v/>
      </c>
      <c r="DW129" s="2811">
        <f>(CW129-DD129)*10^6</f>
        <v/>
      </c>
    </row>
    <row r="130">
      <c r="DU130" s="2811">
        <f>(CS130-CZ130)*10^6</f>
        <v/>
      </c>
      <c r="DV130" s="2811">
        <f>(CT130-DC130)*10^6</f>
        <v/>
      </c>
      <c r="DW130" s="2811">
        <f>(CW130-DD130)*10^6</f>
        <v/>
      </c>
    </row>
    <row r="131">
      <c r="DU131" s="2811">
        <f>(CS131-CZ131)*10^6</f>
        <v/>
      </c>
      <c r="DV131" s="2811">
        <f>(CT131-DC131)*10^6</f>
        <v/>
      </c>
      <c r="DW131" s="2811">
        <f>(CW131-DD131)*10^6</f>
        <v/>
      </c>
    </row>
    <row r="132">
      <c r="DU132" s="2811">
        <f>(CS132-CZ132)*10^6</f>
        <v/>
      </c>
      <c r="DV132" s="2811">
        <f>(CT132-DC132)*10^6</f>
        <v/>
      </c>
      <c r="DW132" s="2811">
        <f>(CW132-DD132)*10^6</f>
        <v/>
      </c>
    </row>
    <row r="133">
      <c r="DU133" s="2811">
        <f>(CS133-CZ133)*10^6</f>
        <v/>
      </c>
      <c r="DV133" s="2811">
        <f>(CT133-DC133)*10^6</f>
        <v/>
      </c>
      <c r="DW133" s="2811">
        <f>(CW133-DD133)*10^6</f>
        <v/>
      </c>
    </row>
    <row r="134">
      <c r="DU134" s="2811">
        <f>(CS134-CZ134)*10^6</f>
        <v/>
      </c>
      <c r="DV134" s="2811">
        <f>(CT134-DC134)*10^6</f>
        <v/>
      </c>
      <c r="DW134" s="2811">
        <f>(CW134-DD134)*10^6</f>
        <v/>
      </c>
    </row>
    <row r="135">
      <c r="DU135" s="2811">
        <f>(CS135-CZ135)*10^6</f>
        <v/>
      </c>
      <c r="DV135" s="2811">
        <f>(CT135-DC135)*10^6</f>
        <v/>
      </c>
      <c r="DW135" s="2811">
        <f>(CW135-DD135)*10^6</f>
        <v/>
      </c>
    </row>
    <row r="136">
      <c r="DU136" s="2811">
        <f>(CS136-CZ136)*10^6</f>
        <v/>
      </c>
      <c r="DV136" s="2811">
        <f>(CT136-DC136)*10^6</f>
        <v/>
      </c>
      <c r="DW136" s="2811">
        <f>(CW136-DD136)*10^6</f>
        <v/>
      </c>
    </row>
    <row r="137">
      <c r="DU137" s="2811">
        <f>(CS137-CZ137)*10^6</f>
        <v/>
      </c>
      <c r="DV137" s="2811">
        <f>(CT137-DC137)*10^6</f>
        <v/>
      </c>
      <c r="DW137" s="2811">
        <f>(CW137-DD137)*10^6</f>
        <v/>
      </c>
    </row>
    <row r="138">
      <c r="DU138" s="2811">
        <f>(CS138-CZ138)*10^6</f>
        <v/>
      </c>
      <c r="DV138" s="2811">
        <f>(CT138-DC138)*10^6</f>
        <v/>
      </c>
      <c r="DW138" s="2811">
        <f>(CW138-DD138)*10^6</f>
        <v/>
      </c>
    </row>
    <row r="139">
      <c r="DU139" s="2811">
        <f>(CS139-CZ139)*10^6</f>
        <v/>
      </c>
      <c r="DV139" s="2811">
        <f>(CT139-DC139)*10^6</f>
        <v/>
      </c>
      <c r="DW139" s="2811">
        <f>(CW139-DD139)*10^6</f>
        <v/>
      </c>
    </row>
    <row r="140">
      <c r="DU140" s="2811">
        <f>(CS140-CZ140)*10^6</f>
        <v/>
      </c>
      <c r="DV140" s="2811">
        <f>(CT140-DC140)*10^6</f>
        <v/>
      </c>
      <c r="DW140" s="2811">
        <f>(CW140-DD140)*10^6</f>
        <v/>
      </c>
    </row>
    <row r="141">
      <c r="DU141" s="2811">
        <f>(CS141-CZ141)*10^6</f>
        <v/>
      </c>
      <c r="DV141" s="2811">
        <f>(CT141-DC141)*10^6</f>
        <v/>
      </c>
      <c r="DW141" s="2811">
        <f>(CW141-DD141)*10^6</f>
        <v/>
      </c>
    </row>
    <row r="142">
      <c r="DU142" s="2811">
        <f>(CS142-CZ142)*10^6</f>
        <v/>
      </c>
      <c r="DV142" s="2811">
        <f>(CT142-DC142)*10^6</f>
        <v/>
      </c>
      <c r="DW142" s="2811">
        <f>(CW142-DD142)*10^6</f>
        <v/>
      </c>
    </row>
    <row r="143">
      <c r="DU143" s="2811">
        <f>(CS143-CZ143)*10^6</f>
        <v/>
      </c>
      <c r="DV143" s="2811">
        <f>(CT143-DC143)*10^6</f>
        <v/>
      </c>
      <c r="DW143" s="2811">
        <f>(CW143-DD143)*10^6</f>
        <v/>
      </c>
    </row>
    <row r="144">
      <c r="DU144" s="2811">
        <f>(CS144-CZ144)*10^6</f>
        <v/>
      </c>
      <c r="DV144" s="2811">
        <f>(CT144-DC144)*10^6</f>
        <v/>
      </c>
      <c r="DW144" s="2811">
        <f>(CW144-DD144)*10^6</f>
        <v/>
      </c>
    </row>
    <row r="145">
      <c r="DU145" s="2811">
        <f>(CS145-CZ145)*10^6</f>
        <v/>
      </c>
      <c r="DV145" s="2811">
        <f>(CT145-DC145)*10^6</f>
        <v/>
      </c>
      <c r="DW145" s="2811">
        <f>(CW145-DD145)*10^6</f>
        <v/>
      </c>
    </row>
    <row r="146">
      <c r="DU146" s="2811">
        <f>(CS146-CZ146)*10^6</f>
        <v/>
      </c>
      <c r="DV146" s="2811">
        <f>(CT146-DC146)*10^6</f>
        <v/>
      </c>
      <c r="DW146" s="2811">
        <f>(CW146-DD146)*10^6</f>
        <v/>
      </c>
    </row>
    <row r="147">
      <c r="DU147" s="2811">
        <f>(CS147-CZ147)*10^6</f>
        <v/>
      </c>
      <c r="DV147" s="2811">
        <f>(CT147-DC147)*10^6</f>
        <v/>
      </c>
      <c r="DW147" s="2811">
        <f>(CW147-DD147)*10^6</f>
        <v/>
      </c>
    </row>
    <row r="148">
      <c r="DU148" s="2811">
        <f>(CS148-CZ148)*10^6</f>
        <v/>
      </c>
      <c r="DV148" s="2811">
        <f>(CT148-DC148)*10^6</f>
        <v/>
      </c>
      <c r="DW148" s="2811">
        <f>(CW148-DD148)*10^6</f>
        <v/>
      </c>
    </row>
    <row r="149">
      <c r="DU149" s="2811">
        <f>(CS149-CZ149)*10^6</f>
        <v/>
      </c>
      <c r="DV149" s="2811">
        <f>(CT149-DC149)*10^6</f>
        <v/>
      </c>
      <c r="DW149" s="2811">
        <f>(CW149-DD149)*10^6</f>
        <v/>
      </c>
    </row>
    <row r="150">
      <c r="DU150" s="2811">
        <f>(CS150-CZ150)*10^6</f>
        <v/>
      </c>
      <c r="DV150" s="2811">
        <f>(CT150-DC150)*10^6</f>
        <v/>
      </c>
      <c r="DW150" s="2811">
        <f>(CW150-DD150)*10^6</f>
        <v/>
      </c>
    </row>
    <row r="151">
      <c r="DU151" s="2811">
        <f>(CS151-CZ151)*10^6</f>
        <v/>
      </c>
      <c r="DV151" s="2811">
        <f>(CT151-DC151)*10^6</f>
        <v/>
      </c>
      <c r="DW151" s="2811">
        <f>(CW151-DD151)*10^6</f>
        <v/>
      </c>
    </row>
    <row r="152">
      <c r="DU152" s="2811">
        <f>(CS152-CZ152)*10^6</f>
        <v/>
      </c>
      <c r="DV152" s="2811">
        <f>(CT152-DC152)*10^6</f>
        <v/>
      </c>
      <c r="DW152" s="2811">
        <f>(CW152-DD152)*10^6</f>
        <v/>
      </c>
    </row>
    <row r="153">
      <c r="DU153" s="2811">
        <f>(CS153-CZ153)*10^6</f>
        <v/>
      </c>
      <c r="DV153" s="2811">
        <f>(CT153-DC153)*10^6</f>
        <v/>
      </c>
      <c r="DW153" s="2811">
        <f>(CW153-DD153)*10^6</f>
        <v/>
      </c>
    </row>
    <row r="154">
      <c r="DU154" s="2811">
        <f>(CS154-CZ154)*10^6</f>
        <v/>
      </c>
      <c r="DV154" s="2811">
        <f>(CT154-DC154)*10^6</f>
        <v/>
      </c>
      <c r="DW154" s="2811">
        <f>(CW154-DD154)*10^6</f>
        <v/>
      </c>
    </row>
    <row r="155">
      <c r="DU155" s="2811">
        <f>(CS155-CZ155)*10^6</f>
        <v/>
      </c>
      <c r="DV155" s="2811">
        <f>(CT155-DC155)*10^6</f>
        <v/>
      </c>
      <c r="DW155" s="2811">
        <f>(CW155-DD155)*10^6</f>
        <v/>
      </c>
    </row>
    <row r="156">
      <c r="DU156" s="2811">
        <f>(CS156-CZ156)*10^6</f>
        <v/>
      </c>
      <c r="DV156" s="2811">
        <f>(CT156-DC156)*10^6</f>
        <v/>
      </c>
      <c r="DW156" s="2811">
        <f>(CW156-DD156)*10^6</f>
        <v/>
      </c>
    </row>
    <row r="157">
      <c r="DU157" s="2811">
        <f>(CS157-CZ157)*10^6</f>
        <v/>
      </c>
      <c r="DV157" s="2811">
        <f>(CT157-DC157)*10^6</f>
        <v/>
      </c>
      <c r="DW157" s="2811">
        <f>(CW157-DD157)*10^6</f>
        <v/>
      </c>
    </row>
    <row r="158">
      <c r="DU158" s="2811">
        <f>(CS158-CZ158)*10^6</f>
        <v/>
      </c>
      <c r="DV158" s="2811">
        <f>(CT158-DC158)*10^6</f>
        <v/>
      </c>
      <c r="DW158" s="2811">
        <f>(CW158-DD158)*10^6</f>
        <v/>
      </c>
    </row>
    <row r="159">
      <c r="DU159" s="2811">
        <f>(CS159-CZ159)*10^6</f>
        <v/>
      </c>
      <c r="DV159" s="2811">
        <f>(CT159-DC159)*10^6</f>
        <v/>
      </c>
      <c r="DW159" s="2811">
        <f>(CW159-DD159)*10^6</f>
        <v/>
      </c>
    </row>
    <row r="160">
      <c r="DU160" s="2811">
        <f>(CS160-CZ160)*10^6</f>
        <v/>
      </c>
      <c r="DV160" s="2811">
        <f>(CT160-DC160)*10^6</f>
        <v/>
      </c>
      <c r="DW160" s="2811">
        <f>(CW160-DD160)*10^6</f>
        <v/>
      </c>
    </row>
    <row r="161">
      <c r="DU161" s="2811">
        <f>(CS161-CZ161)*10^6</f>
        <v/>
      </c>
      <c r="DV161" s="2811">
        <f>(CT161-DC161)*10^6</f>
        <v/>
      </c>
      <c r="DW161" s="2811">
        <f>(CW161-DD161)*10^6</f>
        <v/>
      </c>
    </row>
    <row r="162">
      <c r="DU162" s="2811">
        <f>(CS162-CZ162)*10^6</f>
        <v/>
      </c>
      <c r="DV162" s="2811">
        <f>(CT162-DC162)*10^6</f>
        <v/>
      </c>
      <c r="DW162" s="2811">
        <f>(CW162-DD162)*10^6</f>
        <v/>
      </c>
    </row>
    <row r="163">
      <c r="DU163" s="2811">
        <f>(CS163-CZ163)*10^6</f>
        <v/>
      </c>
      <c r="DV163" s="2811">
        <f>(CT163-DC163)*10^6</f>
        <v/>
      </c>
      <c r="DW163" s="2811">
        <f>(CW163-DD163)*10^6</f>
        <v/>
      </c>
    </row>
    <row r="164">
      <c r="DU164" s="2811">
        <f>(CS164-CZ164)*10^6</f>
        <v/>
      </c>
      <c r="DV164" s="2811">
        <f>(CT164-DC164)*10^6</f>
        <v/>
      </c>
      <c r="DW164" s="2811">
        <f>(CW164-DD164)*10^6</f>
        <v/>
      </c>
    </row>
    <row r="165">
      <c r="DU165" s="2811">
        <f>(CS165-CZ165)*10^6</f>
        <v/>
      </c>
      <c r="DV165" s="2811">
        <f>(CT165-DC165)*10^6</f>
        <v/>
      </c>
      <c r="DW165" s="2811">
        <f>(CW165-DD165)*10^6</f>
        <v/>
      </c>
    </row>
    <row r="166">
      <c r="DU166" s="2811">
        <f>(CS166-CZ166)*10^6</f>
        <v/>
      </c>
      <c r="DV166" s="2811">
        <f>(CT166-DC166)*10^6</f>
        <v/>
      </c>
      <c r="DW166" s="2811">
        <f>(CW166-DD166)*10^6</f>
        <v/>
      </c>
    </row>
    <row r="167">
      <c r="DU167" s="2811">
        <f>(CS167-CZ167)*10^6</f>
        <v/>
      </c>
      <c r="DV167" s="2811">
        <f>(CT167-DC167)*10^6</f>
        <v/>
      </c>
      <c r="DW167" s="2811">
        <f>(CW167-DD167)*10^6</f>
        <v/>
      </c>
    </row>
    <row r="168">
      <c r="DU168" s="2811">
        <f>(CS168-CZ168)*10^6</f>
        <v/>
      </c>
      <c r="DV168" s="2811">
        <f>(CT168-DC168)*10^6</f>
        <v/>
      </c>
      <c r="DW168" s="2811">
        <f>(CW168-DD168)*10^6</f>
        <v/>
      </c>
    </row>
    <row r="169">
      <c r="DU169" s="2811">
        <f>(CS169-CZ169)*10^6</f>
        <v/>
      </c>
      <c r="DV169" s="2811">
        <f>(CT169-DC169)*10^6</f>
        <v/>
      </c>
      <c r="DW169" s="2811">
        <f>(CW169-DD169)*10^6</f>
        <v/>
      </c>
    </row>
    <row r="170">
      <c r="DU170" s="2811">
        <f>(CS170-CZ170)*10^6</f>
        <v/>
      </c>
      <c r="DV170" s="2811">
        <f>(CT170-DC170)*10^6</f>
        <v/>
      </c>
      <c r="DW170" s="2811">
        <f>(CW170-DD170)*10^6</f>
        <v/>
      </c>
    </row>
    <row r="171">
      <c r="DU171" s="2811">
        <f>(CS171-CZ171)*10^6</f>
        <v/>
      </c>
      <c r="DV171" s="2811">
        <f>(CT171-DC171)*10^6</f>
        <v/>
      </c>
      <c r="DW171" s="2811">
        <f>(CW171-DD171)*10^6</f>
        <v/>
      </c>
    </row>
    <row r="172">
      <c r="DU172" s="2811">
        <f>(CS172-CZ172)*10^6</f>
        <v/>
      </c>
      <c r="DV172" s="2811">
        <f>(CT172-DC172)*10^6</f>
        <v/>
      </c>
      <c r="DW172" s="2811">
        <f>(CW172-DD172)*10^6</f>
        <v/>
      </c>
    </row>
    <row r="173">
      <c r="DU173" s="2811">
        <f>(CS173-CZ173)*10^6</f>
        <v/>
      </c>
      <c r="DV173" s="2811">
        <f>(CT173-DC173)*10^6</f>
        <v/>
      </c>
      <c r="DW173" s="2811">
        <f>(CW173-DD173)*10^6</f>
        <v/>
      </c>
    </row>
    <row r="174">
      <c r="DU174" s="2811">
        <f>(CS174-CZ174)*10^6</f>
        <v/>
      </c>
      <c r="DV174" s="2811">
        <f>(CT174-DC174)*10^6</f>
        <v/>
      </c>
      <c r="DW174" s="2811">
        <f>(CW174-DD174)*10^6</f>
        <v/>
      </c>
    </row>
    <row r="175">
      <c r="DU175" s="2811">
        <f>(CS175-CZ175)*10^6</f>
        <v/>
      </c>
      <c r="DV175" s="2811">
        <f>(CT175-DC175)*10^6</f>
        <v/>
      </c>
      <c r="DW175" s="2811">
        <f>(CW175-DD175)*10^6</f>
        <v/>
      </c>
    </row>
    <row r="176">
      <c r="DU176" s="2811">
        <f>(CS176-CZ176)*10^6</f>
        <v/>
      </c>
      <c r="DV176" s="2811">
        <f>(CT176-DC176)*10^6</f>
        <v/>
      </c>
      <c r="DW176" s="2811">
        <f>(CW176-DD176)*10^6</f>
        <v/>
      </c>
    </row>
    <row r="177">
      <c r="DU177" s="2811">
        <f>(CS177-CZ177)*10^6</f>
        <v/>
      </c>
      <c r="DV177" s="2811">
        <f>(CT177-DC177)*10^6</f>
        <v/>
      </c>
      <c r="DW177" s="2811">
        <f>(CW177-DD177)*10^6</f>
        <v/>
      </c>
    </row>
    <row r="178">
      <c r="DU178" s="2811">
        <f>(CS178-CZ178)*10^6</f>
        <v/>
      </c>
      <c r="DV178" s="2811">
        <f>(CT178-DC178)*10^6</f>
        <v/>
      </c>
      <c r="DW178" s="2811">
        <f>(CW178-DD178)*10^6</f>
        <v/>
      </c>
    </row>
    <row r="179">
      <c r="DU179" s="2811">
        <f>(CS179-CZ179)*10^6</f>
        <v/>
      </c>
      <c r="DV179" s="2811">
        <f>(CT179-DC179)*10^6</f>
        <v/>
      </c>
      <c r="DW179" s="2811">
        <f>(CW179-DD179)*10^6</f>
        <v/>
      </c>
    </row>
    <row r="180">
      <c r="DU180" s="2811">
        <f>(CS180-CZ180)*10^6</f>
        <v/>
      </c>
      <c r="DV180" s="2811">
        <f>(CT180-DC180)*10^6</f>
        <v/>
      </c>
      <c r="DW180" s="2811">
        <f>(CW180-DD180)*10^6</f>
        <v/>
      </c>
    </row>
    <row r="181">
      <c r="DU181" s="2811">
        <f>(CS181-CZ181)*10^6</f>
        <v/>
      </c>
      <c r="DV181" s="2811">
        <f>(CT181-DC181)*10^6</f>
        <v/>
      </c>
      <c r="DW181" s="2811">
        <f>(CW181-DD181)*10^6</f>
        <v/>
      </c>
    </row>
    <row r="182">
      <c r="DU182" s="2811">
        <f>(CS182-CZ182)*10^6</f>
        <v/>
      </c>
      <c r="DV182" s="2811">
        <f>(CT182-DC182)*10^6</f>
        <v/>
      </c>
      <c r="DW182" s="2811">
        <f>(CW182-DD182)*10^6</f>
        <v/>
      </c>
    </row>
    <row r="183">
      <c r="DU183" s="2811">
        <f>(CS183-CZ183)*10^6</f>
        <v/>
      </c>
      <c r="DV183" s="2811">
        <f>(CT183-DC183)*10^6</f>
        <v/>
      </c>
      <c r="DW183" s="2811">
        <f>(CW183-DD183)*10^6</f>
        <v/>
      </c>
    </row>
    <row r="184">
      <c r="DU184" s="2811">
        <f>(CS184-CZ184)*10^6</f>
        <v/>
      </c>
      <c r="DV184" s="2811">
        <f>(CT184-DC184)*10^6</f>
        <v/>
      </c>
      <c r="DW184" s="2811">
        <f>(CW184-DD184)*10^6</f>
        <v/>
      </c>
    </row>
    <row r="185">
      <c r="DU185" s="2811">
        <f>(CS185-CZ185)*10^6</f>
        <v/>
      </c>
      <c r="DV185" s="2811">
        <f>(CT185-DC185)*10^6</f>
        <v/>
      </c>
      <c r="DW185" s="2811">
        <f>(CW185-DD185)*10^6</f>
        <v/>
      </c>
    </row>
    <row r="186">
      <c r="DU186" s="2811">
        <f>(CS186-CZ186)*10^6</f>
        <v/>
      </c>
      <c r="DV186" s="2811">
        <f>(CT186-DC186)*10^6</f>
        <v/>
      </c>
      <c r="DW186" s="2811">
        <f>(CW186-DD186)*10^6</f>
        <v/>
      </c>
    </row>
    <row r="187">
      <c r="DU187" s="2811">
        <f>(CS187-CZ187)*10^6</f>
        <v/>
      </c>
      <c r="DV187" s="2811">
        <f>(CT187-DC187)*10^6</f>
        <v/>
      </c>
      <c r="DW187" s="2811">
        <f>(CW187-DD187)*10^6</f>
        <v/>
      </c>
    </row>
    <row r="188">
      <c r="DU188" s="2811">
        <f>(CS188-CZ188)*10^6</f>
        <v/>
      </c>
      <c r="DV188" s="2811">
        <f>(CT188-DC188)*10^6</f>
        <v/>
      </c>
      <c r="DW188" s="2811">
        <f>(CW188-DD188)*10^6</f>
        <v/>
      </c>
    </row>
    <row r="189">
      <c r="DU189" s="2811">
        <f>(CS189-CZ189)*10^6</f>
        <v/>
      </c>
      <c r="DV189" s="2811">
        <f>(CT189-DC189)*10^6</f>
        <v/>
      </c>
      <c r="DW189" s="2811">
        <f>(CW189-DD189)*10^6</f>
        <v/>
      </c>
    </row>
    <row r="306">
      <c r="DU306" s="2698" t="n"/>
      <c r="DV306" s="2698" t="n"/>
      <c r="DW306" s="2698" t="n"/>
    </row>
    <row r="307">
      <c r="DU307" s="2698" t="n"/>
      <c r="DV307" s="2698" t="n"/>
      <c r="DW307" s="2698" t="n"/>
    </row>
    <row r="308">
      <c r="DU308" s="2698" t="n"/>
      <c r="DV308" s="2698" t="n"/>
      <c r="DW308" s="2698" t="n"/>
    </row>
    <row r="309">
      <c r="DU309" s="2698" t="n"/>
      <c r="DV309" s="2698" t="n"/>
      <c r="DW309" s="2698" t="n"/>
    </row>
    <row r="310">
      <c r="DU310" s="2698" t="n"/>
      <c r="DV310" s="2698" t="n"/>
      <c r="DW310" s="2698" t="n"/>
    </row>
    <row r="311">
      <c r="DU311" s="2698" t="n"/>
      <c r="DV311" s="2698" t="n"/>
      <c r="DW311" s="2698" t="n"/>
    </row>
    <row r="312">
      <c r="DU312" s="2698" t="n"/>
      <c r="DV312" s="2698" t="n"/>
      <c r="DW312" s="2698" t="n"/>
    </row>
    <row r="313">
      <c r="DU313" s="2698" t="n"/>
      <c r="DV313" s="2698" t="n"/>
      <c r="DW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selection activeCell="Y7" sqref="Y7"/>
    </sheetView>
  </sheetViews>
  <sheetFormatPr baseColWidth="10" defaultColWidth="11.5" defaultRowHeight="13"/>
  <cols>
    <col customWidth="1" max="1" min="1" style="2557" width="3.1640625"/>
    <col customWidth="1" max="2" min="2" style="2557" width="35.5"/>
    <col customWidth="1" hidden="1" max="3" min="3" style="2557" width="8.1640625"/>
    <col customWidth="1" hidden="1" max="4" min="4" style="2557" width="9.6640625"/>
    <col customWidth="1" hidden="1" max="5" min="5" style="2557" width="15.6640625"/>
    <col customWidth="1" hidden="1" max="7" min="6" style="2557" width="8.33203125"/>
    <col customWidth="1" hidden="1" max="7" min="7" style="2557" width="13"/>
    <col customWidth="1" hidden="1" max="8" min="8" style="2557" width="5.5"/>
    <col customWidth="1" hidden="1" max="9" min="9" style="2557" width="0.33203125"/>
    <col customWidth="1" hidden="1" max="10" min="10" style="2557" width="9.6640625"/>
    <col customWidth="1" hidden="1" max="11" min="11" style="2557" width="7.5"/>
    <col customWidth="1" hidden="1" max="12" min="12" style="2557" width="10.33203125"/>
    <col customWidth="1" hidden="1" max="14" min="13" style="2557" width="7.5"/>
    <col customWidth="1" hidden="1" max="14" min="14" style="2557" width="13"/>
    <col customWidth="1" hidden="1" max="15" min="15" style="2557" width="0.33203125"/>
    <col customWidth="1" hidden="1" max="16" min="16" style="2557" width="6.83203125"/>
    <col customWidth="1" hidden="1" max="18" min="17" style="2557" width="8.5"/>
    <col customWidth="1" hidden="1" max="18" min="18" style="2557" width="13"/>
    <col customWidth="1" hidden="1" max="19" min="19" style="2557" width="6.83203125"/>
    <col customWidth="1" hidden="1" max="20" min="20" style="34" width="6.5"/>
    <col customWidth="1" hidden="1" max="21" min="21" style="2557" width="0.33203125"/>
    <col customWidth="1" hidden="1" max="22" min="22" style="2557" width="10"/>
    <col customWidth="1" hidden="1" max="23" min="23" style="2557" width="8.33203125"/>
    <col customWidth="1" hidden="1" max="27" min="24" style="2557" width="10"/>
    <col customWidth="1" hidden="1" max="25" min="25" style="2557" width="13"/>
    <col customWidth="1" hidden="1" max="26" min="26" style="2557" width="13"/>
    <col customWidth="1" hidden="1" max="27" min="27" style="2557" width="13"/>
    <col customWidth="1" hidden="1" max="28" min="28" style="34" width="10"/>
    <col customWidth="1" hidden="1" max="29" min="29" style="2557" width="0.1640625"/>
    <col customWidth="1" hidden="1" max="30" min="30" style="2557" width="12.5"/>
    <col customWidth="1" hidden="1" max="31" min="31" style="2557" width="12.33203125"/>
    <col customWidth="1" hidden="1" max="32" min="32" style="2557" width="12.6640625"/>
    <col customWidth="1" hidden="1" max="33" min="33" style="2557" width="13.83203125"/>
    <col customWidth="1" hidden="1" max="34" min="34" style="2557" width="13.1640625"/>
    <col customWidth="1" hidden="1" max="35" min="35" style="2557" width="11.33203125"/>
    <col customWidth="1" hidden="1" max="36" min="36" style="2557" width="7.5"/>
    <col customWidth="1" hidden="1" max="37" min="37" style="2557" width="0.1640625"/>
    <col customWidth="1" hidden="1" max="38" min="38" style="2557" width="10"/>
    <col customWidth="1" hidden="1" max="39" min="39" style="2557" width="12.5"/>
    <col customWidth="1" hidden="1" max="40" min="40" style="2557" width="10.1640625"/>
    <col customWidth="1" hidden="1" max="41" min="41" style="2557" width="13"/>
    <col customWidth="1" hidden="1" max="42" min="42" style="2557" width="10"/>
    <col customWidth="1" hidden="1" max="44" min="43" style="2557" width="10.1640625"/>
    <col customWidth="1" hidden="1" max="44" min="44" style="2557" width="13"/>
    <col customWidth="1" hidden="1" max="45" min="45" style="34" width="10.1640625"/>
    <col customWidth="1" hidden="1" max="46" min="46" style="34" width="0.1640625"/>
    <col customWidth="1" hidden="1" max="53" min="47" style="34" width="9.83203125"/>
    <col customWidth="1" hidden="1" max="48" min="48" style="2557" width="13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2557" width="13"/>
    <col customWidth="1" hidden="1" max="54" min="54" style="34" width="0.1640625"/>
    <col customWidth="1" hidden="1" max="56" min="55" style="34" width="12.5"/>
    <col customWidth="1" hidden="1" max="56" min="56" style="2557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hidden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max="88" min="88" style="34" width="13.83203125"/>
    <col customWidth="1" max="89" min="89" style="34" width="9.83203125"/>
    <col customWidth="1" max="90" min="90" style="34" width="10.5"/>
    <col customWidth="1" max="91" min="91" style="34" width="11.5"/>
    <col customWidth="1" max="92" min="92" style="34" width="11"/>
    <col customWidth="1" max="93" min="93" style="34" width="10.1640625"/>
    <col customWidth="1" max="94" min="94" style="34" width="10.6640625"/>
    <col customWidth="1" max="95" min="95" style="34" width="0.5"/>
    <col customWidth="1" max="96" min="96" style="2619" width="11.6640625"/>
    <col customWidth="1" max="98" min="97" style="2619" width="12.1640625"/>
    <col customWidth="1" max="100" min="99" style="2619" width="11"/>
    <col customWidth="1" max="101" min="101" style="2619" width="12.1640625"/>
    <col customWidth="1" max="102" min="102" style="34" width="6.6640625"/>
    <col customWidth="1" max="103" min="103" style="2557" width="0.6640625"/>
    <col customWidth="1" max="104" min="104" style="2619" width="12.1640625"/>
    <col customWidth="1" hidden="1" max="106" min="105" style="2619" width="11.6640625"/>
    <col customWidth="1" hidden="1" max="106" min="106" style="2557" width="13"/>
    <col customWidth="1" max="107" min="107" style="2619" width="12.1640625"/>
    <col customWidth="1" max="108" min="108" style="3723" width="11.6640625"/>
    <col customWidth="1" max="109" min="109" style="2557" width="10.5"/>
    <col customWidth="1" hidden="1" max="111" min="110" style="2557" width="8.33203125"/>
    <col customWidth="1" hidden="1" max="111" min="111" style="2557" width="13"/>
    <col customWidth="1" max="112" min="112" style="2557" width="8.5"/>
    <col customWidth="1" max="113" min="113" style="12" width="8.5"/>
    <col customWidth="1" hidden="1" max="114" min="114" style="12" width="10.6640625"/>
    <col customWidth="1" hidden="1" max="115" min="115" style="2729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25" width="11.5"/>
    <col customWidth="1" hidden="1" max="122" min="122" style="2557" width="11.5"/>
    <col customWidth="1" hidden="1" max="128" min="127" style="2557" width="11.5"/>
    <col customWidth="1" hidden="1" max="129" min="129" style="2557" width="21"/>
    <col customWidth="1" hidden="1" max="132" min="130" style="2557" width="11.5"/>
  </cols>
  <sheetData>
    <row customHeight="1" ht="11.25" r="1" s="2557">
      <c r="C1" s="2698" t="n"/>
      <c r="D1" s="2698" t="n"/>
      <c r="E1" s="2698" t="n"/>
      <c r="F1" s="2698" t="n"/>
      <c r="G1" s="2698" t="n"/>
      <c r="H1" s="2698" t="n"/>
      <c r="I1" s="2698" t="n"/>
      <c r="J1" s="2698" t="n"/>
      <c r="K1" s="2698" t="n"/>
      <c r="L1" s="2698" t="n"/>
      <c r="M1" s="2698" t="n"/>
      <c r="N1" s="2698" t="n"/>
      <c r="O1" s="2698" t="n"/>
      <c r="P1" s="2698" t="n"/>
      <c r="Q1" s="2698" t="n"/>
      <c r="R1" s="2698" t="n"/>
      <c r="S1" s="2698" t="n"/>
      <c r="U1" s="2698" t="n"/>
      <c r="V1" s="2698" t="n"/>
      <c r="W1" s="2698" t="n"/>
      <c r="X1" s="2698" t="n"/>
      <c r="Y1" s="2698" t="n"/>
      <c r="Z1" s="2698" t="n"/>
      <c r="AA1" s="2698" t="n"/>
      <c r="AC1" s="2698" t="n"/>
      <c r="AD1" s="2698" t="n"/>
      <c r="AE1" s="2698" t="n"/>
      <c r="AF1" s="2698" t="n"/>
      <c r="AG1" s="2698" t="n"/>
      <c r="AH1" s="2698" t="n"/>
      <c r="AI1" s="2698" t="n"/>
      <c r="AJ1" s="2698" t="n"/>
      <c r="AK1" s="2698" t="n"/>
      <c r="AL1" s="2698" t="n"/>
      <c r="AM1" s="2698" t="n"/>
      <c r="AN1" s="2698" t="n"/>
      <c r="AO1" s="2698" t="n"/>
      <c r="AP1" s="2698" t="n"/>
      <c r="AQ1" s="2698" t="n"/>
      <c r="AR1" s="2698" t="n"/>
      <c r="CT1" s="3724" t="n"/>
      <c r="CU1" s="3725">
        <f>+CT1+CR12+CR26</f>
        <v/>
      </c>
      <c r="DX1" s="34" t="n"/>
      <c r="DY1" s="34" t="n"/>
      <c r="DZ1" s="34" t="n"/>
    </row>
    <row customHeight="1" ht="18" r="2" s="2557">
      <c r="A2" s="38" t="inlineStr">
        <is>
          <t>Capex Consolidés</t>
        </is>
      </c>
      <c r="B2" s="603" t="n"/>
      <c r="D2" s="2734">
        <f>D7-D12-D26</f>
        <v/>
      </c>
      <c r="E2" s="2734">
        <f>D2*1000000</f>
        <v/>
      </c>
      <c r="F2" s="2750" t="n">
        <v>0</v>
      </c>
      <c r="P2" s="2618" t="n"/>
      <c r="AO2" s="2618" t="n"/>
      <c r="BK2" s="2968" t="n"/>
      <c r="BL2" s="2968" t="n"/>
      <c r="BM2" s="2968" t="n"/>
      <c r="BN2" s="3726" t="n"/>
      <c r="BO2" s="2968" t="n"/>
      <c r="BP2" s="2968" t="n"/>
      <c r="BQ2" s="2968" t="n"/>
      <c r="BR2" s="2968" t="n"/>
      <c r="BT2" s="2969" t="n"/>
      <c r="CB2" s="3727">
        <f>+CB7-CB12-CB26</f>
        <v/>
      </c>
      <c r="CQ2" s="3728" t="n"/>
      <c r="CR2" s="3729">
        <f>+CR7-CR26-CR12</f>
        <v/>
      </c>
      <c r="CS2" s="3126" t="n">
        <v>-197.322714654521</v>
      </c>
      <c r="CT2" s="3126" t="n"/>
      <c r="CU2" s="3126" t="n"/>
      <c r="CV2" s="3126" t="n"/>
      <c r="CW2" s="3126" t="n"/>
      <c r="CX2" s="1126" t="n"/>
      <c r="CY2" s="880" t="n"/>
      <c r="CZ2" s="3127" t="n">
        <v>-1360.18509567119</v>
      </c>
      <c r="DA2" s="3127" t="n"/>
      <c r="DB2" s="3127" t="n"/>
      <c r="DC2" s="3127" t="n"/>
      <c r="DD2" s="3730" t="n"/>
      <c r="DE2" s="880" t="n"/>
      <c r="DF2" s="880" t="n"/>
      <c r="DG2" s="880" t="n"/>
      <c r="DH2" s="880" t="n"/>
      <c r="DK2" s="2729" t="n">
        <v>0</v>
      </c>
      <c r="DN2" s="2729" t="n"/>
    </row>
    <row customHeight="1" ht="12" r="3" s="2557">
      <c r="D3" s="3731" t="n"/>
      <c r="E3" s="3732" t="n">
        <v>0</v>
      </c>
      <c r="F3" s="1940" t="n"/>
      <c r="G3" s="3732" t="n">
        <v>0</v>
      </c>
      <c r="H3" s="618" t="n"/>
      <c r="I3" s="1131" t="n"/>
      <c r="J3" s="3691" t="n"/>
      <c r="K3" s="3691" t="n"/>
      <c r="L3" s="3691" t="n"/>
      <c r="M3" s="3691" t="n"/>
      <c r="N3" s="3691" t="n"/>
      <c r="O3" s="2787" t="n"/>
      <c r="P3" s="3691" t="n"/>
      <c r="Q3" s="3691" t="n"/>
      <c r="R3" s="3691" t="n"/>
      <c r="S3" s="3691" t="n"/>
      <c r="T3" s="618" t="n"/>
      <c r="U3" s="2787" t="n"/>
      <c r="V3" s="3690" t="n"/>
      <c r="W3" s="3691" t="n"/>
      <c r="X3" s="3691" t="n"/>
      <c r="Y3" s="3691" t="n"/>
      <c r="Z3" s="3691" t="n"/>
      <c r="AA3" s="3691" t="n"/>
      <c r="AB3" s="893" t="n"/>
      <c r="AC3" s="2787" t="n"/>
      <c r="AD3" s="3690" t="n"/>
      <c r="AE3" s="3691" t="n"/>
      <c r="AF3" s="3691" t="n"/>
      <c r="AG3" s="3691" t="n"/>
      <c r="AH3" s="3691" t="n"/>
      <c r="AI3" s="3691" t="n"/>
      <c r="AJ3" s="3733" t="n"/>
      <c r="AK3" s="2787" t="n"/>
      <c r="AL3" s="3690" t="n"/>
      <c r="AM3" s="3691" t="n"/>
      <c r="AN3" s="3691" t="n"/>
      <c r="AO3" s="3691" t="n"/>
      <c r="AP3" s="3691" t="n"/>
      <c r="AQ3" s="3691" t="n"/>
      <c r="AR3" s="3691" t="n"/>
      <c r="AS3" s="893" t="n"/>
      <c r="AT3" s="617" t="n"/>
      <c r="AU3" s="892" t="n"/>
      <c r="AV3" s="618" t="n"/>
      <c r="AW3" s="618" t="n"/>
      <c r="AX3" s="618" t="n"/>
      <c r="AY3" s="618" t="n"/>
      <c r="AZ3" s="618" t="n"/>
      <c r="BA3" s="618" t="n"/>
      <c r="BB3" s="617" t="n"/>
      <c r="BC3" s="892" t="n"/>
      <c r="BD3" s="618" t="n"/>
      <c r="BE3" s="618" t="n"/>
      <c r="BF3" s="618" t="n"/>
      <c r="BG3" s="618" t="n"/>
      <c r="BH3" s="618" t="n"/>
      <c r="BI3" s="893" t="n"/>
      <c r="BJ3" s="617" t="n"/>
      <c r="BK3" s="3734" t="n"/>
      <c r="BL3" s="1130" t="n"/>
      <c r="BM3" s="1130" t="n"/>
      <c r="BN3" s="1130" t="n"/>
      <c r="BO3" s="1130" t="n"/>
      <c r="BP3" s="1130" t="n"/>
      <c r="BQ3" s="1130" t="n"/>
      <c r="BR3" s="893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3734" t="n"/>
      <c r="CK3" s="1130" t="n"/>
      <c r="CL3" s="1130" t="n"/>
      <c r="CM3" s="1130" t="n"/>
      <c r="CN3" s="1130" t="n"/>
      <c r="CO3" s="1130" t="n"/>
      <c r="CP3" s="893" t="n"/>
      <c r="CQ3" s="617" t="n"/>
      <c r="CY3" s="303" t="n"/>
      <c r="CZ3" s="3735" t="n">
        <v>0</v>
      </c>
      <c r="DA3" s="3736" t="n"/>
      <c r="DB3" s="2985" t="n"/>
      <c r="DC3" s="2985" t="n"/>
      <c r="DD3" s="3736" t="n">
        <v>0</v>
      </c>
      <c r="DE3" s="1130" t="n"/>
      <c r="DF3" s="1130" t="n"/>
      <c r="DG3" s="1130" t="n"/>
      <c r="DH3" s="1945" t="n"/>
      <c r="DI3" s="124" t="n"/>
      <c r="DK3" s="2729" t="n">
        <v>0</v>
      </c>
    </row>
    <row customFormat="1" customHeight="1" ht="15" r="4" s="333">
      <c r="D4" s="2556" t="n">
        <v>45658</v>
      </c>
      <c r="E4" s="2790" t="n"/>
      <c r="F4" s="2790" t="n"/>
      <c r="G4" s="2790" t="n"/>
      <c r="H4" s="2790" t="n"/>
      <c r="I4" s="334" t="n"/>
      <c r="J4" s="2556" t="n">
        <v>45689</v>
      </c>
      <c r="K4" s="2790" t="n"/>
      <c r="L4" s="2790" t="n"/>
      <c r="M4" s="2790" t="n"/>
      <c r="N4" s="2790" t="n"/>
      <c r="O4" s="2571" t="n"/>
      <c r="P4" s="2556" t="n">
        <v>45717</v>
      </c>
      <c r="Q4" s="2790" t="n"/>
      <c r="R4" s="2790" t="n"/>
      <c r="S4" s="2790" t="n"/>
      <c r="T4" s="2790" t="n"/>
      <c r="U4" s="628" t="n"/>
      <c r="V4" s="2556" t="n">
        <v>45748</v>
      </c>
      <c r="W4" s="2790" t="n"/>
      <c r="X4" s="2790" t="n"/>
      <c r="Y4" s="2790" t="n"/>
      <c r="Z4" s="2790" t="n"/>
      <c r="AA4" s="2790" t="n"/>
      <c r="AB4" s="2790" t="n"/>
      <c r="AC4" s="628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628" t="n"/>
      <c r="AL4" s="2553" t="n">
        <v>45809</v>
      </c>
      <c r="AM4" s="2790" t="n"/>
      <c r="AN4" s="2790" t="n"/>
      <c r="AO4" s="2790" t="n"/>
      <c r="AP4" s="2790" t="n"/>
      <c r="AQ4" s="2790" t="n"/>
      <c r="AR4" s="2790" t="n"/>
      <c r="AS4" s="2791" t="n"/>
      <c r="AT4" s="2571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2571" t="n"/>
      <c r="BC4" s="2553" t="n">
        <v>45870</v>
      </c>
      <c r="BD4" s="2790" t="n"/>
      <c r="BE4" s="2790" t="n"/>
      <c r="BF4" s="2790" t="n"/>
      <c r="BG4" s="2790" t="n"/>
      <c r="BH4" s="2790" t="n"/>
      <c r="BI4" s="2791" t="n"/>
      <c r="BJ4" s="2571" t="n"/>
      <c r="BK4" s="2553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2571" t="n"/>
      <c r="BT4" s="2556" t="n">
        <v>45931</v>
      </c>
      <c r="BU4" s="2790" t="n"/>
      <c r="BV4" s="2790" t="n"/>
      <c r="BW4" s="2790" t="n"/>
      <c r="BX4" s="2790" t="n"/>
      <c r="BY4" s="2790" t="n"/>
      <c r="BZ4" s="2790" t="n"/>
      <c r="CA4" s="2571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2571" t="n"/>
      <c r="CJ4" s="2553" t="n">
        <v>45992</v>
      </c>
      <c r="CK4" s="2790" t="n"/>
      <c r="CL4" s="2790" t="n"/>
      <c r="CM4" s="2790" t="n"/>
      <c r="CN4" s="2790" t="n"/>
      <c r="CO4" s="2790" t="n"/>
      <c r="CP4" s="2791" t="n"/>
      <c r="CQ4" s="628" t="n"/>
      <c r="CR4" s="2554" t="inlineStr">
        <is>
          <t>CUMUL</t>
        </is>
      </c>
      <c r="CY4" s="344" t="n"/>
      <c r="CZ4" s="2555" t="inlineStr">
        <is>
          <t>ANNUEL</t>
        </is>
      </c>
      <c r="DA4" s="2790" t="n"/>
      <c r="DB4" s="2790" t="n"/>
      <c r="DC4" s="2790" t="n"/>
      <c r="DD4" s="2790" t="n"/>
      <c r="DE4" s="2790" t="n"/>
      <c r="DF4" s="2790" t="n"/>
      <c r="DG4" s="2790" t="n"/>
      <c r="DH4" s="2792" t="n"/>
      <c r="DI4" s="124" t="n"/>
      <c r="DJ4" s="2963" t="n"/>
      <c r="DK4" s="2963" t="n"/>
      <c r="DL4" s="68" t="n"/>
      <c r="DM4" s="68" t="n"/>
      <c r="DN4" s="68" t="n"/>
      <c r="DO4" s="68" t="n"/>
      <c r="DP4" s="68" t="n"/>
      <c r="DQ4" s="1946" t="n"/>
      <c r="DX4" s="2554" t="n"/>
      <c r="DY4" s="2554" t="n"/>
      <c r="DZ4" s="2554" t="n"/>
    </row>
    <row customFormat="1" customHeight="1" ht="31.5" r="5" s="133">
      <c r="B5" s="73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3737" t="n"/>
      <c r="CZ5" s="2646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24" t="n"/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N5" s="124" t="n">
        <v>0</v>
      </c>
      <c r="DO5" s="124" t="n"/>
      <c r="DP5" s="124" t="n"/>
      <c r="DQ5" s="1948" t="n"/>
      <c r="DX5" s="79" t="n"/>
      <c r="DY5" s="79" t="n"/>
      <c r="DZ5" s="79" t="n"/>
    </row>
    <row customHeight="1" ht="6" r="6" s="2557">
      <c r="H6" s="34" t="n"/>
      <c r="I6" s="91" t="n"/>
      <c r="J6" s="2618" t="n"/>
      <c r="K6" s="2618" t="n"/>
      <c r="L6" s="2618" t="n"/>
      <c r="M6" s="2618" t="n"/>
      <c r="N6" s="2618" t="n"/>
      <c r="O6" s="2795" t="n"/>
      <c r="P6" s="2618" t="n"/>
      <c r="Q6" s="2618" t="n"/>
      <c r="R6" s="2618" t="n"/>
      <c r="S6" s="2618" t="n"/>
      <c r="U6" s="2795" t="n"/>
      <c r="V6" s="2618" t="n"/>
      <c r="W6" s="2618" t="n"/>
      <c r="X6" s="2618" t="n"/>
      <c r="Y6" s="2618" t="n"/>
      <c r="Z6" s="2618" t="n"/>
      <c r="AA6" s="2618" t="n"/>
      <c r="AC6" s="2795" t="n"/>
      <c r="AJ6" s="34" t="n"/>
      <c r="AK6" s="635" t="n"/>
      <c r="AL6" s="2618" t="n"/>
      <c r="AM6" s="2618" t="n"/>
      <c r="AN6" s="2618" t="n"/>
      <c r="AO6" s="2618" t="n"/>
      <c r="AP6" s="2618" t="n"/>
      <c r="AQ6" s="2618" t="n"/>
      <c r="AR6" s="2618" t="n"/>
      <c r="AT6" s="635" t="n"/>
      <c r="AU6" s="2618" t="n"/>
      <c r="AV6" s="2618" t="n"/>
      <c r="AW6" s="2618" t="n"/>
      <c r="AX6" s="2618" t="n"/>
      <c r="AY6" s="2618" t="n"/>
      <c r="AZ6" s="2618" t="n"/>
      <c r="BB6" s="635" t="n"/>
      <c r="BC6" s="2618" t="n"/>
      <c r="BD6" s="2618" t="n"/>
      <c r="BE6" s="2618" t="n"/>
      <c r="BF6" s="2618" t="n"/>
      <c r="BG6" s="2618" t="n"/>
      <c r="BH6" s="2618" t="n"/>
      <c r="BJ6" s="635" t="n"/>
      <c r="BK6" s="2618" t="n"/>
      <c r="BL6" s="2618" t="n"/>
      <c r="BM6" s="2618" t="n"/>
      <c r="BN6" s="2618" t="n"/>
      <c r="BO6" s="2618" t="n"/>
      <c r="BP6" s="2618" t="n"/>
      <c r="BQ6" s="2618" t="n"/>
      <c r="BS6" s="2795" t="n"/>
      <c r="BT6" s="2618" t="n"/>
      <c r="BU6" s="2618" t="n"/>
      <c r="BV6" s="2618" t="n"/>
      <c r="BW6" s="2618" t="n"/>
      <c r="BX6" s="2618" t="n"/>
      <c r="BY6" s="2618" t="n"/>
      <c r="BZ6" s="2618" t="n"/>
      <c r="CA6" s="2795" t="n"/>
      <c r="CB6" s="2618" t="n"/>
      <c r="CC6" s="2618" t="n"/>
      <c r="CD6" s="2618" t="n"/>
      <c r="CE6" s="2618" t="n"/>
      <c r="CF6" s="2618" t="n"/>
      <c r="CG6" s="2618" t="n"/>
      <c r="CI6" s="2795" t="n"/>
      <c r="CQ6" s="635" t="n"/>
      <c r="CY6" s="1140" t="n"/>
      <c r="CZ6" s="1949" t="n"/>
      <c r="DA6" s="3723" t="n"/>
      <c r="DH6" s="1950" t="n"/>
      <c r="DI6" s="124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</row>
    <row customHeight="1" ht="19.5" r="7" s="2557">
      <c r="A7" s="2809" t="inlineStr">
        <is>
          <t>Total capex</t>
        </is>
      </c>
      <c r="B7" s="3738" t="n"/>
      <c r="C7" s="643" t="inlineStr">
        <is>
          <t>CAP1</t>
        </is>
      </c>
      <c r="D7" s="2811" t="n">
        <v>831.484882925</v>
      </c>
      <c r="E7" s="2811" t="n">
        <v>505.4593643253235</v>
      </c>
      <c r="F7" s="2811" t="n">
        <v>326.0255185996765</v>
      </c>
      <c r="G7" s="2811" t="n">
        <v>1255.172837885</v>
      </c>
      <c r="H7" s="2358" t="n">
        <v>-0.33755347643909</v>
      </c>
      <c r="I7" s="2661" t="n"/>
      <c r="J7" s="2811" t="n">
        <v>960.5135249250001</v>
      </c>
      <c r="K7" s="2811" t="n">
        <v>908.34685038736</v>
      </c>
      <c r="L7" s="2811" t="n">
        <v>52.16667453764012</v>
      </c>
      <c r="M7" s="2811" t="n">
        <v>826.4122189250002</v>
      </c>
      <c r="N7" s="2358" t="n">
        <v>0.1622692682042375</v>
      </c>
      <c r="O7" s="2815" t="n"/>
      <c r="P7" s="2811" t="n">
        <v>681.2060329249999</v>
      </c>
      <c r="Q7" s="2811" t="n">
        <v>2834.522231396338</v>
      </c>
      <c r="R7" s="2811" t="n">
        <v>-2153.316198471338</v>
      </c>
      <c r="S7" s="2811" t="n">
        <v>921.9149431899997</v>
      </c>
      <c r="T7" s="2358" t="n">
        <v>-0.2610966576071557</v>
      </c>
      <c r="U7" s="2815" t="n"/>
      <c r="V7" s="2655" t="n">
        <v>1341.34353134</v>
      </c>
      <c r="W7" s="2655" t="n">
        <v>2222.218986128557</v>
      </c>
      <c r="X7" s="2655" t="n">
        <v>2282.823851573002</v>
      </c>
      <c r="Y7" s="2655" t="n">
        <v>-880.8754547885567</v>
      </c>
      <c r="Z7" s="2655" t="n">
        <v>-941.4803202330015</v>
      </c>
      <c r="AA7" s="2655" t="n">
        <v>4263.8027837</v>
      </c>
      <c r="AB7" s="2358" t="n">
        <v>-0.6854114509076747</v>
      </c>
      <c r="AC7" s="2815" t="n"/>
      <c r="AD7" s="2811" t="n">
        <v>1274.44692702</v>
      </c>
      <c r="AE7" s="2811" t="n">
        <v>2667.628286046594</v>
      </c>
      <c r="AF7" s="2811" t="n">
        <v>2668.233151491038</v>
      </c>
      <c r="AG7" s="2811" t="n">
        <v>-1393.181359026594</v>
      </c>
      <c r="AH7" s="2811" t="n">
        <v>-1393.786224471038</v>
      </c>
      <c r="AI7" s="2811" t="n">
        <v>770.7062345212216</v>
      </c>
      <c r="AJ7" s="368" t="n">
        <v>0.6536092092361394</v>
      </c>
      <c r="AK7" s="370" t="n"/>
      <c r="AL7" s="2811" t="n">
        <v>1002.907759030671</v>
      </c>
      <c r="AM7" s="2811" t="n">
        <v>2080.833187092768</v>
      </c>
      <c r="AN7" s="2811" t="n">
        <v>2081.438052537212</v>
      </c>
      <c r="AO7" s="2811" t="n">
        <v>2081.438052537212</v>
      </c>
      <c r="AP7" s="2811" t="n">
        <v>-1077.925428062097</v>
      </c>
      <c r="AQ7" s="2811" t="n">
        <v>-1078.530293506541</v>
      </c>
      <c r="AR7" s="2811" t="n">
        <v>1433.859549925</v>
      </c>
      <c r="AS7" s="368" t="n">
        <v>-0.3005536985242875</v>
      </c>
      <c r="AT7" s="370" t="n"/>
      <c r="AU7" s="2811" t="n">
        <v>1571.21934476738</v>
      </c>
      <c r="AV7" s="2811" t="n">
        <v>1398.007443354886</v>
      </c>
      <c r="AW7" s="2811" t="n">
        <v>2458.612308799331</v>
      </c>
      <c r="AX7" s="2811" t="n">
        <v>173.2119014124937</v>
      </c>
      <c r="AY7" s="2811" t="n">
        <v>-887.3929640319514</v>
      </c>
      <c r="AZ7" s="2811" t="n">
        <v>3075.095840925</v>
      </c>
      <c r="BA7" s="368" t="n">
        <v>-0.4890502845938125</v>
      </c>
      <c r="BB7" s="370" t="n"/>
      <c r="BC7" s="2811" t="n">
        <v>4189.104179925</v>
      </c>
      <c r="BD7" s="2811" t="n">
        <v>3425.605302776481</v>
      </c>
      <c r="BE7" s="2811" t="n">
        <v>3065.448268220926</v>
      </c>
      <c r="BF7" s="2811" t="n">
        <v>763.4988771485182</v>
      </c>
      <c r="BG7" s="2811" t="n">
        <v>1123.655911704074</v>
      </c>
      <c r="BH7" s="2811" t="n">
        <v>2659.685677925</v>
      </c>
      <c r="BI7" s="368" t="n">
        <v>0.5750373116244332</v>
      </c>
      <c r="BJ7" s="370" t="n"/>
      <c r="BK7" s="2811" t="n">
        <v>6494.306169924999</v>
      </c>
      <c r="BL7" s="2811" t="n">
        <v>4796.888517865484</v>
      </c>
      <c r="BM7" s="2811" t="n">
        <v>5050.405897309931</v>
      </c>
      <c r="BN7" s="2811" t="n">
        <v>5050.405897309931</v>
      </c>
      <c r="BO7" s="2811" t="n">
        <v>1697.417652059516</v>
      </c>
      <c r="BP7" s="2811" t="n">
        <v>1443.900272615068</v>
      </c>
      <c r="BQ7" s="2811" t="n">
        <v>2959.97770418601</v>
      </c>
      <c r="BR7" s="368" t="n">
        <v>1.194038881016141</v>
      </c>
      <c r="BS7" s="2815" t="n"/>
      <c r="BT7" s="2811" t="n">
        <v>3527.106504442826</v>
      </c>
      <c r="BU7" s="2811" t="n">
        <v>457.0841277206933</v>
      </c>
      <c r="BV7" s="2811" t="n">
        <v>2923.371477227733</v>
      </c>
      <c r="BW7" s="2811" t="n">
        <v>3070.022376722132</v>
      </c>
      <c r="BX7" s="2811" t="n">
        <v>603.7350272150929</v>
      </c>
      <c r="BY7" s="2811" t="n">
        <v>-753.4808498803864</v>
      </c>
      <c r="BZ7" s="368" t="n">
        <v>-5.681083142329028</v>
      </c>
      <c r="CA7" s="2815" t="n"/>
      <c r="CB7" s="2811" t="n">
        <v>3897.087211925003</v>
      </c>
      <c r="CC7" s="2811" t="n">
        <v>716.3241277206937</v>
      </c>
      <c r="CD7" s="2811" t="n">
        <v>3982.186074616615</v>
      </c>
      <c r="CE7" s="2811" t="n">
        <v>3180.76308420431</v>
      </c>
      <c r="CF7" s="2811" t="n">
        <v>-85.09886269161188</v>
      </c>
      <c r="CG7" s="2811" t="n">
        <v>1624.309025925</v>
      </c>
      <c r="CH7" s="368" t="n">
        <v>1.399227702195226</v>
      </c>
      <c r="CI7" s="2815" t="n"/>
      <c r="CJ7" s="2811" t="n">
        <v>1599.768620925</v>
      </c>
      <c r="CK7" s="2811" t="n">
        <v>477.0841277206933</v>
      </c>
      <c r="CL7" s="2811" t="n">
        <v>5649.152505703629</v>
      </c>
      <c r="CM7" s="2811" t="n">
        <v>1122.684493204307</v>
      </c>
      <c r="CN7" s="2811" t="n">
        <v>-4049.383884778628</v>
      </c>
      <c r="CO7" s="2811" t="n">
        <v>9607.882189169</v>
      </c>
      <c r="CP7" s="368" t="n">
        <v>-0.8334941468445122</v>
      </c>
      <c r="CQ7" s="665" t="n"/>
      <c r="CR7" s="2811" t="n">
        <v>27370.49469007588</v>
      </c>
      <c r="CS7" s="2811" t="n">
        <v>22490.00255253587</v>
      </c>
      <c r="CT7" s="2811" t="n">
        <v>29457.34213771596</v>
      </c>
      <c r="CU7" s="2811" t="n">
        <v>4880.492137540008</v>
      </c>
      <c r="CV7" s="2811" t="n">
        <v>-2086.847447640084</v>
      </c>
      <c r="CW7" s="2811" t="n">
        <v>28645.93815639584</v>
      </c>
      <c r="CX7" s="1952">
        <f>IFERROR(+CR7/CW7-1, "-")</f>
        <v/>
      </c>
      <c r="CY7" s="3739" t="n"/>
      <c r="CZ7" s="2818" t="n">
        <v>22490.00255253587</v>
      </c>
      <c r="DA7" s="2811" t="n">
        <v>29456.94213242</v>
      </c>
      <c r="DB7" s="2811" t="n">
        <v>29457.34213271596</v>
      </c>
      <c r="DC7" s="2811" t="n">
        <v>29457.34213771596</v>
      </c>
      <c r="DD7" s="2811" t="n">
        <v>28645.33815639585</v>
      </c>
      <c r="DE7" s="2814">
        <f>+CZ7/DD7-1</f>
        <v/>
      </c>
      <c r="DF7" s="2814">
        <f>+DA7/DD7-1</f>
        <v/>
      </c>
      <c r="DG7" s="2814">
        <f>+DB7/DD7-1</f>
        <v/>
      </c>
      <c r="DH7" s="2814">
        <f>+DC7/DD7-1</f>
        <v/>
      </c>
      <c r="DI7" s="124" t="n"/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  <c r="DN7" s="3740">
        <f>+DN10+DN23+DN28</f>
        <v/>
      </c>
      <c r="DO7" s="2658">
        <f>DN7-CR7</f>
        <v/>
      </c>
      <c r="DP7" s="2658" t="n"/>
    </row>
    <row customHeight="1" ht="1.5" r="8" s="2557">
      <c r="A8" s="32" t="n"/>
      <c r="B8" s="32" t="n"/>
      <c r="C8" s="643" t="inlineStr">
        <is>
          <t>CAP2</t>
        </is>
      </c>
      <c r="D8" s="2667" t="n"/>
      <c r="E8" s="2667" t="n"/>
      <c r="F8" s="2667" t="n"/>
      <c r="G8" s="2667" t="n"/>
      <c r="H8" s="224" t="n"/>
      <c r="I8" s="184" t="n"/>
      <c r="J8" s="2667" t="n"/>
      <c r="K8" s="2667" t="n"/>
      <c r="L8" s="2667" t="n"/>
      <c r="M8" s="2667" t="n"/>
      <c r="N8" s="224" t="n"/>
      <c r="O8" s="2826" t="n"/>
      <c r="P8" s="2667" t="n"/>
      <c r="Q8" s="2667" t="n"/>
      <c r="R8" s="2667" t="n"/>
      <c r="S8" s="2667" t="n"/>
      <c r="T8" s="224" t="n"/>
      <c r="U8" s="2826" t="n"/>
      <c r="V8" s="2668" t="n"/>
      <c r="W8" s="2668" t="n"/>
      <c r="X8" s="2668" t="n"/>
      <c r="Y8" s="2668" t="n"/>
      <c r="Z8" s="2668" t="n"/>
      <c r="AA8" s="2668" t="n"/>
      <c r="AB8" s="224" t="n"/>
      <c r="AC8" s="2826" t="n"/>
      <c r="AD8" s="2667" t="n"/>
      <c r="AE8" s="2667" t="n"/>
      <c r="AF8" s="2667" t="n"/>
      <c r="AG8" s="2747" t="n"/>
      <c r="AH8" s="2667" t="n"/>
      <c r="AI8" s="2667" t="n"/>
      <c r="AJ8" s="224" t="n"/>
      <c r="AK8" s="389" t="n"/>
      <c r="AL8" s="2667" t="n"/>
      <c r="AM8" s="2667" t="n"/>
      <c r="AN8" s="2667" t="n"/>
      <c r="AO8" s="2667" t="n"/>
      <c r="AP8" s="2747" t="n"/>
      <c r="AQ8" s="2747" t="n"/>
      <c r="AR8" s="2667" t="n"/>
      <c r="AS8" s="224" t="n"/>
      <c r="AT8" s="389" t="n"/>
      <c r="AU8" s="2667" t="n"/>
      <c r="AV8" s="2667" t="n"/>
      <c r="AW8" s="2667" t="n"/>
      <c r="AX8" s="2747" t="n"/>
      <c r="AY8" s="2747" t="n"/>
      <c r="AZ8" s="2667" t="n"/>
      <c r="BA8" s="224" t="n"/>
      <c r="BB8" s="389" t="n"/>
      <c r="BC8" s="2667" t="n"/>
      <c r="BD8" s="2667" t="n"/>
      <c r="BE8" s="2667" t="n"/>
      <c r="BF8" s="2747" t="n"/>
      <c r="BG8" s="2747" t="n"/>
      <c r="BH8" s="2667" t="n"/>
      <c r="BI8" s="224" t="n"/>
      <c r="BJ8" s="389" t="n"/>
      <c r="BK8" s="2667" t="n"/>
      <c r="BL8" s="2667" t="n"/>
      <c r="BM8" s="2667" t="n"/>
      <c r="BN8" s="2667" t="n"/>
      <c r="BO8" s="2747" t="n"/>
      <c r="BP8" s="2747" t="n"/>
      <c r="BQ8" s="2667" t="n"/>
      <c r="BR8" s="224" t="n"/>
      <c r="BS8" s="2826" t="n"/>
      <c r="BT8" s="2667" t="n"/>
      <c r="BU8" s="2667" t="n"/>
      <c r="BV8" s="2667" t="n"/>
      <c r="BW8" s="2747" t="n"/>
      <c r="BX8" s="2747" t="n"/>
      <c r="BY8" s="2667" t="n"/>
      <c r="BZ8" s="224" t="n"/>
      <c r="CA8" s="2826" t="n"/>
      <c r="CB8" s="2667" t="n"/>
      <c r="CC8" s="2667" t="n"/>
      <c r="CD8" s="2667" t="n"/>
      <c r="CE8" s="2747" t="n"/>
      <c r="CF8" s="2747" t="n"/>
      <c r="CG8" s="2667" t="n"/>
      <c r="CH8" s="224" t="n"/>
      <c r="CI8" s="2826" t="n"/>
      <c r="CJ8" s="2667" t="n"/>
      <c r="CK8" s="2667" t="n"/>
      <c r="CL8" s="2667" t="n"/>
      <c r="CM8" s="2747" t="n"/>
      <c r="CN8" s="2747" t="n"/>
      <c r="CO8" s="2667" t="n"/>
      <c r="CP8" s="224" t="n"/>
      <c r="CQ8" s="389" t="n"/>
      <c r="CR8" s="2667" t="n"/>
      <c r="CS8" s="2667" t="n"/>
      <c r="CT8" s="2667" t="n"/>
      <c r="CU8" s="2667" t="n"/>
      <c r="CV8" s="2667" t="n"/>
      <c r="CW8" s="2667" t="n"/>
      <c r="CX8" s="224">
        <f>IFERROR(+CR8/CW8-1, "-")</f>
        <v/>
      </c>
      <c r="CY8" s="392" t="n"/>
      <c r="CZ8" s="2828" t="n"/>
      <c r="DA8" s="2667" t="n"/>
      <c r="DB8" s="2667" t="n"/>
      <c r="DC8" s="2667" t="n"/>
      <c r="DD8" s="2667" t="n"/>
      <c r="DE8" s="224" t="n"/>
      <c r="DF8" s="224" t="n"/>
      <c r="DG8" s="224" t="n"/>
      <c r="DH8" s="224" t="n"/>
      <c r="DI8" s="124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N8" s="2868" t="n"/>
      <c r="DO8" s="2658">
        <f>DN8-CR8</f>
        <v/>
      </c>
      <c r="DX8" s="2811">
        <f>CS8-CZ8</f>
        <v/>
      </c>
      <c r="DY8" s="2811">
        <f>CT8-DC8</f>
        <v/>
      </c>
      <c r="DZ8" s="2811">
        <f>CW8-DD8</f>
        <v/>
      </c>
    </row>
    <row customHeight="1" ht="3.75" r="9" s="2557">
      <c r="A9" s="32" t="n"/>
      <c r="B9" s="32" t="n"/>
      <c r="C9" s="643" t="inlineStr">
        <is>
          <t>CAP3</t>
        </is>
      </c>
      <c r="D9" s="2667" t="n"/>
      <c r="E9" s="2667" t="n"/>
      <c r="F9" s="2667" t="n"/>
      <c r="G9" s="2667" t="n"/>
      <c r="H9" s="224" t="n"/>
      <c r="I9" s="184" t="n"/>
      <c r="J9" s="2667" t="n"/>
      <c r="K9" s="2667" t="n"/>
      <c r="L9" s="2667" t="n"/>
      <c r="M9" s="2667" t="n"/>
      <c r="N9" s="224" t="n"/>
      <c r="O9" s="2826" t="n"/>
      <c r="P9" s="2667" t="n"/>
      <c r="Q9" s="2667" t="n"/>
      <c r="R9" s="2667" t="n"/>
      <c r="S9" s="2667" t="n"/>
      <c r="T9" s="224" t="n"/>
      <c r="U9" s="2826" t="n"/>
      <c r="V9" s="2668" t="n"/>
      <c r="W9" s="2668" t="n"/>
      <c r="X9" s="2668" t="n"/>
      <c r="Y9" s="2668" t="n"/>
      <c r="Z9" s="2668" t="n"/>
      <c r="AA9" s="2668" t="n"/>
      <c r="AB9" s="224" t="n"/>
      <c r="AC9" s="2826" t="n"/>
      <c r="AD9" s="2667" t="n"/>
      <c r="AE9" s="2667" t="n"/>
      <c r="AF9" s="2667" t="n"/>
      <c r="AG9" s="2747" t="n"/>
      <c r="AH9" s="2667" t="n"/>
      <c r="AI9" s="2667" t="n"/>
      <c r="AJ9" s="224" t="n"/>
      <c r="AK9" s="389" t="n"/>
      <c r="AL9" s="2667" t="n"/>
      <c r="AM9" s="2667" t="n"/>
      <c r="AN9" s="2667" t="n"/>
      <c r="AO9" s="2667" t="n"/>
      <c r="AP9" s="2747" t="n"/>
      <c r="AQ9" s="2747" t="n"/>
      <c r="AR9" s="2667" t="n"/>
      <c r="AS9" s="224" t="n"/>
      <c r="AT9" s="389" t="n"/>
      <c r="AU9" s="2667" t="n"/>
      <c r="AV9" s="2667" t="n"/>
      <c r="AW9" s="2667" t="n"/>
      <c r="AX9" s="2747" t="n"/>
      <c r="AY9" s="2747" t="n"/>
      <c r="AZ9" s="2667" t="n"/>
      <c r="BA9" s="224" t="n"/>
      <c r="BB9" s="389" t="n"/>
      <c r="BC9" s="2667" t="n"/>
      <c r="BD9" s="2667" t="n"/>
      <c r="BE9" s="2667" t="n"/>
      <c r="BF9" s="2747" t="n"/>
      <c r="BG9" s="2747" t="n"/>
      <c r="BH9" s="2667" t="n"/>
      <c r="BI9" s="224" t="n"/>
      <c r="BJ9" s="389" t="n"/>
      <c r="BK9" s="2667" t="n"/>
      <c r="BL9" s="2667" t="n"/>
      <c r="BM9" s="2667" t="n"/>
      <c r="BN9" s="2667" t="n"/>
      <c r="BO9" s="2747" t="n"/>
      <c r="BP9" s="2747" t="n"/>
      <c r="BQ9" s="2667" t="n"/>
      <c r="BR9" s="224" t="n"/>
      <c r="BS9" s="2826" t="n"/>
      <c r="BT9" s="2667" t="n"/>
      <c r="BU9" s="2667" t="n"/>
      <c r="BV9" s="2667" t="n"/>
      <c r="BW9" s="2747" t="n"/>
      <c r="BX9" s="2747" t="n"/>
      <c r="BY9" s="2667" t="n"/>
      <c r="BZ9" s="224" t="n"/>
      <c r="CA9" s="2826" t="n"/>
      <c r="CB9" s="2667" t="n"/>
      <c r="CC9" s="2667" t="n"/>
      <c r="CD9" s="2667" t="n"/>
      <c r="CE9" s="2747" t="n"/>
      <c r="CF9" s="2747" t="n"/>
      <c r="CG9" s="2667" t="n"/>
      <c r="CH9" s="224" t="n"/>
      <c r="CI9" s="2826" t="n"/>
      <c r="CJ9" s="2667" t="n"/>
      <c r="CK9" s="2667" t="n"/>
      <c r="CL9" s="2667" t="n"/>
      <c r="CM9" s="2747" t="n"/>
      <c r="CN9" s="2747" t="n"/>
      <c r="CO9" s="2667" t="n"/>
      <c r="CP9" s="224" t="n"/>
      <c r="CQ9" s="389" t="n"/>
      <c r="CR9" s="2667" t="n"/>
      <c r="CS9" s="2667" t="n"/>
      <c r="CT9" s="2667" t="n"/>
      <c r="CU9" s="2667" t="n"/>
      <c r="CV9" s="2667" t="n"/>
      <c r="CW9" s="2667" t="n"/>
      <c r="CX9" s="224">
        <f>IFERROR(+CR9/CW9-1, "-")</f>
        <v/>
      </c>
      <c r="CY9" s="392" t="n"/>
      <c r="CZ9" s="2828" t="n"/>
      <c r="DA9" s="2667" t="n"/>
      <c r="DB9" s="2667" t="n"/>
      <c r="DC9" s="2667" t="n"/>
      <c r="DD9" s="2667" t="n"/>
      <c r="DE9" s="224" t="n"/>
      <c r="DF9" s="224" t="n"/>
      <c r="DG9" s="224" t="n"/>
      <c r="DH9" s="224" t="n"/>
      <c r="DI9" s="124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N9" s="2868" t="n"/>
      <c r="DO9" s="2658">
        <f>DN9-CR9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Height="1" ht="23.25" r="10" s="2557">
      <c r="A10" s="1955" t="n"/>
      <c r="B10" s="1830" t="inlineStr">
        <is>
          <t>Réseau</t>
        </is>
      </c>
      <c r="C10" s="643" t="inlineStr">
        <is>
          <t>CAP4</t>
        </is>
      </c>
      <c r="D10" s="2811" t="n">
        <v>825.997343925</v>
      </c>
      <c r="E10" s="2811" t="n">
        <v>438.7926976586568</v>
      </c>
      <c r="F10" s="2811" t="n">
        <v>387.2046462663432</v>
      </c>
      <c r="G10" s="2811" t="n">
        <v>1149.553837885</v>
      </c>
      <c r="H10" s="2358" t="n">
        <v>-0.2814626712527825</v>
      </c>
      <c r="I10" s="2661" t="n"/>
      <c r="J10" s="2811" t="n">
        <v>949.9259849250001</v>
      </c>
      <c r="K10" s="2811" t="n">
        <v>636.1801837206933</v>
      </c>
      <c r="L10" s="2811" t="n">
        <v>313.7458012043068</v>
      </c>
      <c r="M10" s="2811" t="n">
        <v>750.7121869250001</v>
      </c>
      <c r="N10" s="2358" t="n">
        <v>0.2653664100166027</v>
      </c>
      <c r="O10" s="2815" t="n"/>
      <c r="P10" s="2811" t="n">
        <v>675.129743925</v>
      </c>
      <c r="Q10" s="2811" t="n">
        <v>2817.855564729671</v>
      </c>
      <c r="R10" s="2811" t="n">
        <v>-2142.725820804671</v>
      </c>
      <c r="S10" s="2811" t="n">
        <v>808.3376861899997</v>
      </c>
      <c r="T10" s="2358" t="n">
        <v>-0.1647924432335438</v>
      </c>
      <c r="U10" s="2815" t="n"/>
      <c r="V10" s="2655" t="n">
        <v>1333.78411634</v>
      </c>
      <c r="W10" s="2655" t="n">
        <v>1991.633336128557</v>
      </c>
      <c r="X10" s="2655" t="n">
        <v>2052.238201573002</v>
      </c>
      <c r="Y10" s="2655" t="n">
        <v>-657.8492197885569</v>
      </c>
      <c r="Z10" s="2655" t="n">
        <v>-718.4540852330017</v>
      </c>
      <c r="AA10" s="2655" t="n">
        <v>4017.6680977</v>
      </c>
      <c r="AB10" s="2358" t="n">
        <v>-0.6680203332118068</v>
      </c>
      <c r="AC10" s="2815" t="n"/>
      <c r="AD10" s="2811" t="n">
        <v>984.5507890199999</v>
      </c>
      <c r="AE10" s="2811" t="n">
        <v>2181.542636046594</v>
      </c>
      <c r="AF10" s="2811" t="n">
        <v>2182.147501491038</v>
      </c>
      <c r="AG10" s="2810" t="n">
        <v>-1196.991847026594</v>
      </c>
      <c r="AH10" s="2811" t="n">
        <v>-1197.596712471038</v>
      </c>
      <c r="AI10" s="2811" t="n">
        <v>639.7022575212216</v>
      </c>
      <c r="AJ10" s="368" t="n">
        <v>0.5390766211065596</v>
      </c>
      <c r="AK10" s="370" t="n"/>
      <c r="AL10" s="2811" t="n">
        <v>835.606064030671</v>
      </c>
      <c r="AM10" s="2811" t="n">
        <v>1850.247537092768</v>
      </c>
      <c r="AN10" s="2811" t="n">
        <v>1850.852402537212</v>
      </c>
      <c r="AO10" s="2811" t="n">
        <v>1850.852402537212</v>
      </c>
      <c r="AP10" s="2810" t="n">
        <v>-1014.641473062097</v>
      </c>
      <c r="AQ10" s="2810" t="n">
        <v>-1015.246338506541</v>
      </c>
      <c r="AR10" s="2811" t="n">
        <v>920.2671319250001</v>
      </c>
      <c r="AS10" s="368" t="n">
        <v>-0.09199618779955387</v>
      </c>
      <c r="AT10" s="370" t="n"/>
      <c r="AU10" s="2811" t="n">
        <v>1516.99680476738</v>
      </c>
      <c r="AV10" s="2811" t="n">
        <v>1310.007443354886</v>
      </c>
      <c r="AW10" s="2811" t="n">
        <v>2370.612308799331</v>
      </c>
      <c r="AX10" s="2810" t="n">
        <v>206.9893614124937</v>
      </c>
      <c r="AY10" s="2810" t="n">
        <v>-853.6155040319513</v>
      </c>
      <c r="AZ10" s="2811" t="n">
        <v>2636.055287925</v>
      </c>
      <c r="BA10" s="368" t="n">
        <v>-0.4245201108958909</v>
      </c>
      <c r="BB10" s="370" t="n"/>
      <c r="BC10" s="2811" t="n">
        <v>3713.826222925</v>
      </c>
      <c r="BD10" s="2811" t="n">
        <v>3030.105302776481</v>
      </c>
      <c r="BE10" s="2811" t="n">
        <v>2692.710168220926</v>
      </c>
      <c r="BF10" s="2810" t="n">
        <v>683.7209201485184</v>
      </c>
      <c r="BG10" s="2810" t="n">
        <v>1021.116054704074</v>
      </c>
      <c r="BH10" s="2811" t="n">
        <v>2623.891842925</v>
      </c>
      <c r="BI10" s="368" t="n">
        <v>0.4153884554879324</v>
      </c>
      <c r="BJ10" s="370" t="n"/>
      <c r="BK10" s="2811" t="n">
        <v>6448.462097924999</v>
      </c>
      <c r="BL10" s="2811" t="n">
        <v>4656.888517865484</v>
      </c>
      <c r="BM10" s="2811" t="n">
        <v>4657.051551309931</v>
      </c>
      <c r="BN10" s="2811" t="n">
        <v>4657.051551309931</v>
      </c>
      <c r="BO10" s="2810" t="n">
        <v>1791.573580059516</v>
      </c>
      <c r="BP10" s="2810" t="n">
        <v>1791.410546615069</v>
      </c>
      <c r="BQ10" s="2811" t="n">
        <v>2951.29080418601</v>
      </c>
      <c r="BR10" s="368" t="n">
        <v>1.184963301067696</v>
      </c>
      <c r="BS10" s="2815" t="n"/>
      <c r="BT10" s="2811" t="n">
        <v>3443.920602442826</v>
      </c>
      <c r="BU10" s="2811" t="n">
        <v>377.0841277206933</v>
      </c>
      <c r="BV10" s="2811" t="n">
        <v>2627.611864561066</v>
      </c>
      <c r="BW10" s="2810" t="n">
        <v>3066.836474722133</v>
      </c>
      <c r="BX10" s="2810" t="n">
        <v>816.30873788176</v>
      </c>
      <c r="BY10" s="2811" t="n">
        <v>-225.3982678803864</v>
      </c>
      <c r="BZ10" s="368" t="n">
        <v>-16.27926826957887</v>
      </c>
      <c r="CA10" s="2815" t="n"/>
      <c r="CB10" s="2811" t="n">
        <v>3692.966552925003</v>
      </c>
      <c r="CC10" s="2811" t="n">
        <v>382.0841277206937</v>
      </c>
      <c r="CD10" s="2811" t="n">
        <v>3639.201491283282</v>
      </c>
      <c r="CE10" s="2810" t="n">
        <v>3310.88242520431</v>
      </c>
      <c r="CF10" s="2810" t="n">
        <v>53.76506164172133</v>
      </c>
      <c r="CG10" s="2811" t="n">
        <v>1174.599185925</v>
      </c>
      <c r="CH10" s="368" t="n">
        <v>2.144022741695314</v>
      </c>
      <c r="CI10" s="2815" t="n"/>
      <c r="CJ10" s="2811" t="n">
        <v>1476.477273925</v>
      </c>
      <c r="CK10" s="2811" t="n">
        <v>377.0841277206933</v>
      </c>
      <c r="CL10" s="2811" t="n">
        <v>5256.788625703628</v>
      </c>
      <c r="CM10" s="2810" t="n">
        <v>1099.393146204307</v>
      </c>
      <c r="CN10" s="2810" t="n">
        <v>-3780.311351778628</v>
      </c>
      <c r="CO10" s="2811" t="n">
        <v>8958.446123169</v>
      </c>
      <c r="CP10" s="368" t="n">
        <v>-0.8351860073024914</v>
      </c>
      <c r="CQ10" s="665" t="n"/>
      <c r="CR10" s="2811" t="n">
        <v>25897.64359707588</v>
      </c>
      <c r="CS10" s="2811" t="n">
        <v>20049.50560253587</v>
      </c>
      <c r="CT10" s="2811" t="n">
        <v>27016.47060271596</v>
      </c>
      <c r="CU10" s="2811" t="n">
        <v>5848.137994540011</v>
      </c>
      <c r="CV10" s="2811" t="n">
        <v>-1118.827005640076</v>
      </c>
      <c r="CW10" s="2811" t="n">
        <v>26405.72617439584</v>
      </c>
      <c r="CX10" s="1952">
        <f>IFERROR(+CR10/CW10-1, "-")</f>
        <v/>
      </c>
      <c r="CY10" s="3739" t="n"/>
      <c r="CZ10" s="2818" t="n">
        <v>20049.50560253587</v>
      </c>
      <c r="DA10" s="2811" t="n">
        <v>27016.44518242</v>
      </c>
      <c r="DB10" s="2811" t="n">
        <v>27016.44518271596</v>
      </c>
      <c r="DC10" s="2811" t="n">
        <v>27016.47060271596</v>
      </c>
      <c r="DD10" s="2811" t="n">
        <v>26405.12617439585</v>
      </c>
      <c r="DE10" s="368">
        <f>+CZ10/DD10-1</f>
        <v/>
      </c>
      <c r="DF10" s="368">
        <f>+DA10/DD10-1</f>
        <v/>
      </c>
      <c r="DG10" s="368">
        <f>+DB10/DD10-1</f>
        <v/>
      </c>
      <c r="DH10" s="368">
        <f>+DC10/DD10-1</f>
        <v/>
      </c>
      <c r="DI10" s="124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N10" s="3740">
        <f>SUM(DN11:DN21)</f>
        <v/>
      </c>
      <c r="DO10" s="2658">
        <f>DN10-CR10</f>
        <v/>
      </c>
      <c r="DP10" s="12" t="n">
        <v>-38.5723770000004</v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Format="1" customHeight="1" ht="15" r="11" s="2">
      <c r="A11" s="1956" t="n"/>
      <c r="B11" s="1957" t="inlineStr">
        <is>
          <t>Réseau d'accès</t>
        </is>
      </c>
      <c r="C11" s="643" t="inlineStr">
        <is>
          <t>CAP5</t>
        </is>
      </c>
      <c r="D11" s="2914" t="n">
        <v>613.938729</v>
      </c>
      <c r="E11" s="2914" t="n">
        <v>77.15866446236002</v>
      </c>
      <c r="F11" s="2914" t="n">
        <v>536.78006453764</v>
      </c>
      <c r="G11" s="2914" t="n">
        <v>782.06634096</v>
      </c>
      <c r="H11" s="523" t="n">
        <v>-0.2149787085244207</v>
      </c>
      <c r="I11" s="3741" t="n"/>
      <c r="J11" s="2914" t="n">
        <v>618.980598</v>
      </c>
      <c r="K11" s="2914" t="n">
        <v>295.25472046236</v>
      </c>
      <c r="L11" s="2914" t="n">
        <v>323.72587753764</v>
      </c>
      <c r="M11" s="2914" t="n">
        <v>371.781055</v>
      </c>
      <c r="N11" s="523" t="n">
        <v>0.6649062389690619</v>
      </c>
      <c r="O11" s="2915" t="n"/>
      <c r="P11" s="2914" t="n">
        <v>621.034984</v>
      </c>
      <c r="Q11" s="2914" t="n">
        <v>788.0283846713378</v>
      </c>
      <c r="R11" s="2914" t="n">
        <v>-166.9934006713378</v>
      </c>
      <c r="S11" s="2914" t="n">
        <v>300.6843902649996</v>
      </c>
      <c r="T11" s="523" t="n">
        <v>1.0654048035306</v>
      </c>
      <c r="U11" s="2915" t="n"/>
      <c r="V11" s="3015" t="n">
        <v>1230.696820415</v>
      </c>
      <c r="W11" s="3015" t="n">
        <v>1374.22982293226</v>
      </c>
      <c r="X11" s="3015" t="n">
        <v>1374.22982293226</v>
      </c>
      <c r="Y11" s="3015" t="n">
        <v>-143.5330025172602</v>
      </c>
      <c r="Z11" s="3015" t="n">
        <v>-143.5330025172602</v>
      </c>
      <c r="AA11" s="3015" t="n">
        <v>3991.825967775</v>
      </c>
      <c r="AB11" s="523" t="n">
        <v>-0.6916957727240356</v>
      </c>
      <c r="AC11" s="2915" t="n"/>
      <c r="AD11" s="2914" t="n">
        <v>635.132360095</v>
      </c>
      <c r="AE11" s="2914" t="n">
        <v>1166.93297078826</v>
      </c>
      <c r="AF11" s="2914" t="n">
        <v>1106.93297078826</v>
      </c>
      <c r="AG11" s="2913" t="n">
        <v>-531.8006106932603</v>
      </c>
      <c r="AH11" s="2914" t="n">
        <v>-471.8006106932601</v>
      </c>
      <c r="AI11" s="2914" t="n">
        <v>475.0207625962216</v>
      </c>
      <c r="AJ11" s="523" t="n">
        <v>0.3370623141264182</v>
      </c>
      <c r="AK11" s="524" t="n"/>
      <c r="AL11" s="2914" t="n">
        <v>310.797446105671</v>
      </c>
      <c r="AM11" s="2914" t="n">
        <v>189.11032099036</v>
      </c>
      <c r="AN11" s="2914" t="n">
        <v>189.11032099036</v>
      </c>
      <c r="AO11" s="2914" t="n">
        <v>189.11032099036</v>
      </c>
      <c r="AP11" s="2913" t="n">
        <v>121.6871251153109</v>
      </c>
      <c r="AQ11" s="2913" t="n">
        <v>121.6871251153109</v>
      </c>
      <c r="AR11" s="2914" t="n">
        <v>698.020469</v>
      </c>
      <c r="AS11" s="523" t="n">
        <v>-0.5547445097836079</v>
      </c>
      <c r="AT11" s="524" t="n"/>
      <c r="AU11" s="2914" t="n">
        <v>1400.57926384238</v>
      </c>
      <c r="AV11" s="2914" t="n">
        <v>727.8675033765526</v>
      </c>
      <c r="AW11" s="2914" t="n">
        <v>727.867503376553</v>
      </c>
      <c r="AX11" s="2913" t="n">
        <v>672.7117604658272</v>
      </c>
      <c r="AY11" s="2913" t="n">
        <v>672.7117604658267</v>
      </c>
      <c r="AZ11" s="2914" t="n">
        <v>2553.781061000001</v>
      </c>
      <c r="BA11" s="523" t="n">
        <v>-0.4515664301723868</v>
      </c>
      <c r="BB11" s="524" t="n"/>
      <c r="BC11" s="2914" t="n">
        <v>3619.395885</v>
      </c>
      <c r="BD11" s="2914" t="n">
        <v>727.8675033765526</v>
      </c>
      <c r="BE11" s="2914" t="n">
        <v>727.867503376553</v>
      </c>
      <c r="BF11" s="2913" t="n">
        <v>2891.528381623447</v>
      </c>
      <c r="BG11" s="2913" t="n">
        <v>2891.528381623447</v>
      </c>
      <c r="BH11" s="2914" t="n">
        <v>2548.06484</v>
      </c>
      <c r="BI11" s="523" t="n">
        <v>0.4204488944637688</v>
      </c>
      <c r="BJ11" s="524" t="n"/>
      <c r="BK11" s="2914" t="n">
        <v>6420.363987999999</v>
      </c>
      <c r="BL11" s="2914" t="n">
        <v>1576.075503376553</v>
      </c>
      <c r="BM11" s="2914" t="n">
        <v>1576.075503376553</v>
      </c>
      <c r="BN11" s="2914" t="n">
        <v>1576.075503376553</v>
      </c>
      <c r="BO11" s="2913" t="n">
        <v>4844.288484623446</v>
      </c>
      <c r="BP11" s="2913" t="n">
        <v>4844.288484623446</v>
      </c>
      <c r="BQ11" s="2914" t="n">
        <v>2612.05465826101</v>
      </c>
      <c r="BR11" s="523" t="n">
        <v>1.45797459394452</v>
      </c>
      <c r="BS11" s="2915" t="n"/>
      <c r="BT11" s="2914" t="n">
        <v>3012.279402517826</v>
      </c>
      <c r="BU11" s="2914" t="n">
        <v>77.15866446236002</v>
      </c>
      <c r="BV11" s="2914" t="n">
        <v>-1443.04755816109</v>
      </c>
      <c r="BW11" s="2913" t="n">
        <v>2935.120738055466</v>
      </c>
      <c r="BX11" s="2913" t="n">
        <v>4455.326960678916</v>
      </c>
      <c r="BY11" s="2914" t="n">
        <v>-1904.810661805386</v>
      </c>
      <c r="BZ11" s="523" t="n">
        <v>-2.581406206358997</v>
      </c>
      <c r="CA11" s="2915" t="n"/>
      <c r="CB11" s="2914" t="n">
        <v>2322.287567000003</v>
      </c>
      <c r="CC11" s="2914" t="n">
        <v>77.15866446236002</v>
      </c>
      <c r="CD11" s="2914" t="n">
        <v>1466.34794346236</v>
      </c>
      <c r="CE11" s="2913" t="n">
        <v>2245.128902537644</v>
      </c>
      <c r="CF11" s="2913" t="n">
        <v>855.9396235376435</v>
      </c>
      <c r="CG11" s="2914" t="n">
        <v>1055.336224</v>
      </c>
      <c r="CH11" s="523" t="n">
        <v>1.200519146588114</v>
      </c>
      <c r="CI11" s="2915" t="n"/>
      <c r="CJ11" s="2914" t="n">
        <v>-937.45616</v>
      </c>
      <c r="CK11" s="2914" t="n">
        <v>77.15866446236002</v>
      </c>
      <c r="CL11" s="2914" t="n">
        <v>772.3570298812211</v>
      </c>
      <c r="CM11" s="2913" t="n">
        <v>-1014.61482446236</v>
      </c>
      <c r="CN11" s="2913" t="n">
        <v>-1709.813189881221</v>
      </c>
      <c r="CO11" s="2914" t="n">
        <v>8044.507076243999</v>
      </c>
      <c r="CP11" s="523" t="n">
        <v>-1.116533698226007</v>
      </c>
      <c r="CQ11" s="389" t="n"/>
      <c r="CR11" s="3176" t="n">
        <v>19868.03088397588</v>
      </c>
      <c r="CS11" s="3176" t="n">
        <v>7154.001387823677</v>
      </c>
      <c r="CT11" s="3176" t="n">
        <v>11422.2890050171</v>
      </c>
      <c r="CU11" s="2914" t="n">
        <v>12714.0294961522</v>
      </c>
      <c r="CV11" s="2914" t="n">
        <v>8445.741878958781</v>
      </c>
      <c r="CW11" s="3176" t="n">
        <v>21528.93218329584</v>
      </c>
      <c r="CX11" s="224">
        <f>IFERROR(+CR11/CW11-1, "-")</f>
        <v/>
      </c>
      <c r="CY11" s="3742" t="n"/>
      <c r="CZ11" s="2917" t="n">
        <v>7154.001387823677</v>
      </c>
      <c r="DA11" s="2914" t="n">
        <v>14633.27870422762</v>
      </c>
      <c r="DB11" s="2914" t="n">
        <v>11422.2635850171</v>
      </c>
      <c r="DC11" s="2914" t="n">
        <v>11422.2890050171</v>
      </c>
      <c r="DD11" s="2914" t="n">
        <v>21528.33218329585</v>
      </c>
      <c r="DE11" s="523">
        <f>+CZ11/DD11-1</f>
        <v/>
      </c>
      <c r="DF11" s="523">
        <f>+DA11/DD11-1</f>
        <v/>
      </c>
      <c r="DG11" s="523">
        <f>+DB11/DD11-1</f>
        <v/>
      </c>
      <c r="DH11" s="523">
        <f>+DC11/DD11-1</f>
        <v/>
      </c>
      <c r="DI11" s="124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3743" t="n">
        <v>22508.785767</v>
      </c>
      <c r="DO11" s="2658">
        <f>DN11-CR11</f>
        <v/>
      </c>
      <c r="DP11" s="930" t="n"/>
      <c r="DQ11" s="1961" t="n"/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Format="1" customHeight="1" ht="15" r="12" s="2">
      <c r="A12" s="1962" t="n"/>
      <c r="B12" s="1963" t="inlineStr">
        <is>
          <t>Activation du personnel</t>
        </is>
      </c>
      <c r="C12" s="643" t="inlineStr">
        <is>
          <t>CAP6</t>
        </is>
      </c>
      <c r="D12" s="2667" t="n">
        <v>25.842129925</v>
      </c>
      <c r="E12" s="2667" t="n">
        <v>25.842129925</v>
      </c>
      <c r="F12" s="2667" t="n">
        <v>0</v>
      </c>
      <c r="G12" s="2667" t="n">
        <v>47.84212992499999</v>
      </c>
      <c r="H12" s="224" t="n">
        <v>-0.4598457475553123</v>
      </c>
      <c r="I12" s="3741" t="n"/>
      <c r="J12" s="2667" t="n">
        <v>25.842129925</v>
      </c>
      <c r="K12" s="2667" t="n">
        <v>25.842129925</v>
      </c>
      <c r="L12" s="2667" t="n">
        <v>0</v>
      </c>
      <c r="M12" s="2667" t="n">
        <v>47.84212992499999</v>
      </c>
      <c r="N12" s="224" t="n">
        <v>-0.4598457475553123</v>
      </c>
      <c r="O12" s="2826" t="n"/>
      <c r="P12" s="2667" t="n">
        <v>25.842129925</v>
      </c>
      <c r="Q12" s="2667" t="n">
        <v>25.842129925</v>
      </c>
      <c r="R12" s="2667" t="n">
        <v>0</v>
      </c>
      <c r="S12" s="2667" t="n">
        <v>3.842129924999998</v>
      </c>
      <c r="T12" s="224" t="n">
        <v>5.725990643067598</v>
      </c>
      <c r="U12" s="2826" t="n"/>
      <c r="V12" s="2668" t="n">
        <v>25.842129925</v>
      </c>
      <c r="W12" s="2668" t="n">
        <v>25.842129925</v>
      </c>
      <c r="X12" s="2668" t="n">
        <v>25.842129925</v>
      </c>
      <c r="Y12" s="2668" t="n">
        <v>0</v>
      </c>
      <c r="Z12" s="2668" t="n">
        <v>0</v>
      </c>
      <c r="AA12" s="2668" t="n">
        <v>25.842129925</v>
      </c>
      <c r="AB12" s="224" t="n">
        <v>0</v>
      </c>
      <c r="AC12" s="2826" t="n"/>
      <c r="AD12" s="2667" t="n">
        <v>25.842129925</v>
      </c>
      <c r="AE12" s="2667" t="n">
        <v>25.842129925</v>
      </c>
      <c r="AF12" s="2667" t="n">
        <v>25.842129925</v>
      </c>
      <c r="AG12" s="2747" t="n">
        <v>0</v>
      </c>
      <c r="AH12" s="2667" t="n">
        <v>0</v>
      </c>
      <c r="AI12" s="2667" t="n">
        <v>25.842129925</v>
      </c>
      <c r="AJ12" s="224" t="n">
        <v>0</v>
      </c>
      <c r="AK12" s="3696" t="n"/>
      <c r="AL12" s="2667" t="n">
        <v>25.842129925</v>
      </c>
      <c r="AM12" s="2667" t="n">
        <v>25.842129925</v>
      </c>
      <c r="AN12" s="2667" t="n">
        <v>25.842129925</v>
      </c>
      <c r="AO12" s="2667" t="n">
        <v>25.842129925</v>
      </c>
      <c r="AP12" s="2747" t="n">
        <v>0</v>
      </c>
      <c r="AQ12" s="2747" t="n">
        <v>0</v>
      </c>
      <c r="AR12" s="2667" t="n">
        <v>25.842129925</v>
      </c>
      <c r="AS12" s="224" t="n">
        <v>0</v>
      </c>
      <c r="AT12" s="389" t="n"/>
      <c r="AU12" s="2667" t="n">
        <v>25.842129925</v>
      </c>
      <c r="AV12" s="2667" t="n">
        <v>25.842129925</v>
      </c>
      <c r="AW12" s="2667" t="n">
        <v>25.842129925</v>
      </c>
      <c r="AX12" s="2747" t="n">
        <v>0</v>
      </c>
      <c r="AY12" s="2747" t="n">
        <v>0</v>
      </c>
      <c r="AZ12" s="2667" t="n">
        <v>25.842129925</v>
      </c>
      <c r="BA12" s="224" t="n">
        <v>0</v>
      </c>
      <c r="BB12" s="389" t="n"/>
      <c r="BC12" s="2667" t="n">
        <v>25.842129925</v>
      </c>
      <c r="BD12" s="2667" t="n">
        <v>25.842129925</v>
      </c>
      <c r="BE12" s="2667" t="n">
        <v>25.842129925</v>
      </c>
      <c r="BF12" s="2747" t="n">
        <v>0</v>
      </c>
      <c r="BG12" s="2747" t="n">
        <v>0</v>
      </c>
      <c r="BH12" s="2667" t="n">
        <v>25.842129925</v>
      </c>
      <c r="BI12" s="224" t="n">
        <v>0</v>
      </c>
      <c r="BJ12" s="389" t="n"/>
      <c r="BK12" s="2667" t="n">
        <v>25.842129925</v>
      </c>
      <c r="BL12" s="2667" t="n">
        <v>25.842129925</v>
      </c>
      <c r="BM12" s="2667" t="n">
        <v>25.842129925</v>
      </c>
      <c r="BN12" s="2667" t="n">
        <v>25.842129925</v>
      </c>
      <c r="BO12" s="2747" t="n">
        <v>0</v>
      </c>
      <c r="BP12" s="2747" t="n">
        <v>0</v>
      </c>
      <c r="BQ12" s="2667" t="n">
        <v>25.842129925</v>
      </c>
      <c r="BR12" s="224" t="n">
        <v>0</v>
      </c>
      <c r="BS12" s="2826" t="n"/>
      <c r="BT12" s="2667" t="n">
        <v>25.842129925</v>
      </c>
      <c r="BU12" s="2667" t="n">
        <v>25.842129925</v>
      </c>
      <c r="BV12" s="2667" t="n">
        <v>25.842129925</v>
      </c>
      <c r="BW12" s="2747" t="n">
        <v>0</v>
      </c>
      <c r="BX12" s="2747" t="n">
        <v>0</v>
      </c>
      <c r="BY12" s="2667" t="n">
        <v>25.842129925</v>
      </c>
      <c r="BZ12" s="224" t="n">
        <v>0</v>
      </c>
      <c r="CA12" s="2826" t="n"/>
      <c r="CB12" s="2667" t="n">
        <v>25.842129925</v>
      </c>
      <c r="CC12" s="2667" t="n">
        <v>25.842129925</v>
      </c>
      <c r="CD12" s="2667" t="n">
        <v>25.842129925</v>
      </c>
      <c r="CE12" s="2747" t="n">
        <v>0</v>
      </c>
      <c r="CF12" s="2747" t="n">
        <v>0</v>
      </c>
      <c r="CG12" s="2667" t="n">
        <v>25.842129925</v>
      </c>
      <c r="CH12" s="224" t="n">
        <v>0</v>
      </c>
      <c r="CI12" s="2826" t="n"/>
      <c r="CJ12" s="2667" t="n">
        <v>25.842129925</v>
      </c>
      <c r="CK12" s="2667" t="n">
        <v>25.842129925</v>
      </c>
      <c r="CL12" s="2667" t="n">
        <v>25.842129925</v>
      </c>
      <c r="CM12" s="2747" t="n">
        <v>0</v>
      </c>
      <c r="CN12" s="2747" t="n">
        <v>0</v>
      </c>
      <c r="CO12" s="2667" t="n">
        <v>25.842129925</v>
      </c>
      <c r="CP12" s="224" t="n">
        <v>0</v>
      </c>
      <c r="CQ12" s="3696" t="n"/>
      <c r="CR12" s="2673" t="n">
        <v>310.1055591</v>
      </c>
      <c r="CS12" s="2673" t="n">
        <v>310.1055591</v>
      </c>
      <c r="CT12" s="2673" t="n">
        <v>310.1055591</v>
      </c>
      <c r="CU12" s="2667" t="n">
        <v>0</v>
      </c>
      <c r="CV12" s="2667" t="n">
        <v>0</v>
      </c>
      <c r="CW12" s="2673" t="n">
        <v>332.1055590999999</v>
      </c>
      <c r="CX12" s="224">
        <f>IFERROR(+CR12/CW12-1, "-")</f>
        <v/>
      </c>
      <c r="CY12" s="3742" t="n"/>
      <c r="CZ12" s="2828" t="n">
        <v>310.1055591</v>
      </c>
      <c r="DA12" s="2667" t="n">
        <v>310.1055591</v>
      </c>
      <c r="DB12" s="2667" t="n">
        <v>310.1055591</v>
      </c>
      <c r="DC12" s="2667" t="n">
        <v>310.1055591</v>
      </c>
      <c r="DD12" s="2667" t="n">
        <v>332.1055590999999</v>
      </c>
      <c r="DE12" s="224">
        <f>+CZ12/DD12-1</f>
        <v/>
      </c>
      <c r="DF12" s="224" t="n"/>
      <c r="DG12" s="224" t="n"/>
      <c r="DH12" s="224" t="n"/>
      <c r="DI12" s="124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2868" t="n">
        <v>306.263429175</v>
      </c>
      <c r="DO12" s="2658">
        <f>DN12-CR12</f>
        <v/>
      </c>
      <c r="DP12" s="930" t="n"/>
      <c r="DQ12" s="1961" t="n"/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Height="1" ht="15" r="13" s="2557">
      <c r="A13" s="1755" t="n"/>
      <c r="B13" s="1964" t="inlineStr">
        <is>
          <t>Commutation &amp; plates-formes</t>
        </is>
      </c>
      <c r="C13" s="643" t="inlineStr">
        <is>
          <t>CAP7</t>
        </is>
      </c>
      <c r="D13" s="2667" t="n">
        <v>0</v>
      </c>
      <c r="E13" s="2667" t="n">
        <v>0</v>
      </c>
      <c r="F13" s="2667" t="n">
        <v>0</v>
      </c>
      <c r="G13" s="2667" t="n">
        <v>0</v>
      </c>
      <c r="H13" s="224" t="n"/>
      <c r="I13" s="2669" t="n"/>
      <c r="J13" s="2667" t="n">
        <v>0</v>
      </c>
      <c r="K13" s="2667" t="n">
        <v>0</v>
      </c>
      <c r="L13" s="2667" t="n">
        <v>0</v>
      </c>
      <c r="M13" s="2667" t="n">
        <v>0</v>
      </c>
      <c r="N13" s="224" t="n"/>
      <c r="O13" s="2826" t="n"/>
      <c r="P13" s="2667" t="n">
        <v>0</v>
      </c>
      <c r="Q13" s="2667" t="n">
        <v>0</v>
      </c>
      <c r="R13" s="2667" t="n">
        <v>0</v>
      </c>
      <c r="S13" s="2667" t="n">
        <v>0</v>
      </c>
      <c r="T13" s="224" t="n"/>
      <c r="U13" s="2826" t="n"/>
      <c r="V13" s="2668" t="n">
        <v>0</v>
      </c>
      <c r="W13" s="2668" t="n">
        <v>0</v>
      </c>
      <c r="X13" s="2668" t="n">
        <v>0</v>
      </c>
      <c r="Y13" s="2668" t="n">
        <v>0</v>
      </c>
      <c r="Z13" s="2668" t="n">
        <v>0</v>
      </c>
      <c r="AA13" s="2668" t="n">
        <v>0</v>
      </c>
      <c r="AB13" s="224" t="n"/>
      <c r="AC13" s="2826" t="n"/>
      <c r="AD13" s="2667" t="n">
        <v>0</v>
      </c>
      <c r="AE13" s="2667" t="n">
        <v>0</v>
      </c>
      <c r="AF13" s="2667" t="n">
        <v>0</v>
      </c>
      <c r="AG13" s="2747" t="n">
        <v>0</v>
      </c>
      <c r="AH13" s="2667" t="n">
        <v>0</v>
      </c>
      <c r="AI13" s="2667" t="n">
        <v>0</v>
      </c>
      <c r="AJ13" s="224" t="n"/>
      <c r="AK13" s="3696" t="n"/>
      <c r="AL13" s="2667" t="n">
        <v>0</v>
      </c>
      <c r="AM13" s="2667" t="n">
        <v>282.2144767200001</v>
      </c>
      <c r="AN13" s="2667" t="n">
        <v>282.2144767200001</v>
      </c>
      <c r="AO13" s="2667" t="n">
        <v>282.2144767200001</v>
      </c>
      <c r="AP13" s="2747" t="n">
        <v>-282.2144767200001</v>
      </c>
      <c r="AQ13" s="2747" t="n">
        <v>-282.2144767200001</v>
      </c>
      <c r="AR13" s="2667" t="n">
        <v>0</v>
      </c>
      <c r="AS13" s="224" t="n"/>
      <c r="AT13" s="389" t="n"/>
      <c r="AU13" s="2667" t="n">
        <v>0</v>
      </c>
      <c r="AV13" s="2667" t="n">
        <v>282.21447672</v>
      </c>
      <c r="AW13" s="2667" t="n">
        <v>782.21447672</v>
      </c>
      <c r="AX13" s="2747" t="n">
        <v>-282.21447672</v>
      </c>
      <c r="AY13" s="2747" t="n">
        <v>-782.21447672</v>
      </c>
      <c r="AZ13" s="2667" t="n">
        <v>0</v>
      </c>
      <c r="BA13" s="224" t="n"/>
      <c r="BB13" s="389" t="n"/>
      <c r="BC13" s="2667" t="n">
        <v>0</v>
      </c>
      <c r="BD13" s="2667" t="n">
        <v>236.8570593415951</v>
      </c>
      <c r="BE13" s="2667" t="n">
        <v>636.857059341595</v>
      </c>
      <c r="BF13" s="2747" t="n">
        <v>-236.8570593415951</v>
      </c>
      <c r="BG13" s="2747" t="n">
        <v>-636.857059341595</v>
      </c>
      <c r="BH13" s="2667" t="n">
        <v>0</v>
      </c>
      <c r="BI13" s="224" t="n"/>
      <c r="BJ13" s="389" t="n"/>
      <c r="BK13" s="2667" t="n">
        <v>0</v>
      </c>
      <c r="BL13" s="2667" t="n">
        <v>2453.067951230598</v>
      </c>
      <c r="BM13" s="2667" t="n">
        <v>689.0679512306001</v>
      </c>
      <c r="BN13" s="2667" t="n">
        <v>689.0679512306001</v>
      </c>
      <c r="BO13" s="2747" t="n">
        <v>-2453.067951230598</v>
      </c>
      <c r="BP13" s="2747" t="n">
        <v>-689.0679512306001</v>
      </c>
      <c r="BQ13" s="2667" t="n">
        <v>83.769645</v>
      </c>
      <c r="BR13" s="224" t="n">
        <v>-1</v>
      </c>
      <c r="BS13" s="2826" t="n"/>
      <c r="BT13" s="2667" t="n">
        <v>0</v>
      </c>
      <c r="BU13" s="2667" t="n">
        <v>0</v>
      </c>
      <c r="BV13" s="2667" t="n">
        <v>1373.8007184416</v>
      </c>
      <c r="BW13" s="2747" t="n">
        <v>0</v>
      </c>
      <c r="BX13" s="2747" t="n">
        <v>-1373.8007184416</v>
      </c>
      <c r="BY13" s="2667" t="n">
        <v>0</v>
      </c>
      <c r="BZ13" s="224" t="n"/>
      <c r="CA13" s="2826" t="n"/>
      <c r="CB13" s="2667" t="n">
        <v>0</v>
      </c>
      <c r="CC13" s="2667" t="n">
        <v>0</v>
      </c>
      <c r="CD13" s="2667" t="n">
        <v>721.262806118144</v>
      </c>
      <c r="CE13" s="2747" t="n">
        <v>0</v>
      </c>
      <c r="CF13" s="2747" t="n">
        <v>-721.262806118144</v>
      </c>
      <c r="CG13" s="2667" t="n">
        <v>0</v>
      </c>
      <c r="CH13" s="224" t="n"/>
      <c r="CI13" s="2826" t="n"/>
      <c r="CJ13" s="2667" t="n">
        <v>0</v>
      </c>
      <c r="CK13" s="2667" t="n">
        <v>0</v>
      </c>
      <c r="CL13" s="2667" t="n">
        <v>1821.51132444</v>
      </c>
      <c r="CM13" s="2747" t="n">
        <v>0</v>
      </c>
      <c r="CN13" s="2747" t="n">
        <v>-1821.51132444</v>
      </c>
      <c r="CO13" s="2667" t="n">
        <v>15.761823</v>
      </c>
      <c r="CP13" s="224" t="n">
        <v>-1</v>
      </c>
      <c r="CQ13" s="389" t="n"/>
      <c r="CR13" s="2673" t="n">
        <v>0</v>
      </c>
      <c r="CS13" s="2673" t="n">
        <v>3254.353964012193</v>
      </c>
      <c r="CT13" s="2673" t="n">
        <v>4605.642800230344</v>
      </c>
      <c r="CU13" s="2667" t="n">
        <v>-3254.353964012193</v>
      </c>
      <c r="CV13" s="2667" t="n">
        <v>-4605.642800230344</v>
      </c>
      <c r="CW13" s="2673" t="n">
        <v>99.53146799999999</v>
      </c>
      <c r="CX13" s="224">
        <f>IFERROR(+CR13/CW13-1, "-")</f>
        <v/>
      </c>
      <c r="CY13" s="3737" t="n"/>
      <c r="CZ13" s="2828" t="n">
        <v>3254.353964012193</v>
      </c>
      <c r="DA13" s="2667" t="n">
        <v>2675.627681230343</v>
      </c>
      <c r="DB13" s="2667" t="n">
        <v>4605.642800230344</v>
      </c>
      <c r="DC13" s="2667" t="n">
        <v>4605.642800230344</v>
      </c>
      <c r="DD13" s="2667" t="n">
        <v>99.53146799999999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24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2868" t="n">
        <v>99.531468</v>
      </c>
      <c r="DO13" s="2658">
        <f>DN13-CR13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t="14.25" r="14" s="2557">
      <c r="A14" s="1755" t="n"/>
      <c r="B14" s="1964" t="inlineStr">
        <is>
          <t>Transmission</t>
        </is>
      </c>
      <c r="C14" s="643" t="inlineStr">
        <is>
          <t>CAP8</t>
        </is>
      </c>
      <c r="D14" s="2667" t="n">
        <v>0</v>
      </c>
      <c r="E14" s="2667" t="n">
        <v>61.70856993796349</v>
      </c>
      <c r="F14" s="2667" t="n">
        <v>-61.70856993796349</v>
      </c>
      <c r="G14" s="2667" t="n">
        <v>0</v>
      </c>
      <c r="H14" s="224" t="n"/>
      <c r="I14" s="2669" t="n"/>
      <c r="J14" s="2667" t="n">
        <v>0</v>
      </c>
      <c r="K14" s="2667" t="n">
        <v>0</v>
      </c>
      <c r="L14" s="2667" t="n">
        <v>0</v>
      </c>
      <c r="M14" s="2667" t="n">
        <v>0</v>
      </c>
      <c r="N14" s="224" t="n"/>
      <c r="O14" s="2826" t="n"/>
      <c r="P14" s="2667" t="n">
        <v>0</v>
      </c>
      <c r="Q14" s="2667" t="n">
        <v>132.52512</v>
      </c>
      <c r="R14" s="2667" t="n">
        <v>-132.52512</v>
      </c>
      <c r="S14" s="2667" t="n">
        <v>0</v>
      </c>
      <c r="T14" s="224" t="n"/>
      <c r="U14" s="2826" t="n"/>
      <c r="V14" s="2668" t="n">
        <v>0</v>
      </c>
      <c r="W14" s="2668" t="n">
        <v>194.2336899379635</v>
      </c>
      <c r="X14" s="2668" t="n">
        <v>194.2336899379635</v>
      </c>
      <c r="Y14" s="2668" t="n">
        <v>-194.2336899379635</v>
      </c>
      <c r="Z14" s="2668" t="n">
        <v>-194.2336899379635</v>
      </c>
      <c r="AA14" s="2668" t="n">
        <v>0</v>
      </c>
      <c r="AB14" s="224" t="n"/>
      <c r="AC14" s="2826" t="n"/>
      <c r="AD14" s="2667" t="n">
        <v>0</v>
      </c>
      <c r="AE14" s="2667" t="n">
        <v>518.870416</v>
      </c>
      <c r="AF14" s="2667" t="n">
        <v>518.870416</v>
      </c>
      <c r="AG14" s="2747" t="n">
        <v>-518.870416</v>
      </c>
      <c r="AH14" s="2667" t="n">
        <v>-518.870416</v>
      </c>
      <c r="AI14" s="2667" t="n">
        <v>0</v>
      </c>
      <c r="AJ14" s="224" t="n"/>
      <c r="AK14" s="3696" t="n"/>
      <c r="AL14" s="2667" t="n">
        <v>0</v>
      </c>
      <c r="AM14" s="2667" t="n">
        <v>945.1834901240729</v>
      </c>
      <c r="AN14" s="2667" t="n">
        <v>762.1834901240729</v>
      </c>
      <c r="AO14" s="2667" t="n">
        <v>762.1834901240729</v>
      </c>
      <c r="AP14" s="2747" t="n">
        <v>-945.1834901240729</v>
      </c>
      <c r="AQ14" s="2747" t="n">
        <v>-762.1834901240729</v>
      </c>
      <c r="AR14" s="2667" t="n">
        <v>0</v>
      </c>
      <c r="AS14" s="224" t="n"/>
      <c r="AT14" s="389" t="n"/>
      <c r="AU14" s="2667" t="n">
        <v>0</v>
      </c>
      <c r="AV14" s="2667" t="n">
        <v>0</v>
      </c>
      <c r="AW14" s="2667" t="n">
        <v>0</v>
      </c>
      <c r="AX14" s="2747" t="n">
        <v>0</v>
      </c>
      <c r="AY14" s="2747" t="n">
        <v>0</v>
      </c>
      <c r="AZ14" s="2667" t="n">
        <v>0</v>
      </c>
      <c r="BA14" s="224" t="n"/>
      <c r="BB14" s="389" t="n"/>
      <c r="BC14" s="2667" t="n">
        <v>0</v>
      </c>
      <c r="BD14" s="2667" t="n">
        <v>0</v>
      </c>
      <c r="BE14" s="2667" t="n">
        <v>0</v>
      </c>
      <c r="BF14" s="2747" t="n">
        <v>0</v>
      </c>
      <c r="BG14" s="2747" t="n">
        <v>0</v>
      </c>
      <c r="BH14" s="2667" t="n">
        <v>0</v>
      </c>
      <c r="BI14" s="224" t="n"/>
      <c r="BJ14" s="389" t="n"/>
      <c r="BK14" s="2667" t="n">
        <v>0</v>
      </c>
      <c r="BL14" s="2667" t="n">
        <v>0</v>
      </c>
      <c r="BM14" s="2667" t="n">
        <v>800</v>
      </c>
      <c r="BN14" s="2667" t="n">
        <v>800</v>
      </c>
      <c r="BO14" s="2747" t="n">
        <v>0</v>
      </c>
      <c r="BP14" s="2747" t="n">
        <v>-800</v>
      </c>
      <c r="BQ14" s="2667" t="n">
        <v>0</v>
      </c>
      <c r="BR14" s="224" t="n"/>
      <c r="BS14" s="2826" t="n"/>
      <c r="BT14" s="2667" t="n">
        <v>0</v>
      </c>
      <c r="BU14" s="2667" t="n">
        <v>0</v>
      </c>
      <c r="BV14" s="2667" t="n">
        <v>0</v>
      </c>
      <c r="BW14" s="2747" t="n">
        <v>0</v>
      </c>
      <c r="BX14" s="2747" t="n">
        <v>0</v>
      </c>
      <c r="BY14" s="2667" t="n">
        <v>0</v>
      </c>
      <c r="BZ14" s="224" t="n"/>
      <c r="CA14" s="2826" t="n"/>
      <c r="CB14" s="2667" t="n">
        <v>0</v>
      </c>
      <c r="CC14" s="2667" t="n">
        <v>0</v>
      </c>
      <c r="CD14" s="2667" t="n">
        <v>96.104106</v>
      </c>
      <c r="CE14" s="2747" t="n">
        <v>0</v>
      </c>
      <c r="CF14" s="2747" t="n">
        <v>-96.104106</v>
      </c>
      <c r="CG14" s="2667" t="n">
        <v>0</v>
      </c>
      <c r="CH14" s="224" t="n"/>
      <c r="CI14" s="2826" t="n"/>
      <c r="CJ14" s="2667" t="n">
        <v>0</v>
      </c>
      <c r="CK14" s="2667" t="n">
        <v>0</v>
      </c>
      <c r="CL14" s="2667" t="n">
        <v>762.1834901240729</v>
      </c>
      <c r="CM14" s="2747" t="n">
        <v>0</v>
      </c>
      <c r="CN14" s="2747" t="n">
        <v>-762.1834901240729</v>
      </c>
      <c r="CO14" s="2667" t="n">
        <v>0</v>
      </c>
      <c r="CP14" s="224" t="n"/>
      <c r="CQ14" s="389" t="n"/>
      <c r="CR14" s="2673" t="n">
        <v>0</v>
      </c>
      <c r="CS14" s="2673" t="n">
        <v>1852.521286</v>
      </c>
      <c r="CT14" s="2673" t="n">
        <v>1658.287596124073</v>
      </c>
      <c r="CU14" s="2667" t="n">
        <v>-1852.521286</v>
      </c>
      <c r="CV14" s="2667" t="n">
        <v>-1658.287596124073</v>
      </c>
      <c r="CW14" s="2673" t="n">
        <v>0</v>
      </c>
      <c r="CX14" s="224">
        <f>IFERROR(+CR14/CW14-1, "-")</f>
        <v/>
      </c>
      <c r="CY14" s="3737" t="n"/>
      <c r="CZ14" s="2828" t="n">
        <v>1852.521286</v>
      </c>
      <c r="DA14" s="2667" t="n">
        <v>1475.287596062036</v>
      </c>
      <c r="DB14" s="2667" t="n">
        <v>1658.287596124073</v>
      </c>
      <c r="DC14" s="2667" t="n">
        <v>1658.287596124073</v>
      </c>
      <c r="DD14" s="2667" t="n">
        <v>0</v>
      </c>
      <c r="DE14" s="224" t="n"/>
      <c r="DF14" s="224" t="n"/>
      <c r="DG14" s="224">
        <f>+DB14/DD14-1</f>
        <v/>
      </c>
      <c r="DH14" s="224">
        <f>+DC14/DD14-1</f>
        <v/>
      </c>
      <c r="DI14" s="124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N14" s="2868">
        <f>0/(10^6)</f>
        <v/>
      </c>
      <c r="DO14" s="2658">
        <f>DN14-CR14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t="15" r="15" s="2557">
      <c r="A15" s="1755" t="n"/>
      <c r="B15" s="1964" t="inlineStr">
        <is>
          <t>Energie &amp; climatisation</t>
        </is>
      </c>
      <c r="C15" s="643" t="inlineStr">
        <is>
          <t>CAP9</t>
        </is>
      </c>
      <c r="D15" s="2667" t="n">
        <v>29.702405</v>
      </c>
      <c r="E15" s="2667" t="n">
        <v>0</v>
      </c>
      <c r="F15" s="2667" t="n">
        <v>29.702405</v>
      </c>
      <c r="G15" s="2667" t="n">
        <v>217.83653</v>
      </c>
      <c r="H15" s="224" t="n">
        <v>-0.8636481906868421</v>
      </c>
      <c r="I15" s="2669" t="n"/>
      <c r="J15" s="2667" t="n">
        <v>207.392086</v>
      </c>
      <c r="K15" s="2667" t="n">
        <v>41</v>
      </c>
      <c r="L15" s="2667" t="n">
        <v>166.392086</v>
      </c>
      <c r="M15" s="2667" t="n">
        <v>137.524067</v>
      </c>
      <c r="N15" s="224" t="n">
        <v>0.5080421232743211</v>
      </c>
      <c r="O15" s="2826" t="n"/>
      <c r="P15" s="2667" t="n">
        <v>5.67167</v>
      </c>
      <c r="Q15" s="2667" t="n">
        <v>1597.3765968</v>
      </c>
      <c r="R15" s="2667" t="n">
        <v>-1591.7049268</v>
      </c>
      <c r="S15" s="2667" t="n">
        <v>72.111722</v>
      </c>
      <c r="T15" s="224" t="n">
        <v>-0.9213488481109909</v>
      </c>
      <c r="U15" s="2826" t="n"/>
      <c r="V15" s="2668" t="n">
        <v>0</v>
      </c>
      <c r="W15" s="2668" t="n">
        <v>123.24436</v>
      </c>
      <c r="X15" s="2668" t="n">
        <v>123.24436</v>
      </c>
      <c r="Y15" s="2668" t="n">
        <v>-123.24436</v>
      </c>
      <c r="Z15" s="2668" t="n">
        <v>-123.24436</v>
      </c>
      <c r="AA15" s="2668" t="n">
        <v>0</v>
      </c>
      <c r="AB15" s="224" t="n"/>
      <c r="AC15" s="2826" t="n"/>
      <c r="AD15" s="2667" t="n">
        <v>80.66000699999999</v>
      </c>
      <c r="AE15" s="2667" t="n">
        <v>195.813786</v>
      </c>
      <c r="AF15" s="2667" t="n">
        <v>195.813786</v>
      </c>
      <c r="AG15" s="2747" t="n">
        <v>-115.153779</v>
      </c>
      <c r="AH15" s="2667" t="n">
        <v>-115.153779</v>
      </c>
      <c r="AI15" s="2667" t="n">
        <v>0</v>
      </c>
      <c r="AJ15" s="224" t="n"/>
      <c r="AK15" s="3696" t="n"/>
      <c r="AL15" s="2667" t="n">
        <v>413.380895</v>
      </c>
      <c r="AM15" s="2667" t="n">
        <v>195.813786</v>
      </c>
      <c r="AN15" s="2667" t="n">
        <v>318.813786</v>
      </c>
      <c r="AO15" s="2667" t="n">
        <v>318.813786</v>
      </c>
      <c r="AP15" s="2747" t="n">
        <v>217.567109</v>
      </c>
      <c r="AQ15" s="2747" t="n">
        <v>94.56710900000002</v>
      </c>
      <c r="AR15" s="2667" t="n">
        <v>86.980521</v>
      </c>
      <c r="AS15" s="224" t="n">
        <v>3.752568623956622</v>
      </c>
      <c r="AT15" s="389" t="n"/>
      <c r="AU15" s="2667" t="n">
        <v>66.830411</v>
      </c>
      <c r="AV15" s="2667" t="n">
        <v>0</v>
      </c>
      <c r="AW15" s="2667" t="n">
        <v>500</v>
      </c>
      <c r="AX15" s="2747" t="n">
        <v>66.830411</v>
      </c>
      <c r="AY15" s="2747" t="n">
        <v>-433.169589</v>
      </c>
      <c r="AZ15" s="2667" t="n">
        <v>35.484114</v>
      </c>
      <c r="BA15" s="224" t="n">
        <v>0.8833895923116468</v>
      </c>
      <c r="BB15" s="389" t="n"/>
      <c r="BC15" s="2667" t="n">
        <v>59.40481</v>
      </c>
      <c r="BD15" s="2667" t="n">
        <v>1765.4552768</v>
      </c>
      <c r="BE15" s="2667" t="n">
        <v>967.4552768000001</v>
      </c>
      <c r="BF15" s="2747" t="n">
        <v>-1706.0504668</v>
      </c>
      <c r="BG15" s="2747" t="n">
        <v>-908.0504668000001</v>
      </c>
      <c r="BH15" s="2667" t="n">
        <v>49.984873</v>
      </c>
      <c r="BI15" s="224" t="n">
        <v>0.1884557554042399</v>
      </c>
      <c r="BJ15" s="389" t="n"/>
      <c r="BK15" s="2667" t="n">
        <v>0</v>
      </c>
      <c r="BL15" s="2667" t="n">
        <v>327.8196</v>
      </c>
      <c r="BM15" s="2667" t="n">
        <v>1031.377768</v>
      </c>
      <c r="BN15" s="2667" t="n">
        <v>1031.377768</v>
      </c>
      <c r="BO15" s="2747" t="n">
        <v>-327.8196</v>
      </c>
      <c r="BP15" s="2747" t="n">
        <v>-1031.377768</v>
      </c>
      <c r="BQ15" s="2667" t="n">
        <v>0</v>
      </c>
      <c r="BR15" s="224" t="n"/>
      <c r="BS15" s="2826" t="n"/>
      <c r="BT15" s="2667" t="n">
        <v>286.167274</v>
      </c>
      <c r="BU15" s="2667" t="n">
        <v>0</v>
      </c>
      <c r="BV15" s="2667" t="n">
        <v>1861.6086348</v>
      </c>
      <c r="BW15" s="2747" t="n">
        <v>286.167274</v>
      </c>
      <c r="BX15" s="2747" t="n">
        <v>-1575.4413608</v>
      </c>
      <c r="BY15" s="2667" t="n">
        <v>356.143817</v>
      </c>
      <c r="BZ15" s="224" t="n">
        <v>-0.1964839473824137</v>
      </c>
      <c r="CA15" s="2826" t="n"/>
      <c r="CB15" s="2667" t="n">
        <v>1155.61979</v>
      </c>
      <c r="CC15" s="2667" t="n">
        <v>0</v>
      </c>
      <c r="CD15" s="2667" t="n">
        <v>989.956307</v>
      </c>
      <c r="CE15" s="2747" t="n">
        <v>1155.61979</v>
      </c>
      <c r="CF15" s="2747" t="n">
        <v>165.6634829999999</v>
      </c>
      <c r="CG15" s="2667" t="n">
        <v>7.225</v>
      </c>
      <c r="CH15" s="224" t="n">
        <v>158.9473757785467</v>
      </c>
      <c r="CI15" s="2826" t="n"/>
      <c r="CJ15" s="2667" t="n">
        <v>788.225807</v>
      </c>
      <c r="CK15" s="2667" t="n">
        <v>0</v>
      </c>
      <c r="CL15" s="2667" t="n">
        <v>1042.160648</v>
      </c>
      <c r="CM15" s="2747" t="n">
        <v>788.225807</v>
      </c>
      <c r="CN15" s="2747" t="n">
        <v>-253.9348409999996</v>
      </c>
      <c r="CO15" s="2667" t="n">
        <v>47.096674</v>
      </c>
      <c r="CP15" s="224" t="n">
        <v>15.7363369863443</v>
      </c>
      <c r="CQ15" s="389" t="n"/>
      <c r="CR15" s="2673" t="n">
        <v>3093.055155</v>
      </c>
      <c r="CS15" s="2673" t="n">
        <v>4246.5234056</v>
      </c>
      <c r="CT15" s="2673" t="n">
        <v>5788.1456418</v>
      </c>
      <c r="CU15" s="2667" t="n">
        <v>-1153.4682506</v>
      </c>
      <c r="CV15" s="2667" t="n">
        <v>-2695.0904868</v>
      </c>
      <c r="CW15" s="2673" t="n">
        <v>1010.387318</v>
      </c>
      <c r="CX15" s="224">
        <f>IFERROR(+CR15/CW15-1, "-")</f>
        <v/>
      </c>
      <c r="CY15" s="3737" t="n"/>
      <c r="CZ15" s="2828" t="n">
        <v>4246.5234056</v>
      </c>
      <c r="DA15" s="2667" t="n">
        <v>4690.1456418</v>
      </c>
      <c r="DB15" s="2667" t="n">
        <v>5788.1456418</v>
      </c>
      <c r="DC15" s="2667" t="n">
        <v>5788.1456418</v>
      </c>
      <c r="DD15" s="2667" t="n">
        <v>1010.387318</v>
      </c>
      <c r="DE15" s="224">
        <f>+CZ15/DD15-1</f>
        <v/>
      </c>
      <c r="DF15" s="224" t="n"/>
      <c r="DG15" s="224" t="n"/>
      <c r="DH15" s="224" t="n"/>
      <c r="DI15" s="124" t="n"/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N15" s="2868" t="n">
        <v>1010.387318</v>
      </c>
      <c r="DO15" s="2658">
        <f>DN15-CR15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t="15" r="16" s="2557">
      <c r="A16" s="1755" t="n"/>
      <c r="B16" s="1964" t="inlineStr">
        <is>
          <t>Réseau International et interconnexion</t>
        </is>
      </c>
      <c r="C16" s="643" t="inlineStr">
        <is>
          <t>CAP10</t>
        </is>
      </c>
      <c r="D16" s="2667" t="n">
        <v>0</v>
      </c>
      <c r="E16" s="2667" t="n">
        <v>0</v>
      </c>
      <c r="F16" s="2667" t="n">
        <v>0</v>
      </c>
      <c r="G16" s="2667" t="n">
        <v>0</v>
      </c>
      <c r="H16" s="224" t="n"/>
      <c r="I16" s="2669" t="n"/>
      <c r="J16" s="2667" t="n">
        <v>0</v>
      </c>
      <c r="K16" s="2667" t="n">
        <v>0</v>
      </c>
      <c r="L16" s="2667" t="n">
        <v>0</v>
      </c>
      <c r="M16" s="2667" t="n">
        <v>0</v>
      </c>
      <c r="N16" s="224" t="n"/>
      <c r="O16" s="2826" t="n"/>
      <c r="P16" s="2667" t="n">
        <v>0</v>
      </c>
      <c r="Q16" s="2667" t="n">
        <v>0</v>
      </c>
      <c r="R16" s="2667" t="n">
        <v>0</v>
      </c>
      <c r="S16" s="2667" t="n">
        <v>0</v>
      </c>
      <c r="T16" s="224" t="n"/>
      <c r="U16" s="2826" t="n"/>
      <c r="V16" s="2668" t="n">
        <v>0</v>
      </c>
      <c r="W16" s="2668" t="n">
        <v>0</v>
      </c>
      <c r="X16" s="2668" t="n">
        <v>0</v>
      </c>
      <c r="Y16" s="2668" t="n">
        <v>0</v>
      </c>
      <c r="Z16" s="2668" t="n">
        <v>0</v>
      </c>
      <c r="AA16" s="2668" t="n">
        <v>0</v>
      </c>
      <c r="AB16" s="224" t="n"/>
      <c r="AC16" s="2826" t="n"/>
      <c r="AD16" s="2667" t="n">
        <v>0</v>
      </c>
      <c r="AE16" s="2667" t="n">
        <v>0</v>
      </c>
      <c r="AF16" s="2667" t="n">
        <v>0</v>
      </c>
      <c r="AG16" s="2747" t="n">
        <v>0</v>
      </c>
      <c r="AH16" s="2667" t="n">
        <v>0</v>
      </c>
      <c r="AI16" s="2667" t="n">
        <v>0</v>
      </c>
      <c r="AJ16" s="224" t="n"/>
      <c r="AK16" s="3696" t="n"/>
      <c r="AL16" s="2667" t="n">
        <v>0</v>
      </c>
      <c r="AM16" s="2667" t="n">
        <v>0</v>
      </c>
      <c r="AN16" s="2667" t="n">
        <v>0</v>
      </c>
      <c r="AO16" s="2667" t="n">
        <v>0</v>
      </c>
      <c r="AP16" s="2747" t="n">
        <v>0</v>
      </c>
      <c r="AQ16" s="2747" t="n">
        <v>0</v>
      </c>
      <c r="AR16" s="2667" t="n">
        <v>0</v>
      </c>
      <c r="AS16" s="224" t="n"/>
      <c r="AT16" s="389" t="n"/>
      <c r="AU16" s="2667" t="n">
        <v>0</v>
      </c>
      <c r="AV16" s="2667" t="n">
        <v>0</v>
      </c>
      <c r="AW16" s="2667" t="n">
        <v>0</v>
      </c>
      <c r="AX16" s="2747" t="n">
        <v>0</v>
      </c>
      <c r="AY16" s="2747" t="n">
        <v>0</v>
      </c>
      <c r="AZ16" s="2667" t="n">
        <v>0</v>
      </c>
      <c r="BA16" s="224" t="n"/>
      <c r="BB16" s="389" t="n"/>
      <c r="BC16" s="2667" t="n">
        <v>0</v>
      </c>
      <c r="BD16" s="2667" t="n">
        <v>0</v>
      </c>
      <c r="BE16" s="2667" t="n">
        <v>0</v>
      </c>
      <c r="BF16" s="2747" t="n">
        <v>0</v>
      </c>
      <c r="BG16" s="2747" t="n">
        <v>0</v>
      </c>
      <c r="BH16" s="2667" t="n">
        <v>0</v>
      </c>
      <c r="BI16" s="224" t="n"/>
      <c r="BJ16" s="389" t="n"/>
      <c r="BK16" s="2667" t="n">
        <v>0</v>
      </c>
      <c r="BL16" s="2667" t="n">
        <v>0</v>
      </c>
      <c r="BM16" s="2667" t="n">
        <v>0</v>
      </c>
      <c r="BN16" s="2667" t="n">
        <v>0</v>
      </c>
      <c r="BO16" s="2747" t="n">
        <v>0</v>
      </c>
      <c r="BP16" s="2747" t="n">
        <v>0</v>
      </c>
      <c r="BQ16" s="2667" t="n">
        <v>0</v>
      </c>
      <c r="BR16" s="224" t="n"/>
      <c r="BS16" s="2826" t="n"/>
      <c r="BT16" s="2667" t="n">
        <v>0</v>
      </c>
      <c r="BU16" s="2667" t="n">
        <v>0</v>
      </c>
      <c r="BV16" s="2667" t="n">
        <v>0</v>
      </c>
      <c r="BW16" s="2747" t="n">
        <v>0</v>
      </c>
      <c r="BX16" s="2747" t="n">
        <v>0</v>
      </c>
      <c r="BY16" s="2667" t="n">
        <v>0</v>
      </c>
      <c r="BZ16" s="224" t="n"/>
      <c r="CA16" s="2826" t="n"/>
      <c r="CB16" s="2667" t="n">
        <v>0</v>
      </c>
      <c r="CC16" s="2667" t="n">
        <v>0</v>
      </c>
      <c r="CD16" s="2667" t="n">
        <v>0</v>
      </c>
      <c r="CE16" s="2747" t="n">
        <v>0</v>
      </c>
      <c r="CF16" s="2747" t="n">
        <v>0</v>
      </c>
      <c r="CG16" s="2667" t="n">
        <v>0</v>
      </c>
      <c r="CH16" s="224" t="n"/>
      <c r="CI16" s="2826" t="n"/>
      <c r="CJ16" s="2667" t="n">
        <v>0</v>
      </c>
      <c r="CK16" s="2667" t="n">
        <v>0</v>
      </c>
      <c r="CL16" s="2667" t="n">
        <v>0</v>
      </c>
      <c r="CM16" s="2747" t="n">
        <v>0</v>
      </c>
      <c r="CN16" s="2747" t="n">
        <v>0</v>
      </c>
      <c r="CO16" s="2667" t="n">
        <v>0</v>
      </c>
      <c r="CP16" s="224" t="n"/>
      <c r="CQ16" s="389" t="n"/>
      <c r="CR16" s="2673" t="n">
        <v>0</v>
      </c>
      <c r="CS16" s="2673" t="n">
        <v>0</v>
      </c>
      <c r="CT16" s="2673" t="n">
        <v>0</v>
      </c>
      <c r="CU16" s="2667" t="n">
        <v>0</v>
      </c>
      <c r="CV16" s="2667" t="n">
        <v>0</v>
      </c>
      <c r="CW16" s="2673" t="n">
        <v>0</v>
      </c>
      <c r="CX16" s="224">
        <f>IFERROR(+CR16/CW16-1, "-")</f>
        <v/>
      </c>
      <c r="CY16" s="3737" t="n"/>
      <c r="CZ16" s="2828" t="n">
        <v>0</v>
      </c>
      <c r="DA16" s="2667" t="n">
        <v>0</v>
      </c>
      <c r="DB16" s="2667" t="n">
        <v>0</v>
      </c>
      <c r="DC16" s="2667" t="n">
        <v>0</v>
      </c>
      <c r="DD16" s="2667" t="n">
        <v>0</v>
      </c>
      <c r="DE16" s="224" t="n"/>
      <c r="DF16" s="224" t="n"/>
      <c r="DG16" s="224" t="n"/>
      <c r="DH16" s="224" t="n"/>
      <c r="DI16" s="124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N16" s="2868">
        <f>0/(10^6)</f>
        <v/>
      </c>
      <c r="DO16" s="2658">
        <f>DN16-CR16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t="15" r="17" s="2557">
      <c r="A17" s="1755" t="n"/>
      <c r="B17" s="1964" t="inlineStr">
        <is>
          <t>Internet</t>
        </is>
      </c>
      <c r="C17" s="643" t="inlineStr">
        <is>
          <t>CAP11</t>
        </is>
      </c>
      <c r="D17" s="2667" t="n">
        <v>0</v>
      </c>
      <c r="E17" s="2667" t="n">
        <v>0</v>
      </c>
      <c r="F17" s="2667" t="n">
        <v>0</v>
      </c>
      <c r="G17" s="2667" t="n">
        <v>0</v>
      </c>
      <c r="H17" s="224" t="n"/>
      <c r="I17" s="2669" t="n"/>
      <c r="J17" s="2667" t="n">
        <v>0</v>
      </c>
      <c r="K17" s="2667" t="n">
        <v>0</v>
      </c>
      <c r="L17" s="2667" t="n">
        <v>0</v>
      </c>
      <c r="M17" s="2667" t="n">
        <v>0</v>
      </c>
      <c r="N17" s="224" t="n"/>
      <c r="O17" s="2826" t="n"/>
      <c r="P17" s="2667" t="n">
        <v>0</v>
      </c>
      <c r="Q17" s="2667" t="n">
        <v>0</v>
      </c>
      <c r="R17" s="2667" t="n">
        <v>0</v>
      </c>
      <c r="S17" s="2667" t="n">
        <v>0</v>
      </c>
      <c r="T17" s="224" t="n"/>
      <c r="U17" s="2826" t="n"/>
      <c r="V17" s="2668" t="n">
        <v>0</v>
      </c>
      <c r="W17" s="2668" t="n">
        <v>0</v>
      </c>
      <c r="X17" s="2668" t="n">
        <v>0</v>
      </c>
      <c r="Y17" s="2668" t="n">
        <v>0</v>
      </c>
      <c r="Z17" s="2668" t="n">
        <v>0</v>
      </c>
      <c r="AA17" s="2668" t="n">
        <v>0</v>
      </c>
      <c r="AB17" s="224" t="n"/>
      <c r="AC17" s="2826" t="n"/>
      <c r="AD17" s="2667" t="n">
        <v>0</v>
      </c>
      <c r="AE17" s="2667" t="n">
        <v>0</v>
      </c>
      <c r="AF17" s="2667" t="n">
        <v>0</v>
      </c>
      <c r="AG17" s="2747" t="n">
        <v>0</v>
      </c>
      <c r="AH17" s="2667" t="n">
        <v>0</v>
      </c>
      <c r="AI17" s="2667" t="n">
        <v>0</v>
      </c>
      <c r="AJ17" s="224" t="n"/>
      <c r="AK17" s="3696" t="n"/>
      <c r="AL17" s="2667" t="n">
        <v>0</v>
      </c>
      <c r="AM17" s="2667" t="n">
        <v>0</v>
      </c>
      <c r="AN17" s="2667" t="n">
        <v>0</v>
      </c>
      <c r="AO17" s="2667" t="n">
        <v>0</v>
      </c>
      <c r="AP17" s="2747" t="n">
        <v>0</v>
      </c>
      <c r="AQ17" s="2747" t="n">
        <v>0</v>
      </c>
      <c r="AR17" s="2667" t="n">
        <v>0</v>
      </c>
      <c r="AS17" s="224" t="n"/>
      <c r="AT17" s="389" t="n"/>
      <c r="AU17" s="2667" t="n">
        <v>0</v>
      </c>
      <c r="AV17" s="2667" t="n">
        <v>0</v>
      </c>
      <c r="AW17" s="2667" t="n">
        <v>0</v>
      </c>
      <c r="AX17" s="2747" t="n">
        <v>0</v>
      </c>
      <c r="AY17" s="2747" t="n">
        <v>0</v>
      </c>
      <c r="AZ17" s="2667" t="n">
        <v>0</v>
      </c>
      <c r="BA17" s="224" t="n"/>
      <c r="BB17" s="389" t="n"/>
      <c r="BC17" s="2667" t="n">
        <v>0</v>
      </c>
      <c r="BD17" s="2667" t="n">
        <v>0</v>
      </c>
      <c r="BE17" s="2667" t="n">
        <v>0</v>
      </c>
      <c r="BF17" s="2747" t="n">
        <v>0</v>
      </c>
      <c r="BG17" s="2747" t="n">
        <v>0</v>
      </c>
      <c r="BH17" s="2667" t="n">
        <v>0</v>
      </c>
      <c r="BI17" s="224" t="n"/>
      <c r="BJ17" s="389" t="n"/>
      <c r="BK17" s="2667" t="n">
        <v>0</v>
      </c>
      <c r="BL17" s="2667" t="n">
        <v>0</v>
      </c>
      <c r="BM17" s="2667" t="n">
        <v>0</v>
      </c>
      <c r="BN17" s="2667" t="n">
        <v>0</v>
      </c>
      <c r="BO17" s="2747" t="n">
        <v>0</v>
      </c>
      <c r="BP17" s="2747" t="n">
        <v>0</v>
      </c>
      <c r="BQ17" s="2667" t="n">
        <v>0</v>
      </c>
      <c r="BR17" s="224" t="n"/>
      <c r="BS17" s="2826" t="n"/>
      <c r="BT17" s="2667" t="n">
        <v>0</v>
      </c>
      <c r="BU17" s="2667" t="n">
        <v>0</v>
      </c>
      <c r="BV17" s="2667" t="n">
        <v>0</v>
      </c>
      <c r="BW17" s="2747" t="n">
        <v>0</v>
      </c>
      <c r="BX17" s="2747" t="n">
        <v>0</v>
      </c>
      <c r="BY17" s="2667" t="n">
        <v>0</v>
      </c>
      <c r="BZ17" s="224" t="n"/>
      <c r="CA17" s="2826" t="n"/>
      <c r="CB17" s="2667" t="n">
        <v>0</v>
      </c>
      <c r="CC17" s="2667" t="n">
        <v>0</v>
      </c>
      <c r="CD17" s="2667" t="n">
        <v>0</v>
      </c>
      <c r="CE17" s="2747" t="n">
        <v>0</v>
      </c>
      <c r="CF17" s="2747" t="n">
        <v>0</v>
      </c>
      <c r="CG17" s="2667" t="n">
        <v>0</v>
      </c>
      <c r="CH17" s="224" t="n"/>
      <c r="CI17" s="2826" t="n"/>
      <c r="CJ17" s="2667" t="n">
        <v>0</v>
      </c>
      <c r="CK17" s="2667" t="n">
        <v>0</v>
      </c>
      <c r="CL17" s="2667" t="n">
        <v>0</v>
      </c>
      <c r="CM17" s="2747" t="n">
        <v>0</v>
      </c>
      <c r="CN17" s="2747" t="n">
        <v>0</v>
      </c>
      <c r="CO17" s="2667" t="n">
        <v>0</v>
      </c>
      <c r="CP17" s="224" t="n"/>
      <c r="CQ17" s="389" t="n"/>
      <c r="CR17" s="2673" t="n">
        <v>0</v>
      </c>
      <c r="CS17" s="2673" t="n">
        <v>0</v>
      </c>
      <c r="CT17" s="2673" t="n">
        <v>0</v>
      </c>
      <c r="CU17" s="2667" t="n">
        <v>0</v>
      </c>
      <c r="CV17" s="2667" t="n">
        <v>0</v>
      </c>
      <c r="CW17" s="2673" t="n">
        <v>0</v>
      </c>
      <c r="CX17" s="224">
        <f>IFERROR(+CR17/CW17-1, "-")</f>
        <v/>
      </c>
      <c r="CY17" s="3737" t="n"/>
      <c r="CZ17" s="2828" t="n">
        <v>0</v>
      </c>
      <c r="DA17" s="2667" t="n">
        <v>0</v>
      </c>
      <c r="DB17" s="2667" t="n">
        <v>0</v>
      </c>
      <c r="DC17" s="2667" t="n">
        <v>0</v>
      </c>
      <c r="DD17" s="2667" t="n">
        <v>0</v>
      </c>
      <c r="DE17" s="224" t="n"/>
      <c r="DF17" s="224" t="n"/>
      <c r="DG17" s="224" t="n"/>
      <c r="DH17" s="224" t="n"/>
      <c r="DI17" s="124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N17" s="2868">
        <f>0/(10^6)</f>
        <v/>
      </c>
      <c r="DO17" s="2658">
        <f>DN17-CR17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Height="1" ht="15" r="18" s="2557">
      <c r="A18" s="1755" t="n"/>
      <c r="B18" s="1964" t="inlineStr">
        <is>
          <t>Système d'information</t>
        </is>
      </c>
      <c r="C18" s="643" t="inlineStr">
        <is>
          <t>CAP12</t>
        </is>
      </c>
      <c r="D18" s="2667" t="n">
        <v>156.51408</v>
      </c>
      <c r="E18" s="2667" t="n">
        <v>274.0833333333333</v>
      </c>
      <c r="F18" s="2667" t="n">
        <v>-117.5692533333333</v>
      </c>
      <c r="G18" s="2667" t="n">
        <v>101.808837</v>
      </c>
      <c r="H18" s="224" t="n">
        <v>0.537332952737688</v>
      </c>
      <c r="I18" s="2669" t="n"/>
      <c r="J18" s="2667" t="n">
        <v>97.71117100000001</v>
      </c>
      <c r="K18" s="2667" t="n">
        <v>274.0833333333333</v>
      </c>
      <c r="L18" s="2667" t="n">
        <v>-176.3721623333333</v>
      </c>
      <c r="M18" s="2667" t="n">
        <v>193.564935</v>
      </c>
      <c r="N18" s="224" t="n">
        <v>-0.4952021087910369</v>
      </c>
      <c r="O18" s="2826" t="n"/>
      <c r="P18" s="2667" t="n">
        <v>22.58096</v>
      </c>
      <c r="Q18" s="2667" t="n">
        <v>274.0833333333333</v>
      </c>
      <c r="R18" s="2667" t="n">
        <v>-251.5023733333333</v>
      </c>
      <c r="S18" s="2667" t="n">
        <v>431.699444</v>
      </c>
      <c r="T18" s="224" t="n">
        <v>-0.9476928675405012</v>
      </c>
      <c r="U18" s="2826" t="n"/>
      <c r="V18" s="2668" t="n">
        <v>77.245166</v>
      </c>
      <c r="W18" s="2668" t="n">
        <v>274.0833333333333</v>
      </c>
      <c r="X18" s="2668" t="n">
        <v>334.6881987777779</v>
      </c>
      <c r="Y18" s="2668" t="n">
        <v>-196.8381673333333</v>
      </c>
      <c r="Z18" s="2668" t="n">
        <v>-257.4430327777779</v>
      </c>
      <c r="AA18" s="2668" t="n">
        <v>0</v>
      </c>
      <c r="AB18" s="224" t="n"/>
      <c r="AC18" s="2826" t="n"/>
      <c r="AD18" s="2667" t="n">
        <v>242.916292</v>
      </c>
      <c r="AE18" s="2667" t="n">
        <v>274.0833333333333</v>
      </c>
      <c r="AF18" s="2667" t="n">
        <v>334.6881987777779</v>
      </c>
      <c r="AG18" s="2747" t="n">
        <v>-31.16704133333332</v>
      </c>
      <c r="AH18" s="2667" t="n">
        <v>-91.77190677777787</v>
      </c>
      <c r="AI18" s="2667" t="n">
        <v>138.839365</v>
      </c>
      <c r="AJ18" s="224" t="n">
        <v>0.74962116831923</v>
      </c>
      <c r="AK18" s="3696" t="n"/>
      <c r="AL18" s="2667" t="n">
        <v>85.585593</v>
      </c>
      <c r="AM18" s="2667" t="n">
        <v>212.0833333333346</v>
      </c>
      <c r="AN18" s="2667" t="n">
        <v>272.6881987777791</v>
      </c>
      <c r="AO18" s="2667" t="n">
        <v>272.6881987777791</v>
      </c>
      <c r="AP18" s="2747" t="n">
        <v>-126.4977403333346</v>
      </c>
      <c r="AQ18" s="2747" t="n">
        <v>-187.1026057777791</v>
      </c>
      <c r="AR18" s="2667" t="n">
        <v>109.424012</v>
      </c>
      <c r="AS18" s="224" t="n">
        <v>-0.2178536370974956</v>
      </c>
      <c r="AT18" s="389" t="n"/>
      <c r="AU18" s="2667" t="n">
        <v>23.745</v>
      </c>
      <c r="AV18" s="2667" t="n">
        <v>274.0833333333333</v>
      </c>
      <c r="AW18" s="2667" t="n">
        <v>334.6881987777779</v>
      </c>
      <c r="AX18" s="2747" t="n">
        <v>-250.3383333333333</v>
      </c>
      <c r="AY18" s="2747" t="n">
        <v>-310.9431987777779</v>
      </c>
      <c r="AZ18" s="2667" t="n">
        <v>20.947983</v>
      </c>
      <c r="BA18" s="224" t="n">
        <v>0.1335220197572244</v>
      </c>
      <c r="BB18" s="389" t="n"/>
      <c r="BC18" s="2667" t="n">
        <v>9.183398</v>
      </c>
      <c r="BD18" s="2667" t="n">
        <v>274.0833333333333</v>
      </c>
      <c r="BE18" s="2667" t="n">
        <v>334.6881987777779</v>
      </c>
      <c r="BF18" s="2747" t="n">
        <v>-264.8999353333333</v>
      </c>
      <c r="BG18" s="2747" t="n">
        <v>-325.5048007777779</v>
      </c>
      <c r="BH18" s="2667" t="n">
        <v>0</v>
      </c>
      <c r="BI18" s="224" t="n"/>
      <c r="BJ18" s="389" t="n"/>
      <c r="BK18" s="2667" t="n">
        <v>2.25598</v>
      </c>
      <c r="BL18" s="2667" t="n">
        <v>274.0833333333333</v>
      </c>
      <c r="BM18" s="2667" t="n">
        <v>534.688198777778</v>
      </c>
      <c r="BN18" s="2667" t="n">
        <v>534.688198777778</v>
      </c>
      <c r="BO18" s="2747" t="n">
        <v>-271.8273533333333</v>
      </c>
      <c r="BP18" s="2747" t="n">
        <v>-532.432218777778</v>
      </c>
      <c r="BQ18" s="2667" t="n">
        <v>229.624371</v>
      </c>
      <c r="BR18" s="224" t="n">
        <v>-0.9901753459784109</v>
      </c>
      <c r="BS18" s="2826" t="n"/>
      <c r="BT18" s="2667" t="n">
        <v>119.631796</v>
      </c>
      <c r="BU18" s="2667" t="n">
        <v>274.0833333333333</v>
      </c>
      <c r="BV18" s="2667" t="n">
        <v>809.4079395555559</v>
      </c>
      <c r="BW18" s="2747" t="n">
        <v>-154.4515373333333</v>
      </c>
      <c r="BX18" s="2747" t="n">
        <v>-689.7761435555559</v>
      </c>
      <c r="BY18" s="2667" t="n">
        <v>1297.426447</v>
      </c>
      <c r="BZ18" s="224" t="n">
        <v>-0.9077930033901953</v>
      </c>
      <c r="CA18" s="2826" t="n"/>
      <c r="CB18" s="2667" t="n">
        <v>189.217066</v>
      </c>
      <c r="CC18" s="2667" t="n">
        <v>279.0833333333337</v>
      </c>
      <c r="CD18" s="2667" t="n">
        <v>339.6881987777782</v>
      </c>
      <c r="CE18" s="2747" t="n">
        <v>-89.86626733333372</v>
      </c>
      <c r="CF18" s="2747" t="n">
        <v>-150.4711327777782</v>
      </c>
      <c r="CG18" s="2667" t="n">
        <v>86.195832</v>
      </c>
      <c r="CH18" s="224" t="n">
        <v>1.195199716849418</v>
      </c>
      <c r="CI18" s="2826" t="n"/>
      <c r="CJ18" s="2667" t="n">
        <v>1599.865497</v>
      </c>
      <c r="CK18" s="2667" t="n">
        <v>274.0833333333333</v>
      </c>
      <c r="CL18" s="2667" t="n">
        <v>832.7340033333348</v>
      </c>
      <c r="CM18" s="2747" t="n">
        <v>1325.782163666667</v>
      </c>
      <c r="CN18" s="2747" t="n">
        <v>767.1314936666652</v>
      </c>
      <c r="CO18" s="2667" t="n">
        <v>825.23842</v>
      </c>
      <c r="CP18" s="224" t="n">
        <v>0.9386706413887032</v>
      </c>
      <c r="CQ18" s="389" t="n"/>
      <c r="CR18" s="2673" t="n">
        <v>2626.451999</v>
      </c>
      <c r="CS18" s="2673" t="n">
        <v>3232.000000000002</v>
      </c>
      <c r="CT18" s="2673" t="n">
        <v>3232.000000444447</v>
      </c>
      <c r="CU18" s="2667" t="n">
        <v>-605.5480010000024</v>
      </c>
      <c r="CV18" s="2667" t="n">
        <v>-605.548001444447</v>
      </c>
      <c r="CW18" s="2673" t="n">
        <v>3434.769646</v>
      </c>
      <c r="CX18" s="224">
        <f>IFERROR(+CR18/CW18-1, "-")</f>
        <v/>
      </c>
      <c r="CY18" s="3737" t="n"/>
      <c r="CZ18" s="2828" t="n">
        <v>3232.000000000002</v>
      </c>
      <c r="DA18" s="2667" t="n">
        <v>3232.000000000002</v>
      </c>
      <c r="DB18" s="2667" t="n">
        <v>3232.000000444447</v>
      </c>
      <c r="DC18" s="2667" t="n">
        <v>3232.000000444447</v>
      </c>
      <c r="DD18" s="2667" t="n">
        <v>3434.769646</v>
      </c>
      <c r="DE18" s="224">
        <f>+CZ18/DD18-1</f>
        <v/>
      </c>
      <c r="DF18" s="224">
        <f>+DA18/DD18-1</f>
        <v/>
      </c>
      <c r="DG18" s="224">
        <f>+DB18/DD18-1</f>
        <v/>
      </c>
      <c r="DH18" s="224">
        <f>+DC18/DD18-1</f>
        <v/>
      </c>
      <c r="DI18" s="124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N18" s="2868" t="n">
        <v>1427.100156</v>
      </c>
      <c r="DO18" s="2658">
        <f>DN18-CR18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t="15" r="19" s="2557">
      <c r="A19" s="1755" t="n"/>
      <c r="B19" s="1964" t="inlineStr">
        <is>
          <t>Matériel industriel</t>
        </is>
      </c>
      <c r="C19" s="643" t="inlineStr">
        <is>
          <t>CAP13</t>
        </is>
      </c>
      <c r="D19" s="2667" t="n">
        <v>0</v>
      </c>
      <c r="E19" s="2667" t="n">
        <v>0</v>
      </c>
      <c r="F19" s="2667" t="n">
        <v>0</v>
      </c>
      <c r="G19" s="2667" t="n">
        <v>0</v>
      </c>
      <c r="H19" s="224" t="n"/>
      <c r="I19" s="2669" t="n"/>
      <c r="J19" s="2667" t="n">
        <v>0</v>
      </c>
      <c r="K19" s="2667" t="n">
        <v>0</v>
      </c>
      <c r="L19" s="2667" t="n">
        <v>0</v>
      </c>
      <c r="M19" s="2667" t="n">
        <v>0</v>
      </c>
      <c r="N19" s="224" t="n"/>
      <c r="O19" s="2826" t="n"/>
      <c r="P19" s="2667" t="n">
        <v>0</v>
      </c>
      <c r="Q19" s="2667" t="n">
        <v>0</v>
      </c>
      <c r="R19" s="2667" t="n">
        <v>0</v>
      </c>
      <c r="S19" s="2667" t="n">
        <v>0</v>
      </c>
      <c r="T19" s="224" t="n"/>
      <c r="U19" s="2826" t="n"/>
      <c r="V19" s="2668" t="n">
        <v>0</v>
      </c>
      <c r="W19" s="2668" t="n">
        <v>0</v>
      </c>
      <c r="X19" s="2668" t="n">
        <v>0</v>
      </c>
      <c r="Y19" s="2668" t="n">
        <v>0</v>
      </c>
      <c r="Z19" s="2668" t="n">
        <v>0</v>
      </c>
      <c r="AA19" s="2668" t="n">
        <v>0</v>
      </c>
      <c r="AB19" s="224" t="n"/>
      <c r="AC19" s="2826" t="n"/>
      <c r="AD19" s="2667" t="n">
        <v>0</v>
      </c>
      <c r="AE19" s="2667" t="n">
        <v>0</v>
      </c>
      <c r="AF19" s="2667" t="n">
        <v>0</v>
      </c>
      <c r="AG19" s="2747" t="n">
        <v>0</v>
      </c>
      <c r="AH19" s="2667" t="n">
        <v>0</v>
      </c>
      <c r="AI19" s="2667" t="n">
        <v>0</v>
      </c>
      <c r="AJ19" s="224" t="n"/>
      <c r="AK19" s="3696" t="n"/>
      <c r="AL19" s="2667" t="n">
        <v>0</v>
      </c>
      <c r="AM19" s="2667" t="n">
        <v>0</v>
      </c>
      <c r="AN19" s="2667" t="n">
        <v>0</v>
      </c>
      <c r="AO19" s="2667" t="n">
        <v>0</v>
      </c>
      <c r="AP19" s="2747" t="n">
        <v>0</v>
      </c>
      <c r="AQ19" s="2747" t="n">
        <v>0</v>
      </c>
      <c r="AR19" s="2667" t="n">
        <v>0</v>
      </c>
      <c r="AS19" s="224" t="n"/>
      <c r="AT19" s="389" t="n"/>
      <c r="AU19" s="2667" t="n">
        <v>0</v>
      </c>
      <c r="AV19" s="2667" t="n">
        <v>0</v>
      </c>
      <c r="AW19" s="2667" t="n">
        <v>0</v>
      </c>
      <c r="AX19" s="2747" t="n">
        <v>0</v>
      </c>
      <c r="AY19" s="2747" t="n">
        <v>0</v>
      </c>
      <c r="AZ19" s="2667" t="n">
        <v>0</v>
      </c>
      <c r="BA19" s="224" t="n"/>
      <c r="BB19" s="389" t="n"/>
      <c r="BC19" s="2667" t="n">
        <v>0</v>
      </c>
      <c r="BD19" s="2667" t="n">
        <v>0</v>
      </c>
      <c r="BE19" s="2667" t="n">
        <v>0</v>
      </c>
      <c r="BF19" s="2747" t="n">
        <v>0</v>
      </c>
      <c r="BG19" s="2747" t="n">
        <v>0</v>
      </c>
      <c r="BH19" s="2667" t="n">
        <v>0</v>
      </c>
      <c r="BI19" s="224" t="n"/>
      <c r="BJ19" s="389" t="n"/>
      <c r="BK19" s="2667" t="n">
        <v>0</v>
      </c>
      <c r="BL19" s="2667" t="n">
        <v>0</v>
      </c>
      <c r="BM19" s="2667" t="n">
        <v>0</v>
      </c>
      <c r="BN19" s="2667" t="n">
        <v>0</v>
      </c>
      <c r="BO19" s="2747" t="n">
        <v>0</v>
      </c>
      <c r="BP19" s="2747" t="n">
        <v>0</v>
      </c>
      <c r="BQ19" s="2667" t="n">
        <v>0</v>
      </c>
      <c r="BR19" s="224" t="n"/>
      <c r="BS19" s="2826" t="n"/>
      <c r="BT19" s="2667" t="n">
        <v>0</v>
      </c>
      <c r="BU19" s="2667" t="n">
        <v>0</v>
      </c>
      <c r="BV19" s="2667" t="n">
        <v>0</v>
      </c>
      <c r="BW19" s="2747" t="n">
        <v>0</v>
      </c>
      <c r="BX19" s="2747" t="n">
        <v>0</v>
      </c>
      <c r="BY19" s="2667" t="n">
        <v>0</v>
      </c>
      <c r="BZ19" s="224" t="n"/>
      <c r="CA19" s="2826" t="n"/>
      <c r="CB19" s="2667" t="n">
        <v>0</v>
      </c>
      <c r="CC19" s="2667" t="n">
        <v>0</v>
      </c>
      <c r="CD19" s="2667" t="n">
        <v>0</v>
      </c>
      <c r="CE19" s="2747" t="n">
        <v>0</v>
      </c>
      <c r="CF19" s="2747" t="n">
        <v>0</v>
      </c>
      <c r="CG19" s="2667" t="n">
        <v>0</v>
      </c>
      <c r="CH19" s="224" t="n"/>
      <c r="CI19" s="2826" t="n"/>
      <c r="CJ19" s="2667" t="n">
        <v>0</v>
      </c>
      <c r="CK19" s="2667" t="n">
        <v>0</v>
      </c>
      <c r="CL19" s="2667" t="n">
        <v>0</v>
      </c>
      <c r="CM19" s="2747" t="n">
        <v>0</v>
      </c>
      <c r="CN19" s="2747" t="n">
        <v>0</v>
      </c>
      <c r="CO19" s="2667" t="n">
        <v>0</v>
      </c>
      <c r="CP19" s="224" t="n"/>
      <c r="CQ19" s="389" t="n"/>
      <c r="CR19" s="2673" t="n">
        <v>0</v>
      </c>
      <c r="CS19" s="2673" t="n">
        <v>0</v>
      </c>
      <c r="CT19" s="2673" t="n">
        <v>0</v>
      </c>
      <c r="CU19" s="2667" t="n">
        <v>0</v>
      </c>
      <c r="CV19" s="2667" t="n">
        <v>0</v>
      </c>
      <c r="CW19" s="2673" t="n">
        <v>0</v>
      </c>
      <c r="CX19" s="224">
        <f>IFERROR(+CR19/CW19-1, "-")</f>
        <v/>
      </c>
      <c r="CY19" s="3737" t="n"/>
      <c r="CZ19" s="2828" t="n">
        <v>0</v>
      </c>
      <c r="DA19" s="2667" t="n">
        <v>0</v>
      </c>
      <c r="DB19" s="2667" t="n">
        <v>0</v>
      </c>
      <c r="DC19" s="2667" t="n">
        <v>0</v>
      </c>
      <c r="DD19" s="2667" t="n">
        <v>0</v>
      </c>
      <c r="DE19" s="224" t="n"/>
      <c r="DF19" s="224" t="n"/>
      <c r="DG19" s="224" t="n"/>
      <c r="DH19" s="224" t="n"/>
      <c r="DI19" s="124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N19" s="2868">
        <f>0/(10^6)</f>
        <v/>
      </c>
      <c r="DO19" s="2658">
        <f>DN19-CR19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t="15" r="20" s="2557">
      <c r="A20" s="1755" t="n"/>
      <c r="B20" s="1964" t="inlineStr">
        <is>
          <t>Installation et agencement</t>
        </is>
      </c>
      <c r="C20" s="643" t="inlineStr">
        <is>
          <t>CAP14</t>
        </is>
      </c>
      <c r="D20" s="2667" t="n">
        <v>0</v>
      </c>
      <c r="E20" s="2667" t="n">
        <v>0</v>
      </c>
      <c r="F20" s="2667" t="n">
        <v>0</v>
      </c>
      <c r="G20" s="2667" t="n">
        <v>0</v>
      </c>
      <c r="H20" s="224" t="n"/>
      <c r="I20" s="2669" t="n"/>
      <c r="J20" s="2667" t="n">
        <v>0</v>
      </c>
      <c r="K20" s="2667" t="n">
        <v>0</v>
      </c>
      <c r="L20" s="2667" t="n">
        <v>0</v>
      </c>
      <c r="M20" s="2667" t="n">
        <v>0</v>
      </c>
      <c r="N20" s="224" t="n"/>
      <c r="O20" s="2826" t="n"/>
      <c r="P20" s="2667" t="n">
        <v>0</v>
      </c>
      <c r="Q20" s="2667" t="n">
        <v>0</v>
      </c>
      <c r="R20" s="2667" t="n">
        <v>0</v>
      </c>
      <c r="S20" s="2667" t="n">
        <v>0</v>
      </c>
      <c r="T20" s="224" t="n"/>
      <c r="U20" s="2826" t="n"/>
      <c r="V20" s="2668" t="n">
        <v>0</v>
      </c>
      <c r="W20" s="2668" t="n">
        <v>0</v>
      </c>
      <c r="X20" s="2668" t="n">
        <v>0</v>
      </c>
      <c r="Y20" s="2668" t="n">
        <v>0</v>
      </c>
      <c r="Z20" s="2668" t="n">
        <v>0</v>
      </c>
      <c r="AA20" s="2668" t="n">
        <v>0</v>
      </c>
      <c r="AB20" s="224" t="n"/>
      <c r="AC20" s="2826" t="n"/>
      <c r="AD20" s="2667" t="n">
        <v>0</v>
      </c>
      <c r="AE20" s="2667" t="n">
        <v>0</v>
      </c>
      <c r="AF20" s="2667" t="n">
        <v>0</v>
      </c>
      <c r="AG20" s="2747" t="n">
        <v>0</v>
      </c>
      <c r="AH20" s="2667" t="n">
        <v>0</v>
      </c>
      <c r="AI20" s="2667" t="n">
        <v>0</v>
      </c>
      <c r="AJ20" s="224" t="n"/>
      <c r="AK20" s="3696" t="n"/>
      <c r="AL20" s="2667" t="n">
        <v>0</v>
      </c>
      <c r="AM20" s="2667" t="n">
        <v>0</v>
      </c>
      <c r="AN20" s="2667" t="n">
        <v>0</v>
      </c>
      <c r="AO20" s="2667" t="n">
        <v>0</v>
      </c>
      <c r="AP20" s="2747" t="n">
        <v>0</v>
      </c>
      <c r="AQ20" s="2747" t="n">
        <v>0</v>
      </c>
      <c r="AR20" s="2667" t="n">
        <v>0</v>
      </c>
      <c r="AS20" s="224" t="n"/>
      <c r="AT20" s="389" t="n"/>
      <c r="AU20" s="2667" t="n">
        <v>0</v>
      </c>
      <c r="AV20" s="2667" t="n">
        <v>0</v>
      </c>
      <c r="AW20" s="2667" t="n">
        <v>0</v>
      </c>
      <c r="AX20" s="2747" t="n">
        <v>0</v>
      </c>
      <c r="AY20" s="2747" t="n">
        <v>0</v>
      </c>
      <c r="AZ20" s="2667" t="n">
        <v>0</v>
      </c>
      <c r="BA20" s="224" t="n"/>
      <c r="BB20" s="389" t="n"/>
      <c r="BC20" s="2667" t="n">
        <v>0</v>
      </c>
      <c r="BD20" s="2667" t="n">
        <v>0</v>
      </c>
      <c r="BE20" s="2667" t="n">
        <v>0</v>
      </c>
      <c r="BF20" s="2747" t="n">
        <v>0</v>
      </c>
      <c r="BG20" s="2747" t="n">
        <v>0</v>
      </c>
      <c r="BH20" s="2667" t="n">
        <v>0</v>
      </c>
      <c r="BI20" s="224" t="n"/>
      <c r="BJ20" s="389" t="n"/>
      <c r="BK20" s="2667" t="n">
        <v>0</v>
      </c>
      <c r="BL20" s="2667" t="n">
        <v>0</v>
      </c>
      <c r="BM20" s="2667" t="n">
        <v>0</v>
      </c>
      <c r="BN20" s="2667" t="n">
        <v>0</v>
      </c>
      <c r="BO20" s="2747" t="n">
        <v>0</v>
      </c>
      <c r="BP20" s="2747" t="n">
        <v>0</v>
      </c>
      <c r="BQ20" s="2667" t="n">
        <v>0</v>
      </c>
      <c r="BR20" s="224" t="n"/>
      <c r="BS20" s="2826" t="n"/>
      <c r="BT20" s="2667" t="n">
        <v>0</v>
      </c>
      <c r="BU20" s="2667" t="n">
        <v>0</v>
      </c>
      <c r="BV20" s="2667" t="n">
        <v>0</v>
      </c>
      <c r="BW20" s="2747" t="n">
        <v>0</v>
      </c>
      <c r="BX20" s="2747" t="n">
        <v>0</v>
      </c>
      <c r="BY20" s="2667" t="n">
        <v>0</v>
      </c>
      <c r="BZ20" s="224" t="n"/>
      <c r="CA20" s="2826" t="n"/>
      <c r="CB20" s="2667" t="n">
        <v>0</v>
      </c>
      <c r="CC20" s="2667" t="n">
        <v>0</v>
      </c>
      <c r="CD20" s="2667" t="n">
        <v>0</v>
      </c>
      <c r="CE20" s="2747" t="n">
        <v>0</v>
      </c>
      <c r="CF20" s="2747" t="n">
        <v>0</v>
      </c>
      <c r="CG20" s="2667" t="n">
        <v>0</v>
      </c>
      <c r="CH20" s="224" t="n"/>
      <c r="CI20" s="2826" t="n"/>
      <c r="CJ20" s="2667" t="n">
        <v>0</v>
      </c>
      <c r="CK20" s="2667" t="n">
        <v>0</v>
      </c>
      <c r="CL20" s="2667" t="n">
        <v>0</v>
      </c>
      <c r="CM20" s="2747" t="n">
        <v>0</v>
      </c>
      <c r="CN20" s="2747" t="n">
        <v>0</v>
      </c>
      <c r="CO20" s="2667" t="n">
        <v>0</v>
      </c>
      <c r="CP20" s="224" t="n"/>
      <c r="CQ20" s="389" t="n"/>
      <c r="CR20" s="2673" t="n">
        <v>0</v>
      </c>
      <c r="CS20" s="2673" t="n">
        <v>0</v>
      </c>
      <c r="CT20" s="2673" t="n">
        <v>0</v>
      </c>
      <c r="CU20" s="2667" t="n">
        <v>0</v>
      </c>
      <c r="CV20" s="2667" t="n">
        <v>0</v>
      </c>
      <c r="CW20" s="2673" t="n">
        <v>0</v>
      </c>
      <c r="CX20" s="224">
        <f>IFERROR(+CR20/CW20-1, "-")</f>
        <v/>
      </c>
      <c r="CY20" s="3737" t="n"/>
      <c r="CZ20" s="2828" t="n">
        <v>0</v>
      </c>
      <c r="DA20" s="2667" t="n">
        <v>0</v>
      </c>
      <c r="DB20" s="2667" t="n">
        <v>0</v>
      </c>
      <c r="DC20" s="2667" t="n">
        <v>0</v>
      </c>
      <c r="DD20" s="2667" t="n">
        <v>0</v>
      </c>
      <c r="DE20" s="224" t="n"/>
      <c r="DF20" s="224" t="n"/>
      <c r="DG20" s="224" t="n"/>
      <c r="DH20" s="224" t="n"/>
      <c r="DI20" s="124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N20" s="2868">
        <f>0/(10^6)</f>
        <v/>
      </c>
      <c r="DO20" s="2658">
        <f>DN20-CR20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t="15" r="21" s="2557">
      <c r="A21" s="567" t="n"/>
      <c r="B21" s="1965" t="inlineStr">
        <is>
          <t>Matériel informatique</t>
        </is>
      </c>
      <c r="C21" s="643" t="inlineStr">
        <is>
          <t>CAP15</t>
        </is>
      </c>
      <c r="D21" s="2908" t="n">
        <v>0</v>
      </c>
      <c r="E21" s="3744" t="n">
        <v>0</v>
      </c>
      <c r="F21" s="3744" t="n">
        <v>0</v>
      </c>
      <c r="G21" s="3744" t="n">
        <v>0</v>
      </c>
      <c r="H21" s="513" t="n"/>
      <c r="I21" s="2669" t="n"/>
      <c r="J21" s="2908" t="n">
        <v>0</v>
      </c>
      <c r="K21" s="3744" t="n">
        <v>0</v>
      </c>
      <c r="L21" s="3744" t="n">
        <v>0</v>
      </c>
      <c r="M21" s="3744" t="n">
        <v>0</v>
      </c>
      <c r="N21" s="513" t="n"/>
      <c r="O21" s="2909" t="n"/>
      <c r="P21" s="2908" t="n">
        <v>0</v>
      </c>
      <c r="Q21" s="3744" t="n">
        <v>0</v>
      </c>
      <c r="R21" s="3744" t="n">
        <v>0</v>
      </c>
      <c r="S21" s="3744" t="n">
        <v>0</v>
      </c>
      <c r="T21" s="513" t="n"/>
      <c r="U21" s="2909" t="n"/>
      <c r="V21" s="3241" t="n">
        <v>0</v>
      </c>
      <c r="W21" s="3241" t="n">
        <v>0</v>
      </c>
      <c r="X21" s="3241" t="n">
        <v>0</v>
      </c>
      <c r="Y21" s="3241" t="n">
        <v>0</v>
      </c>
      <c r="Z21" s="3241" t="n">
        <v>0</v>
      </c>
      <c r="AA21" s="3241" t="n">
        <v>0</v>
      </c>
      <c r="AB21" s="513" t="n"/>
      <c r="AC21" s="2909" t="n"/>
      <c r="AD21" s="2908" t="n">
        <v>0</v>
      </c>
      <c r="AE21" s="3744" t="n">
        <v>0</v>
      </c>
      <c r="AF21" s="3744" t="n">
        <v>0</v>
      </c>
      <c r="AG21" s="2907" t="n">
        <v>0</v>
      </c>
      <c r="AH21" s="3744" t="n">
        <v>0</v>
      </c>
      <c r="AI21" s="3744" t="n">
        <v>0</v>
      </c>
      <c r="AJ21" s="513" t="n"/>
      <c r="AK21" s="3710" t="n"/>
      <c r="AL21" s="2908" t="n">
        <v>0</v>
      </c>
      <c r="AM21" s="3744" t="n">
        <v>0</v>
      </c>
      <c r="AN21" s="3744" t="n">
        <v>0</v>
      </c>
      <c r="AO21" s="3744" t="n">
        <v>0</v>
      </c>
      <c r="AP21" s="2907" t="n">
        <v>0</v>
      </c>
      <c r="AQ21" s="2907" t="n">
        <v>0</v>
      </c>
      <c r="AR21" s="3744" t="n">
        <v>0</v>
      </c>
      <c r="AS21" s="513" t="n"/>
      <c r="AT21" s="514" t="n"/>
      <c r="AU21" s="2908" t="n">
        <v>0</v>
      </c>
      <c r="AV21" s="3744" t="n">
        <v>0</v>
      </c>
      <c r="AW21" s="3744" t="n">
        <v>0</v>
      </c>
      <c r="AX21" s="2907" t="n">
        <v>0</v>
      </c>
      <c r="AY21" s="2907" t="n">
        <v>0</v>
      </c>
      <c r="AZ21" s="3744" t="n">
        <v>0</v>
      </c>
      <c r="BA21" s="513" t="n"/>
      <c r="BB21" s="514" t="n"/>
      <c r="BC21" s="2908" t="n">
        <v>0</v>
      </c>
      <c r="BD21" s="3744" t="n">
        <v>0</v>
      </c>
      <c r="BE21" s="3744" t="n">
        <v>0</v>
      </c>
      <c r="BF21" s="2907" t="n">
        <v>0</v>
      </c>
      <c r="BG21" s="2907" t="n">
        <v>0</v>
      </c>
      <c r="BH21" s="3744" t="n">
        <v>0</v>
      </c>
      <c r="BI21" s="513" t="n"/>
      <c r="BJ21" s="514" t="n"/>
      <c r="BK21" s="2908" t="n">
        <v>0</v>
      </c>
      <c r="BL21" s="3744" t="n">
        <v>0</v>
      </c>
      <c r="BM21" s="3744" t="n">
        <v>0</v>
      </c>
      <c r="BN21" s="3744" t="n">
        <v>0</v>
      </c>
      <c r="BO21" s="2907" t="n">
        <v>0</v>
      </c>
      <c r="BP21" s="2907" t="n">
        <v>0</v>
      </c>
      <c r="BQ21" s="3744" t="n">
        <v>0</v>
      </c>
      <c r="BR21" s="513" t="n"/>
      <c r="BS21" s="2909" t="n"/>
      <c r="BT21" s="2908" t="n">
        <v>0</v>
      </c>
      <c r="BU21" s="3744" t="n">
        <v>0</v>
      </c>
      <c r="BV21" s="3744" t="n">
        <v>0</v>
      </c>
      <c r="BW21" s="2907" t="n">
        <v>0</v>
      </c>
      <c r="BX21" s="2907" t="n">
        <v>0</v>
      </c>
      <c r="BY21" s="3744" t="n">
        <v>0</v>
      </c>
      <c r="BZ21" s="513" t="n"/>
      <c r="CA21" s="2909" t="n"/>
      <c r="CB21" s="2908" t="n">
        <v>0</v>
      </c>
      <c r="CC21" s="3744" t="n">
        <v>0</v>
      </c>
      <c r="CD21" s="3744" t="n">
        <v>0</v>
      </c>
      <c r="CE21" s="2907" t="n">
        <v>0</v>
      </c>
      <c r="CF21" s="2907" t="n">
        <v>0</v>
      </c>
      <c r="CG21" s="3744" t="n">
        <v>0</v>
      </c>
      <c r="CH21" s="513" t="n"/>
      <c r="CI21" s="2909" t="n"/>
      <c r="CJ21" s="2908" t="n">
        <v>0</v>
      </c>
      <c r="CK21" s="3744" t="n">
        <v>0</v>
      </c>
      <c r="CL21" s="3744" t="n">
        <v>0</v>
      </c>
      <c r="CM21" s="2907" t="n">
        <v>0</v>
      </c>
      <c r="CN21" s="2907" t="n">
        <v>0</v>
      </c>
      <c r="CO21" s="3744" t="n">
        <v>0</v>
      </c>
      <c r="CP21" s="513" t="n"/>
      <c r="CQ21" s="3696" t="n"/>
      <c r="CR21" s="3744" t="n">
        <v>0</v>
      </c>
      <c r="CS21" s="3744" t="n">
        <v>0</v>
      </c>
      <c r="CT21" s="3744" t="n">
        <v>0</v>
      </c>
      <c r="CU21" s="3744" t="n">
        <v>0</v>
      </c>
      <c r="CV21" s="3744" t="n">
        <v>0</v>
      </c>
      <c r="CW21" s="3744" t="n">
        <v>0</v>
      </c>
      <c r="CX21" s="224">
        <f>IFERROR(+CR21/CW21-1, "-")</f>
        <v/>
      </c>
      <c r="CY21" s="3737" t="n"/>
      <c r="CZ21" s="3745" t="n">
        <v>0</v>
      </c>
      <c r="DA21" s="3744" t="n">
        <v>0</v>
      </c>
      <c r="DB21" s="3744" t="n">
        <v>0</v>
      </c>
      <c r="DC21" s="3744" t="n">
        <v>0</v>
      </c>
      <c r="DD21" s="3744" t="n">
        <v>0</v>
      </c>
      <c r="DE21" s="513" t="n"/>
      <c r="DF21" s="513" t="n"/>
      <c r="DG21" s="513" t="n"/>
      <c r="DH21" s="513" t="n"/>
      <c r="DI21" s="124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N21" s="3746">
        <f>0/(10^6)</f>
        <v/>
      </c>
      <c r="DO21" s="2658">
        <f>DN21-CR21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t="4.5" r="22" s="2557">
      <c r="A22" s="32" t="n"/>
      <c r="B22" s="32" t="n"/>
      <c r="C22" s="643" t="inlineStr">
        <is>
          <t>CAP16</t>
        </is>
      </c>
      <c r="D22" s="2721" t="n"/>
      <c r="E22" s="2667" t="n"/>
      <c r="F22" s="2667" t="n"/>
      <c r="G22" s="2667" t="n"/>
      <c r="H22" s="224" t="n"/>
      <c r="I22" s="2669" t="n"/>
      <c r="J22" s="2721" t="n"/>
      <c r="K22" s="2667" t="n"/>
      <c r="L22" s="2667" t="n"/>
      <c r="M22" s="2667" t="n"/>
      <c r="N22" s="224" t="n"/>
      <c r="O22" s="2826" t="n"/>
      <c r="P22" s="2721" t="n"/>
      <c r="Q22" s="2667" t="n"/>
      <c r="R22" s="2667" t="n"/>
      <c r="S22" s="2667" t="n"/>
      <c r="T22" s="224" t="n"/>
      <c r="U22" s="2826" t="n"/>
      <c r="V22" s="3747" t="n"/>
      <c r="W22" s="2668" t="n"/>
      <c r="X22" s="2668" t="n"/>
      <c r="Y22" s="2668" t="n"/>
      <c r="Z22" s="2668" t="n"/>
      <c r="AA22" s="2668" t="n"/>
      <c r="AB22" s="224" t="n"/>
      <c r="AC22" s="2826" t="n"/>
      <c r="AD22" s="2721" t="n"/>
      <c r="AE22" s="2667" t="n"/>
      <c r="AF22" s="2667" t="n"/>
      <c r="AG22" s="2747" t="n"/>
      <c r="AH22" s="2667" t="n"/>
      <c r="AI22" s="2667" t="n"/>
      <c r="AJ22" s="224" t="n"/>
      <c r="AK22" s="389" t="n"/>
      <c r="AL22" s="2721" t="n"/>
      <c r="AM22" s="2667" t="n"/>
      <c r="AN22" s="2667" t="n"/>
      <c r="AO22" s="2667" t="n"/>
      <c r="AP22" s="2747" t="n"/>
      <c r="AQ22" s="2747" t="n"/>
      <c r="AR22" s="2667" t="n"/>
      <c r="AS22" s="224" t="n"/>
      <c r="AT22" s="389" t="n"/>
      <c r="AU22" s="2721" t="n"/>
      <c r="AV22" s="2667" t="n"/>
      <c r="AW22" s="2667" t="n"/>
      <c r="AX22" s="2747" t="n"/>
      <c r="AY22" s="2747" t="n"/>
      <c r="AZ22" s="2667" t="n"/>
      <c r="BA22" s="224" t="n"/>
      <c r="BB22" s="389" t="n"/>
      <c r="BC22" s="2721" t="n"/>
      <c r="BD22" s="2667" t="n"/>
      <c r="BE22" s="2667" t="n"/>
      <c r="BF22" s="2747" t="n"/>
      <c r="BG22" s="2747" t="n"/>
      <c r="BH22" s="2667" t="n"/>
      <c r="BI22" s="224" t="n"/>
      <c r="BJ22" s="389" t="n"/>
      <c r="BK22" s="2721" t="n"/>
      <c r="BL22" s="2667" t="n"/>
      <c r="BM22" s="2667" t="n"/>
      <c r="BN22" s="2667" t="n"/>
      <c r="BO22" s="2747" t="n"/>
      <c r="BP22" s="2747" t="n"/>
      <c r="BQ22" s="2667" t="n"/>
      <c r="BR22" s="224" t="n"/>
      <c r="BS22" s="2826" t="n"/>
      <c r="BT22" s="2721" t="n"/>
      <c r="BU22" s="2667" t="n"/>
      <c r="BV22" s="2667" t="n"/>
      <c r="BW22" s="2747" t="n"/>
      <c r="BX22" s="2747" t="n"/>
      <c r="BY22" s="2667" t="n"/>
      <c r="BZ22" s="224" t="n"/>
      <c r="CA22" s="2826" t="n"/>
      <c r="CB22" s="2721" t="n"/>
      <c r="CC22" s="2667" t="n"/>
      <c r="CD22" s="2667" t="n"/>
      <c r="CE22" s="2747" t="n"/>
      <c r="CF22" s="2747" t="n"/>
      <c r="CG22" s="2667" t="n"/>
      <c r="CH22" s="224" t="n"/>
      <c r="CI22" s="2826" t="n"/>
      <c r="CJ22" s="2721" t="n"/>
      <c r="CK22" s="2667" t="n"/>
      <c r="CL22" s="2667" t="n"/>
      <c r="CM22" s="2747" t="n"/>
      <c r="CN22" s="2747" t="n"/>
      <c r="CO22" s="2667" t="n"/>
      <c r="CP22" s="224" t="n"/>
      <c r="CQ22" s="389" t="n"/>
      <c r="CR22" s="2667" t="n"/>
      <c r="CS22" s="2667" t="n"/>
      <c r="CT22" s="2667" t="n"/>
      <c r="CU22" s="2667" t="n"/>
      <c r="CV22" s="2667" t="n"/>
      <c r="CW22" s="2667" t="n"/>
      <c r="CX22" s="224">
        <f>IFERROR(+CR22/CW22-1, "-")</f>
        <v/>
      </c>
      <c r="CY22" s="3737" t="n"/>
      <c r="CZ22" s="2828" t="n"/>
      <c r="DA22" s="2667" t="n"/>
      <c r="DB22" s="2667" t="n"/>
      <c r="DC22" s="2667" t="n"/>
      <c r="DD22" s="2667" t="n"/>
      <c r="DE22" s="224" t="n"/>
      <c r="DF22" s="224" t="n"/>
      <c r="DG22" s="224" t="n"/>
      <c r="DH22" s="224" t="n"/>
      <c r="DI22" s="124" t="n"/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N22" s="2748" t="n"/>
      <c r="DO22" s="2658">
        <f>DN22-CR22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Height="1" ht="23.25" r="23" s="2557">
      <c r="A23" s="1955" t="n"/>
      <c r="B23" s="1830" t="inlineStr">
        <is>
          <t>Commercial et Marketing</t>
        </is>
      </c>
      <c r="C23" s="643" t="inlineStr">
        <is>
          <t>CAP17</t>
        </is>
      </c>
      <c r="D23" s="2811" t="n">
        <v>5.487539</v>
      </c>
      <c r="E23" s="2811" t="n">
        <v>0</v>
      </c>
      <c r="F23" s="2811" t="n">
        <v>5.487539</v>
      </c>
      <c r="G23" s="2811" t="n">
        <v>98</v>
      </c>
      <c r="H23" s="2358" t="n">
        <v>-0.9440047040816326</v>
      </c>
      <c r="I23" s="2661" t="n"/>
      <c r="J23" s="2811" t="n">
        <v>10.58754</v>
      </c>
      <c r="K23" s="2811" t="n">
        <v>255.5</v>
      </c>
      <c r="L23" s="2811" t="n">
        <v>-244.91246</v>
      </c>
      <c r="M23" s="2811" t="n">
        <v>25.531866</v>
      </c>
      <c r="N23" s="2358" t="n">
        <v>-0.5853205558888646</v>
      </c>
      <c r="O23" s="2815" t="n"/>
      <c r="P23" s="2811" t="n">
        <v>5.487539</v>
      </c>
      <c r="Q23" s="2811" t="n">
        <v>0</v>
      </c>
      <c r="R23" s="2811" t="n">
        <v>5.487539</v>
      </c>
      <c r="S23" s="2811" t="n">
        <v>4.605275</v>
      </c>
      <c r="T23" s="2358" t="n">
        <v>0.1915768330881435</v>
      </c>
      <c r="U23" s="2815" t="n"/>
      <c r="V23" s="2655" t="n">
        <v>5.48754</v>
      </c>
      <c r="W23" s="2655" t="n">
        <v>0</v>
      </c>
      <c r="X23" s="2655" t="n">
        <v>0</v>
      </c>
      <c r="Y23" s="2655" t="n">
        <v>5.48754</v>
      </c>
      <c r="Z23" s="2655" t="n">
        <v>5.48754</v>
      </c>
      <c r="AA23" s="2655" t="n">
        <v>195.660699</v>
      </c>
      <c r="AB23" s="2358" t="n">
        <v>-0.9719537953812585</v>
      </c>
      <c r="AC23" s="2815" t="n"/>
      <c r="AD23" s="2811" t="n">
        <v>28.249439</v>
      </c>
      <c r="AE23" s="2811" t="n">
        <v>255.5</v>
      </c>
      <c r="AF23" s="2811" t="n">
        <v>255.5</v>
      </c>
      <c r="AG23" s="2810" t="n">
        <v>-227.250561</v>
      </c>
      <c r="AH23" s="2811" t="n">
        <v>-227.250561</v>
      </c>
      <c r="AI23" s="2811" t="n">
        <v>0.716437</v>
      </c>
      <c r="AJ23" s="368" t="n">
        <v>38.43045794675596</v>
      </c>
      <c r="AK23" s="370" t="n"/>
      <c r="AL23" s="2811" t="n">
        <v>5.487539</v>
      </c>
      <c r="AM23" s="2811" t="n">
        <v>0</v>
      </c>
      <c r="AN23" s="2811" t="n">
        <v>0</v>
      </c>
      <c r="AO23" s="2811" t="n">
        <v>0</v>
      </c>
      <c r="AP23" s="2810" t="n">
        <v>5.487539</v>
      </c>
      <c r="AQ23" s="2810" t="n">
        <v>5.487539</v>
      </c>
      <c r="AR23" s="2811" t="n">
        <v>41.92528299999999</v>
      </c>
      <c r="AS23" s="368" t="n">
        <v>-0.8691114619309785</v>
      </c>
      <c r="AT23" s="370" t="n"/>
      <c r="AU23" s="2811" t="n">
        <v>5.48754</v>
      </c>
      <c r="AV23" s="2811" t="n">
        <v>0</v>
      </c>
      <c r="AW23" s="2811" t="n">
        <v>0</v>
      </c>
      <c r="AX23" s="2810" t="n">
        <v>5.48754</v>
      </c>
      <c r="AY23" s="2810" t="n">
        <v>5.48754</v>
      </c>
      <c r="AZ23" s="2811" t="n">
        <v>383.7105529999999</v>
      </c>
      <c r="BA23" s="368" t="n">
        <v>-0.9856987514231854</v>
      </c>
      <c r="BB23" s="370" t="n"/>
      <c r="BC23" s="2811" t="n">
        <v>356.830257</v>
      </c>
      <c r="BD23" s="2811" t="n">
        <v>255.5</v>
      </c>
      <c r="BE23" s="2811" t="n">
        <v>232.7381</v>
      </c>
      <c r="BF23" s="2810" t="n">
        <v>101.330257</v>
      </c>
      <c r="BG23" s="2810" t="n">
        <v>124.092157</v>
      </c>
      <c r="BH23" s="2811" t="n">
        <v>33.214902</v>
      </c>
      <c r="BI23" s="368" t="n">
        <v>9.743077218773669</v>
      </c>
      <c r="BJ23" s="370" t="n"/>
      <c r="BK23" s="2811" t="n">
        <v>44.92479400000001</v>
      </c>
      <c r="BL23" s="2811" t="n">
        <v>0</v>
      </c>
      <c r="BM23" s="2811" t="n">
        <v>244.524921</v>
      </c>
      <c r="BN23" s="2811" t="n">
        <v>244.524921</v>
      </c>
      <c r="BO23" s="2810" t="n">
        <v>44.92479400000001</v>
      </c>
      <c r="BP23" s="2810" t="n">
        <v>-199.600127</v>
      </c>
      <c r="BQ23" s="2811" t="n">
        <v>0</v>
      </c>
      <c r="BR23" s="368" t="n"/>
      <c r="BS23" s="2815" t="n"/>
      <c r="BT23" s="2811" t="n">
        <v>54.11985200000001</v>
      </c>
      <c r="BU23" s="2811" t="n">
        <v>0</v>
      </c>
      <c r="BV23" s="2811" t="n">
        <v>139.0929460000001</v>
      </c>
      <c r="BW23" s="2810" t="n">
        <v>54.11985200000001</v>
      </c>
      <c r="BX23" s="2810" t="n">
        <v>-84.97309400000009</v>
      </c>
      <c r="BY23" s="2811" t="n">
        <v>129.017206</v>
      </c>
      <c r="BZ23" s="368" t="n">
        <v>-0.5805222134480263</v>
      </c>
      <c r="CA23" s="2815" t="n"/>
      <c r="CB23" s="2811" t="n">
        <v>41.515314</v>
      </c>
      <c r="CC23" s="2811" t="n">
        <v>254.24</v>
      </c>
      <c r="CD23" s="2811" t="n">
        <v>100.24</v>
      </c>
      <c r="CE23" s="2810" t="n">
        <v>-212.724686</v>
      </c>
      <c r="CF23" s="2810" t="n">
        <v>-58.72468600000001</v>
      </c>
      <c r="CG23" s="2811" t="n">
        <v>314.92584</v>
      </c>
      <c r="CH23" s="368" t="n">
        <v>-0.8681743168486904</v>
      </c>
      <c r="CI23" s="2815" t="n"/>
      <c r="CJ23" s="2811" t="n">
        <v>51.325425</v>
      </c>
      <c r="CK23" s="2811" t="n">
        <v>0</v>
      </c>
      <c r="CL23" s="2811" t="n">
        <v>113.752279</v>
      </c>
      <c r="CM23" s="2810" t="n">
        <v>51.325425</v>
      </c>
      <c r="CN23" s="2810" t="n">
        <v>-62.42685400000001</v>
      </c>
      <c r="CO23" s="2811" t="n">
        <v>0.671882</v>
      </c>
      <c r="CP23" s="368" t="n">
        <v>75.39053434978166</v>
      </c>
      <c r="CQ23" s="665" t="n"/>
      <c r="CR23" s="2811" t="n">
        <v>614.990318</v>
      </c>
      <c r="CS23" s="2811" t="n">
        <v>1020.74</v>
      </c>
      <c r="CT23" s="2811" t="n">
        <v>1020.715079</v>
      </c>
      <c r="CU23" s="2811" t="n">
        <v>-405.749682</v>
      </c>
      <c r="CV23" s="2811" t="n">
        <v>-405.7247610000001</v>
      </c>
      <c r="CW23" s="2811" t="n">
        <v>1227.979943</v>
      </c>
      <c r="CX23" s="1952">
        <f>IFERROR(+CR23/CW23-1, "-")</f>
        <v/>
      </c>
      <c r="CY23" s="3739" t="n"/>
      <c r="CZ23" s="2818" t="n">
        <v>1020.74</v>
      </c>
      <c r="DA23" s="2811" t="n">
        <v>1020.74</v>
      </c>
      <c r="DB23" s="2811" t="n">
        <v>1020.74</v>
      </c>
      <c r="DC23" s="2811" t="n">
        <v>1020.715079</v>
      </c>
      <c r="DD23" s="2811" t="n">
        <v>1227.979943</v>
      </c>
      <c r="DE23" s="368">
        <f>+CZ23/DD23-1</f>
        <v/>
      </c>
      <c r="DF23" s="368">
        <f>+DA23/DD23-1</f>
        <v/>
      </c>
      <c r="DG23" s="368">
        <f>+DB23/DD23-1</f>
        <v/>
      </c>
      <c r="DH23" s="368">
        <f>+DC23/DD23-1</f>
        <v/>
      </c>
      <c r="DI23" s="124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3740">
        <f>SUM(DN24:DN26)</f>
        <v/>
      </c>
      <c r="DO23" s="2658">
        <f>DN23-CR23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Format="1" customHeight="1" ht="15" r="24" s="2">
      <c r="A24" s="556" t="n"/>
      <c r="B24" s="676" t="inlineStr">
        <is>
          <t xml:space="preserve">Commercial </t>
        </is>
      </c>
      <c r="C24" s="643" t="inlineStr">
        <is>
          <t>CAP18</t>
        </is>
      </c>
      <c r="D24" s="2914" t="n">
        <v>0</v>
      </c>
      <c r="E24" s="2914" t="n">
        <v>0</v>
      </c>
      <c r="F24" s="2914" t="n">
        <v>0</v>
      </c>
      <c r="G24" s="2914" t="n">
        <v>98</v>
      </c>
      <c r="H24" s="224" t="n">
        <v>-1</v>
      </c>
      <c r="I24" s="3741" t="n"/>
      <c r="J24" s="2914" t="n">
        <v>5.1</v>
      </c>
      <c r="K24" s="2914" t="n">
        <v>0</v>
      </c>
      <c r="L24" s="2914" t="n">
        <v>5.1</v>
      </c>
      <c r="M24" s="2914" t="n">
        <v>25.531866</v>
      </c>
      <c r="N24" s="224" t="n">
        <v>-0.8002496174780175</v>
      </c>
      <c r="O24" s="2826" t="n"/>
      <c r="P24" s="2914" t="n">
        <v>0</v>
      </c>
      <c r="Q24" s="2914" t="n">
        <v>0</v>
      </c>
      <c r="R24" s="2914" t="n">
        <v>0</v>
      </c>
      <c r="S24" s="2914" t="n">
        <v>4.605275</v>
      </c>
      <c r="T24" s="224" t="n">
        <v>-1</v>
      </c>
      <c r="U24" s="2826" t="n"/>
      <c r="V24" s="3015" t="n">
        <v>0</v>
      </c>
      <c r="W24" s="3015" t="n">
        <v>0</v>
      </c>
      <c r="X24" s="3015" t="n">
        <v>0</v>
      </c>
      <c r="Y24" s="3015" t="n">
        <v>0</v>
      </c>
      <c r="Z24" s="3015" t="n">
        <v>0</v>
      </c>
      <c r="AA24" s="3015" t="n">
        <v>8.358290999999999</v>
      </c>
      <c r="AB24" s="224" t="n">
        <v>-1</v>
      </c>
      <c r="AC24" s="2826" t="n"/>
      <c r="AD24" s="2914" t="n">
        <v>22.7619</v>
      </c>
      <c r="AE24" s="2914" t="n">
        <v>0</v>
      </c>
      <c r="AF24" s="2914" t="n">
        <v>0</v>
      </c>
      <c r="AG24" s="2747" t="n">
        <v>22.7619</v>
      </c>
      <c r="AH24" s="2914" t="n">
        <v>22.7619</v>
      </c>
      <c r="AI24" s="2914" t="n">
        <v>0</v>
      </c>
      <c r="AJ24" s="224" t="n"/>
      <c r="AK24" s="389" t="n"/>
      <c r="AL24" s="2914" t="n">
        <v>0</v>
      </c>
      <c r="AM24" s="2914" t="n">
        <v>0</v>
      </c>
      <c r="AN24" s="2914" t="n">
        <v>0</v>
      </c>
      <c r="AO24" s="2914" t="n">
        <v>0</v>
      </c>
      <c r="AP24" s="2747" t="n">
        <v>0</v>
      </c>
      <c r="AQ24" s="2747" t="n">
        <v>0</v>
      </c>
      <c r="AR24" s="2914" t="n">
        <v>148.190317</v>
      </c>
      <c r="AS24" s="224" t="n">
        <v>-1</v>
      </c>
      <c r="AT24" s="389" t="n"/>
      <c r="AU24" s="2914" t="n">
        <v>0</v>
      </c>
      <c r="AV24" s="2914" t="n">
        <v>0</v>
      </c>
      <c r="AW24" s="2914" t="n">
        <v>0</v>
      </c>
      <c r="AX24" s="2747" t="n">
        <v>0</v>
      </c>
      <c r="AY24" s="2747" t="n">
        <v>0</v>
      </c>
      <c r="AZ24" s="2914" t="n">
        <v>5.84</v>
      </c>
      <c r="BA24" s="224" t="n">
        <v>-1</v>
      </c>
      <c r="BB24" s="389" t="n"/>
      <c r="BC24" s="2914" t="n">
        <v>29.247721</v>
      </c>
      <c r="BD24" s="2914" t="n">
        <v>0</v>
      </c>
      <c r="BE24" s="2914" t="n">
        <v>0</v>
      </c>
      <c r="BF24" s="2747" t="n">
        <v>29.247721</v>
      </c>
      <c r="BG24" s="2747" t="n">
        <v>29.247721</v>
      </c>
      <c r="BH24" s="2914" t="n">
        <v>33.214902</v>
      </c>
      <c r="BI24" s="224" t="n">
        <v>-0.1194397924160668</v>
      </c>
      <c r="BJ24" s="389" t="n"/>
      <c r="BK24" s="2914" t="n">
        <v>0</v>
      </c>
      <c r="BL24" s="2914" t="n">
        <v>0</v>
      </c>
      <c r="BM24" s="2914" t="n">
        <v>0</v>
      </c>
      <c r="BN24" s="2914" t="n">
        <v>0</v>
      </c>
      <c r="BO24" s="2747" t="n">
        <v>0</v>
      </c>
      <c r="BP24" s="2747" t="n">
        <v>0</v>
      </c>
      <c r="BQ24" s="2914" t="n">
        <v>0</v>
      </c>
      <c r="BR24" s="224" t="n"/>
      <c r="BS24" s="2826" t="n"/>
      <c r="BT24" s="2914" t="n">
        <v>0</v>
      </c>
      <c r="BU24" s="2914" t="n">
        <v>0</v>
      </c>
      <c r="BV24" s="2914" t="n">
        <v>0</v>
      </c>
      <c r="BW24" s="2747" t="n">
        <v>0</v>
      </c>
      <c r="BX24" s="2747" t="n">
        <v>0</v>
      </c>
      <c r="BY24" s="2914" t="n">
        <v>129.017206</v>
      </c>
      <c r="BZ24" s="224" t="n">
        <v>-1</v>
      </c>
      <c r="CA24" s="2826" t="n"/>
      <c r="CB24" s="2914" t="n">
        <v>0</v>
      </c>
      <c r="CC24" s="2914" t="n">
        <v>0</v>
      </c>
      <c r="CD24" s="2914" t="n">
        <v>0</v>
      </c>
      <c r="CE24" s="2747" t="n">
        <v>0</v>
      </c>
      <c r="CF24" s="2747" t="n">
        <v>0</v>
      </c>
      <c r="CG24" s="2914" t="n">
        <v>0</v>
      </c>
      <c r="CH24" s="224" t="n"/>
      <c r="CI24" s="2826" t="n"/>
      <c r="CJ24" s="2914" t="n">
        <v>0</v>
      </c>
      <c r="CK24" s="2914" t="n">
        <v>0</v>
      </c>
      <c r="CL24" s="2914" t="n">
        <v>0</v>
      </c>
      <c r="CM24" s="2747" t="n">
        <v>0</v>
      </c>
      <c r="CN24" s="2747" t="n">
        <v>0</v>
      </c>
      <c r="CO24" s="2914" t="n">
        <v>0</v>
      </c>
      <c r="CP24" s="224" t="n"/>
      <c r="CQ24" s="389" t="n"/>
      <c r="CR24" s="2914" t="n">
        <v>57.109621</v>
      </c>
      <c r="CS24" s="2914" t="n">
        <v>0</v>
      </c>
      <c r="CT24" s="2914" t="n">
        <v>57.109621</v>
      </c>
      <c r="CU24" s="2914" t="n">
        <v>57.109621</v>
      </c>
      <c r="CV24" s="2914" t="n">
        <v>0</v>
      </c>
      <c r="CW24" s="2914" t="n">
        <v>452.7578569999999</v>
      </c>
      <c r="CX24" s="224">
        <f>IFERROR(+CR24/CW24-1, "-")</f>
        <v/>
      </c>
      <c r="CY24" s="3742" t="n"/>
      <c r="CZ24" s="2917" t="n">
        <v>0</v>
      </c>
      <c r="DA24" s="2914" t="n">
        <v>5.1</v>
      </c>
      <c r="DB24" s="2914" t="n">
        <v>27.8619</v>
      </c>
      <c r="DC24" s="2914" t="n">
        <v>57.109621</v>
      </c>
      <c r="DD24" s="2914" t="n">
        <v>452.7578569999999</v>
      </c>
      <c r="DE24" s="523">
        <f>+CZ24/DD24-1</f>
        <v/>
      </c>
      <c r="DF24" s="523">
        <f>+DA24/DD24-1</f>
        <v/>
      </c>
      <c r="DG24" s="523">
        <f>+DB24/DD24-1</f>
        <v/>
      </c>
      <c r="DH24" s="523">
        <f>+DC24/DD24-1</f>
        <v/>
      </c>
      <c r="DI24" s="124" t="n"/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3743" t="n">
        <v>452.757857</v>
      </c>
      <c r="DO24" s="2658">
        <f>DN24-CR24</f>
        <v/>
      </c>
      <c r="DP24" s="930" t="n"/>
      <c r="DQ24" s="1961" t="n"/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Format="1" customHeight="1" ht="15" r="25" s="2">
      <c r="A25" s="1962" t="n"/>
      <c r="B25" s="814" t="inlineStr">
        <is>
          <t>Marketing</t>
        </is>
      </c>
      <c r="C25" s="643" t="inlineStr">
        <is>
          <t>CAP19</t>
        </is>
      </c>
      <c r="D25" s="2667" t="n">
        <v>0</v>
      </c>
      <c r="E25" s="2667" t="n">
        <v>0</v>
      </c>
      <c r="F25" s="2667" t="n">
        <v>0</v>
      </c>
      <c r="G25" s="2667" t="n">
        <v>0</v>
      </c>
      <c r="H25" s="224" t="n"/>
      <c r="I25" s="3741" t="n"/>
      <c r="J25" s="2667" t="n">
        <v>0</v>
      </c>
      <c r="K25" s="2667" t="n">
        <v>0</v>
      </c>
      <c r="L25" s="2667" t="n">
        <v>0</v>
      </c>
      <c r="M25" s="2667" t="n">
        <v>0</v>
      </c>
      <c r="N25" s="224" t="n"/>
      <c r="O25" s="2826" t="n"/>
      <c r="P25" s="2667" t="n">
        <v>0</v>
      </c>
      <c r="Q25" s="2667" t="n">
        <v>0</v>
      </c>
      <c r="R25" s="2667" t="n">
        <v>0</v>
      </c>
      <c r="S25" s="2667" t="n">
        <v>0</v>
      </c>
      <c r="T25" s="224" t="n"/>
      <c r="U25" s="2826" t="n"/>
      <c r="V25" s="2668" t="n">
        <v>0</v>
      </c>
      <c r="W25" s="2668" t="n">
        <v>0</v>
      </c>
      <c r="X25" s="2668" t="n">
        <v>0</v>
      </c>
      <c r="Y25" s="2668" t="n">
        <v>0</v>
      </c>
      <c r="Z25" s="2668" t="n">
        <v>0</v>
      </c>
      <c r="AA25" s="2668" t="n">
        <v>0</v>
      </c>
      <c r="AB25" s="224" t="n"/>
      <c r="AC25" s="2826" t="n"/>
      <c r="AD25" s="2667" t="n">
        <v>0</v>
      </c>
      <c r="AE25" s="2667" t="n">
        <v>0</v>
      </c>
      <c r="AF25" s="2667" t="n">
        <v>0</v>
      </c>
      <c r="AG25" s="2747" t="n">
        <v>0</v>
      </c>
      <c r="AH25" s="2682" t="n">
        <v>0</v>
      </c>
      <c r="AI25" s="2667" t="n">
        <v>0</v>
      </c>
      <c r="AJ25" s="224" t="n"/>
      <c r="AK25" s="389" t="n"/>
      <c r="AL25" s="2667" t="n">
        <v>0</v>
      </c>
      <c r="AM25" s="2667" t="n">
        <v>0</v>
      </c>
      <c r="AN25" s="2667" t="n">
        <v>0</v>
      </c>
      <c r="AO25" s="2667" t="n">
        <v>0</v>
      </c>
      <c r="AP25" s="2747" t="n">
        <v>0</v>
      </c>
      <c r="AQ25" s="2747" t="n">
        <v>0</v>
      </c>
      <c r="AR25" s="2667" t="n">
        <v>0</v>
      </c>
      <c r="AS25" s="224" t="n"/>
      <c r="AT25" s="389" t="n"/>
      <c r="AU25" s="2667" t="n">
        <v>0</v>
      </c>
      <c r="AV25" s="2667" t="n">
        <v>0</v>
      </c>
      <c r="AW25" s="2667" t="n">
        <v>0</v>
      </c>
      <c r="AX25" s="2747" t="n">
        <v>0</v>
      </c>
      <c r="AY25" s="2747" t="n">
        <v>0</v>
      </c>
      <c r="AZ25" s="2667" t="n">
        <v>0</v>
      </c>
      <c r="BA25" s="224" t="n"/>
      <c r="BB25" s="389" t="n"/>
      <c r="BC25" s="2667" t="n">
        <v>0</v>
      </c>
      <c r="BD25" s="2667" t="n">
        <v>0</v>
      </c>
      <c r="BE25" s="2667" t="n">
        <v>0</v>
      </c>
      <c r="BF25" s="2747" t="n">
        <v>0</v>
      </c>
      <c r="BG25" s="2747" t="n">
        <v>0</v>
      </c>
      <c r="BH25" s="2667" t="n">
        <v>0</v>
      </c>
      <c r="BI25" s="224" t="n"/>
      <c r="BJ25" s="389" t="n"/>
      <c r="BK25" s="2667" t="n">
        <v>0</v>
      </c>
      <c r="BL25" s="2667" t="n">
        <v>0</v>
      </c>
      <c r="BM25" s="2667" t="n">
        <v>0</v>
      </c>
      <c r="BN25" s="2667" t="n">
        <v>0</v>
      </c>
      <c r="BO25" s="2747" t="n">
        <v>0</v>
      </c>
      <c r="BP25" s="2747" t="n">
        <v>0</v>
      </c>
      <c r="BQ25" s="2667" t="n">
        <v>0</v>
      </c>
      <c r="BR25" s="224" t="n"/>
      <c r="BS25" s="2826" t="n"/>
      <c r="BT25" s="2667" t="n">
        <v>0</v>
      </c>
      <c r="BU25" s="2667" t="n">
        <v>0</v>
      </c>
      <c r="BV25" s="2667" t="n">
        <v>0</v>
      </c>
      <c r="BW25" s="2747" t="n">
        <v>0</v>
      </c>
      <c r="BX25" s="2747" t="n">
        <v>0</v>
      </c>
      <c r="BY25" s="2667" t="n">
        <v>0</v>
      </c>
      <c r="BZ25" s="224" t="n"/>
      <c r="CA25" s="2826" t="n"/>
      <c r="CB25" s="2667" t="n">
        <v>0</v>
      </c>
      <c r="CC25" s="2667" t="n">
        <v>0</v>
      </c>
      <c r="CD25" s="2667" t="n">
        <v>0</v>
      </c>
      <c r="CE25" s="2747" t="n">
        <v>0</v>
      </c>
      <c r="CF25" s="2747" t="n">
        <v>0</v>
      </c>
      <c r="CG25" s="2667" t="n">
        <v>0</v>
      </c>
      <c r="CH25" s="224" t="n"/>
      <c r="CI25" s="2826" t="n"/>
      <c r="CJ25" s="2667" t="n">
        <v>0</v>
      </c>
      <c r="CK25" s="2667" t="n">
        <v>0</v>
      </c>
      <c r="CL25" s="2667" t="n">
        <v>0</v>
      </c>
      <c r="CM25" s="2747" t="n">
        <v>0</v>
      </c>
      <c r="CN25" s="2747" t="n">
        <v>0</v>
      </c>
      <c r="CO25" s="2667" t="n">
        <v>0</v>
      </c>
      <c r="CP25" s="224" t="n"/>
      <c r="CQ25" s="389" t="n"/>
      <c r="CR25" s="2673" t="n">
        <v>0</v>
      </c>
      <c r="CS25" s="2673" t="n">
        <v>0</v>
      </c>
      <c r="CT25" s="2673" t="n">
        <v>0</v>
      </c>
      <c r="CU25" s="2682" t="n">
        <v>0</v>
      </c>
      <c r="CV25" s="2682" t="n">
        <v>0</v>
      </c>
      <c r="CW25" s="2673" t="n">
        <v>0</v>
      </c>
      <c r="CX25" s="224">
        <f>IFERROR(+CR25/CW25-1, "-")</f>
        <v/>
      </c>
      <c r="CY25" s="3742" t="n"/>
      <c r="CZ25" s="2828" t="n">
        <v>0</v>
      </c>
      <c r="DA25" s="2667" t="n">
        <v>0</v>
      </c>
      <c r="DB25" s="2667" t="n">
        <v>0</v>
      </c>
      <c r="DC25" s="2667" t="n">
        <v>0</v>
      </c>
      <c r="DD25" s="2667" t="n">
        <v>0</v>
      </c>
      <c r="DE25" s="224" t="n"/>
      <c r="DF25" s="224" t="n"/>
      <c r="DG25" s="224" t="n"/>
      <c r="DH25" s="224" t="n"/>
      <c r="DI25" s="124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2868">
        <f>0/(10^6)</f>
        <v/>
      </c>
      <c r="DO25" s="2658">
        <f>DN25-CR25</f>
        <v/>
      </c>
      <c r="DP25" s="930" t="n"/>
      <c r="DQ25" s="1961" t="n"/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Height="1" ht="15" r="26" s="2557">
      <c r="A26" s="567" t="n"/>
      <c r="B26" s="843" t="inlineStr">
        <is>
          <t>Capexisation des kits</t>
        </is>
      </c>
      <c r="C26" s="643" t="inlineStr">
        <is>
          <t>CAP20</t>
        </is>
      </c>
      <c r="D26" s="2908" t="n">
        <v>5.487539</v>
      </c>
      <c r="E26" s="2908" t="n">
        <v>0</v>
      </c>
      <c r="F26" s="2908" t="n">
        <v>5.487539</v>
      </c>
      <c r="G26" s="2908" t="n">
        <v>0</v>
      </c>
      <c r="H26" s="513" t="n"/>
      <c r="I26" s="2669" t="n"/>
      <c r="J26" s="2908" t="n">
        <v>5.48754</v>
      </c>
      <c r="K26" s="2908" t="n">
        <v>255.5</v>
      </c>
      <c r="L26" s="2908" t="n">
        <v>-250.01246</v>
      </c>
      <c r="M26" s="2908" t="n">
        <v>0</v>
      </c>
      <c r="N26" s="513" t="n"/>
      <c r="O26" s="2909" t="n"/>
      <c r="P26" s="2908" t="n">
        <v>5.487539</v>
      </c>
      <c r="Q26" s="2908" t="n">
        <v>0</v>
      </c>
      <c r="R26" s="2908" t="n">
        <v>5.487539</v>
      </c>
      <c r="S26" s="2908" t="n">
        <v>0</v>
      </c>
      <c r="T26" s="513" t="n"/>
      <c r="U26" s="2909" t="n"/>
      <c r="V26" s="3241" t="n">
        <v>5.48754</v>
      </c>
      <c r="W26" s="3241" t="n">
        <v>0</v>
      </c>
      <c r="X26" s="3241" t="n">
        <v>0</v>
      </c>
      <c r="Y26" s="3241" t="n">
        <v>5.48754</v>
      </c>
      <c r="Z26" s="3241" t="n">
        <v>5.48754</v>
      </c>
      <c r="AA26" s="3241" t="n">
        <v>187.302408</v>
      </c>
      <c r="AB26" s="513" t="n">
        <v>-0.9707022453229752</v>
      </c>
      <c r="AC26" s="2909" t="n"/>
      <c r="AD26" s="2908" t="n">
        <v>5.487539</v>
      </c>
      <c r="AE26" s="2908" t="n">
        <v>255.5</v>
      </c>
      <c r="AF26" s="2908" t="n">
        <v>255.5</v>
      </c>
      <c r="AG26" s="2907" t="n">
        <v>-250.012461</v>
      </c>
      <c r="AH26" s="3744" t="n">
        <v>-250.012461</v>
      </c>
      <c r="AI26" s="2908" t="n">
        <v>0.716437</v>
      </c>
      <c r="AJ26" s="513" t="n">
        <v>6.659485760785666</v>
      </c>
      <c r="AK26" s="514" t="n"/>
      <c r="AL26" s="2908" t="n">
        <v>5.487539</v>
      </c>
      <c r="AM26" s="2908" t="n">
        <v>0</v>
      </c>
      <c r="AN26" s="2908" t="n">
        <v>0</v>
      </c>
      <c r="AO26" s="2908" t="n">
        <v>0</v>
      </c>
      <c r="AP26" s="2907" t="n">
        <v>5.487539</v>
      </c>
      <c r="AQ26" s="2907" t="n">
        <v>5.487539</v>
      </c>
      <c r="AR26" s="2908" t="n">
        <v>-106.265034</v>
      </c>
      <c r="AS26" s="513" t="n">
        <v>-1.051640118987775</v>
      </c>
      <c r="AT26" s="514" t="n"/>
      <c r="AU26" s="2908" t="n">
        <v>5.48754</v>
      </c>
      <c r="AV26" s="2908" t="n">
        <v>0</v>
      </c>
      <c r="AW26" s="2908" t="n">
        <v>0</v>
      </c>
      <c r="AX26" s="2907" t="n">
        <v>5.48754</v>
      </c>
      <c r="AY26" s="2907" t="n">
        <v>5.48754</v>
      </c>
      <c r="AZ26" s="2908" t="n">
        <v>377.870553</v>
      </c>
      <c r="BA26" s="513" t="n">
        <v>-0.9854777252251249</v>
      </c>
      <c r="BB26" s="514" t="n"/>
      <c r="BC26" s="2908" t="n">
        <v>327.582536</v>
      </c>
      <c r="BD26" s="2908" t="n">
        <v>255.5</v>
      </c>
      <c r="BE26" s="2908" t="n">
        <v>232.7381</v>
      </c>
      <c r="BF26" s="2907" t="n">
        <v>72.082536</v>
      </c>
      <c r="BG26" s="2907" t="n">
        <v>94.844436</v>
      </c>
      <c r="BH26" s="2908" t="n">
        <v>0</v>
      </c>
      <c r="BI26" s="513" t="n"/>
      <c r="BJ26" s="514" t="n"/>
      <c r="BK26" s="2908" t="n">
        <v>44.92479400000001</v>
      </c>
      <c r="BL26" s="2908" t="n">
        <v>0</v>
      </c>
      <c r="BM26" s="2908" t="n">
        <v>244.524921</v>
      </c>
      <c r="BN26" s="2908" t="n">
        <v>244.524921</v>
      </c>
      <c r="BO26" s="2907" t="n">
        <v>44.92479400000001</v>
      </c>
      <c r="BP26" s="2907" t="n">
        <v>-199.600127</v>
      </c>
      <c r="BQ26" s="2908" t="n">
        <v>0</v>
      </c>
      <c r="BR26" s="513" t="n"/>
      <c r="BS26" s="2909" t="n"/>
      <c r="BT26" s="2908" t="n">
        <v>54.11985200000001</v>
      </c>
      <c r="BU26" s="2908" t="n">
        <v>0</v>
      </c>
      <c r="BV26" s="2908" t="n">
        <v>139.0929460000001</v>
      </c>
      <c r="BW26" s="2907" t="n">
        <v>54.11985200000001</v>
      </c>
      <c r="BX26" s="2907" t="n">
        <v>-84.97309400000009</v>
      </c>
      <c r="BY26" s="2908" t="n">
        <v>0</v>
      </c>
      <c r="BZ26" s="513" t="n"/>
      <c r="CA26" s="2909" t="n"/>
      <c r="CB26" s="2908" t="n">
        <v>41.515314</v>
      </c>
      <c r="CC26" s="2908" t="n">
        <v>254.24</v>
      </c>
      <c r="CD26" s="2908" t="n">
        <v>100.24</v>
      </c>
      <c r="CE26" s="2907" t="n">
        <v>-212.724686</v>
      </c>
      <c r="CF26" s="2907" t="n">
        <v>-58.72468600000001</v>
      </c>
      <c r="CG26" s="2908" t="n">
        <v>314.92584</v>
      </c>
      <c r="CH26" s="513" t="n">
        <v>-0.8681743168486904</v>
      </c>
      <c r="CI26" s="2909" t="n"/>
      <c r="CJ26" s="2908" t="n">
        <v>51.325425</v>
      </c>
      <c r="CK26" s="2908" t="n">
        <v>0</v>
      </c>
      <c r="CL26" s="2908" t="n">
        <v>113.752279</v>
      </c>
      <c r="CM26" s="2907" t="n">
        <v>51.325425</v>
      </c>
      <c r="CN26" s="2907" t="n">
        <v>-62.42685400000001</v>
      </c>
      <c r="CO26" s="2908" t="n">
        <v>0.671882</v>
      </c>
      <c r="CP26" s="513" t="n">
        <v>75.39053434978166</v>
      </c>
      <c r="CQ26" s="389" t="n"/>
      <c r="CR26" s="3744" t="n">
        <v>557.8806970000001</v>
      </c>
      <c r="CS26" s="3744" t="n">
        <v>1020.74</v>
      </c>
      <c r="CT26" s="3744" t="n">
        <v>963.6054580000001</v>
      </c>
      <c r="CU26" s="3744" t="n">
        <v>-462.859303</v>
      </c>
      <c r="CV26" s="3744" t="n">
        <v>-405.7247610000001</v>
      </c>
      <c r="CW26" s="3744" t="n">
        <v>775.222086</v>
      </c>
      <c r="CX26" s="224">
        <f>IFERROR(+CR26/CW26-1, "-")</f>
        <v/>
      </c>
      <c r="CY26" s="3737" t="n"/>
      <c r="CZ26" s="2911" t="n">
        <v>1020.74</v>
      </c>
      <c r="DA26" s="2908" t="n">
        <v>1015.64</v>
      </c>
      <c r="DB26" s="2908" t="n">
        <v>992.8781000000001</v>
      </c>
      <c r="DC26" s="2908" t="n">
        <v>963.6054580000001</v>
      </c>
      <c r="DD26" s="2908" t="n">
        <v>775.222086</v>
      </c>
      <c r="DE26" s="513" t="n"/>
      <c r="DF26" s="513" t="n"/>
      <c r="DG26" s="513" t="n"/>
      <c r="DH26" s="513" t="n"/>
      <c r="DI26" s="124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3746">
        <f>#VALUE!</f>
        <v/>
      </c>
      <c r="DO26" s="2658">
        <f>DN26-CR26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t="3.75" r="27" s="2">
      <c r="C27" s="643" t="inlineStr">
        <is>
          <t>CAP21</t>
        </is>
      </c>
      <c r="D27" s="3223" t="n"/>
      <c r="E27" s="2673" t="n"/>
      <c r="F27" s="2673" t="n"/>
      <c r="G27" s="2673" t="n"/>
      <c r="H27" s="224" t="n"/>
      <c r="I27" s="3741" t="n"/>
      <c r="J27" s="3223" t="n"/>
      <c r="K27" s="2673" t="n"/>
      <c r="L27" s="2673" t="n"/>
      <c r="M27" s="2673" t="n"/>
      <c r="N27" s="224" t="n"/>
      <c r="O27" s="2826" t="n"/>
      <c r="P27" s="3223" t="n"/>
      <c r="Q27" s="2673" t="n"/>
      <c r="R27" s="2673" t="n"/>
      <c r="S27" s="2673" t="n"/>
      <c r="T27" s="224" t="n"/>
      <c r="U27" s="2826" t="n"/>
      <c r="V27" s="3748" t="n"/>
      <c r="W27" s="2668" t="n"/>
      <c r="X27" s="2668" t="n"/>
      <c r="Y27" s="2668" t="n"/>
      <c r="Z27" s="2668" t="n"/>
      <c r="AA27" s="2668" t="n"/>
      <c r="AB27" s="224" t="n"/>
      <c r="AC27" s="2826" t="n"/>
      <c r="AD27" s="3223" t="n"/>
      <c r="AE27" s="2673" t="n"/>
      <c r="AF27" s="2673" t="n"/>
      <c r="AG27" s="2747" t="n"/>
      <c r="AH27" s="2682" t="n"/>
      <c r="AI27" s="2673" t="n"/>
      <c r="AJ27" s="224" t="n"/>
      <c r="AK27" s="389" t="n"/>
      <c r="AL27" s="3223" t="n"/>
      <c r="AM27" s="2673" t="n"/>
      <c r="AN27" s="2673" t="n"/>
      <c r="AO27" s="2673" t="n"/>
      <c r="AP27" s="2747" t="n"/>
      <c r="AQ27" s="2747" t="n"/>
      <c r="AR27" s="2673" t="n"/>
      <c r="AS27" s="224" t="n"/>
      <c r="AT27" s="389" t="n"/>
      <c r="AU27" s="3223" t="n"/>
      <c r="AV27" s="2673" t="n"/>
      <c r="AW27" s="2673" t="n"/>
      <c r="AX27" s="2747" t="n"/>
      <c r="AY27" s="2747" t="n"/>
      <c r="AZ27" s="2673" t="n"/>
      <c r="BA27" s="224" t="n"/>
      <c r="BB27" s="389" t="n"/>
      <c r="BC27" s="3223" t="n"/>
      <c r="BD27" s="2673" t="n"/>
      <c r="BE27" s="2673" t="n"/>
      <c r="BF27" s="2747" t="n"/>
      <c r="BG27" s="2747" t="n"/>
      <c r="BH27" s="2673" t="n"/>
      <c r="BI27" s="224" t="n"/>
      <c r="BJ27" s="389" t="n"/>
      <c r="BK27" s="3223" t="n"/>
      <c r="BL27" s="2673" t="n"/>
      <c r="BM27" s="2673" t="n"/>
      <c r="BN27" s="2673" t="n"/>
      <c r="BO27" s="2747" t="n"/>
      <c r="BP27" s="2747" t="n"/>
      <c r="BQ27" s="2673" t="n"/>
      <c r="BR27" s="224" t="n"/>
      <c r="BS27" s="2826" t="n"/>
      <c r="BT27" s="3223" t="n"/>
      <c r="BU27" s="2673" t="n"/>
      <c r="BV27" s="2673" t="n"/>
      <c r="BW27" s="2747" t="n"/>
      <c r="BX27" s="2747" t="n"/>
      <c r="BY27" s="2673" t="n"/>
      <c r="BZ27" s="224" t="n"/>
      <c r="CA27" s="2826" t="n"/>
      <c r="CB27" s="3223" t="n"/>
      <c r="CC27" s="2673" t="n"/>
      <c r="CD27" s="2673" t="n"/>
      <c r="CE27" s="2747" t="n"/>
      <c r="CF27" s="2747" t="n"/>
      <c r="CG27" s="2673" t="n"/>
      <c r="CH27" s="224" t="n"/>
      <c r="CI27" s="2826" t="n"/>
      <c r="CJ27" s="3223" t="n"/>
      <c r="CK27" s="2673" t="n"/>
      <c r="CL27" s="2673" t="n"/>
      <c r="CM27" s="2747" t="n"/>
      <c r="CN27" s="2747" t="n"/>
      <c r="CO27" s="2673" t="n"/>
      <c r="CP27" s="224" t="n"/>
      <c r="CQ27" s="389" t="n"/>
      <c r="CR27" s="2682" t="n"/>
      <c r="CS27" s="2682" t="n"/>
      <c r="CT27" s="2682" t="n"/>
      <c r="CU27" s="2682" t="n"/>
      <c r="CV27" s="2682" t="n"/>
      <c r="CW27" s="2682" t="n"/>
      <c r="CX27" s="224">
        <f>IFERROR(+CR27/CW27-1, "-")</f>
        <v/>
      </c>
      <c r="CY27" s="3742" t="n"/>
      <c r="CZ27" s="3749" t="n"/>
      <c r="DA27" s="2673" t="n"/>
      <c r="DB27" s="2673" t="n"/>
      <c r="DC27" s="2673" t="n"/>
      <c r="DD27" s="2673" t="n"/>
      <c r="DE27" s="224" t="n"/>
      <c r="DF27" s="224" t="n"/>
      <c r="DG27" s="224" t="n"/>
      <c r="DH27" s="224" t="n"/>
      <c r="DI27" s="124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3750" t="n"/>
      <c r="DO27" s="2658">
        <f>DN27-CR27</f>
        <v/>
      </c>
      <c r="DP27" s="930" t="n"/>
      <c r="DQ27" s="1961" t="n"/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Height="1" ht="23.25" r="28" s="2557">
      <c r="A28" s="1955" t="n"/>
      <c r="B28" s="1830" t="inlineStr">
        <is>
          <t>Administratif et Financier</t>
        </is>
      </c>
      <c r="C28" s="643" t="inlineStr">
        <is>
          <t>CAP22</t>
        </is>
      </c>
      <c r="D28" s="2811" t="n">
        <v>0</v>
      </c>
      <c r="E28" s="2811" t="n">
        <v>66.66666666666666</v>
      </c>
      <c r="F28" s="2811" t="n">
        <v>-66.66666666666666</v>
      </c>
      <c r="G28" s="2811" t="n">
        <v>7.619</v>
      </c>
      <c r="H28" s="2358" t="n">
        <v>-1</v>
      </c>
      <c r="I28" s="2661" t="n"/>
      <c r="J28" s="2811" t="n">
        <v>0</v>
      </c>
      <c r="K28" s="2811" t="n">
        <v>16.66666666666666</v>
      </c>
      <c r="L28" s="2811" t="n">
        <v>-16.66666666666666</v>
      </c>
      <c r="M28" s="2811" t="n">
        <v>50.168166</v>
      </c>
      <c r="N28" s="2358" t="n">
        <v>-1</v>
      </c>
      <c r="O28" s="2815" t="n"/>
      <c r="P28" s="2811" t="n">
        <v>0.58875</v>
      </c>
      <c r="Q28" s="2811" t="n">
        <v>16.66666666666666</v>
      </c>
      <c r="R28" s="2811" t="n">
        <v>-16.07791666666666</v>
      </c>
      <c r="S28" s="2811" t="n">
        <v>108.971982</v>
      </c>
      <c r="T28" s="2358" t="n">
        <v>-0.9945972350947971</v>
      </c>
      <c r="U28" s="2815" t="n"/>
      <c r="V28" s="2655" t="n">
        <v>2.071875</v>
      </c>
      <c r="W28" s="2655" t="n">
        <v>230.58565</v>
      </c>
      <c r="X28" s="2655" t="n">
        <v>230.58565</v>
      </c>
      <c r="Y28" s="2655" t="n">
        <v>-228.513775</v>
      </c>
      <c r="Z28" s="2655" t="n">
        <v>-228.513775</v>
      </c>
      <c r="AA28" s="2655" t="n">
        <v>50.473987</v>
      </c>
      <c r="AB28" s="2358" t="n">
        <v>-0.9589516278949789</v>
      </c>
      <c r="AC28" s="2815" t="n"/>
      <c r="AD28" s="2811" t="n">
        <v>261.646699</v>
      </c>
      <c r="AE28" s="2811" t="n">
        <v>230.58565</v>
      </c>
      <c r="AF28" s="2811" t="n">
        <v>230.58565</v>
      </c>
      <c r="AG28" s="2810" t="n">
        <v>31.06104900000003</v>
      </c>
      <c r="AH28" s="2811" t="n">
        <v>31.06104900000003</v>
      </c>
      <c r="AI28" s="2811" t="n">
        <v>130.28754</v>
      </c>
      <c r="AJ28" s="368" t="n">
        <v>1.008225030574681</v>
      </c>
      <c r="AK28" s="370" t="n"/>
      <c r="AL28" s="2811" t="n">
        <v>161.814156</v>
      </c>
      <c r="AM28" s="2811" t="n">
        <v>230.58565</v>
      </c>
      <c r="AN28" s="2811" t="n">
        <v>230.58565</v>
      </c>
      <c r="AO28" s="2811" t="n">
        <v>230.58565</v>
      </c>
      <c r="AP28" s="2810" t="n">
        <v>-68.77149399999996</v>
      </c>
      <c r="AQ28" s="2810" t="n">
        <v>-68.77149399999996</v>
      </c>
      <c r="AR28" s="2811" t="n">
        <v>471.667135</v>
      </c>
      <c r="AS28" s="368" t="n">
        <v>-0.65693145866523</v>
      </c>
      <c r="AT28" s="370" t="n"/>
      <c r="AU28" s="2811" t="n">
        <v>48.735</v>
      </c>
      <c r="AV28" s="2811" t="n">
        <v>88</v>
      </c>
      <c r="AW28" s="2811" t="n">
        <v>88</v>
      </c>
      <c r="AX28" s="2810" t="n">
        <v>-39.265</v>
      </c>
      <c r="AY28" s="2810" t="n">
        <v>-39.265</v>
      </c>
      <c r="AZ28" s="2811" t="n">
        <v>55.33</v>
      </c>
      <c r="BA28" s="368" t="n">
        <v>-0.1191939273450208</v>
      </c>
      <c r="BB28" s="370" t="n"/>
      <c r="BC28" s="2811" t="n">
        <v>118.4477</v>
      </c>
      <c r="BD28" s="2811" t="n">
        <v>140</v>
      </c>
      <c r="BE28" s="2811" t="n">
        <v>140</v>
      </c>
      <c r="BF28" s="2810" t="n">
        <v>-21.5523</v>
      </c>
      <c r="BG28" s="2810" t="n">
        <v>-21.5523</v>
      </c>
      <c r="BH28" s="2811" t="n">
        <v>2.578933</v>
      </c>
      <c r="BI28" s="368" t="n">
        <v>44.9289558898971</v>
      </c>
      <c r="BJ28" s="370" t="n"/>
      <c r="BK28" s="2811" t="n">
        <v>0.919278</v>
      </c>
      <c r="BL28" s="2811" t="n">
        <v>140</v>
      </c>
      <c r="BM28" s="2811" t="n">
        <v>148.829425</v>
      </c>
      <c r="BN28" s="2811" t="n">
        <v>148.829425</v>
      </c>
      <c r="BO28" s="2810" t="n">
        <v>-139.080722</v>
      </c>
      <c r="BP28" s="2810" t="n">
        <v>-147.910147</v>
      </c>
      <c r="BQ28" s="2811" t="n">
        <v>8.6869</v>
      </c>
      <c r="BR28" s="368" t="n">
        <v>-0.8941765186660373</v>
      </c>
      <c r="BS28" s="2815" t="n"/>
      <c r="BT28" s="2811" t="n">
        <v>29.06605</v>
      </c>
      <c r="BU28" s="2811" t="n">
        <v>80</v>
      </c>
      <c r="BV28" s="2811" t="n">
        <v>156.6666666666667</v>
      </c>
      <c r="BW28" s="2810" t="n">
        <v>-50.93395</v>
      </c>
      <c r="BX28" s="2810" t="n">
        <v>-127.6006166666667</v>
      </c>
      <c r="BY28" s="2811" t="n">
        <v>-657.099788</v>
      </c>
      <c r="BZ28" s="368" t="n">
        <v>-1.044233844738358</v>
      </c>
      <c r="CA28" s="2815" t="n"/>
      <c r="CB28" s="2811" t="n">
        <v>162.605345</v>
      </c>
      <c r="CC28" s="2811" t="n">
        <v>80</v>
      </c>
      <c r="CD28" s="2811" t="n">
        <v>242.7445833333334</v>
      </c>
      <c r="CE28" s="2810" t="n">
        <v>82.605345</v>
      </c>
      <c r="CF28" s="2810" t="n">
        <v>-80.1392383333334</v>
      </c>
      <c r="CG28" s="2811" t="n">
        <v>134.784</v>
      </c>
      <c r="CH28" s="368" t="n">
        <v>0.2064142999169041</v>
      </c>
      <c r="CI28" s="2815" t="n"/>
      <c r="CJ28" s="2811" t="n">
        <v>71.96592200000001</v>
      </c>
      <c r="CK28" s="2811" t="n">
        <v>100</v>
      </c>
      <c r="CL28" s="2811" t="n">
        <v>278.6116010000001</v>
      </c>
      <c r="CM28" s="2810" t="n">
        <v>-28.03407799999999</v>
      </c>
      <c r="CN28" s="2810" t="n">
        <v>-206.6456790000001</v>
      </c>
      <c r="CO28" s="2811" t="n">
        <v>648.764184</v>
      </c>
      <c r="CP28" s="368" t="n">
        <v>-0.8890722950266934</v>
      </c>
      <c r="CQ28" s="665" t="n"/>
      <c r="CR28" s="2811" t="n">
        <v>857.860775</v>
      </c>
      <c r="CS28" s="2811" t="n">
        <v>1419.75695</v>
      </c>
      <c r="CT28" s="2811" t="n">
        <v>1420.156456</v>
      </c>
      <c r="CU28" s="2811" t="n">
        <v>-561.896175</v>
      </c>
      <c r="CV28" s="2811" t="n">
        <v>-562.2956810000002</v>
      </c>
      <c r="CW28" s="2811" t="n">
        <v>1012.232039</v>
      </c>
      <c r="CX28" s="1952">
        <f>IFERROR(+CR28/CW28-1, "-")</f>
        <v/>
      </c>
      <c r="CY28" s="3739" t="n"/>
      <c r="CZ28" s="2818" t="n">
        <v>1419.75695</v>
      </c>
      <c r="DA28" s="2811" t="n">
        <v>1419.75695</v>
      </c>
      <c r="DB28" s="2811" t="n">
        <v>1420.15695</v>
      </c>
      <c r="DC28" s="2811" t="n">
        <v>1420.156456</v>
      </c>
      <c r="DD28" s="2811" t="n">
        <v>1012.232039</v>
      </c>
      <c r="DE28" s="368">
        <f>+CZ28/DD28-1</f>
        <v/>
      </c>
      <c r="DF28" s="368">
        <f>+DA28/DD28-1</f>
        <v/>
      </c>
      <c r="DG28" s="368">
        <f>+DB28/DD28-1</f>
        <v/>
      </c>
      <c r="DH28" s="368">
        <f>+DC28/DD28-1</f>
        <v/>
      </c>
      <c r="DI28" s="124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3740">
        <f>SUM(DN29:DN41)</f>
        <v/>
      </c>
      <c r="DO28" s="2658">
        <f>DN28-CR28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Height="1" ht="15" r="29" s="2557">
      <c r="A29" s="556" t="n"/>
      <c r="B29" s="676" t="inlineStr">
        <is>
          <t>Logistique</t>
        </is>
      </c>
      <c r="C29" s="643" t="inlineStr">
        <is>
          <t>CAP23</t>
        </is>
      </c>
      <c r="D29" s="2914" t="n">
        <v>0</v>
      </c>
      <c r="E29" s="2914" t="n">
        <v>0</v>
      </c>
      <c r="F29" s="2914" t="n">
        <v>0</v>
      </c>
      <c r="G29" s="2914" t="n">
        <v>0</v>
      </c>
      <c r="H29" s="523" t="n"/>
      <c r="I29" s="2669" t="n"/>
      <c r="J29" s="2914" t="n">
        <v>0</v>
      </c>
      <c r="K29" s="2914" t="n">
        <v>0</v>
      </c>
      <c r="L29" s="2914" t="n">
        <v>0</v>
      </c>
      <c r="M29" s="2914" t="n">
        <v>0</v>
      </c>
      <c r="N29" s="523" t="n"/>
      <c r="O29" s="2915" t="n"/>
      <c r="P29" s="2914" t="n">
        <v>0</v>
      </c>
      <c r="Q29" s="2914" t="n">
        <v>0</v>
      </c>
      <c r="R29" s="2914" t="n">
        <v>0</v>
      </c>
      <c r="S29" s="2914" t="n">
        <v>0</v>
      </c>
      <c r="T29" s="523" t="n"/>
      <c r="U29" s="2915" t="n"/>
      <c r="V29" s="3015" t="n">
        <v>0</v>
      </c>
      <c r="W29" s="3015" t="n">
        <v>0</v>
      </c>
      <c r="X29" s="3015" t="n">
        <v>0</v>
      </c>
      <c r="Y29" s="3015" t="n">
        <v>0</v>
      </c>
      <c r="Z29" s="3015" t="n">
        <v>0</v>
      </c>
      <c r="AA29" s="3015" t="n">
        <v>0</v>
      </c>
      <c r="AB29" s="523" t="n"/>
      <c r="AC29" s="2915" t="n"/>
      <c r="AD29" s="2914" t="n">
        <v>0</v>
      </c>
      <c r="AE29" s="2914" t="n">
        <v>0</v>
      </c>
      <c r="AF29" s="2914" t="n">
        <v>0</v>
      </c>
      <c r="AG29" s="2913" t="n">
        <v>0</v>
      </c>
      <c r="AH29" s="2914" t="n">
        <v>0</v>
      </c>
      <c r="AI29" s="2914" t="n">
        <v>0</v>
      </c>
      <c r="AJ29" s="523" t="n"/>
      <c r="AK29" s="524" t="n"/>
      <c r="AL29" s="2914" t="n">
        <v>0</v>
      </c>
      <c r="AM29" s="2914" t="n">
        <v>0</v>
      </c>
      <c r="AN29" s="2914" t="n">
        <v>0</v>
      </c>
      <c r="AO29" s="2914" t="n">
        <v>0</v>
      </c>
      <c r="AP29" s="2913" t="n">
        <v>0</v>
      </c>
      <c r="AQ29" s="2913" t="n">
        <v>0</v>
      </c>
      <c r="AR29" s="2914" t="n">
        <v>0</v>
      </c>
      <c r="AS29" s="523" t="n"/>
      <c r="AT29" s="524" t="n"/>
      <c r="AU29" s="2914" t="n">
        <v>0</v>
      </c>
      <c r="AV29" s="2914" t="n">
        <v>0</v>
      </c>
      <c r="AW29" s="2914" t="n">
        <v>0</v>
      </c>
      <c r="AX29" s="2913" t="n">
        <v>0</v>
      </c>
      <c r="AY29" s="2913" t="n">
        <v>0</v>
      </c>
      <c r="AZ29" s="2914" t="n">
        <v>0</v>
      </c>
      <c r="BA29" s="523" t="n"/>
      <c r="BB29" s="524" t="n"/>
      <c r="BC29" s="2914" t="n">
        <v>0</v>
      </c>
      <c r="BD29" s="2914" t="n">
        <v>0</v>
      </c>
      <c r="BE29" s="2914" t="n">
        <v>0</v>
      </c>
      <c r="BF29" s="2913" t="n">
        <v>0</v>
      </c>
      <c r="BG29" s="2913" t="n">
        <v>0</v>
      </c>
      <c r="BH29" s="2914" t="n">
        <v>0</v>
      </c>
      <c r="BI29" s="523" t="n"/>
      <c r="BJ29" s="524" t="n"/>
      <c r="BK29" s="2914" t="n">
        <v>0</v>
      </c>
      <c r="BL29" s="2914" t="n">
        <v>0</v>
      </c>
      <c r="BM29" s="2914" t="n">
        <v>0</v>
      </c>
      <c r="BN29" s="2914" t="n">
        <v>0</v>
      </c>
      <c r="BO29" s="2913" t="n">
        <v>0</v>
      </c>
      <c r="BP29" s="2913" t="n">
        <v>0</v>
      </c>
      <c r="BQ29" s="2914" t="n">
        <v>0</v>
      </c>
      <c r="BR29" s="523" t="n"/>
      <c r="BS29" s="2915" t="n"/>
      <c r="BT29" s="2914" t="n">
        <v>0</v>
      </c>
      <c r="BU29" s="2914" t="n">
        <v>0</v>
      </c>
      <c r="BV29" s="2914" t="n">
        <v>0</v>
      </c>
      <c r="BW29" s="2913" t="n">
        <v>0</v>
      </c>
      <c r="BX29" s="2913" t="n">
        <v>0</v>
      </c>
      <c r="BY29" s="2914" t="n">
        <v>0</v>
      </c>
      <c r="BZ29" s="523" t="n"/>
      <c r="CA29" s="2915" t="n"/>
      <c r="CB29" s="2914" t="n">
        <v>0</v>
      </c>
      <c r="CC29" s="2914" t="n">
        <v>0</v>
      </c>
      <c r="CD29" s="2914" t="n">
        <v>0</v>
      </c>
      <c r="CE29" s="2913" t="n">
        <v>0</v>
      </c>
      <c r="CF29" s="2913" t="n">
        <v>0</v>
      </c>
      <c r="CG29" s="2914" t="n">
        <v>0</v>
      </c>
      <c r="CH29" s="523" t="n"/>
      <c r="CI29" s="2915" t="n"/>
      <c r="CJ29" s="2914" t="n">
        <v>0</v>
      </c>
      <c r="CK29" s="2914" t="n">
        <v>0</v>
      </c>
      <c r="CL29" s="2914" t="n">
        <v>0</v>
      </c>
      <c r="CM29" s="2913" t="n">
        <v>0</v>
      </c>
      <c r="CN29" s="2913" t="n">
        <v>0</v>
      </c>
      <c r="CO29" s="2914" t="n">
        <v>0</v>
      </c>
      <c r="CP29" s="523" t="n"/>
      <c r="CQ29" s="389" t="n"/>
      <c r="CR29" s="2914" t="n">
        <v>0</v>
      </c>
      <c r="CS29" s="2914" t="n">
        <v>0</v>
      </c>
      <c r="CT29" s="2914" t="n">
        <v>0</v>
      </c>
      <c r="CU29" s="2914" t="n">
        <v>0</v>
      </c>
      <c r="CV29" s="2914" t="n">
        <v>0</v>
      </c>
      <c r="CW29" s="2914" t="n">
        <v>0</v>
      </c>
      <c r="CX29" s="224">
        <f>IFERROR(+CR29/CW29-1, "-")</f>
        <v/>
      </c>
      <c r="CY29" s="3737" t="n"/>
      <c r="CZ29" s="2917" t="n">
        <v>0</v>
      </c>
      <c r="DA29" s="2914" t="n">
        <v>0</v>
      </c>
      <c r="DB29" s="2914" t="n">
        <v>0</v>
      </c>
      <c r="DC29" s="2914" t="n">
        <v>0</v>
      </c>
      <c r="DD29" s="2914" t="n">
        <v>0</v>
      </c>
      <c r="DE29" s="523" t="n"/>
      <c r="DF29" s="523" t="n"/>
      <c r="DG29" s="523" t="n"/>
      <c r="DH29" s="523" t="n"/>
      <c r="DI29" s="124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N29" s="3743">
        <f>0/(10^6)</f>
        <v/>
      </c>
      <c r="DO29" s="2658">
        <f>DN29-CR29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Height="1" ht="15" r="30" s="2557">
      <c r="A30" s="1962" t="n"/>
      <c r="B30" s="814" t="inlineStr">
        <is>
          <t>Matériel et outillage industriels</t>
        </is>
      </c>
      <c r="C30" s="643" t="inlineStr">
        <is>
          <t>CAP24</t>
        </is>
      </c>
      <c r="D30" s="2667" t="n">
        <v>0</v>
      </c>
      <c r="E30" s="2667" t="n">
        <v>0</v>
      </c>
      <c r="F30" s="2667" t="n">
        <v>0</v>
      </c>
      <c r="G30" s="2667" t="n">
        <v>0</v>
      </c>
      <c r="H30" s="224" t="n"/>
      <c r="I30" s="3741" t="n"/>
      <c r="J30" s="2667" t="n">
        <v>0</v>
      </c>
      <c r="K30" s="2667" t="n">
        <v>0</v>
      </c>
      <c r="L30" s="2667" t="n">
        <v>0</v>
      </c>
      <c r="M30" s="2667" t="n">
        <v>0</v>
      </c>
      <c r="N30" s="224" t="n"/>
      <c r="O30" s="2826" t="n"/>
      <c r="P30" s="2667" t="n">
        <v>0</v>
      </c>
      <c r="Q30" s="2667" t="n">
        <v>0</v>
      </c>
      <c r="R30" s="2667" t="n">
        <v>0</v>
      </c>
      <c r="S30" s="2667" t="n">
        <v>0</v>
      </c>
      <c r="T30" s="224" t="n"/>
      <c r="U30" s="2826" t="n"/>
      <c r="V30" s="2668" t="n">
        <v>0</v>
      </c>
      <c r="W30" s="2668" t="n">
        <v>0</v>
      </c>
      <c r="X30" s="2668" t="n">
        <v>0</v>
      </c>
      <c r="Y30" s="2668" t="n">
        <v>0</v>
      </c>
      <c r="Z30" s="2668" t="n">
        <v>0</v>
      </c>
      <c r="AA30" s="2668" t="n">
        <v>0</v>
      </c>
      <c r="AB30" s="224" t="n"/>
      <c r="AC30" s="2826" t="n"/>
      <c r="AD30" s="2667" t="n">
        <v>0</v>
      </c>
      <c r="AE30" s="2667" t="n">
        <v>0</v>
      </c>
      <c r="AF30" s="2667" t="n">
        <v>0</v>
      </c>
      <c r="AG30" s="2747" t="n">
        <v>0</v>
      </c>
      <c r="AH30" s="2673" t="n">
        <v>0</v>
      </c>
      <c r="AI30" s="2667" t="n">
        <v>0</v>
      </c>
      <c r="AJ30" s="224" t="n"/>
      <c r="AK30" s="389" t="n"/>
      <c r="AL30" s="2667" t="n">
        <v>0</v>
      </c>
      <c r="AM30" s="2667" t="n">
        <v>0</v>
      </c>
      <c r="AN30" s="2667" t="n">
        <v>0</v>
      </c>
      <c r="AO30" s="2667" t="n">
        <v>0</v>
      </c>
      <c r="AP30" s="2747" t="n">
        <v>0</v>
      </c>
      <c r="AQ30" s="2747" t="n">
        <v>0</v>
      </c>
      <c r="AR30" s="2667" t="n">
        <v>0</v>
      </c>
      <c r="AS30" s="224" t="n"/>
      <c r="AT30" s="389" t="n"/>
      <c r="AU30" s="2667" t="n">
        <v>0</v>
      </c>
      <c r="AV30" s="2667" t="n">
        <v>0</v>
      </c>
      <c r="AW30" s="2667" t="n">
        <v>0</v>
      </c>
      <c r="AX30" s="2747" t="n">
        <v>0</v>
      </c>
      <c r="AY30" s="2747" t="n">
        <v>0</v>
      </c>
      <c r="AZ30" s="2667" t="n">
        <v>0</v>
      </c>
      <c r="BA30" s="224" t="n"/>
      <c r="BB30" s="389" t="n"/>
      <c r="BC30" s="2667" t="n">
        <v>0</v>
      </c>
      <c r="BD30" s="2667" t="n">
        <v>0</v>
      </c>
      <c r="BE30" s="2667" t="n">
        <v>0</v>
      </c>
      <c r="BF30" s="2747" t="n">
        <v>0</v>
      </c>
      <c r="BG30" s="2747" t="n">
        <v>0</v>
      </c>
      <c r="BH30" s="2667" t="n">
        <v>0</v>
      </c>
      <c r="BI30" s="224" t="n"/>
      <c r="BJ30" s="389" t="n"/>
      <c r="BK30" s="2667" t="n">
        <v>0</v>
      </c>
      <c r="BL30" s="2667" t="n">
        <v>0</v>
      </c>
      <c r="BM30" s="2667" t="n">
        <v>0</v>
      </c>
      <c r="BN30" s="2667" t="n">
        <v>0</v>
      </c>
      <c r="BO30" s="2747" t="n">
        <v>0</v>
      </c>
      <c r="BP30" s="2747" t="n">
        <v>0</v>
      </c>
      <c r="BQ30" s="2667" t="n">
        <v>0</v>
      </c>
      <c r="BR30" s="224" t="n"/>
      <c r="BS30" s="2826" t="n"/>
      <c r="BT30" s="2667" t="n">
        <v>0</v>
      </c>
      <c r="BU30" s="2667" t="n">
        <v>0</v>
      </c>
      <c r="BV30" s="2667" t="n">
        <v>0</v>
      </c>
      <c r="BW30" s="2747" t="n">
        <v>0</v>
      </c>
      <c r="BX30" s="2747" t="n">
        <v>0</v>
      </c>
      <c r="BY30" s="2667" t="n">
        <v>0</v>
      </c>
      <c r="BZ30" s="224" t="n"/>
      <c r="CA30" s="2826" t="n"/>
      <c r="CB30" s="2667" t="n">
        <v>0</v>
      </c>
      <c r="CC30" s="2667" t="n">
        <v>0</v>
      </c>
      <c r="CD30" s="2667" t="n">
        <v>0</v>
      </c>
      <c r="CE30" s="2747" t="n">
        <v>0</v>
      </c>
      <c r="CF30" s="2747" t="n">
        <v>0</v>
      </c>
      <c r="CG30" s="2667" t="n">
        <v>0</v>
      </c>
      <c r="CH30" s="224" t="n"/>
      <c r="CI30" s="2826" t="n"/>
      <c r="CJ30" s="2667" t="n">
        <v>0</v>
      </c>
      <c r="CK30" s="2667" t="n">
        <v>0</v>
      </c>
      <c r="CL30" s="2667" t="n">
        <v>0</v>
      </c>
      <c r="CM30" s="2747" t="n">
        <v>0</v>
      </c>
      <c r="CN30" s="2747" t="n">
        <v>0</v>
      </c>
      <c r="CO30" s="2667" t="n">
        <v>0</v>
      </c>
      <c r="CP30" s="224" t="n"/>
      <c r="CQ30" s="389" t="n"/>
      <c r="CR30" s="2673" t="n">
        <v>0</v>
      </c>
      <c r="CS30" s="2673" t="n">
        <v>0</v>
      </c>
      <c r="CT30" s="2673" t="n">
        <v>0</v>
      </c>
      <c r="CU30" s="2673" t="n">
        <v>0</v>
      </c>
      <c r="CV30" s="2673" t="n">
        <v>0</v>
      </c>
      <c r="CW30" s="2673" t="n">
        <v>0</v>
      </c>
      <c r="CX30" s="224">
        <f>IFERROR(+CR30/CW30-1, "-")</f>
        <v/>
      </c>
      <c r="CY30" s="3742" t="n"/>
      <c r="CZ30" s="2828" t="n">
        <v>0</v>
      </c>
      <c r="DA30" s="2667" t="n">
        <v>0</v>
      </c>
      <c r="DB30" s="2667" t="n">
        <v>0</v>
      </c>
      <c r="DC30" s="2667" t="n">
        <v>0</v>
      </c>
      <c r="DD30" s="2667" t="n">
        <v>0</v>
      </c>
      <c r="DE30" s="224" t="n"/>
      <c r="DF30" s="224" t="n"/>
      <c r="DG30" s="224" t="n"/>
      <c r="DH30" s="224" t="n"/>
      <c r="DI30" s="124" t="n"/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N30" s="2868">
        <f>0/(10^6)</f>
        <v/>
      </c>
      <c r="DO30" s="2658">
        <f>DN30-CR30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Height="1" ht="15" r="31" s="2557">
      <c r="A31" s="557" t="n"/>
      <c r="B31" s="814" t="inlineStr">
        <is>
          <t>Materiel informatique</t>
        </is>
      </c>
      <c r="C31" s="643" t="inlineStr">
        <is>
          <t>CAP25</t>
        </is>
      </c>
      <c r="D31" s="2667" t="n">
        <v>0</v>
      </c>
      <c r="E31" s="2667" t="n">
        <v>0</v>
      </c>
      <c r="F31" s="2667" t="n">
        <v>0</v>
      </c>
      <c r="G31" s="2667" t="n">
        <v>0</v>
      </c>
      <c r="H31" s="224" t="n"/>
      <c r="I31" s="184" t="n"/>
      <c r="J31" s="2667" t="n">
        <v>0</v>
      </c>
      <c r="K31" s="2667" t="n">
        <v>0</v>
      </c>
      <c r="L31" s="2667" t="n">
        <v>0</v>
      </c>
      <c r="M31" s="2667" t="n">
        <v>47.718166</v>
      </c>
      <c r="N31" s="224" t="n">
        <v>-1</v>
      </c>
      <c r="O31" s="2826" t="n"/>
      <c r="P31" s="2667" t="n">
        <v>0</v>
      </c>
      <c r="Q31" s="2667" t="n">
        <v>0</v>
      </c>
      <c r="R31" s="2667" t="n">
        <v>0</v>
      </c>
      <c r="S31" s="2667" t="n">
        <v>103.140779</v>
      </c>
      <c r="T31" s="224" t="n">
        <v>-1</v>
      </c>
      <c r="U31" s="2826" t="n"/>
      <c r="V31" s="2668" t="n">
        <v>0</v>
      </c>
      <c r="W31" s="2668" t="n">
        <v>0</v>
      </c>
      <c r="X31" s="2668" t="n">
        <v>0</v>
      </c>
      <c r="Y31" s="2668" t="n">
        <v>0</v>
      </c>
      <c r="Z31" s="2668" t="n">
        <v>0</v>
      </c>
      <c r="AA31" s="2668" t="n">
        <v>5.850462</v>
      </c>
      <c r="AB31" s="224" t="n">
        <v>-1</v>
      </c>
      <c r="AC31" s="2826" t="n"/>
      <c r="AD31" s="2667" t="n">
        <v>0</v>
      </c>
      <c r="AE31" s="2667" t="n">
        <v>0</v>
      </c>
      <c r="AF31" s="2667" t="n">
        <v>0</v>
      </c>
      <c r="AG31" s="2747" t="n">
        <v>0</v>
      </c>
      <c r="AH31" s="2673" t="n">
        <v>0</v>
      </c>
      <c r="AI31" s="2667" t="n">
        <v>53.323162</v>
      </c>
      <c r="AJ31" s="224" t="n">
        <v>-1</v>
      </c>
      <c r="AK31" s="389" t="n"/>
      <c r="AL31" s="2667" t="n">
        <v>0</v>
      </c>
      <c r="AM31" s="2667" t="n">
        <v>0</v>
      </c>
      <c r="AN31" s="2667" t="n">
        <v>0</v>
      </c>
      <c r="AO31" s="2667" t="n">
        <v>0</v>
      </c>
      <c r="AP31" s="2747" t="n">
        <v>0</v>
      </c>
      <c r="AQ31" s="2747" t="n">
        <v>0</v>
      </c>
      <c r="AR31" s="2667" t="n">
        <v>447.167135</v>
      </c>
      <c r="AS31" s="224" t="n">
        <v>-1</v>
      </c>
      <c r="AT31" s="389" t="n"/>
      <c r="AU31" s="2667" t="n">
        <v>0</v>
      </c>
      <c r="AV31" s="2667" t="n">
        <v>0</v>
      </c>
      <c r="AW31" s="2667" t="n">
        <v>0</v>
      </c>
      <c r="AX31" s="2747" t="n">
        <v>0</v>
      </c>
      <c r="AY31" s="2747" t="n">
        <v>0</v>
      </c>
      <c r="AZ31" s="2667" t="n">
        <v>0</v>
      </c>
      <c r="BA31" s="224" t="n"/>
      <c r="BB31" s="389" t="n"/>
      <c r="BC31" s="2667" t="n">
        <v>0</v>
      </c>
      <c r="BD31" s="2667" t="n">
        <v>0</v>
      </c>
      <c r="BE31" s="2667" t="n">
        <v>0</v>
      </c>
      <c r="BF31" s="2747" t="n">
        <v>0</v>
      </c>
      <c r="BG31" s="2747" t="n">
        <v>0</v>
      </c>
      <c r="BH31" s="2667" t="n">
        <v>0</v>
      </c>
      <c r="BI31" s="224" t="n"/>
      <c r="BJ31" s="389" t="n"/>
      <c r="BK31" s="2667" t="n">
        <v>0</v>
      </c>
      <c r="BL31" s="2667" t="n">
        <v>0</v>
      </c>
      <c r="BM31" s="2667" t="n">
        <v>0</v>
      </c>
      <c r="BN31" s="2667" t="n">
        <v>0</v>
      </c>
      <c r="BO31" s="2747" t="n">
        <v>0</v>
      </c>
      <c r="BP31" s="2747" t="n">
        <v>0</v>
      </c>
      <c r="BQ31" s="2667" t="n">
        <v>6.7</v>
      </c>
      <c r="BR31" s="224" t="n">
        <v>-1</v>
      </c>
      <c r="BS31" s="2826" t="n"/>
      <c r="BT31" s="2667" t="n">
        <v>0</v>
      </c>
      <c r="BU31" s="2667" t="n">
        <v>0</v>
      </c>
      <c r="BV31" s="2667" t="n">
        <v>0</v>
      </c>
      <c r="BW31" s="2747" t="n">
        <v>0</v>
      </c>
      <c r="BX31" s="2747" t="n">
        <v>0</v>
      </c>
      <c r="BY31" s="2667" t="n">
        <v>-659.106184</v>
      </c>
      <c r="BZ31" s="224" t="n">
        <v>-1</v>
      </c>
      <c r="CA31" s="2826" t="n"/>
      <c r="CB31" s="2667" t="n">
        <v>0</v>
      </c>
      <c r="CC31" s="2667" t="n">
        <v>0</v>
      </c>
      <c r="CD31" s="2667" t="n">
        <v>0</v>
      </c>
      <c r="CE31" s="2747" t="n">
        <v>0</v>
      </c>
      <c r="CF31" s="2747" t="n">
        <v>0</v>
      </c>
      <c r="CG31" s="2667" t="n">
        <v>0</v>
      </c>
      <c r="CH31" s="224" t="n"/>
      <c r="CI31" s="2826" t="n"/>
      <c r="CJ31" s="2667" t="n">
        <v>0</v>
      </c>
      <c r="CK31" s="2667" t="n">
        <v>0</v>
      </c>
      <c r="CL31" s="2667" t="n">
        <v>0</v>
      </c>
      <c r="CM31" s="2747" t="n">
        <v>0</v>
      </c>
      <c r="CN31" s="2747" t="n">
        <v>0</v>
      </c>
      <c r="CO31" s="2667" t="n">
        <v>581.559981</v>
      </c>
      <c r="CP31" s="224" t="n">
        <v>-1</v>
      </c>
      <c r="CQ31" s="389" t="n"/>
      <c r="CR31" s="2673" t="n">
        <v>0</v>
      </c>
      <c r="CS31" s="2673" t="n">
        <v>0</v>
      </c>
      <c r="CT31" s="2673" t="n">
        <v>0</v>
      </c>
      <c r="CU31" s="2673" t="n">
        <v>0</v>
      </c>
      <c r="CV31" s="2673" t="n">
        <v>0</v>
      </c>
      <c r="CW31" s="2673" t="n">
        <v>586.3535010000001</v>
      </c>
      <c r="CX31" s="224">
        <f>IFERROR(+CR31/CW31-1, "-")</f>
        <v/>
      </c>
      <c r="CY31" s="392" t="n"/>
      <c r="CZ31" s="2828" t="n">
        <v>0</v>
      </c>
      <c r="DA31" s="2667" t="n">
        <v>0</v>
      </c>
      <c r="DB31" s="2667" t="n">
        <v>0</v>
      </c>
      <c r="DC31" s="2667" t="n">
        <v>0</v>
      </c>
      <c r="DD31" s="2667" t="n">
        <v>586.3535010000001</v>
      </c>
      <c r="DE31" s="224">
        <f>+CZ31/DD31-1</f>
        <v/>
      </c>
      <c r="DF31" s="224">
        <f>+DA31/DD31-1</f>
        <v/>
      </c>
      <c r="DG31" s="224">
        <f>+DB31/DD31-1</f>
        <v/>
      </c>
      <c r="DH31" s="224">
        <f>+DC31/DD31-1</f>
        <v/>
      </c>
      <c r="DI31" s="124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N31" s="2868" t="n">
        <v>1943.46301</v>
      </c>
      <c r="DO31" s="2658">
        <f>DN31-CR31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Height="1" ht="15" r="32" s="2557">
      <c r="A32" s="557" t="n"/>
      <c r="B32" s="814" t="inlineStr">
        <is>
          <t>Matériels et mobiliers</t>
        </is>
      </c>
      <c r="C32" s="643" t="inlineStr">
        <is>
          <t>CAP26</t>
        </is>
      </c>
      <c r="D32" s="2667" t="n">
        <v>0</v>
      </c>
      <c r="E32" s="2667" t="n">
        <v>0</v>
      </c>
      <c r="F32" s="2667" t="n">
        <v>0</v>
      </c>
      <c r="G32" s="2667" t="n">
        <v>0</v>
      </c>
      <c r="H32" s="224" t="n"/>
      <c r="I32" s="184" t="n"/>
      <c r="J32" s="2667" t="n">
        <v>0</v>
      </c>
      <c r="K32" s="2667" t="n">
        <v>0</v>
      </c>
      <c r="L32" s="2667" t="n">
        <v>0</v>
      </c>
      <c r="M32" s="2667" t="n">
        <v>0</v>
      </c>
      <c r="N32" s="224" t="n"/>
      <c r="O32" s="2826" t="n"/>
      <c r="P32" s="2667" t="n">
        <v>0</v>
      </c>
      <c r="Q32" s="2667" t="n">
        <v>0</v>
      </c>
      <c r="R32" s="2667" t="n">
        <v>0</v>
      </c>
      <c r="S32" s="2667" t="n">
        <v>0</v>
      </c>
      <c r="T32" s="224" t="n"/>
      <c r="U32" s="2826" t="n"/>
      <c r="V32" s="2668" t="n">
        <v>0</v>
      </c>
      <c r="W32" s="2668" t="n">
        <v>0</v>
      </c>
      <c r="X32" s="2668" t="n">
        <v>0</v>
      </c>
      <c r="Y32" s="2668" t="n">
        <v>0</v>
      </c>
      <c r="Z32" s="2668" t="n">
        <v>0</v>
      </c>
      <c r="AA32" s="2668" t="n">
        <v>0</v>
      </c>
      <c r="AB32" s="224" t="n"/>
      <c r="AC32" s="2826" t="n"/>
      <c r="AD32" s="2667" t="n">
        <v>0</v>
      </c>
      <c r="AE32" s="2667" t="n">
        <v>0</v>
      </c>
      <c r="AF32" s="2667" t="n">
        <v>0</v>
      </c>
      <c r="AG32" s="2747" t="n">
        <v>0</v>
      </c>
      <c r="AH32" s="2673" t="n">
        <v>0</v>
      </c>
      <c r="AI32" s="2667" t="n">
        <v>0</v>
      </c>
      <c r="AJ32" s="224" t="n"/>
      <c r="AK32" s="389" t="n"/>
      <c r="AL32" s="2667" t="n">
        <v>0</v>
      </c>
      <c r="AM32" s="2667" t="n">
        <v>0</v>
      </c>
      <c r="AN32" s="2667" t="n">
        <v>0</v>
      </c>
      <c r="AO32" s="2667" t="n">
        <v>0</v>
      </c>
      <c r="AP32" s="2747" t="n">
        <v>0</v>
      </c>
      <c r="AQ32" s="2747" t="n">
        <v>0</v>
      </c>
      <c r="AR32" s="2667" t="n">
        <v>0</v>
      </c>
      <c r="AS32" s="224" t="n"/>
      <c r="AT32" s="389" t="n"/>
      <c r="AU32" s="2667" t="n">
        <v>0</v>
      </c>
      <c r="AV32" s="2667" t="n">
        <v>0</v>
      </c>
      <c r="AW32" s="2667" t="n">
        <v>0</v>
      </c>
      <c r="AX32" s="2747" t="n">
        <v>0</v>
      </c>
      <c r="AY32" s="2747" t="n">
        <v>0</v>
      </c>
      <c r="AZ32" s="2667" t="n">
        <v>0</v>
      </c>
      <c r="BA32" s="224" t="n"/>
      <c r="BB32" s="389" t="n"/>
      <c r="BC32" s="2667" t="n">
        <v>0</v>
      </c>
      <c r="BD32" s="2667" t="n">
        <v>0</v>
      </c>
      <c r="BE32" s="2667" t="n">
        <v>0</v>
      </c>
      <c r="BF32" s="2747" t="n">
        <v>0</v>
      </c>
      <c r="BG32" s="2747" t="n">
        <v>0</v>
      </c>
      <c r="BH32" s="2667" t="n">
        <v>0</v>
      </c>
      <c r="BI32" s="224" t="n"/>
      <c r="BJ32" s="389" t="n"/>
      <c r="BK32" s="2667" t="n">
        <v>0</v>
      </c>
      <c r="BL32" s="2667" t="n">
        <v>0</v>
      </c>
      <c r="BM32" s="2667" t="n">
        <v>0</v>
      </c>
      <c r="BN32" s="2667" t="n">
        <v>0</v>
      </c>
      <c r="BO32" s="2747" t="n">
        <v>0</v>
      </c>
      <c r="BP32" s="2747" t="n">
        <v>0</v>
      </c>
      <c r="BQ32" s="2667" t="n">
        <v>0</v>
      </c>
      <c r="BR32" s="224" t="n"/>
      <c r="BS32" s="2826" t="n"/>
      <c r="BT32" s="2667" t="n">
        <v>0</v>
      </c>
      <c r="BU32" s="2667" t="n">
        <v>0</v>
      </c>
      <c r="BV32" s="2667" t="n">
        <v>0</v>
      </c>
      <c r="BW32" s="2747" t="n">
        <v>0</v>
      </c>
      <c r="BX32" s="2747" t="n">
        <v>0</v>
      </c>
      <c r="BY32" s="2667" t="n">
        <v>0</v>
      </c>
      <c r="BZ32" s="224" t="n"/>
      <c r="CA32" s="2826" t="n"/>
      <c r="CB32" s="2667" t="n">
        <v>0</v>
      </c>
      <c r="CC32" s="2667" t="n">
        <v>0</v>
      </c>
      <c r="CD32" s="2667" t="n">
        <v>0</v>
      </c>
      <c r="CE32" s="2747" t="n">
        <v>0</v>
      </c>
      <c r="CF32" s="2747" t="n">
        <v>0</v>
      </c>
      <c r="CG32" s="2667" t="n">
        <v>0</v>
      </c>
      <c r="CH32" s="224" t="n"/>
      <c r="CI32" s="2826" t="n"/>
      <c r="CJ32" s="2667" t="n">
        <v>0</v>
      </c>
      <c r="CK32" s="2667" t="n">
        <v>0</v>
      </c>
      <c r="CL32" s="2667" t="n">
        <v>0</v>
      </c>
      <c r="CM32" s="2747" t="n">
        <v>0</v>
      </c>
      <c r="CN32" s="2747" t="n">
        <v>0</v>
      </c>
      <c r="CO32" s="2667" t="n">
        <v>0</v>
      </c>
      <c r="CP32" s="224" t="n"/>
      <c r="CQ32" s="389" t="n"/>
      <c r="CR32" s="2673" t="n">
        <v>0</v>
      </c>
      <c r="CS32" s="2673" t="n">
        <v>0</v>
      </c>
      <c r="CT32" s="2673" t="n">
        <v>0</v>
      </c>
      <c r="CU32" s="2673" t="n">
        <v>0</v>
      </c>
      <c r="CV32" s="2673" t="n">
        <v>0</v>
      </c>
      <c r="CW32" s="2673" t="n">
        <v>0</v>
      </c>
      <c r="CX32" s="224">
        <f>IFERROR(+CR32/CW32-1, "-")</f>
        <v/>
      </c>
      <c r="CY32" s="392" t="n"/>
      <c r="CZ32" s="2828" t="n">
        <v>0</v>
      </c>
      <c r="DA32" s="2667" t="n">
        <v>0</v>
      </c>
      <c r="DB32" s="2667" t="n">
        <v>0</v>
      </c>
      <c r="DC32" s="2667" t="n">
        <v>0</v>
      </c>
      <c r="DD32" s="2667" t="n">
        <v>0</v>
      </c>
      <c r="DE32" s="224" t="n"/>
      <c r="DF32" s="224" t="n"/>
      <c r="DG32" s="224" t="n"/>
      <c r="DH32" s="224" t="n"/>
      <c r="DI32" s="124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N32" s="2868">
        <f>0/(10^6)</f>
        <v/>
      </c>
      <c r="DO32" s="2658">
        <f>DN32-CR32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Height="1" ht="15" r="33" s="2557">
      <c r="A33" s="557" t="n"/>
      <c r="B33" s="814" t="inlineStr">
        <is>
          <t>Climatiseurs</t>
        </is>
      </c>
      <c r="C33" s="643" t="inlineStr">
        <is>
          <t>CAP27</t>
        </is>
      </c>
      <c r="D33" s="2667" t="n">
        <v>0</v>
      </c>
      <c r="E33" s="2667" t="n">
        <v>0</v>
      </c>
      <c r="F33" s="2667" t="n">
        <v>0</v>
      </c>
      <c r="G33" s="2667" t="n">
        <v>0</v>
      </c>
      <c r="H33" s="224" t="n"/>
      <c r="I33" s="184" t="n"/>
      <c r="J33" s="2667" t="n">
        <v>0</v>
      </c>
      <c r="K33" s="2667" t="n">
        <v>0</v>
      </c>
      <c r="L33" s="2667" t="n">
        <v>0</v>
      </c>
      <c r="M33" s="2667" t="n">
        <v>0</v>
      </c>
      <c r="N33" s="224" t="n"/>
      <c r="O33" s="2826" t="n"/>
      <c r="P33" s="2667" t="n">
        <v>0</v>
      </c>
      <c r="Q33" s="2667" t="n">
        <v>0</v>
      </c>
      <c r="R33" s="2667" t="n">
        <v>0</v>
      </c>
      <c r="S33" s="2667" t="n">
        <v>0</v>
      </c>
      <c r="T33" s="224" t="n"/>
      <c r="U33" s="2826" t="n"/>
      <c r="V33" s="2668" t="n">
        <v>0</v>
      </c>
      <c r="W33" s="2668" t="n">
        <v>0</v>
      </c>
      <c r="X33" s="2668" t="n">
        <v>0</v>
      </c>
      <c r="Y33" s="2668" t="n">
        <v>0</v>
      </c>
      <c r="Z33" s="2668" t="n">
        <v>0</v>
      </c>
      <c r="AA33" s="2668" t="n">
        <v>0</v>
      </c>
      <c r="AB33" s="224" t="n"/>
      <c r="AC33" s="2826" t="n"/>
      <c r="AD33" s="2667" t="n">
        <v>0</v>
      </c>
      <c r="AE33" s="2667" t="n">
        <v>0</v>
      </c>
      <c r="AF33" s="2667" t="n">
        <v>0</v>
      </c>
      <c r="AG33" s="2747" t="n">
        <v>0</v>
      </c>
      <c r="AH33" s="2673" t="n">
        <v>0</v>
      </c>
      <c r="AI33" s="2667" t="n">
        <v>0</v>
      </c>
      <c r="AJ33" s="224" t="n"/>
      <c r="AK33" s="389" t="n"/>
      <c r="AL33" s="2667" t="n">
        <v>0</v>
      </c>
      <c r="AM33" s="2667" t="n">
        <v>0</v>
      </c>
      <c r="AN33" s="2667" t="n">
        <v>0</v>
      </c>
      <c r="AO33" s="2667" t="n">
        <v>0</v>
      </c>
      <c r="AP33" s="2747" t="n">
        <v>0</v>
      </c>
      <c r="AQ33" s="2747" t="n">
        <v>0</v>
      </c>
      <c r="AR33" s="2667" t="n">
        <v>0</v>
      </c>
      <c r="AS33" s="224" t="n"/>
      <c r="AT33" s="389" t="n"/>
      <c r="AU33" s="2667" t="n">
        <v>0</v>
      </c>
      <c r="AV33" s="2667" t="n">
        <v>0</v>
      </c>
      <c r="AW33" s="2667" t="n">
        <v>0</v>
      </c>
      <c r="AX33" s="2747" t="n">
        <v>0</v>
      </c>
      <c r="AY33" s="2747" t="n">
        <v>0</v>
      </c>
      <c r="AZ33" s="2667" t="n">
        <v>0</v>
      </c>
      <c r="BA33" s="224" t="n"/>
      <c r="BB33" s="389" t="n"/>
      <c r="BC33" s="2667" t="n">
        <v>0</v>
      </c>
      <c r="BD33" s="2667" t="n">
        <v>0</v>
      </c>
      <c r="BE33" s="2667" t="n">
        <v>0</v>
      </c>
      <c r="BF33" s="2747" t="n">
        <v>0</v>
      </c>
      <c r="BG33" s="2747" t="n">
        <v>0</v>
      </c>
      <c r="BH33" s="2667" t="n">
        <v>0</v>
      </c>
      <c r="BI33" s="224" t="n"/>
      <c r="BJ33" s="389" t="n"/>
      <c r="BK33" s="2667" t="n">
        <v>0</v>
      </c>
      <c r="BL33" s="2667" t="n">
        <v>0</v>
      </c>
      <c r="BM33" s="2667" t="n">
        <v>0</v>
      </c>
      <c r="BN33" s="2667" t="n">
        <v>0</v>
      </c>
      <c r="BO33" s="2747" t="n">
        <v>0</v>
      </c>
      <c r="BP33" s="2747" t="n">
        <v>0</v>
      </c>
      <c r="BQ33" s="2667" t="n">
        <v>0</v>
      </c>
      <c r="BR33" s="224" t="n"/>
      <c r="BS33" s="2826" t="n"/>
      <c r="BT33" s="2667" t="n">
        <v>0</v>
      </c>
      <c r="BU33" s="2667" t="n">
        <v>0</v>
      </c>
      <c r="BV33" s="2667" t="n">
        <v>0</v>
      </c>
      <c r="BW33" s="2747" t="n">
        <v>0</v>
      </c>
      <c r="BX33" s="2747" t="n">
        <v>0</v>
      </c>
      <c r="BY33" s="2667" t="n">
        <v>0</v>
      </c>
      <c r="BZ33" s="224" t="n"/>
      <c r="CA33" s="2826" t="n"/>
      <c r="CB33" s="2667" t="n">
        <v>0</v>
      </c>
      <c r="CC33" s="2667" t="n">
        <v>0</v>
      </c>
      <c r="CD33" s="2667" t="n">
        <v>0</v>
      </c>
      <c r="CE33" s="2747" t="n">
        <v>0</v>
      </c>
      <c r="CF33" s="2747" t="n">
        <v>0</v>
      </c>
      <c r="CG33" s="2667" t="n">
        <v>0</v>
      </c>
      <c r="CH33" s="224" t="n"/>
      <c r="CI33" s="2826" t="n"/>
      <c r="CJ33" s="2667" t="n">
        <v>0</v>
      </c>
      <c r="CK33" s="2667" t="n">
        <v>0</v>
      </c>
      <c r="CL33" s="2667" t="n">
        <v>0</v>
      </c>
      <c r="CM33" s="2747" t="n">
        <v>0</v>
      </c>
      <c r="CN33" s="2747" t="n">
        <v>0</v>
      </c>
      <c r="CO33" s="2667" t="n">
        <v>0</v>
      </c>
      <c r="CP33" s="224" t="n"/>
      <c r="CQ33" s="389" t="n"/>
      <c r="CR33" s="2673" t="n">
        <v>0</v>
      </c>
      <c r="CS33" s="2673" t="n">
        <v>0</v>
      </c>
      <c r="CT33" s="2673" t="n">
        <v>0</v>
      </c>
      <c r="CU33" s="2673" t="n">
        <v>0</v>
      </c>
      <c r="CV33" s="2673" t="n">
        <v>0</v>
      </c>
      <c r="CW33" s="2673" t="n">
        <v>0</v>
      </c>
      <c r="CX33" s="224">
        <f>IFERROR(+CR33/CW33-1, "-")</f>
        <v/>
      </c>
      <c r="CY33" s="392" t="n"/>
      <c r="CZ33" s="2828" t="n">
        <v>0</v>
      </c>
      <c r="DA33" s="2667" t="n">
        <v>0</v>
      </c>
      <c r="DB33" s="2667" t="n">
        <v>0</v>
      </c>
      <c r="DC33" s="2667" t="n">
        <v>0</v>
      </c>
      <c r="DD33" s="2667" t="n">
        <v>0</v>
      </c>
      <c r="DE33" s="224" t="n"/>
      <c r="DF33" s="224" t="n"/>
      <c r="DG33" s="224" t="n"/>
      <c r="DH33" s="224" t="n"/>
      <c r="DI33" s="124" t="n"/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N33" s="2868">
        <f>0/(10^6)</f>
        <v/>
      </c>
      <c r="DO33" s="2658">
        <f>DN33-CR33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Height="1" ht="15" r="34" s="2557">
      <c r="A34" s="557" t="n"/>
      <c r="B34" s="814" t="inlineStr">
        <is>
          <t>Autres matériels et mobiliers</t>
        </is>
      </c>
      <c r="C34" s="643" t="inlineStr">
        <is>
          <t>CAP28</t>
        </is>
      </c>
      <c r="D34" s="2667" t="n">
        <v>0</v>
      </c>
      <c r="E34" s="2667" t="n">
        <v>0</v>
      </c>
      <c r="F34" s="2667" t="n">
        <v>0</v>
      </c>
      <c r="G34" s="2667" t="n">
        <v>0</v>
      </c>
      <c r="H34" s="224" t="n"/>
      <c r="I34" s="184" t="n"/>
      <c r="J34" s="2667" t="n">
        <v>0</v>
      </c>
      <c r="K34" s="2667" t="n">
        <v>0</v>
      </c>
      <c r="L34" s="2667" t="n">
        <v>0</v>
      </c>
      <c r="M34" s="2667" t="n">
        <v>0</v>
      </c>
      <c r="N34" s="224" t="n"/>
      <c r="O34" s="2826" t="n"/>
      <c r="P34" s="2667" t="n">
        <v>0</v>
      </c>
      <c r="Q34" s="2667" t="n">
        <v>0</v>
      </c>
      <c r="R34" s="2667" t="n">
        <v>0</v>
      </c>
      <c r="S34" s="2667" t="n">
        <v>0</v>
      </c>
      <c r="T34" s="224" t="n"/>
      <c r="U34" s="2826" t="n"/>
      <c r="V34" s="2668" t="n">
        <v>0</v>
      </c>
      <c r="W34" s="2668" t="n">
        <v>0</v>
      </c>
      <c r="X34" s="2668" t="n">
        <v>0</v>
      </c>
      <c r="Y34" s="2668" t="n">
        <v>0</v>
      </c>
      <c r="Z34" s="2668" t="n">
        <v>0</v>
      </c>
      <c r="AA34" s="2668" t="n">
        <v>0</v>
      </c>
      <c r="AB34" s="224" t="n"/>
      <c r="AC34" s="2826" t="n"/>
      <c r="AD34" s="2667" t="n">
        <v>0</v>
      </c>
      <c r="AE34" s="2667" t="n">
        <v>0</v>
      </c>
      <c r="AF34" s="2667" t="n">
        <v>0</v>
      </c>
      <c r="AG34" s="2747" t="n">
        <v>0</v>
      </c>
      <c r="AH34" s="2673" t="n">
        <v>0</v>
      </c>
      <c r="AI34" s="2667" t="n">
        <v>0</v>
      </c>
      <c r="AJ34" s="224" t="n"/>
      <c r="AK34" s="389" t="n"/>
      <c r="AL34" s="2667" t="n">
        <v>0</v>
      </c>
      <c r="AM34" s="2667" t="n">
        <v>0</v>
      </c>
      <c r="AN34" s="2667" t="n">
        <v>0</v>
      </c>
      <c r="AO34" s="2667" t="n">
        <v>0</v>
      </c>
      <c r="AP34" s="2747" t="n">
        <v>0</v>
      </c>
      <c r="AQ34" s="2747" t="n">
        <v>0</v>
      </c>
      <c r="AR34" s="2667" t="n">
        <v>0</v>
      </c>
      <c r="AS34" s="224" t="n"/>
      <c r="AT34" s="389" t="n"/>
      <c r="AU34" s="2667" t="n">
        <v>0</v>
      </c>
      <c r="AV34" s="2667" t="n">
        <v>0</v>
      </c>
      <c r="AW34" s="2667" t="n">
        <v>0</v>
      </c>
      <c r="AX34" s="2747" t="n">
        <v>0</v>
      </c>
      <c r="AY34" s="2747" t="n">
        <v>0</v>
      </c>
      <c r="AZ34" s="2667" t="n">
        <v>0</v>
      </c>
      <c r="BA34" s="224" t="n"/>
      <c r="BB34" s="389" t="n"/>
      <c r="BC34" s="2667" t="n">
        <v>0</v>
      </c>
      <c r="BD34" s="2667" t="n">
        <v>0</v>
      </c>
      <c r="BE34" s="2667" t="n">
        <v>0</v>
      </c>
      <c r="BF34" s="2747" t="n">
        <v>0</v>
      </c>
      <c r="BG34" s="2747" t="n">
        <v>0</v>
      </c>
      <c r="BH34" s="2667" t="n">
        <v>0</v>
      </c>
      <c r="BI34" s="224" t="n"/>
      <c r="BJ34" s="389" t="n"/>
      <c r="BK34" s="2667" t="n">
        <v>0</v>
      </c>
      <c r="BL34" s="2667" t="n">
        <v>0</v>
      </c>
      <c r="BM34" s="2667" t="n">
        <v>0</v>
      </c>
      <c r="BN34" s="2667" t="n">
        <v>0</v>
      </c>
      <c r="BO34" s="2747" t="n">
        <v>0</v>
      </c>
      <c r="BP34" s="2747" t="n">
        <v>0</v>
      </c>
      <c r="BQ34" s="2667" t="n">
        <v>0</v>
      </c>
      <c r="BR34" s="224" t="n"/>
      <c r="BS34" s="2826" t="n"/>
      <c r="BT34" s="2667" t="n">
        <v>0</v>
      </c>
      <c r="BU34" s="2667" t="n">
        <v>0</v>
      </c>
      <c r="BV34" s="2667" t="n">
        <v>0</v>
      </c>
      <c r="BW34" s="2747" t="n">
        <v>0</v>
      </c>
      <c r="BX34" s="2747" t="n">
        <v>0</v>
      </c>
      <c r="BY34" s="2667" t="n">
        <v>0</v>
      </c>
      <c r="BZ34" s="224" t="n"/>
      <c r="CA34" s="2826" t="n"/>
      <c r="CB34" s="2667" t="n">
        <v>0</v>
      </c>
      <c r="CC34" s="2667" t="n">
        <v>0</v>
      </c>
      <c r="CD34" s="2667" t="n">
        <v>0</v>
      </c>
      <c r="CE34" s="2747" t="n">
        <v>0</v>
      </c>
      <c r="CF34" s="2747" t="n">
        <v>0</v>
      </c>
      <c r="CG34" s="2667" t="n">
        <v>0</v>
      </c>
      <c r="CH34" s="224" t="n"/>
      <c r="CI34" s="2826" t="n"/>
      <c r="CJ34" s="2667" t="n">
        <v>0</v>
      </c>
      <c r="CK34" s="2667" t="n">
        <v>0</v>
      </c>
      <c r="CL34" s="2667" t="n">
        <v>0</v>
      </c>
      <c r="CM34" s="2747" t="n">
        <v>0</v>
      </c>
      <c r="CN34" s="2747" t="n">
        <v>0</v>
      </c>
      <c r="CO34" s="2667" t="n">
        <v>0</v>
      </c>
      <c r="CP34" s="224" t="n"/>
      <c r="CQ34" s="389" t="n"/>
      <c r="CR34" s="2673" t="n">
        <v>0</v>
      </c>
      <c r="CS34" s="2673" t="n">
        <v>0</v>
      </c>
      <c r="CT34" s="2673" t="n">
        <v>0</v>
      </c>
      <c r="CU34" s="2673" t="n">
        <v>0</v>
      </c>
      <c r="CV34" s="2673" t="n">
        <v>0</v>
      </c>
      <c r="CW34" s="2673" t="n">
        <v>0</v>
      </c>
      <c r="CX34" s="224">
        <f>IFERROR(+CR34/CW34-1, "-")</f>
        <v/>
      </c>
      <c r="CY34" s="392" t="n"/>
      <c r="CZ34" s="2828" t="n">
        <v>0</v>
      </c>
      <c r="DA34" s="2667" t="n">
        <v>0</v>
      </c>
      <c r="DB34" s="2667" t="n">
        <v>0</v>
      </c>
      <c r="DC34" s="2667" t="n">
        <v>0</v>
      </c>
      <c r="DD34" s="2667" t="n">
        <v>0</v>
      </c>
      <c r="DE34" s="224" t="n"/>
      <c r="DF34" s="224" t="n"/>
      <c r="DG34" s="224" t="n"/>
      <c r="DH34" s="224" t="n"/>
      <c r="DI34" s="124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N34" s="2868">
        <f>0/(10^6)</f>
        <v/>
      </c>
      <c r="DO34" s="2658">
        <f>DN34-CR34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customHeight="1" ht="15" r="35" s="2557">
      <c r="A35" s="557" t="n"/>
      <c r="B35" s="814" t="inlineStr">
        <is>
          <t>Autres agencements (eau electricité, autres)</t>
        </is>
      </c>
      <c r="C35" s="643" t="inlineStr">
        <is>
          <t>CAP29</t>
        </is>
      </c>
      <c r="D35" s="2667" t="n">
        <v>0</v>
      </c>
      <c r="E35" s="2667" t="n">
        <v>0</v>
      </c>
      <c r="F35" s="2667" t="n">
        <v>0</v>
      </c>
      <c r="G35" s="2667" t="n">
        <v>0</v>
      </c>
      <c r="H35" s="224" t="n"/>
      <c r="I35" s="184" t="n"/>
      <c r="J35" s="2667" t="n">
        <v>0</v>
      </c>
      <c r="K35" s="2667" t="n">
        <v>0</v>
      </c>
      <c r="L35" s="2667" t="n">
        <v>0</v>
      </c>
      <c r="M35" s="2667" t="n">
        <v>0</v>
      </c>
      <c r="N35" s="224" t="n"/>
      <c r="O35" s="2826" t="n"/>
      <c r="P35" s="2667" t="n">
        <v>0</v>
      </c>
      <c r="Q35" s="2667" t="n">
        <v>0</v>
      </c>
      <c r="R35" s="2667" t="n">
        <v>0</v>
      </c>
      <c r="S35" s="2667" t="n">
        <v>0</v>
      </c>
      <c r="T35" s="224" t="n"/>
      <c r="U35" s="2826" t="n"/>
      <c r="V35" s="2668" t="n">
        <v>0</v>
      </c>
      <c r="W35" s="2668" t="n">
        <v>0</v>
      </c>
      <c r="X35" s="2668" t="n">
        <v>0</v>
      </c>
      <c r="Y35" s="2668" t="n">
        <v>0</v>
      </c>
      <c r="Z35" s="2668" t="n">
        <v>0</v>
      </c>
      <c r="AA35" s="2668" t="n">
        <v>0</v>
      </c>
      <c r="AB35" s="224" t="n"/>
      <c r="AC35" s="2826" t="n"/>
      <c r="AD35" s="2667" t="n">
        <v>0</v>
      </c>
      <c r="AE35" s="2667" t="n">
        <v>0</v>
      </c>
      <c r="AF35" s="2667" t="n">
        <v>0</v>
      </c>
      <c r="AG35" s="2747" t="n">
        <v>0</v>
      </c>
      <c r="AH35" s="2673" t="n">
        <v>0</v>
      </c>
      <c r="AI35" s="2667" t="n">
        <v>15.27569</v>
      </c>
      <c r="AJ35" s="224" t="n">
        <v>-1</v>
      </c>
      <c r="AK35" s="389" t="n"/>
      <c r="AL35" s="2667" t="n">
        <v>0</v>
      </c>
      <c r="AM35" s="2667" t="n">
        <v>0</v>
      </c>
      <c r="AN35" s="2667" t="n">
        <v>0</v>
      </c>
      <c r="AO35" s="2667" t="n">
        <v>0</v>
      </c>
      <c r="AP35" s="2747" t="n">
        <v>0</v>
      </c>
      <c r="AQ35" s="2747" t="n">
        <v>0</v>
      </c>
      <c r="AR35" s="2667" t="n">
        <v>0</v>
      </c>
      <c r="AS35" s="224" t="n"/>
      <c r="AT35" s="389" t="n"/>
      <c r="AU35" s="2667" t="n">
        <v>0</v>
      </c>
      <c r="AV35" s="2667" t="n">
        <v>0</v>
      </c>
      <c r="AW35" s="2667" t="n">
        <v>0</v>
      </c>
      <c r="AX35" s="2747" t="n">
        <v>0</v>
      </c>
      <c r="AY35" s="2747" t="n">
        <v>0</v>
      </c>
      <c r="AZ35" s="2667" t="n">
        <v>0</v>
      </c>
      <c r="BA35" s="224" t="n"/>
      <c r="BB35" s="389" t="n"/>
      <c r="BC35" s="2667" t="n">
        <v>5.1071</v>
      </c>
      <c r="BD35" s="2667" t="n">
        <v>0</v>
      </c>
      <c r="BE35" s="2667" t="n">
        <v>0</v>
      </c>
      <c r="BF35" s="2747" t="n">
        <v>5.1071</v>
      </c>
      <c r="BG35" s="2747" t="n">
        <v>5.1071</v>
      </c>
      <c r="BH35" s="2667" t="n">
        <v>0</v>
      </c>
      <c r="BI35" s="224" t="n"/>
      <c r="BJ35" s="389" t="n"/>
      <c r="BK35" s="2667" t="n">
        <v>0.919278</v>
      </c>
      <c r="BL35" s="2667" t="n">
        <v>0</v>
      </c>
      <c r="BM35" s="2667" t="n">
        <v>0</v>
      </c>
      <c r="BN35" s="2667" t="n">
        <v>0</v>
      </c>
      <c r="BO35" s="2747" t="n">
        <v>0.919278</v>
      </c>
      <c r="BP35" s="2747" t="n">
        <v>0.919278</v>
      </c>
      <c r="BQ35" s="2667" t="n">
        <v>0</v>
      </c>
      <c r="BR35" s="224" t="n"/>
      <c r="BS35" s="2826" t="n"/>
      <c r="BT35" s="2667" t="n">
        <v>0</v>
      </c>
      <c r="BU35" s="2667" t="n">
        <v>0</v>
      </c>
      <c r="BV35" s="2667" t="n">
        <v>0</v>
      </c>
      <c r="BW35" s="2747" t="n">
        <v>0</v>
      </c>
      <c r="BX35" s="2747" t="n">
        <v>0</v>
      </c>
      <c r="BY35" s="2667" t="n">
        <v>2.006396</v>
      </c>
      <c r="BZ35" s="224" t="n">
        <v>-1</v>
      </c>
      <c r="CA35" s="2826" t="n"/>
      <c r="CB35" s="2667" t="n">
        <v>0</v>
      </c>
      <c r="CC35" s="2667" t="n">
        <v>0</v>
      </c>
      <c r="CD35" s="2667" t="n">
        <v>0</v>
      </c>
      <c r="CE35" s="2747" t="n">
        <v>0</v>
      </c>
      <c r="CF35" s="2747" t="n">
        <v>0</v>
      </c>
      <c r="CG35" s="2667" t="n">
        <v>0</v>
      </c>
      <c r="CH35" s="224" t="n"/>
      <c r="CI35" s="2826" t="n"/>
      <c r="CJ35" s="2667" t="n">
        <v>0</v>
      </c>
      <c r="CK35" s="2667" t="n">
        <v>0</v>
      </c>
      <c r="CL35" s="2667" t="n">
        <v>0</v>
      </c>
      <c r="CM35" s="2747" t="n">
        <v>0</v>
      </c>
      <c r="CN35" s="2747" t="n">
        <v>0</v>
      </c>
      <c r="CO35" s="2667" t="n">
        <v>4.922858</v>
      </c>
      <c r="CP35" s="224" t="n">
        <v>-1</v>
      </c>
      <c r="CQ35" s="389" t="n"/>
      <c r="CR35" s="2673" t="n">
        <v>6.026378</v>
      </c>
      <c r="CS35" s="2673" t="n">
        <v>0</v>
      </c>
      <c r="CT35" s="2673" t="n">
        <v>5.1071</v>
      </c>
      <c r="CU35" s="2673" t="n">
        <v>6.026378</v>
      </c>
      <c r="CV35" s="2673" t="n">
        <v>0.9192780000000003</v>
      </c>
      <c r="CW35" s="2673" t="n">
        <v>22.204944</v>
      </c>
      <c r="CX35" s="224">
        <f>IFERROR(+CR35/CW35-1, "-")</f>
        <v/>
      </c>
      <c r="CY35" s="392" t="n"/>
      <c r="CZ35" s="2828" t="n">
        <v>0</v>
      </c>
      <c r="DA35" s="2667" t="n">
        <v>0</v>
      </c>
      <c r="DB35" s="2667" t="n">
        <v>0</v>
      </c>
      <c r="DC35" s="2667" t="n">
        <v>5.1071</v>
      </c>
      <c r="DD35" s="2667" t="n">
        <v>22.204944</v>
      </c>
      <c r="DE35" s="224" t="n"/>
      <c r="DF35" s="224" t="n"/>
      <c r="DG35" s="224" t="n"/>
      <c r="DH35" s="224" t="n"/>
      <c r="DI35" s="124" t="n"/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N35" s="2868" t="n">
        <v>22.204944</v>
      </c>
      <c r="DO35" s="2658">
        <f>DN35-CR35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</row>
    <row customHeight="1" ht="15" r="36" s="2557">
      <c r="A36" s="557" t="n"/>
      <c r="B36" s="814" t="inlineStr">
        <is>
          <t>Autres installations</t>
        </is>
      </c>
      <c r="C36" s="643" t="inlineStr">
        <is>
          <t>CAP30</t>
        </is>
      </c>
      <c r="D36" s="2667" t="n">
        <v>0</v>
      </c>
      <c r="E36" s="2667" t="n">
        <v>0</v>
      </c>
      <c r="F36" s="2667" t="n">
        <v>0</v>
      </c>
      <c r="G36" s="2667" t="n">
        <v>0</v>
      </c>
      <c r="H36" s="224" t="n"/>
      <c r="I36" s="184" t="n"/>
      <c r="J36" s="2667" t="n">
        <v>0</v>
      </c>
      <c r="K36" s="2667" t="n">
        <v>0</v>
      </c>
      <c r="L36" s="2667" t="n">
        <v>0</v>
      </c>
      <c r="M36" s="2667" t="n">
        <v>0</v>
      </c>
      <c r="N36" s="224" t="n"/>
      <c r="O36" s="2826" t="n"/>
      <c r="P36" s="2667" t="n">
        <v>0</v>
      </c>
      <c r="Q36" s="2667" t="n">
        <v>0</v>
      </c>
      <c r="R36" s="2667" t="n">
        <v>0</v>
      </c>
      <c r="S36" s="2667" t="n">
        <v>0</v>
      </c>
      <c r="T36" s="224" t="n"/>
      <c r="U36" s="2826" t="n"/>
      <c r="V36" s="2668" t="n">
        <v>0</v>
      </c>
      <c r="W36" s="2668" t="n">
        <v>0</v>
      </c>
      <c r="X36" s="2668" t="n">
        <v>0</v>
      </c>
      <c r="Y36" s="2668" t="n">
        <v>0</v>
      </c>
      <c r="Z36" s="2668" t="n">
        <v>0</v>
      </c>
      <c r="AA36" s="2668" t="n">
        <v>0</v>
      </c>
      <c r="AB36" s="224" t="n"/>
      <c r="AC36" s="2826" t="n"/>
      <c r="AD36" s="2667" t="n">
        <v>0</v>
      </c>
      <c r="AE36" s="2667" t="n">
        <v>0</v>
      </c>
      <c r="AF36" s="2667" t="n">
        <v>0</v>
      </c>
      <c r="AG36" s="2747" t="n">
        <v>0</v>
      </c>
      <c r="AH36" s="2673" t="n">
        <v>0</v>
      </c>
      <c r="AI36" s="2667" t="n">
        <v>0</v>
      </c>
      <c r="AJ36" s="224" t="n"/>
      <c r="AK36" s="389" t="n"/>
      <c r="AL36" s="2667" t="n">
        <v>0</v>
      </c>
      <c r="AM36" s="2667" t="n">
        <v>0</v>
      </c>
      <c r="AN36" s="2667" t="n">
        <v>0</v>
      </c>
      <c r="AO36" s="2667" t="n">
        <v>0</v>
      </c>
      <c r="AP36" s="2747" t="n">
        <v>0</v>
      </c>
      <c r="AQ36" s="2747" t="n">
        <v>0</v>
      </c>
      <c r="AR36" s="2667" t="n">
        <v>0</v>
      </c>
      <c r="AS36" s="224" t="n"/>
      <c r="AT36" s="389" t="n"/>
      <c r="AU36" s="2667" t="n">
        <v>0</v>
      </c>
      <c r="AV36" s="2667" t="n">
        <v>71.33333333333334</v>
      </c>
      <c r="AW36" s="2667" t="n">
        <v>71.33333333333334</v>
      </c>
      <c r="AX36" s="2747" t="n">
        <v>-71.33333333333334</v>
      </c>
      <c r="AY36" s="2747" t="n">
        <v>-71.33333333333334</v>
      </c>
      <c r="AZ36" s="2667" t="n">
        <v>0</v>
      </c>
      <c r="BA36" s="224" t="n"/>
      <c r="BB36" s="389" t="n"/>
      <c r="BC36" s="2667" t="n">
        <v>0</v>
      </c>
      <c r="BD36" s="2667" t="n">
        <v>63.33333333333334</v>
      </c>
      <c r="BE36" s="2667" t="n">
        <v>63.33333333333334</v>
      </c>
      <c r="BF36" s="2747" t="n">
        <v>-63.33333333333334</v>
      </c>
      <c r="BG36" s="2747" t="n">
        <v>-63.33333333333334</v>
      </c>
      <c r="BH36" s="2667" t="n">
        <v>0</v>
      </c>
      <c r="BI36" s="224" t="n"/>
      <c r="BJ36" s="389" t="n"/>
      <c r="BK36" s="2667" t="n">
        <v>0</v>
      </c>
      <c r="BL36" s="2667" t="n">
        <v>63.33333333333334</v>
      </c>
      <c r="BM36" s="2667" t="n">
        <v>63.33333333333334</v>
      </c>
      <c r="BN36" s="2667" t="n">
        <v>63.33333333333334</v>
      </c>
      <c r="BO36" s="2747" t="n">
        <v>-63.33333333333334</v>
      </c>
      <c r="BP36" s="2747" t="n">
        <v>-63.33333333333334</v>
      </c>
      <c r="BQ36" s="2667" t="n">
        <v>0</v>
      </c>
      <c r="BR36" s="224" t="n"/>
      <c r="BS36" s="2826" t="n"/>
      <c r="BT36" s="2667" t="n">
        <v>0</v>
      </c>
      <c r="BU36" s="2667" t="n">
        <v>63.33333333333334</v>
      </c>
      <c r="BV36" s="2667" t="n">
        <v>63.33333333333334</v>
      </c>
      <c r="BW36" s="2747" t="n">
        <v>-63.33333333333334</v>
      </c>
      <c r="BX36" s="2747" t="n">
        <v>-63.33333333333334</v>
      </c>
      <c r="BY36" s="2667" t="n">
        <v>0</v>
      </c>
      <c r="BZ36" s="224" t="n"/>
      <c r="CA36" s="2826" t="n"/>
      <c r="CB36" s="2667" t="n">
        <v>0</v>
      </c>
      <c r="CC36" s="2667" t="n">
        <v>63.33333333333334</v>
      </c>
      <c r="CD36" s="2667" t="n">
        <v>126.6666666666666</v>
      </c>
      <c r="CE36" s="2747" t="n">
        <v>-63.33333333333334</v>
      </c>
      <c r="CF36" s="2747" t="n">
        <v>-126.6666666666666</v>
      </c>
      <c r="CG36" s="2667" t="n">
        <v>0</v>
      </c>
      <c r="CH36" s="224" t="n"/>
      <c r="CI36" s="2826" t="n"/>
      <c r="CJ36" s="2667" t="n">
        <v>0</v>
      </c>
      <c r="CK36" s="2667" t="n">
        <v>83.33333333333334</v>
      </c>
      <c r="CL36" s="2667" t="n">
        <v>12.33333333333334</v>
      </c>
      <c r="CM36" s="2747" t="n">
        <v>-83.33333333333334</v>
      </c>
      <c r="CN36" s="2747" t="n">
        <v>-12.33333333333334</v>
      </c>
      <c r="CO36" s="2667" t="n">
        <v>0</v>
      </c>
      <c r="CP36" s="224" t="n"/>
      <c r="CQ36" s="389" t="n"/>
      <c r="CR36" s="2673" t="n">
        <v>0</v>
      </c>
      <c r="CS36" s="2673" t="n">
        <v>408</v>
      </c>
      <c r="CT36" s="2673" t="n">
        <v>265.6666666666666</v>
      </c>
      <c r="CU36" s="2673" t="n">
        <v>-408</v>
      </c>
      <c r="CV36" s="2673" t="n">
        <v>-265.6666666666666</v>
      </c>
      <c r="CW36" s="2673" t="n">
        <v>0</v>
      </c>
      <c r="CX36" s="224">
        <f>IFERROR(+CR36/CW36-1, "-")</f>
        <v/>
      </c>
      <c r="CY36" s="392" t="n"/>
      <c r="CZ36" s="2828" t="n">
        <v>408</v>
      </c>
      <c r="DA36" s="2667" t="n">
        <v>408</v>
      </c>
      <c r="DB36" s="2667" t="n">
        <v>408</v>
      </c>
      <c r="DC36" s="2667" t="n">
        <v>265.6666666666666</v>
      </c>
      <c r="DD36" s="2667" t="n">
        <v>0</v>
      </c>
      <c r="DE36" s="224" t="n"/>
      <c r="DF36" s="224" t="n"/>
      <c r="DG36" s="224" t="n"/>
      <c r="DH36" s="224" t="n"/>
      <c r="DI36" s="124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N36" s="2868">
        <f>0/(10^6)</f>
        <v/>
      </c>
      <c r="DO36" s="2658">
        <f>DN36-CR36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Height="1" ht="15" r="37" s="2557">
      <c r="A37" s="1962" t="n"/>
      <c r="B37" s="814" t="inlineStr">
        <is>
          <t>Terrains et Batiments</t>
        </is>
      </c>
      <c r="C37" s="643" t="inlineStr">
        <is>
          <t>CAP31</t>
        </is>
      </c>
      <c r="D37" s="2667" t="n">
        <v>0</v>
      </c>
      <c r="E37" s="2667" t="n">
        <v>0</v>
      </c>
      <c r="F37" s="2667" t="n">
        <v>0</v>
      </c>
      <c r="G37" s="2667" t="n">
        <v>0</v>
      </c>
      <c r="H37" s="224" t="n"/>
      <c r="I37" s="3741" t="n"/>
      <c r="J37" s="2667" t="n">
        <v>0</v>
      </c>
      <c r="K37" s="2667" t="n">
        <v>0</v>
      </c>
      <c r="L37" s="2667" t="n">
        <v>0</v>
      </c>
      <c r="M37" s="2667" t="n">
        <v>2.45</v>
      </c>
      <c r="N37" s="224" t="n">
        <v>-1</v>
      </c>
      <c r="O37" s="2826" t="n"/>
      <c r="P37" s="2667" t="n">
        <v>0</v>
      </c>
      <c r="Q37" s="2667" t="n">
        <v>0</v>
      </c>
      <c r="R37" s="2667" t="n">
        <v>0</v>
      </c>
      <c r="S37" s="2667" t="n">
        <v>4.4</v>
      </c>
      <c r="T37" s="224" t="n">
        <v>-1</v>
      </c>
      <c r="U37" s="2826" t="n"/>
      <c r="V37" s="2668" t="n">
        <v>2.071875</v>
      </c>
      <c r="W37" s="2668" t="n">
        <v>0</v>
      </c>
      <c r="X37" s="2668" t="n">
        <v>0</v>
      </c>
      <c r="Y37" s="2668" t="n">
        <v>2.071875</v>
      </c>
      <c r="Z37" s="2668" t="n">
        <v>2.071875</v>
      </c>
      <c r="AA37" s="2668" t="n">
        <v>39.3235</v>
      </c>
      <c r="AB37" s="224" t="n">
        <v>-0.9473120398743754</v>
      </c>
      <c r="AC37" s="2826" t="n"/>
      <c r="AD37" s="2667" t="n">
        <v>261.246699</v>
      </c>
      <c r="AE37" s="2667" t="n">
        <v>0</v>
      </c>
      <c r="AF37" s="2667" t="n">
        <v>0</v>
      </c>
      <c r="AG37" s="2747" t="n">
        <v>261.246699</v>
      </c>
      <c r="AH37" s="2673" t="n">
        <v>261.246699</v>
      </c>
      <c r="AI37" s="2667" t="n">
        <v>46.9</v>
      </c>
      <c r="AJ37" s="224" t="n">
        <v>4.57029208955224</v>
      </c>
      <c r="AK37" s="389" t="n"/>
      <c r="AL37" s="2667" t="n">
        <v>158.68</v>
      </c>
      <c r="AM37" s="2667" t="n">
        <v>0</v>
      </c>
      <c r="AN37" s="2667" t="n">
        <v>0</v>
      </c>
      <c r="AO37" s="2667" t="n">
        <v>0</v>
      </c>
      <c r="AP37" s="2747" t="n">
        <v>158.68</v>
      </c>
      <c r="AQ37" s="2747" t="n">
        <v>158.68</v>
      </c>
      <c r="AR37" s="2667" t="n">
        <v>24.5</v>
      </c>
      <c r="AS37" s="224" t="n">
        <v>5.476734693877551</v>
      </c>
      <c r="AT37" s="389" t="n"/>
      <c r="AU37" s="2667" t="n">
        <v>48.335</v>
      </c>
      <c r="AV37" s="2667" t="n">
        <v>0</v>
      </c>
      <c r="AW37" s="2667" t="n">
        <v>0</v>
      </c>
      <c r="AX37" s="2747" t="n">
        <v>48.335</v>
      </c>
      <c r="AY37" s="2747" t="n">
        <v>48.335</v>
      </c>
      <c r="AZ37" s="2667" t="n">
        <v>50.6</v>
      </c>
      <c r="BA37" s="224" t="n">
        <v>-0.04476284584980239</v>
      </c>
      <c r="BB37" s="389" t="n"/>
      <c r="BC37" s="2667" t="n">
        <v>113.3406</v>
      </c>
      <c r="BD37" s="2667" t="n">
        <v>0</v>
      </c>
      <c r="BE37" s="2667" t="n">
        <v>0</v>
      </c>
      <c r="BF37" s="2747" t="n">
        <v>113.3406</v>
      </c>
      <c r="BG37" s="2747" t="n">
        <v>113.3406</v>
      </c>
      <c r="BH37" s="2667" t="n">
        <v>0</v>
      </c>
      <c r="BI37" s="224" t="n"/>
      <c r="BJ37" s="389" t="n"/>
      <c r="BK37" s="2667" t="n">
        <v>0</v>
      </c>
      <c r="BL37" s="2667" t="n">
        <v>0</v>
      </c>
      <c r="BM37" s="2667" t="n">
        <v>8.829425000000001</v>
      </c>
      <c r="BN37" s="2667" t="n">
        <v>8.829425000000001</v>
      </c>
      <c r="BO37" s="2747" t="n">
        <v>0</v>
      </c>
      <c r="BP37" s="2747" t="n">
        <v>-8.829425000000001</v>
      </c>
      <c r="BQ37" s="2667" t="n">
        <v>0</v>
      </c>
      <c r="BR37" s="224" t="n"/>
      <c r="BS37" s="2826" t="n"/>
      <c r="BT37" s="2667" t="n">
        <v>28.6</v>
      </c>
      <c r="BU37" s="2667" t="n">
        <v>0</v>
      </c>
      <c r="BV37" s="2667" t="n">
        <v>0</v>
      </c>
      <c r="BW37" s="2747" t="n">
        <v>28.6</v>
      </c>
      <c r="BX37" s="2747" t="n">
        <v>28.6</v>
      </c>
      <c r="BY37" s="2667" t="n">
        <v>0</v>
      </c>
      <c r="BZ37" s="224" t="n"/>
      <c r="CA37" s="2826" t="n"/>
      <c r="CB37" s="2667" t="n">
        <v>156.16082</v>
      </c>
      <c r="CC37" s="2667" t="n">
        <v>0</v>
      </c>
      <c r="CD37" s="2667" t="n">
        <v>0</v>
      </c>
      <c r="CE37" s="2747" t="n">
        <v>156.16082</v>
      </c>
      <c r="CF37" s="2747" t="n">
        <v>156.16082</v>
      </c>
      <c r="CG37" s="2667" t="n">
        <v>134.784</v>
      </c>
      <c r="CH37" s="224" t="n">
        <v>0.1586005757359925</v>
      </c>
      <c r="CI37" s="2826" t="n"/>
      <c r="CJ37" s="2667" t="n">
        <v>71.96592200000001</v>
      </c>
      <c r="CK37" s="2667" t="n">
        <v>0</v>
      </c>
      <c r="CL37" s="2667" t="n">
        <v>65.69540000000001</v>
      </c>
      <c r="CM37" s="2747" t="n">
        <v>71.96592200000001</v>
      </c>
      <c r="CN37" s="2747" t="n">
        <v>6.270522</v>
      </c>
      <c r="CO37" s="2667" t="n">
        <v>61.6763</v>
      </c>
      <c r="CP37" s="224" t="n">
        <v>0.166832673166192</v>
      </c>
      <c r="CQ37" s="389" t="n"/>
      <c r="CR37" s="2673" t="n">
        <v>840.4009159999999</v>
      </c>
      <c r="CS37" s="2673" t="n">
        <v>0</v>
      </c>
      <c r="CT37" s="2673" t="n">
        <v>658.198999</v>
      </c>
      <c r="CU37" s="2673" t="n">
        <v>840.4009159999999</v>
      </c>
      <c r="CV37" s="2673" t="n">
        <v>182.201917</v>
      </c>
      <c r="CW37" s="2673" t="n">
        <v>364.6338</v>
      </c>
      <c r="CX37" s="224">
        <f>IFERROR(+CR37/CW37-1, "-")</f>
        <v/>
      </c>
      <c r="CY37" s="3742" t="n"/>
      <c r="CZ37" s="2828" t="n">
        <v>0</v>
      </c>
      <c r="DA37" s="2667" t="n">
        <v>0</v>
      </c>
      <c r="DB37" s="2667" t="n">
        <v>272.147999</v>
      </c>
      <c r="DC37" s="2667" t="n">
        <v>658.198999</v>
      </c>
      <c r="DD37" s="2667" t="n">
        <v>364.6338</v>
      </c>
      <c r="DE37" s="224">
        <f>+CZ37/DD37-1</f>
        <v/>
      </c>
      <c r="DF37" s="224">
        <f>+DA37/DD37-1</f>
        <v/>
      </c>
      <c r="DG37" s="224">
        <f>+DB37/DD37-1</f>
        <v/>
      </c>
      <c r="DH37" s="224">
        <f>+DC37/DD37-1</f>
        <v/>
      </c>
      <c r="DI37" s="124" t="n"/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N37" s="2868" t="n">
        <v>364.6338</v>
      </c>
      <c r="DO37" s="2658">
        <f>DN37-CR37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</row>
    <row customHeight="1" ht="15" r="38" s="2557">
      <c r="A38" s="557" t="n"/>
      <c r="B38" s="814" t="inlineStr">
        <is>
          <t>Transport</t>
        </is>
      </c>
      <c r="C38" s="643" t="inlineStr">
        <is>
          <t>CAP32</t>
        </is>
      </c>
      <c r="D38" s="2667" t="n">
        <v>0</v>
      </c>
      <c r="E38" s="2667" t="n">
        <v>0</v>
      </c>
      <c r="F38" s="2667" t="n">
        <v>0</v>
      </c>
      <c r="G38" s="2667" t="n">
        <v>0</v>
      </c>
      <c r="H38" s="224" t="n"/>
      <c r="I38" s="184" t="n"/>
      <c r="J38" s="2667" t="n">
        <v>0</v>
      </c>
      <c r="K38" s="2667" t="n">
        <v>0</v>
      </c>
      <c r="L38" s="2667" t="n">
        <v>0</v>
      </c>
      <c r="M38" s="2667" t="n">
        <v>0</v>
      </c>
      <c r="N38" s="224" t="n"/>
      <c r="O38" s="2826" t="n"/>
      <c r="P38" s="2667" t="n">
        <v>0</v>
      </c>
      <c r="Q38" s="2667" t="n">
        <v>0</v>
      </c>
      <c r="R38" s="2667" t="n">
        <v>0</v>
      </c>
      <c r="S38" s="2667" t="n">
        <v>0</v>
      </c>
      <c r="T38" s="224" t="n"/>
      <c r="U38" s="2826" t="n"/>
      <c r="V38" s="2668" t="n">
        <v>0</v>
      </c>
      <c r="W38" s="2668" t="n">
        <v>0</v>
      </c>
      <c r="X38" s="2668" t="n">
        <v>0</v>
      </c>
      <c r="Y38" s="2668" t="n">
        <v>0</v>
      </c>
      <c r="Z38" s="2668" t="n">
        <v>0</v>
      </c>
      <c r="AA38" s="2668" t="n">
        <v>0</v>
      </c>
      <c r="AB38" s="224" t="n"/>
      <c r="AC38" s="2826" t="n"/>
      <c r="AD38" s="2667" t="n">
        <v>0</v>
      </c>
      <c r="AE38" s="2667" t="n">
        <v>0</v>
      </c>
      <c r="AF38" s="2667" t="n">
        <v>0</v>
      </c>
      <c r="AG38" s="2747" t="n">
        <v>0</v>
      </c>
      <c r="AH38" s="2673" t="n">
        <v>0</v>
      </c>
      <c r="AI38" s="2667" t="n">
        <v>0</v>
      </c>
      <c r="AJ38" s="224" t="n"/>
      <c r="AK38" s="389" t="n"/>
      <c r="AL38" s="2667" t="n">
        <v>0</v>
      </c>
      <c r="AM38" s="2667" t="n">
        <v>0</v>
      </c>
      <c r="AN38" s="2667" t="n">
        <v>0</v>
      </c>
      <c r="AO38" s="2667" t="n">
        <v>0</v>
      </c>
      <c r="AP38" s="2747" t="n">
        <v>0</v>
      </c>
      <c r="AQ38" s="2747" t="n">
        <v>0</v>
      </c>
      <c r="AR38" s="2667" t="n">
        <v>0</v>
      </c>
      <c r="AS38" s="224" t="n"/>
      <c r="AT38" s="389" t="n"/>
      <c r="AU38" s="2667" t="n">
        <v>0</v>
      </c>
      <c r="AV38" s="2667" t="n">
        <v>0</v>
      </c>
      <c r="AW38" s="2667" t="n">
        <v>0</v>
      </c>
      <c r="AX38" s="2747" t="n">
        <v>0</v>
      </c>
      <c r="AY38" s="2747" t="n">
        <v>0</v>
      </c>
      <c r="AZ38" s="2667" t="n">
        <v>0</v>
      </c>
      <c r="BA38" s="224" t="n"/>
      <c r="BB38" s="389" t="n"/>
      <c r="BC38" s="2667" t="n">
        <v>0</v>
      </c>
      <c r="BD38" s="2667" t="n">
        <v>0</v>
      </c>
      <c r="BE38" s="2667" t="n">
        <v>0</v>
      </c>
      <c r="BF38" s="2747" t="n">
        <v>0</v>
      </c>
      <c r="BG38" s="2747" t="n">
        <v>0</v>
      </c>
      <c r="BH38" s="2667" t="n">
        <v>0</v>
      </c>
      <c r="BI38" s="224" t="n"/>
      <c r="BJ38" s="389" t="n"/>
      <c r="BK38" s="2667" t="n">
        <v>0</v>
      </c>
      <c r="BL38" s="2667" t="n">
        <v>0</v>
      </c>
      <c r="BM38" s="2667" t="n">
        <v>0</v>
      </c>
      <c r="BN38" s="2667" t="n">
        <v>0</v>
      </c>
      <c r="BO38" s="2747" t="n">
        <v>0</v>
      </c>
      <c r="BP38" s="2747" t="n">
        <v>0</v>
      </c>
      <c r="BQ38" s="2667" t="n">
        <v>0</v>
      </c>
      <c r="BR38" s="224" t="n"/>
      <c r="BS38" s="2826" t="n"/>
      <c r="BT38" s="2667" t="n">
        <v>0</v>
      </c>
      <c r="BU38" s="2667" t="n">
        <v>0</v>
      </c>
      <c r="BV38" s="2667" t="n">
        <v>0</v>
      </c>
      <c r="BW38" s="2747" t="n">
        <v>0</v>
      </c>
      <c r="BX38" s="2747" t="n">
        <v>0</v>
      </c>
      <c r="BY38" s="2667" t="n">
        <v>0</v>
      </c>
      <c r="BZ38" s="224" t="n"/>
      <c r="CA38" s="2826" t="n"/>
      <c r="CB38" s="2667" t="n">
        <v>0</v>
      </c>
      <c r="CC38" s="2667" t="n">
        <v>0</v>
      </c>
      <c r="CD38" s="2667" t="n">
        <v>0</v>
      </c>
      <c r="CE38" s="2747" t="n">
        <v>0</v>
      </c>
      <c r="CF38" s="2747" t="n">
        <v>0</v>
      </c>
      <c r="CG38" s="2667" t="n">
        <v>0</v>
      </c>
      <c r="CH38" s="224" t="n"/>
      <c r="CI38" s="2826" t="n"/>
      <c r="CJ38" s="2667" t="n">
        <v>0</v>
      </c>
      <c r="CK38" s="2667" t="n">
        <v>0</v>
      </c>
      <c r="CL38" s="2667" t="n">
        <v>0</v>
      </c>
      <c r="CM38" s="2747" t="n">
        <v>0</v>
      </c>
      <c r="CN38" s="2747" t="n">
        <v>0</v>
      </c>
      <c r="CO38" s="2667" t="n">
        <v>0</v>
      </c>
      <c r="CP38" s="224" t="n"/>
      <c r="CQ38" s="389" t="n"/>
      <c r="CR38" s="2673" t="n">
        <v>0</v>
      </c>
      <c r="CS38" s="2673" t="n">
        <v>0</v>
      </c>
      <c r="CT38" s="2673" t="n">
        <v>0</v>
      </c>
      <c r="CU38" s="2673" t="n">
        <v>0</v>
      </c>
      <c r="CV38" s="2673" t="n">
        <v>0</v>
      </c>
      <c r="CW38" s="2673" t="n">
        <v>0</v>
      </c>
      <c r="CX38" s="224">
        <f>IFERROR(+CR38/CW38-1, "-")</f>
        <v/>
      </c>
      <c r="CY38" s="392" t="n"/>
      <c r="CZ38" s="2828" t="n">
        <v>0</v>
      </c>
      <c r="DA38" s="2667" t="n">
        <v>0</v>
      </c>
      <c r="DB38" s="2667" t="n">
        <v>0</v>
      </c>
      <c r="DC38" s="2667" t="n">
        <v>0</v>
      </c>
      <c r="DD38" s="2667" t="n">
        <v>0</v>
      </c>
      <c r="DE38" s="224" t="n"/>
      <c r="DF38" s="224" t="n"/>
      <c r="DG38" s="224" t="n"/>
      <c r="DH38" s="224" t="n"/>
      <c r="DI38" s="124" t="n"/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N38" s="2868" t="n">
        <v>0</v>
      </c>
      <c r="DO38" s="2658">
        <f>DN38-CR38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</row>
    <row customHeight="1" ht="15" r="39" s="2557">
      <c r="A39" s="557" t="n"/>
      <c r="B39" s="814" t="inlineStr">
        <is>
          <t>Autres(mat. Bureau, bureautique,…)</t>
        </is>
      </c>
      <c r="C39" s="643" t="inlineStr">
        <is>
          <t>CAP33</t>
        </is>
      </c>
      <c r="D39" s="2667" t="n">
        <v>0</v>
      </c>
      <c r="E39" s="2667" t="n">
        <v>66.66666666666666</v>
      </c>
      <c r="F39" s="2667" t="n">
        <v>-66.66666666666666</v>
      </c>
      <c r="G39" s="2667" t="n">
        <v>1.375</v>
      </c>
      <c r="H39" s="224" t="n">
        <v>-1</v>
      </c>
      <c r="I39" s="184" t="n"/>
      <c r="J39" s="2667" t="n">
        <v>0</v>
      </c>
      <c r="K39" s="2667" t="n">
        <v>16.66666666666666</v>
      </c>
      <c r="L39" s="2667" t="n">
        <v>-16.66666666666666</v>
      </c>
      <c r="M39" s="2667" t="n">
        <v>0</v>
      </c>
      <c r="N39" s="224" t="n"/>
      <c r="O39" s="2826" t="n"/>
      <c r="P39" s="2667" t="n">
        <v>0</v>
      </c>
      <c r="Q39" s="2667" t="n">
        <v>16.66666666666666</v>
      </c>
      <c r="R39" s="2667" t="n">
        <v>-16.66666666666666</v>
      </c>
      <c r="S39" s="2667" t="n">
        <v>1.431203</v>
      </c>
      <c r="T39" s="224" t="n">
        <v>-1</v>
      </c>
      <c r="U39" s="2826" t="n"/>
      <c r="V39" s="2668" t="n">
        <v>0</v>
      </c>
      <c r="W39" s="2668" t="n">
        <v>230.58565</v>
      </c>
      <c r="X39" s="2668" t="n">
        <v>230.58565</v>
      </c>
      <c r="Y39" s="2668" t="n">
        <v>-230.58565</v>
      </c>
      <c r="Z39" s="2668" t="n">
        <v>-230.58565</v>
      </c>
      <c r="AA39" s="2668" t="n">
        <v>0</v>
      </c>
      <c r="AB39" s="224" t="n"/>
      <c r="AC39" s="2826" t="n"/>
      <c r="AD39" s="2667" t="n">
        <v>0</v>
      </c>
      <c r="AE39" s="2667" t="n">
        <v>230.58565</v>
      </c>
      <c r="AF39" s="2667" t="n">
        <v>230.58565</v>
      </c>
      <c r="AG39" s="2747" t="n">
        <v>-230.58565</v>
      </c>
      <c r="AH39" s="2673" t="n">
        <v>-230.58565</v>
      </c>
      <c r="AI39" s="2667" t="n">
        <v>0</v>
      </c>
      <c r="AJ39" s="224" t="n"/>
      <c r="AK39" s="389" t="n"/>
      <c r="AL39" s="2667" t="n">
        <v>0</v>
      </c>
      <c r="AM39" s="2667" t="n">
        <v>230.58565</v>
      </c>
      <c r="AN39" s="2667" t="n">
        <v>230.58565</v>
      </c>
      <c r="AO39" s="2667" t="n">
        <v>230.58565</v>
      </c>
      <c r="AP39" s="2747" t="n">
        <v>-230.58565</v>
      </c>
      <c r="AQ39" s="2747" t="n">
        <v>-230.58565</v>
      </c>
      <c r="AR39" s="2667" t="n">
        <v>0</v>
      </c>
      <c r="AS39" s="224" t="n"/>
      <c r="AT39" s="389" t="n"/>
      <c r="AU39" s="2667" t="n">
        <v>0</v>
      </c>
      <c r="AV39" s="2667" t="n">
        <v>16.66666666666666</v>
      </c>
      <c r="AW39" s="2667" t="n">
        <v>16.66666666666666</v>
      </c>
      <c r="AX39" s="2747" t="n">
        <v>-16.66666666666666</v>
      </c>
      <c r="AY39" s="2747" t="n">
        <v>-16.66666666666666</v>
      </c>
      <c r="AZ39" s="2667" t="n">
        <v>0</v>
      </c>
      <c r="BA39" s="224" t="n"/>
      <c r="BB39" s="389" t="n"/>
      <c r="BC39" s="2667" t="n">
        <v>0</v>
      </c>
      <c r="BD39" s="2667" t="n">
        <v>76.66666666666667</v>
      </c>
      <c r="BE39" s="2667" t="n">
        <v>76.66666666666667</v>
      </c>
      <c r="BF39" s="2747" t="n">
        <v>-76.66666666666667</v>
      </c>
      <c r="BG39" s="2747" t="n">
        <v>-76.66666666666667</v>
      </c>
      <c r="BH39" s="2667" t="n">
        <v>0</v>
      </c>
      <c r="BI39" s="224" t="n"/>
      <c r="BJ39" s="389" t="n"/>
      <c r="BK39" s="2667" t="n">
        <v>0</v>
      </c>
      <c r="BL39" s="2667" t="n">
        <v>76.66666666666667</v>
      </c>
      <c r="BM39" s="2667" t="n">
        <v>76.6666666666667</v>
      </c>
      <c r="BN39" s="2667" t="n">
        <v>76.6666666666667</v>
      </c>
      <c r="BO39" s="2747" t="n">
        <v>-76.66666666666667</v>
      </c>
      <c r="BP39" s="2747" t="n">
        <v>-76.6666666666667</v>
      </c>
      <c r="BQ39" s="2667" t="n">
        <v>0</v>
      </c>
      <c r="BR39" s="224" t="n"/>
      <c r="BS39" s="2826" t="n"/>
      <c r="BT39" s="2667" t="n">
        <v>0</v>
      </c>
      <c r="BU39" s="2667" t="n">
        <v>16.66666666666666</v>
      </c>
      <c r="BV39" s="2667" t="n">
        <v>93.3333333333334</v>
      </c>
      <c r="BW39" s="2747" t="n">
        <v>-16.66666666666666</v>
      </c>
      <c r="BX39" s="2747" t="n">
        <v>-93.3333333333334</v>
      </c>
      <c r="BY39" s="2667" t="n">
        <v>0</v>
      </c>
      <c r="BZ39" s="224" t="n"/>
      <c r="CA39" s="2826" t="n"/>
      <c r="CB39" s="2667" t="n">
        <v>0</v>
      </c>
      <c r="CC39" s="2667" t="n">
        <v>16.66666666666666</v>
      </c>
      <c r="CD39" s="2667" t="n">
        <v>116.0779166666668</v>
      </c>
      <c r="CE39" s="2747" t="n">
        <v>-16.66666666666666</v>
      </c>
      <c r="CF39" s="2747" t="n">
        <v>-116.0779166666668</v>
      </c>
      <c r="CG39" s="2667" t="n">
        <v>0</v>
      </c>
      <c r="CH39" s="224" t="n"/>
      <c r="CI39" s="2826" t="n"/>
      <c r="CJ39" s="2667" t="n">
        <v>0</v>
      </c>
      <c r="CK39" s="2667" t="n">
        <v>16.66666666666666</v>
      </c>
      <c r="CL39" s="2667" t="n">
        <v>200.5828676666667</v>
      </c>
      <c r="CM39" s="2747" t="n">
        <v>-16.66666666666666</v>
      </c>
      <c r="CN39" s="2747" t="n">
        <v>-200.5828676666667</v>
      </c>
      <c r="CO39" s="2667" t="n">
        <v>0</v>
      </c>
      <c r="CP39" s="224" t="n"/>
      <c r="CQ39" s="389" t="n"/>
      <c r="CR39" s="2673" t="n">
        <v>0</v>
      </c>
      <c r="CS39" s="2673" t="n">
        <v>1011.75695</v>
      </c>
      <c r="CT39" s="2673" t="n">
        <v>486.6607843333335</v>
      </c>
      <c r="CU39" s="2673" t="n">
        <v>-1011.75695</v>
      </c>
      <c r="CV39" s="2673" t="n">
        <v>-486.6607843333335</v>
      </c>
      <c r="CW39" s="2673" t="n">
        <v>2.806203</v>
      </c>
      <c r="CX39" s="224">
        <f>IFERROR(+CR39/CW39-1, "-")</f>
        <v/>
      </c>
      <c r="CY39" s="392" t="n"/>
      <c r="CZ39" s="2828" t="n">
        <v>1011.75695</v>
      </c>
      <c r="DA39" s="2667" t="n">
        <v>1011.1682</v>
      </c>
      <c r="DB39" s="2667" t="n">
        <v>739.0202010000002</v>
      </c>
      <c r="DC39" s="2667" t="n">
        <v>486.6607843333335</v>
      </c>
      <c r="DD39" s="2667" t="n">
        <v>2.806203</v>
      </c>
      <c r="DE39" s="224" t="n"/>
      <c r="DF39" s="224" t="n"/>
      <c r="DG39" s="224" t="n"/>
      <c r="DH39" s="224" t="n"/>
      <c r="DI39" s="124" t="n"/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N39" s="2868" t="n">
        <v>2.806203</v>
      </c>
      <c r="DO39" s="2658">
        <f>DN39-CR39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</row>
    <row customHeight="1" ht="15" r="40" s="2557">
      <c r="A40" s="557" t="n"/>
      <c r="B40" s="814" t="inlineStr">
        <is>
          <t>Materiel bureautique</t>
        </is>
      </c>
      <c r="C40" s="643" t="inlineStr">
        <is>
          <t>CAP34</t>
        </is>
      </c>
      <c r="D40" s="2825" t="n">
        <v>0</v>
      </c>
      <c r="E40" s="2667" t="n">
        <v>0</v>
      </c>
      <c r="F40" s="2667" t="n">
        <v>0</v>
      </c>
      <c r="G40" s="2667" t="n">
        <v>0</v>
      </c>
      <c r="H40" s="224" t="n"/>
      <c r="I40" s="184" t="n"/>
      <c r="J40" s="2825" t="n">
        <v>0</v>
      </c>
      <c r="K40" s="2667" t="n">
        <v>0</v>
      </c>
      <c r="L40" s="2667" t="n">
        <v>0</v>
      </c>
      <c r="M40" s="2667" t="n">
        <v>0</v>
      </c>
      <c r="N40" s="224" t="n"/>
      <c r="O40" s="2826" t="n"/>
      <c r="P40" s="2825" t="n">
        <v>0.58875</v>
      </c>
      <c r="Q40" s="2667" t="n">
        <v>0</v>
      </c>
      <c r="R40" s="2667" t="n">
        <v>0.58875</v>
      </c>
      <c r="S40" s="2667" t="n">
        <v>0</v>
      </c>
      <c r="T40" s="224" t="n"/>
      <c r="U40" s="2826" t="n"/>
      <c r="V40" s="3195" t="n">
        <v>0</v>
      </c>
      <c r="W40" s="2668" t="n">
        <v>0</v>
      </c>
      <c r="X40" s="2668" t="n">
        <v>0</v>
      </c>
      <c r="Y40" s="2668" t="n">
        <v>0</v>
      </c>
      <c r="Z40" s="2668" t="n">
        <v>0</v>
      </c>
      <c r="AA40" s="2668" t="n">
        <v>0.906025</v>
      </c>
      <c r="AB40" s="224" t="n">
        <v>-1</v>
      </c>
      <c r="AC40" s="2826" t="n"/>
      <c r="AD40" s="2825" t="n">
        <v>0</v>
      </c>
      <c r="AE40" s="2667" t="n">
        <v>0</v>
      </c>
      <c r="AF40" s="2667" t="n">
        <v>0</v>
      </c>
      <c r="AG40" s="2747" t="n">
        <v>0</v>
      </c>
      <c r="AH40" s="2673" t="n">
        <v>0</v>
      </c>
      <c r="AI40" s="2667" t="n">
        <v>1.217288</v>
      </c>
      <c r="AJ40" s="224" t="n">
        <v>-1</v>
      </c>
      <c r="AK40" s="389" t="n"/>
      <c r="AL40" s="2825" t="n">
        <v>0.405875</v>
      </c>
      <c r="AM40" s="2667" t="n">
        <v>0</v>
      </c>
      <c r="AN40" s="2667" t="n">
        <v>0</v>
      </c>
      <c r="AO40" s="2667" t="n">
        <v>0</v>
      </c>
      <c r="AP40" s="2747" t="n">
        <v>0.405875</v>
      </c>
      <c r="AQ40" s="2747" t="n">
        <v>0.405875</v>
      </c>
      <c r="AR40" s="2667" t="n">
        <v>0</v>
      </c>
      <c r="AS40" s="224" t="n"/>
      <c r="AT40" s="389" t="n"/>
      <c r="AU40" s="2825" t="n">
        <v>0</v>
      </c>
      <c r="AV40" s="2667" t="n">
        <v>0</v>
      </c>
      <c r="AW40" s="2667" t="n">
        <v>0</v>
      </c>
      <c r="AX40" s="2747" t="n">
        <v>0</v>
      </c>
      <c r="AY40" s="2747" t="n">
        <v>0</v>
      </c>
      <c r="AZ40" s="2667" t="n">
        <v>0</v>
      </c>
      <c r="BA40" s="224" t="n"/>
      <c r="BB40" s="389" t="n"/>
      <c r="BC40" s="2825" t="n">
        <v>0</v>
      </c>
      <c r="BD40" s="2667" t="n">
        <v>0</v>
      </c>
      <c r="BE40" s="2667" t="n">
        <v>0</v>
      </c>
      <c r="BF40" s="2747" t="n">
        <v>0</v>
      </c>
      <c r="BG40" s="2747" t="n">
        <v>0</v>
      </c>
      <c r="BH40" s="2667" t="n">
        <v>2.578933</v>
      </c>
      <c r="BI40" s="224" t="n">
        <v>-1</v>
      </c>
      <c r="BJ40" s="389" t="n"/>
      <c r="BK40" s="2825" t="n">
        <v>0</v>
      </c>
      <c r="BL40" s="2667" t="n">
        <v>0</v>
      </c>
      <c r="BM40" s="2667" t="n">
        <v>0</v>
      </c>
      <c r="BN40" s="2667" t="n">
        <v>0</v>
      </c>
      <c r="BO40" s="2747" t="n">
        <v>0</v>
      </c>
      <c r="BP40" s="2747" t="n">
        <v>0</v>
      </c>
      <c r="BQ40" s="2667" t="n">
        <v>1.9869</v>
      </c>
      <c r="BR40" s="224" t="n">
        <v>-1</v>
      </c>
      <c r="BS40" s="2826" t="n"/>
      <c r="BT40" s="2825" t="n">
        <v>0.46605</v>
      </c>
      <c r="BU40" s="2667" t="n">
        <v>0</v>
      </c>
      <c r="BV40" s="2667" t="n">
        <v>0</v>
      </c>
      <c r="BW40" s="2747" t="n">
        <v>0.46605</v>
      </c>
      <c r="BX40" s="2747" t="n">
        <v>0.46605</v>
      </c>
      <c r="BY40" s="2667" t="n">
        <v>0</v>
      </c>
      <c r="BZ40" s="224" t="n"/>
      <c r="CA40" s="2826" t="n"/>
      <c r="CB40" s="2825" t="n">
        <v>2.491525</v>
      </c>
      <c r="CC40" s="2667" t="n">
        <v>0</v>
      </c>
      <c r="CD40" s="2667" t="n">
        <v>0</v>
      </c>
      <c r="CE40" s="2747" t="n">
        <v>2.491525</v>
      </c>
      <c r="CF40" s="2747" t="n">
        <v>2.491525</v>
      </c>
      <c r="CG40" s="2667" t="n">
        <v>0</v>
      </c>
      <c r="CH40" s="224" t="n"/>
      <c r="CI40" s="2826" t="n"/>
      <c r="CJ40" s="2825" t="n">
        <v>0</v>
      </c>
      <c r="CK40" s="2667" t="n">
        <v>0</v>
      </c>
      <c r="CL40" s="2667" t="n">
        <v>0</v>
      </c>
      <c r="CM40" s="2747" t="n">
        <v>0</v>
      </c>
      <c r="CN40" s="2747" t="n">
        <v>0</v>
      </c>
      <c r="CO40" s="2667" t="n">
        <v>0.6050450000000001</v>
      </c>
      <c r="CP40" s="224" t="n">
        <v>-1</v>
      </c>
      <c r="CQ40" s="389" t="n"/>
      <c r="CR40" s="2673" t="n">
        <v>3.9522</v>
      </c>
      <c r="CS40" s="2673" t="n">
        <v>0</v>
      </c>
      <c r="CT40" s="2673" t="n">
        <v>0.994625</v>
      </c>
      <c r="CU40" s="2673" t="n">
        <v>3.9522</v>
      </c>
      <c r="CV40" s="2673" t="n">
        <v>2.957575</v>
      </c>
      <c r="CW40" s="2673" t="n">
        <v>7.294191000000001</v>
      </c>
      <c r="CX40" s="224">
        <f>IFERROR(+CR40/CW40-1, "-")</f>
        <v/>
      </c>
      <c r="CY40" s="392" t="n"/>
      <c r="CZ40" s="2828" t="n">
        <v>0</v>
      </c>
      <c r="DA40" s="2667" t="n">
        <v>0.58875</v>
      </c>
      <c r="DB40" s="2667" t="n">
        <v>0.58875</v>
      </c>
      <c r="DC40" s="2667" t="n">
        <v>0.994625</v>
      </c>
      <c r="DD40" s="2667" t="n">
        <v>7.294191000000001</v>
      </c>
      <c r="DE40" s="224">
        <f>+CZ40/DD40-1</f>
        <v/>
      </c>
      <c r="DF40" s="224">
        <f>+DA40/DD40-1</f>
        <v/>
      </c>
      <c r="DG40" s="224">
        <f>+DB40/DD40-1</f>
        <v/>
      </c>
      <c r="DH40" s="224">
        <f>+DC40/DD40-1</f>
        <v/>
      </c>
      <c r="DI40" s="124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N40" s="3751" t="n">
        <v>7.294191</v>
      </c>
      <c r="DO40" s="2658">
        <f>DN40-CR40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Height="1" ht="15" r="41" s="2557">
      <c r="A41" s="567" t="n"/>
      <c r="B41" s="843" t="inlineStr">
        <is>
          <t>Mobilier de bureau</t>
        </is>
      </c>
      <c r="C41" s="643" t="inlineStr">
        <is>
          <t>CAP35</t>
        </is>
      </c>
      <c r="D41" s="2908" t="n">
        <v>0</v>
      </c>
      <c r="E41" s="3744" t="n">
        <v>0</v>
      </c>
      <c r="F41" s="3744" t="n">
        <v>0</v>
      </c>
      <c r="G41" s="3744" t="n">
        <v>6.244</v>
      </c>
      <c r="H41" s="513" t="n">
        <v>-1</v>
      </c>
      <c r="I41" s="3752" t="n"/>
      <c r="J41" s="2908" t="n">
        <v>0</v>
      </c>
      <c r="K41" s="3744" t="n">
        <v>0</v>
      </c>
      <c r="L41" s="3744" t="n">
        <v>0</v>
      </c>
      <c r="M41" s="3744" t="n">
        <v>0</v>
      </c>
      <c r="N41" s="513" t="n"/>
      <c r="O41" s="3361" t="n"/>
      <c r="P41" s="2908" t="n">
        <v>0</v>
      </c>
      <c r="Q41" s="3744" t="n">
        <v>0</v>
      </c>
      <c r="R41" s="3744" t="n">
        <v>0</v>
      </c>
      <c r="S41" s="3744" t="n">
        <v>0</v>
      </c>
      <c r="T41" s="513" t="n"/>
      <c r="U41" s="3361" t="n"/>
      <c r="V41" s="3241" t="n">
        <v>0</v>
      </c>
      <c r="W41" s="3241" t="n">
        <v>0</v>
      </c>
      <c r="X41" s="3241" t="n">
        <v>0</v>
      </c>
      <c r="Y41" s="3241" t="n">
        <v>0</v>
      </c>
      <c r="Z41" s="3241" t="n">
        <v>0</v>
      </c>
      <c r="AA41" s="3241" t="n">
        <v>4.394</v>
      </c>
      <c r="AB41" s="513" t="n">
        <v>-1</v>
      </c>
      <c r="AC41" s="3361" t="n"/>
      <c r="AD41" s="2908" t="n">
        <v>0.4</v>
      </c>
      <c r="AE41" s="3744" t="n">
        <v>0</v>
      </c>
      <c r="AF41" s="3744" t="n">
        <v>0</v>
      </c>
      <c r="AG41" s="2747" t="n">
        <v>0.4</v>
      </c>
      <c r="AH41" s="3744" t="n">
        <v>0.4</v>
      </c>
      <c r="AI41" s="3744" t="n">
        <v>13.5714</v>
      </c>
      <c r="AJ41" s="513" t="n">
        <v>-0.9705262537394815</v>
      </c>
      <c r="AK41" s="1042" t="n"/>
      <c r="AL41" s="2908" t="n">
        <v>2.728281</v>
      </c>
      <c r="AM41" s="3744" t="n">
        <v>0</v>
      </c>
      <c r="AN41" s="3744" t="n">
        <v>0</v>
      </c>
      <c r="AO41" s="3744" t="n">
        <v>0</v>
      </c>
      <c r="AP41" s="2747" t="n">
        <v>2.728281</v>
      </c>
      <c r="AQ41" s="2747" t="n">
        <v>2.728281</v>
      </c>
      <c r="AR41" s="3744" t="n">
        <v>0</v>
      </c>
      <c r="AS41" s="513" t="n"/>
      <c r="AT41" s="1042" t="n"/>
      <c r="AU41" s="2908" t="n">
        <v>0.4</v>
      </c>
      <c r="AV41" s="3744" t="n">
        <v>0</v>
      </c>
      <c r="AW41" s="3744" t="n">
        <v>0</v>
      </c>
      <c r="AX41" s="3744" t="n">
        <v>0.4</v>
      </c>
      <c r="AY41" s="3744" t="n">
        <v>0.4</v>
      </c>
      <c r="AZ41" s="3744" t="n">
        <v>4.73</v>
      </c>
      <c r="BA41" s="513" t="n">
        <v>-0.9154334038054969</v>
      </c>
      <c r="BB41" s="1042" t="n"/>
      <c r="BC41" s="2908" t="n">
        <v>0</v>
      </c>
      <c r="BD41" s="3744" t="n">
        <v>0</v>
      </c>
      <c r="BE41" s="3744" t="n">
        <v>0</v>
      </c>
      <c r="BF41" s="3744" t="n">
        <v>0</v>
      </c>
      <c r="BG41" s="3744" t="n">
        <v>0</v>
      </c>
      <c r="BH41" s="3744" t="n">
        <v>0</v>
      </c>
      <c r="BI41" s="513" t="n"/>
      <c r="BJ41" s="1042" t="n"/>
      <c r="BK41" s="2908" t="n">
        <v>0</v>
      </c>
      <c r="BL41" s="3744" t="n">
        <v>0</v>
      </c>
      <c r="BM41" s="3744" t="n">
        <v>0</v>
      </c>
      <c r="BN41" s="3744" t="n">
        <v>0</v>
      </c>
      <c r="BO41" s="3744" t="n">
        <v>0</v>
      </c>
      <c r="BP41" s="3744" t="n">
        <v>0</v>
      </c>
      <c r="BQ41" s="3744" t="n">
        <v>0</v>
      </c>
      <c r="BR41" s="513" t="n"/>
      <c r="BS41" s="3361" t="n"/>
      <c r="BT41" s="2908" t="n">
        <v>0</v>
      </c>
      <c r="BU41" s="3744" t="n">
        <v>0</v>
      </c>
      <c r="BV41" s="3744" t="n">
        <v>0</v>
      </c>
      <c r="BW41" s="3744" t="n">
        <v>0</v>
      </c>
      <c r="BX41" s="3744" t="n">
        <v>0</v>
      </c>
      <c r="BY41" s="3744" t="n">
        <v>0</v>
      </c>
      <c r="BZ41" s="513" t="n"/>
      <c r="CA41" s="3361" t="n"/>
      <c r="CB41" s="2908" t="n">
        <v>3.953</v>
      </c>
      <c r="CC41" s="3744" t="n">
        <v>0</v>
      </c>
      <c r="CD41" s="3744" t="n">
        <v>0</v>
      </c>
      <c r="CE41" s="3744" t="n">
        <v>3.953</v>
      </c>
      <c r="CF41" s="3744" t="n">
        <v>3.953</v>
      </c>
      <c r="CG41" s="3744" t="n">
        <v>0</v>
      </c>
      <c r="CH41" s="513" t="n"/>
      <c r="CI41" s="3361" t="n"/>
      <c r="CJ41" s="2908" t="n">
        <v>0</v>
      </c>
      <c r="CK41" s="3744" t="n">
        <v>0</v>
      </c>
      <c r="CL41" s="3744" t="n">
        <v>0</v>
      </c>
      <c r="CM41" s="3744" t="n">
        <v>0</v>
      </c>
      <c r="CN41" s="3744" t="n">
        <v>0</v>
      </c>
      <c r="CO41" s="3744" t="n">
        <v>0</v>
      </c>
      <c r="CP41" s="513" t="n"/>
      <c r="CQ41" s="1042" t="n"/>
      <c r="CR41" s="3744" t="n">
        <v>7.481280999999999</v>
      </c>
      <c r="CS41" s="3744" t="n">
        <v>0</v>
      </c>
      <c r="CT41" s="3744" t="n">
        <v>3.528281</v>
      </c>
      <c r="CU41" s="3744" t="n">
        <v>7.481280999999999</v>
      </c>
      <c r="CV41" s="3744" t="n">
        <v>3.952999999999999</v>
      </c>
      <c r="CW41" s="3744" t="n">
        <v>28.9394</v>
      </c>
      <c r="CX41" s="215">
        <f>IFERROR(+CR41/CW41-1, "-")</f>
        <v/>
      </c>
      <c r="CY41" s="3753" t="n"/>
      <c r="CZ41" s="3754" t="n">
        <v>0</v>
      </c>
      <c r="DA41" s="3755" t="n">
        <v>0</v>
      </c>
      <c r="DB41" s="3755" t="n">
        <v>0.4</v>
      </c>
      <c r="DC41" s="3755" t="n">
        <v>3.528281</v>
      </c>
      <c r="DD41" s="3755" t="n">
        <v>28.9394</v>
      </c>
      <c r="DE41" s="1245">
        <f>+CZ41/DD41-1</f>
        <v/>
      </c>
      <c r="DF41" s="1245">
        <f>+DA41/DD41-1</f>
        <v/>
      </c>
      <c r="DG41" s="1245">
        <f>+DB41/DD41-1</f>
        <v/>
      </c>
      <c r="DH41" s="1245">
        <f>+DC41/DD41-1</f>
        <v/>
      </c>
      <c r="DI41" s="124" t="n"/>
      <c r="DJ41" s="2657">
        <f>SUM(D41,J41,P41,V41,AD41,AL41,AU41,BC41,BK41,BT41,CB41,CJ41)-CR41</f>
        <v/>
      </c>
      <c r="DK41" s="2657">
        <f>SUM(E41,K41,Q41,W41,AE41,AM41,AV41,BD41,BL41,BU41,CC41,CK41)-CS41</f>
        <v/>
      </c>
      <c r="DL41" s="2657">
        <f>SUM(G41,M41,S41,AA41,AI41,AR41,AZ41,BH41,BQ41,BY41,CG41,CO41)-CW41</f>
        <v/>
      </c>
      <c r="DM41" s="2657">
        <f>SUM(D41,J41,P41,V41,AD41,AL41,AU41,BC41,,BN41,BV41,CD41,CL41)-CT41</f>
        <v/>
      </c>
      <c r="DN41" s="3746" t="n">
        <v>28.9394</v>
      </c>
      <c r="DO41" s="2658">
        <f>DN41-CR41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</row>
    <row customHeight="1" ht="30" r="42" s="2557">
      <c r="DA42" s="34" t="n"/>
      <c r="DI42" s="124" t="n"/>
      <c r="DX42" s="2811">
        <f>(CS42-CZ42)*10^6</f>
        <v/>
      </c>
      <c r="DY42" s="2811">
        <f>(CT42-DC42)*10^6</f>
        <v/>
      </c>
      <c r="DZ42" s="2811">
        <f>(CW42-DD42)*10^6</f>
        <v/>
      </c>
    </row>
    <row customHeight="1" ht="23.25" r="43" s="2557"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3756" t="n"/>
      <c r="CS43" s="3756" t="n"/>
      <c r="CT43" s="3756" t="n"/>
      <c r="CU43" s="2725" t="n"/>
      <c r="CV43" s="2725" t="n"/>
      <c r="CW43" s="2739" t="n"/>
      <c r="CX43" s="238" t="n"/>
      <c r="CY43" s="12" t="n"/>
      <c r="CZ43" s="2739" t="n"/>
      <c r="DA43" s="2739" t="n"/>
      <c r="DB43" s="2739" t="n"/>
      <c r="DC43" s="2739" t="n"/>
      <c r="DD43" s="2724" t="n"/>
      <c r="DI43" s="124" t="n"/>
      <c r="DX43" s="2811">
        <f>(CS43-CZ43)*10^6</f>
        <v/>
      </c>
      <c r="DY43" s="2811">
        <f>(CT43-DC43)*10^6</f>
        <v/>
      </c>
      <c r="DZ43" s="2811">
        <f>(CW43-DD43)*10^6</f>
        <v/>
      </c>
    </row>
    <row customHeight="1" ht="20.25" r="44" s="2557"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3756" t="n"/>
      <c r="CS44" s="3756" t="n"/>
      <c r="CT44" s="2978" t="n"/>
      <c r="CU44" s="2978" t="n"/>
      <c r="CV44" s="2978" t="n"/>
      <c r="CW44" s="2978" t="n"/>
      <c r="CX44" s="238" t="n"/>
      <c r="CY44" s="12" t="n"/>
      <c r="CZ44" s="2978" t="n"/>
      <c r="DA44" s="2978" t="n"/>
      <c r="DB44" s="2978" t="n"/>
      <c r="DC44" s="2978" t="n"/>
      <c r="DD44" s="3757" t="n"/>
      <c r="DI44" s="124" t="n"/>
      <c r="DX44" s="2811">
        <f>(CS44-CZ44)*10^6</f>
        <v/>
      </c>
      <c r="DY44" s="2811">
        <f>(CT44-DC44)*10^6</f>
        <v/>
      </c>
      <c r="DZ44" s="2811">
        <f>(CW44-DD44)*10^6</f>
        <v/>
      </c>
    </row>
    <row r="45"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978" t="n"/>
      <c r="CS45" s="2978" t="n"/>
      <c r="CT45" s="2978" t="n"/>
      <c r="CU45" s="2978" t="n"/>
      <c r="CV45" s="2978" t="n"/>
      <c r="CW45" s="2978" t="n"/>
      <c r="CX45" s="238" t="n"/>
      <c r="CY45" s="12" t="n"/>
      <c r="CZ45" s="2978" t="n"/>
      <c r="DA45" s="2978" t="n"/>
      <c r="DB45" s="2978" t="n"/>
      <c r="DC45" s="2978" t="n"/>
      <c r="DD45" s="3757" t="n"/>
      <c r="DI45" s="124" t="n"/>
      <c r="DX45" s="2811">
        <f>(CS45-CZ45)*10^6</f>
        <v/>
      </c>
      <c r="DY45" s="2811">
        <f>(CT45-DC45)*10^6</f>
        <v/>
      </c>
      <c r="DZ45" s="2811">
        <f>(CW45-DD45)*10^6</f>
        <v/>
      </c>
    </row>
    <row r="46"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978" t="n"/>
      <c r="CS46" s="2978" t="n"/>
      <c r="CT46" s="2978" t="n"/>
      <c r="CU46" s="2978" t="n"/>
      <c r="CV46" s="2978" t="n"/>
      <c r="CW46" s="2978" t="n"/>
      <c r="CX46" s="238" t="n"/>
      <c r="CY46" s="12" t="n"/>
      <c r="CZ46" s="2978" t="n"/>
      <c r="DA46" s="2978" t="n"/>
      <c r="DB46" s="2978" t="n"/>
      <c r="DC46" s="2978" t="n"/>
      <c r="DD46" s="3757" t="n"/>
      <c r="DI46" s="124" t="n"/>
      <c r="DX46" s="2811">
        <f>(CS46-CZ46)*10^6</f>
        <v/>
      </c>
      <c r="DY46" s="2811">
        <f>(CT46-DC46)*10^6</f>
        <v/>
      </c>
      <c r="DZ46" s="2811">
        <f>(CW46-DD46)*10^6</f>
        <v/>
      </c>
    </row>
    <row r="47"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978" t="n"/>
      <c r="CS47" s="2978" t="n"/>
      <c r="CT47" s="2978" t="n"/>
      <c r="CU47" s="2978" t="n"/>
      <c r="CV47" s="2978" t="n"/>
      <c r="CW47" s="2978" t="n"/>
      <c r="CX47" s="238" t="n"/>
      <c r="CY47" s="12" t="n"/>
      <c r="CZ47" s="2978" t="n"/>
      <c r="DA47" s="2978" t="n"/>
      <c r="DB47" s="2978" t="n"/>
      <c r="DC47" s="2978" t="n"/>
      <c r="DD47" s="3757" t="n"/>
      <c r="DX47" s="2811">
        <f>(CS47-CZ47)*10^6</f>
        <v/>
      </c>
      <c r="DY47" s="2811">
        <f>(CT47-DC47)*10^6</f>
        <v/>
      </c>
      <c r="DZ47" s="2811">
        <f>(CW47-DD47)*10^6</f>
        <v/>
      </c>
    </row>
    <row customHeight="1" ht="12.75" r="48" s="2557">
      <c r="B48" t="inlineStr">
        <is>
          <t xml:space="preserve">Terrains </t>
        </is>
      </c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978" t="n"/>
      <c r="CS48" s="2978" t="n"/>
      <c r="CT48" s="2978" t="n"/>
      <c r="CU48" s="2978" t="n"/>
      <c r="CV48" s="2978" t="n"/>
      <c r="CW48" s="2978" t="n"/>
      <c r="CX48" s="238" t="n"/>
      <c r="CY48" s="12" t="n"/>
      <c r="CZ48" s="2978" t="n"/>
      <c r="DA48" s="2978" t="n"/>
      <c r="DB48" s="2978" t="n"/>
      <c r="DC48" s="2978" t="n"/>
      <c r="DD48" s="3757" t="n"/>
      <c r="DX48" s="2811">
        <f>(CS48-CZ48)*10^6</f>
        <v/>
      </c>
      <c r="DY48" s="2811">
        <f>(CT48-DC48)*10^6</f>
        <v/>
      </c>
      <c r="DZ48" s="2811">
        <f>(CW48-DD48)*10^6</f>
        <v/>
      </c>
    </row>
    <row customHeight="1" ht="12.75" r="49" s="2557">
      <c r="B49" t="inlineStr">
        <is>
          <t xml:space="preserve">Constructions </t>
        </is>
      </c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978" t="n"/>
      <c r="CS49" s="2978" t="n"/>
      <c r="CT49" s="2978" t="n"/>
      <c r="CU49" s="2978" t="n"/>
      <c r="CV49" s="2978" t="n"/>
      <c r="CW49" s="2978" t="n"/>
      <c r="CX49" s="238" t="n"/>
      <c r="CY49" s="12" t="n"/>
      <c r="CZ49" s="2978" t="n"/>
      <c r="DA49" s="2978" t="n"/>
      <c r="DB49" s="2978" t="n"/>
      <c r="DC49" s="2978" t="n"/>
      <c r="DD49" s="3757" t="n"/>
      <c r="DX49" s="2811">
        <f>(CS49-CZ49)*10^6</f>
        <v/>
      </c>
      <c r="DY49" s="2811">
        <f>(CT49-DC49)*10^6</f>
        <v/>
      </c>
      <c r="DZ49" s="2811">
        <f>(CW49-DD49)*10^6</f>
        <v/>
      </c>
    </row>
    <row customHeight="1" ht="12.75" r="50" s="2557">
      <c r="B50" t="inlineStr">
        <is>
          <t>Installations Techniques, Matériel et Outillage</t>
        </is>
      </c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38" t="n"/>
      <c r="DX50" s="2811">
        <f>(CS50-CZ50)*10^6</f>
        <v/>
      </c>
      <c r="DY50" s="2811">
        <f>(CT50-DC50)*10^6</f>
        <v/>
      </c>
      <c r="DZ50" s="2811">
        <f>(CW50-DD50)*10^6</f>
        <v/>
      </c>
    </row>
    <row customHeight="1" ht="12.75" r="51" s="2557">
      <c r="B51" t="inlineStr">
        <is>
          <t xml:space="preserve">Matériel de Transport </t>
        </is>
      </c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38" t="n"/>
      <c r="DX51" s="2811">
        <f>(CS51-CZ51)*10^6</f>
        <v/>
      </c>
      <c r="DY51" s="2811">
        <f>(CT51-DC51)*10^6</f>
        <v/>
      </c>
      <c r="DZ51" s="2811">
        <f>(CW51-DD51)*10^6</f>
        <v/>
      </c>
    </row>
    <row customHeight="1" ht="12.75" r="52" s="2557">
      <c r="B52" t="inlineStr">
        <is>
          <t xml:space="preserve">Mobiliers, Matériel de Bureau et Aménagements Divers </t>
        </is>
      </c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38" t="n"/>
      <c r="DX52" s="2811">
        <f>(CS52-CZ52)*10^6</f>
        <v/>
      </c>
      <c r="DY52" s="2811">
        <f>(CT52-DC52)*10^6</f>
        <v/>
      </c>
      <c r="DZ52" s="2811">
        <f>(CW52-DD52)*10^6</f>
        <v/>
      </c>
    </row>
    <row customHeight="1" ht="12.75" r="53" s="2557">
      <c r="B53" t="inlineStr">
        <is>
          <t>Licence Mobile</t>
        </is>
      </c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38" t="n"/>
      <c r="DX53" s="2811">
        <f>(CS53-CZ53)*10^6</f>
        <v/>
      </c>
      <c r="DY53" s="2811">
        <f>(CT53-DC53)*10^6</f>
        <v/>
      </c>
      <c r="DZ53" s="2811">
        <f>(CW53-DD53)*10^6</f>
        <v/>
      </c>
    </row>
    <row customHeight="1" ht="12.75" r="54" s="2557">
      <c r="B54" t="inlineStr">
        <is>
          <t>Logiciels</t>
        </is>
      </c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38" t="n"/>
      <c r="DX54" s="2811">
        <f>(CS54-CZ54)*10^6</f>
        <v/>
      </c>
      <c r="DY54" s="2811">
        <f>(CT54-DC54)*10^6</f>
        <v/>
      </c>
      <c r="DZ54" s="2811">
        <f>(CW54-DD54)*10^6</f>
        <v/>
      </c>
    </row>
    <row customHeight="1" ht="12.75" r="55" s="2557">
      <c r="B55" t="inlineStr">
        <is>
          <t>Cartes SIM</t>
        </is>
      </c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38" t="n"/>
      <c r="DX55" s="2811">
        <f>(CS55-CZ55)*10^6</f>
        <v/>
      </c>
      <c r="DY55" s="2811">
        <f>(CT55-DC55)*10^6</f>
        <v/>
      </c>
      <c r="DZ55" s="2811">
        <f>(CW55-DD55)*10^6</f>
        <v/>
      </c>
    </row>
    <row customHeight="1" ht="12.75" r="56" s="2557"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38" t="n"/>
      <c r="DX56" s="2811">
        <f>(CS56-CZ56)*10^6</f>
        <v/>
      </c>
      <c r="DY56" s="2811">
        <f>(CT56-DC56)*10^6</f>
        <v/>
      </c>
      <c r="DZ56" s="2811">
        <f>(CW56-DD56)*10^6</f>
        <v/>
      </c>
    </row>
    <row customHeight="1" ht="12.75" r="57" s="2557"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38" t="n"/>
      <c r="DX57" s="2811">
        <f>(CS57-CZ57)*10^6</f>
        <v/>
      </c>
      <c r="DY57" s="2811">
        <f>(CT57-DC57)*10^6</f>
        <v/>
      </c>
      <c r="DZ57" s="2811">
        <f>(CW57-DD57)*10^6</f>
        <v/>
      </c>
    </row>
    <row r="58"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978" t="n"/>
      <c r="CS58" s="2978" t="n"/>
      <c r="CT58" s="2978" t="n"/>
      <c r="CU58" s="2978" t="n"/>
      <c r="CV58" s="2978" t="n"/>
      <c r="CW58" s="2978" t="n"/>
      <c r="CX58" s="238" t="n"/>
      <c r="CY58" s="12" t="n"/>
      <c r="CZ58" s="2978" t="n"/>
      <c r="DA58" s="2978" t="n"/>
      <c r="DB58" s="2978" t="n"/>
      <c r="DC58" s="2978" t="n"/>
      <c r="DD58" s="3757" t="n"/>
      <c r="DX58" s="2811">
        <f>(CS58-CZ58)*10^6</f>
        <v/>
      </c>
      <c r="DY58" s="2811">
        <f>(CT58-DC58)*10^6</f>
        <v/>
      </c>
      <c r="DZ58" s="2811">
        <f>(CW58-DD58)*10^6</f>
        <v/>
      </c>
    </row>
    <row r="59"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978" t="n"/>
      <c r="CS59" s="2978" t="n"/>
      <c r="CT59" s="2978" t="n"/>
      <c r="CU59" s="2978" t="n"/>
      <c r="CV59" s="2978" t="n"/>
      <c r="CW59" s="2978" t="n"/>
      <c r="CX59" s="238" t="n"/>
      <c r="CY59" s="12" t="n"/>
      <c r="CZ59" s="2978" t="n"/>
      <c r="DA59" s="2978" t="n"/>
      <c r="DB59" s="2978" t="n"/>
      <c r="DC59" s="2978" t="n"/>
      <c r="DD59" s="3757" t="n"/>
      <c r="DX59" s="2811">
        <f>(CS59-CZ59)*10^6</f>
        <v/>
      </c>
      <c r="DY59" s="2811">
        <f>(CT59-DC59)*10^6</f>
        <v/>
      </c>
      <c r="DZ59" s="2811">
        <f>(CW59-DD59)*10^6</f>
        <v/>
      </c>
    </row>
    <row r="60"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978" t="n"/>
      <c r="CS60" s="2978" t="n"/>
      <c r="CT60" s="2978" t="n"/>
      <c r="CU60" s="2978" t="n"/>
      <c r="CV60" s="2978" t="n"/>
      <c r="CW60" s="2978" t="n"/>
      <c r="CX60" s="238" t="n"/>
      <c r="CY60" s="12" t="n"/>
      <c r="CZ60" s="2978" t="n"/>
      <c r="DA60" s="2978" t="n"/>
      <c r="DB60" s="2978" t="n"/>
      <c r="DC60" s="2978" t="n"/>
      <c r="DD60" s="3757" t="n"/>
      <c r="DX60" s="2811">
        <f>(CS60-CZ60)*10^6</f>
        <v/>
      </c>
      <c r="DY60" s="2811">
        <f>(CT60-DC60)*10^6</f>
        <v/>
      </c>
      <c r="DZ60" s="2811">
        <f>(CW60-DD60)*10^6</f>
        <v/>
      </c>
    </row>
    <row r="61"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978" t="n"/>
      <c r="CS61" s="2978" t="n"/>
      <c r="CT61" s="2978" t="n"/>
      <c r="CU61" s="2978" t="n"/>
      <c r="CV61" s="2978" t="n"/>
      <c r="CW61" s="2978" t="n"/>
      <c r="CX61" s="238" t="n"/>
      <c r="CY61" s="12" t="n"/>
      <c r="CZ61" s="2978" t="n"/>
      <c r="DA61" s="2978" t="n"/>
      <c r="DB61" s="2978" t="n"/>
      <c r="DC61" s="2978" t="n"/>
      <c r="DD61" s="3757" t="n"/>
      <c r="DX61" s="2811">
        <f>(CS61-CZ61)*10^6</f>
        <v/>
      </c>
      <c r="DY61" s="2811">
        <f>(CT61-DC61)*10^6</f>
        <v/>
      </c>
      <c r="DZ61" s="2811">
        <f>(CW61-DD61)*10^6</f>
        <v/>
      </c>
    </row>
    <row r="62"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978" t="n"/>
      <c r="CS62" s="2978" t="n"/>
      <c r="CT62" s="2978" t="n"/>
      <c r="CU62" s="2978" t="n"/>
      <c r="CV62" s="2978" t="n"/>
      <c r="CW62" s="2978" t="n"/>
      <c r="CX62" s="238" t="n"/>
      <c r="CY62" s="12" t="n"/>
      <c r="CZ62" s="2978" t="n"/>
      <c r="DA62" s="2978" t="n"/>
      <c r="DB62" s="2978" t="n"/>
      <c r="DC62" s="2978" t="n"/>
      <c r="DD62" s="3757" t="n"/>
      <c r="DX62" s="2811">
        <f>(CS62-CZ62)*10^6</f>
        <v/>
      </c>
      <c r="DY62" s="2811">
        <f>(CT62-DC62)*10^6</f>
        <v/>
      </c>
      <c r="DZ62" s="2811">
        <f>(CW62-DD62)*10^6</f>
        <v/>
      </c>
    </row>
    <row r="63"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978" t="n"/>
      <c r="CS63" s="2978" t="n"/>
      <c r="CT63" s="2978" t="n"/>
      <c r="CU63" s="2978" t="n"/>
      <c r="CV63" s="2978" t="n"/>
      <c r="CW63" s="2978" t="n"/>
      <c r="CX63" s="238" t="n"/>
      <c r="CY63" s="12" t="n"/>
      <c r="CZ63" s="2978" t="n"/>
      <c r="DA63" s="2978" t="n"/>
      <c r="DB63" s="2978" t="n"/>
      <c r="DC63" s="2978" t="n"/>
      <c r="DD63" s="3757" t="n"/>
      <c r="DX63" s="2811">
        <f>(CS63-CZ63)*10^6</f>
        <v/>
      </c>
      <c r="DY63" s="2811">
        <f>(CT63-DC63)*10^6</f>
        <v/>
      </c>
      <c r="DZ63" s="2811">
        <f>(CW63-DD63)*10^6</f>
        <v/>
      </c>
    </row>
    <row r="64"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978" t="n"/>
      <c r="CS64" s="2978" t="n"/>
      <c r="CT64" s="2978" t="n"/>
      <c r="CU64" s="2978" t="n"/>
      <c r="CV64" s="2978" t="n"/>
      <c r="CW64" s="2978" t="n"/>
      <c r="CX64" s="238" t="n"/>
      <c r="CY64" s="12" t="n"/>
      <c r="CZ64" s="2978" t="n"/>
      <c r="DA64" s="2978" t="n"/>
      <c r="DB64" s="2978" t="n"/>
      <c r="DC64" s="2978" t="n"/>
      <c r="DD64" s="3757" t="n"/>
      <c r="DX64" s="2811">
        <f>(CS64-CZ64)*10^6</f>
        <v/>
      </c>
      <c r="DY64" s="2811">
        <f>(CT64-DC64)*10^6</f>
        <v/>
      </c>
      <c r="DZ64" s="2811">
        <f>(CW64-DD64)*10^6</f>
        <v/>
      </c>
    </row>
    <row r="65">
      <c r="DX65" s="2811">
        <f>(CS65-CZ65)*10^6</f>
        <v/>
      </c>
      <c r="DY65" s="2811">
        <f>(CT65-DC65)*10^6</f>
        <v/>
      </c>
      <c r="DZ65" s="2811">
        <f>(CW65-DD65)*10^6</f>
        <v/>
      </c>
    </row>
    <row r="66">
      <c r="DX66" s="2811">
        <f>(CS66-CZ66)*10^6</f>
        <v/>
      </c>
      <c r="DY66" s="2811">
        <f>(CT66-DC66)*10^6</f>
        <v/>
      </c>
      <c r="DZ66" s="2811">
        <f>(CW66-DD66)*10^6</f>
        <v/>
      </c>
    </row>
    <row r="67">
      <c r="DX67" s="2811">
        <f>(CS67-CZ67)*10^6</f>
        <v/>
      </c>
      <c r="DY67" s="2811">
        <f>(CT67-DC67)*10^6</f>
        <v/>
      </c>
      <c r="DZ67" s="2811">
        <f>(CW67-DD67)*10^6</f>
        <v/>
      </c>
    </row>
    <row r="68"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7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1978" width="174"/>
    <col customWidth="1" max="2" min="2" style="1979" width="39.83203125"/>
    <col customWidth="1" max="3" min="3" style="1980" width="20.1640625"/>
    <col customWidth="1" max="4" min="4" style="3758" width="46.83203125"/>
    <col customWidth="1" max="5" min="5" style="3758" width="14"/>
    <col customWidth="1" max="7" min="6" style="3758" width="18.33203125"/>
    <col customWidth="1" max="8" min="8" style="3758" width="21.33203125"/>
    <col customWidth="1" max="9" min="9" style="3758" width="20.33203125"/>
    <col customWidth="1" max="11" min="10" style="3758" width="18.33203125"/>
    <col customWidth="1" max="12" min="12" style="3758" width="21.33203125"/>
    <col customWidth="1" max="15" min="13" style="3758" width="18.33203125"/>
    <col customWidth="1" max="16" min="16" style="1979" width="21.33203125"/>
    <col customWidth="1" max="17" min="17" style="3758" width="18.33203125"/>
    <col customWidth="1" max="18" min="18" style="3758" width="20.33203125"/>
    <col customWidth="1" max="19" min="19" style="3758" width="18.33203125"/>
    <col customWidth="1" max="20" min="20" style="3758" width="21.33203125"/>
    <col customWidth="1" max="21" min="21" style="3758" width="20.33203125"/>
    <col customWidth="1" max="23" min="22" style="3758" width="18.33203125"/>
    <col customWidth="1" max="24" min="24" style="3758" width="21.33203125"/>
    <col customWidth="1" max="27" min="25" style="3758" width="18.33203125"/>
    <col customWidth="1" max="28" min="28" style="3758" width="21.33203125"/>
    <col customWidth="1" max="31" min="29" style="3758" width="20.33203125"/>
    <col customWidth="1" max="32" min="32" style="3758" width="21.33203125"/>
    <col customWidth="1" max="35" min="33" style="3758" width="20.33203125"/>
    <col customWidth="1" max="36" min="36" style="3758" width="21.33203125"/>
    <col customWidth="1" max="37" min="37" style="3758" width="20.33203125"/>
    <col customWidth="1" max="38" min="38" style="3758" width="16.6640625"/>
    <col customWidth="1" max="39" min="39" style="3758" width="20.33203125"/>
    <col customWidth="1" max="40" min="40" style="3758" width="21.33203125"/>
    <col customWidth="1" max="41" min="41" style="3758" width="20.33203125"/>
    <col customWidth="1" max="42" min="42" style="3758" width="18.33203125"/>
    <col customWidth="1" max="43" min="43" style="3758" width="20.33203125"/>
    <col customWidth="1" max="44" min="44" style="3758" width="21.33203125"/>
    <col customWidth="1" max="47" min="45" style="3758" width="18.33203125"/>
    <col customWidth="1" max="48" min="48" style="3758" width="21.33203125"/>
    <col customWidth="1" max="51" min="49" style="3758" width="20.33203125"/>
    <col customWidth="1" max="52" min="52" style="3758" width="21.33203125"/>
    <col customWidth="1" max="53" min="53" style="1979" width="20.33203125"/>
    <col customWidth="1" max="54" min="54" style="1982" width="21.5"/>
    <col customWidth="1" hidden="1" max="55" min="55" style="1983" width="21.5"/>
    <col customWidth="1" max="1024" min="56" style="1983" width="11.5"/>
  </cols>
  <sheetData>
    <row r="1">
      <c r="A1" s="1984" t="inlineStr">
        <is>
          <t>Filiales : Suivi des CAPEX</t>
        </is>
      </c>
      <c r="B1" s="1985" t="n"/>
      <c r="C1" s="1984" t="n"/>
      <c r="D1" s="3759" t="n"/>
      <c r="E1" s="3759" t="n"/>
      <c r="F1" s="3759" t="n"/>
      <c r="G1" s="3759" t="n"/>
      <c r="H1" s="3759" t="n"/>
      <c r="I1" s="3759" t="n"/>
      <c r="J1" s="3759" t="n"/>
      <c r="K1" s="3759" t="n"/>
      <c r="L1" s="3759" t="n"/>
      <c r="M1" s="3759" t="n"/>
      <c r="N1" s="3759" t="n"/>
      <c r="O1" s="3759" t="n"/>
      <c r="P1" s="1985" t="n"/>
      <c r="Q1" s="3759" t="n"/>
      <c r="R1" s="3759" t="n"/>
      <c r="S1" s="3759" t="n"/>
      <c r="T1" s="3759" t="n"/>
      <c r="U1" s="3759" t="n"/>
      <c r="V1" s="3759" t="n"/>
      <c r="W1" s="3759" t="n"/>
      <c r="X1" s="3759" t="n"/>
      <c r="Y1" s="3759" t="n"/>
      <c r="Z1" s="3759" t="n"/>
      <c r="AA1" s="3759" t="n"/>
      <c r="AB1" s="3759" t="n"/>
      <c r="AC1" s="3759" t="n"/>
      <c r="AD1" s="3759" t="n"/>
      <c r="AE1" s="3759" t="n"/>
      <c r="AF1" s="3759" t="n"/>
      <c r="AG1" s="3759" t="n"/>
      <c r="AH1" s="3759" t="n"/>
      <c r="AI1" s="3759" t="n"/>
      <c r="AJ1" s="3759" t="n"/>
      <c r="AK1" s="3759" t="n"/>
      <c r="AL1" s="3759" t="n"/>
      <c r="AM1" s="3759" t="n"/>
      <c r="AN1" s="3759" t="n"/>
      <c r="AO1" s="3759" t="n"/>
      <c r="AP1" s="3759" t="n"/>
      <c r="AQ1" s="3759" t="n"/>
      <c r="AR1" s="3759" t="n"/>
      <c r="AS1" s="3759" t="n"/>
      <c r="AT1" s="3759" t="n"/>
      <c r="AU1" s="3759" t="n"/>
      <c r="AV1" s="3759" t="n"/>
      <c r="AW1" s="3759" t="n"/>
      <c r="AX1" s="3759" t="n"/>
      <c r="AY1" s="3759" t="n"/>
      <c r="AZ1" s="3759" t="n"/>
      <c r="BA1" s="1985" t="n"/>
      <c r="BB1" s="1985" t="n"/>
    </row>
    <row r="2">
      <c r="A2" s="1987" t="n"/>
      <c r="B2" s="1988" t="n"/>
      <c r="C2" s="1989" t="n"/>
      <c r="D2" s="1990" t="n"/>
      <c r="E2" s="1990" t="n"/>
      <c r="F2" s="3760" t="n"/>
      <c r="G2" s="3760" t="n"/>
      <c r="H2" s="3760" t="n"/>
      <c r="I2" s="3760" t="n"/>
      <c r="J2" s="3760" t="n"/>
      <c r="K2" s="3760" t="n"/>
      <c r="L2" s="3760" t="n"/>
      <c r="M2" s="3760" t="n"/>
      <c r="N2" s="3760" t="n"/>
      <c r="O2" s="3760" t="n"/>
      <c r="P2" s="3760" t="n"/>
      <c r="Q2" s="1988" t="n"/>
      <c r="R2" s="3760" t="n"/>
      <c r="S2" s="3760" t="n"/>
      <c r="T2" s="3760" t="n"/>
      <c r="U2" s="3760" t="n"/>
      <c r="V2" s="3760" t="n"/>
      <c r="W2" s="3760" t="n"/>
      <c r="X2" s="3760" t="n"/>
      <c r="Y2" s="3760" t="n"/>
      <c r="Z2" s="3760" t="n"/>
      <c r="AA2" s="3760" t="n"/>
      <c r="AB2" s="3760" t="n"/>
      <c r="AC2" s="3760" t="n"/>
      <c r="AD2" s="3760" t="n"/>
      <c r="AE2" s="3760" t="n"/>
      <c r="AF2" s="3760" t="n"/>
      <c r="AG2" s="3760" t="n"/>
      <c r="AH2" s="3760" t="n"/>
      <c r="AI2" s="3760" t="n"/>
      <c r="AJ2" s="3760" t="n"/>
      <c r="AK2" s="3760" t="n"/>
      <c r="AL2" s="3760" t="n"/>
      <c r="AM2" s="3760" t="n"/>
      <c r="AN2" s="3760" t="n"/>
      <c r="AO2" s="3760" t="n"/>
      <c r="AP2" s="3760" t="n"/>
      <c r="AQ2" s="3760" t="n"/>
      <c r="AR2" s="3760" t="n"/>
      <c r="AS2" s="3760" t="n"/>
      <c r="AT2" s="3760" t="n"/>
      <c r="AU2" s="3760" t="n"/>
      <c r="AV2" s="3760" t="n"/>
      <c r="AW2" s="3760" t="n"/>
      <c r="AX2" s="3760" t="n"/>
      <c r="AY2" s="3760" t="n"/>
      <c r="AZ2" s="3760" t="n"/>
      <c r="BA2" s="3761" t="inlineStr">
        <is>
          <t>MOIS</t>
        </is>
      </c>
      <c r="BB2" s="1993" t="n"/>
      <c r="BC2" s="1988" t="n"/>
    </row>
    <row r="3">
      <c r="A3" s="1987" t="n"/>
      <c r="B3" s="1988" t="n"/>
      <c r="C3" s="1989" t="n"/>
      <c r="D3" s="1990" t="n"/>
      <c r="E3" s="1990" t="n"/>
      <c r="F3" s="3760" t="n"/>
      <c r="G3" s="3760" t="n"/>
      <c r="H3" s="3760" t="n"/>
      <c r="I3" s="3760" t="n"/>
      <c r="J3" s="3760" t="n"/>
      <c r="K3" s="3760" t="n"/>
      <c r="L3" s="3760" t="n"/>
      <c r="M3" s="3760" t="n"/>
      <c r="N3" s="3760" t="n"/>
      <c r="O3" s="3760" t="n"/>
      <c r="P3" s="3760" t="n"/>
      <c r="Q3" s="1988" t="n"/>
      <c r="R3" s="3760" t="n"/>
      <c r="S3" s="3760" t="n"/>
      <c r="T3" s="3760" t="n"/>
      <c r="U3" s="3760" t="n"/>
      <c r="V3" s="3760" t="n"/>
      <c r="W3" s="3760" t="n"/>
      <c r="X3" s="3760" t="n"/>
      <c r="Y3" s="3760" t="n"/>
      <c r="Z3" s="3760" t="n"/>
      <c r="AA3" s="3760" t="n"/>
      <c r="AB3" s="3760" t="n"/>
      <c r="AC3" s="3760" t="n"/>
      <c r="AD3" s="3760" t="n"/>
      <c r="AE3" s="3760" t="n"/>
      <c r="AF3" s="3760" t="n"/>
      <c r="AG3" s="3760" t="n"/>
      <c r="AH3" s="3760" t="n"/>
      <c r="AI3" s="3760" t="n"/>
      <c r="AJ3" s="3760" t="n"/>
      <c r="AK3" s="3760" t="n"/>
      <c r="AL3" s="3760" t="n"/>
      <c r="AM3" s="3760" t="n"/>
      <c r="AN3" s="3760" t="n"/>
      <c r="AO3" s="3760" t="n"/>
      <c r="AP3" s="3760" t="n"/>
      <c r="AQ3" s="3760" t="n"/>
      <c r="AR3" s="3760" t="n"/>
      <c r="AS3" s="3760" t="n"/>
      <c r="AT3" s="3760" t="n"/>
      <c r="AU3" s="3760" t="n"/>
      <c r="AV3" s="3760" t="n"/>
      <c r="AW3" s="3760" t="n"/>
      <c r="AX3" s="3760" t="n"/>
      <c r="AY3" s="3760" t="n"/>
      <c r="AZ3" s="3760" t="n"/>
      <c r="BA3" s="3760" t="n"/>
      <c r="BC3" s="1988" t="n"/>
    </row>
    <row customFormat="1" customHeight="1" ht="15" r="4" s="1982">
      <c r="A4" s="2594" t="inlineStr">
        <is>
          <t>Intitulé du projet</t>
        </is>
      </c>
      <c r="B4" s="2594" t="inlineStr">
        <is>
          <t>N° Bon Commande/
Contrat</t>
        </is>
      </c>
      <c r="C4" s="2594" t="inlineStr">
        <is>
          <t>Date Emission BC
/Contrat</t>
        </is>
      </c>
      <c r="D4" s="2594" t="inlineStr">
        <is>
          <t>Fournissseurs</t>
        </is>
      </c>
      <c r="E4" s="2596" t="inlineStr">
        <is>
          <t>Direction</t>
        </is>
      </c>
      <c r="F4" s="3762" t="inlineStr">
        <is>
          <t>Réalisé Janvier 2025</t>
        </is>
      </c>
      <c r="G4" s="3763" t="n"/>
      <c r="H4" s="3763" t="n"/>
      <c r="I4" s="3764" t="n"/>
      <c r="J4" s="2595" t="inlineStr">
        <is>
          <t>Réalisé Février 2024</t>
        </is>
      </c>
      <c r="K4" s="3763" t="n"/>
      <c r="L4" s="3763" t="n"/>
      <c r="M4" s="3764" t="n"/>
      <c r="N4" s="2595" t="inlineStr">
        <is>
          <t>Réalisé Mars 2025</t>
        </is>
      </c>
      <c r="O4" s="3763" t="n"/>
      <c r="P4" s="3763" t="n"/>
      <c r="Q4" s="3764" t="n"/>
      <c r="R4" s="3762" t="inlineStr">
        <is>
          <t>Réalisé Avril 2025</t>
        </is>
      </c>
      <c r="S4" s="3763" t="n"/>
      <c r="T4" s="3763" t="n"/>
      <c r="U4" s="3764" t="n"/>
      <c r="V4" s="3762" t="inlineStr">
        <is>
          <t>Réalisé Mai 2025</t>
        </is>
      </c>
      <c r="W4" s="3763" t="n"/>
      <c r="X4" s="3763" t="n"/>
      <c r="Y4" s="3764" t="n"/>
      <c r="Z4" s="3762" t="inlineStr">
        <is>
          <t>Réalisé Juin 2025</t>
        </is>
      </c>
      <c r="AA4" s="3763" t="n"/>
      <c r="AB4" s="3763" t="n"/>
      <c r="AC4" s="3764" t="n"/>
      <c r="AD4" s="3762" t="inlineStr">
        <is>
          <t>Réalisé Juillet 2025</t>
        </is>
      </c>
      <c r="AE4" s="3763" t="n"/>
      <c r="AF4" s="3763" t="n"/>
      <c r="AG4" s="3764" t="n"/>
      <c r="AH4" s="3762" t="inlineStr">
        <is>
          <t>Réalisé Août 2025</t>
        </is>
      </c>
      <c r="AI4" s="3763" t="n"/>
      <c r="AJ4" s="3763" t="n"/>
      <c r="AK4" s="3764" t="n"/>
      <c r="AL4" s="3762" t="inlineStr">
        <is>
          <t>Réalisé Septembre 2025</t>
        </is>
      </c>
      <c r="AM4" s="3763" t="n"/>
      <c r="AN4" s="3763" t="n"/>
      <c r="AO4" s="3764" t="n"/>
      <c r="AP4" s="3762" t="inlineStr">
        <is>
          <t>Réalisé Octobre 2025</t>
        </is>
      </c>
      <c r="AQ4" s="3763" t="n"/>
      <c r="AR4" s="3763" t="n"/>
      <c r="AS4" s="3764" t="n"/>
      <c r="AT4" s="3762" t="inlineStr">
        <is>
          <t>Réalisé Novembre 2025</t>
        </is>
      </c>
      <c r="AU4" s="3763" t="n"/>
      <c r="AV4" s="3763" t="n"/>
      <c r="AW4" s="3764" t="n"/>
      <c r="AX4" s="3762" t="inlineStr">
        <is>
          <t>Réalisé Décembre 2025</t>
        </is>
      </c>
      <c r="AY4" s="3763" t="n"/>
      <c r="AZ4" s="3763" t="n"/>
      <c r="BA4" s="3764" t="n"/>
      <c r="BB4" s="3943" t="inlineStr">
        <is>
          <t>Capex mis en service 2025</t>
        </is>
      </c>
      <c r="BC4" s="2594" t="inlineStr">
        <is>
          <t>% de réalisation du budget</t>
        </is>
      </c>
    </row>
    <row customFormat="1" r="5" s="1982">
      <c r="A5" s="3765" t="n"/>
      <c r="B5" s="3765" t="n"/>
      <c r="C5" s="3765" t="n"/>
      <c r="D5" s="3765" t="n"/>
      <c r="E5" s="3765" t="n"/>
      <c r="F5" s="3766" t="inlineStr">
        <is>
          <t>Equipement</t>
        </is>
      </c>
      <c r="G5" s="3766" t="inlineStr">
        <is>
          <t>Prestations</t>
        </is>
      </c>
      <c r="H5" s="3766" t="inlineStr">
        <is>
          <t>Frais annexe(DD)</t>
        </is>
      </c>
      <c r="I5" s="3762" t="inlineStr">
        <is>
          <t>Total</t>
        </is>
      </c>
      <c r="J5" s="3766" t="inlineStr">
        <is>
          <t>Equipement</t>
        </is>
      </c>
      <c r="K5" s="3766" t="inlineStr">
        <is>
          <t>Prestations</t>
        </is>
      </c>
      <c r="L5" s="3766" t="inlineStr">
        <is>
          <t>Frais annexe(DD)</t>
        </is>
      </c>
      <c r="M5" s="3762" t="inlineStr">
        <is>
          <t>Total</t>
        </is>
      </c>
      <c r="N5" s="3766" t="inlineStr">
        <is>
          <t>Equipement</t>
        </is>
      </c>
      <c r="O5" s="3766" t="inlineStr">
        <is>
          <t>Prestations</t>
        </is>
      </c>
      <c r="P5" s="3766" t="inlineStr">
        <is>
          <t>Frais annexe(DD)</t>
        </is>
      </c>
      <c r="Q5" s="2595" t="inlineStr">
        <is>
          <t>Total</t>
        </is>
      </c>
      <c r="R5" s="3766" t="inlineStr">
        <is>
          <t>Equipement</t>
        </is>
      </c>
      <c r="S5" s="3766" t="inlineStr">
        <is>
          <t>Prestations</t>
        </is>
      </c>
      <c r="T5" s="3766" t="inlineStr">
        <is>
          <t>Frais annexe(DD)</t>
        </is>
      </c>
      <c r="U5" s="3762" t="inlineStr">
        <is>
          <t>Total</t>
        </is>
      </c>
      <c r="V5" s="3766" t="inlineStr">
        <is>
          <t>Equipement</t>
        </is>
      </c>
      <c r="W5" s="3766" t="inlineStr">
        <is>
          <t>Prestations</t>
        </is>
      </c>
      <c r="X5" s="3766" t="inlineStr">
        <is>
          <t>Frais annexe(DD)</t>
        </is>
      </c>
      <c r="Y5" s="3762" t="inlineStr">
        <is>
          <t>Total</t>
        </is>
      </c>
      <c r="Z5" s="3766" t="inlineStr">
        <is>
          <t>Equipement</t>
        </is>
      </c>
      <c r="AA5" s="3766" t="inlineStr">
        <is>
          <t>Prestations</t>
        </is>
      </c>
      <c r="AB5" s="3766" t="inlineStr">
        <is>
          <t>Frais annexe(DD)</t>
        </is>
      </c>
      <c r="AC5" s="3762" t="inlineStr">
        <is>
          <t>Total</t>
        </is>
      </c>
      <c r="AD5" s="3766" t="inlineStr">
        <is>
          <t>Equipement</t>
        </is>
      </c>
      <c r="AE5" s="3766" t="inlineStr">
        <is>
          <t>Prestations</t>
        </is>
      </c>
      <c r="AF5" s="3766" t="inlineStr">
        <is>
          <t>Frais annexe(DD)</t>
        </is>
      </c>
      <c r="AG5" s="3762" t="inlineStr">
        <is>
          <t>Total</t>
        </is>
      </c>
      <c r="AH5" s="3767" t="inlineStr">
        <is>
          <t>Equipement</t>
        </is>
      </c>
      <c r="AI5" s="3767" t="inlineStr">
        <is>
          <t>Prestations</t>
        </is>
      </c>
      <c r="AJ5" s="3767" t="inlineStr">
        <is>
          <t>Frais annexe(DD)</t>
        </is>
      </c>
      <c r="AK5" s="3768" t="inlineStr">
        <is>
          <t>Total</t>
        </is>
      </c>
      <c r="AL5" s="3766" t="inlineStr">
        <is>
          <t>Equipement</t>
        </is>
      </c>
      <c r="AM5" s="3766" t="inlineStr">
        <is>
          <t>Prestations</t>
        </is>
      </c>
      <c r="AN5" s="3766" t="inlineStr">
        <is>
          <t>Frais annexe(DD)</t>
        </is>
      </c>
      <c r="AO5" s="3762" t="inlineStr">
        <is>
          <t>Total</t>
        </is>
      </c>
      <c r="AP5" s="3766" t="inlineStr">
        <is>
          <t>Equipement</t>
        </is>
      </c>
      <c r="AQ5" s="3766" t="inlineStr">
        <is>
          <t>Prestations</t>
        </is>
      </c>
      <c r="AR5" s="3766" t="inlineStr">
        <is>
          <t>Frais annexe(DD)</t>
        </is>
      </c>
      <c r="AS5" s="3762" t="inlineStr">
        <is>
          <t>Total</t>
        </is>
      </c>
      <c r="AT5" s="3766" t="inlineStr">
        <is>
          <t>Equipement</t>
        </is>
      </c>
      <c r="AU5" s="3766" t="inlineStr">
        <is>
          <t>Prestations</t>
        </is>
      </c>
      <c r="AV5" s="3766" t="inlineStr">
        <is>
          <t>Frais annexe(DD)</t>
        </is>
      </c>
      <c r="AW5" s="3762" t="inlineStr">
        <is>
          <t>Total</t>
        </is>
      </c>
      <c r="AX5" s="3766" t="inlineStr">
        <is>
          <t>Equipement</t>
        </is>
      </c>
      <c r="AY5" s="3766" t="inlineStr">
        <is>
          <t>Prestations</t>
        </is>
      </c>
      <c r="AZ5" s="3766" t="inlineStr">
        <is>
          <t>Frais annexe(DD)</t>
        </is>
      </c>
      <c r="BA5" s="3762" t="inlineStr">
        <is>
          <t>Total</t>
        </is>
      </c>
      <c r="BB5" s="3765" t="n"/>
      <c r="BC5" s="3765" t="n"/>
    </row>
    <row r="6">
      <c r="A6" s="2000" t="n"/>
      <c r="B6" s="1982" t="n"/>
      <c r="C6" s="2001" t="n"/>
      <c r="D6" s="2002" t="n"/>
      <c r="E6" s="2002" t="n"/>
      <c r="F6" s="3769" t="n"/>
      <c r="G6" s="3769" t="n"/>
      <c r="H6" s="3769" t="n"/>
      <c r="I6" s="3769" t="n"/>
      <c r="J6" s="3769" t="n"/>
      <c r="K6" s="3769" t="n"/>
      <c r="L6" s="3769" t="n"/>
      <c r="M6" s="3769" t="n"/>
      <c r="N6" s="3769" t="n"/>
      <c r="O6" s="3769" t="n"/>
      <c r="P6" s="3769" t="n"/>
      <c r="Q6" s="1982" t="n"/>
      <c r="R6" s="3769" t="n"/>
      <c r="S6" s="3769" t="n"/>
      <c r="T6" s="3769" t="n"/>
      <c r="U6" s="3769" t="n"/>
      <c r="V6" s="3769" t="n"/>
      <c r="W6" s="3769" t="n"/>
      <c r="X6" s="3769" t="n"/>
      <c r="Y6" s="3769" t="n"/>
      <c r="Z6" s="3769" t="n"/>
      <c r="AA6" s="3769" t="n"/>
      <c r="AB6" s="3769" t="n"/>
      <c r="AC6" s="3769" t="n"/>
      <c r="AD6" s="3769" t="n"/>
      <c r="AE6" s="3769" t="n"/>
      <c r="AF6" s="3769" t="n"/>
      <c r="AG6" s="3769" t="n"/>
      <c r="AH6" s="3770" t="n"/>
      <c r="AI6" s="3770" t="n"/>
      <c r="AJ6" s="3770" t="n"/>
      <c r="AK6" s="3770" t="n"/>
      <c r="AL6" s="3769" t="n"/>
      <c r="AM6" s="3769" t="n"/>
      <c r="AN6" s="3769" t="n"/>
      <c r="AO6" s="3769" t="n"/>
      <c r="AP6" s="3769" t="n"/>
      <c r="AQ6" s="3769" t="n"/>
      <c r="AR6" s="3769" t="n"/>
      <c r="AS6" s="3769" t="n"/>
      <c r="AT6" s="3769" t="n"/>
      <c r="AU6" s="3769" t="n"/>
      <c r="AV6" s="3769" t="n"/>
      <c r="AW6" s="3769" t="n"/>
      <c r="AX6" s="3769" t="n"/>
      <c r="AY6" s="3769" t="n"/>
      <c r="AZ6" s="3769" t="n"/>
      <c r="BA6" s="3769" t="n"/>
      <c r="BC6" s="1979" t="n"/>
    </row>
    <row customFormat="1" r="7" s="2012">
      <c r="A7" s="2005" t="inlineStr">
        <is>
          <t>ELECTRIFICATION PAR EXTENTION BT ET BRANCHEMENT DU SITE PIAMI</t>
        </is>
      </c>
      <c r="B7" s="2006" t="inlineStr">
        <is>
          <t>BC20110014</t>
        </is>
      </c>
      <c r="C7" s="3771" t="n">
        <v>44148</v>
      </c>
      <c r="D7" s="2005" t="inlineStr">
        <is>
          <t>GENECIC</t>
        </is>
      </c>
      <c r="E7" s="2005" t="inlineStr">
        <is>
          <t>DT</t>
        </is>
      </c>
      <c r="F7" s="3772" t="n">
        <v>0</v>
      </c>
      <c r="G7" s="3772" t="n">
        <v>0</v>
      </c>
      <c r="H7" s="3772" t="n">
        <v>0</v>
      </c>
      <c r="I7" s="3772" t="n">
        <v>0</v>
      </c>
      <c r="J7" s="3772" t="n">
        <v>0</v>
      </c>
      <c r="K7" s="3772" t="n">
        <v>0</v>
      </c>
      <c r="L7" s="3772" t="n">
        <v>0</v>
      </c>
      <c r="M7" s="3772" t="n">
        <v>0</v>
      </c>
      <c r="N7" s="3772" t="n">
        <v>0</v>
      </c>
      <c r="O7" s="3772" t="n">
        <v>0</v>
      </c>
      <c r="P7" s="3772" t="n">
        <v>0</v>
      </c>
      <c r="Q7" s="3772" t="n">
        <v>0</v>
      </c>
      <c r="R7" s="3772" t="n">
        <v>0</v>
      </c>
      <c r="S7" s="3772" t="n">
        <v>0</v>
      </c>
      <c r="T7" s="3772" t="n">
        <v>0</v>
      </c>
      <c r="U7" s="3772" t="n">
        <v>0</v>
      </c>
      <c r="V7" s="3772" t="n">
        <v>0</v>
      </c>
      <c r="W7" s="3772" t="n">
        <v>0</v>
      </c>
      <c r="X7" s="3772" t="n">
        <v>0</v>
      </c>
      <c r="Y7" s="3772" t="n">
        <v>0</v>
      </c>
      <c r="Z7" s="3772" t="n">
        <v>0</v>
      </c>
      <c r="AA7" s="3772" t="n">
        <v>0</v>
      </c>
      <c r="AB7" s="3772" t="n">
        <v>0</v>
      </c>
      <c r="AC7" s="3772" t="n">
        <v>0</v>
      </c>
      <c r="AD7" s="3772" t="n">
        <v>0</v>
      </c>
      <c r="AE7" s="3772" t="n">
        <v>0</v>
      </c>
      <c r="AF7" s="3772" t="n">
        <v>0</v>
      </c>
      <c r="AG7" s="3772" t="n">
        <v>0</v>
      </c>
      <c r="AH7" s="3772" t="n">
        <v>0</v>
      </c>
      <c r="AI7" s="3772" t="n">
        <v>1932465</v>
      </c>
      <c r="AJ7" s="3772" t="n">
        <v>0</v>
      </c>
      <c r="AK7" s="3772" t="n">
        <v>1932465</v>
      </c>
      <c r="AL7" s="3772" t="n">
        <v>0</v>
      </c>
      <c r="AM7" s="3772" t="n">
        <v>0</v>
      </c>
      <c r="AN7" s="3772" t="n">
        <v>0</v>
      </c>
      <c r="AO7" s="3772" t="n">
        <v>0</v>
      </c>
      <c r="AP7" s="3772" t="n">
        <v>0</v>
      </c>
      <c r="AQ7" s="3772" t="n">
        <v>262790</v>
      </c>
      <c r="AR7" s="3772" t="n">
        <v>0</v>
      </c>
      <c r="AS7" s="3772" t="n">
        <v>262790</v>
      </c>
      <c r="AT7" s="3772" t="n">
        <v>0</v>
      </c>
      <c r="AU7" s="3772" t="n">
        <v>0</v>
      </c>
      <c r="AV7" s="3772" t="n">
        <v>0</v>
      </c>
      <c r="AW7" s="3772" t="n">
        <v>0</v>
      </c>
      <c r="AX7" s="3773" t="n">
        <v>0</v>
      </c>
      <c r="AY7" s="3773" t="n">
        <v>0</v>
      </c>
      <c r="AZ7" s="3773" t="n">
        <v>0</v>
      </c>
      <c r="BA7" s="3773" t="n">
        <v>0</v>
      </c>
      <c r="BB7" s="3774">
        <f>I7+M7+Q7+U7+Y7+AC7+AG7+AK7+AO7+AS7+AW7+BA7</f>
        <v/>
      </c>
      <c r="BC7" s="2011" t="n"/>
    </row>
    <row customFormat="1" customHeight="1" ht="30" r="8" s="2012">
      <c r="A8" s="3944" t="inlineStr">
        <is>
          <t>IMPLEMENTATION D'UNE SOLUTION ET PROCEDURE DE PLAN DE CONTINUITE ET DE REPRISE INFORMATIQUE PCI/PRI</t>
        </is>
      </c>
      <c r="B8" s="3945" t="inlineStr">
        <is>
          <t>BC21030016</t>
        </is>
      </c>
      <c r="C8" s="3946" t="n">
        <v>44273</v>
      </c>
      <c r="D8" s="3944" t="inlineStr">
        <is>
          <t>THE DIGITAL WORLD TECHNOLOGIES</t>
        </is>
      </c>
      <c r="E8" s="3944" t="inlineStr">
        <is>
          <t>DSI</t>
        </is>
      </c>
      <c r="F8" s="3947" t="n">
        <v>0</v>
      </c>
      <c r="G8" s="3947" t="n">
        <v>0</v>
      </c>
      <c r="H8" s="3947" t="n">
        <v>0</v>
      </c>
      <c r="I8" s="3947" t="n">
        <v>0</v>
      </c>
      <c r="J8" s="3947" t="n">
        <v>0</v>
      </c>
      <c r="K8" s="3947" t="n">
        <v>0</v>
      </c>
      <c r="L8" s="3947" t="n">
        <v>0</v>
      </c>
      <c r="M8" s="3947" t="n">
        <v>0</v>
      </c>
      <c r="N8" s="3947" t="n">
        <v>0</v>
      </c>
      <c r="O8" s="3947" t="n">
        <v>0</v>
      </c>
      <c r="P8" s="3947" t="n">
        <v>0</v>
      </c>
      <c r="Q8" s="3947" t="n">
        <v>0</v>
      </c>
      <c r="R8" s="3947" t="n">
        <v>0</v>
      </c>
      <c r="S8" s="3947" t="n">
        <v>0</v>
      </c>
      <c r="T8" s="3947" t="n">
        <v>0</v>
      </c>
      <c r="U8" s="3947" t="n">
        <v>0</v>
      </c>
      <c r="V8" s="3947" t="n">
        <v>0</v>
      </c>
      <c r="W8" s="3947" t="n">
        <v>0</v>
      </c>
      <c r="X8" s="3947" t="n">
        <v>0</v>
      </c>
      <c r="Y8" s="3947" t="n">
        <v>0</v>
      </c>
      <c r="Z8" s="3947" t="n">
        <v>0</v>
      </c>
      <c r="AA8" s="3947" t="n">
        <v>0</v>
      </c>
      <c r="AB8" s="3947" t="n">
        <v>0</v>
      </c>
      <c r="AC8" s="3947" t="n">
        <v>0</v>
      </c>
      <c r="AD8" s="3947" t="n">
        <v>0</v>
      </c>
      <c r="AE8" s="3947" t="n">
        <v>0</v>
      </c>
      <c r="AF8" s="3947" t="n">
        <v>0</v>
      </c>
      <c r="AG8" s="3947" t="n">
        <v>0</v>
      </c>
      <c r="AH8" s="3947" t="n">
        <v>0</v>
      </c>
      <c r="AI8" s="3947" t="n">
        <v>0</v>
      </c>
      <c r="AJ8" s="3947" t="n">
        <v>0</v>
      </c>
      <c r="AK8" s="3947" t="n">
        <v>0</v>
      </c>
      <c r="AL8" s="3947" t="n">
        <v>0</v>
      </c>
      <c r="AM8" s="3947" t="n">
        <v>0</v>
      </c>
      <c r="AN8" s="3947" t="n">
        <v>0</v>
      </c>
      <c r="AO8" s="3947" t="n">
        <v>0</v>
      </c>
      <c r="AP8" s="3947" t="n">
        <v>0</v>
      </c>
      <c r="AQ8" s="3947" t="n">
        <v>6590689</v>
      </c>
      <c r="AR8" s="3947" t="n">
        <v>0</v>
      </c>
      <c r="AS8" s="3947" t="n">
        <v>6590689</v>
      </c>
      <c r="AT8" s="3947" t="n">
        <v>0</v>
      </c>
      <c r="AU8" s="3947" t="n">
        <v>0</v>
      </c>
      <c r="AV8" s="3947" t="n">
        <v>0</v>
      </c>
      <c r="AW8" s="3947" t="n">
        <v>0</v>
      </c>
      <c r="AX8" s="3948" t="n">
        <v>0</v>
      </c>
      <c r="AY8" s="3948" t="n">
        <v>0</v>
      </c>
      <c r="AZ8" s="3948" t="n">
        <v>0</v>
      </c>
      <c r="BA8" s="3948" t="n">
        <v>0</v>
      </c>
      <c r="BB8" s="3949">
        <f>I8+M8+Q8+U8+Y8+AC8+AG8+AK8+AO8+AS8+AW8+BA8</f>
        <v/>
      </c>
      <c r="BC8" s="3950" t="n"/>
    </row>
    <row customFormat="1" customHeight="1" ht="30" r="9" s="2012">
      <c r="A9" s="3944" t="inlineStr">
        <is>
          <t>CONCEPTION DES PLANS ARCHITECTURAUX CONTRÔLE SUIVI ET RECEPTION DES TRAVAUX D'AMENAGEMENT DE L'AGENCE DE STEINMETZ</t>
        </is>
      </c>
      <c r="B9" s="3945" t="inlineStr">
        <is>
          <t>BC21040012</t>
        </is>
      </c>
      <c r="C9" s="3946" t="n">
        <v>44301</v>
      </c>
      <c r="D9" s="3944" t="inlineStr">
        <is>
          <t>PLANETE ARCHI SARL</t>
        </is>
      </c>
      <c r="E9" s="3944" t="inlineStr">
        <is>
          <t>DCC</t>
        </is>
      </c>
      <c r="F9" s="3947" t="n">
        <v>0</v>
      </c>
      <c r="G9" s="3947" t="n">
        <v>0</v>
      </c>
      <c r="H9" s="3947" t="n">
        <v>0</v>
      </c>
      <c r="I9" s="3947" t="n">
        <v>0</v>
      </c>
      <c r="J9" s="3947" t="n">
        <v>0</v>
      </c>
      <c r="K9" s="3947" t="n">
        <v>850000</v>
      </c>
      <c r="L9" s="3947" t="n">
        <v>0</v>
      </c>
      <c r="M9" s="3947" t="n">
        <v>850000</v>
      </c>
      <c r="N9" s="3947" t="n">
        <v>0</v>
      </c>
      <c r="O9" s="3947" t="n">
        <v>0</v>
      </c>
      <c r="P9" s="3947" t="n">
        <v>0</v>
      </c>
      <c r="Q9" s="3947" t="n">
        <v>0</v>
      </c>
      <c r="R9" s="3947" t="n">
        <v>0</v>
      </c>
      <c r="S9" s="3947" t="n">
        <v>0</v>
      </c>
      <c r="T9" s="3947" t="n">
        <v>0</v>
      </c>
      <c r="U9" s="3947" t="n">
        <v>0</v>
      </c>
      <c r="V9" s="3947" t="n">
        <v>0</v>
      </c>
      <c r="W9" s="3947" t="n">
        <v>0</v>
      </c>
      <c r="X9" s="3947" t="n">
        <v>0</v>
      </c>
      <c r="Y9" s="3947" t="n">
        <v>0</v>
      </c>
      <c r="Z9" s="3947" t="n">
        <v>0</v>
      </c>
      <c r="AA9" s="3947" t="n">
        <v>0</v>
      </c>
      <c r="AB9" s="3947" t="n">
        <v>0</v>
      </c>
      <c r="AC9" s="3947" t="n">
        <v>0</v>
      </c>
      <c r="AD9" s="3947" t="n">
        <v>0</v>
      </c>
      <c r="AE9" s="3947" t="n">
        <v>0</v>
      </c>
      <c r="AF9" s="3947" t="n">
        <v>0</v>
      </c>
      <c r="AG9" s="3947" t="n">
        <v>0</v>
      </c>
      <c r="AH9" s="3947" t="n">
        <v>0</v>
      </c>
      <c r="AI9" s="3947" t="n">
        <v>0</v>
      </c>
      <c r="AJ9" s="3947" t="n">
        <v>0</v>
      </c>
      <c r="AK9" s="3947" t="n">
        <v>0</v>
      </c>
      <c r="AL9" s="3947" t="n">
        <v>0</v>
      </c>
      <c r="AM9" s="3947" t="n">
        <v>0</v>
      </c>
      <c r="AN9" s="3947" t="n">
        <v>0</v>
      </c>
      <c r="AO9" s="3947" t="n">
        <v>0</v>
      </c>
      <c r="AP9" s="3947" t="n">
        <v>0</v>
      </c>
      <c r="AQ9" s="3947" t="n">
        <v>0</v>
      </c>
      <c r="AR9" s="3947" t="n">
        <v>0</v>
      </c>
      <c r="AS9" s="3947" t="n">
        <v>0</v>
      </c>
      <c r="AT9" s="3947" t="n">
        <v>0</v>
      </c>
      <c r="AU9" s="3947" t="n">
        <v>0</v>
      </c>
      <c r="AV9" s="3947" t="n">
        <v>0</v>
      </c>
      <c r="AW9" s="3947" t="n">
        <v>0</v>
      </c>
      <c r="AX9" s="3948" t="n">
        <v>0</v>
      </c>
      <c r="AY9" s="3948" t="n">
        <v>0</v>
      </c>
      <c r="AZ9" s="3948" t="n">
        <v>0</v>
      </c>
      <c r="BA9" s="3948" t="n">
        <v>0</v>
      </c>
      <c r="BB9" s="3949">
        <f>I9+M9+Q9+U9+Y9+AC9+AG9+AK9+AO9+AS9+AW9+BA9</f>
        <v/>
      </c>
      <c r="BC9" s="3950" t="n"/>
    </row>
    <row customFormat="1" customHeight="1" ht="30" r="10" s="2012">
      <c r="A10" s="3944" t="inlineStr">
        <is>
          <t xml:space="preserve"> CONCEPTION DES PLANS ARCHITECTURAUX CONTRÔLE SUIVI ET RECEPTION DES TRAVAUX D'AMENAGEMENT DE L'AGENCE DE PORTO-NOVO</t>
        </is>
      </c>
      <c r="B10" s="3945" t="inlineStr">
        <is>
          <t>BC21120026</t>
        </is>
      </c>
      <c r="C10" s="3946" t="n">
        <v>44561</v>
      </c>
      <c r="D10" s="3944" t="inlineStr">
        <is>
          <t>PLANETE ARCHI SARL</t>
        </is>
      </c>
      <c r="E10" s="3944" t="inlineStr">
        <is>
          <t>DAF</t>
        </is>
      </c>
      <c r="F10" s="3947" t="n">
        <v>0</v>
      </c>
      <c r="G10" s="3947" t="n">
        <v>0</v>
      </c>
      <c r="H10" s="3947" t="n">
        <v>0</v>
      </c>
      <c r="I10" s="3947" t="n">
        <v>0</v>
      </c>
      <c r="J10" s="3947" t="n">
        <v>0</v>
      </c>
      <c r="K10" s="3947" t="n">
        <v>4250000</v>
      </c>
      <c r="L10" s="3947" t="n">
        <v>0</v>
      </c>
      <c r="M10" s="3947" t="n">
        <v>4250000</v>
      </c>
      <c r="N10" s="3947" t="n">
        <v>0</v>
      </c>
      <c r="O10" s="3947" t="n">
        <v>0</v>
      </c>
      <c r="P10" s="3947" t="n">
        <v>0</v>
      </c>
      <c r="Q10" s="3947" t="n">
        <v>0</v>
      </c>
      <c r="R10" s="3947" t="n">
        <v>0</v>
      </c>
      <c r="S10" s="3947" t="n">
        <v>0</v>
      </c>
      <c r="T10" s="3947" t="n">
        <v>0</v>
      </c>
      <c r="U10" s="3947" t="n">
        <v>0</v>
      </c>
      <c r="V10" s="3947" t="n">
        <v>0</v>
      </c>
      <c r="W10" s="3947" t="n">
        <v>0</v>
      </c>
      <c r="X10" s="3947" t="n">
        <v>0</v>
      </c>
      <c r="Y10" s="3947" t="n">
        <v>0</v>
      </c>
      <c r="Z10" s="3947" t="n">
        <v>0</v>
      </c>
      <c r="AA10" s="3947" t="n">
        <v>0</v>
      </c>
      <c r="AB10" s="3947" t="n">
        <v>0</v>
      </c>
      <c r="AC10" s="3947" t="n">
        <v>0</v>
      </c>
      <c r="AD10" s="3947" t="n">
        <v>0</v>
      </c>
      <c r="AE10" s="3947" t="n">
        <v>0</v>
      </c>
      <c r="AF10" s="3947" t="n">
        <v>0</v>
      </c>
      <c r="AG10" s="3947" t="n">
        <v>0</v>
      </c>
      <c r="AH10" s="3947" t="n">
        <v>0</v>
      </c>
      <c r="AI10" s="3947" t="n">
        <v>0</v>
      </c>
      <c r="AJ10" s="3947" t="n">
        <v>0</v>
      </c>
      <c r="AK10" s="3947" t="n">
        <v>0</v>
      </c>
      <c r="AL10" s="3947" t="n">
        <v>0</v>
      </c>
      <c r="AM10" s="3947" t="n">
        <v>0</v>
      </c>
      <c r="AN10" s="3947" t="n">
        <v>0</v>
      </c>
      <c r="AO10" s="3947" t="n">
        <v>0</v>
      </c>
      <c r="AP10" s="3947" t="n">
        <v>0</v>
      </c>
      <c r="AQ10" s="3947" t="n">
        <v>0</v>
      </c>
      <c r="AR10" s="3947" t="n">
        <v>0</v>
      </c>
      <c r="AS10" s="3947" t="n">
        <v>0</v>
      </c>
      <c r="AT10" s="3947" t="n">
        <v>0</v>
      </c>
      <c r="AU10" s="3947" t="n">
        <v>0</v>
      </c>
      <c r="AV10" s="3947" t="n">
        <v>0</v>
      </c>
      <c r="AW10" s="3947" t="n">
        <v>0</v>
      </c>
      <c r="AX10" s="3948" t="n">
        <v>0</v>
      </c>
      <c r="AY10" s="3948" t="n">
        <v>0</v>
      </c>
      <c r="AZ10" s="3948" t="n">
        <v>0</v>
      </c>
      <c r="BA10" s="3948" t="n">
        <v>0</v>
      </c>
      <c r="BB10" s="3949">
        <f>I10+M10+Q10+U10+Y10+AC10+AG10+AK10+AO10+AS10+AW10+BA10</f>
        <v/>
      </c>
      <c r="BC10" s="3950" t="n"/>
    </row>
    <row customFormat="1" customHeight="1" ht="30" r="11" s="2012">
      <c r="A11" s="3944" t="inlineStr">
        <is>
          <t>ELECTRIFICATION DES SITES DE BETOUMEY ET LOKOSSA 5 PAR RESEAU DE LA SBEE BRANCHEMENT 4 FILS 20 A</t>
        </is>
      </c>
      <c r="B11" s="3945" t="inlineStr">
        <is>
          <t>BC21120040</t>
        </is>
      </c>
      <c r="C11" s="3946" t="n">
        <v>44559</v>
      </c>
      <c r="D11" s="3944" t="inlineStr">
        <is>
          <t>GENECIC</t>
        </is>
      </c>
      <c r="E11" s="3944" t="inlineStr">
        <is>
          <t>DT</t>
        </is>
      </c>
      <c r="F11" s="3947" t="n">
        <v>0</v>
      </c>
      <c r="G11" s="3947" t="n">
        <v>0</v>
      </c>
      <c r="H11" s="3947" t="n">
        <v>0</v>
      </c>
      <c r="I11" s="3947" t="n">
        <v>0</v>
      </c>
      <c r="J11" s="3947" t="n">
        <v>0</v>
      </c>
      <c r="K11" s="3947" t="n">
        <v>0</v>
      </c>
      <c r="L11" s="3947" t="n">
        <v>0</v>
      </c>
      <c r="M11" s="3947" t="n">
        <v>0</v>
      </c>
      <c r="N11" s="3947" t="n">
        <v>0</v>
      </c>
      <c r="O11" s="3947" t="n">
        <v>0</v>
      </c>
      <c r="P11" s="3947" t="n">
        <v>0</v>
      </c>
      <c r="Q11" s="3947" t="n">
        <v>0</v>
      </c>
      <c r="R11" s="3947" t="n">
        <v>0</v>
      </c>
      <c r="S11" s="3947" t="n">
        <v>0</v>
      </c>
      <c r="T11" s="3947" t="n">
        <v>0</v>
      </c>
      <c r="U11" s="3947" t="n">
        <v>0</v>
      </c>
      <c r="V11" s="3947" t="n">
        <v>0</v>
      </c>
      <c r="W11" s="3947" t="n">
        <v>0</v>
      </c>
      <c r="X11" s="3947" t="n">
        <v>0</v>
      </c>
      <c r="Y11" s="3947" t="n">
        <v>0</v>
      </c>
      <c r="Z11" s="3947" t="n">
        <v>0</v>
      </c>
      <c r="AA11" s="3947" t="n">
        <v>0</v>
      </c>
      <c r="AB11" s="3947" t="n">
        <v>0</v>
      </c>
      <c r="AC11" s="3947" t="n">
        <v>0</v>
      </c>
      <c r="AD11" s="3947" t="n">
        <v>0</v>
      </c>
      <c r="AE11" s="3947" t="n">
        <v>19115687</v>
      </c>
      <c r="AF11" s="3947" t="n">
        <v>0</v>
      </c>
      <c r="AG11" s="3947" t="n">
        <v>19115687</v>
      </c>
      <c r="AH11" s="3947" t="n">
        <v>0</v>
      </c>
      <c r="AI11" s="3947" t="n">
        <v>0</v>
      </c>
      <c r="AJ11" s="3947" t="n">
        <v>0</v>
      </c>
      <c r="AK11" s="3947" t="n">
        <v>0</v>
      </c>
      <c r="AL11" s="3947" t="n">
        <v>0</v>
      </c>
      <c r="AM11" s="3947" t="n">
        <v>0</v>
      </c>
      <c r="AN11" s="3947" t="n">
        <v>0</v>
      </c>
      <c r="AO11" s="3947" t="n">
        <v>0</v>
      </c>
      <c r="AP11" s="3947" t="n">
        <v>0</v>
      </c>
      <c r="AQ11" s="3947" t="n">
        <v>0</v>
      </c>
      <c r="AR11" s="3947" t="n">
        <v>0</v>
      </c>
      <c r="AS11" s="3947" t="n">
        <v>0</v>
      </c>
      <c r="AT11" s="3947" t="n">
        <v>0</v>
      </c>
      <c r="AU11" s="3947" t="n">
        <v>0</v>
      </c>
      <c r="AV11" s="3947" t="n">
        <v>0</v>
      </c>
      <c r="AW11" s="3947" t="n">
        <v>0</v>
      </c>
      <c r="AX11" s="3948" t="n">
        <v>0</v>
      </c>
      <c r="AY11" s="3948" t="n">
        <v>0</v>
      </c>
      <c r="AZ11" s="3948" t="n">
        <v>0</v>
      </c>
      <c r="BA11" s="3948" t="n">
        <v>0</v>
      </c>
      <c r="BB11" s="3949">
        <f>I11+M11+Q11+U11+Y11+AC11+AG11+AK11+AO11+AS11+AW11+BA11</f>
        <v/>
      </c>
      <c r="BC11" s="3950" t="n"/>
    </row>
    <row customFormat="1" customHeight="1" ht="30" r="12" s="2012">
      <c r="A12" s="3944" t="inlineStr">
        <is>
          <t>FOURNITURE ET IMPLEMENTATION D'UNE SOLUTION DE DOUBLE AUTHENTIFICATION DUO ET DE SECURISATION DE TRAFIC DNS UMBRELLA</t>
        </is>
      </c>
      <c r="B12" s="3945" t="inlineStr">
        <is>
          <t>BC22070020</t>
        </is>
      </c>
      <c r="C12" s="3946" t="n">
        <v>44768</v>
      </c>
      <c r="D12" s="3944" t="inlineStr">
        <is>
          <t>CASANET</t>
        </is>
      </c>
      <c r="E12" s="3944" t="inlineStr">
        <is>
          <t>DSI</t>
        </is>
      </c>
      <c r="F12" s="3947" t="n">
        <v>0</v>
      </c>
      <c r="G12" s="3947" t="n">
        <v>0</v>
      </c>
      <c r="H12" s="3947" t="n">
        <v>0</v>
      </c>
      <c r="I12" s="3947" t="n">
        <v>0</v>
      </c>
      <c r="J12" s="3947" t="n">
        <v>0</v>
      </c>
      <c r="K12" s="3947" t="n">
        <v>646425</v>
      </c>
      <c r="L12" s="3947" t="n">
        <v>0</v>
      </c>
      <c r="M12" s="3947" t="n">
        <v>646425</v>
      </c>
      <c r="N12" s="3947" t="n">
        <v>0</v>
      </c>
      <c r="O12" s="3947" t="n">
        <v>0</v>
      </c>
      <c r="P12" s="3947" t="n">
        <v>0</v>
      </c>
      <c r="Q12" s="3947" t="n">
        <v>0</v>
      </c>
      <c r="R12" s="3947" t="n">
        <v>0</v>
      </c>
      <c r="S12" s="3947" t="n">
        <v>0</v>
      </c>
      <c r="T12" s="3947" t="n">
        <v>0</v>
      </c>
      <c r="U12" s="3947" t="n">
        <v>0</v>
      </c>
      <c r="V12" s="3947" t="n">
        <v>0</v>
      </c>
      <c r="W12" s="3947" t="n">
        <v>0</v>
      </c>
      <c r="X12" s="3947" t="n">
        <v>0</v>
      </c>
      <c r="Y12" s="3947" t="n">
        <v>0</v>
      </c>
      <c r="Z12" s="3947" t="n">
        <v>0</v>
      </c>
      <c r="AA12" s="3947" t="n">
        <v>0</v>
      </c>
      <c r="AB12" s="3947" t="n">
        <v>0</v>
      </c>
      <c r="AC12" s="3947" t="n">
        <v>0</v>
      </c>
      <c r="AD12" s="3947" t="n">
        <v>0</v>
      </c>
      <c r="AE12" s="3947" t="n">
        <v>0</v>
      </c>
      <c r="AF12" s="3947" t="n">
        <v>0</v>
      </c>
      <c r="AG12" s="3947" t="n">
        <v>0</v>
      </c>
      <c r="AH12" s="3947" t="n">
        <v>0</v>
      </c>
      <c r="AI12" s="3947" t="n">
        <v>0</v>
      </c>
      <c r="AJ12" s="3947" t="n">
        <v>0</v>
      </c>
      <c r="AK12" s="3947" t="n">
        <v>0</v>
      </c>
      <c r="AL12" s="3947" t="n">
        <v>0</v>
      </c>
      <c r="AM12" s="3947" t="n">
        <v>0</v>
      </c>
      <c r="AN12" s="3947" t="n">
        <v>0</v>
      </c>
      <c r="AO12" s="3947" t="n">
        <v>0</v>
      </c>
      <c r="AP12" s="3947" t="n">
        <v>0</v>
      </c>
      <c r="AQ12" s="3947" t="n">
        <v>0</v>
      </c>
      <c r="AR12" s="3947" t="n">
        <v>0</v>
      </c>
      <c r="AS12" s="3947" t="n">
        <v>0</v>
      </c>
      <c r="AT12" s="3947" t="n">
        <v>0</v>
      </c>
      <c r="AU12" s="3947" t="n">
        <v>0</v>
      </c>
      <c r="AV12" s="3947" t="n">
        <v>0</v>
      </c>
      <c r="AW12" s="3947" t="n">
        <v>0</v>
      </c>
      <c r="AX12" s="3948" t="n">
        <v>0</v>
      </c>
      <c r="AY12" s="3948" t="n">
        <v>0</v>
      </c>
      <c r="AZ12" s="3948" t="n">
        <v>0</v>
      </c>
      <c r="BA12" s="3948" t="n">
        <v>0</v>
      </c>
      <c r="BB12" s="3949">
        <f>I12+M12+Q12+U12+Y12+AC12+AG12+AK12+AO12+AS12+AW12+BA12</f>
        <v/>
      </c>
      <c r="BC12" s="3950" t="n"/>
    </row>
    <row customFormat="1" customHeight="1" ht="30" r="13" s="2012">
      <c r="A13" s="3944" t="inlineStr">
        <is>
          <t>ACQUISITION DE SOLUTION DE DIGITALISATION DU KIT COMMERCIAL</t>
        </is>
      </c>
      <c r="B13" s="3945" t="inlineStr">
        <is>
          <t>BC22120054</t>
        </is>
      </c>
      <c r="C13" s="3946" t="n">
        <v>44925</v>
      </c>
      <c r="D13" s="3944" t="inlineStr">
        <is>
          <t>FLEX EXPORTATION INC</t>
        </is>
      </c>
      <c r="E13" s="3944" t="inlineStr">
        <is>
          <t>DSI</t>
        </is>
      </c>
      <c r="F13" s="3947" t="n">
        <v>0</v>
      </c>
      <c r="G13" s="3947" t="n">
        <v>0</v>
      </c>
      <c r="H13" s="3947" t="n">
        <v>0</v>
      </c>
      <c r="I13" s="3947" t="n">
        <v>0</v>
      </c>
      <c r="J13" s="3947" t="n">
        <v>0</v>
      </c>
      <c r="K13" s="3947" t="n">
        <v>0</v>
      </c>
      <c r="L13" s="3947" t="n">
        <v>0</v>
      </c>
      <c r="M13" s="3947" t="n">
        <v>0</v>
      </c>
      <c r="N13" s="3947" t="n">
        <v>0</v>
      </c>
      <c r="O13" s="3947" t="n">
        <v>0</v>
      </c>
      <c r="P13" s="3947" t="n">
        <v>0</v>
      </c>
      <c r="Q13" s="3947" t="n">
        <v>0</v>
      </c>
      <c r="R13" s="3947" t="n">
        <v>0</v>
      </c>
      <c r="S13" s="3947" t="n">
        <v>0</v>
      </c>
      <c r="T13" s="3947" t="n">
        <v>0</v>
      </c>
      <c r="U13" s="3947" t="n">
        <v>0</v>
      </c>
      <c r="V13" s="3947" t="n">
        <v>0</v>
      </c>
      <c r="W13" s="3947" t="n">
        <v>40786751</v>
      </c>
      <c r="X13" s="3947" t="n">
        <v>0</v>
      </c>
      <c r="Y13" s="3947" t="n">
        <v>40786751</v>
      </c>
      <c r="Z13" s="3947" t="n">
        <v>20203476</v>
      </c>
      <c r="AA13" s="3947" t="n">
        <v>0</v>
      </c>
      <c r="AB13" s="3947" t="n">
        <v>0</v>
      </c>
      <c r="AC13" s="3947" t="n">
        <v>20203476</v>
      </c>
      <c r="AD13" s="3947" t="n">
        <v>0</v>
      </c>
      <c r="AE13" s="3947" t="n">
        <v>0</v>
      </c>
      <c r="AF13" s="3947" t="n">
        <v>0</v>
      </c>
      <c r="AG13" s="3947" t="n">
        <v>0</v>
      </c>
      <c r="AH13" s="3947" t="n">
        <v>0</v>
      </c>
      <c r="AI13" s="3947" t="n">
        <v>0</v>
      </c>
      <c r="AJ13" s="3947" t="n">
        <v>0</v>
      </c>
      <c r="AK13" s="3947" t="n">
        <v>0</v>
      </c>
      <c r="AL13" s="3947" t="n">
        <v>0</v>
      </c>
      <c r="AM13" s="3947" t="n">
        <v>0</v>
      </c>
      <c r="AN13" s="3947" t="n">
        <v>0</v>
      </c>
      <c r="AO13" s="3947" t="n">
        <v>0</v>
      </c>
      <c r="AP13" s="3947" t="n">
        <v>0</v>
      </c>
      <c r="AQ13" s="3947" t="n">
        <v>0</v>
      </c>
      <c r="AR13" s="3947" t="n">
        <v>0</v>
      </c>
      <c r="AS13" s="3947" t="n">
        <v>0</v>
      </c>
      <c r="AT13" s="3947" t="n">
        <v>0</v>
      </c>
      <c r="AU13" s="3947" t="n">
        <v>6690761</v>
      </c>
      <c r="AV13" s="3947" t="n">
        <v>0</v>
      </c>
      <c r="AW13" s="3947" t="n">
        <v>6690761</v>
      </c>
      <c r="AX13" s="3948" t="n">
        <v>0</v>
      </c>
      <c r="AY13" s="3948" t="n">
        <v>0</v>
      </c>
      <c r="AZ13" s="3948" t="n">
        <v>0</v>
      </c>
      <c r="BA13" s="3948" t="n">
        <v>0</v>
      </c>
      <c r="BB13" s="3949">
        <f>I13+M13+Q13+U13+Y13+AC13+AG13+AK13+AO13+AS13+AW13+BA13</f>
        <v/>
      </c>
      <c r="BC13" s="3950" t="n"/>
    </row>
    <row customFormat="1" customHeight="1" ht="30" r="14" s="2012">
      <c r="A14" s="3944" t="inlineStr">
        <is>
          <t>OURNITURE ET INSTALLATION DE PYLÔNES GREENFIELD
PYLÔNE DE 40 M ET DE 60 M</t>
        </is>
      </c>
      <c r="B14" s="3945" t="inlineStr">
        <is>
          <t>BC23030012</t>
        </is>
      </c>
      <c r="C14" s="3946" t="n">
        <v>44993</v>
      </c>
      <c r="D14" s="3944" t="inlineStr">
        <is>
          <t>CETELEC</t>
        </is>
      </c>
      <c r="E14" s="3944" t="inlineStr">
        <is>
          <t>DT</t>
        </is>
      </c>
      <c r="F14" s="3947" t="n">
        <v>0</v>
      </c>
      <c r="G14" s="3947" t="n">
        <v>0</v>
      </c>
      <c r="H14" s="3947" t="n">
        <v>0</v>
      </c>
      <c r="I14" s="3947" t="n">
        <v>0</v>
      </c>
      <c r="J14" s="3947" t="n">
        <v>0</v>
      </c>
      <c r="K14" s="3947" t="n">
        <v>0</v>
      </c>
      <c r="L14" s="3947" t="n">
        <v>0</v>
      </c>
      <c r="M14" s="3947" t="n">
        <v>0</v>
      </c>
      <c r="N14" s="3947" t="n">
        <v>0</v>
      </c>
      <c r="O14" s="3947" t="n">
        <v>0</v>
      </c>
      <c r="P14" s="3947" t="n">
        <v>0</v>
      </c>
      <c r="Q14" s="3947" t="n">
        <v>0</v>
      </c>
      <c r="R14" s="3947" t="n">
        <v>0</v>
      </c>
      <c r="S14" s="3947" t="n">
        <v>0</v>
      </c>
      <c r="T14" s="3947" t="n">
        <v>0</v>
      </c>
      <c r="U14" s="3947" t="n">
        <v>0</v>
      </c>
      <c r="V14" s="3947" t="n">
        <v>0</v>
      </c>
      <c r="W14" s="3947" t="n">
        <v>0</v>
      </c>
      <c r="X14" s="3947" t="n">
        <v>0</v>
      </c>
      <c r="Y14" s="3947" t="n">
        <v>0</v>
      </c>
      <c r="Z14" s="3947" t="n">
        <v>0</v>
      </c>
      <c r="AA14" s="3947" t="n">
        <v>0</v>
      </c>
      <c r="AB14" s="3947" t="n">
        <v>0</v>
      </c>
      <c r="AC14" s="3947" t="n">
        <v>0</v>
      </c>
      <c r="AD14" s="3947" t="n">
        <v>0</v>
      </c>
      <c r="AE14" s="3947" t="n">
        <v>0</v>
      </c>
      <c r="AF14" s="3947" t="n">
        <v>0</v>
      </c>
      <c r="AG14" s="3947" t="n">
        <v>0</v>
      </c>
      <c r="AH14" s="3947" t="n">
        <v>0</v>
      </c>
      <c r="AI14" s="3947" t="n">
        <v>0</v>
      </c>
      <c r="AJ14" s="3947" t="n">
        <v>0</v>
      </c>
      <c r="AK14" s="3947" t="n">
        <v>0</v>
      </c>
      <c r="AL14" s="3947" t="n">
        <v>0</v>
      </c>
      <c r="AM14" s="3947" t="n">
        <v>0</v>
      </c>
      <c r="AN14" s="3947" t="n">
        <v>0</v>
      </c>
      <c r="AO14" s="3947" t="n">
        <v>0</v>
      </c>
      <c r="AP14" s="3947" t="n">
        <v>0</v>
      </c>
      <c r="AQ14" s="3947" t="n">
        <v>0</v>
      </c>
      <c r="AR14" s="3947" t="n">
        <v>0</v>
      </c>
      <c r="AS14" s="3947" t="n">
        <v>0</v>
      </c>
      <c r="AT14" s="3947" t="n">
        <v>0</v>
      </c>
      <c r="AU14" s="3947" t="n">
        <v>0</v>
      </c>
      <c r="AV14" s="3947" t="n">
        <v>0</v>
      </c>
      <c r="AW14" s="3947" t="n">
        <v>0</v>
      </c>
      <c r="AX14" s="3948" t="n">
        <v>0</v>
      </c>
      <c r="AY14" s="3948" t="n">
        <v>6575675</v>
      </c>
      <c r="AZ14" s="3948" t="n">
        <v>0</v>
      </c>
      <c r="BA14" s="3948" t="n">
        <v>6575675</v>
      </c>
      <c r="BB14" s="3949">
        <f>I14+M14+Q14+U14+Y14+AC14+AG14+AK14+AO14+AS14+AW14+BA14</f>
        <v/>
      </c>
      <c r="BC14" s="3950" t="n"/>
    </row>
    <row customFormat="1" customHeight="1" ht="30" r="15" s="2012">
      <c r="A15" s="3944" t="inlineStr">
        <is>
          <t>OURNITURE ET INSTALLATION DE PYLÔNES GREENFIELD
PYLÔNE DE 40 M ET DE 60 M</t>
        </is>
      </c>
      <c r="B15" s="3945" t="inlineStr">
        <is>
          <t>BC23030030</t>
        </is>
      </c>
      <c r="C15" s="3946" t="n">
        <v>44999</v>
      </c>
      <c r="D15" s="3944" t="inlineStr">
        <is>
          <t>CETELEC</t>
        </is>
      </c>
      <c r="E15" s="3944" t="inlineStr">
        <is>
          <t>DT</t>
        </is>
      </c>
      <c r="F15" s="3947" t="n">
        <v>0</v>
      </c>
      <c r="G15" s="3947" t="n">
        <v>0</v>
      </c>
      <c r="H15" s="3947" t="n">
        <v>0</v>
      </c>
      <c r="I15" s="3947" t="n">
        <v>0</v>
      </c>
      <c r="J15" s="3947" t="n">
        <v>0</v>
      </c>
      <c r="K15" s="3947" t="n">
        <v>0</v>
      </c>
      <c r="L15" s="3947" t="n">
        <v>0</v>
      </c>
      <c r="M15" s="3947" t="n">
        <v>0</v>
      </c>
      <c r="N15" s="3947" t="n">
        <v>0</v>
      </c>
      <c r="O15" s="3947" t="n">
        <v>0</v>
      </c>
      <c r="P15" s="3947" t="n">
        <v>0</v>
      </c>
      <c r="Q15" s="3947" t="n">
        <v>0</v>
      </c>
      <c r="R15" s="3947" t="n">
        <v>0</v>
      </c>
      <c r="S15" s="3947" t="n">
        <v>0</v>
      </c>
      <c r="T15" s="3947" t="n">
        <v>0</v>
      </c>
      <c r="U15" s="3947" t="n">
        <v>0</v>
      </c>
      <c r="V15" s="3947" t="n">
        <v>0</v>
      </c>
      <c r="W15" s="3947" t="n">
        <v>0</v>
      </c>
      <c r="X15" s="3947" t="n">
        <v>0</v>
      </c>
      <c r="Y15" s="3947" t="n">
        <v>0</v>
      </c>
      <c r="Z15" s="3947" t="n">
        <v>0</v>
      </c>
      <c r="AA15" s="3947" t="n">
        <v>0</v>
      </c>
      <c r="AB15" s="3947" t="n">
        <v>0</v>
      </c>
      <c r="AC15" s="3947" t="n">
        <v>0</v>
      </c>
      <c r="AD15" s="3947" t="n">
        <v>0</v>
      </c>
      <c r="AE15" s="3947" t="n">
        <v>0</v>
      </c>
      <c r="AF15" s="3947" t="n">
        <v>0</v>
      </c>
      <c r="AG15" s="3947" t="n">
        <v>0</v>
      </c>
      <c r="AH15" s="3947" t="n">
        <v>0</v>
      </c>
      <c r="AI15" s="3947" t="n">
        <v>0</v>
      </c>
      <c r="AJ15" s="3947" t="n">
        <v>0</v>
      </c>
      <c r="AK15" s="3947" t="n">
        <v>0</v>
      </c>
      <c r="AL15" s="3947" t="n">
        <v>0</v>
      </c>
      <c r="AM15" s="3947" t="n">
        <v>0</v>
      </c>
      <c r="AN15" s="3947" t="n">
        <v>0</v>
      </c>
      <c r="AO15" s="3947" t="n">
        <v>0</v>
      </c>
      <c r="AP15" s="3947" t="n">
        <v>0</v>
      </c>
      <c r="AQ15" s="3947" t="n">
        <v>0</v>
      </c>
      <c r="AR15" s="3947" t="n">
        <v>0</v>
      </c>
      <c r="AS15" s="3947" t="n">
        <v>0</v>
      </c>
      <c r="AT15" s="3947" t="n">
        <v>0</v>
      </c>
      <c r="AU15" s="3947" t="n">
        <v>0</v>
      </c>
      <c r="AV15" s="3947" t="n">
        <v>0</v>
      </c>
      <c r="AW15" s="3947" t="n">
        <v>0</v>
      </c>
      <c r="AX15" s="3948" t="n">
        <v>0</v>
      </c>
      <c r="AY15" s="3948" t="n">
        <v>0</v>
      </c>
      <c r="AZ15" s="3948" t="n">
        <v>0</v>
      </c>
      <c r="BA15" s="3948" t="n">
        <v>0</v>
      </c>
      <c r="BB15" s="3949">
        <f>I15+M15+Q15+U15+Y15+AC15+AG15+AK15+AO15+AS15+AW15+BA15</f>
        <v/>
      </c>
      <c r="BC15" s="3950" t="n"/>
    </row>
    <row customFormat="1" customHeight="1" ht="30" r="16" s="2028">
      <c r="A16" s="3944" t="inlineStr">
        <is>
          <t xml:space="preserve"> FOURNITURE TRANSPORT INSTALLATION MISE EN SERVICE ET MAINTENANCE DE SYSTÈME DE DETECTION D'INCENDIE DANS LES AGENCES DE PORTO-NOVO ET DJOUGOU</t>
        </is>
      </c>
      <c r="B16" s="3945" t="inlineStr">
        <is>
          <t>BC23050009</t>
        </is>
      </c>
      <c r="C16" s="3946" t="n">
        <v>45057</v>
      </c>
      <c r="D16" s="3944" t="inlineStr">
        <is>
          <t>ELECTRONIC SECURITY SYSTEMS</t>
        </is>
      </c>
      <c r="E16" s="3944" t="inlineStr">
        <is>
          <t>DAF</t>
        </is>
      </c>
      <c r="F16" s="3947" t="n">
        <v>0</v>
      </c>
      <c r="G16" s="3947" t="n">
        <v>0</v>
      </c>
      <c r="H16" s="3947" t="n">
        <v>0</v>
      </c>
      <c r="I16" s="3947" t="n">
        <v>0</v>
      </c>
      <c r="J16" s="3947" t="n">
        <v>0</v>
      </c>
      <c r="K16" s="3947" t="n">
        <v>0</v>
      </c>
      <c r="L16" s="3947" t="n">
        <v>0</v>
      </c>
      <c r="M16" s="3947" t="n">
        <v>0</v>
      </c>
      <c r="N16" s="3947" t="n">
        <v>5671670</v>
      </c>
      <c r="O16" s="3947" t="n">
        <v>0</v>
      </c>
      <c r="P16" s="3947" t="n">
        <v>0</v>
      </c>
      <c r="Q16" s="3947" t="n">
        <v>5671670</v>
      </c>
      <c r="R16" s="3947" t="n">
        <v>0</v>
      </c>
      <c r="S16" s="3947" t="n">
        <v>0</v>
      </c>
      <c r="T16" s="3947" t="n">
        <v>0</v>
      </c>
      <c r="U16" s="3947" t="n">
        <v>0</v>
      </c>
      <c r="V16" s="3947" t="n">
        <v>0</v>
      </c>
      <c r="W16" s="3947" t="n">
        <v>0</v>
      </c>
      <c r="X16" s="3947" t="n">
        <v>0</v>
      </c>
      <c r="Y16" s="3947" t="n">
        <v>0</v>
      </c>
      <c r="Z16" s="3947" t="n">
        <v>0</v>
      </c>
      <c r="AA16" s="3947" t="n">
        <v>0</v>
      </c>
      <c r="AB16" s="3947" t="n">
        <v>0</v>
      </c>
      <c r="AC16" s="3947" t="n">
        <v>0</v>
      </c>
      <c r="AD16" s="3947" t="n">
        <v>0</v>
      </c>
      <c r="AE16" s="3947" t="n">
        <v>0</v>
      </c>
      <c r="AF16" s="3947" t="n">
        <v>0</v>
      </c>
      <c r="AG16" s="3947" t="n">
        <v>0</v>
      </c>
      <c r="AH16" s="3947" t="n">
        <v>0</v>
      </c>
      <c r="AI16" s="3947" t="n">
        <v>0</v>
      </c>
      <c r="AJ16" s="3947" t="n">
        <v>0</v>
      </c>
      <c r="AK16" s="3947" t="n">
        <v>0</v>
      </c>
      <c r="AL16" s="3947" t="n">
        <v>0</v>
      </c>
      <c r="AM16" s="3947" t="n">
        <v>0</v>
      </c>
      <c r="AN16" s="3947" t="n">
        <v>0</v>
      </c>
      <c r="AO16" s="3947" t="n">
        <v>0</v>
      </c>
      <c r="AP16" s="3947" t="n">
        <v>0</v>
      </c>
      <c r="AQ16" s="3947" t="n">
        <v>0</v>
      </c>
      <c r="AR16" s="3947" t="n">
        <v>0</v>
      </c>
      <c r="AS16" s="3947" t="n">
        <v>0</v>
      </c>
      <c r="AT16" s="3947" t="n">
        <v>0</v>
      </c>
      <c r="AU16" s="3947" t="n">
        <v>0</v>
      </c>
      <c r="AV16" s="3947" t="n">
        <v>0</v>
      </c>
      <c r="AW16" s="3947" t="n">
        <v>0</v>
      </c>
      <c r="AX16" s="3948" t="n">
        <v>0</v>
      </c>
      <c r="AY16" s="3948" t="n">
        <v>0</v>
      </c>
      <c r="AZ16" s="3948" t="n">
        <v>0</v>
      </c>
      <c r="BA16" s="3948" t="n">
        <v>0</v>
      </c>
      <c r="BB16" s="3949">
        <f>I16+M16+Q16+U16+Y16+AC16+AG16+AK16+AO16+AS16+AW16+BA16</f>
        <v/>
      </c>
      <c r="BC16" s="3950" t="n"/>
    </row>
    <row customFormat="1" customHeight="1" ht="30" r="17" s="2012">
      <c r="A17" s="3944" t="inlineStr">
        <is>
          <t>CONCEPTION, DEVELOPPEMENT ET MISE EN LIGNE DU SERVICE E-CATALOGUE</t>
        </is>
      </c>
      <c r="B17" s="3945" t="inlineStr">
        <is>
          <t>BC23060030</t>
        </is>
      </c>
      <c r="C17" s="3946" t="n">
        <v>45098</v>
      </c>
      <c r="D17" s="3944" t="inlineStr">
        <is>
          <t>CASANET</t>
        </is>
      </c>
      <c r="E17" s="3944" t="inlineStr">
        <is>
          <t>DMC</t>
        </is>
      </c>
      <c r="F17" s="3947" t="n">
        <v>0</v>
      </c>
      <c r="G17" s="3947" t="n">
        <v>0</v>
      </c>
      <c r="H17" s="3947" t="n">
        <v>0</v>
      </c>
      <c r="I17" s="3947" t="n">
        <v>0</v>
      </c>
      <c r="J17" s="3947" t="n">
        <v>0</v>
      </c>
      <c r="K17" s="3947" t="n">
        <v>0</v>
      </c>
      <c r="L17" s="3947" t="n">
        <v>0</v>
      </c>
      <c r="M17" s="3947" t="n">
        <v>0</v>
      </c>
      <c r="N17" s="3947" t="n">
        <v>0</v>
      </c>
      <c r="O17" s="3947" t="n">
        <v>0</v>
      </c>
      <c r="P17" s="3947" t="n">
        <v>0</v>
      </c>
      <c r="Q17" s="3947" t="n">
        <v>0</v>
      </c>
      <c r="R17" s="3947" t="n">
        <v>0</v>
      </c>
      <c r="S17" s="3947" t="n">
        <v>1326922</v>
      </c>
      <c r="T17" s="3947" t="n">
        <v>0</v>
      </c>
      <c r="U17" s="3947" t="n">
        <v>1326922</v>
      </c>
      <c r="V17" s="3947" t="n">
        <v>0</v>
      </c>
      <c r="W17" s="3947" t="n">
        <v>0</v>
      </c>
      <c r="X17" s="3947" t="n">
        <v>0</v>
      </c>
      <c r="Y17" s="3947" t="n">
        <v>0</v>
      </c>
      <c r="Z17" s="3947" t="n">
        <v>0</v>
      </c>
      <c r="AA17" s="3947" t="n">
        <v>0</v>
      </c>
      <c r="AB17" s="3947" t="n">
        <v>0</v>
      </c>
      <c r="AC17" s="3947" t="n">
        <v>0</v>
      </c>
      <c r="AD17" s="3947" t="n">
        <v>0</v>
      </c>
      <c r="AE17" s="3947" t="n">
        <v>0</v>
      </c>
      <c r="AF17" s="3947" t="n">
        <v>0</v>
      </c>
      <c r="AG17" s="3947" t="n">
        <v>0</v>
      </c>
      <c r="AH17" s="3947" t="n">
        <v>0</v>
      </c>
      <c r="AI17" s="3947" t="n">
        <v>0</v>
      </c>
      <c r="AJ17" s="3947" t="n">
        <v>0</v>
      </c>
      <c r="AK17" s="3947" t="n">
        <v>0</v>
      </c>
      <c r="AL17" s="3947" t="n">
        <v>0</v>
      </c>
      <c r="AM17" s="3947" t="n">
        <v>0</v>
      </c>
      <c r="AN17" s="3947" t="n">
        <v>0</v>
      </c>
      <c r="AO17" s="3947" t="n">
        <v>0</v>
      </c>
      <c r="AP17" s="3947" t="n">
        <v>0</v>
      </c>
      <c r="AQ17" s="3947" t="n">
        <v>0</v>
      </c>
      <c r="AR17" s="3947" t="n">
        <v>0</v>
      </c>
      <c r="AS17" s="3947" t="n">
        <v>0</v>
      </c>
      <c r="AT17" s="3947" t="n">
        <v>0</v>
      </c>
      <c r="AU17" s="3947" t="n">
        <v>0</v>
      </c>
      <c r="AV17" s="3947" t="n">
        <v>0</v>
      </c>
      <c r="AW17" s="3947" t="n">
        <v>0</v>
      </c>
      <c r="AX17" s="3948" t="n">
        <v>0</v>
      </c>
      <c r="AY17" s="3948" t="n">
        <v>0</v>
      </c>
      <c r="AZ17" s="3948" t="n">
        <v>0</v>
      </c>
      <c r="BA17" s="3948" t="n">
        <v>0</v>
      </c>
      <c r="BB17" s="3949">
        <f>I17+M17+Q17+U17+Y17+AC17+AG17+AK17+AO17+AS17+AW17+BA17</f>
        <v/>
      </c>
      <c r="BC17" s="3950" t="n"/>
    </row>
    <row customFormat="1" customHeight="1" ht="30" r="18" s="2012">
      <c r="A18" s="3944" t="inlineStr">
        <is>
          <t>PRESTATION D'INSTALLATION ET DE MISE EN SERVICE DE 55 LIENS D'ACCES FH FULL IP</t>
        </is>
      </c>
      <c r="B18" s="3945" t="inlineStr">
        <is>
          <t>BC23070007</t>
        </is>
      </c>
      <c r="C18" s="3946" t="n">
        <v>45114</v>
      </c>
      <c r="D18" s="3944" t="inlineStr">
        <is>
          <t>HUAWEI TECHNOLOGIES BENIN</t>
        </is>
      </c>
      <c r="E18" s="3944" t="inlineStr">
        <is>
          <t>DT</t>
        </is>
      </c>
      <c r="F18" s="3947" t="n">
        <v>0</v>
      </c>
      <c r="G18" s="3947" t="n">
        <v>0</v>
      </c>
      <c r="H18" s="3947" t="n">
        <v>0</v>
      </c>
      <c r="I18" s="3947" t="n">
        <v>0</v>
      </c>
      <c r="J18" s="3947" t="n">
        <v>0</v>
      </c>
      <c r="K18" s="3947" t="n">
        <v>0</v>
      </c>
      <c r="L18" s="3947" t="n">
        <v>0</v>
      </c>
      <c r="M18" s="3947" t="n">
        <v>0</v>
      </c>
      <c r="N18" s="3947" t="n">
        <v>0</v>
      </c>
      <c r="O18" s="3947" t="n">
        <v>0</v>
      </c>
      <c r="P18" s="3947" t="n">
        <v>0</v>
      </c>
      <c r="Q18" s="3947" t="n">
        <v>0</v>
      </c>
      <c r="R18" s="3947" t="n">
        <v>0</v>
      </c>
      <c r="S18" s="3947" t="n">
        <v>0</v>
      </c>
      <c r="T18" s="3947" t="n">
        <v>0</v>
      </c>
      <c r="U18" s="3947" t="n">
        <v>0</v>
      </c>
      <c r="V18" s="3947" t="n">
        <v>0</v>
      </c>
      <c r="W18" s="3947" t="n">
        <v>0</v>
      </c>
      <c r="X18" s="3947" t="n">
        <v>0</v>
      </c>
      <c r="Y18" s="3947" t="n">
        <v>0</v>
      </c>
      <c r="Z18" s="3947" t="n">
        <v>0</v>
      </c>
      <c r="AA18" s="3947" t="n">
        <v>0</v>
      </c>
      <c r="AB18" s="3947" t="n">
        <v>0</v>
      </c>
      <c r="AC18" s="3947" t="n">
        <v>0</v>
      </c>
      <c r="AD18" s="3947" t="n">
        <v>0</v>
      </c>
      <c r="AE18" s="3947" t="n">
        <v>0</v>
      </c>
      <c r="AF18" s="3947" t="n">
        <v>0</v>
      </c>
      <c r="AG18" s="3947" t="n">
        <v>0</v>
      </c>
      <c r="AH18" s="3947" t="n">
        <v>0</v>
      </c>
      <c r="AI18" s="3947" t="n">
        <v>0</v>
      </c>
      <c r="AJ18" s="3947" t="n">
        <v>0</v>
      </c>
      <c r="AK18" s="3947" t="n">
        <v>0</v>
      </c>
      <c r="AL18" s="3947" t="n">
        <v>0</v>
      </c>
      <c r="AM18" s="3947" t="n">
        <v>0</v>
      </c>
      <c r="AN18" s="3947" t="n">
        <v>0</v>
      </c>
      <c r="AO18" s="3947" t="n">
        <v>0</v>
      </c>
      <c r="AP18" s="3947" t="n">
        <v>0</v>
      </c>
      <c r="AQ18" s="3947" t="n">
        <v>0</v>
      </c>
      <c r="AR18" s="3947" t="n">
        <v>0</v>
      </c>
      <c r="AS18" s="3947" t="n">
        <v>0</v>
      </c>
      <c r="AT18" s="3947" t="n">
        <v>0</v>
      </c>
      <c r="AU18" s="3947" t="n">
        <v>2054651</v>
      </c>
      <c r="AV18" s="3947" t="n">
        <v>0</v>
      </c>
      <c r="AW18" s="3947" t="n">
        <v>2054651</v>
      </c>
      <c r="AX18" s="3948" t="n">
        <v>0</v>
      </c>
      <c r="AY18" s="3948" t="n">
        <v>0</v>
      </c>
      <c r="AZ18" s="3948" t="n">
        <v>0</v>
      </c>
      <c r="BA18" s="3948" t="n">
        <v>0</v>
      </c>
      <c r="BB18" s="3949">
        <f>I18+M18+Q18+U18+Y18+AC18+AG18+AK18+AO18+AS18+AW18+BA18</f>
        <v/>
      </c>
      <c r="BC18" s="3950" t="n"/>
    </row>
    <row customFormat="1" customHeight="1" ht="30" r="19" s="2012">
      <c r="A19" s="3944" t="inlineStr">
        <is>
          <t>FOURNITURE ET INSTALLATION DE SYSTÈME DE DETECTION D'EAU ADRESSABLE POUR LES CENTRES TECHNIQUES</t>
        </is>
      </c>
      <c r="B19" s="3945" t="inlineStr">
        <is>
          <t>BC23070013</t>
        </is>
      </c>
      <c r="C19" s="3946" t="n">
        <v>45121</v>
      </c>
      <c r="D19" s="3944" t="inlineStr">
        <is>
          <t>DSID BENIN</t>
        </is>
      </c>
      <c r="E19" s="3944" t="inlineStr">
        <is>
          <t>DT</t>
        </is>
      </c>
      <c r="F19" s="3947" t="n">
        <v>0</v>
      </c>
      <c r="G19" s="3947" t="n">
        <v>0</v>
      </c>
      <c r="H19" s="3947" t="n">
        <v>0</v>
      </c>
      <c r="I19" s="3947" t="n">
        <v>0</v>
      </c>
      <c r="J19" s="3947" t="n">
        <v>0</v>
      </c>
      <c r="K19" s="3947" t="n">
        <v>3709732</v>
      </c>
      <c r="L19" s="3947" t="n">
        <v>0</v>
      </c>
      <c r="M19" s="3947" t="n">
        <v>3709732</v>
      </c>
      <c r="N19" s="3947" t="n">
        <v>0</v>
      </c>
      <c r="O19" s="3947" t="n">
        <v>0</v>
      </c>
      <c r="P19" s="3947" t="n">
        <v>0</v>
      </c>
      <c r="Q19" s="3947" t="n">
        <v>0</v>
      </c>
      <c r="R19" s="3947" t="n">
        <v>0</v>
      </c>
      <c r="S19" s="3947" t="n">
        <v>0</v>
      </c>
      <c r="T19" s="3947" t="n">
        <v>0</v>
      </c>
      <c r="U19" s="3947" t="n">
        <v>0</v>
      </c>
      <c r="V19" s="3947" t="n">
        <v>0</v>
      </c>
      <c r="W19" s="3947" t="n">
        <v>0</v>
      </c>
      <c r="X19" s="3947" t="n">
        <v>0</v>
      </c>
      <c r="Y19" s="3947" t="n">
        <v>0</v>
      </c>
      <c r="Z19" s="3947" t="n">
        <v>0</v>
      </c>
      <c r="AA19" s="3947" t="n">
        <v>0</v>
      </c>
      <c r="AB19" s="3947" t="n">
        <v>0</v>
      </c>
      <c r="AC19" s="3947" t="n">
        <v>0</v>
      </c>
      <c r="AD19" s="3947" t="n">
        <v>0</v>
      </c>
      <c r="AE19" s="3947" t="n">
        <v>0</v>
      </c>
      <c r="AF19" s="3947" t="n">
        <v>0</v>
      </c>
      <c r="AG19" s="3947" t="n">
        <v>0</v>
      </c>
      <c r="AH19" s="3947" t="n">
        <v>0</v>
      </c>
      <c r="AI19" s="3947" t="n">
        <v>0</v>
      </c>
      <c r="AJ19" s="3947" t="n">
        <v>0</v>
      </c>
      <c r="AK19" s="3947" t="n">
        <v>0</v>
      </c>
      <c r="AL19" s="3947" t="n">
        <v>0</v>
      </c>
      <c r="AM19" s="3947" t="n">
        <v>0</v>
      </c>
      <c r="AN19" s="3947" t="n">
        <v>0</v>
      </c>
      <c r="AO19" s="3947" t="n">
        <v>0</v>
      </c>
      <c r="AP19" s="3947" t="n">
        <v>0</v>
      </c>
      <c r="AQ19" s="3947" t="n">
        <v>0</v>
      </c>
      <c r="AR19" s="3947" t="n">
        <v>0</v>
      </c>
      <c r="AS19" s="3947" t="n">
        <v>0</v>
      </c>
      <c r="AT19" s="3947" t="n">
        <v>0</v>
      </c>
      <c r="AU19" s="3947" t="n">
        <v>0</v>
      </c>
      <c r="AV19" s="3947" t="n">
        <v>0</v>
      </c>
      <c r="AW19" s="3947" t="n">
        <v>0</v>
      </c>
      <c r="AX19" s="3948" t="n">
        <v>0</v>
      </c>
      <c r="AY19" s="3948" t="n">
        <v>0</v>
      </c>
      <c r="AZ19" s="3948" t="n">
        <v>0</v>
      </c>
      <c r="BA19" s="3948" t="n">
        <v>0</v>
      </c>
      <c r="BB19" s="3949">
        <f>I19+M19+Q19+U19+Y19+AC19+AG19+AK19+AO19+AS19+AW19+BA19</f>
        <v/>
      </c>
      <c r="BC19" s="3950" t="n"/>
    </row>
    <row customFormat="1" customHeight="1" ht="30" r="20" s="2012">
      <c r="A20" s="3944" t="inlineStr">
        <is>
          <t>FOURNITURE ET MONTAGE DE MOBILIERS DANS LES AGENCES MOOV AFRICA AKASSATO; PARAKOU ET LOKOSSA</t>
        </is>
      </c>
      <c r="B20" s="3945" t="inlineStr">
        <is>
          <t>BC23090004</t>
        </is>
      </c>
      <c r="C20" s="3946" t="n">
        <v>45177</v>
      </c>
      <c r="D20" s="3944" t="inlineStr">
        <is>
          <t>MAROC BUREAU</t>
        </is>
      </c>
      <c r="E20" s="3944" t="inlineStr">
        <is>
          <t>DAF</t>
        </is>
      </c>
      <c r="F20" s="3947" t="n">
        <v>0</v>
      </c>
      <c r="G20" s="3947" t="n">
        <v>0</v>
      </c>
      <c r="H20" s="3947" t="n">
        <v>0</v>
      </c>
      <c r="I20" s="3947" t="n">
        <v>0</v>
      </c>
      <c r="J20" s="3947" t="n">
        <v>0</v>
      </c>
      <c r="K20" s="3947" t="n">
        <v>0</v>
      </c>
      <c r="L20" s="3947" t="n">
        <v>0</v>
      </c>
      <c r="M20" s="3947" t="n">
        <v>0</v>
      </c>
      <c r="N20" s="3947" t="n">
        <v>0</v>
      </c>
      <c r="O20" s="3947" t="n">
        <v>0</v>
      </c>
      <c r="P20" s="3947" t="n">
        <v>4979876</v>
      </c>
      <c r="Q20" s="3947" t="n">
        <v>4979876</v>
      </c>
      <c r="R20" s="3947" t="n">
        <v>0</v>
      </c>
      <c r="S20" s="3947" t="n">
        <v>0</v>
      </c>
      <c r="T20" s="3947" t="n">
        <v>0</v>
      </c>
      <c r="U20" s="3947" t="n">
        <v>0</v>
      </c>
      <c r="V20" s="3947" t="n">
        <v>0</v>
      </c>
      <c r="W20" s="3947" t="n">
        <v>0</v>
      </c>
      <c r="X20" s="3947" t="n">
        <v>916091</v>
      </c>
      <c r="Y20" s="3947" t="n">
        <v>916091</v>
      </c>
      <c r="Z20" s="3947" t="n">
        <v>0</v>
      </c>
      <c r="AA20" s="3947" t="n">
        <v>0</v>
      </c>
      <c r="AB20" s="3947" t="n">
        <v>0</v>
      </c>
      <c r="AC20" s="3947" t="n">
        <v>0</v>
      </c>
      <c r="AD20" s="3947" t="n">
        <v>0</v>
      </c>
      <c r="AE20" s="3947" t="n">
        <v>0</v>
      </c>
      <c r="AF20" s="3947" t="n">
        <v>0</v>
      </c>
      <c r="AG20" s="3947" t="n">
        <v>0</v>
      </c>
      <c r="AH20" s="3947" t="n">
        <v>0</v>
      </c>
      <c r="AI20" s="3947" t="n">
        <v>0</v>
      </c>
      <c r="AJ20" s="3947" t="n">
        <v>211480</v>
      </c>
      <c r="AK20" s="3947" t="n">
        <v>211480</v>
      </c>
      <c r="AL20" s="3947" t="n">
        <v>0</v>
      </c>
      <c r="AM20" s="3947" t="n">
        <v>0</v>
      </c>
      <c r="AN20" s="3947" t="n">
        <v>0</v>
      </c>
      <c r="AO20" s="3947" t="n">
        <v>0</v>
      </c>
      <c r="AP20" s="3947" t="n">
        <v>0</v>
      </c>
      <c r="AQ20" s="3947" t="n">
        <v>0</v>
      </c>
      <c r="AR20" s="3947" t="n">
        <v>0</v>
      </c>
      <c r="AS20" s="3947" t="n">
        <v>0</v>
      </c>
      <c r="AT20" s="3947" t="n">
        <v>0</v>
      </c>
      <c r="AU20" s="3947" t="n">
        <v>0</v>
      </c>
      <c r="AV20" s="3947" t="n">
        <v>0</v>
      </c>
      <c r="AW20" s="3947" t="n">
        <v>0</v>
      </c>
      <c r="AX20" s="3948" t="n">
        <v>0</v>
      </c>
      <c r="AY20" s="3948" t="n">
        <v>0</v>
      </c>
      <c r="AZ20" s="3948" t="n">
        <v>0</v>
      </c>
      <c r="BA20" s="3948" t="n">
        <v>0</v>
      </c>
      <c r="BB20" s="3949">
        <f>I20+M20+Q20+U20+Y20+AC20+AG20+AK20+AO20+AS20+AW20+BA20</f>
        <v/>
      </c>
      <c r="BC20" s="3950" t="n"/>
    </row>
    <row customFormat="1" customHeight="1" ht="30" r="21" s="2012">
      <c r="A21" s="3944" t="inlineStr">
        <is>
          <t>PRESTATION D'EXTENSION L2600 POUR 20  SITES</t>
        </is>
      </c>
      <c r="B21" s="3945" t="inlineStr">
        <is>
          <t>BC23110002</t>
        </is>
      </c>
      <c r="C21" s="3946" t="n">
        <v>45237</v>
      </c>
      <c r="D21" s="3944" t="inlineStr">
        <is>
          <t>HUAWEI TECHNOLOGIES BENIN</t>
        </is>
      </c>
      <c r="E21" s="3944" t="inlineStr">
        <is>
          <t>DT</t>
        </is>
      </c>
      <c r="F21" s="3947" t="n">
        <v>0</v>
      </c>
      <c r="G21" s="3947" t="n">
        <v>0</v>
      </c>
      <c r="H21" s="3947" t="n">
        <v>0</v>
      </c>
      <c r="I21" s="3947" t="n">
        <v>0</v>
      </c>
      <c r="J21" s="3947" t="n">
        <v>0</v>
      </c>
      <c r="K21" s="3947" t="n">
        <v>0</v>
      </c>
      <c r="L21" s="3947" t="n">
        <v>0</v>
      </c>
      <c r="M21" s="3947" t="n">
        <v>0</v>
      </c>
      <c r="N21" s="3947" t="n">
        <v>0</v>
      </c>
      <c r="O21" s="3947" t="n">
        <v>0</v>
      </c>
      <c r="P21" s="3947" t="n">
        <v>0</v>
      </c>
      <c r="Q21" s="3947" t="n">
        <v>0</v>
      </c>
      <c r="R21" s="3947" t="n">
        <v>0</v>
      </c>
      <c r="S21" s="3947" t="n">
        <v>0</v>
      </c>
      <c r="T21" s="3947" t="n">
        <v>0</v>
      </c>
      <c r="U21" s="3947" t="n">
        <v>0</v>
      </c>
      <c r="V21" s="3947" t="n">
        <v>0</v>
      </c>
      <c r="W21" s="3947" t="n">
        <v>0</v>
      </c>
      <c r="X21" s="3947" t="n">
        <v>0</v>
      </c>
      <c r="Y21" s="3947" t="n">
        <v>0</v>
      </c>
      <c r="Z21" s="3947" t="n">
        <v>0</v>
      </c>
      <c r="AA21" s="3947" t="n">
        <v>0</v>
      </c>
      <c r="AB21" s="3947" t="n">
        <v>0</v>
      </c>
      <c r="AC21" s="3947" t="n">
        <v>0</v>
      </c>
      <c r="AD21" s="3947" t="n">
        <v>0</v>
      </c>
      <c r="AE21" s="3947" t="n">
        <v>0</v>
      </c>
      <c r="AF21" s="3947" t="n">
        <v>0</v>
      </c>
      <c r="AG21" s="3947" t="n">
        <v>0</v>
      </c>
      <c r="AH21" s="3947" t="n">
        <v>0</v>
      </c>
      <c r="AI21" s="3947" t="n">
        <v>0</v>
      </c>
      <c r="AJ21" s="3947" t="n">
        <v>0</v>
      </c>
      <c r="AK21" s="3947" t="n">
        <v>0</v>
      </c>
      <c r="AL21" s="3947" t="n">
        <v>0</v>
      </c>
      <c r="AM21" s="3947" t="n">
        <v>0</v>
      </c>
      <c r="AN21" s="3947" t="n">
        <v>0</v>
      </c>
      <c r="AO21" s="3947" t="n">
        <v>0</v>
      </c>
      <c r="AP21" s="3947" t="n">
        <v>0</v>
      </c>
      <c r="AQ21" s="3947" t="n">
        <v>0</v>
      </c>
      <c r="AR21" s="3947" t="n">
        <v>0</v>
      </c>
      <c r="AS21" s="3947" t="n">
        <v>0</v>
      </c>
      <c r="AT21" s="3947" t="n">
        <v>0</v>
      </c>
      <c r="AU21" s="3947" t="n">
        <v>0</v>
      </c>
      <c r="AV21" s="3947" t="n">
        <v>0</v>
      </c>
      <c r="AW21" s="3947" t="n">
        <v>0</v>
      </c>
      <c r="AX21" s="3948" t="n">
        <v>0</v>
      </c>
      <c r="AY21" s="3948" t="n">
        <v>0</v>
      </c>
      <c r="AZ21" s="3948" t="n">
        <v>0</v>
      </c>
      <c r="BA21" s="3948" t="n">
        <v>0</v>
      </c>
      <c r="BB21" s="3949">
        <f>I21+M21+Q21+U21+Y21+AC21+AG21+AK21+AO21+AS21+AW21+BA21</f>
        <v/>
      </c>
      <c r="BC21" s="3950" t="n"/>
    </row>
    <row customFormat="1" customHeight="1" ht="30" r="22" s="2012">
      <c r="A22" s="3944" t="inlineStr">
        <is>
          <t xml:space="preserve">PROGRAMME RAN 2023 COMMANDE N°03 : SERVICES POUR 58 MACRO BTS </t>
        </is>
      </c>
      <c r="B22" s="3945" t="inlineStr">
        <is>
          <t>BC23110026</t>
        </is>
      </c>
      <c r="C22" s="3946" t="n">
        <v>45254</v>
      </c>
      <c r="D22" s="3944" t="inlineStr">
        <is>
          <t>ERICSSON SENEGAL SUCCURSALE AU BENI</t>
        </is>
      </c>
      <c r="E22" s="3944" t="inlineStr">
        <is>
          <t>DT</t>
        </is>
      </c>
      <c r="F22" s="3947" t="n">
        <v>0</v>
      </c>
      <c r="G22" s="3947" t="n">
        <v>0</v>
      </c>
      <c r="H22" s="3947" t="n">
        <v>0</v>
      </c>
      <c r="I22" s="3947" t="n">
        <v>0</v>
      </c>
      <c r="J22" s="3947" t="n">
        <v>0</v>
      </c>
      <c r="K22" s="3947" t="n">
        <v>15620137</v>
      </c>
      <c r="L22" s="3947" t="n">
        <v>0</v>
      </c>
      <c r="M22" s="3947" t="n">
        <v>15620137</v>
      </c>
      <c r="N22" s="3947" t="n">
        <v>0</v>
      </c>
      <c r="O22" s="3947" t="n">
        <v>0</v>
      </c>
      <c r="P22" s="3947" t="n">
        <v>0</v>
      </c>
      <c r="Q22" s="3947" t="n">
        <v>0</v>
      </c>
      <c r="R22" s="3947" t="n">
        <v>0</v>
      </c>
      <c r="S22" s="3947" t="n">
        <v>0</v>
      </c>
      <c r="T22" s="3947" t="n">
        <v>0</v>
      </c>
      <c r="U22" s="3947" t="n">
        <v>0</v>
      </c>
      <c r="V22" s="3947" t="n">
        <v>0</v>
      </c>
      <c r="W22" s="3947" t="n">
        <v>0</v>
      </c>
      <c r="X22" s="3947" t="n">
        <v>0</v>
      </c>
      <c r="Y22" s="3947" t="n">
        <v>0</v>
      </c>
      <c r="Z22" s="3947" t="n">
        <v>0</v>
      </c>
      <c r="AA22" s="3947" t="n">
        <v>0</v>
      </c>
      <c r="AB22" s="3947" t="n">
        <v>0</v>
      </c>
      <c r="AC22" s="3947" t="n">
        <v>0</v>
      </c>
      <c r="AD22" s="3947" t="n">
        <v>0</v>
      </c>
      <c r="AE22" s="3947" t="n">
        <v>0</v>
      </c>
      <c r="AF22" s="3947" t="n">
        <v>0</v>
      </c>
      <c r="AG22" s="3947" t="n">
        <v>0</v>
      </c>
      <c r="AH22" s="3947" t="n">
        <v>0</v>
      </c>
      <c r="AI22" s="3947" t="n">
        <v>0</v>
      </c>
      <c r="AJ22" s="3947" t="n">
        <v>0</v>
      </c>
      <c r="AK22" s="3947" t="n">
        <v>0</v>
      </c>
      <c r="AL22" s="3947" t="n">
        <v>0</v>
      </c>
      <c r="AM22" s="3947" t="n">
        <v>0</v>
      </c>
      <c r="AN22" s="3947" t="n">
        <v>0</v>
      </c>
      <c r="AO22" s="3947" t="n">
        <v>0</v>
      </c>
      <c r="AP22" s="3947" t="n">
        <v>0</v>
      </c>
      <c r="AQ22" s="3947" t="n">
        <v>0</v>
      </c>
      <c r="AR22" s="3947" t="n">
        <v>0</v>
      </c>
      <c r="AS22" s="3947" t="n">
        <v>0</v>
      </c>
      <c r="AT22" s="3947" t="n">
        <v>0</v>
      </c>
      <c r="AU22" s="3947" t="n">
        <v>0</v>
      </c>
      <c r="AV22" s="3947" t="n">
        <v>0</v>
      </c>
      <c r="AW22" s="3947" t="n">
        <v>0</v>
      </c>
      <c r="AX22" s="3948" t="n">
        <v>0</v>
      </c>
      <c r="AY22" s="3948" t="n">
        <v>0</v>
      </c>
      <c r="AZ22" s="3948" t="n">
        <v>0</v>
      </c>
      <c r="BA22" s="3948" t="n">
        <v>0</v>
      </c>
      <c r="BB22" s="3949">
        <f>I22+M22+Q22+U22+Y22+AC22+AG22+AK22+AO22+AS22+AW22+BA22</f>
        <v/>
      </c>
      <c r="BC22" s="3950" t="n"/>
    </row>
    <row customFormat="1" customHeight="1" ht="30" r="23" s="2012">
      <c r="A23" s="3944" t="inlineStr">
        <is>
          <t>ETUDE DE FIBRAGE DES SITES DE COTONOU (PHASE 1)</t>
        </is>
      </c>
      <c r="B23" s="3945" t="inlineStr">
        <is>
          <t>BC23120022</t>
        </is>
      </c>
      <c r="C23" s="3946" t="n">
        <v>45280</v>
      </c>
      <c r="D23" s="3944" t="inlineStr">
        <is>
          <t>SUD TELECOM ET AXOLUS</t>
        </is>
      </c>
      <c r="E23" s="3944" t="inlineStr">
        <is>
          <t>DT</t>
        </is>
      </c>
      <c r="F23" s="3947" t="n">
        <v>0</v>
      </c>
      <c r="G23" s="3947" t="n">
        <v>0</v>
      </c>
      <c r="H23" s="3947" t="n">
        <v>0</v>
      </c>
      <c r="I23" s="3947" t="n">
        <v>0</v>
      </c>
      <c r="J23" s="3947" t="n">
        <v>0</v>
      </c>
      <c r="K23" s="3947" t="n">
        <v>0</v>
      </c>
      <c r="L23" s="3947" t="n">
        <v>0</v>
      </c>
      <c r="M23" s="3947" t="n">
        <v>0</v>
      </c>
      <c r="N23" s="3947" t="n">
        <v>0</v>
      </c>
      <c r="O23" s="3947" t="n">
        <v>0</v>
      </c>
      <c r="P23" s="3947" t="n">
        <v>0</v>
      </c>
      <c r="Q23" s="3947" t="n">
        <v>0</v>
      </c>
      <c r="R23" s="3947" t="n">
        <v>0</v>
      </c>
      <c r="S23" s="3947" t="n">
        <v>0</v>
      </c>
      <c r="T23" s="3947" t="n">
        <v>0</v>
      </c>
      <c r="U23" s="3947" t="n">
        <v>0</v>
      </c>
      <c r="V23" s="3947" t="n">
        <v>0</v>
      </c>
      <c r="W23" s="3947" t="n">
        <v>0</v>
      </c>
      <c r="X23" s="3947" t="n">
        <v>0</v>
      </c>
      <c r="Y23" s="3947" t="n">
        <v>0</v>
      </c>
      <c r="Z23" s="3947" t="n">
        <v>0</v>
      </c>
      <c r="AA23" s="3947" t="n">
        <v>0</v>
      </c>
      <c r="AB23" s="3947" t="n">
        <v>0</v>
      </c>
      <c r="AC23" s="3947" t="n">
        <v>0</v>
      </c>
      <c r="AD23" s="3947" t="n">
        <v>0</v>
      </c>
      <c r="AE23" s="3947" t="n">
        <v>0</v>
      </c>
      <c r="AF23" s="3947" t="n">
        <v>0</v>
      </c>
      <c r="AG23" s="3947" t="n">
        <v>0</v>
      </c>
      <c r="AH23" s="3947" t="n">
        <v>0</v>
      </c>
      <c r="AI23" s="3947" t="n">
        <v>0</v>
      </c>
      <c r="AJ23" s="3947" t="n">
        <v>0</v>
      </c>
      <c r="AK23" s="3947" t="n">
        <v>0</v>
      </c>
      <c r="AL23" s="3947" t="n">
        <v>0</v>
      </c>
      <c r="AM23" s="3947" t="n">
        <v>0</v>
      </c>
      <c r="AN23" s="3947" t="n">
        <v>0</v>
      </c>
      <c r="AO23" s="3947" t="n">
        <v>0</v>
      </c>
      <c r="AP23" s="3947" t="n">
        <v>0</v>
      </c>
      <c r="AQ23" s="3947" t="n">
        <v>380752</v>
      </c>
      <c r="AR23" s="3947" t="n">
        <v>0</v>
      </c>
      <c r="AS23" s="3947" t="n">
        <v>380752</v>
      </c>
      <c r="AT23" s="3947" t="n">
        <v>0</v>
      </c>
      <c r="AU23" s="3947" t="n">
        <v>0</v>
      </c>
      <c r="AV23" s="3947" t="n">
        <v>0</v>
      </c>
      <c r="AW23" s="3947" t="n">
        <v>0</v>
      </c>
      <c r="AX23" s="3948" t="n">
        <v>0</v>
      </c>
      <c r="AY23" s="3948" t="n">
        <v>0</v>
      </c>
      <c r="AZ23" s="3948" t="n">
        <v>0</v>
      </c>
      <c r="BA23" s="3948" t="n">
        <v>0</v>
      </c>
      <c r="BB23" s="3949">
        <f>I23+M23+Q23+U23+Y23+AC23+AG23+AK23+AO23+AS23+AW23+BA23</f>
        <v/>
      </c>
      <c r="BC23" s="3950" t="n"/>
    </row>
    <row customFormat="1" customHeight="1" ht="30" r="24" s="2012">
      <c r="A24" s="3944" t="inlineStr">
        <is>
          <t>INSTALLATION DE 25 PYLÔNES GREENFIELD DE 40M</t>
        </is>
      </c>
      <c r="B24" s="3945" t="inlineStr">
        <is>
          <t>BC24010008</t>
        </is>
      </c>
      <c r="C24" s="3946" t="n">
        <v>45303</v>
      </c>
      <c r="D24" s="3944" t="inlineStr">
        <is>
          <t>SAGEMCOM BENIN SARL</t>
        </is>
      </c>
      <c r="E24" s="3944" t="inlineStr">
        <is>
          <t>DT</t>
        </is>
      </c>
      <c r="F24" s="3947" t="n">
        <v>0</v>
      </c>
      <c r="G24" s="3947" t="n">
        <v>0</v>
      </c>
      <c r="H24" s="3947" t="n">
        <v>0</v>
      </c>
      <c r="I24" s="3947" t="n">
        <v>0</v>
      </c>
      <c r="J24" s="3947" t="n">
        <v>0</v>
      </c>
      <c r="K24" s="3947" t="n">
        <v>12841349</v>
      </c>
      <c r="L24" s="3947" t="n">
        <v>0</v>
      </c>
      <c r="M24" s="3947" t="n">
        <v>12841349</v>
      </c>
      <c r="N24" s="3947" t="n">
        <v>0</v>
      </c>
      <c r="O24" s="3947" t="n">
        <v>0</v>
      </c>
      <c r="P24" s="3947" t="n">
        <v>0</v>
      </c>
      <c r="Q24" s="3947" t="n">
        <v>0</v>
      </c>
      <c r="R24" s="3947" t="n">
        <v>0</v>
      </c>
      <c r="S24" s="3947" t="n">
        <v>0</v>
      </c>
      <c r="T24" s="3947" t="n">
        <v>0</v>
      </c>
      <c r="U24" s="3947" t="n">
        <v>0</v>
      </c>
      <c r="V24" s="3947" t="n">
        <v>0</v>
      </c>
      <c r="W24" s="3947" t="n">
        <v>0</v>
      </c>
      <c r="X24" s="3947" t="n">
        <v>0</v>
      </c>
      <c r="Y24" s="3947" t="n">
        <v>0</v>
      </c>
      <c r="Z24" s="3947" t="n">
        <v>0</v>
      </c>
      <c r="AA24" s="3947" t="n">
        <v>0</v>
      </c>
      <c r="AB24" s="3947" t="n">
        <v>0</v>
      </c>
      <c r="AC24" s="3947" t="n">
        <v>0</v>
      </c>
      <c r="AD24" s="3947" t="n">
        <v>0</v>
      </c>
      <c r="AE24" s="3947" t="n">
        <v>89889443</v>
      </c>
      <c r="AF24" s="3947" t="n">
        <v>0</v>
      </c>
      <c r="AG24" s="3947" t="n">
        <v>89889443</v>
      </c>
      <c r="AH24" s="3947" t="n">
        <v>0</v>
      </c>
      <c r="AI24" s="3947" t="n">
        <v>0</v>
      </c>
      <c r="AJ24" s="3947" t="n">
        <v>0</v>
      </c>
      <c r="AK24" s="3947" t="n">
        <v>0</v>
      </c>
      <c r="AL24" s="3947" t="n">
        <v>0</v>
      </c>
      <c r="AM24" s="3947" t="n">
        <v>0</v>
      </c>
      <c r="AN24" s="3947" t="n">
        <v>0</v>
      </c>
      <c r="AO24" s="3947" t="n">
        <v>0</v>
      </c>
      <c r="AP24" s="3947" t="n">
        <v>0</v>
      </c>
      <c r="AQ24" s="3947" t="n">
        <v>12841349</v>
      </c>
      <c r="AR24" s="3947" t="n">
        <v>0</v>
      </c>
      <c r="AS24" s="3947" t="n">
        <v>12841349</v>
      </c>
      <c r="AT24" s="3947" t="n">
        <v>0</v>
      </c>
      <c r="AU24" s="3947" t="n">
        <v>0</v>
      </c>
      <c r="AV24" s="3947" t="n">
        <v>0</v>
      </c>
      <c r="AW24" s="3947" t="n">
        <v>0</v>
      </c>
      <c r="AX24" s="3948" t="n">
        <v>0</v>
      </c>
      <c r="AY24" s="3948" t="n">
        <v>0</v>
      </c>
      <c r="AZ24" s="3948" t="n">
        <v>0</v>
      </c>
      <c r="BA24" s="3948" t="n">
        <v>0</v>
      </c>
      <c r="BB24" s="3949">
        <f>I24+M24+Q24+U24+Y24+AC24+AG24+AK24+AO24+AS24+AW24+BA24</f>
        <v/>
      </c>
      <c r="BC24" s="3950" t="n"/>
    </row>
    <row customFormat="1" customHeight="1" ht="30" r="25" s="2012">
      <c r="A25" s="3944" t="inlineStr">
        <is>
          <t>ELECTRIFICATION PAR EXTENTION BT DE 03 SITES ( SITE MINANTINKPON ; SITE HEVIE_7 ; SITE ALLADA_5)</t>
        </is>
      </c>
      <c r="B25" s="3945" t="inlineStr">
        <is>
          <t>BC24010026</t>
        </is>
      </c>
      <c r="C25" s="3946" t="n">
        <v>45310</v>
      </c>
      <c r="D25" s="3944" t="inlineStr">
        <is>
          <t>GRM SARL</t>
        </is>
      </c>
      <c r="E25" s="3944" t="inlineStr">
        <is>
          <t>DT</t>
        </is>
      </c>
      <c r="F25" s="3947" t="n">
        <v>0</v>
      </c>
      <c r="G25" s="3947" t="n">
        <v>0</v>
      </c>
      <c r="H25" s="3947" t="n">
        <v>0</v>
      </c>
      <c r="I25" s="3947" t="n">
        <v>0</v>
      </c>
      <c r="J25" s="3947" t="n">
        <v>0</v>
      </c>
      <c r="K25" s="3947" t="n">
        <v>0</v>
      </c>
      <c r="L25" s="3947" t="n">
        <v>0</v>
      </c>
      <c r="M25" s="3947" t="n">
        <v>0</v>
      </c>
      <c r="N25" s="3947" t="n">
        <v>0</v>
      </c>
      <c r="O25" s="3947" t="n">
        <v>0</v>
      </c>
      <c r="P25" s="3947" t="n">
        <v>0</v>
      </c>
      <c r="Q25" s="3947" t="n">
        <v>0</v>
      </c>
      <c r="R25" s="3947" t="n">
        <v>0</v>
      </c>
      <c r="S25" s="3947" t="n">
        <v>-900914</v>
      </c>
      <c r="T25" s="3947" t="n">
        <v>0</v>
      </c>
      <c r="U25" s="3947" t="n">
        <v>-900914</v>
      </c>
      <c r="V25" s="3947" t="n">
        <v>0</v>
      </c>
      <c r="W25" s="3947" t="n">
        <v>0</v>
      </c>
      <c r="X25" s="3947" t="n">
        <v>0</v>
      </c>
      <c r="Y25" s="3947" t="n">
        <v>0</v>
      </c>
      <c r="Z25" s="3947" t="n">
        <v>0</v>
      </c>
      <c r="AA25" s="3947" t="n">
        <v>0</v>
      </c>
      <c r="AB25" s="3947" t="n">
        <v>0</v>
      </c>
      <c r="AC25" s="3947" t="n">
        <v>0</v>
      </c>
      <c r="AD25" s="3947" t="n">
        <v>0</v>
      </c>
      <c r="AE25" s="3947" t="n">
        <v>0</v>
      </c>
      <c r="AF25" s="3947" t="n">
        <v>0</v>
      </c>
      <c r="AG25" s="3947" t="n">
        <v>0</v>
      </c>
      <c r="AH25" s="3947" t="n">
        <v>0</v>
      </c>
      <c r="AI25" s="3947" t="n">
        <v>0</v>
      </c>
      <c r="AJ25" s="3947" t="n">
        <v>0</v>
      </c>
      <c r="AK25" s="3947" t="n">
        <v>0</v>
      </c>
      <c r="AL25" s="3947" t="n">
        <v>0</v>
      </c>
      <c r="AM25" s="3947" t="n">
        <v>0</v>
      </c>
      <c r="AN25" s="3947" t="n">
        <v>0</v>
      </c>
      <c r="AO25" s="3947" t="n">
        <v>0</v>
      </c>
      <c r="AP25" s="3947" t="n">
        <v>0</v>
      </c>
      <c r="AQ25" s="3947" t="n">
        <v>0</v>
      </c>
      <c r="AR25" s="3947" t="n">
        <v>0</v>
      </c>
      <c r="AS25" s="3947" t="n">
        <v>0</v>
      </c>
      <c r="AT25" s="3947" t="n">
        <v>0</v>
      </c>
      <c r="AU25" s="3947" t="n">
        <v>0</v>
      </c>
      <c r="AV25" s="3947" t="n">
        <v>0</v>
      </c>
      <c r="AW25" s="3947" t="n">
        <v>0</v>
      </c>
      <c r="AX25" s="3948" t="n">
        <v>0</v>
      </c>
      <c r="AY25" s="3948" t="n">
        <v>0</v>
      </c>
      <c r="AZ25" s="3948" t="n">
        <v>0</v>
      </c>
      <c r="BA25" s="3948" t="n">
        <v>0</v>
      </c>
      <c r="BB25" s="3949">
        <f>I25+M25+Q25+U25+Y25+AC25+AG25+AK25+AO25+AS25+AW25+BA25</f>
        <v/>
      </c>
      <c r="BC25" s="3950" t="n"/>
    </row>
    <row customFormat="1" customHeight="1" ht="30" r="26" s="2012">
      <c r="A26" s="3944" t="inlineStr">
        <is>
          <t>REALISATION D'UNE ETUDE D'IMPACT ENVIRONNEMENTAL DANS LE CADRE DE LA CONSTRUCTION DU MAGASIN AU CENTRE TECHNIQUE MOOV AFRICA AKASSATO</t>
        </is>
      </c>
      <c r="B26" s="3945" t="inlineStr">
        <is>
          <t>BC24010032</t>
        </is>
      </c>
      <c r="C26" s="3946" t="n">
        <v>45315</v>
      </c>
      <c r="D26" s="3944" t="inlineStr">
        <is>
          <t>ELOHIM INGENIERIE LOGISTIQUE</t>
        </is>
      </c>
      <c r="E26" s="3944" t="inlineStr">
        <is>
          <t>DAF</t>
        </is>
      </c>
      <c r="F26" s="3947" t="n">
        <v>0</v>
      </c>
      <c r="G26" s="3947" t="n">
        <v>0</v>
      </c>
      <c r="H26" s="3947" t="n">
        <v>0</v>
      </c>
      <c r="I26" s="3947" t="n">
        <v>0</v>
      </c>
      <c r="J26" s="3947" t="n">
        <v>0</v>
      </c>
      <c r="K26" s="3947" t="n">
        <v>0</v>
      </c>
      <c r="L26" s="3947" t="n">
        <v>0</v>
      </c>
      <c r="M26" s="3947" t="n">
        <v>0</v>
      </c>
      <c r="N26" s="3947" t="n">
        <v>0</v>
      </c>
      <c r="O26" s="3947" t="n">
        <v>0</v>
      </c>
      <c r="P26" s="3947" t="n">
        <v>0</v>
      </c>
      <c r="Q26" s="3947" t="n">
        <v>0</v>
      </c>
      <c r="R26" s="3947" t="n">
        <v>0</v>
      </c>
      <c r="S26" s="3947" t="n">
        <v>0</v>
      </c>
      <c r="T26" s="3947" t="n">
        <v>0</v>
      </c>
      <c r="U26" s="3947" t="n">
        <v>0</v>
      </c>
      <c r="V26" s="3947" t="n">
        <v>0</v>
      </c>
      <c r="W26" s="3947" t="n">
        <v>2240000</v>
      </c>
      <c r="X26" s="3947" t="n">
        <v>0</v>
      </c>
      <c r="Y26" s="3947" t="n">
        <v>2240000</v>
      </c>
      <c r="Z26" s="3947" t="n">
        <v>0</v>
      </c>
      <c r="AA26" s="3947" t="n">
        <v>0</v>
      </c>
      <c r="AB26" s="3947" t="n">
        <v>0</v>
      </c>
      <c r="AC26" s="3947" t="n">
        <v>0</v>
      </c>
      <c r="AD26" s="3947" t="n">
        <v>0</v>
      </c>
      <c r="AE26" s="3947" t="n">
        <v>0</v>
      </c>
      <c r="AF26" s="3947" t="n">
        <v>0</v>
      </c>
      <c r="AG26" s="3947" t="n">
        <v>0</v>
      </c>
      <c r="AH26" s="3947" t="n">
        <v>0</v>
      </c>
      <c r="AI26" s="3947" t="n">
        <v>0</v>
      </c>
      <c r="AJ26" s="3947" t="n">
        <v>0</v>
      </c>
      <c r="AK26" s="3947" t="n">
        <v>0</v>
      </c>
      <c r="AL26" s="3947" t="n">
        <v>0</v>
      </c>
      <c r="AM26" s="3947" t="n">
        <v>0</v>
      </c>
      <c r="AN26" s="3947" t="n">
        <v>0</v>
      </c>
      <c r="AO26" s="3947" t="n">
        <v>0</v>
      </c>
      <c r="AP26" s="3947" t="n">
        <v>0</v>
      </c>
      <c r="AQ26" s="3947" t="n">
        <v>0</v>
      </c>
      <c r="AR26" s="3947" t="n">
        <v>0</v>
      </c>
      <c r="AS26" s="3947" t="n">
        <v>0</v>
      </c>
      <c r="AT26" s="3947" t="n">
        <v>0</v>
      </c>
      <c r="AU26" s="3947" t="n">
        <v>0</v>
      </c>
      <c r="AV26" s="3947" t="n">
        <v>0</v>
      </c>
      <c r="AW26" s="3947" t="n">
        <v>0</v>
      </c>
      <c r="AX26" s="3948" t="n">
        <v>0</v>
      </c>
      <c r="AY26" s="3948" t="n">
        <v>0</v>
      </c>
      <c r="AZ26" s="3948" t="n">
        <v>0</v>
      </c>
      <c r="BA26" s="3948" t="n">
        <v>0</v>
      </c>
      <c r="BB26" s="3949">
        <f>I26+M26+Q26+U26+Y26+AC26+AG26+AK26+AO26+AS26+AW26+BA26</f>
        <v/>
      </c>
      <c r="BC26" s="3950" t="n"/>
    </row>
    <row customFormat="1" customHeight="1" ht="30" r="27" s="2012">
      <c r="A27" s="3944" t="inlineStr">
        <is>
          <t>PRESTATIONS DE SERVICE POUR FOURNITURE D'EQUIPEMENTS POUR 70 LIENS FH Full IP ERICSSON (COMMANDE 2)</t>
        </is>
      </c>
      <c r="B27" s="3945" t="inlineStr">
        <is>
          <t>BC24010043</t>
        </is>
      </c>
      <c r="C27" s="3946" t="n">
        <v>45324</v>
      </c>
      <c r="D27" s="3944" t="inlineStr">
        <is>
          <t>ERICSSON BENIN</t>
        </is>
      </c>
      <c r="E27" s="3944" t="inlineStr">
        <is>
          <t>DT</t>
        </is>
      </c>
      <c r="F27" s="3947" t="n">
        <v>0</v>
      </c>
      <c r="G27" s="3947" t="n">
        <v>3464630</v>
      </c>
      <c r="H27" s="3947" t="n">
        <v>0</v>
      </c>
      <c r="I27" s="3947" t="n">
        <v>3464630</v>
      </c>
      <c r="J27" s="3947" t="n">
        <v>0</v>
      </c>
      <c r="K27" s="3947" t="n">
        <v>0</v>
      </c>
      <c r="L27" s="3947" t="n">
        <v>0</v>
      </c>
      <c r="M27" s="3947" t="n">
        <v>0</v>
      </c>
      <c r="N27" s="3947" t="n">
        <v>0</v>
      </c>
      <c r="O27" s="3947" t="n">
        <v>8661574</v>
      </c>
      <c r="P27" s="3947" t="n">
        <v>0</v>
      </c>
      <c r="Q27" s="3947" t="n">
        <v>8661574</v>
      </c>
      <c r="R27" s="3947" t="n">
        <v>0</v>
      </c>
      <c r="S27" s="3947" t="n">
        <v>0</v>
      </c>
      <c r="T27" s="3947" t="n">
        <v>0</v>
      </c>
      <c r="U27" s="3947" t="n">
        <v>0</v>
      </c>
      <c r="V27" s="3947" t="n">
        <v>0</v>
      </c>
      <c r="W27" s="3947" t="n">
        <v>0</v>
      </c>
      <c r="X27" s="3947" t="n">
        <v>0</v>
      </c>
      <c r="Y27" s="3947" t="n">
        <v>0</v>
      </c>
      <c r="Z27" s="3947" t="n">
        <v>0</v>
      </c>
      <c r="AA27" s="3947" t="n">
        <v>0</v>
      </c>
      <c r="AB27" s="3947" t="n">
        <v>0</v>
      </c>
      <c r="AC27" s="3947" t="n">
        <v>0</v>
      </c>
      <c r="AD27" s="3947" t="n">
        <v>0</v>
      </c>
      <c r="AE27" s="3947" t="n">
        <v>6929260</v>
      </c>
      <c r="AF27" s="3947" t="n">
        <v>0</v>
      </c>
      <c r="AG27" s="3947" t="n">
        <v>6929260</v>
      </c>
      <c r="AH27" s="3947" t="n">
        <v>0</v>
      </c>
      <c r="AI27" s="3947" t="n">
        <v>1732315</v>
      </c>
      <c r="AJ27" s="3947" t="n">
        <v>0</v>
      </c>
      <c r="AK27" s="3947" t="n">
        <v>1732315</v>
      </c>
      <c r="AL27" s="3947" t="n">
        <v>0</v>
      </c>
      <c r="AM27" s="3947" t="n">
        <v>12126205</v>
      </c>
      <c r="AN27" s="3947" t="n">
        <v>0</v>
      </c>
      <c r="AO27" s="3947" t="n">
        <v>12126205</v>
      </c>
      <c r="AP27" s="3947" t="n">
        <v>0</v>
      </c>
      <c r="AQ27" s="3947" t="n">
        <v>0</v>
      </c>
      <c r="AR27" s="3947" t="n">
        <v>0</v>
      </c>
      <c r="AS27" s="3947" t="n">
        <v>0</v>
      </c>
      <c r="AT27" s="3947" t="n">
        <v>0</v>
      </c>
      <c r="AU27" s="3947" t="n">
        <v>0</v>
      </c>
      <c r="AV27" s="3947" t="n">
        <v>0</v>
      </c>
      <c r="AW27" s="3947" t="n">
        <v>0</v>
      </c>
      <c r="AX27" s="3948" t="n">
        <v>0</v>
      </c>
      <c r="AY27" s="3948" t="n">
        <v>12126204</v>
      </c>
      <c r="AZ27" s="3948" t="n">
        <v>0</v>
      </c>
      <c r="BA27" s="3948" t="n">
        <v>12126204</v>
      </c>
      <c r="BB27" s="3949">
        <f>I27+M27+Q27+U27+Y27+AC27+AG27+AK27+AO27+AS27+AW27+BA27</f>
        <v/>
      </c>
      <c r="BC27" s="3950" t="n"/>
    </row>
    <row customFormat="1" customHeight="1" ht="30" r="28" s="2012">
      <c r="A28" s="3944" t="inlineStr">
        <is>
          <t>ACQUISITION D'UN NOUVEAU MODULE ET INTEGRATION TECHNIQUE SUR IRIS LICENCES</t>
        </is>
      </c>
      <c r="B28" s="3945" t="inlineStr">
        <is>
          <t>BC24020004</t>
        </is>
      </c>
      <c r="C28" s="3946" t="n">
        <v>45330</v>
      </c>
      <c r="D28" s="3944" t="inlineStr">
        <is>
          <t>CASANET</t>
        </is>
      </c>
      <c r="E28" s="3944" t="inlineStr">
        <is>
          <t>DMC</t>
        </is>
      </c>
      <c r="F28" s="3947" t="n">
        <v>0</v>
      </c>
      <c r="G28" s="3947" t="n">
        <v>0</v>
      </c>
      <c r="H28" s="3947" t="n">
        <v>0</v>
      </c>
      <c r="I28" s="3947" t="n">
        <v>0</v>
      </c>
      <c r="J28" s="3947" t="n">
        <v>0</v>
      </c>
      <c r="K28" s="3947" t="n">
        <v>0</v>
      </c>
      <c r="L28" s="3947" t="n">
        <v>0</v>
      </c>
      <c r="M28" s="3947" t="n">
        <v>0</v>
      </c>
      <c r="N28" s="3947" t="n">
        <v>0</v>
      </c>
      <c r="O28" s="3947" t="n">
        <v>0</v>
      </c>
      <c r="P28" s="3947" t="n">
        <v>0</v>
      </c>
      <c r="Q28" s="3947" t="n">
        <v>0</v>
      </c>
      <c r="R28" s="3947" t="n">
        <v>0</v>
      </c>
      <c r="S28" s="3947" t="n">
        <v>42002720</v>
      </c>
      <c r="T28" s="3947" t="n">
        <v>0</v>
      </c>
      <c r="U28" s="3947" t="n">
        <v>42002720</v>
      </c>
      <c r="V28" s="3947" t="n">
        <v>0</v>
      </c>
      <c r="W28" s="3947" t="n">
        <v>0</v>
      </c>
      <c r="X28" s="3947" t="n">
        <v>0</v>
      </c>
      <c r="Y28" s="3947" t="n">
        <v>0</v>
      </c>
      <c r="Z28" s="3947" t="n">
        <v>0</v>
      </c>
      <c r="AA28" s="3947" t="n">
        <v>0</v>
      </c>
      <c r="AB28" s="3947" t="n">
        <v>0</v>
      </c>
      <c r="AC28" s="3947" t="n">
        <v>0</v>
      </c>
      <c r="AD28" s="3947" t="n">
        <v>0</v>
      </c>
      <c r="AE28" s="3947" t="n">
        <v>0</v>
      </c>
      <c r="AF28" s="3947" t="n">
        <v>0</v>
      </c>
      <c r="AG28" s="3947" t="n">
        <v>0</v>
      </c>
      <c r="AH28" s="3947" t="n">
        <v>0</v>
      </c>
      <c r="AI28" s="3947" t="n">
        <v>0</v>
      </c>
      <c r="AJ28" s="3947" t="n">
        <v>0</v>
      </c>
      <c r="AK28" s="3947" t="n">
        <v>0</v>
      </c>
      <c r="AL28" s="3947" t="n">
        <v>0</v>
      </c>
      <c r="AM28" s="3947" t="n">
        <v>0</v>
      </c>
      <c r="AN28" s="3947" t="n">
        <v>0</v>
      </c>
      <c r="AO28" s="3947" t="n">
        <v>0</v>
      </c>
      <c r="AP28" s="3947" t="n">
        <v>0</v>
      </c>
      <c r="AQ28" s="3947" t="n">
        <v>0</v>
      </c>
      <c r="AR28" s="3947" t="n">
        <v>0</v>
      </c>
      <c r="AS28" s="3947" t="n">
        <v>0</v>
      </c>
      <c r="AT28" s="3947" t="n">
        <v>0</v>
      </c>
      <c r="AU28" s="3947" t="n">
        <v>0</v>
      </c>
      <c r="AV28" s="3947" t="n">
        <v>0</v>
      </c>
      <c r="AW28" s="3947" t="n">
        <v>0</v>
      </c>
      <c r="AX28" s="3948" t="n">
        <v>0</v>
      </c>
      <c r="AY28" s="3948" t="n">
        <v>0</v>
      </c>
      <c r="AZ28" s="3948" t="n">
        <v>0</v>
      </c>
      <c r="BA28" s="3948" t="n">
        <v>0</v>
      </c>
      <c r="BB28" s="3949">
        <f>I28+M28+Q28+U28+Y28+AC28+AG28+AK28+AO28+AS28+AW28+BA28</f>
        <v/>
      </c>
      <c r="BC28" s="3950" t="n"/>
    </row>
    <row customFormat="1" customHeight="1" ht="30" r="29" s="2012">
      <c r="A29" s="3944" t="inlineStr">
        <is>
          <t>AMÉNAGEMENT GÉNIE CIVIL DE 33 SITES COLOC :</t>
        </is>
      </c>
      <c r="B29" s="3945" t="inlineStr">
        <is>
          <t>BC24020006</t>
        </is>
      </c>
      <c r="C29" s="3946" t="n">
        <v>45334</v>
      </c>
      <c r="D29" s="3944" t="inlineStr">
        <is>
          <t>CETELEC</t>
        </is>
      </c>
      <c r="E29" s="3944" t="inlineStr">
        <is>
          <t>DT</t>
        </is>
      </c>
      <c r="F29" s="3947" t="n">
        <v>0</v>
      </c>
      <c r="G29" s="3947" t="n">
        <v>0</v>
      </c>
      <c r="H29" s="3947" t="n">
        <v>0</v>
      </c>
      <c r="I29" s="3947" t="n">
        <v>0</v>
      </c>
      <c r="J29" s="3947" t="n">
        <v>0</v>
      </c>
      <c r="K29" s="3947" t="n">
        <v>0</v>
      </c>
      <c r="L29" s="3947" t="n">
        <v>0</v>
      </c>
      <c r="M29" s="3947" t="n">
        <v>0</v>
      </c>
      <c r="N29" s="3947" t="n">
        <v>0</v>
      </c>
      <c r="O29" s="3947" t="n">
        <v>0</v>
      </c>
      <c r="P29" s="3947" t="n">
        <v>0</v>
      </c>
      <c r="Q29" s="3947" t="n">
        <v>0</v>
      </c>
      <c r="R29" s="3947" t="n">
        <v>0</v>
      </c>
      <c r="S29" s="3947" t="n">
        <v>0</v>
      </c>
      <c r="T29" s="3947" t="n">
        <v>0</v>
      </c>
      <c r="U29" s="3947" t="n">
        <v>0</v>
      </c>
      <c r="V29" s="3947" t="n">
        <v>0</v>
      </c>
      <c r="W29" s="3947" t="n">
        <v>0</v>
      </c>
      <c r="X29" s="3947" t="n">
        <v>0</v>
      </c>
      <c r="Y29" s="3947" t="n">
        <v>0</v>
      </c>
      <c r="Z29" s="3947" t="n">
        <v>0</v>
      </c>
      <c r="AA29" s="3947" t="n">
        <v>13679024</v>
      </c>
      <c r="AB29" s="3947" t="n">
        <v>0</v>
      </c>
      <c r="AC29" s="3947" t="n">
        <v>13679024</v>
      </c>
      <c r="AD29" s="3947" t="n">
        <v>0</v>
      </c>
      <c r="AE29" s="3947" t="n">
        <v>27083837</v>
      </c>
      <c r="AF29" s="3947" t="n">
        <v>0</v>
      </c>
      <c r="AG29" s="3947" t="n">
        <v>27083837</v>
      </c>
      <c r="AH29" s="3947" t="n">
        <v>0</v>
      </c>
      <c r="AI29" s="3947" t="n">
        <v>0</v>
      </c>
      <c r="AJ29" s="3947" t="n">
        <v>0</v>
      </c>
      <c r="AK29" s="3947" t="n">
        <v>0</v>
      </c>
      <c r="AL29" s="3947" t="n">
        <v>0</v>
      </c>
      <c r="AM29" s="3947" t="n">
        <v>0</v>
      </c>
      <c r="AN29" s="3947" t="n">
        <v>0</v>
      </c>
      <c r="AO29" s="3947" t="n">
        <v>0</v>
      </c>
      <c r="AP29" s="3947" t="n">
        <v>0</v>
      </c>
      <c r="AQ29" s="3947" t="n">
        <v>0</v>
      </c>
      <c r="AR29" s="3947" t="n">
        <v>0</v>
      </c>
      <c r="AS29" s="3947" t="n">
        <v>0</v>
      </c>
      <c r="AT29" s="3947" t="n">
        <v>0</v>
      </c>
      <c r="AU29" s="3947" t="n">
        <v>0</v>
      </c>
      <c r="AV29" s="3947" t="n">
        <v>0</v>
      </c>
      <c r="AW29" s="3947" t="n">
        <v>0</v>
      </c>
      <c r="AX29" s="3948" t="n">
        <v>0</v>
      </c>
      <c r="AY29" s="3948" t="n">
        <v>0</v>
      </c>
      <c r="AZ29" s="3948" t="n">
        <v>0</v>
      </c>
      <c r="BA29" s="3948" t="n">
        <v>0</v>
      </c>
      <c r="BB29" s="3949">
        <f>I29+M29+Q29+U29+Y29+AC29+AG29+AK29+AO29+AS29+AW29+BA29</f>
        <v/>
      </c>
      <c r="BC29" s="3950" t="n"/>
    </row>
    <row customFormat="1" customHeight="1" ht="30" r="30" s="2012">
      <c r="A30" s="3944" t="inlineStr">
        <is>
          <t>FOURNITURE D'UNE SOLUTION TELECOM DE BUSINESS INTELLIGENCE (BI) ET TRAITEMENT DES REQUISITIONS</t>
        </is>
      </c>
      <c r="B30" s="3945" t="inlineStr">
        <is>
          <t>BC24020015</t>
        </is>
      </c>
      <c r="C30" s="3946" t="n">
        <v>45337</v>
      </c>
      <c r="D30" s="3944" t="inlineStr">
        <is>
          <t>BUREAU D'INGENERIE LOGICIELLE ET SY (BILOSYS)</t>
        </is>
      </c>
      <c r="E30" s="3944" t="inlineStr">
        <is>
          <t>DSI</t>
        </is>
      </c>
      <c r="F30" s="3947" t="n">
        <v>0</v>
      </c>
      <c r="G30" s="3947" t="n">
        <v>0</v>
      </c>
      <c r="H30" s="3947" t="n">
        <v>0</v>
      </c>
      <c r="I30" s="3947" t="n">
        <v>0</v>
      </c>
      <c r="J30" s="3947" t="n">
        <v>0</v>
      </c>
      <c r="K30" s="3947" t="n">
        <v>0</v>
      </c>
      <c r="L30" s="3947" t="n">
        <v>0</v>
      </c>
      <c r="M30" s="3947" t="n">
        <v>0</v>
      </c>
      <c r="N30" s="3947" t="n">
        <v>0</v>
      </c>
      <c r="O30" s="3947" t="n">
        <v>0</v>
      </c>
      <c r="P30" s="3947" t="n">
        <v>0</v>
      </c>
      <c r="Q30" s="3947" t="n">
        <v>0</v>
      </c>
      <c r="R30" s="3947" t="n">
        <v>0</v>
      </c>
      <c r="S30" s="3947" t="n">
        <v>0</v>
      </c>
      <c r="T30" s="3947" t="n">
        <v>0</v>
      </c>
      <c r="U30" s="3947" t="n">
        <v>0</v>
      </c>
      <c r="V30" s="3947" t="n">
        <v>0</v>
      </c>
      <c r="W30" s="3947" t="n">
        <v>114000000</v>
      </c>
      <c r="X30" s="3947" t="n">
        <v>0</v>
      </c>
      <c r="Y30" s="3947" t="n">
        <v>114000000</v>
      </c>
      <c r="Z30" s="3947" t="n">
        <v>0</v>
      </c>
      <c r="AA30" s="3947" t="n">
        <v>0</v>
      </c>
      <c r="AB30" s="3947" t="n">
        <v>0</v>
      </c>
      <c r="AC30" s="3947" t="n">
        <v>0</v>
      </c>
      <c r="AD30" s="3947" t="n">
        <v>0</v>
      </c>
      <c r="AE30" s="3947" t="n">
        <v>0</v>
      </c>
      <c r="AF30" s="3947" t="n">
        <v>0</v>
      </c>
      <c r="AG30" s="3947" t="n">
        <v>0</v>
      </c>
      <c r="AH30" s="3947" t="n">
        <v>0</v>
      </c>
      <c r="AI30" s="3947" t="n">
        <v>0</v>
      </c>
      <c r="AJ30" s="3947" t="n">
        <v>0</v>
      </c>
      <c r="AK30" s="3947" t="n">
        <v>0</v>
      </c>
      <c r="AL30" s="3947" t="n">
        <v>0</v>
      </c>
      <c r="AM30" s="3947" t="n">
        <v>0</v>
      </c>
      <c r="AN30" s="3947" t="n">
        <v>0</v>
      </c>
      <c r="AO30" s="3947" t="n">
        <v>0</v>
      </c>
      <c r="AP30" s="3947" t="n">
        <v>0</v>
      </c>
      <c r="AQ30" s="3947" t="n">
        <v>0</v>
      </c>
      <c r="AR30" s="3947" t="n">
        <v>0</v>
      </c>
      <c r="AS30" s="3947" t="n">
        <v>0</v>
      </c>
      <c r="AT30" s="3947" t="n">
        <v>0</v>
      </c>
      <c r="AU30" s="3947" t="n">
        <v>0</v>
      </c>
      <c r="AV30" s="3947" t="n">
        <v>0</v>
      </c>
      <c r="AW30" s="3947" t="n">
        <v>0</v>
      </c>
      <c r="AX30" s="3948" t="n">
        <v>0</v>
      </c>
      <c r="AY30" s="3948" t="n">
        <v>0</v>
      </c>
      <c r="AZ30" s="3948" t="n">
        <v>0</v>
      </c>
      <c r="BA30" s="3948" t="n">
        <v>0</v>
      </c>
      <c r="BB30" s="3949">
        <f>I30+M30+Q30+U30+Y30+AC30+AG30+AK30+AO30+AS30+AW30+BA30</f>
        <v/>
      </c>
      <c r="BC30" s="3950" t="n"/>
    </row>
    <row customFormat="1" customHeight="1" ht="30" r="31" s="2012">
      <c r="A31" s="3944" t="inlineStr">
        <is>
          <t>MISE EN ŒUVRE DU RESEAU D'INTERCONNEXION DES SITES EN FIBRES OPTIQUES AERIENNE DANS LES REGIONS DE COTONOU_CENTRE ET COTONOU_OUEST</t>
        </is>
      </c>
      <c r="B31" s="3945" t="inlineStr">
        <is>
          <t>BC24020024</t>
        </is>
      </c>
      <c r="C31" s="3946" t="n">
        <v>45349</v>
      </c>
      <c r="D31" s="3944" t="inlineStr">
        <is>
          <t>SUD TELECOM ET AXOLUS</t>
        </is>
      </c>
      <c r="E31" s="3944" t="inlineStr">
        <is>
          <t>DT</t>
        </is>
      </c>
      <c r="F31" s="3947" t="n">
        <v>0</v>
      </c>
      <c r="G31" s="3947" t="n">
        <v>24522996</v>
      </c>
      <c r="H31" s="3947" t="n">
        <v>0</v>
      </c>
      <c r="I31" s="3947" t="n">
        <v>24522996</v>
      </c>
      <c r="J31" s="3947" t="n">
        <v>0</v>
      </c>
      <c r="K31" s="3947" t="n">
        <v>31520560</v>
      </c>
      <c r="L31" s="3947" t="n">
        <v>0</v>
      </c>
      <c r="M31" s="3947" t="n">
        <v>31520560</v>
      </c>
      <c r="N31" s="3947" t="n">
        <v>0</v>
      </c>
      <c r="O31" s="3947" t="n">
        <v>0</v>
      </c>
      <c r="P31" s="3947" t="n">
        <v>0</v>
      </c>
      <c r="Q31" s="3947" t="n">
        <v>0</v>
      </c>
      <c r="R31" s="3947" t="n">
        <v>0</v>
      </c>
      <c r="S31" s="3947" t="n">
        <v>0</v>
      </c>
      <c r="T31" s="3947" t="n">
        <v>0</v>
      </c>
      <c r="U31" s="3947" t="n">
        <v>0</v>
      </c>
      <c r="V31" s="3947" t="n">
        <v>0</v>
      </c>
      <c r="W31" s="3947" t="n">
        <v>0</v>
      </c>
      <c r="X31" s="3947" t="n">
        <v>0</v>
      </c>
      <c r="Y31" s="3947" t="n">
        <v>0</v>
      </c>
      <c r="Z31" s="3947" t="n">
        <v>0</v>
      </c>
      <c r="AA31" s="3947" t="n">
        <v>0</v>
      </c>
      <c r="AB31" s="3947" t="n">
        <v>0</v>
      </c>
      <c r="AC31" s="3947" t="n">
        <v>0</v>
      </c>
      <c r="AD31" s="3947" t="n">
        <v>0</v>
      </c>
      <c r="AE31" s="3947" t="n">
        <v>15760280</v>
      </c>
      <c r="AF31" s="3947" t="n">
        <v>0</v>
      </c>
      <c r="AG31" s="3947" t="n">
        <v>15760280</v>
      </c>
      <c r="AH31" s="3947" t="n">
        <v>0</v>
      </c>
      <c r="AI31" s="3947" t="n">
        <v>0</v>
      </c>
      <c r="AJ31" s="3947" t="n">
        <v>0</v>
      </c>
      <c r="AK31" s="3947" t="n">
        <v>0</v>
      </c>
      <c r="AL31" s="3947" t="n">
        <v>0</v>
      </c>
      <c r="AM31" s="3947" t="n">
        <v>0</v>
      </c>
      <c r="AN31" s="3947" t="n">
        <v>0</v>
      </c>
      <c r="AO31" s="3947" t="n">
        <v>0</v>
      </c>
      <c r="AP31" s="3947" t="n">
        <v>0</v>
      </c>
      <c r="AQ31" s="3947" t="n">
        <v>0</v>
      </c>
      <c r="AR31" s="3947" t="n">
        <v>0</v>
      </c>
      <c r="AS31" s="3947" t="n">
        <v>0</v>
      </c>
      <c r="AT31" s="3947" t="n">
        <v>0</v>
      </c>
      <c r="AU31" s="3947" t="n">
        <v>0</v>
      </c>
      <c r="AV31" s="3947" t="n">
        <v>0</v>
      </c>
      <c r="AW31" s="3947" t="n">
        <v>0</v>
      </c>
      <c r="AX31" s="3948" t="n">
        <v>0</v>
      </c>
      <c r="AY31" s="3948" t="n">
        <v>0</v>
      </c>
      <c r="AZ31" s="3948" t="n">
        <v>0</v>
      </c>
      <c r="BA31" s="3948" t="n">
        <v>0</v>
      </c>
      <c r="BB31" s="3949">
        <f>I31+M31+Q31+U31+Y31+AC31+AG31+AK31+AO31+AS31+AW31+BA31</f>
        <v/>
      </c>
      <c r="BC31" s="3950" t="n"/>
    </row>
    <row customFormat="1" customHeight="1" ht="30" r="32" s="2012">
      <c r="A32" s="3944" t="inlineStr">
        <is>
          <t>MISE EN ŒUVRE DU RESEAU D'INTERCONNEXION DE SITES EN FIBRE OPTIQUE AERIENNE DANS LES REGIONS DE COTONOU EST_FIDJROSSE_OUIDAH</t>
        </is>
      </c>
      <c r="B32" s="3945" t="inlineStr">
        <is>
          <t>BC24020025</t>
        </is>
      </c>
      <c r="C32" s="3946" t="n">
        <v>45352</v>
      </c>
      <c r="D32" s="3944" t="inlineStr">
        <is>
          <t>J J TELECOM</t>
        </is>
      </c>
      <c r="E32" s="3944" t="inlineStr">
        <is>
          <t>DT</t>
        </is>
      </c>
      <c r="F32" s="3947" t="n">
        <v>0</v>
      </c>
      <c r="G32" s="3947" t="n">
        <v>107942850</v>
      </c>
      <c r="H32" s="3947" t="n">
        <v>0</v>
      </c>
      <c r="I32" s="3947" t="n">
        <v>107942850</v>
      </c>
      <c r="J32" s="3947" t="n">
        <v>0</v>
      </c>
      <c r="K32" s="3947" t="n">
        <v>0</v>
      </c>
      <c r="L32" s="3947" t="n">
        <v>0</v>
      </c>
      <c r="M32" s="3947" t="n">
        <v>0</v>
      </c>
      <c r="N32" s="3947" t="n">
        <v>0</v>
      </c>
      <c r="O32" s="3947" t="n">
        <v>0</v>
      </c>
      <c r="P32" s="3947" t="n">
        <v>0</v>
      </c>
      <c r="Q32" s="3947" t="n">
        <v>0</v>
      </c>
      <c r="R32" s="3947" t="n">
        <v>0</v>
      </c>
      <c r="S32" s="3947" t="n">
        <v>0</v>
      </c>
      <c r="T32" s="3947" t="n">
        <v>0</v>
      </c>
      <c r="U32" s="3947" t="n">
        <v>0</v>
      </c>
      <c r="V32" s="3947" t="n">
        <v>0</v>
      </c>
      <c r="W32" s="3947" t="n">
        <v>0</v>
      </c>
      <c r="X32" s="3947" t="n">
        <v>0</v>
      </c>
      <c r="Y32" s="3947" t="n">
        <v>0</v>
      </c>
      <c r="Z32" s="3947" t="n">
        <v>0</v>
      </c>
      <c r="AA32" s="3947" t="n">
        <v>0</v>
      </c>
      <c r="AB32" s="3947" t="n">
        <v>0</v>
      </c>
      <c r="AC32" s="3947" t="n">
        <v>0</v>
      </c>
      <c r="AD32" s="3947" t="n">
        <v>0</v>
      </c>
      <c r="AE32" s="3947" t="n">
        <v>0</v>
      </c>
      <c r="AF32" s="3947" t="n">
        <v>0</v>
      </c>
      <c r="AG32" s="3947" t="n">
        <v>0</v>
      </c>
      <c r="AH32" s="3947" t="n">
        <v>0</v>
      </c>
      <c r="AI32" s="3947" t="n">
        <v>0</v>
      </c>
      <c r="AJ32" s="3947" t="n">
        <v>0</v>
      </c>
      <c r="AK32" s="3947" t="n">
        <v>0</v>
      </c>
      <c r="AL32" s="3947" t="n">
        <v>0</v>
      </c>
      <c r="AM32" s="3947" t="n">
        <v>0</v>
      </c>
      <c r="AN32" s="3947" t="n">
        <v>0</v>
      </c>
      <c r="AO32" s="3947" t="n">
        <v>0</v>
      </c>
      <c r="AP32" s="3947" t="n">
        <v>0</v>
      </c>
      <c r="AQ32" s="3947" t="n">
        <v>0</v>
      </c>
      <c r="AR32" s="3947" t="n">
        <v>0</v>
      </c>
      <c r="AS32" s="3947" t="n">
        <v>0</v>
      </c>
      <c r="AT32" s="3947" t="n">
        <v>0</v>
      </c>
      <c r="AU32" s="3947" t="n">
        <v>0</v>
      </c>
      <c r="AV32" s="3947" t="n">
        <v>0</v>
      </c>
      <c r="AW32" s="3947" t="n">
        <v>0</v>
      </c>
      <c r="AX32" s="3948" t="n">
        <v>0</v>
      </c>
      <c r="AY32" s="3948" t="n">
        <v>0</v>
      </c>
      <c r="AZ32" s="3948" t="n">
        <v>0</v>
      </c>
      <c r="BA32" s="3948" t="n">
        <v>0</v>
      </c>
      <c r="BB32" s="3949">
        <f>I32+M32+Q32+U32+Y32+AC32+AG32+AK32+AO32+AS32+AW32+BA32</f>
        <v/>
      </c>
      <c r="BC32" s="3950" t="n"/>
    </row>
    <row customFormat="1" customHeight="1" ht="30" r="33" s="2012">
      <c r="A33" s="3944" t="inlineStr">
        <is>
          <t>FOURNITURE, TRANSPORT, ET RACCORDEMENT DE 100 CUVES A GASOIL POUR SITES GSM</t>
        </is>
      </c>
      <c r="B33" s="3945" t="inlineStr">
        <is>
          <t>BC24030001</t>
        </is>
      </c>
      <c r="C33" s="3946" t="n">
        <v>45357</v>
      </c>
      <c r="D33" s="3944" t="inlineStr">
        <is>
          <t>NATECC</t>
        </is>
      </c>
      <c r="E33" s="3944" t="inlineStr">
        <is>
          <t>DT</t>
        </is>
      </c>
      <c r="F33" s="3947" t="n">
        <v>0</v>
      </c>
      <c r="G33" s="3947" t="n">
        <v>2520000</v>
      </c>
      <c r="H33" s="3947" t="n">
        <v>0</v>
      </c>
      <c r="I33" s="3947" t="n">
        <v>2520000</v>
      </c>
      <c r="J33" s="3947" t="n">
        <v>0</v>
      </c>
      <c r="K33" s="3947" t="n">
        <v>0</v>
      </c>
      <c r="L33" s="3947" t="n">
        <v>0</v>
      </c>
      <c r="M33" s="3947" t="n">
        <v>0</v>
      </c>
      <c r="N33" s="3947" t="n">
        <v>0</v>
      </c>
      <c r="O33" s="3947" t="n">
        <v>0</v>
      </c>
      <c r="P33" s="3947" t="n">
        <v>0</v>
      </c>
      <c r="Q33" s="3947" t="n">
        <v>0</v>
      </c>
      <c r="R33" s="3947" t="n">
        <v>0</v>
      </c>
      <c r="S33" s="3947" t="n">
        <v>0</v>
      </c>
      <c r="T33" s="3947" t="n">
        <v>0</v>
      </c>
      <c r="U33" s="3947" t="n">
        <v>0</v>
      </c>
      <c r="V33" s="3947" t="n">
        <v>0</v>
      </c>
      <c r="W33" s="3947" t="n">
        <v>0</v>
      </c>
      <c r="X33" s="3947" t="n">
        <v>0</v>
      </c>
      <c r="Y33" s="3947" t="n">
        <v>0</v>
      </c>
      <c r="Z33" s="3947" t="n">
        <v>0</v>
      </c>
      <c r="AA33" s="3947" t="n">
        <v>0</v>
      </c>
      <c r="AB33" s="3947" t="n">
        <v>0</v>
      </c>
      <c r="AC33" s="3947" t="n">
        <v>0</v>
      </c>
      <c r="AD33" s="3947" t="n">
        <v>0</v>
      </c>
      <c r="AE33" s="3947" t="n">
        <v>0</v>
      </c>
      <c r="AF33" s="3947" t="n">
        <v>0</v>
      </c>
      <c r="AG33" s="3947" t="n">
        <v>0</v>
      </c>
      <c r="AH33" s="3947" t="n">
        <v>0</v>
      </c>
      <c r="AI33" s="3947" t="n">
        <v>0</v>
      </c>
      <c r="AJ33" s="3947" t="n">
        <v>0</v>
      </c>
      <c r="AK33" s="3947" t="n">
        <v>0</v>
      </c>
      <c r="AL33" s="3947" t="n">
        <v>0</v>
      </c>
      <c r="AM33" s="3947" t="n">
        <v>0</v>
      </c>
      <c r="AN33" s="3947" t="n">
        <v>0</v>
      </c>
      <c r="AO33" s="3947" t="n">
        <v>0</v>
      </c>
      <c r="AP33" s="3947" t="n">
        <v>0</v>
      </c>
      <c r="AQ33" s="3947" t="n">
        <v>420000</v>
      </c>
      <c r="AR33" s="3947" t="n">
        <v>0</v>
      </c>
      <c r="AS33" s="3947" t="n">
        <v>420000</v>
      </c>
      <c r="AT33" s="3947" t="n">
        <v>0</v>
      </c>
      <c r="AU33" s="3947" t="n">
        <v>0</v>
      </c>
      <c r="AV33" s="3947" t="n">
        <v>0</v>
      </c>
      <c r="AW33" s="3947" t="n">
        <v>0</v>
      </c>
      <c r="AX33" s="3948" t="n">
        <v>0</v>
      </c>
      <c r="AY33" s="3948" t="n">
        <v>0</v>
      </c>
      <c r="AZ33" s="3948" t="n">
        <v>0</v>
      </c>
      <c r="BA33" s="3948" t="n">
        <v>0</v>
      </c>
      <c r="BB33" s="3949">
        <f>I33+M33+Q33+U33+Y33+AC33+AG33+AK33+AO33+AS33+AW33+BA33</f>
        <v/>
      </c>
      <c r="BC33" s="3950" t="n"/>
    </row>
    <row customFormat="1" customHeight="1" ht="30" r="34" s="2012">
      <c r="A34" s="3944" t="inlineStr">
        <is>
          <t>FOURNITURE, TRANSPORT ET  INSTALLATION DE MODULES SOLAIRES PHOTOVOLTAÏQUES ET D'ATELIERS D'ENERGIES SOLAIRES SUR 25 SITES GSM</t>
        </is>
      </c>
      <c r="B34" s="3945" t="inlineStr">
        <is>
          <t>BC24030036</t>
        </is>
      </c>
      <c r="C34" s="3946" t="n">
        <v>45380</v>
      </c>
      <c r="D34" s="3944" t="inlineStr">
        <is>
          <t>IPT</t>
        </is>
      </c>
      <c r="E34" s="3944" t="inlineStr">
        <is>
          <t>DT</t>
        </is>
      </c>
      <c r="F34" s="3947" t="n">
        <v>0</v>
      </c>
      <c r="G34" s="3947" t="n">
        <v>0</v>
      </c>
      <c r="H34" s="3947" t="n">
        <v>0</v>
      </c>
      <c r="I34" s="3947" t="n">
        <v>0</v>
      </c>
      <c r="J34" s="3947" t="n">
        <v>0</v>
      </c>
      <c r="K34" s="3947" t="n">
        <v>0</v>
      </c>
      <c r="L34" s="3947" t="n">
        <v>0</v>
      </c>
      <c r="M34" s="3947" t="n">
        <v>0</v>
      </c>
      <c r="N34" s="3947" t="n">
        <v>0</v>
      </c>
      <c r="O34" s="3947" t="n">
        <v>0</v>
      </c>
      <c r="P34" s="3947" t="n">
        <v>0</v>
      </c>
      <c r="Q34" s="3947" t="n">
        <v>0</v>
      </c>
      <c r="R34" s="3947" t="n">
        <v>0</v>
      </c>
      <c r="S34" s="3947" t="n">
        <v>0</v>
      </c>
      <c r="T34" s="3947" t="n">
        <v>0</v>
      </c>
      <c r="U34" s="3947" t="n">
        <v>0</v>
      </c>
      <c r="V34" s="3947" t="n">
        <v>0</v>
      </c>
      <c r="W34" s="3947" t="n">
        <v>0</v>
      </c>
      <c r="X34" s="3947" t="n">
        <v>0</v>
      </c>
      <c r="Y34" s="3947" t="n">
        <v>0</v>
      </c>
      <c r="Z34" s="3947" t="n">
        <v>0</v>
      </c>
      <c r="AA34" s="3947" t="n">
        <v>-3986698</v>
      </c>
      <c r="AB34" s="3947" t="n">
        <v>0</v>
      </c>
      <c r="AC34" s="3947" t="n">
        <v>-3986698</v>
      </c>
      <c r="AD34" s="3947" t="n">
        <v>0</v>
      </c>
      <c r="AE34" s="3947" t="n">
        <v>0</v>
      </c>
      <c r="AF34" s="3947" t="n">
        <v>0</v>
      </c>
      <c r="AG34" s="3947" t="n">
        <v>0</v>
      </c>
      <c r="AH34" s="3947" t="n">
        <v>0</v>
      </c>
      <c r="AI34" s="3947" t="n">
        <v>0</v>
      </c>
      <c r="AJ34" s="3947" t="n">
        <v>0</v>
      </c>
      <c r="AK34" s="3947" t="n">
        <v>0</v>
      </c>
      <c r="AL34" s="3947" t="n">
        <v>0</v>
      </c>
      <c r="AM34" s="3947" t="n">
        <v>0</v>
      </c>
      <c r="AN34" s="3947" t="n">
        <v>0</v>
      </c>
      <c r="AO34" s="3947" t="n">
        <v>0</v>
      </c>
      <c r="AP34" s="3947" t="n">
        <v>0</v>
      </c>
      <c r="AQ34" s="3947" t="n">
        <v>0</v>
      </c>
      <c r="AR34" s="3947" t="n">
        <v>0</v>
      </c>
      <c r="AS34" s="3947" t="n">
        <v>0</v>
      </c>
      <c r="AT34" s="3947" t="n">
        <v>0</v>
      </c>
      <c r="AU34" s="3947" t="n">
        <v>0</v>
      </c>
      <c r="AV34" s="3947" t="n">
        <v>0</v>
      </c>
      <c r="AW34" s="3947" t="n">
        <v>0</v>
      </c>
      <c r="AX34" s="3948" t="n">
        <v>0</v>
      </c>
      <c r="AY34" s="3948" t="n">
        <v>0</v>
      </c>
      <c r="AZ34" s="3948" t="n">
        <v>0</v>
      </c>
      <c r="BA34" s="3948" t="n">
        <v>0</v>
      </c>
      <c r="BB34" s="3949">
        <f>I34+M34+Q34+U34+Y34+AC34+AG34+AK34+AO34+AS34+AW34+BA34</f>
        <v/>
      </c>
      <c r="BC34" s="3950" t="n"/>
    </row>
    <row customFormat="1" customHeight="1" ht="30" r="35" s="2012">
      <c r="A35" s="3944" t="inlineStr">
        <is>
          <t xml:space="preserve">FOURNITURE ET TRANSPORT D'UNE PLATEFORME DE MONNAIE ELECTRONIQUE SUR LE SITE DE PRODUCTION ET SUR LE SITE DE REPRISE </t>
        </is>
      </c>
      <c r="B35" s="3945" t="inlineStr">
        <is>
          <t>BC24040003</t>
        </is>
      </c>
      <c r="C35" s="3946" t="n">
        <v>45385</v>
      </c>
      <c r="D35" s="3944" t="inlineStr">
        <is>
          <t>HUAWEI INTERNATIONAL Co. Limited</t>
        </is>
      </c>
      <c r="E35" s="3944" t="inlineStr">
        <is>
          <t>DSI</t>
        </is>
      </c>
      <c r="F35" s="3947" t="n">
        <v>0</v>
      </c>
      <c r="G35" s="3947" t="n">
        <v>0</v>
      </c>
      <c r="H35" s="3947" t="n">
        <v>0</v>
      </c>
      <c r="I35" s="3947" t="n">
        <v>0</v>
      </c>
      <c r="J35" s="3947" t="n">
        <v>0</v>
      </c>
      <c r="K35" s="3947" t="n">
        <v>0</v>
      </c>
      <c r="L35" s="3947" t="n">
        <v>0</v>
      </c>
      <c r="M35" s="3947" t="n">
        <v>0</v>
      </c>
      <c r="N35" s="3947" t="n">
        <v>0</v>
      </c>
      <c r="O35" s="3947" t="n">
        <v>0</v>
      </c>
      <c r="P35" s="3947" t="n">
        <v>0</v>
      </c>
      <c r="Q35" s="3947" t="n">
        <v>0</v>
      </c>
      <c r="R35" s="3947" t="n">
        <v>0</v>
      </c>
      <c r="S35" s="3947" t="n">
        <v>0</v>
      </c>
      <c r="T35" s="3947" t="n">
        <v>99005</v>
      </c>
      <c r="U35" s="3947" t="n">
        <v>99005</v>
      </c>
      <c r="V35" s="3947" t="n">
        <v>0</v>
      </c>
      <c r="W35" s="3947" t="n">
        <v>0</v>
      </c>
      <c r="X35" s="3947" t="n">
        <v>232169</v>
      </c>
      <c r="Y35" s="3947" t="n">
        <v>232169</v>
      </c>
      <c r="Z35" s="3947" t="n">
        <v>0</v>
      </c>
      <c r="AA35" s="3947" t="n">
        <v>0</v>
      </c>
      <c r="AB35" s="3947" t="n">
        <v>0</v>
      </c>
      <c r="AC35" s="3947" t="n">
        <v>0</v>
      </c>
      <c r="AD35" s="3947" t="n">
        <v>0</v>
      </c>
      <c r="AE35" s="3947" t="n">
        <v>0</v>
      </c>
      <c r="AF35" s="3947" t="n">
        <v>0</v>
      </c>
      <c r="AG35" s="3947" t="n">
        <v>0</v>
      </c>
      <c r="AH35" s="3947" t="n">
        <v>0</v>
      </c>
      <c r="AI35" s="3947" t="n">
        <v>0</v>
      </c>
      <c r="AJ35" s="3947" t="n">
        <v>0</v>
      </c>
      <c r="AK35" s="3947" t="n">
        <v>0</v>
      </c>
      <c r="AL35" s="3947" t="n">
        <v>0</v>
      </c>
      <c r="AM35" s="3947" t="n">
        <v>0</v>
      </c>
      <c r="AN35" s="3947" t="n">
        <v>0</v>
      </c>
      <c r="AO35" s="3947" t="n">
        <v>0</v>
      </c>
      <c r="AP35" s="3947" t="n">
        <v>0</v>
      </c>
      <c r="AQ35" s="3947" t="n">
        <v>0</v>
      </c>
      <c r="AR35" s="3947" t="n">
        <v>0</v>
      </c>
      <c r="AS35" s="3947" t="n">
        <v>0</v>
      </c>
      <c r="AT35" s="3947" t="n">
        <v>0</v>
      </c>
      <c r="AU35" s="3947" t="n">
        <v>0</v>
      </c>
      <c r="AV35" s="3947" t="n">
        <v>0</v>
      </c>
      <c r="AW35" s="3947" t="n">
        <v>0</v>
      </c>
      <c r="AX35" s="3948" t="n">
        <v>0</v>
      </c>
      <c r="AY35" s="3948" t="n">
        <v>0</v>
      </c>
      <c r="AZ35" s="3948" t="n">
        <v>0</v>
      </c>
      <c r="BA35" s="3948" t="n">
        <v>0</v>
      </c>
      <c r="BB35" s="3949">
        <f>I35+M35+Q35+U35+Y35+AC35+AG35+AK35+AO35+AS35+AW35+BA35</f>
        <v/>
      </c>
      <c r="BC35" s="3950" t="n"/>
    </row>
    <row customFormat="1" customHeight="1" ht="30" r="36" s="2012">
      <c r="A36" s="3944" t="inlineStr">
        <is>
          <t>PRESTATION POUR L'INSTALLATION, LA MIGRATION ET LA MISE EN SERVICE D'UNE PLATEFORME DE MONNAIE ELECTRONIQUE SUR LE SITE DE PRODUCTION ET SUR LE SITE DE REPRISE</t>
        </is>
      </c>
      <c r="B36" s="3945" t="inlineStr">
        <is>
          <t>BC24040005</t>
        </is>
      </c>
      <c r="C36" s="3946" t="n">
        <v>45385</v>
      </c>
      <c r="D36" s="3944" t="inlineStr">
        <is>
          <t>HUAWEI TECHNOLOGIES BENIN</t>
        </is>
      </c>
      <c r="E36" s="3944" t="inlineStr">
        <is>
          <t>DSI</t>
        </is>
      </c>
      <c r="F36" s="3947" t="n">
        <v>0</v>
      </c>
      <c r="G36" s="3947" t="n">
        <v>0</v>
      </c>
      <c r="H36" s="3947" t="n">
        <v>0</v>
      </c>
      <c r="I36" s="3947" t="n">
        <v>0</v>
      </c>
      <c r="J36" s="3947" t="n">
        <v>0</v>
      </c>
      <c r="K36" s="3947" t="n">
        <v>0</v>
      </c>
      <c r="L36" s="3947" t="n">
        <v>0</v>
      </c>
      <c r="M36" s="3947" t="n">
        <v>0</v>
      </c>
      <c r="N36" s="3947" t="n">
        <v>0</v>
      </c>
      <c r="O36" s="3947" t="n">
        <v>0</v>
      </c>
      <c r="P36" s="3947" t="n">
        <v>0</v>
      </c>
      <c r="Q36" s="3947" t="n">
        <v>0</v>
      </c>
      <c r="R36" s="3947" t="n">
        <v>0</v>
      </c>
      <c r="S36" s="3947" t="n">
        <v>0</v>
      </c>
      <c r="T36" s="3947" t="n">
        <v>0</v>
      </c>
      <c r="U36" s="3947" t="n">
        <v>0</v>
      </c>
      <c r="V36" s="3947" t="n">
        <v>0</v>
      </c>
      <c r="W36" s="3947" t="n">
        <v>0</v>
      </c>
      <c r="X36" s="3947" t="n">
        <v>0</v>
      </c>
      <c r="Y36" s="3947" t="n">
        <v>0</v>
      </c>
      <c r="Z36" s="3947" t="n">
        <v>0</v>
      </c>
      <c r="AA36" s="3947" t="n">
        <v>213353983</v>
      </c>
      <c r="AB36" s="3947" t="n">
        <v>0</v>
      </c>
      <c r="AC36" s="3947" t="n">
        <v>213353983</v>
      </c>
      <c r="AD36" s="3947" t="n">
        <v>0</v>
      </c>
      <c r="AE36" s="3947" t="n">
        <v>0</v>
      </c>
      <c r="AF36" s="3947" t="n">
        <v>0</v>
      </c>
      <c r="AG36" s="3947" t="n">
        <v>0</v>
      </c>
      <c r="AH36" s="3947" t="n">
        <v>0</v>
      </c>
      <c r="AI36" s="3947" t="n">
        <v>0</v>
      </c>
      <c r="AJ36" s="3947" t="n">
        <v>0</v>
      </c>
      <c r="AK36" s="3947" t="n">
        <v>0</v>
      </c>
      <c r="AL36" s="3947" t="n">
        <v>0</v>
      </c>
      <c r="AM36" s="3947" t="n">
        <v>0</v>
      </c>
      <c r="AN36" s="3947" t="n">
        <v>0</v>
      </c>
      <c r="AO36" s="3947" t="n">
        <v>0</v>
      </c>
      <c r="AP36" s="3947" t="n">
        <v>0</v>
      </c>
      <c r="AQ36" s="3947" t="n">
        <v>0</v>
      </c>
      <c r="AR36" s="3947" t="n">
        <v>0</v>
      </c>
      <c r="AS36" s="3947" t="n">
        <v>0</v>
      </c>
      <c r="AT36" s="3947" t="n">
        <v>0</v>
      </c>
      <c r="AU36" s="3947" t="n">
        <v>0</v>
      </c>
      <c r="AV36" s="3947" t="n">
        <v>0</v>
      </c>
      <c r="AW36" s="3947" t="n">
        <v>0</v>
      </c>
      <c r="AX36" s="3948" t="n">
        <v>0</v>
      </c>
      <c r="AY36" s="3948" t="n">
        <v>0</v>
      </c>
      <c r="AZ36" s="3948" t="n">
        <v>0</v>
      </c>
      <c r="BA36" s="3948" t="n">
        <v>0</v>
      </c>
      <c r="BB36" s="3949">
        <f>I36+M36+Q36+U36+Y36+AC36+AG36+AK36+AO36+AS36+AW36+BA36</f>
        <v/>
      </c>
      <c r="BC36" s="3950" t="n"/>
    </row>
    <row customFormat="1" customHeight="1" ht="30" r="37" s="2012">
      <c r="A37" s="3944" t="inlineStr">
        <is>
          <t>FOURNITURE, INSTALLATION ET MISE EN SERVICE D'UNE SOLUTION MICROSOFT SYSTEM CENTER CONFIGURATION MANAGER</t>
        </is>
      </c>
      <c r="B37" s="3945" t="inlineStr">
        <is>
          <t>BC24040013</t>
        </is>
      </c>
      <c r="C37" s="3946" t="n">
        <v>45401</v>
      </c>
      <c r="D37" s="3944" t="inlineStr">
        <is>
          <t>FTF SENEGAL</t>
        </is>
      </c>
      <c r="E37" s="3944" t="inlineStr">
        <is>
          <t>DSI</t>
        </is>
      </c>
      <c r="F37" s="3947" t="n">
        <v>0</v>
      </c>
      <c r="G37" s="3947" t="n">
        <v>7500000</v>
      </c>
      <c r="H37" s="3947" t="n">
        <v>0</v>
      </c>
      <c r="I37" s="3947" t="n">
        <v>7500000</v>
      </c>
      <c r="J37" s="3947" t="n">
        <v>0</v>
      </c>
      <c r="K37" s="3947" t="n">
        <v>0</v>
      </c>
      <c r="L37" s="3947" t="n">
        <v>0</v>
      </c>
      <c r="M37" s="3947" t="n">
        <v>0</v>
      </c>
      <c r="N37" s="3947" t="n">
        <v>0</v>
      </c>
      <c r="O37" s="3947" t="n">
        <v>0</v>
      </c>
      <c r="P37" s="3947" t="n">
        <v>0</v>
      </c>
      <c r="Q37" s="3947" t="n">
        <v>0</v>
      </c>
      <c r="R37" s="3947" t="n">
        <v>0</v>
      </c>
      <c r="S37" s="3947" t="n">
        <v>0</v>
      </c>
      <c r="T37" s="3947" t="n">
        <v>0</v>
      </c>
      <c r="U37" s="3947" t="n">
        <v>0</v>
      </c>
      <c r="V37" s="3947" t="n">
        <v>0</v>
      </c>
      <c r="W37" s="3947" t="n">
        <v>0</v>
      </c>
      <c r="X37" s="3947" t="n">
        <v>0</v>
      </c>
      <c r="Y37" s="3947" t="n">
        <v>0</v>
      </c>
      <c r="Z37" s="3947" t="n">
        <v>0</v>
      </c>
      <c r="AA37" s="3947" t="n">
        <v>0</v>
      </c>
      <c r="AB37" s="3947" t="n">
        <v>0</v>
      </c>
      <c r="AC37" s="3947" t="n">
        <v>0</v>
      </c>
      <c r="AD37" s="3947" t="n">
        <v>0</v>
      </c>
      <c r="AE37" s="3947" t="n">
        <v>0</v>
      </c>
      <c r="AF37" s="3947" t="n">
        <v>0</v>
      </c>
      <c r="AG37" s="3947" t="n">
        <v>0</v>
      </c>
      <c r="AH37" s="3947" t="n">
        <v>0</v>
      </c>
      <c r="AI37" s="3947" t="n">
        <v>0</v>
      </c>
      <c r="AJ37" s="3947" t="n">
        <v>0</v>
      </c>
      <c r="AK37" s="3947" t="n">
        <v>0</v>
      </c>
      <c r="AL37" s="3947" t="n">
        <v>0</v>
      </c>
      <c r="AM37" s="3947" t="n">
        <v>0</v>
      </c>
      <c r="AN37" s="3947" t="n">
        <v>0</v>
      </c>
      <c r="AO37" s="3947" t="n">
        <v>0</v>
      </c>
      <c r="AP37" s="3947" t="n">
        <v>0</v>
      </c>
      <c r="AQ37" s="3947" t="n">
        <v>0</v>
      </c>
      <c r="AR37" s="3947" t="n">
        <v>0</v>
      </c>
      <c r="AS37" s="3947" t="n">
        <v>0</v>
      </c>
      <c r="AT37" s="3947" t="n">
        <v>0</v>
      </c>
      <c r="AU37" s="3947" t="n">
        <v>0</v>
      </c>
      <c r="AV37" s="3947" t="n">
        <v>0</v>
      </c>
      <c r="AW37" s="3947" t="n">
        <v>0</v>
      </c>
      <c r="AX37" s="3948" t="n">
        <v>0</v>
      </c>
      <c r="AY37" s="3948" t="n">
        <v>0</v>
      </c>
      <c r="AZ37" s="3948" t="n">
        <v>0</v>
      </c>
      <c r="BA37" s="3948" t="n">
        <v>0</v>
      </c>
      <c r="BB37" s="3949">
        <f>I37+M37+Q37+U37+Y37+AC37+AG37+AK37+AO37+AS37+AW37+BA37</f>
        <v/>
      </c>
      <c r="BC37" s="3950" t="n"/>
    </row>
    <row customFormat="1" customHeight="1" ht="30" r="38" s="2012">
      <c r="A38" s="3944" t="inlineStr">
        <is>
          <t>MODERNISATION DE LA PLATFORME DE PORTABILITE (STP &amp; MNPGW) DES SITES DE COTONOU ET DE BOHICON</t>
        </is>
      </c>
      <c r="B38" s="3945" t="inlineStr">
        <is>
          <t>BC24040028</t>
        </is>
      </c>
      <c r="C38" s="3946" t="n">
        <v>45412</v>
      </c>
      <c r="D38" s="3944" t="inlineStr">
        <is>
          <t>CORPORATE SOFTWARE</t>
        </is>
      </c>
      <c r="E38" s="3944" t="inlineStr">
        <is>
          <t>DT</t>
        </is>
      </c>
      <c r="F38" s="3947" t="n">
        <v>0</v>
      </c>
      <c r="G38" s="3947" t="n">
        <v>0</v>
      </c>
      <c r="H38" s="3947" t="n">
        <v>0</v>
      </c>
      <c r="I38" s="3947" t="n">
        <v>0</v>
      </c>
      <c r="J38" s="3947" t="n">
        <v>0</v>
      </c>
      <c r="K38" s="3947" t="n">
        <v>28287162</v>
      </c>
      <c r="L38" s="3947" t="n">
        <v>0</v>
      </c>
      <c r="M38" s="3947" t="n">
        <v>28287162</v>
      </c>
      <c r="N38" s="3947" t="n">
        <v>0</v>
      </c>
      <c r="O38" s="3947" t="n">
        <v>0</v>
      </c>
      <c r="P38" s="3947" t="n">
        <v>0</v>
      </c>
      <c r="Q38" s="3947" t="n">
        <v>0</v>
      </c>
      <c r="R38" s="3947" t="n">
        <v>0</v>
      </c>
      <c r="S38" s="3947" t="n">
        <v>0</v>
      </c>
      <c r="T38" s="3947" t="n">
        <v>0</v>
      </c>
      <c r="U38" s="3947" t="n">
        <v>0</v>
      </c>
      <c r="V38" s="3947" t="n">
        <v>0</v>
      </c>
      <c r="W38" s="3947" t="n">
        <v>0</v>
      </c>
      <c r="X38" s="3947" t="n">
        <v>0</v>
      </c>
      <c r="Y38" s="3947" t="n">
        <v>0</v>
      </c>
      <c r="Z38" s="3947" t="n">
        <v>0</v>
      </c>
      <c r="AA38" s="3947" t="n">
        <v>0</v>
      </c>
      <c r="AB38" s="3947" t="n">
        <v>0</v>
      </c>
      <c r="AC38" s="3947" t="n">
        <v>0</v>
      </c>
      <c r="AD38" s="3947" t="n">
        <v>0</v>
      </c>
      <c r="AE38" s="3947" t="n">
        <v>0</v>
      </c>
      <c r="AF38" s="3947" t="n">
        <v>0</v>
      </c>
      <c r="AG38" s="3947" t="n">
        <v>0</v>
      </c>
      <c r="AH38" s="3947" t="n">
        <v>0</v>
      </c>
      <c r="AI38" s="3947" t="n">
        <v>0</v>
      </c>
      <c r="AJ38" s="3947" t="n">
        <v>0</v>
      </c>
      <c r="AK38" s="3947" t="n">
        <v>0</v>
      </c>
      <c r="AL38" s="3947" t="n">
        <v>0</v>
      </c>
      <c r="AM38" s="3947" t="n">
        <v>0</v>
      </c>
      <c r="AN38" s="3947" t="n">
        <v>0</v>
      </c>
      <c r="AO38" s="3947" t="n">
        <v>0</v>
      </c>
      <c r="AP38" s="3947" t="n">
        <v>0</v>
      </c>
      <c r="AQ38" s="3947" t="n">
        <v>42430743</v>
      </c>
      <c r="AR38" s="3947" t="n">
        <v>0</v>
      </c>
      <c r="AS38" s="3947" t="n">
        <v>42430743</v>
      </c>
      <c r="AT38" s="3947" t="n">
        <v>0</v>
      </c>
      <c r="AU38" s="3947" t="n">
        <v>0</v>
      </c>
      <c r="AV38" s="3947" t="n">
        <v>0</v>
      </c>
      <c r="AW38" s="3947" t="n">
        <v>0</v>
      </c>
      <c r="AX38" s="3948" t="n">
        <v>0</v>
      </c>
      <c r="AY38" s="3948" t="n">
        <v>0</v>
      </c>
      <c r="AZ38" s="3948" t="n">
        <v>0</v>
      </c>
      <c r="BA38" s="3948" t="n">
        <v>0</v>
      </c>
      <c r="BB38" s="3949">
        <f>I38+M38+Q38+U38+Y38+AC38+AG38+AK38+AO38+AS38+AW38+BA38</f>
        <v/>
      </c>
      <c r="BC38" s="3950" t="n"/>
    </row>
    <row customFormat="1" customHeight="1" ht="30" r="39" s="2012">
      <c r="A39" s="3944" t="inlineStr">
        <is>
          <t>MODERNISATION DE LA PLATEFORME DATA : 
PRESTATION POUR L'INSTALLATION ET LA MISE EN SERVICE DE LA PLATEFORME CORE PS DE TYPE VEPC 2G/3G/4G/5G NSA (Phase 1)</t>
        </is>
      </c>
      <c r="B39" s="3945" t="inlineStr">
        <is>
          <t>BC24040032</t>
        </is>
      </c>
      <c r="C39" s="3946" t="n">
        <v>45407</v>
      </c>
      <c r="D39" s="3944" t="inlineStr">
        <is>
          <t>HUAWEI TECHNOLOGIES BENIN</t>
        </is>
      </c>
      <c r="E39" s="3944" t="inlineStr">
        <is>
          <t>DT</t>
        </is>
      </c>
      <c r="F39" s="3947" t="n">
        <v>0</v>
      </c>
      <c r="G39" s="3947" t="n">
        <v>54822357</v>
      </c>
      <c r="H39" s="3947" t="n">
        <v>0</v>
      </c>
      <c r="I39" s="3947" t="n">
        <v>54822357</v>
      </c>
      <c r="J39" s="3947" t="n">
        <v>0</v>
      </c>
      <c r="K39" s="3947" t="n">
        <v>0</v>
      </c>
      <c r="L39" s="3947" t="n">
        <v>0</v>
      </c>
      <c r="M39" s="3947" t="n">
        <v>0</v>
      </c>
      <c r="N39" s="3947" t="n">
        <v>0</v>
      </c>
      <c r="O39" s="3947" t="n">
        <v>0</v>
      </c>
      <c r="P39" s="3947" t="n">
        <v>0</v>
      </c>
      <c r="Q39" s="3947" t="n">
        <v>0</v>
      </c>
      <c r="R39" s="3947" t="n">
        <v>0</v>
      </c>
      <c r="S39" s="3947" t="n">
        <v>0</v>
      </c>
      <c r="T39" s="3947" t="n">
        <v>0</v>
      </c>
      <c r="U39" s="3947" t="n">
        <v>0</v>
      </c>
      <c r="V39" s="3947" t="n">
        <v>0</v>
      </c>
      <c r="W39" s="3947" t="n">
        <v>27411178</v>
      </c>
      <c r="X39" s="3947" t="n">
        <v>0</v>
      </c>
      <c r="Y39" s="3947" t="n">
        <v>27411178</v>
      </c>
      <c r="Z39" s="3947" t="n">
        <v>0</v>
      </c>
      <c r="AA39" s="3947" t="n">
        <v>0</v>
      </c>
      <c r="AB39" s="3947" t="n">
        <v>0</v>
      </c>
      <c r="AC39" s="3947" t="n">
        <v>0</v>
      </c>
      <c r="AD39" s="3947" t="n">
        <v>0</v>
      </c>
      <c r="AE39" s="3947" t="n">
        <v>54822357</v>
      </c>
      <c r="AF39" s="3947" t="n">
        <v>0</v>
      </c>
      <c r="AG39" s="3947" t="n">
        <v>54822357</v>
      </c>
      <c r="AH39" s="3947" t="n">
        <v>0</v>
      </c>
      <c r="AI39" s="3947" t="n">
        <v>0</v>
      </c>
      <c r="AJ39" s="3947" t="n">
        <v>0</v>
      </c>
      <c r="AK39" s="3947" t="n">
        <v>0</v>
      </c>
      <c r="AL39" s="3947" t="n">
        <v>0</v>
      </c>
      <c r="AM39" s="3947" t="n">
        <v>0</v>
      </c>
      <c r="AN39" s="3947" t="n">
        <v>0</v>
      </c>
      <c r="AO39" s="3947" t="n">
        <v>0</v>
      </c>
      <c r="AP39" s="3947" t="n">
        <v>0</v>
      </c>
      <c r="AQ39" s="3947" t="n">
        <v>0</v>
      </c>
      <c r="AR39" s="3947" t="n">
        <v>0</v>
      </c>
      <c r="AS39" s="3947" t="n">
        <v>0</v>
      </c>
      <c r="AT39" s="3947" t="n">
        <v>0</v>
      </c>
      <c r="AU39" s="3947" t="n">
        <v>0</v>
      </c>
      <c r="AV39" s="3947" t="n">
        <v>0</v>
      </c>
      <c r="AW39" s="3947" t="n">
        <v>0</v>
      </c>
      <c r="AX39" s="3948" t="n">
        <v>0</v>
      </c>
      <c r="AY39" s="3948" t="n">
        <v>0</v>
      </c>
      <c r="AZ39" s="3948" t="n">
        <v>0</v>
      </c>
      <c r="BA39" s="3948" t="n">
        <v>0</v>
      </c>
      <c r="BB39" s="3949">
        <f>I39+M39+Q39+U39+Y39+AC39+AG39+AK39+AO39+AS39+AW39+BA39</f>
        <v/>
      </c>
      <c r="BC39" s="3950" t="n"/>
    </row>
    <row customFormat="1" customHeight="1" ht="30" r="40" s="2012">
      <c r="A40" s="3944" t="inlineStr">
        <is>
          <t>ETUDE DU FIBRAGE DES SITES DE PORTO ET SEME-KPODJI</t>
        </is>
      </c>
      <c r="B40" s="3945" t="inlineStr">
        <is>
          <t>BC24050001</t>
        </is>
      </c>
      <c r="C40" s="3946" t="n">
        <v>45415</v>
      </c>
      <c r="D40" s="3944" t="inlineStr">
        <is>
          <t>J J TELECOM</t>
        </is>
      </c>
      <c r="E40" s="3944" t="inlineStr">
        <is>
          <t>DT</t>
        </is>
      </c>
      <c r="F40" s="3947" t="n">
        <v>0</v>
      </c>
      <c r="G40" s="3947" t="n">
        <v>0</v>
      </c>
      <c r="H40" s="3947" t="n">
        <v>0</v>
      </c>
      <c r="I40" s="3947" t="n">
        <v>0</v>
      </c>
      <c r="J40" s="3947" t="n">
        <v>0</v>
      </c>
      <c r="K40" s="3947" t="n">
        <v>0</v>
      </c>
      <c r="L40" s="3947" t="n">
        <v>0</v>
      </c>
      <c r="M40" s="3947" t="n">
        <v>0</v>
      </c>
      <c r="N40" s="3947" t="n">
        <v>0</v>
      </c>
      <c r="O40" s="3947" t="n">
        <v>3536803</v>
      </c>
      <c r="P40" s="3947" t="n">
        <v>0</v>
      </c>
      <c r="Q40" s="3947" t="n">
        <v>3536803</v>
      </c>
      <c r="R40" s="3947" t="n">
        <v>0</v>
      </c>
      <c r="S40" s="3947" t="n">
        <v>0</v>
      </c>
      <c r="T40" s="3947" t="n">
        <v>0</v>
      </c>
      <c r="U40" s="3947" t="n">
        <v>0</v>
      </c>
      <c r="V40" s="3947" t="n">
        <v>0</v>
      </c>
      <c r="W40" s="3947" t="n">
        <v>0</v>
      </c>
      <c r="X40" s="3947" t="n">
        <v>0</v>
      </c>
      <c r="Y40" s="3947" t="n">
        <v>0</v>
      </c>
      <c r="Z40" s="3947" t="n">
        <v>0</v>
      </c>
      <c r="AA40" s="3947" t="n">
        <v>0</v>
      </c>
      <c r="AB40" s="3947" t="n">
        <v>0</v>
      </c>
      <c r="AC40" s="3947" t="n">
        <v>0</v>
      </c>
      <c r="AD40" s="3947" t="n">
        <v>0</v>
      </c>
      <c r="AE40" s="3947" t="n">
        <v>10113197</v>
      </c>
      <c r="AF40" s="3947" t="n">
        <v>0</v>
      </c>
      <c r="AG40" s="3947" t="n">
        <v>10113197</v>
      </c>
      <c r="AH40" s="3947" t="n">
        <v>0</v>
      </c>
      <c r="AI40" s="3947" t="n">
        <v>0</v>
      </c>
      <c r="AJ40" s="3947" t="n">
        <v>0</v>
      </c>
      <c r="AK40" s="3947" t="n">
        <v>0</v>
      </c>
      <c r="AL40" s="3947" t="n">
        <v>0</v>
      </c>
      <c r="AM40" s="3947" t="n">
        <v>0</v>
      </c>
      <c r="AN40" s="3947" t="n">
        <v>0</v>
      </c>
      <c r="AO40" s="3947" t="n">
        <v>0</v>
      </c>
      <c r="AP40" s="3947" t="n">
        <v>0</v>
      </c>
      <c r="AQ40" s="3947" t="n">
        <v>0</v>
      </c>
      <c r="AR40" s="3947" t="n">
        <v>0</v>
      </c>
      <c r="AS40" s="3947" t="n">
        <v>0</v>
      </c>
      <c r="AT40" s="3947" t="n">
        <v>0</v>
      </c>
      <c r="AU40" s="3947" t="n">
        <v>0</v>
      </c>
      <c r="AV40" s="3947" t="n">
        <v>0</v>
      </c>
      <c r="AW40" s="3947" t="n">
        <v>0</v>
      </c>
      <c r="AX40" s="3948" t="n">
        <v>0</v>
      </c>
      <c r="AY40" s="3948" t="n">
        <v>0</v>
      </c>
      <c r="AZ40" s="3948" t="n">
        <v>0</v>
      </c>
      <c r="BA40" s="3948" t="n">
        <v>0</v>
      </c>
      <c r="BB40" s="3949">
        <f>I40+M40+Q40+U40+Y40+AC40+AG40+AK40+AO40+AS40+AW40+BA40</f>
        <v/>
      </c>
      <c r="BC40" s="3950" t="n"/>
    </row>
    <row customFormat="1" customHeight="1" ht="30" r="41" s="2012">
      <c r="A41" s="3944" t="inlineStr">
        <is>
          <t xml:space="preserve">MISE EN PLACE D'UN SYSTÈME D'INFORMATION COMMERCIALE INTEGRE </t>
        </is>
      </c>
      <c r="B41" s="3945" t="inlineStr">
        <is>
          <t>BC24050011</t>
        </is>
      </c>
      <c r="C41" s="3946" t="n">
        <v>45422</v>
      </c>
      <c r="D41" s="3944" t="inlineStr">
        <is>
          <t>CORPORATE SOFTWARE</t>
        </is>
      </c>
      <c r="E41" s="3944" t="inlineStr">
        <is>
          <t>DSI</t>
        </is>
      </c>
      <c r="F41" s="3947" t="n">
        <v>0</v>
      </c>
      <c r="G41" s="3947" t="n">
        <v>0</v>
      </c>
      <c r="H41" s="3947" t="n">
        <v>0</v>
      </c>
      <c r="I41" s="3947" t="n">
        <v>0</v>
      </c>
      <c r="J41" s="3947" t="n">
        <v>0</v>
      </c>
      <c r="K41" s="3947" t="n">
        <v>0</v>
      </c>
      <c r="L41" s="3947" t="n">
        <v>0</v>
      </c>
      <c r="M41" s="3947" t="n">
        <v>0</v>
      </c>
      <c r="N41" s="3947" t="n">
        <v>0</v>
      </c>
      <c r="O41" s="3947" t="n">
        <v>0</v>
      </c>
      <c r="P41" s="3947" t="n">
        <v>0</v>
      </c>
      <c r="Q41" s="3947" t="n">
        <v>0</v>
      </c>
      <c r="R41" s="3947" t="n">
        <v>0</v>
      </c>
      <c r="S41" s="3947" t="n">
        <v>0</v>
      </c>
      <c r="T41" s="3947" t="n">
        <v>0</v>
      </c>
      <c r="U41" s="3947" t="n">
        <v>0</v>
      </c>
      <c r="V41" s="3947" t="n">
        <v>0</v>
      </c>
      <c r="W41" s="3947" t="n">
        <v>0</v>
      </c>
      <c r="X41" s="3947" t="n">
        <v>0</v>
      </c>
      <c r="Y41" s="3947" t="n">
        <v>0</v>
      </c>
      <c r="Z41" s="3947" t="n">
        <v>0</v>
      </c>
      <c r="AA41" s="3947" t="n">
        <v>0</v>
      </c>
      <c r="AB41" s="3947" t="n">
        <v>0</v>
      </c>
      <c r="AC41" s="3947" t="n">
        <v>0</v>
      </c>
      <c r="AD41" s="3947" t="n">
        <v>0</v>
      </c>
      <c r="AE41" s="3947" t="n">
        <v>84401397</v>
      </c>
      <c r="AF41" s="3947" t="n">
        <v>0</v>
      </c>
      <c r="AG41" s="3947" t="n">
        <v>84401397</v>
      </c>
      <c r="AH41" s="3947" t="n">
        <v>0</v>
      </c>
      <c r="AI41" s="3947" t="n">
        <v>0</v>
      </c>
      <c r="AJ41" s="3947" t="n">
        <v>0</v>
      </c>
      <c r="AK41" s="3947" t="n">
        <v>0</v>
      </c>
      <c r="AL41" s="3947" t="n">
        <v>0</v>
      </c>
      <c r="AM41" s="3947" t="n">
        <v>0</v>
      </c>
      <c r="AN41" s="3947" t="n">
        <v>0</v>
      </c>
      <c r="AO41" s="3947" t="n">
        <v>0</v>
      </c>
      <c r="AP41" s="3947" t="n">
        <v>0</v>
      </c>
      <c r="AQ41" s="3947" t="n">
        <v>0</v>
      </c>
      <c r="AR41" s="3947" t="n">
        <v>0</v>
      </c>
      <c r="AS41" s="3947" t="n">
        <v>0</v>
      </c>
      <c r="AT41" s="3947" t="n">
        <v>0</v>
      </c>
      <c r="AU41" s="3947" t="n">
        <v>0</v>
      </c>
      <c r="AV41" s="3947" t="n">
        <v>0</v>
      </c>
      <c r="AW41" s="3947" t="n">
        <v>0</v>
      </c>
      <c r="AX41" s="3948" t="n">
        <v>0</v>
      </c>
      <c r="AY41" s="3948" t="n">
        <v>0</v>
      </c>
      <c r="AZ41" s="3948" t="n">
        <v>0</v>
      </c>
      <c r="BA41" s="3948" t="n">
        <v>0</v>
      </c>
      <c r="BB41" s="3949">
        <f>I41+M41+Q41+U41+Y41+AC41+AG41+AK41+AO41+AS41+AW41+BA41</f>
        <v/>
      </c>
      <c r="BC41" s="3950" t="n"/>
    </row>
    <row customFormat="1" customHeight="1" ht="30" r="42" s="2012">
      <c r="A42" s="3944" t="inlineStr">
        <is>
          <t>ETUDE DU FIBRAGE DES SITES DE ABOMEY , BOHICON ET CALAVI</t>
        </is>
      </c>
      <c r="B42" s="3945" t="inlineStr">
        <is>
          <t>BC24050016</t>
        </is>
      </c>
      <c r="C42" s="3946" t="n">
        <v>45428</v>
      </c>
      <c r="D42" s="3944" t="inlineStr">
        <is>
          <t>SUD TELECOM ET AXOLUS</t>
        </is>
      </c>
      <c r="E42" s="3944" t="inlineStr">
        <is>
          <t>DT</t>
        </is>
      </c>
      <c r="F42" s="3947" t="n">
        <v>0</v>
      </c>
      <c r="G42" s="3947" t="n">
        <v>0</v>
      </c>
      <c r="H42" s="3947" t="n">
        <v>0</v>
      </c>
      <c r="I42" s="3947" t="n">
        <v>0</v>
      </c>
      <c r="J42" s="3947" t="n">
        <v>0</v>
      </c>
      <c r="K42" s="3947" t="n">
        <v>0</v>
      </c>
      <c r="L42" s="3947" t="n">
        <v>0</v>
      </c>
      <c r="M42" s="3947" t="n">
        <v>0</v>
      </c>
      <c r="N42" s="3947" t="n">
        <v>0</v>
      </c>
      <c r="O42" s="3947" t="n">
        <v>0</v>
      </c>
      <c r="P42" s="3947" t="n">
        <v>0</v>
      </c>
      <c r="Q42" s="3947" t="n">
        <v>0</v>
      </c>
      <c r="R42" s="3947" t="n">
        <v>0</v>
      </c>
      <c r="S42" s="3947" t="n">
        <v>0</v>
      </c>
      <c r="T42" s="3947" t="n">
        <v>0</v>
      </c>
      <c r="U42" s="3947" t="n">
        <v>0</v>
      </c>
      <c r="V42" s="3947" t="n">
        <v>0</v>
      </c>
      <c r="W42" s="3947" t="n">
        <v>0</v>
      </c>
      <c r="X42" s="3947" t="n">
        <v>0</v>
      </c>
      <c r="Y42" s="3947" t="n">
        <v>0</v>
      </c>
      <c r="Z42" s="3947" t="n">
        <v>0</v>
      </c>
      <c r="AA42" s="3947" t="n">
        <v>0</v>
      </c>
      <c r="AB42" s="3947" t="n">
        <v>0</v>
      </c>
      <c r="AC42" s="3947" t="n">
        <v>0</v>
      </c>
      <c r="AD42" s="3947" t="n">
        <v>0</v>
      </c>
      <c r="AE42" s="3947" t="n">
        <v>0</v>
      </c>
      <c r="AF42" s="3947" t="n">
        <v>0</v>
      </c>
      <c r="AG42" s="3947" t="n">
        <v>0</v>
      </c>
      <c r="AH42" s="3947" t="n">
        <v>0</v>
      </c>
      <c r="AI42" s="3947" t="n">
        <v>0</v>
      </c>
      <c r="AJ42" s="3947" t="n">
        <v>0</v>
      </c>
      <c r="AK42" s="3947" t="n">
        <v>0</v>
      </c>
      <c r="AL42" s="3947" t="n">
        <v>0</v>
      </c>
      <c r="AM42" s="3947" t="n">
        <v>0</v>
      </c>
      <c r="AN42" s="3947" t="n">
        <v>0</v>
      </c>
      <c r="AO42" s="3947" t="n">
        <v>0</v>
      </c>
      <c r="AP42" s="3947" t="n">
        <v>0</v>
      </c>
      <c r="AQ42" s="3947" t="n">
        <v>0</v>
      </c>
      <c r="AR42" s="3947" t="n">
        <v>0</v>
      </c>
      <c r="AS42" s="3947" t="n">
        <v>0</v>
      </c>
      <c r="AT42" s="3947" t="n">
        <v>0</v>
      </c>
      <c r="AU42" s="3947" t="n">
        <v>22750000</v>
      </c>
      <c r="AV42" s="3947" t="n">
        <v>0</v>
      </c>
      <c r="AW42" s="3947" t="n">
        <v>22750000</v>
      </c>
      <c r="AX42" s="3948" t="n">
        <v>0</v>
      </c>
      <c r="AY42" s="3948" t="n">
        <v>0</v>
      </c>
      <c r="AZ42" s="3948" t="n">
        <v>0</v>
      </c>
      <c r="BA42" s="3948" t="n">
        <v>0</v>
      </c>
      <c r="BB42" s="3949">
        <f>I42+M42+Q42+U42+Y42+AC42+AG42+AK42+AO42+AS42+AW42+BA42</f>
        <v/>
      </c>
      <c r="BC42" s="3950" t="n"/>
    </row>
    <row customFormat="1" customHeight="1" ht="30" r="43" s="2012">
      <c r="A43" s="3944" t="inlineStr">
        <is>
          <t>ASSISTANCE POUR LA MISE EN PLACE D'UN SYSTÈME DE MANAGEMENT DE LA SECURITE DE L'INFORMATION EN VUE DE LA CERTIFICATION ISO 27001</t>
        </is>
      </c>
      <c r="B43" s="3945" t="inlineStr">
        <is>
          <t>BC24050029</t>
        </is>
      </c>
      <c r="C43" s="3946" t="n">
        <v>45439</v>
      </c>
      <c r="D43" s="3944" t="inlineStr">
        <is>
          <t>LMPS</t>
        </is>
      </c>
      <c r="E43" s="3944" t="inlineStr">
        <is>
          <t>DG</t>
        </is>
      </c>
      <c r="F43" s="3947" t="n">
        <v>0</v>
      </c>
      <c r="G43" s="3947" t="n">
        <v>0</v>
      </c>
      <c r="H43" s="3947" t="n">
        <v>0</v>
      </c>
      <c r="I43" s="3947" t="n">
        <v>0</v>
      </c>
      <c r="J43" s="3947" t="n">
        <v>0</v>
      </c>
      <c r="K43" s="3947" t="n">
        <v>0</v>
      </c>
      <c r="L43" s="3947" t="n">
        <v>0</v>
      </c>
      <c r="M43" s="3947" t="n">
        <v>0</v>
      </c>
      <c r="N43" s="3947" t="n">
        <v>0</v>
      </c>
      <c r="O43" s="3947" t="n">
        <v>0</v>
      </c>
      <c r="P43" s="3947" t="n">
        <v>0</v>
      </c>
      <c r="Q43" s="3947" t="n">
        <v>0</v>
      </c>
      <c r="R43" s="3947" t="n">
        <v>0</v>
      </c>
      <c r="S43" s="3947" t="n">
        <v>0</v>
      </c>
      <c r="T43" s="3947" t="n">
        <v>0</v>
      </c>
      <c r="U43" s="3947" t="n">
        <v>0</v>
      </c>
      <c r="V43" s="3947" t="n">
        <v>0</v>
      </c>
      <c r="W43" s="3947" t="n">
        <v>0</v>
      </c>
      <c r="X43" s="3947" t="n">
        <v>0</v>
      </c>
      <c r="Y43" s="3947" t="n">
        <v>0</v>
      </c>
      <c r="Z43" s="3947" t="n">
        <v>0</v>
      </c>
      <c r="AA43" s="3947" t="n">
        <v>0</v>
      </c>
      <c r="AB43" s="3947" t="n">
        <v>0</v>
      </c>
      <c r="AC43" s="3947" t="n">
        <v>0</v>
      </c>
      <c r="AD43" s="3947" t="n">
        <v>0</v>
      </c>
      <c r="AE43" s="3947" t="n">
        <v>0</v>
      </c>
      <c r="AF43" s="3947" t="n">
        <v>0</v>
      </c>
      <c r="AG43" s="3947" t="n">
        <v>0</v>
      </c>
      <c r="AH43" s="3947" t="n">
        <v>0</v>
      </c>
      <c r="AI43" s="3947" t="n">
        <v>0</v>
      </c>
      <c r="AJ43" s="3947" t="n">
        <v>0</v>
      </c>
      <c r="AK43" s="3947" t="n">
        <v>0</v>
      </c>
      <c r="AL43" s="3947" t="n">
        <v>0</v>
      </c>
      <c r="AM43" s="3947" t="n">
        <v>23224814</v>
      </c>
      <c r="AN43" s="3947" t="n">
        <v>0</v>
      </c>
      <c r="AO43" s="3947" t="n">
        <v>23224814</v>
      </c>
      <c r="AP43" s="3947" t="n">
        <v>0</v>
      </c>
      <c r="AQ43" s="3947" t="n">
        <v>17579647</v>
      </c>
      <c r="AR43" s="3947" t="n">
        <v>0</v>
      </c>
      <c r="AS43" s="3947" t="n">
        <v>17579647</v>
      </c>
      <c r="AT43" s="3947" t="n">
        <v>0</v>
      </c>
      <c r="AU43" s="3947" t="n">
        <v>0</v>
      </c>
      <c r="AV43" s="3947" t="n">
        <v>0</v>
      </c>
      <c r="AW43" s="3947" t="n">
        <v>0</v>
      </c>
      <c r="AX43" s="3948" t="n">
        <v>0</v>
      </c>
      <c r="AY43" s="3948" t="n">
        <v>0</v>
      </c>
      <c r="AZ43" s="3948" t="n">
        <v>0</v>
      </c>
      <c r="BA43" s="3948" t="n">
        <v>0</v>
      </c>
      <c r="BB43" s="3949">
        <f>I43+M43+Q43+U43+Y43+AC43+AG43+AK43+AO43+AS43+AW43+BA43</f>
        <v/>
      </c>
      <c r="BC43" s="3950" t="n"/>
    </row>
    <row customFormat="1" customHeight="1" ht="30" r="44" s="2012">
      <c r="A44" s="3944" t="inlineStr">
        <is>
          <t>ASSEMBLAGE DE KIOSQUES REALISATION DE SOCLE EN BETON TRANSPORT MANUTENTION ET POSE SUR SITES</t>
        </is>
      </c>
      <c r="B44" s="3945" t="inlineStr">
        <is>
          <t>BC24050033</t>
        </is>
      </c>
      <c r="C44" s="3946" t="n">
        <v>45441</v>
      </c>
      <c r="D44" s="3944" t="inlineStr">
        <is>
          <t>MALF ET FILS</t>
        </is>
      </c>
      <c r="E44" s="3944" t="inlineStr">
        <is>
          <t>DCC</t>
        </is>
      </c>
      <c r="F44" s="3947" t="n">
        <v>0</v>
      </c>
      <c r="G44" s="3947" t="n">
        <v>5610000</v>
      </c>
      <c r="H44" s="3947" t="n">
        <v>0</v>
      </c>
      <c r="I44" s="3947" t="n">
        <v>5610000</v>
      </c>
      <c r="J44" s="3947" t="n">
        <v>0</v>
      </c>
      <c r="K44" s="3947" t="n">
        <v>0</v>
      </c>
      <c r="L44" s="3947" t="n">
        <v>0</v>
      </c>
      <c r="M44" s="3947" t="n">
        <v>0</v>
      </c>
      <c r="N44" s="3947" t="n">
        <v>0</v>
      </c>
      <c r="O44" s="3947" t="n">
        <v>0</v>
      </c>
      <c r="P44" s="3947" t="n">
        <v>0</v>
      </c>
      <c r="Q44" s="3947" t="n">
        <v>0</v>
      </c>
      <c r="R44" s="3947" t="n">
        <v>0</v>
      </c>
      <c r="S44" s="3947" t="n">
        <v>0</v>
      </c>
      <c r="T44" s="3947" t="n">
        <v>0</v>
      </c>
      <c r="U44" s="3947" t="n">
        <v>0</v>
      </c>
      <c r="V44" s="3947" t="n">
        <v>0</v>
      </c>
      <c r="W44" s="3947" t="n">
        <v>0</v>
      </c>
      <c r="X44" s="3947" t="n">
        <v>0</v>
      </c>
      <c r="Y44" s="3947" t="n">
        <v>0</v>
      </c>
      <c r="Z44" s="3947" t="n">
        <v>0</v>
      </c>
      <c r="AA44" s="3947" t="n">
        <v>0</v>
      </c>
      <c r="AB44" s="3947" t="n">
        <v>0</v>
      </c>
      <c r="AC44" s="3947" t="n">
        <v>0</v>
      </c>
      <c r="AD44" s="3947" t="n">
        <v>0</v>
      </c>
      <c r="AE44" s="3947" t="n">
        <v>0</v>
      </c>
      <c r="AF44" s="3947" t="n">
        <v>0</v>
      </c>
      <c r="AG44" s="3947" t="n">
        <v>0</v>
      </c>
      <c r="AH44" s="3947" t="n">
        <v>0</v>
      </c>
      <c r="AI44" s="3947" t="n">
        <v>0</v>
      </c>
      <c r="AJ44" s="3947" t="n">
        <v>0</v>
      </c>
      <c r="AK44" s="3947" t="n">
        <v>0</v>
      </c>
      <c r="AL44" s="3947" t="n">
        <v>0</v>
      </c>
      <c r="AM44" s="3947" t="n">
        <v>0</v>
      </c>
      <c r="AN44" s="3947" t="n">
        <v>0</v>
      </c>
      <c r="AO44" s="3947" t="n">
        <v>0</v>
      </c>
      <c r="AP44" s="3947" t="n">
        <v>0</v>
      </c>
      <c r="AQ44" s="3947" t="n">
        <v>8695000</v>
      </c>
      <c r="AR44" s="3947" t="n">
        <v>0</v>
      </c>
      <c r="AS44" s="3947" t="n">
        <v>8695000</v>
      </c>
      <c r="AT44" s="3947" t="n">
        <v>0</v>
      </c>
      <c r="AU44" s="3947" t="n">
        <v>0</v>
      </c>
      <c r="AV44" s="3947" t="n">
        <v>0</v>
      </c>
      <c r="AW44" s="3947" t="n">
        <v>0</v>
      </c>
      <c r="AX44" s="3948" t="n">
        <v>0</v>
      </c>
      <c r="AY44" s="3948" t="n">
        <v>0</v>
      </c>
      <c r="AZ44" s="3948" t="n">
        <v>0</v>
      </c>
      <c r="BA44" s="3948" t="n">
        <v>0</v>
      </c>
      <c r="BB44" s="3949">
        <f>I44+M44+Q44+U44+Y44+AC44+AG44+AK44+AO44+AS44+AW44+BA44</f>
        <v/>
      </c>
      <c r="BC44" s="3950" t="n"/>
    </row>
    <row customFormat="1" customHeight="1" ht="30" r="45" s="2012">
      <c r="A45" s="3944" t="inlineStr">
        <is>
          <t>FOURNITURE ET INSTALLATION D'UNITE EXTERIEURE AVEC TRAITEMENT ANTICOROSIF POUR CLIMATISEUR VERTIV PX033</t>
        </is>
      </c>
      <c r="B45" s="3945" t="inlineStr">
        <is>
          <t>BC24050034</t>
        </is>
      </c>
      <c r="C45" s="3946" t="n">
        <v>45440</v>
      </c>
      <c r="D45" s="3944" t="inlineStr">
        <is>
          <t>VINCI ENERGIES BENIN</t>
        </is>
      </c>
      <c r="E45" s="3944" t="inlineStr">
        <is>
          <t>DT</t>
        </is>
      </c>
      <c r="F45" s="3947" t="n">
        <v>0</v>
      </c>
      <c r="G45" s="3947" t="n">
        <v>0</v>
      </c>
      <c r="H45" s="3947" t="n">
        <v>0</v>
      </c>
      <c r="I45" s="3947" t="n">
        <v>0</v>
      </c>
      <c r="J45" s="3947" t="n">
        <v>0</v>
      </c>
      <c r="K45" s="3947" t="n">
        <v>0</v>
      </c>
      <c r="L45" s="3947" t="n">
        <v>0</v>
      </c>
      <c r="M45" s="3947" t="n">
        <v>0</v>
      </c>
      <c r="N45" s="3947" t="n">
        <v>0</v>
      </c>
      <c r="O45" s="3947" t="n">
        <v>0</v>
      </c>
      <c r="P45" s="3947" t="n">
        <v>0</v>
      </c>
      <c r="Q45" s="3947" t="n">
        <v>0</v>
      </c>
      <c r="R45" s="3947" t="n">
        <v>67927769</v>
      </c>
      <c r="S45" s="3947" t="n">
        <v>0</v>
      </c>
      <c r="T45" s="3947" t="n">
        <v>0</v>
      </c>
      <c r="U45" s="3947" t="n">
        <v>67927769</v>
      </c>
      <c r="V45" s="3947" t="n">
        <v>0</v>
      </c>
      <c r="W45" s="3947" t="n">
        <v>0</v>
      </c>
      <c r="X45" s="3947" t="n">
        <v>0</v>
      </c>
      <c r="Y45" s="3947" t="n">
        <v>0</v>
      </c>
      <c r="Z45" s="3947" t="n">
        <v>0</v>
      </c>
      <c r="AA45" s="3947" t="n">
        <v>0</v>
      </c>
      <c r="AB45" s="3947" t="n">
        <v>0</v>
      </c>
      <c r="AC45" s="3947" t="n">
        <v>0</v>
      </c>
      <c r="AD45" s="3947" t="n">
        <v>0</v>
      </c>
      <c r="AE45" s="3947" t="n">
        <v>0</v>
      </c>
      <c r="AF45" s="3947" t="n">
        <v>0</v>
      </c>
      <c r="AG45" s="3947" t="n">
        <v>0</v>
      </c>
      <c r="AH45" s="3947" t="n">
        <v>0</v>
      </c>
      <c r="AI45" s="3947" t="n">
        <v>0</v>
      </c>
      <c r="AJ45" s="3947" t="n">
        <v>0</v>
      </c>
      <c r="AK45" s="3947" t="n">
        <v>0</v>
      </c>
      <c r="AL45" s="3947" t="n">
        <v>0</v>
      </c>
      <c r="AM45" s="3947" t="n">
        <v>0</v>
      </c>
      <c r="AN45" s="3947" t="n">
        <v>0</v>
      </c>
      <c r="AO45" s="3947" t="n">
        <v>0</v>
      </c>
      <c r="AP45" s="3947" t="n">
        <v>0</v>
      </c>
      <c r="AQ45" s="3947" t="n">
        <v>0</v>
      </c>
      <c r="AR45" s="3947" t="n">
        <v>0</v>
      </c>
      <c r="AS45" s="3947" t="n">
        <v>0</v>
      </c>
      <c r="AT45" s="3947" t="n">
        <v>0</v>
      </c>
      <c r="AU45" s="3947" t="n">
        <v>0</v>
      </c>
      <c r="AV45" s="3947" t="n">
        <v>0</v>
      </c>
      <c r="AW45" s="3947" t="n">
        <v>0</v>
      </c>
      <c r="AX45" s="3948" t="n">
        <v>0</v>
      </c>
      <c r="AY45" s="3948" t="n">
        <v>0</v>
      </c>
      <c r="AZ45" s="3948" t="n">
        <v>0</v>
      </c>
      <c r="BA45" s="3948" t="n">
        <v>0</v>
      </c>
      <c r="BB45" s="3949">
        <f>I45+M45+Q45+U45+Y45+AC45+AG45+AK45+AO45+AS45+AW45+BA45</f>
        <v/>
      </c>
      <c r="BC45" s="3950" t="n"/>
    </row>
    <row customFormat="1" customHeight="1" ht="30" r="46" s="2012">
      <c r="A46" s="3944" t="inlineStr">
        <is>
          <t>FOURNITURE DE LOGICIEL POUR LA MISE EN SERVICE D'UNE PLATEFORME USSD/SMSC A INTEGRER A LA SOLUTION DE MONNAIE ELECTRONIQUE SUR LE SITE DE PRODUCTION ET SUR LE SITE DE REPRISE</t>
        </is>
      </c>
      <c r="B46" s="3945" t="inlineStr">
        <is>
          <t>BC24050046</t>
        </is>
      </c>
      <c r="C46" s="3946" t="n">
        <v>45447</v>
      </c>
      <c r="D46" s="3944" t="inlineStr">
        <is>
          <t>HUAWEI TECHNOLOGIES CO. LTD</t>
        </is>
      </c>
      <c r="E46" s="3944" t="inlineStr">
        <is>
          <t>DSI</t>
        </is>
      </c>
      <c r="F46" s="3947" t="n">
        <v>0</v>
      </c>
      <c r="G46" s="3947" t="n">
        <v>41718865</v>
      </c>
      <c r="H46" s="3947" t="n">
        <v>0</v>
      </c>
      <c r="I46" s="3947" t="n">
        <v>41718865</v>
      </c>
      <c r="J46" s="3947" t="n">
        <v>0</v>
      </c>
      <c r="K46" s="3947" t="n">
        <v>0</v>
      </c>
      <c r="L46" s="3947" t="n">
        <v>0</v>
      </c>
      <c r="M46" s="3947" t="n">
        <v>0</v>
      </c>
      <c r="N46" s="3947" t="n">
        <v>0</v>
      </c>
      <c r="O46" s="3947" t="n">
        <v>0</v>
      </c>
      <c r="P46" s="3947" t="n">
        <v>0</v>
      </c>
      <c r="Q46" s="3947" t="n">
        <v>0</v>
      </c>
      <c r="R46" s="3947" t="n">
        <v>0</v>
      </c>
      <c r="S46" s="3947" t="n">
        <v>0</v>
      </c>
      <c r="T46" s="3947" t="n">
        <v>0</v>
      </c>
      <c r="U46" s="3947" t="n">
        <v>0</v>
      </c>
      <c r="V46" s="3947" t="n">
        <v>0</v>
      </c>
      <c r="W46" s="3947" t="n">
        <v>0</v>
      </c>
      <c r="X46" s="3947" t="n">
        <v>0</v>
      </c>
      <c r="Y46" s="3947" t="n">
        <v>0</v>
      </c>
      <c r="Z46" s="3947" t="n">
        <v>0</v>
      </c>
      <c r="AA46" s="3947" t="n">
        <v>0</v>
      </c>
      <c r="AB46" s="3947" t="n">
        <v>0</v>
      </c>
      <c r="AC46" s="3947" t="n">
        <v>0</v>
      </c>
      <c r="AD46" s="3947" t="n">
        <v>0</v>
      </c>
      <c r="AE46" s="3947" t="n">
        <v>0</v>
      </c>
      <c r="AF46" s="3947" t="n">
        <v>0</v>
      </c>
      <c r="AG46" s="3947" t="n">
        <v>0</v>
      </c>
      <c r="AH46" s="3947" t="n">
        <v>0</v>
      </c>
      <c r="AI46" s="3947" t="n">
        <v>0</v>
      </c>
      <c r="AJ46" s="3947" t="n">
        <v>0</v>
      </c>
      <c r="AK46" s="3947" t="n">
        <v>0</v>
      </c>
      <c r="AL46" s="3947" t="n">
        <v>0</v>
      </c>
      <c r="AM46" s="3947" t="n">
        <v>0</v>
      </c>
      <c r="AN46" s="3947" t="n">
        <v>0</v>
      </c>
      <c r="AO46" s="3947" t="n">
        <v>0</v>
      </c>
      <c r="AP46" s="3947" t="n">
        <v>0</v>
      </c>
      <c r="AQ46" s="3947" t="n">
        <v>0</v>
      </c>
      <c r="AR46" s="3947" t="n">
        <v>0</v>
      </c>
      <c r="AS46" s="3947" t="n">
        <v>0</v>
      </c>
      <c r="AT46" s="3947" t="n">
        <v>0</v>
      </c>
      <c r="AU46" s="3947" t="n">
        <v>0</v>
      </c>
      <c r="AV46" s="3947" t="n">
        <v>0</v>
      </c>
      <c r="AW46" s="3947" t="n">
        <v>0</v>
      </c>
      <c r="AX46" s="3948" t="n">
        <v>0</v>
      </c>
      <c r="AY46" s="3948" t="n">
        <v>0</v>
      </c>
      <c r="AZ46" s="3948" t="n">
        <v>0</v>
      </c>
      <c r="BA46" s="3948" t="n">
        <v>0</v>
      </c>
      <c r="BB46" s="3949">
        <f>I46+M46+Q46+U46+Y46+AC46+AG46+AK46+AO46+AS46+AW46+BA46</f>
        <v/>
      </c>
      <c r="BC46" s="3950" t="n"/>
    </row>
    <row customFormat="1" customHeight="1" ht="30" r="47" s="2012">
      <c r="A47" s="3944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47" s="3945" t="inlineStr">
        <is>
          <t>BC24050047</t>
        </is>
      </c>
      <c r="C47" s="3946" t="n">
        <v>45447</v>
      </c>
      <c r="D47" s="3944" t="inlineStr">
        <is>
          <t>HUAWEI TECHNOLOGIES BENIN SA</t>
        </is>
      </c>
      <c r="E47" s="3944" t="inlineStr">
        <is>
          <t>DSI</t>
        </is>
      </c>
      <c r="F47" s="3947" t="n">
        <v>0</v>
      </c>
      <c r="G47" s="3947" t="n">
        <v>0</v>
      </c>
      <c r="H47" s="3947" t="n">
        <v>0</v>
      </c>
      <c r="I47" s="3947" t="n">
        <v>0</v>
      </c>
      <c r="J47" s="3947" t="n">
        <v>0</v>
      </c>
      <c r="K47" s="3947" t="n">
        <v>0</v>
      </c>
      <c r="L47" s="3947" t="n">
        <v>0</v>
      </c>
      <c r="M47" s="3947" t="n">
        <v>0</v>
      </c>
      <c r="N47" s="3947" t="n">
        <v>0</v>
      </c>
      <c r="O47" s="3947" t="n">
        <v>0</v>
      </c>
      <c r="P47" s="3947" t="n">
        <v>0</v>
      </c>
      <c r="Q47" s="3947" t="n">
        <v>0</v>
      </c>
      <c r="R47" s="3947" t="n">
        <v>0</v>
      </c>
      <c r="S47" s="3947" t="n">
        <v>49196775</v>
      </c>
      <c r="T47" s="3947" t="n">
        <v>0</v>
      </c>
      <c r="U47" s="3947" t="n">
        <v>49196775</v>
      </c>
      <c r="V47" s="3947" t="n">
        <v>0</v>
      </c>
      <c r="W47" s="3947" t="n">
        <v>0</v>
      </c>
      <c r="X47" s="3947" t="n">
        <v>0</v>
      </c>
      <c r="Y47" s="3947" t="n">
        <v>0</v>
      </c>
      <c r="Z47" s="3947" t="n">
        <v>0</v>
      </c>
      <c r="AA47" s="3947" t="n">
        <v>0</v>
      </c>
      <c r="AB47" s="3947" t="n">
        <v>0</v>
      </c>
      <c r="AC47" s="3947" t="n">
        <v>0</v>
      </c>
      <c r="AD47" s="3947" t="n">
        <v>0</v>
      </c>
      <c r="AE47" s="3947" t="n">
        <v>0</v>
      </c>
      <c r="AF47" s="3947" t="n">
        <v>0</v>
      </c>
      <c r="AG47" s="3947" t="n">
        <v>0</v>
      </c>
      <c r="AH47" s="3947" t="n">
        <v>0</v>
      </c>
      <c r="AI47" s="3947" t="n">
        <v>0</v>
      </c>
      <c r="AJ47" s="3947" t="n">
        <v>0</v>
      </c>
      <c r="AK47" s="3947" t="n">
        <v>0</v>
      </c>
      <c r="AL47" s="3947" t="n">
        <v>0</v>
      </c>
      <c r="AM47" s="3947" t="n">
        <v>0</v>
      </c>
      <c r="AN47" s="3947" t="n">
        <v>0</v>
      </c>
      <c r="AO47" s="3947" t="n">
        <v>0</v>
      </c>
      <c r="AP47" s="3947" t="n">
        <v>0</v>
      </c>
      <c r="AQ47" s="3947" t="n">
        <v>0</v>
      </c>
      <c r="AR47" s="3947" t="n">
        <v>0</v>
      </c>
      <c r="AS47" s="3947" t="n">
        <v>0</v>
      </c>
      <c r="AT47" s="3947" t="n">
        <v>0</v>
      </c>
      <c r="AU47" s="3947" t="n">
        <v>0</v>
      </c>
      <c r="AV47" s="3947" t="n">
        <v>0</v>
      </c>
      <c r="AW47" s="3947" t="n">
        <v>0</v>
      </c>
      <c r="AX47" s="3948" t="n">
        <v>0</v>
      </c>
      <c r="AY47" s="3948" t="n">
        <v>0</v>
      </c>
      <c r="AZ47" s="3948" t="n">
        <v>0</v>
      </c>
      <c r="BA47" s="3948" t="n">
        <v>0</v>
      </c>
      <c r="BB47" s="3949">
        <f>I47+M47+Q47+U47+Y47+AC47+AG47+AK47+AO47+AS47+AW47+BA47</f>
        <v/>
      </c>
      <c r="BC47" s="3950" t="n"/>
    </row>
    <row customFormat="1" customHeight="1" ht="30" r="48" s="2012">
      <c r="A48" s="3944" t="inlineStr">
        <is>
          <t>IMPLEMENTATION DE LA NUMEROTATION A 10 CHIFFRES DANS LA SOLUTION DE DIGITALISATION KIT COMMERCIAL (DKC)</t>
        </is>
      </c>
      <c r="B48" s="3945" t="inlineStr">
        <is>
          <t>BC24060019</t>
        </is>
      </c>
      <c r="C48" s="3946" t="n">
        <v>45464</v>
      </c>
      <c r="D48" s="3944" t="inlineStr">
        <is>
          <t>FLEX EXPORTATION INC</t>
        </is>
      </c>
      <c r="E48" s="3944" t="inlineStr">
        <is>
          <t>DSI</t>
        </is>
      </c>
      <c r="F48" s="3947" t="n">
        <v>0</v>
      </c>
      <c r="G48" s="3947" t="n">
        <v>32273085</v>
      </c>
      <c r="H48" s="3947" t="n">
        <v>0</v>
      </c>
      <c r="I48" s="3947" t="n">
        <v>32273085</v>
      </c>
      <c r="J48" s="3947" t="n">
        <v>0</v>
      </c>
      <c r="K48" s="3947" t="n">
        <v>0</v>
      </c>
      <c r="L48" s="3947" t="n">
        <v>0</v>
      </c>
      <c r="M48" s="3947" t="n">
        <v>0</v>
      </c>
      <c r="N48" s="3947" t="n">
        <v>0</v>
      </c>
      <c r="O48" s="3947" t="n">
        <v>0</v>
      </c>
      <c r="P48" s="3947" t="n">
        <v>0</v>
      </c>
      <c r="Q48" s="3947" t="n">
        <v>0</v>
      </c>
      <c r="R48" s="3947" t="n">
        <v>0</v>
      </c>
      <c r="S48" s="3947" t="n">
        <v>0</v>
      </c>
      <c r="T48" s="3947" t="n">
        <v>0</v>
      </c>
      <c r="U48" s="3947" t="n">
        <v>0</v>
      </c>
      <c r="V48" s="3947" t="n">
        <v>0</v>
      </c>
      <c r="W48" s="3947" t="n">
        <v>0</v>
      </c>
      <c r="X48" s="3947" t="n">
        <v>0</v>
      </c>
      <c r="Y48" s="3947" t="n">
        <v>0</v>
      </c>
      <c r="Z48" s="3947" t="n">
        <v>0</v>
      </c>
      <c r="AA48" s="3947" t="n">
        <v>18825966</v>
      </c>
      <c r="AB48" s="3947" t="n">
        <v>0</v>
      </c>
      <c r="AC48" s="3947" t="n">
        <v>18825966</v>
      </c>
      <c r="AD48" s="3947" t="n">
        <v>0</v>
      </c>
      <c r="AE48" s="3947" t="n">
        <v>0</v>
      </c>
      <c r="AF48" s="3947" t="n">
        <v>0</v>
      </c>
      <c r="AG48" s="3947" t="n">
        <v>0</v>
      </c>
      <c r="AH48" s="3947" t="n">
        <v>0</v>
      </c>
      <c r="AI48" s="3947" t="n">
        <v>0</v>
      </c>
      <c r="AJ48" s="3947" t="n">
        <v>0</v>
      </c>
      <c r="AK48" s="3947" t="n">
        <v>0</v>
      </c>
      <c r="AL48" s="3947" t="n">
        <v>0</v>
      </c>
      <c r="AM48" s="3947" t="n">
        <v>0</v>
      </c>
      <c r="AN48" s="3947" t="n">
        <v>0</v>
      </c>
      <c r="AO48" s="3947" t="n">
        <v>0</v>
      </c>
      <c r="AP48" s="3947" t="n">
        <v>0</v>
      </c>
      <c r="AQ48" s="3947" t="n">
        <v>0</v>
      </c>
      <c r="AR48" s="3947" t="n">
        <v>0</v>
      </c>
      <c r="AS48" s="3947" t="n">
        <v>0</v>
      </c>
      <c r="AT48" s="3947" t="n">
        <v>0</v>
      </c>
      <c r="AU48" s="3947" t="n">
        <v>0</v>
      </c>
      <c r="AV48" s="3947" t="n">
        <v>0</v>
      </c>
      <c r="AW48" s="3947" t="n">
        <v>0</v>
      </c>
      <c r="AX48" s="3948" t="n">
        <v>0</v>
      </c>
      <c r="AY48" s="3948" t="n">
        <v>0</v>
      </c>
      <c r="AZ48" s="3948" t="n">
        <v>0</v>
      </c>
      <c r="BA48" s="3948" t="n">
        <v>0</v>
      </c>
      <c r="BB48" s="3949">
        <f>I48+M48+Q48+U48+Y48+AC48+AG48+AK48+AO48+AS48+AW48+BA48</f>
        <v/>
      </c>
      <c r="BC48" s="3950" t="n"/>
    </row>
    <row customFormat="1" customHeight="1" ht="30" r="49" s="2012">
      <c r="A49" s="3944" t="inlineStr">
        <is>
          <t>MISE A JOUR DE L'ADC DANS LE CADRE DU CHANGEMENT DU PLAN DE NUMEROTATION</t>
        </is>
      </c>
      <c r="B49" s="3945" t="inlineStr">
        <is>
          <t>BC24060021</t>
        </is>
      </c>
      <c r="C49" s="3946" t="n">
        <v>45462</v>
      </c>
      <c r="D49" s="3944" t="inlineStr">
        <is>
          <t>FLEX EXPORTATION INC</t>
        </is>
      </c>
      <c r="E49" s="3944" t="inlineStr">
        <is>
          <t>DMC</t>
        </is>
      </c>
      <c r="F49" s="3947" t="n">
        <v>0</v>
      </c>
      <c r="G49" s="3947" t="n">
        <v>0</v>
      </c>
      <c r="H49" s="3947" t="n">
        <v>0</v>
      </c>
      <c r="I49" s="3947" t="n">
        <v>0</v>
      </c>
      <c r="J49" s="3947" t="n">
        <v>0</v>
      </c>
      <c r="K49" s="3947" t="n">
        <v>22958495</v>
      </c>
      <c r="L49" s="3947" t="n">
        <v>0</v>
      </c>
      <c r="M49" s="3947" t="n">
        <v>22958495</v>
      </c>
      <c r="N49" s="3947" t="n">
        <v>0</v>
      </c>
      <c r="O49" s="3947" t="n">
        <v>0</v>
      </c>
      <c r="P49" s="3947" t="n">
        <v>0</v>
      </c>
      <c r="Q49" s="3947" t="n">
        <v>0</v>
      </c>
      <c r="R49" s="3947" t="n">
        <v>0</v>
      </c>
      <c r="S49" s="3947" t="n">
        <v>0</v>
      </c>
      <c r="T49" s="3947" t="n">
        <v>0</v>
      </c>
      <c r="U49" s="3947" t="n">
        <v>0</v>
      </c>
      <c r="V49" s="3947" t="n">
        <v>0</v>
      </c>
      <c r="W49" s="3947" t="n">
        <v>0</v>
      </c>
      <c r="X49" s="3947" t="n">
        <v>0</v>
      </c>
      <c r="Y49" s="3947" t="n">
        <v>0</v>
      </c>
      <c r="Z49" s="3947" t="n">
        <v>0</v>
      </c>
      <c r="AA49" s="3947" t="n">
        <v>0</v>
      </c>
      <c r="AB49" s="3947" t="n">
        <v>0</v>
      </c>
      <c r="AC49" s="3947" t="n">
        <v>0</v>
      </c>
      <c r="AD49" s="3947" t="n">
        <v>0</v>
      </c>
      <c r="AE49" s="3947" t="n">
        <v>0</v>
      </c>
      <c r="AF49" s="3947" t="n">
        <v>0</v>
      </c>
      <c r="AG49" s="3947" t="n">
        <v>0</v>
      </c>
      <c r="AH49" s="3947" t="n">
        <v>0</v>
      </c>
      <c r="AI49" s="3947" t="n">
        <v>0</v>
      </c>
      <c r="AJ49" s="3947" t="n">
        <v>0</v>
      </c>
      <c r="AK49" s="3947" t="n">
        <v>0</v>
      </c>
      <c r="AL49" s="3947" t="n">
        <v>0</v>
      </c>
      <c r="AM49" s="3947" t="n">
        <v>0</v>
      </c>
      <c r="AN49" s="3947" t="n">
        <v>0</v>
      </c>
      <c r="AO49" s="3947" t="n">
        <v>0</v>
      </c>
      <c r="AP49" s="3947" t="n">
        <v>0</v>
      </c>
      <c r="AQ49" s="3947" t="n">
        <v>0</v>
      </c>
      <c r="AR49" s="3947" t="n">
        <v>0</v>
      </c>
      <c r="AS49" s="3947" t="n">
        <v>0</v>
      </c>
      <c r="AT49" s="3947" t="n">
        <v>0</v>
      </c>
      <c r="AU49" s="3947" t="n">
        <v>0</v>
      </c>
      <c r="AV49" s="3947" t="n">
        <v>0</v>
      </c>
      <c r="AW49" s="3947" t="n">
        <v>0</v>
      </c>
      <c r="AX49" s="3948" t="n">
        <v>0</v>
      </c>
      <c r="AY49" s="3948" t="n">
        <v>0</v>
      </c>
      <c r="AZ49" s="3948" t="n">
        <v>0</v>
      </c>
      <c r="BA49" s="3948" t="n">
        <v>0</v>
      </c>
      <c r="BB49" s="3949">
        <f>I49+M49+Q49+U49+Y49+AC49+AG49+AK49+AO49+AS49+AW49+BA49</f>
        <v/>
      </c>
      <c r="BC49" s="3950" t="n"/>
    </row>
    <row customFormat="1" customHeight="1" ht="30" r="50" s="2012">
      <c r="A50" s="3944" t="inlineStr">
        <is>
          <t>IMPLEMENTATION DES IMPACTS DU PASSAGE A LA NUMEROTATION A 10 CHIFFRES</t>
        </is>
      </c>
      <c r="B50" s="3945" t="inlineStr">
        <is>
          <t>BC24060023</t>
        </is>
      </c>
      <c r="C50" s="3946" t="n">
        <v>45464</v>
      </c>
      <c r="D50" s="3944" t="inlineStr">
        <is>
          <t>BUREAU D’INGENERIE LOGICIELLE ET SYSTÈME</t>
        </is>
      </c>
      <c r="E50" s="3944" t="inlineStr">
        <is>
          <t>DSI</t>
        </is>
      </c>
      <c r="F50" s="3947" t="n">
        <v>0</v>
      </c>
      <c r="G50" s="3947" t="n">
        <v>0</v>
      </c>
      <c r="H50" s="3947" t="n">
        <v>0</v>
      </c>
      <c r="I50" s="3947" t="n">
        <v>0</v>
      </c>
      <c r="J50" s="3947" t="n">
        <v>0</v>
      </c>
      <c r="K50" s="3947" t="n">
        <v>0</v>
      </c>
      <c r="L50" s="3947" t="n">
        <v>0</v>
      </c>
      <c r="M50" s="3947" t="n">
        <v>0</v>
      </c>
      <c r="N50" s="3947" t="n">
        <v>0</v>
      </c>
      <c r="O50" s="3947" t="n">
        <v>0</v>
      </c>
      <c r="P50" s="3947" t="n">
        <v>0</v>
      </c>
      <c r="Q50" s="3947" t="n">
        <v>0</v>
      </c>
      <c r="R50" s="3947" t="n">
        <v>0</v>
      </c>
      <c r="S50" s="3947" t="n">
        <v>0</v>
      </c>
      <c r="T50" s="3947" t="n">
        <v>0</v>
      </c>
      <c r="U50" s="3947" t="n">
        <v>0</v>
      </c>
      <c r="V50" s="3947" t="n">
        <v>0</v>
      </c>
      <c r="W50" s="3947" t="n">
        <v>0</v>
      </c>
      <c r="X50" s="3947" t="n">
        <v>0</v>
      </c>
      <c r="Y50" s="3947" t="n">
        <v>0</v>
      </c>
      <c r="Z50" s="3947" t="n">
        <v>0</v>
      </c>
      <c r="AA50" s="3947" t="n">
        <v>0</v>
      </c>
      <c r="AB50" s="3947" t="n">
        <v>0</v>
      </c>
      <c r="AC50" s="3947" t="n">
        <v>0</v>
      </c>
      <c r="AD50" s="3947" t="n">
        <v>0</v>
      </c>
      <c r="AE50" s="3947" t="n">
        <v>0</v>
      </c>
      <c r="AF50" s="3947" t="n">
        <v>0</v>
      </c>
      <c r="AG50" s="3947" t="n">
        <v>0</v>
      </c>
      <c r="AH50" s="3947" t="n">
        <v>0</v>
      </c>
      <c r="AI50" s="3947" t="n">
        <v>9450000</v>
      </c>
      <c r="AJ50" s="3947" t="n">
        <v>0</v>
      </c>
      <c r="AK50" s="3947" t="n">
        <v>9450000</v>
      </c>
      <c r="AL50" s="3947" t="n">
        <v>0</v>
      </c>
      <c r="AM50" s="3947" t="n">
        <v>0</v>
      </c>
      <c r="AN50" s="3947" t="n">
        <v>0</v>
      </c>
      <c r="AO50" s="3947" t="n">
        <v>0</v>
      </c>
      <c r="AP50" s="3947" t="n">
        <v>0</v>
      </c>
      <c r="AQ50" s="3947" t="n">
        <v>0</v>
      </c>
      <c r="AR50" s="3947" t="n">
        <v>0</v>
      </c>
      <c r="AS50" s="3947" t="n">
        <v>0</v>
      </c>
      <c r="AT50" s="3947" t="n">
        <v>0</v>
      </c>
      <c r="AU50" s="3947" t="n">
        <v>0</v>
      </c>
      <c r="AV50" s="3947" t="n">
        <v>0</v>
      </c>
      <c r="AW50" s="3947" t="n">
        <v>0</v>
      </c>
      <c r="AX50" s="3948" t="n">
        <v>0</v>
      </c>
      <c r="AY50" s="3948" t="n">
        <v>0</v>
      </c>
      <c r="AZ50" s="3948" t="n">
        <v>0</v>
      </c>
      <c r="BA50" s="3948" t="n">
        <v>0</v>
      </c>
      <c r="BB50" s="3949">
        <f>I50+M50+Q50+U50+Y50+AC50+AG50+AK50+AO50+AS50+AW50+BA50</f>
        <v/>
      </c>
      <c r="BC50" s="3950" t="n"/>
    </row>
    <row customFormat="1" customHeight="1" ht="30" r="51" s="2012">
      <c r="A51" s="3944" t="inlineStr">
        <is>
          <t>ACQUISITION ET CONFIGURATION D'UN SYSTEME DE MOBILE DEVICE (MDM) SUR LES TERMINAUX</t>
        </is>
      </c>
      <c r="B51" s="3945" t="inlineStr">
        <is>
          <t>BC24070015</t>
        </is>
      </c>
      <c r="C51" s="3946" t="n">
        <v>45488</v>
      </c>
      <c r="D51" s="3944" t="inlineStr">
        <is>
          <t>FLEX GROUP</t>
        </is>
      </c>
      <c r="E51" s="3944" t="inlineStr">
        <is>
          <t>DCC</t>
        </is>
      </c>
      <c r="F51" s="3947" t="n">
        <v>0</v>
      </c>
      <c r="G51" s="3947" t="n">
        <v>0</v>
      </c>
      <c r="H51" s="3947" t="n">
        <v>0</v>
      </c>
      <c r="I51" s="3947" t="n">
        <v>0</v>
      </c>
      <c r="J51" s="3947" t="n">
        <v>0</v>
      </c>
      <c r="K51" s="3947" t="n">
        <v>0</v>
      </c>
      <c r="L51" s="3947" t="n">
        <v>0</v>
      </c>
      <c r="M51" s="3947" t="n">
        <v>0</v>
      </c>
      <c r="N51" s="3947" t="n">
        <v>0</v>
      </c>
      <c r="O51" s="3947" t="n">
        <v>0</v>
      </c>
      <c r="P51" s="3947" t="n">
        <v>0</v>
      </c>
      <c r="Q51" s="3947" t="n">
        <v>0</v>
      </c>
      <c r="R51" s="3947" t="n">
        <v>0</v>
      </c>
      <c r="S51" s="3947" t="n">
        <v>0</v>
      </c>
      <c r="T51" s="3947" t="n">
        <v>0</v>
      </c>
      <c r="U51" s="3947" t="n">
        <v>0</v>
      </c>
      <c r="V51" s="3947" t="n">
        <v>0</v>
      </c>
      <c r="W51" s="3947" t="n">
        <v>0</v>
      </c>
      <c r="X51" s="3947" t="n">
        <v>0</v>
      </c>
      <c r="Y51" s="3947" t="n">
        <v>0</v>
      </c>
      <c r="Z51" s="3947" t="n">
        <v>0</v>
      </c>
      <c r="AA51" s="3947" t="n">
        <v>0</v>
      </c>
      <c r="AB51" s="3947" t="n">
        <v>0</v>
      </c>
      <c r="AC51" s="3947" t="n">
        <v>0</v>
      </c>
      <c r="AD51" s="3947" t="n">
        <v>0</v>
      </c>
      <c r="AE51" s="3947" t="n">
        <v>0</v>
      </c>
      <c r="AF51" s="3947" t="n">
        <v>0</v>
      </c>
      <c r="AG51" s="3947" t="n">
        <v>0</v>
      </c>
      <c r="AH51" s="3947" t="n">
        <v>0</v>
      </c>
      <c r="AI51" s="3947" t="n">
        <v>0</v>
      </c>
      <c r="AJ51" s="3947" t="n">
        <v>0</v>
      </c>
      <c r="AK51" s="3947" t="n">
        <v>0</v>
      </c>
      <c r="AL51" s="3947" t="n">
        <v>0</v>
      </c>
      <c r="AM51" s="3947" t="n">
        <v>0</v>
      </c>
      <c r="AN51" s="3947" t="n">
        <v>0</v>
      </c>
      <c r="AO51" s="3947" t="n">
        <v>0</v>
      </c>
      <c r="AP51" s="3947" t="n">
        <v>0</v>
      </c>
      <c r="AQ51" s="3947" t="n">
        <v>8546897</v>
      </c>
      <c r="AR51" s="3947" t="n">
        <v>0</v>
      </c>
      <c r="AS51" s="3947" t="n">
        <v>8546897</v>
      </c>
      <c r="AT51" s="3947" t="n">
        <v>0</v>
      </c>
      <c r="AU51" s="3947" t="n">
        <v>2136724</v>
      </c>
      <c r="AV51" s="3947" t="n">
        <v>0</v>
      </c>
      <c r="AW51" s="3947" t="n">
        <v>2136724</v>
      </c>
      <c r="AX51" s="3948" t="n">
        <v>0</v>
      </c>
      <c r="AY51" s="3948" t="n">
        <v>0</v>
      </c>
      <c r="AZ51" s="3948" t="n">
        <v>0</v>
      </c>
      <c r="BA51" s="3948" t="n">
        <v>0</v>
      </c>
      <c r="BB51" s="3949">
        <f>I51+M51+Q51+U51+Y51+AC51+AG51+AK51+AO51+AS51+AW51+BA51</f>
        <v/>
      </c>
      <c r="BC51" s="3950" t="n"/>
    </row>
    <row customFormat="1" customHeight="1" ht="30" r="52" s="2012">
      <c r="A52" s="3944" t="inlineStr">
        <is>
          <t>FOURNITURE, TRANSPORT ET INSTALLATION DE BATTERIES STATIONNAIRES 12V 170 AH SUR LE CENTRE TECHNIQUE NHQ</t>
        </is>
      </c>
      <c r="B52" s="3945" t="inlineStr">
        <is>
          <t>BC24070025</t>
        </is>
      </c>
      <c r="C52" s="3946" t="n">
        <v>45502</v>
      </c>
      <c r="D52" s="3944" t="inlineStr">
        <is>
          <t>DSID BENIN</t>
        </is>
      </c>
      <c r="E52" s="3944" t="inlineStr">
        <is>
          <t>DT</t>
        </is>
      </c>
      <c r="F52" s="3947" t="n">
        <v>0</v>
      </c>
      <c r="G52" s="3947" t="n">
        <v>0</v>
      </c>
      <c r="H52" s="3947" t="n">
        <v>0</v>
      </c>
      <c r="I52" s="3947" t="n">
        <v>0</v>
      </c>
      <c r="J52" s="3947" t="n">
        <v>0</v>
      </c>
      <c r="K52" s="3947" t="n">
        <v>1411301</v>
      </c>
      <c r="L52" s="3947" t="n">
        <v>0</v>
      </c>
      <c r="M52" s="3947" t="n">
        <v>1411301</v>
      </c>
      <c r="N52" s="3947" t="n">
        <v>0</v>
      </c>
      <c r="O52" s="3947" t="n">
        <v>0</v>
      </c>
      <c r="P52" s="3947" t="n">
        <v>0</v>
      </c>
      <c r="Q52" s="3947" t="n">
        <v>0</v>
      </c>
      <c r="R52" s="3947" t="n">
        <v>0</v>
      </c>
      <c r="S52" s="3947" t="n">
        <v>0</v>
      </c>
      <c r="T52" s="3947" t="n">
        <v>0</v>
      </c>
      <c r="U52" s="3947" t="n">
        <v>0</v>
      </c>
      <c r="V52" s="3947" t="n">
        <v>0</v>
      </c>
      <c r="W52" s="3947" t="n">
        <v>0</v>
      </c>
      <c r="X52" s="3947" t="n">
        <v>0</v>
      </c>
      <c r="Y52" s="3947" t="n">
        <v>0</v>
      </c>
      <c r="Z52" s="3947" t="n">
        <v>0</v>
      </c>
      <c r="AA52" s="3947" t="n">
        <v>0</v>
      </c>
      <c r="AB52" s="3947" t="n">
        <v>0</v>
      </c>
      <c r="AC52" s="3947" t="n">
        <v>0</v>
      </c>
      <c r="AD52" s="3947" t="n">
        <v>0</v>
      </c>
      <c r="AE52" s="3947" t="n">
        <v>0</v>
      </c>
      <c r="AF52" s="3947" t="n">
        <v>0</v>
      </c>
      <c r="AG52" s="3947" t="n">
        <v>0</v>
      </c>
      <c r="AH52" s="3947" t="n">
        <v>0</v>
      </c>
      <c r="AI52" s="3947" t="n">
        <v>0</v>
      </c>
      <c r="AJ52" s="3947" t="n">
        <v>0</v>
      </c>
      <c r="AK52" s="3947" t="n">
        <v>0</v>
      </c>
      <c r="AL52" s="3947" t="n">
        <v>0</v>
      </c>
      <c r="AM52" s="3947" t="n">
        <v>0</v>
      </c>
      <c r="AN52" s="3947" t="n">
        <v>0</v>
      </c>
      <c r="AO52" s="3947" t="n">
        <v>0</v>
      </c>
      <c r="AP52" s="3947" t="n">
        <v>0</v>
      </c>
      <c r="AQ52" s="3947" t="n">
        <v>0</v>
      </c>
      <c r="AR52" s="3947" t="n">
        <v>0</v>
      </c>
      <c r="AS52" s="3947" t="n">
        <v>0</v>
      </c>
      <c r="AT52" s="3947" t="n">
        <v>0</v>
      </c>
      <c r="AU52" s="3947" t="n">
        <v>0</v>
      </c>
      <c r="AV52" s="3947" t="n">
        <v>0</v>
      </c>
      <c r="AW52" s="3947" t="n">
        <v>0</v>
      </c>
      <c r="AX52" s="3948" t="n">
        <v>0</v>
      </c>
      <c r="AY52" s="3948" t="n">
        <v>0</v>
      </c>
      <c r="AZ52" s="3948" t="n">
        <v>0</v>
      </c>
      <c r="BA52" s="3948" t="n">
        <v>0</v>
      </c>
      <c r="BB52" s="3949">
        <f>I52+M52+Q52+U52+Y52+AC52+AG52+AK52+AO52+AS52+AW52+BA52</f>
        <v/>
      </c>
      <c r="BC52" s="3950" t="n"/>
    </row>
    <row customFormat="1" customHeight="1" ht="30" r="53" s="2012">
      <c r="A53" s="3944" t="inlineStr">
        <is>
          <t>FOURNITURE DE MOBILIERS DANS LES AGENCES MOOV AFRICA SIEGE, STEINMETZ ET TOGOUDO</t>
        </is>
      </c>
      <c r="B53" s="3945" t="inlineStr">
        <is>
          <t>BC24070026</t>
        </is>
      </c>
      <c r="C53" s="3946" t="n">
        <v>45503</v>
      </c>
      <c r="D53" s="3944" t="inlineStr">
        <is>
          <t>MAROC BUREAU</t>
        </is>
      </c>
      <c r="E53" s="3944" t="inlineStr">
        <is>
          <t>DAF</t>
        </is>
      </c>
      <c r="F53" s="3947" t="n">
        <v>0</v>
      </c>
      <c r="G53" s="3947" t="n">
        <v>0</v>
      </c>
      <c r="H53" s="3947" t="n">
        <v>0</v>
      </c>
      <c r="I53" s="3947" t="n">
        <v>0</v>
      </c>
      <c r="J53" s="3947" t="n">
        <v>0</v>
      </c>
      <c r="K53" s="3947" t="n">
        <v>0</v>
      </c>
      <c r="L53" s="3947" t="n">
        <v>0</v>
      </c>
      <c r="M53" s="3947" t="n">
        <v>0</v>
      </c>
      <c r="N53" s="3947" t="n">
        <v>0</v>
      </c>
      <c r="O53" s="3947" t="n">
        <v>0</v>
      </c>
      <c r="P53" s="3947" t="n">
        <v>16843506</v>
      </c>
      <c r="Q53" s="3947" t="n">
        <v>16843506</v>
      </c>
      <c r="R53" s="3947" t="n">
        <v>0</v>
      </c>
      <c r="S53" s="3947" t="n">
        <v>0</v>
      </c>
      <c r="T53" s="3947" t="n">
        <v>0</v>
      </c>
      <c r="U53" s="3947" t="n">
        <v>0</v>
      </c>
      <c r="V53" s="3947" t="n">
        <v>29248467</v>
      </c>
      <c r="W53" s="3947" t="n">
        <v>0</v>
      </c>
      <c r="X53" s="3947" t="n">
        <v>1065807</v>
      </c>
      <c r="Y53" s="3947" t="n">
        <v>30314274</v>
      </c>
      <c r="Z53" s="3947" t="n">
        <v>0</v>
      </c>
      <c r="AA53" s="3947" t="n">
        <v>0</v>
      </c>
      <c r="AB53" s="3947" t="n">
        <v>0</v>
      </c>
      <c r="AC53" s="3947" t="n">
        <v>0</v>
      </c>
      <c r="AD53" s="3947" t="n">
        <v>0</v>
      </c>
      <c r="AE53" s="3947" t="n">
        <v>0</v>
      </c>
      <c r="AF53" s="3947" t="n">
        <v>0</v>
      </c>
      <c r="AG53" s="3947" t="n">
        <v>0</v>
      </c>
      <c r="AH53" s="3947" t="n">
        <v>0</v>
      </c>
      <c r="AI53" s="3947" t="n">
        <v>0</v>
      </c>
      <c r="AJ53" s="3947" t="n">
        <v>0</v>
      </c>
      <c r="AK53" s="3947" t="n">
        <v>0</v>
      </c>
      <c r="AL53" s="3947" t="n">
        <v>0</v>
      </c>
      <c r="AM53" s="3947" t="n">
        <v>0</v>
      </c>
      <c r="AN53" s="3947" t="n">
        <v>0</v>
      </c>
      <c r="AO53" s="3947" t="n">
        <v>0</v>
      </c>
      <c r="AP53" s="3947" t="n">
        <v>0</v>
      </c>
      <c r="AQ53" s="3947" t="n">
        <v>0</v>
      </c>
      <c r="AR53" s="3947" t="n">
        <v>0</v>
      </c>
      <c r="AS53" s="3947" t="n">
        <v>0</v>
      </c>
      <c r="AT53" s="3947" t="n">
        <v>0</v>
      </c>
      <c r="AU53" s="3947" t="n">
        <v>0</v>
      </c>
      <c r="AV53" s="3947" t="n">
        <v>0</v>
      </c>
      <c r="AW53" s="3947" t="n">
        <v>0</v>
      </c>
      <c r="AX53" s="3948" t="n">
        <v>0</v>
      </c>
      <c r="AY53" s="3948" t="n">
        <v>0</v>
      </c>
      <c r="AZ53" s="3948" t="n">
        <v>0</v>
      </c>
      <c r="BA53" s="3948" t="n">
        <v>0</v>
      </c>
      <c r="BB53" s="3949">
        <f>I53+M53+Q53+U53+Y53+AC53+AG53+AK53+AO53+AS53+AW53+BA53</f>
        <v/>
      </c>
      <c r="BC53" s="3950" t="n"/>
    </row>
    <row customFormat="1" customHeight="1" ht="30" r="54" s="2012">
      <c r="A54" s="3944" t="inlineStr">
        <is>
          <t>REAMENAGEMENT DES INFRASTRUCTURES DU CABLE SOUS MARIN WEST AFRICA IMPACTEES PAR LES TRAVAUX D'ASPHALTAGE DES RUES DE FIDJROSSE</t>
        </is>
      </c>
      <c r="B54" s="3945" t="inlineStr">
        <is>
          <t>BC24080002</t>
        </is>
      </c>
      <c r="C54" s="3946" t="n">
        <v>45510</v>
      </c>
      <c r="D54" s="3944" t="inlineStr">
        <is>
          <t>MOGIV BTP SERVICES</t>
        </is>
      </c>
      <c r="E54" s="3944" t="inlineStr">
        <is>
          <t>DT</t>
        </is>
      </c>
      <c r="F54" s="3947" t="n">
        <v>0</v>
      </c>
      <c r="G54" s="3947" t="n">
        <v>0</v>
      </c>
      <c r="H54" s="3947" t="n">
        <v>0</v>
      </c>
      <c r="I54" s="3947" t="n">
        <v>0</v>
      </c>
      <c r="J54" s="3947" t="n">
        <v>0</v>
      </c>
      <c r="K54" s="3947" t="n">
        <v>0</v>
      </c>
      <c r="L54" s="3947" t="n">
        <v>0</v>
      </c>
      <c r="M54" s="3947" t="n">
        <v>0</v>
      </c>
      <c r="N54" s="3947" t="n">
        <v>0</v>
      </c>
      <c r="O54" s="3947" t="n">
        <v>0</v>
      </c>
      <c r="P54" s="3947" t="n">
        <v>0</v>
      </c>
      <c r="Q54" s="3947" t="n">
        <v>0</v>
      </c>
      <c r="R54" s="3947" t="n">
        <v>0</v>
      </c>
      <c r="S54" s="3947" t="n">
        <v>0</v>
      </c>
      <c r="T54" s="3947" t="n">
        <v>0</v>
      </c>
      <c r="U54" s="3947" t="n">
        <v>0</v>
      </c>
      <c r="V54" s="3947" t="n">
        <v>0</v>
      </c>
      <c r="W54" s="3947" t="n">
        <v>0</v>
      </c>
      <c r="X54" s="3947" t="n">
        <v>0</v>
      </c>
      <c r="Y54" s="3947" t="n">
        <v>0</v>
      </c>
      <c r="Z54" s="3947" t="n">
        <v>0</v>
      </c>
      <c r="AA54" s="3947" t="n">
        <v>0</v>
      </c>
      <c r="AB54" s="3947" t="n">
        <v>0</v>
      </c>
      <c r="AC54" s="3947" t="n">
        <v>0</v>
      </c>
      <c r="AD54" s="3947" t="n">
        <v>0</v>
      </c>
      <c r="AE54" s="3947" t="n">
        <v>0</v>
      </c>
      <c r="AF54" s="3947" t="n">
        <v>0</v>
      </c>
      <c r="AG54" s="3947" t="n">
        <v>0</v>
      </c>
      <c r="AH54" s="3947" t="n">
        <v>0</v>
      </c>
      <c r="AI54" s="3947" t="n">
        <v>0</v>
      </c>
      <c r="AJ54" s="3947" t="n">
        <v>0</v>
      </c>
      <c r="AK54" s="3947" t="n">
        <v>0</v>
      </c>
      <c r="AL54" s="3947" t="n">
        <v>0</v>
      </c>
      <c r="AM54" s="3947" t="n">
        <v>0</v>
      </c>
      <c r="AN54" s="3947" t="n">
        <v>0</v>
      </c>
      <c r="AO54" s="3947" t="n">
        <v>0</v>
      </c>
      <c r="AP54" s="3947" t="n">
        <v>0</v>
      </c>
      <c r="AQ54" s="3947" t="n">
        <v>2423003</v>
      </c>
      <c r="AR54" s="3947" t="n">
        <v>0</v>
      </c>
      <c r="AS54" s="3947" t="n">
        <v>2423003</v>
      </c>
      <c r="AT54" s="3947" t="n">
        <v>0</v>
      </c>
      <c r="AU54" s="3947" t="n">
        <v>0</v>
      </c>
      <c r="AV54" s="3947" t="n">
        <v>0</v>
      </c>
      <c r="AW54" s="3947" t="n">
        <v>0</v>
      </c>
      <c r="AX54" s="3948" t="n">
        <v>0</v>
      </c>
      <c r="AY54" s="3948" t="n">
        <v>0</v>
      </c>
      <c r="AZ54" s="3948" t="n">
        <v>0</v>
      </c>
      <c r="BA54" s="3948" t="n">
        <v>0</v>
      </c>
      <c r="BB54" s="3949">
        <f>I54+M54+Q54+U54+Y54+AC54+AG54+AK54+AO54+AS54+AW54+BA54</f>
        <v/>
      </c>
      <c r="BC54" s="3950" t="n"/>
    </row>
    <row customFormat="1" customHeight="1" ht="30" r="55" s="2012">
      <c r="A55" s="3944" t="inlineStr">
        <is>
          <t>FOURNITURE ET INSTALLATION DE BATTERIES STATIONNAIRES OPZV POUR ATELIER D'ENERGIE ET RBO SUR LE CENTRE TECHNIQUE DE BOHICON.</t>
        </is>
      </c>
      <c r="B55" s="3945" t="inlineStr">
        <is>
          <t>BC24090003</t>
        </is>
      </c>
      <c r="C55" s="3946" t="n">
        <v>45541</v>
      </c>
      <c r="D55" s="3944" t="inlineStr">
        <is>
          <t>INTEGRATED POWER TECHNOLOGIES -</t>
        </is>
      </c>
      <c r="E55" s="3944" t="inlineStr">
        <is>
          <t>DT</t>
        </is>
      </c>
      <c r="F55" s="3947" t="n">
        <v>0</v>
      </c>
      <c r="G55" s="3947" t="n">
        <v>0</v>
      </c>
      <c r="H55" s="3947" t="n">
        <v>0</v>
      </c>
      <c r="I55" s="3947" t="n">
        <v>0</v>
      </c>
      <c r="J55" s="3947" t="n">
        <v>63916450</v>
      </c>
      <c r="K55" s="3947" t="n">
        <v>0</v>
      </c>
      <c r="L55" s="3947" t="n">
        <v>9825514</v>
      </c>
      <c r="M55" s="3947" t="n">
        <v>73741964</v>
      </c>
      <c r="N55" s="3947" t="n">
        <v>0</v>
      </c>
      <c r="O55" s="3947" t="n">
        <v>0</v>
      </c>
      <c r="P55" s="3947" t="n">
        <v>1007600</v>
      </c>
      <c r="Q55" s="3947" t="n">
        <v>1007600</v>
      </c>
      <c r="R55" s="3947" t="n">
        <v>0</v>
      </c>
      <c r="S55" s="3947" t="n">
        <v>0</v>
      </c>
      <c r="T55" s="3947" t="n">
        <v>0</v>
      </c>
      <c r="U55" s="3947" t="n">
        <v>0</v>
      </c>
      <c r="V55" s="3947" t="n">
        <v>0</v>
      </c>
      <c r="W55" s="3947" t="n">
        <v>0</v>
      </c>
      <c r="X55" s="3947" t="n">
        <v>0</v>
      </c>
      <c r="Y55" s="3947" t="n">
        <v>0</v>
      </c>
      <c r="Z55" s="3947" t="n">
        <v>0</v>
      </c>
      <c r="AA55" s="3947" t="n">
        <v>0</v>
      </c>
      <c r="AB55" s="3947" t="n">
        <v>0</v>
      </c>
      <c r="AC55" s="3947" t="n">
        <v>0</v>
      </c>
      <c r="AD55" s="3947" t="n">
        <v>0</v>
      </c>
      <c r="AE55" s="3947" t="n">
        <v>0</v>
      </c>
      <c r="AF55" s="3947" t="n">
        <v>0</v>
      </c>
      <c r="AG55" s="3947" t="n">
        <v>0</v>
      </c>
      <c r="AH55" s="3947" t="n">
        <v>0</v>
      </c>
      <c r="AI55" s="3947" t="n">
        <v>0</v>
      </c>
      <c r="AJ55" s="3947" t="n">
        <v>0</v>
      </c>
      <c r="AK55" s="3947" t="n">
        <v>0</v>
      </c>
      <c r="AL55" s="3947" t="n">
        <v>0</v>
      </c>
      <c r="AM55" s="3947" t="n">
        <v>0</v>
      </c>
      <c r="AN55" s="3947" t="n">
        <v>0</v>
      </c>
      <c r="AO55" s="3947" t="n">
        <v>0</v>
      </c>
      <c r="AP55" s="3947" t="n">
        <v>0</v>
      </c>
      <c r="AQ55" s="3947" t="n">
        <v>0</v>
      </c>
      <c r="AR55" s="3947" t="n">
        <v>0</v>
      </c>
      <c r="AS55" s="3947" t="n">
        <v>0</v>
      </c>
      <c r="AT55" s="3947" t="n">
        <v>0</v>
      </c>
      <c r="AU55" s="3947" t="n">
        <v>0</v>
      </c>
      <c r="AV55" s="3947" t="n">
        <v>0</v>
      </c>
      <c r="AW55" s="3947" t="n">
        <v>0</v>
      </c>
      <c r="AX55" s="3948" t="n">
        <v>0</v>
      </c>
      <c r="AY55" s="3948" t="n">
        <v>0</v>
      </c>
      <c r="AZ55" s="3948" t="n">
        <v>0</v>
      </c>
      <c r="BA55" s="3948" t="n">
        <v>0</v>
      </c>
      <c r="BB55" s="3949">
        <f>I55+M55+Q55+U55+Y55+AC55+AG55+AK55+AO55+AS55+AW55+BA55</f>
        <v/>
      </c>
      <c r="BC55" s="3950" t="n"/>
    </row>
    <row customFormat="1" customHeight="1" ht="30" r="56" s="2012">
      <c r="A56" s="3944" t="inlineStr">
        <is>
          <t>DEVELOPPEMENT D'UNE SOLUTION D'ACTUALISATION DES CONTRATS D'UN REPECTOIRE APPLICATION D'ACTUALISATION DES CONTRATS DES CLIENTS</t>
        </is>
      </c>
      <c r="B56" s="3945" t="inlineStr">
        <is>
          <t>BC24090006</t>
        </is>
      </c>
      <c r="C56" s="3946" t="n">
        <v>45541</v>
      </c>
      <c r="D56" s="3944" t="inlineStr">
        <is>
          <t>VEONE DIGITAL</t>
        </is>
      </c>
      <c r="E56" s="3944" t="inlineStr">
        <is>
          <t>DMC</t>
        </is>
      </c>
      <c r="F56" s="3947" t="n">
        <v>0</v>
      </c>
      <c r="G56" s="3947" t="n">
        <v>0</v>
      </c>
      <c r="H56" s="3947" t="n">
        <v>0</v>
      </c>
      <c r="I56" s="3947" t="n">
        <v>0</v>
      </c>
      <c r="J56" s="3947" t="n">
        <v>0</v>
      </c>
      <c r="K56" s="3947" t="n">
        <v>0</v>
      </c>
      <c r="L56" s="3947" t="n">
        <v>0</v>
      </c>
      <c r="M56" s="3947" t="n">
        <v>0</v>
      </c>
      <c r="N56" s="3947" t="n">
        <v>0</v>
      </c>
      <c r="O56" s="3947" t="n">
        <v>0</v>
      </c>
      <c r="P56" s="3947" t="n">
        <v>0</v>
      </c>
      <c r="Q56" s="3947" t="n">
        <v>0</v>
      </c>
      <c r="R56" s="3947" t="n">
        <v>0</v>
      </c>
      <c r="S56" s="3947" t="n">
        <v>0</v>
      </c>
      <c r="T56" s="3947" t="n">
        <v>0</v>
      </c>
      <c r="U56" s="3947" t="n">
        <v>0</v>
      </c>
      <c r="V56" s="3947" t="n">
        <v>0</v>
      </c>
      <c r="W56" s="3947" t="n">
        <v>0</v>
      </c>
      <c r="X56" s="3947" t="n">
        <v>0</v>
      </c>
      <c r="Y56" s="3947" t="n">
        <v>0</v>
      </c>
      <c r="Z56" s="3947" t="n">
        <v>0</v>
      </c>
      <c r="AA56" s="3947" t="n">
        <v>0</v>
      </c>
      <c r="AB56" s="3947" t="n">
        <v>0</v>
      </c>
      <c r="AC56" s="3947" t="n">
        <v>0</v>
      </c>
      <c r="AD56" s="3947" t="n">
        <v>0</v>
      </c>
      <c r="AE56" s="3947" t="n">
        <v>23745000</v>
      </c>
      <c r="AF56" s="3947" t="n">
        <v>0</v>
      </c>
      <c r="AG56" s="3947" t="n">
        <v>23745000</v>
      </c>
      <c r="AH56" s="3947" t="n">
        <v>0</v>
      </c>
      <c r="AI56" s="3947" t="n">
        <v>0</v>
      </c>
      <c r="AJ56" s="3947" t="n">
        <v>0</v>
      </c>
      <c r="AK56" s="3947" t="n">
        <v>0</v>
      </c>
      <c r="AL56" s="3947" t="n">
        <v>0</v>
      </c>
      <c r="AM56" s="3947" t="n">
        <v>0</v>
      </c>
      <c r="AN56" s="3947" t="n">
        <v>0</v>
      </c>
      <c r="AO56" s="3947" t="n">
        <v>0</v>
      </c>
      <c r="AP56" s="3947" t="n">
        <v>0</v>
      </c>
      <c r="AQ56" s="3947" t="n">
        <v>0</v>
      </c>
      <c r="AR56" s="3947" t="n">
        <v>0</v>
      </c>
      <c r="AS56" s="3947" t="n">
        <v>0</v>
      </c>
      <c r="AT56" s="3947" t="n">
        <v>0</v>
      </c>
      <c r="AU56" s="3947" t="n">
        <v>0</v>
      </c>
      <c r="AV56" s="3947" t="n">
        <v>0</v>
      </c>
      <c r="AW56" s="3947" t="n">
        <v>0</v>
      </c>
      <c r="AX56" s="3948" t="n">
        <v>0</v>
      </c>
      <c r="AY56" s="3948" t="n">
        <v>0</v>
      </c>
      <c r="AZ56" s="3948" t="n">
        <v>0</v>
      </c>
      <c r="BA56" s="3948" t="n">
        <v>0</v>
      </c>
      <c r="BB56" s="3949">
        <f>I56+M56+Q56+U56+Y56+AC56+AG56+AK56+AO56+AS56+AW56+BA56</f>
        <v/>
      </c>
      <c r="BC56" s="3950" t="n"/>
    </row>
    <row customFormat="1" customHeight="1" ht="30" r="57" s="2012">
      <c r="A57" s="3944" t="inlineStr">
        <is>
          <t>PROGRAMME RAN 2023 COMMANDE 4 PRESTATIONS POUR 10 BTS ET 05 EXTENSION LTE 1800MHZ</t>
        </is>
      </c>
      <c r="B57" s="3945" t="inlineStr">
        <is>
          <t>BC24090011</t>
        </is>
      </c>
      <c r="C57" s="3946" t="n">
        <v>45540</v>
      </c>
      <c r="D57" s="3944" t="inlineStr">
        <is>
          <t>HUAWEI TECHNOLOGIES BENIN</t>
        </is>
      </c>
      <c r="E57" s="3944" t="inlineStr">
        <is>
          <t>DT</t>
        </is>
      </c>
      <c r="F57" s="3947" t="n">
        <v>0</v>
      </c>
      <c r="G57" s="3947" t="n">
        <v>33430624</v>
      </c>
      <c r="H57" s="3947" t="n">
        <v>0</v>
      </c>
      <c r="I57" s="3947" t="n">
        <v>33430624</v>
      </c>
      <c r="J57" s="3947" t="n">
        <v>0</v>
      </c>
      <c r="K57" s="3947" t="n">
        <v>22553129</v>
      </c>
      <c r="L57" s="3947" t="n">
        <v>0</v>
      </c>
      <c r="M57" s="3947" t="n">
        <v>22553129</v>
      </c>
      <c r="N57" s="3947" t="n">
        <v>0</v>
      </c>
      <c r="O57" s="3947" t="n">
        <v>7832545</v>
      </c>
      <c r="P57" s="3947" t="n">
        <v>0</v>
      </c>
      <c r="Q57" s="3947" t="n">
        <v>7832545</v>
      </c>
      <c r="R57" s="3947" t="n">
        <v>0</v>
      </c>
      <c r="S57" s="3947" t="n">
        <v>0</v>
      </c>
      <c r="T57" s="3947" t="n">
        <v>0</v>
      </c>
      <c r="U57" s="3947" t="n">
        <v>0</v>
      </c>
      <c r="V57" s="3947" t="n">
        <v>0</v>
      </c>
      <c r="W57" s="3947" t="n">
        <v>0</v>
      </c>
      <c r="X57" s="3947" t="n">
        <v>0</v>
      </c>
      <c r="Y57" s="3947" t="n">
        <v>0</v>
      </c>
      <c r="Z57" s="3947" t="n">
        <v>0</v>
      </c>
      <c r="AA57" s="3947" t="n">
        <v>0</v>
      </c>
      <c r="AB57" s="3947" t="n">
        <v>0</v>
      </c>
      <c r="AC57" s="3947" t="n">
        <v>0</v>
      </c>
      <c r="AD57" s="3947" t="n">
        <v>0</v>
      </c>
      <c r="AE57" s="3947" t="n">
        <v>0</v>
      </c>
      <c r="AF57" s="3947" t="n">
        <v>0</v>
      </c>
      <c r="AG57" s="3947" t="n">
        <v>0</v>
      </c>
      <c r="AH57" s="3947" t="n">
        <v>0</v>
      </c>
      <c r="AI57" s="3947" t="n">
        <v>0</v>
      </c>
      <c r="AJ57" s="3947" t="n">
        <v>0</v>
      </c>
      <c r="AK57" s="3947" t="n">
        <v>0</v>
      </c>
      <c r="AL57" s="3947" t="n">
        <v>0</v>
      </c>
      <c r="AM57" s="3947" t="n">
        <v>0</v>
      </c>
      <c r="AN57" s="3947" t="n">
        <v>0</v>
      </c>
      <c r="AO57" s="3947" t="n">
        <v>0</v>
      </c>
      <c r="AP57" s="3947" t="n">
        <v>0</v>
      </c>
      <c r="AQ57" s="3947" t="n">
        <v>0</v>
      </c>
      <c r="AR57" s="3947" t="n">
        <v>0</v>
      </c>
      <c r="AS57" s="3947" t="n">
        <v>0</v>
      </c>
      <c r="AT57" s="3947" t="n">
        <v>0</v>
      </c>
      <c r="AU57" s="3947" t="n">
        <v>0</v>
      </c>
      <c r="AV57" s="3947" t="n">
        <v>0</v>
      </c>
      <c r="AW57" s="3947" t="n">
        <v>0</v>
      </c>
      <c r="AX57" s="3948" t="n">
        <v>0</v>
      </c>
      <c r="AY57" s="3948" t="n">
        <v>0</v>
      </c>
      <c r="AZ57" s="3948" t="n">
        <v>0</v>
      </c>
      <c r="BA57" s="3948" t="n">
        <v>0</v>
      </c>
      <c r="BB57" s="3949">
        <f>I57+M57+Q57+U57+Y57+AC57+AG57+AK57+AO57+AS57+AW57+BA57</f>
        <v/>
      </c>
      <c r="BC57" s="3950" t="n"/>
    </row>
    <row customFormat="1" customHeight="1" ht="30" r="58" s="2012">
      <c r="A58" s="3944" t="inlineStr">
        <is>
          <t xml:space="preserve">PROGRAMME RAN 2023COMMANDE N° 04 : FOURNITURE POUR 10 BTS ET 05 EXTENSIONS LTE 1800MHZ  </t>
        </is>
      </c>
      <c r="B58" s="3945" t="inlineStr">
        <is>
          <t>BC24090012</t>
        </is>
      </c>
      <c r="C58" s="3946" t="n">
        <v>45540</v>
      </c>
      <c r="D58" s="3944" t="inlineStr">
        <is>
          <t>HUAWEI INTERNATIONAL Co. Limited</t>
        </is>
      </c>
      <c r="E58" s="3944" t="inlineStr">
        <is>
          <t>DT</t>
        </is>
      </c>
      <c r="F58" s="3947" t="n">
        <v>0</v>
      </c>
      <c r="G58" s="3947" t="n">
        <v>0</v>
      </c>
      <c r="H58" s="3947" t="n">
        <v>0</v>
      </c>
      <c r="I58" s="3947" t="n">
        <v>0</v>
      </c>
      <c r="J58" s="3947" t="n">
        <v>0</v>
      </c>
      <c r="K58" s="3947" t="n">
        <v>0</v>
      </c>
      <c r="L58" s="3947" t="n">
        <v>2508859</v>
      </c>
      <c r="M58" s="3947" t="n">
        <v>2508859</v>
      </c>
      <c r="N58" s="3947" t="n">
        <v>0</v>
      </c>
      <c r="O58" s="3947" t="n">
        <v>0</v>
      </c>
      <c r="P58" s="3947" t="n">
        <v>0</v>
      </c>
      <c r="Q58" s="3947" t="n">
        <v>0</v>
      </c>
      <c r="R58" s="3947" t="n">
        <v>0</v>
      </c>
      <c r="S58" s="3947" t="n">
        <v>0</v>
      </c>
      <c r="T58" s="3947" t="n">
        <v>0</v>
      </c>
      <c r="U58" s="3947" t="n">
        <v>0</v>
      </c>
      <c r="V58" s="3947" t="n">
        <v>0</v>
      </c>
      <c r="W58" s="3947" t="n">
        <v>0</v>
      </c>
      <c r="X58" s="3947" t="n">
        <v>0</v>
      </c>
      <c r="Y58" s="3947" t="n">
        <v>0</v>
      </c>
      <c r="Z58" s="3947" t="n">
        <v>0</v>
      </c>
      <c r="AA58" s="3947" t="n">
        <v>0</v>
      </c>
      <c r="AB58" s="3947" t="n">
        <v>0</v>
      </c>
      <c r="AC58" s="3947" t="n">
        <v>0</v>
      </c>
      <c r="AD58" s="3947" t="n">
        <v>0</v>
      </c>
      <c r="AE58" s="3947" t="n">
        <v>0</v>
      </c>
      <c r="AF58" s="3947" t="n">
        <v>0</v>
      </c>
      <c r="AG58" s="3947" t="n">
        <v>0</v>
      </c>
      <c r="AH58" s="3947" t="n">
        <v>0</v>
      </c>
      <c r="AI58" s="3947" t="n">
        <v>0</v>
      </c>
      <c r="AJ58" s="3947" t="n">
        <v>0</v>
      </c>
      <c r="AK58" s="3947" t="n">
        <v>0</v>
      </c>
      <c r="AL58" s="3947" t="n">
        <v>0</v>
      </c>
      <c r="AM58" s="3947" t="n">
        <v>0</v>
      </c>
      <c r="AN58" s="3947" t="n">
        <v>0</v>
      </c>
      <c r="AO58" s="3947" t="n">
        <v>0</v>
      </c>
      <c r="AP58" s="3947" t="n">
        <v>0</v>
      </c>
      <c r="AQ58" s="3947" t="n">
        <v>0</v>
      </c>
      <c r="AR58" s="3947" t="n">
        <v>0</v>
      </c>
      <c r="AS58" s="3947" t="n">
        <v>0</v>
      </c>
      <c r="AT58" s="3947" t="n">
        <v>0</v>
      </c>
      <c r="AU58" s="3947" t="n">
        <v>0</v>
      </c>
      <c r="AV58" s="3947" t="n">
        <v>0</v>
      </c>
      <c r="AW58" s="3947" t="n">
        <v>0</v>
      </c>
      <c r="AX58" s="3948" t="n">
        <v>0</v>
      </c>
      <c r="AY58" s="3948" t="n">
        <v>0</v>
      </c>
      <c r="AZ58" s="3948" t="n">
        <v>0</v>
      </c>
      <c r="BA58" s="3948" t="n">
        <v>0</v>
      </c>
      <c r="BB58" s="3949">
        <f>I58+M58+Q58+U58+Y58+AC58+AG58+AK58+AO58+AS58+AW58+BA58</f>
        <v/>
      </c>
      <c r="BC58" s="3950" t="n"/>
    </row>
    <row customFormat="1" customHeight="1" ht="30" r="59" s="2012">
      <c r="A59" s="3944" t="inlineStr">
        <is>
          <t>PROGRAMME RAN 2023 COMMANDE N°04 PRESTATIONS POUR 10 MACRO BTS</t>
        </is>
      </c>
      <c r="B59" s="3945" t="inlineStr">
        <is>
          <t>BC24090016</t>
        </is>
      </c>
      <c r="C59" s="3946" t="n">
        <v>45541</v>
      </c>
      <c r="D59" s="3944" t="inlineStr">
        <is>
          <t>ERICSSON SENEGAL SUCCURSALE AU BENIN</t>
        </is>
      </c>
      <c r="E59" s="3944" t="inlineStr">
        <is>
          <t>DT</t>
        </is>
      </c>
      <c r="F59" s="3947" t="n">
        <v>0</v>
      </c>
      <c r="G59" s="3947" t="n">
        <v>0</v>
      </c>
      <c r="H59" s="3947" t="n">
        <v>0</v>
      </c>
      <c r="I59" s="3947" t="n">
        <v>0</v>
      </c>
      <c r="J59" s="3947" t="n">
        <v>0</v>
      </c>
      <c r="K59" s="3947" t="n">
        <v>0</v>
      </c>
      <c r="L59" s="3947" t="n">
        <v>0</v>
      </c>
      <c r="M59" s="3947" t="n">
        <v>0</v>
      </c>
      <c r="N59" s="3947" t="n">
        <v>0</v>
      </c>
      <c r="O59" s="3947" t="n">
        <v>0</v>
      </c>
      <c r="P59" s="3947" t="n">
        <v>0</v>
      </c>
      <c r="Q59" s="3947" t="n">
        <v>0</v>
      </c>
      <c r="R59" s="3947" t="n">
        <v>0</v>
      </c>
      <c r="S59" s="3947" t="n">
        <v>0</v>
      </c>
      <c r="T59" s="3947" t="n">
        <v>0</v>
      </c>
      <c r="U59" s="3947" t="n">
        <v>0</v>
      </c>
      <c r="V59" s="3947" t="n">
        <v>0</v>
      </c>
      <c r="W59" s="3947" t="n">
        <v>0</v>
      </c>
      <c r="X59" s="3947" t="n">
        <v>0</v>
      </c>
      <c r="Y59" s="3947" t="n">
        <v>0</v>
      </c>
      <c r="Z59" s="3947" t="n">
        <v>0</v>
      </c>
      <c r="AA59" s="3947" t="n">
        <v>0</v>
      </c>
      <c r="AB59" s="3947" t="n">
        <v>0</v>
      </c>
      <c r="AC59" s="3947" t="n">
        <v>0</v>
      </c>
      <c r="AD59" s="3947" t="n">
        <v>0</v>
      </c>
      <c r="AE59" s="3947" t="n">
        <v>0</v>
      </c>
      <c r="AF59" s="3947" t="n">
        <v>0</v>
      </c>
      <c r="AG59" s="3947" t="n">
        <v>0</v>
      </c>
      <c r="AH59" s="3947" t="n">
        <v>0</v>
      </c>
      <c r="AI59" s="3947" t="n">
        <v>0</v>
      </c>
      <c r="AJ59" s="3947" t="n">
        <v>0</v>
      </c>
      <c r="AK59" s="3947" t="n">
        <v>0</v>
      </c>
      <c r="AL59" s="3947" t="n">
        <v>0</v>
      </c>
      <c r="AM59" s="3947" t="n">
        <v>52067125</v>
      </c>
      <c r="AN59" s="3947" t="n">
        <v>0</v>
      </c>
      <c r="AO59" s="3947" t="n">
        <v>52067125</v>
      </c>
      <c r="AP59" s="3947" t="n">
        <v>0</v>
      </c>
      <c r="AQ59" s="3947" t="n">
        <v>0</v>
      </c>
      <c r="AR59" s="3947" t="n">
        <v>0</v>
      </c>
      <c r="AS59" s="3947" t="n">
        <v>0</v>
      </c>
      <c r="AT59" s="3947" t="n">
        <v>0</v>
      </c>
      <c r="AU59" s="3947" t="n">
        <v>0</v>
      </c>
      <c r="AV59" s="3947" t="n">
        <v>0</v>
      </c>
      <c r="AW59" s="3947" t="n">
        <v>0</v>
      </c>
      <c r="AX59" s="3948" t="n">
        <v>0</v>
      </c>
      <c r="AY59" s="3948" t="n">
        <v>0</v>
      </c>
      <c r="AZ59" s="3948" t="n">
        <v>0</v>
      </c>
      <c r="BA59" s="3948" t="n">
        <v>0</v>
      </c>
      <c r="BB59" s="3949">
        <f>I59+M59+Q59+U59+Y59+AC59+AG59+AK59+AO59+AS59+AW59+BA59</f>
        <v/>
      </c>
      <c r="BC59" s="3950" t="n"/>
    </row>
    <row customFormat="1" customHeight="1" ht="30" r="60" s="2012">
      <c r="A60" s="3944" t="inlineStr">
        <is>
          <t>INSTALLATION DE 24 PYLONES ROOFTOP</t>
        </is>
      </c>
      <c r="B60" s="3945" t="inlineStr">
        <is>
          <t>BC24090023</t>
        </is>
      </c>
      <c r="C60" s="3946" t="n">
        <v>45548</v>
      </c>
      <c r="D60" s="3944" t="inlineStr">
        <is>
          <t>SAGEMCOM BENIN</t>
        </is>
      </c>
      <c r="E60" s="3944" t="inlineStr">
        <is>
          <t>DT</t>
        </is>
      </c>
      <c r="F60" s="3947" t="n">
        <v>0</v>
      </c>
      <c r="G60" s="3947" t="n">
        <v>13263900</v>
      </c>
      <c r="H60" s="3947" t="n">
        <v>0</v>
      </c>
      <c r="I60" s="3947" t="n">
        <v>13263900</v>
      </c>
      <c r="J60" s="3947" t="n">
        <v>0</v>
      </c>
      <c r="K60" s="3947" t="n">
        <v>0</v>
      </c>
      <c r="L60" s="3947" t="n">
        <v>0</v>
      </c>
      <c r="M60" s="3947" t="n">
        <v>0</v>
      </c>
      <c r="N60" s="3947" t="n">
        <v>0</v>
      </c>
      <c r="O60" s="3947" t="n">
        <v>0</v>
      </c>
      <c r="P60" s="3947" t="n">
        <v>0</v>
      </c>
      <c r="Q60" s="3947" t="n">
        <v>0</v>
      </c>
      <c r="R60" s="3947" t="n">
        <v>0</v>
      </c>
      <c r="S60" s="3947" t="n">
        <v>0</v>
      </c>
      <c r="T60" s="3947" t="n">
        <v>0</v>
      </c>
      <c r="U60" s="3947" t="n">
        <v>0</v>
      </c>
      <c r="V60" s="3947" t="n">
        <v>0</v>
      </c>
      <c r="W60" s="3947" t="n">
        <v>0</v>
      </c>
      <c r="X60" s="3947" t="n">
        <v>0</v>
      </c>
      <c r="Y60" s="3947" t="n">
        <v>0</v>
      </c>
      <c r="Z60" s="3947" t="n">
        <v>0</v>
      </c>
      <c r="AA60" s="3947" t="n">
        <v>6631950</v>
      </c>
      <c r="AB60" s="3947" t="n">
        <v>0</v>
      </c>
      <c r="AC60" s="3947" t="n">
        <v>6631950</v>
      </c>
      <c r="AD60" s="3947" t="n">
        <v>0</v>
      </c>
      <c r="AE60" s="3947" t="n">
        <v>19895850</v>
      </c>
      <c r="AF60" s="3947" t="n">
        <v>0</v>
      </c>
      <c r="AG60" s="3947" t="n">
        <v>19895850</v>
      </c>
      <c r="AH60" s="3947" t="n">
        <v>0</v>
      </c>
      <c r="AI60" s="3947" t="n">
        <v>39791698</v>
      </c>
      <c r="AJ60" s="3947" t="n">
        <v>0</v>
      </c>
      <c r="AK60" s="3947" t="n">
        <v>39791698</v>
      </c>
      <c r="AL60" s="3947" t="n">
        <v>0</v>
      </c>
      <c r="AM60" s="3947" t="n">
        <v>0</v>
      </c>
      <c r="AN60" s="3947" t="n">
        <v>0</v>
      </c>
      <c r="AO60" s="3947" t="n">
        <v>0</v>
      </c>
      <c r="AP60" s="3947" t="n">
        <v>0</v>
      </c>
      <c r="AQ60" s="3947" t="n">
        <v>13263900</v>
      </c>
      <c r="AR60" s="3947" t="n">
        <v>0</v>
      </c>
      <c r="AS60" s="3947" t="n">
        <v>13263900</v>
      </c>
      <c r="AT60" s="3947" t="n">
        <v>0</v>
      </c>
      <c r="AU60" s="3947" t="n">
        <v>0</v>
      </c>
      <c r="AV60" s="3947" t="n">
        <v>0</v>
      </c>
      <c r="AW60" s="3947" t="n">
        <v>0</v>
      </c>
      <c r="AX60" s="3948" t="n">
        <v>0</v>
      </c>
      <c r="AY60" s="3948" t="n">
        <v>33159749</v>
      </c>
      <c r="AZ60" s="3948" t="n">
        <v>0</v>
      </c>
      <c r="BA60" s="3948" t="n">
        <v>33159749</v>
      </c>
      <c r="BB60" s="3949">
        <f>I60+M60+Q60+U60+Y60+AC60+AG60+AK60+AO60+AS60+AW60+BA60</f>
        <v/>
      </c>
      <c r="BC60" s="3950" t="n"/>
    </row>
    <row customFormat="1" customHeight="1" ht="30" r="61" s="2012">
      <c r="A61" s="3944" t="inlineStr">
        <is>
          <t>PROGRAMME RAN 2024 COMMANDE 1
PRESTATIONS (SW)</t>
        </is>
      </c>
      <c r="B61" s="3945" t="inlineStr">
        <is>
          <t xml:space="preserve">BC24090032 </t>
        </is>
      </c>
      <c r="C61" s="3946" t="n">
        <v>45555</v>
      </c>
      <c r="D61" s="3944" t="inlineStr">
        <is>
          <t>ERICSSON SENEGAL SUCCURSALE AU BENIN</t>
        </is>
      </c>
      <c r="E61" s="3944" t="inlineStr">
        <is>
          <t>DT</t>
        </is>
      </c>
      <c r="F61" s="3947" t="n">
        <v>0</v>
      </c>
      <c r="G61" s="3947" t="n">
        <v>0</v>
      </c>
      <c r="H61" s="3947" t="n">
        <v>0</v>
      </c>
      <c r="I61" s="3947" t="n">
        <v>0</v>
      </c>
      <c r="J61" s="3947" t="n">
        <v>0</v>
      </c>
      <c r="K61" s="3947" t="n">
        <v>3619302</v>
      </c>
      <c r="L61" s="3947" t="n">
        <v>0</v>
      </c>
      <c r="M61" s="3947" t="n">
        <v>3619302</v>
      </c>
      <c r="N61" s="3947" t="n">
        <v>0</v>
      </c>
      <c r="O61" s="3947" t="n">
        <v>14477203</v>
      </c>
      <c r="P61" s="3947" t="n">
        <v>0</v>
      </c>
      <c r="Q61" s="3947" t="n">
        <v>14477203</v>
      </c>
      <c r="R61" s="3947" t="n">
        <v>0</v>
      </c>
      <c r="S61" s="3947" t="n">
        <v>0</v>
      </c>
      <c r="T61" s="3947" t="n">
        <v>0</v>
      </c>
      <c r="U61" s="3947" t="n">
        <v>0</v>
      </c>
      <c r="V61" s="3947" t="n">
        <v>0</v>
      </c>
      <c r="W61" s="3947" t="n">
        <v>0</v>
      </c>
      <c r="X61" s="3947" t="n">
        <v>0</v>
      </c>
      <c r="Y61" s="3947" t="n">
        <v>0</v>
      </c>
      <c r="Z61" s="3947" t="n">
        <v>0</v>
      </c>
      <c r="AA61" s="3947" t="n">
        <v>0</v>
      </c>
      <c r="AB61" s="3947" t="n">
        <v>0</v>
      </c>
      <c r="AC61" s="3947" t="n">
        <v>0</v>
      </c>
      <c r="AD61" s="3947" t="n">
        <v>0</v>
      </c>
      <c r="AE61" s="3947" t="n">
        <v>0</v>
      </c>
      <c r="AF61" s="3947" t="n">
        <v>0</v>
      </c>
      <c r="AG61" s="3947" t="n">
        <v>0</v>
      </c>
      <c r="AH61" s="3947" t="n">
        <v>0</v>
      </c>
      <c r="AI61" s="3947" t="n">
        <v>0</v>
      </c>
      <c r="AJ61" s="3947" t="n">
        <v>0</v>
      </c>
      <c r="AK61" s="3947" t="n">
        <v>0</v>
      </c>
      <c r="AL61" s="3947" t="n">
        <v>0</v>
      </c>
      <c r="AM61" s="3947" t="n">
        <v>0</v>
      </c>
      <c r="AN61" s="3947" t="n">
        <v>0</v>
      </c>
      <c r="AO61" s="3947" t="n">
        <v>0</v>
      </c>
      <c r="AP61" s="3947" t="n">
        <v>0</v>
      </c>
      <c r="AQ61" s="3947" t="n">
        <v>0</v>
      </c>
      <c r="AR61" s="3947" t="n">
        <v>0</v>
      </c>
      <c r="AS61" s="3947" t="n">
        <v>0</v>
      </c>
      <c r="AT61" s="3947" t="n">
        <v>0</v>
      </c>
      <c r="AU61" s="3947" t="n">
        <v>0</v>
      </c>
      <c r="AV61" s="3947" t="n">
        <v>0</v>
      </c>
      <c r="AW61" s="3947" t="n">
        <v>0</v>
      </c>
      <c r="AX61" s="3948" t="n">
        <v>0</v>
      </c>
      <c r="AY61" s="3948" t="n">
        <v>0</v>
      </c>
      <c r="AZ61" s="3948" t="n">
        <v>0</v>
      </c>
      <c r="BA61" s="3948" t="n">
        <v>0</v>
      </c>
      <c r="BB61" s="3949">
        <f>I61+M61+Q61+U61+Y61+AC61+AG61+AK61+AO61+AS61+AW61+BA61</f>
        <v/>
      </c>
      <c r="BC61" s="3950" t="n"/>
    </row>
    <row customFormat="1" customHeight="1" ht="30" r="62" s="2012">
      <c r="A62" s="3944" t="inlineStr">
        <is>
          <t>FOURNITURE DE MOBILIERS POUR LA NOUVELLE AGENCE MOOV AFRICA GDIZ</t>
        </is>
      </c>
      <c r="B62" s="3945" t="inlineStr">
        <is>
          <t xml:space="preserve">BC24090034 </t>
        </is>
      </c>
      <c r="C62" s="3946" t="n">
        <v>45555</v>
      </c>
      <c r="D62" s="3944" t="inlineStr">
        <is>
          <t>MAROC BUREAU</t>
        </is>
      </c>
      <c r="E62" s="3944" t="inlineStr">
        <is>
          <t>DAF</t>
        </is>
      </c>
      <c r="F62" s="3947" t="n">
        <v>0</v>
      </c>
      <c r="G62" s="3947" t="n">
        <v>0</v>
      </c>
      <c r="H62" s="3947" t="n">
        <v>0</v>
      </c>
      <c r="I62" s="3947" t="n">
        <v>0</v>
      </c>
      <c r="J62" s="3947" t="n">
        <v>0</v>
      </c>
      <c r="K62" s="3947" t="n">
        <v>0</v>
      </c>
      <c r="L62" s="3947" t="n">
        <v>0</v>
      </c>
      <c r="M62" s="3947" t="n">
        <v>0</v>
      </c>
      <c r="N62" s="3947" t="n">
        <v>0</v>
      </c>
      <c r="O62" s="3947" t="n">
        <v>0</v>
      </c>
      <c r="P62" s="3947" t="n">
        <v>0</v>
      </c>
      <c r="Q62" s="3947" t="n">
        <v>0</v>
      </c>
      <c r="R62" s="3947" t="n">
        <v>0</v>
      </c>
      <c r="S62" s="3947" t="n">
        <v>0</v>
      </c>
      <c r="T62" s="3947" t="n">
        <v>0</v>
      </c>
      <c r="U62" s="3947" t="n">
        <v>0</v>
      </c>
      <c r="V62" s="3947" t="n">
        <v>0</v>
      </c>
      <c r="W62" s="3947" t="n">
        <v>0</v>
      </c>
      <c r="X62" s="3947" t="n">
        <v>0</v>
      </c>
      <c r="Y62" s="3947" t="n">
        <v>0</v>
      </c>
      <c r="Z62" s="3947" t="n">
        <v>0</v>
      </c>
      <c r="AA62" s="3947" t="n">
        <v>0</v>
      </c>
      <c r="AB62" s="3947" t="n">
        <v>0</v>
      </c>
      <c r="AC62" s="3947" t="n">
        <v>0</v>
      </c>
      <c r="AD62" s="3947" t="n">
        <v>0</v>
      </c>
      <c r="AE62" s="3947" t="n">
        <v>0</v>
      </c>
      <c r="AF62" s="3947" t="n">
        <v>0</v>
      </c>
      <c r="AG62" s="3947" t="n">
        <v>0</v>
      </c>
      <c r="AH62" s="3947" t="n">
        <v>9424790</v>
      </c>
      <c r="AI62" s="3947" t="n">
        <v>0</v>
      </c>
      <c r="AJ62" s="3947" t="n">
        <v>0</v>
      </c>
      <c r="AK62" s="3947" t="n">
        <v>9424790</v>
      </c>
      <c r="AL62" s="3947" t="n">
        <v>0</v>
      </c>
      <c r="AM62" s="3947" t="n">
        <v>0</v>
      </c>
      <c r="AN62" s="3947" t="n">
        <v>0</v>
      </c>
      <c r="AO62" s="3947" t="n">
        <v>0</v>
      </c>
      <c r="AP62" s="3947" t="n">
        <v>0</v>
      </c>
      <c r="AQ62" s="3947" t="n">
        <v>0</v>
      </c>
      <c r="AR62" s="3947" t="n">
        <v>0</v>
      </c>
      <c r="AS62" s="3947" t="n">
        <v>0</v>
      </c>
      <c r="AT62" s="3947" t="n">
        <v>1492302</v>
      </c>
      <c r="AU62" s="3947" t="n">
        <v>0</v>
      </c>
      <c r="AV62" s="3947" t="n">
        <v>0</v>
      </c>
      <c r="AW62" s="3947" t="n">
        <v>1492302</v>
      </c>
      <c r="AX62" s="3948" t="n">
        <v>0</v>
      </c>
      <c r="AY62" s="3948" t="n">
        <v>0</v>
      </c>
      <c r="AZ62" s="3948" t="n">
        <v>0</v>
      </c>
      <c r="BA62" s="3948" t="n">
        <v>0</v>
      </c>
      <c r="BB62" s="3949">
        <f>I62+M62+Q62+U62+Y62+AC62+AG62+AK62+AO62+AS62+AW62+BA62</f>
        <v/>
      </c>
      <c r="BC62" s="3950" t="n"/>
    </row>
    <row customFormat="1" customHeight="1" ht="30" r="63" s="2012">
      <c r="A63" s="3944" t="inlineStr">
        <is>
          <t>COMMANDE COMPLEMENTAIRE RAN 2023 (COMMANDE N°1)
FOURNITURE</t>
        </is>
      </c>
      <c r="B63" s="3945" t="inlineStr">
        <is>
          <t>BC24090036</t>
        </is>
      </c>
      <c r="C63" s="3946" t="n">
        <v>45555</v>
      </c>
      <c r="D63" s="3944" t="inlineStr">
        <is>
          <t>ERICSSON AB</t>
        </is>
      </c>
      <c r="E63" s="3944" t="inlineStr">
        <is>
          <t>DT</t>
        </is>
      </c>
      <c r="F63" s="3947" t="n">
        <v>62746253</v>
      </c>
      <c r="G63" s="3947" t="n">
        <v>0</v>
      </c>
      <c r="H63" s="3947" t="n">
        <v>54130050</v>
      </c>
      <c r="I63" s="3947" t="n">
        <v>116876303</v>
      </c>
      <c r="J63" s="3947" t="n">
        <v>124443734</v>
      </c>
      <c r="K63" s="3947" t="n">
        <v>0</v>
      </c>
      <c r="L63" s="3947" t="n">
        <v>2529111</v>
      </c>
      <c r="M63" s="3947" t="n">
        <v>126972845</v>
      </c>
      <c r="N63" s="3947" t="n">
        <v>82962490</v>
      </c>
      <c r="O63" s="3947" t="n">
        <v>0</v>
      </c>
      <c r="P63" s="3947" t="n">
        <v>2865307</v>
      </c>
      <c r="Q63" s="3947" t="n">
        <v>85827797</v>
      </c>
      <c r="R63" s="3947" t="n">
        <v>0</v>
      </c>
      <c r="S63" s="3947" t="n">
        <v>0</v>
      </c>
      <c r="T63" s="3947" t="n">
        <v>525902</v>
      </c>
      <c r="U63" s="3947" t="n">
        <v>525902</v>
      </c>
      <c r="V63" s="3947" t="n">
        <v>0</v>
      </c>
      <c r="W63" s="3947" t="n">
        <v>0</v>
      </c>
      <c r="X63" s="3947" t="n">
        <v>1993544</v>
      </c>
      <c r="Y63" s="3947" t="n">
        <v>1993544</v>
      </c>
      <c r="Z63" s="3947" t="n">
        <v>0</v>
      </c>
      <c r="AA63" s="3947" t="n">
        <v>0</v>
      </c>
      <c r="AB63" s="3947" t="n">
        <v>0</v>
      </c>
      <c r="AC63" s="3947" t="n">
        <v>0</v>
      </c>
      <c r="AD63" s="3947" t="n">
        <v>0</v>
      </c>
      <c r="AE63" s="3947" t="n">
        <v>0</v>
      </c>
      <c r="AF63" s="3947" t="n">
        <v>0</v>
      </c>
      <c r="AG63" s="3947" t="n">
        <v>0</v>
      </c>
      <c r="AH63" s="3947" t="n">
        <v>0</v>
      </c>
      <c r="AI63" s="3947" t="n">
        <v>0</v>
      </c>
      <c r="AJ63" s="3947" t="n">
        <v>321566</v>
      </c>
      <c r="AK63" s="3947" t="n">
        <v>321566</v>
      </c>
      <c r="AL63" s="3947" t="n">
        <v>0</v>
      </c>
      <c r="AM63" s="3947" t="n">
        <v>0</v>
      </c>
      <c r="AN63" s="3947" t="n">
        <v>0</v>
      </c>
      <c r="AO63" s="3947" t="n">
        <v>0</v>
      </c>
      <c r="AP63" s="3947" t="n">
        <v>0</v>
      </c>
      <c r="AQ63" s="3947" t="n">
        <v>0</v>
      </c>
      <c r="AR63" s="3947" t="n">
        <v>0</v>
      </c>
      <c r="AS63" s="3947" t="n">
        <v>0</v>
      </c>
      <c r="AT63" s="3947" t="n">
        <v>0</v>
      </c>
      <c r="AU63" s="3947" t="n">
        <v>0</v>
      </c>
      <c r="AV63" s="3947" t="n">
        <v>0</v>
      </c>
      <c r="AW63" s="3947" t="n">
        <v>0</v>
      </c>
      <c r="AX63" s="3948" t="n">
        <v>0</v>
      </c>
      <c r="AY63" s="3948" t="n">
        <v>0</v>
      </c>
      <c r="AZ63" s="3948" t="n">
        <v>0</v>
      </c>
      <c r="BA63" s="3948" t="n">
        <v>0</v>
      </c>
      <c r="BB63" s="3949">
        <f>I63+M63+Q63+U63+Y63+AC63+AG63+AK63+AO63+AS63+AW63+BA63</f>
        <v/>
      </c>
      <c r="BC63" s="3950" t="n"/>
    </row>
    <row customFormat="1" customHeight="1" ht="30" r="64" s="2012">
      <c r="A64" s="3944" t="inlineStr">
        <is>
          <t>COMMANDE COMPLEMENTAIRE RAN 2023 (COMMANDE N°1)
PRESTATIONS</t>
        </is>
      </c>
      <c r="B64" s="3945" t="inlineStr">
        <is>
          <t>BC24090037</t>
        </is>
      </c>
      <c r="C64" s="3946" t="n">
        <v>45555</v>
      </c>
      <c r="D64" s="3944" t="inlineStr">
        <is>
          <t>ERICSSON SENEGAL SUCCURSAL AU BENIN</t>
        </is>
      </c>
      <c r="E64" s="3944" t="inlineStr">
        <is>
          <t>DT</t>
        </is>
      </c>
      <c r="F64" s="3947" t="n">
        <v>0</v>
      </c>
      <c r="G64" s="3947" t="n">
        <v>0</v>
      </c>
      <c r="H64" s="3947" t="n">
        <v>0</v>
      </c>
      <c r="I64" s="3947" t="n">
        <v>0</v>
      </c>
      <c r="J64" s="3947" t="n">
        <v>0</v>
      </c>
      <c r="K64" s="3947" t="n">
        <v>0</v>
      </c>
      <c r="L64" s="3947" t="n">
        <v>0</v>
      </c>
      <c r="M64" s="3947" t="n">
        <v>0</v>
      </c>
      <c r="N64" s="3947" t="n">
        <v>0</v>
      </c>
      <c r="O64" s="3947" t="n">
        <v>0</v>
      </c>
      <c r="P64" s="3947" t="n">
        <v>0</v>
      </c>
      <c r="Q64" s="3947" t="n">
        <v>0</v>
      </c>
      <c r="R64" s="3947" t="n">
        <v>0</v>
      </c>
      <c r="S64" s="3947" t="n">
        <v>0</v>
      </c>
      <c r="T64" s="3947" t="n">
        <v>0</v>
      </c>
      <c r="U64" s="3947" t="n">
        <v>0</v>
      </c>
      <c r="V64" s="3947" t="n">
        <v>0</v>
      </c>
      <c r="W64" s="3947" t="n">
        <v>159515623</v>
      </c>
      <c r="X64" s="3947" t="n">
        <v>0</v>
      </c>
      <c r="Y64" s="3947" t="n">
        <v>159515623</v>
      </c>
      <c r="Z64" s="3947" t="n">
        <v>0</v>
      </c>
      <c r="AA64" s="3947" t="n">
        <v>28712813</v>
      </c>
      <c r="AB64" s="3947" t="n">
        <v>0</v>
      </c>
      <c r="AC64" s="3947" t="n">
        <v>28712813</v>
      </c>
      <c r="AD64" s="3947" t="n">
        <v>0</v>
      </c>
      <c r="AE64" s="3947" t="n">
        <v>0</v>
      </c>
      <c r="AF64" s="3947" t="n">
        <v>0</v>
      </c>
      <c r="AG64" s="3947" t="n">
        <v>0</v>
      </c>
      <c r="AH64" s="3947" t="n">
        <v>0</v>
      </c>
      <c r="AI64" s="3947" t="n">
        <v>0</v>
      </c>
      <c r="AJ64" s="3947" t="n">
        <v>0</v>
      </c>
      <c r="AK64" s="3947" t="n">
        <v>0</v>
      </c>
      <c r="AL64" s="3947" t="n">
        <v>0</v>
      </c>
      <c r="AM64" s="3947" t="n">
        <v>0</v>
      </c>
      <c r="AN64" s="3947" t="n">
        <v>0</v>
      </c>
      <c r="AO64" s="3947" t="n">
        <v>0</v>
      </c>
      <c r="AP64" s="3947" t="n">
        <v>0</v>
      </c>
      <c r="AQ64" s="3947" t="n">
        <v>0</v>
      </c>
      <c r="AR64" s="3947" t="n">
        <v>0</v>
      </c>
      <c r="AS64" s="3947" t="n">
        <v>0</v>
      </c>
      <c r="AT64" s="3947" t="n">
        <v>0</v>
      </c>
      <c r="AU64" s="3947" t="n">
        <v>3190312</v>
      </c>
      <c r="AV64" s="3947" t="n">
        <v>0</v>
      </c>
      <c r="AW64" s="3947" t="n">
        <v>3190312</v>
      </c>
      <c r="AX64" s="3948" t="n">
        <v>0</v>
      </c>
      <c r="AY64" s="3948" t="n">
        <v>0</v>
      </c>
      <c r="AZ64" s="3948" t="n">
        <v>0</v>
      </c>
      <c r="BA64" s="3948" t="n">
        <v>0</v>
      </c>
      <c r="BB64" s="3949">
        <f>I64+M64+Q64+U64+Y64+AC64+AG64+AK64+AO64+AS64+AW64+BA64</f>
        <v/>
      </c>
      <c r="BC64" s="3950" t="n"/>
    </row>
    <row customFormat="1" customHeight="1" ht="30" r="65" s="2012">
      <c r="A65" s="3944" t="inlineStr">
        <is>
          <t>GESTION TECHNIQUE DU TRAFIC DE L'EDITION 2024 DU FESTIVAL WE LOVE EYA  
PRESTATIONS</t>
        </is>
      </c>
      <c r="B65" s="3945" t="inlineStr">
        <is>
          <t>BC24100012</t>
        </is>
      </c>
      <c r="C65" s="3946" t="n">
        <v>45583</v>
      </c>
      <c r="D65" s="3944" t="inlineStr">
        <is>
          <t>ERICSSON SENEGAL SUCCURSALE AU BENIN</t>
        </is>
      </c>
      <c r="E65" s="3944" t="inlineStr">
        <is>
          <t>DT</t>
        </is>
      </c>
      <c r="F65" s="3947" t="n">
        <v>0</v>
      </c>
      <c r="G65" s="3947" t="n">
        <v>113696408</v>
      </c>
      <c r="H65" s="3947" t="n">
        <v>0</v>
      </c>
      <c r="I65" s="3947" t="n">
        <v>113696408</v>
      </c>
      <c r="J65" s="3947" t="n">
        <v>0</v>
      </c>
      <c r="K65" s="3947" t="n">
        <v>0</v>
      </c>
      <c r="L65" s="3947" t="n">
        <v>0</v>
      </c>
      <c r="M65" s="3947" t="n">
        <v>0</v>
      </c>
      <c r="N65" s="3947" t="n">
        <v>0</v>
      </c>
      <c r="O65" s="3947" t="n">
        <v>0</v>
      </c>
      <c r="P65" s="3947" t="n">
        <v>0</v>
      </c>
      <c r="Q65" s="3947" t="n">
        <v>0</v>
      </c>
      <c r="R65" s="3947" t="n">
        <v>0</v>
      </c>
      <c r="S65" s="3947" t="n">
        <v>0</v>
      </c>
      <c r="T65" s="3947" t="n">
        <v>0</v>
      </c>
      <c r="U65" s="3947" t="n">
        <v>0</v>
      </c>
      <c r="V65" s="3947" t="n">
        <v>0</v>
      </c>
      <c r="W65" s="3947" t="n">
        <v>0</v>
      </c>
      <c r="X65" s="3947" t="n">
        <v>0</v>
      </c>
      <c r="Y65" s="3947" t="n">
        <v>0</v>
      </c>
      <c r="Z65" s="3947" t="n">
        <v>0</v>
      </c>
      <c r="AA65" s="3947" t="n">
        <v>0</v>
      </c>
      <c r="AB65" s="3947" t="n">
        <v>0</v>
      </c>
      <c r="AC65" s="3947" t="n">
        <v>0</v>
      </c>
      <c r="AD65" s="3947" t="n">
        <v>0</v>
      </c>
      <c r="AE65" s="3947" t="n">
        <v>0</v>
      </c>
      <c r="AF65" s="3947" t="n">
        <v>0</v>
      </c>
      <c r="AG65" s="3947" t="n">
        <v>0</v>
      </c>
      <c r="AH65" s="3947" t="n">
        <v>0</v>
      </c>
      <c r="AI65" s="3947" t="n">
        <v>0</v>
      </c>
      <c r="AJ65" s="3947" t="n">
        <v>0</v>
      </c>
      <c r="AK65" s="3947" t="n">
        <v>0</v>
      </c>
      <c r="AL65" s="3947" t="n">
        <v>0</v>
      </c>
      <c r="AM65" s="3947" t="n">
        <v>0</v>
      </c>
      <c r="AN65" s="3947" t="n">
        <v>0</v>
      </c>
      <c r="AO65" s="3947" t="n">
        <v>0</v>
      </c>
      <c r="AP65" s="3947" t="n">
        <v>0</v>
      </c>
      <c r="AQ65" s="3947" t="n">
        <v>0</v>
      </c>
      <c r="AR65" s="3947" t="n">
        <v>0</v>
      </c>
      <c r="AS65" s="3947" t="n">
        <v>0</v>
      </c>
      <c r="AT65" s="3947" t="n">
        <v>0</v>
      </c>
      <c r="AU65" s="3947" t="n">
        <v>0</v>
      </c>
      <c r="AV65" s="3947" t="n">
        <v>0</v>
      </c>
      <c r="AW65" s="3947" t="n">
        <v>0</v>
      </c>
      <c r="AX65" s="3948" t="n">
        <v>0</v>
      </c>
      <c r="AY65" s="3948" t="n">
        <v>0</v>
      </c>
      <c r="AZ65" s="3948" t="n">
        <v>0</v>
      </c>
      <c r="BA65" s="3948" t="n">
        <v>0</v>
      </c>
      <c r="BB65" s="3949">
        <f>I65+M65+Q65+U65+Y65+AC65+AG65+AK65+AO65+AS65+AW65+BA65</f>
        <v/>
      </c>
      <c r="BC65" s="3950" t="n"/>
    </row>
    <row customFormat="1" customHeight="1" ht="30" r="66" s="2012">
      <c r="A66" s="3944" t="inlineStr">
        <is>
          <t xml:space="preserve">PROGRAMME RAN 2023 COMMANDE N°04 :
FOURNITURES POUR 10 MACROS BTS </t>
        </is>
      </c>
      <c r="B66" s="3945" t="inlineStr">
        <is>
          <t>BC24100014</t>
        </is>
      </c>
      <c r="C66" s="3946" t="n">
        <v>45583</v>
      </c>
      <c r="D66" s="3944" t="inlineStr">
        <is>
          <t>ERICSSON AB</t>
        </is>
      </c>
      <c r="E66" s="3944" t="inlineStr">
        <is>
          <t>DT</t>
        </is>
      </c>
      <c r="F66" s="3947" t="n">
        <v>17245110</v>
      </c>
      <c r="G66" s="3947" t="n">
        <v>0</v>
      </c>
      <c r="H66" s="3947" t="n">
        <v>15508100</v>
      </c>
      <c r="I66" s="3947" t="n">
        <v>32753210</v>
      </c>
      <c r="J66" s="3947" t="n">
        <v>137960876</v>
      </c>
      <c r="K66" s="3947" t="n">
        <v>0</v>
      </c>
      <c r="L66" s="3947" t="n">
        <v>5501178</v>
      </c>
      <c r="M66" s="3947" t="n">
        <v>143462054</v>
      </c>
      <c r="N66" s="3947" t="n">
        <v>17245110</v>
      </c>
      <c r="O66" s="3947" t="n">
        <v>0</v>
      </c>
      <c r="P66" s="3947" t="n">
        <v>43814825</v>
      </c>
      <c r="Q66" s="3947" t="n">
        <v>61059935</v>
      </c>
      <c r="R66" s="3947" t="n">
        <v>0</v>
      </c>
      <c r="S66" s="3947" t="n">
        <v>0</v>
      </c>
      <c r="T66" s="3947" t="n">
        <v>0</v>
      </c>
      <c r="U66" s="3947" t="n">
        <v>0</v>
      </c>
      <c r="V66" s="3947" t="n">
        <v>0</v>
      </c>
      <c r="W66" s="3947" t="n">
        <v>0</v>
      </c>
      <c r="X66" s="3947" t="n">
        <v>0</v>
      </c>
      <c r="Y66" s="3947" t="n">
        <v>0</v>
      </c>
      <c r="Z66" s="3947" t="n">
        <v>0</v>
      </c>
      <c r="AA66" s="3947" t="n">
        <v>0</v>
      </c>
      <c r="AB66" s="3947" t="n">
        <v>0</v>
      </c>
      <c r="AC66" s="3947" t="n">
        <v>0</v>
      </c>
      <c r="AD66" s="3947" t="n">
        <v>0</v>
      </c>
      <c r="AE66" s="3947" t="n">
        <v>0</v>
      </c>
      <c r="AF66" s="3947" t="n">
        <v>0</v>
      </c>
      <c r="AG66" s="3947" t="n">
        <v>0</v>
      </c>
      <c r="AH66" s="3947" t="n">
        <v>0</v>
      </c>
      <c r="AI66" s="3947" t="n">
        <v>0</v>
      </c>
      <c r="AJ66" s="3947" t="n">
        <v>0</v>
      </c>
      <c r="AK66" s="3947" t="n">
        <v>0</v>
      </c>
      <c r="AL66" s="3947" t="n">
        <v>0</v>
      </c>
      <c r="AM66" s="3947" t="n">
        <v>0</v>
      </c>
      <c r="AN66" s="3947" t="n">
        <v>0</v>
      </c>
      <c r="AO66" s="3947" t="n">
        <v>0</v>
      </c>
      <c r="AP66" s="3947" t="n">
        <v>0</v>
      </c>
      <c r="AQ66" s="3947" t="n">
        <v>0</v>
      </c>
      <c r="AR66" s="3947" t="n">
        <v>0</v>
      </c>
      <c r="AS66" s="3947" t="n">
        <v>0</v>
      </c>
      <c r="AT66" s="3947" t="n">
        <v>0</v>
      </c>
      <c r="AU66" s="3947" t="n">
        <v>0</v>
      </c>
      <c r="AV66" s="3947" t="n">
        <v>0</v>
      </c>
      <c r="AW66" s="3947" t="n">
        <v>0</v>
      </c>
      <c r="AX66" s="3948" t="n">
        <v>0</v>
      </c>
      <c r="AY66" s="3948" t="n">
        <v>0</v>
      </c>
      <c r="AZ66" s="3948" t="n">
        <v>0</v>
      </c>
      <c r="BA66" s="3948" t="n">
        <v>0</v>
      </c>
      <c r="BB66" s="3949">
        <f>I66+M66+Q66+U66+Y66+AC66+AG66+AK66+AO66+AS66+AW66+BA66</f>
        <v/>
      </c>
      <c r="BC66" s="3950" t="n"/>
    </row>
    <row customFormat="1" customHeight="1" ht="30" r="67" s="2012">
      <c r="A67" s="3944" t="inlineStr">
        <is>
          <t>FOURNITURE, TRANSPORT ET INSTALLATION DE MODULES SOLAIRES PHOTOVOLTAÏQUES ET D'ATELIER D'ÉNERGIE SOLAIRE SUR 50 SITES GSM</t>
        </is>
      </c>
      <c r="B67" s="3945" t="inlineStr">
        <is>
          <t>BC24100015</t>
        </is>
      </c>
      <c r="C67" s="3946" t="n">
        <v>45590</v>
      </c>
      <c r="D67" s="3944" t="inlineStr">
        <is>
          <t>INTEGRATED POWER TECHNOLOGIES</t>
        </is>
      </c>
      <c r="E67" s="3944" t="inlineStr">
        <is>
          <t>DT</t>
        </is>
      </c>
      <c r="F67" s="3947" t="n">
        <v>0</v>
      </c>
      <c r="G67" s="3947" t="n">
        <v>0</v>
      </c>
      <c r="H67" s="3947" t="n">
        <v>132986</v>
      </c>
      <c r="I67" s="3947" t="n">
        <v>132986</v>
      </c>
      <c r="J67" s="3947" t="n">
        <v>165128975</v>
      </c>
      <c r="K67" s="3947" t="n">
        <v>0</v>
      </c>
      <c r="L67" s="3947" t="n">
        <v>12587224</v>
      </c>
      <c r="M67" s="3947" t="n">
        <v>177716199</v>
      </c>
      <c r="N67" s="3947" t="n">
        <v>165128976</v>
      </c>
      <c r="O67" s="3947" t="n">
        <v>0</v>
      </c>
      <c r="P67" s="3947" t="n">
        <v>23961954</v>
      </c>
      <c r="Q67" s="3947" t="n">
        <v>189090930</v>
      </c>
      <c r="R67" s="3947" t="n">
        <v>330257950</v>
      </c>
      <c r="S67" s="3947" t="n">
        <v>0</v>
      </c>
      <c r="T67" s="3947" t="n">
        <v>23486270</v>
      </c>
      <c r="U67" s="3947" t="n">
        <v>353744220</v>
      </c>
      <c r="V67" s="3947" t="n">
        <v>0</v>
      </c>
      <c r="W67" s="3947" t="n">
        <v>0</v>
      </c>
      <c r="X67" s="3947" t="n">
        <v>4244814</v>
      </c>
      <c r="Y67" s="3947" t="n">
        <v>4244814</v>
      </c>
      <c r="Z67" s="3947" t="n">
        <v>0</v>
      </c>
      <c r="AA67" s="3947" t="n">
        <v>0</v>
      </c>
      <c r="AB67" s="3947" t="n">
        <v>0</v>
      </c>
      <c r="AC67" s="3947" t="n">
        <v>0</v>
      </c>
      <c r="AD67" s="3947" t="n">
        <v>0</v>
      </c>
      <c r="AE67" s="3947" t="n">
        <v>0</v>
      </c>
      <c r="AF67" s="3947" t="n">
        <v>0</v>
      </c>
      <c r="AG67" s="3947" t="n">
        <v>0</v>
      </c>
      <c r="AH67" s="3947" t="n">
        <v>0</v>
      </c>
      <c r="AI67" s="3947" t="n">
        <v>0</v>
      </c>
      <c r="AJ67" s="3947" t="n">
        <v>192211</v>
      </c>
      <c r="AK67" s="3947" t="n">
        <v>192211</v>
      </c>
      <c r="AL67" s="3947" t="n">
        <v>0</v>
      </c>
      <c r="AM67" s="3947" t="n">
        <v>0</v>
      </c>
      <c r="AN67" s="3947" t="n">
        <v>0</v>
      </c>
      <c r="AO67" s="3947" t="n">
        <v>0</v>
      </c>
      <c r="AP67" s="3947" t="n">
        <v>0</v>
      </c>
      <c r="AQ67" s="3947" t="n">
        <v>0</v>
      </c>
      <c r="AR67" s="3947" t="n">
        <v>0</v>
      </c>
      <c r="AS67" s="3947" t="n">
        <v>0</v>
      </c>
      <c r="AT67" s="3947" t="n">
        <v>0</v>
      </c>
      <c r="AU67" s="3947" t="n">
        <v>0</v>
      </c>
      <c r="AV67" s="3947" t="n">
        <v>0</v>
      </c>
      <c r="AW67" s="3947" t="n">
        <v>0</v>
      </c>
      <c r="AX67" s="3948" t="n">
        <v>0</v>
      </c>
      <c r="AY67" s="3948" t="n">
        <v>0</v>
      </c>
      <c r="AZ67" s="3948" t="n">
        <v>0</v>
      </c>
      <c r="BA67" s="3948" t="n">
        <v>0</v>
      </c>
      <c r="BB67" s="3949">
        <f>I67+M67+Q67+U67+Y67+AC67+AG67+AK67+AO67+AS67+AW67+BA67</f>
        <v/>
      </c>
      <c r="BC67" s="3950" t="n"/>
    </row>
    <row customFormat="1" customHeight="1" ht="30" r="68" s="2012">
      <c r="A68" s="3944" t="inlineStr">
        <is>
          <t>INSTALLATION DE MODULES SOLAIRES PHOTOVOLTAÏQUES ET D'ATELIER D'ÉNERGIE SOLAIRE SUR 50 SITES GSM</t>
        </is>
      </c>
      <c r="B68" s="3945" t="inlineStr">
        <is>
          <t>BC24100016</t>
        </is>
      </c>
      <c r="C68" s="3946" t="n">
        <v>45590</v>
      </c>
      <c r="D68" s="3944" t="inlineStr">
        <is>
          <t>SAGEMCOM BENIN</t>
        </is>
      </c>
      <c r="E68" s="3944" t="inlineStr">
        <is>
          <t>DT</t>
        </is>
      </c>
      <c r="F68" s="3947" t="n">
        <v>0</v>
      </c>
      <c r="G68" s="3947" t="n">
        <v>0</v>
      </c>
      <c r="H68" s="3947" t="n">
        <v>0</v>
      </c>
      <c r="I68" s="3947" t="n">
        <v>0</v>
      </c>
      <c r="J68" s="3947" t="n">
        <v>0</v>
      </c>
      <c r="K68" s="3947" t="n">
        <v>0</v>
      </c>
      <c r="L68" s="3947" t="n">
        <v>0</v>
      </c>
      <c r="M68" s="3947" t="n">
        <v>0</v>
      </c>
      <c r="N68" s="3947" t="n">
        <v>0</v>
      </c>
      <c r="O68" s="3947" t="n">
        <v>0</v>
      </c>
      <c r="P68" s="3947" t="n">
        <v>0</v>
      </c>
      <c r="Q68" s="3947" t="n">
        <v>0</v>
      </c>
      <c r="R68" s="3947" t="n">
        <v>0</v>
      </c>
      <c r="S68" s="3947" t="n">
        <v>112278240</v>
      </c>
      <c r="T68" s="3947" t="n">
        <v>0</v>
      </c>
      <c r="U68" s="3947" t="n">
        <v>112278240</v>
      </c>
      <c r="V68" s="3947" t="n">
        <v>0</v>
      </c>
      <c r="W68" s="3947" t="n">
        <v>28069560</v>
      </c>
      <c r="X68" s="3947" t="n">
        <v>0</v>
      </c>
      <c r="Y68" s="3947" t="n">
        <v>28069560</v>
      </c>
      <c r="Z68" s="3947" t="n">
        <v>0</v>
      </c>
      <c r="AA68" s="3947" t="n">
        <v>0</v>
      </c>
      <c r="AB68" s="3947" t="n">
        <v>0</v>
      </c>
      <c r="AC68" s="3947" t="n">
        <v>0</v>
      </c>
      <c r="AD68" s="3947" t="n">
        <v>0</v>
      </c>
      <c r="AE68" s="3947" t="n">
        <v>0</v>
      </c>
      <c r="AF68" s="3947" t="n">
        <v>0</v>
      </c>
      <c r="AG68" s="3947" t="n">
        <v>0</v>
      </c>
      <c r="AH68" s="3947" t="n">
        <v>0</v>
      </c>
      <c r="AI68" s="3947" t="n">
        <v>0</v>
      </c>
      <c r="AJ68" s="3947" t="n">
        <v>0</v>
      </c>
      <c r="AK68" s="3947" t="n">
        <v>0</v>
      </c>
      <c r="AL68" s="3947" t="n">
        <v>0</v>
      </c>
      <c r="AM68" s="3947" t="n">
        <v>0</v>
      </c>
      <c r="AN68" s="3947" t="n">
        <v>0</v>
      </c>
      <c r="AO68" s="3947" t="n">
        <v>0</v>
      </c>
      <c r="AP68" s="3947" t="n">
        <v>0</v>
      </c>
      <c r="AQ68" s="3947" t="n">
        <v>0</v>
      </c>
      <c r="AR68" s="3947" t="n">
        <v>0</v>
      </c>
      <c r="AS68" s="3947" t="n">
        <v>0</v>
      </c>
      <c r="AT68" s="3947" t="n">
        <v>0</v>
      </c>
      <c r="AU68" s="3947" t="n">
        <v>0</v>
      </c>
      <c r="AV68" s="3947" t="n">
        <v>0</v>
      </c>
      <c r="AW68" s="3947" t="n">
        <v>0</v>
      </c>
      <c r="AX68" s="3948" t="n">
        <v>0</v>
      </c>
      <c r="AY68" s="3948" t="n">
        <v>0</v>
      </c>
      <c r="AZ68" s="3948" t="n">
        <v>0</v>
      </c>
      <c r="BA68" s="3948" t="n">
        <v>0</v>
      </c>
      <c r="BB68" s="3949">
        <f>I68+M68+Q68+U68+Y68+AC68+AG68+AK68+AO68+AS68+AW68+BA68</f>
        <v/>
      </c>
      <c r="BC68" s="3950" t="n"/>
    </row>
    <row customFormat="1" customHeight="1" ht="30" r="69" s="2012">
      <c r="A69" s="3944" t="inlineStr">
        <is>
          <t>FOURNITURE ET TRANSPORT DE MODULES SOLAIRES PHOTOVOLTAÏQUES ET ATELIER D’ENERGIE SOLAIRE SUR 50 SITES GSM</t>
        </is>
      </c>
      <c r="B69" s="3945" t="inlineStr">
        <is>
          <t>BC24100017</t>
        </is>
      </c>
      <c r="C69" s="3946" t="n">
        <v>45590</v>
      </c>
      <c r="D69" s="3944" t="inlineStr">
        <is>
          <t>SAGEMCOM ENERGIE &amp; TELECOM</t>
        </is>
      </c>
      <c r="E69" s="3944" t="inlineStr">
        <is>
          <t>DT</t>
        </is>
      </c>
      <c r="F69" s="3947" t="n">
        <v>0</v>
      </c>
      <c r="G69" s="3947" t="n">
        <v>0</v>
      </c>
      <c r="H69" s="3947" t="n">
        <v>0</v>
      </c>
      <c r="I69" s="3947" t="n">
        <v>0</v>
      </c>
      <c r="J69" s="3947" t="n">
        <v>0</v>
      </c>
      <c r="K69" s="3947" t="n">
        <v>0</v>
      </c>
      <c r="L69" s="3947" t="n">
        <v>0</v>
      </c>
      <c r="M69" s="3947" t="n">
        <v>0</v>
      </c>
      <c r="N69" s="3947" t="n">
        <v>124336649</v>
      </c>
      <c r="O69" s="3947" t="n">
        <v>0</v>
      </c>
      <c r="P69" s="3947" t="n">
        <v>34802970</v>
      </c>
      <c r="Q69" s="3947" t="n">
        <v>159139619</v>
      </c>
      <c r="R69" s="3947" t="n">
        <v>373009948</v>
      </c>
      <c r="S69" s="3947" t="n">
        <v>0</v>
      </c>
      <c r="T69" s="3947" t="n">
        <v>9359582</v>
      </c>
      <c r="U69" s="3947" t="n">
        <v>382369530</v>
      </c>
      <c r="V69" s="3947" t="n">
        <v>0</v>
      </c>
      <c r="W69" s="3947" t="n">
        <v>0</v>
      </c>
      <c r="X69" s="3947" t="n">
        <v>6812952</v>
      </c>
      <c r="Y69" s="3947" t="n">
        <v>6812952</v>
      </c>
      <c r="Z69" s="3947" t="n">
        <v>0</v>
      </c>
      <c r="AA69" s="3947" t="n">
        <v>0</v>
      </c>
      <c r="AB69" s="3947" t="n">
        <v>0</v>
      </c>
      <c r="AC69" s="3947" t="n">
        <v>0</v>
      </c>
      <c r="AD69" s="3947" t="n">
        <v>0</v>
      </c>
      <c r="AE69" s="3947" t="n">
        <v>0</v>
      </c>
      <c r="AF69" s="3947" t="n">
        <v>0</v>
      </c>
      <c r="AG69" s="3947" t="n">
        <v>0</v>
      </c>
      <c r="AH69" s="3947" t="n">
        <v>0</v>
      </c>
      <c r="AI69" s="3947" t="n">
        <v>0</v>
      </c>
      <c r="AJ69" s="3947" t="n">
        <v>0</v>
      </c>
      <c r="AK69" s="3947" t="n">
        <v>0</v>
      </c>
      <c r="AL69" s="3947" t="n">
        <v>0</v>
      </c>
      <c r="AM69" s="3947" t="n">
        <v>0</v>
      </c>
      <c r="AN69" s="3947" t="n">
        <v>0</v>
      </c>
      <c r="AO69" s="3947" t="n">
        <v>0</v>
      </c>
      <c r="AP69" s="3947" t="n">
        <v>0</v>
      </c>
      <c r="AQ69" s="3947" t="n">
        <v>0</v>
      </c>
      <c r="AR69" s="3947" t="n">
        <v>0</v>
      </c>
      <c r="AS69" s="3947" t="n">
        <v>0</v>
      </c>
      <c r="AT69" s="3947" t="n">
        <v>0</v>
      </c>
      <c r="AU69" s="3947" t="n">
        <v>0</v>
      </c>
      <c r="AV69" s="3947" t="n">
        <v>0</v>
      </c>
      <c r="AW69" s="3947" t="n">
        <v>0</v>
      </c>
      <c r="AX69" s="3948" t="n">
        <v>0</v>
      </c>
      <c r="AY69" s="3948" t="n">
        <v>0</v>
      </c>
      <c r="AZ69" s="3948" t="n">
        <v>0</v>
      </c>
      <c r="BA69" s="3948" t="n">
        <v>0</v>
      </c>
      <c r="BB69" s="3949">
        <f>I69+M69+Q69+U69+Y69+AC69+AG69+AK69+AO69+AS69+AW69+BA69</f>
        <v/>
      </c>
      <c r="BC69" s="3950" t="n"/>
    </row>
    <row customFormat="1" customHeight="1" ht="30" r="70" s="2012">
      <c r="A70" s="3944" t="inlineStr">
        <is>
          <t xml:space="preserve">CONSTRUCTION D'UN ENTREPÔT A AKASSATO </t>
        </is>
      </c>
      <c r="B70" s="3945" t="inlineStr">
        <is>
          <t>BC24100019</t>
        </is>
      </c>
      <c r="C70" s="3946" t="n">
        <v>45602</v>
      </c>
      <c r="D70" s="3944" t="inlineStr">
        <is>
          <t>DSID BENIN</t>
        </is>
      </c>
      <c r="E70" s="3944" t="inlineStr">
        <is>
          <t>DAF</t>
        </is>
      </c>
      <c r="F70" s="3947" t="n">
        <v>0</v>
      </c>
      <c r="G70" s="3947" t="n">
        <v>0</v>
      </c>
      <c r="H70" s="3947" t="n">
        <v>0</v>
      </c>
      <c r="I70" s="3947" t="n">
        <v>0</v>
      </c>
      <c r="J70" s="3947" t="n">
        <v>0</v>
      </c>
      <c r="K70" s="3947" t="n">
        <v>0</v>
      </c>
      <c r="L70" s="3947" t="n">
        <v>0</v>
      </c>
      <c r="M70" s="3947" t="n">
        <v>0</v>
      </c>
      <c r="N70" s="3947" t="n">
        <v>0</v>
      </c>
      <c r="O70" s="3947" t="n">
        <v>0</v>
      </c>
      <c r="P70" s="3947" t="n">
        <v>0</v>
      </c>
      <c r="Q70" s="3947" t="n">
        <v>0</v>
      </c>
      <c r="R70" s="3947" t="n">
        <v>0</v>
      </c>
      <c r="S70" s="3947" t="n">
        <v>0</v>
      </c>
      <c r="T70" s="3947" t="n">
        <v>0</v>
      </c>
      <c r="U70" s="3947" t="n">
        <v>0</v>
      </c>
      <c r="V70" s="3947" t="n">
        <v>0</v>
      </c>
      <c r="W70" s="3947" t="n">
        <v>128504136</v>
      </c>
      <c r="X70" s="3947" t="n">
        <v>0</v>
      </c>
      <c r="Y70" s="3947" t="n">
        <v>128504136</v>
      </c>
      <c r="Z70" s="3947" t="n">
        <v>0</v>
      </c>
      <c r="AA70" s="3947" t="n">
        <v>0</v>
      </c>
      <c r="AB70" s="3947" t="n">
        <v>0</v>
      </c>
      <c r="AC70" s="3947" t="n">
        <v>0</v>
      </c>
      <c r="AD70" s="3947" t="n">
        <v>0</v>
      </c>
      <c r="AE70" s="3947" t="n">
        <v>0</v>
      </c>
      <c r="AF70" s="3947" t="n">
        <v>0</v>
      </c>
      <c r="AG70" s="3947" t="n">
        <v>0</v>
      </c>
      <c r="AH70" s="3947" t="n">
        <v>0</v>
      </c>
      <c r="AI70" s="3947" t="n">
        <v>104602365</v>
      </c>
      <c r="AJ70" s="3947" t="n">
        <v>0</v>
      </c>
      <c r="AK70" s="3947" t="n">
        <v>104602365</v>
      </c>
      <c r="AL70" s="3947" t="n">
        <v>0</v>
      </c>
      <c r="AM70" s="3947" t="n">
        <v>0</v>
      </c>
      <c r="AN70" s="3947" t="n">
        <v>0</v>
      </c>
      <c r="AO70" s="3947" t="n">
        <v>0</v>
      </c>
      <c r="AP70" s="3947" t="n">
        <v>0</v>
      </c>
      <c r="AQ70" s="3947" t="n">
        <v>109571193</v>
      </c>
      <c r="AR70" s="3947" t="n">
        <v>0</v>
      </c>
      <c r="AS70" s="3947" t="n">
        <v>109571193</v>
      </c>
      <c r="AT70" s="3947" t="n">
        <v>0</v>
      </c>
      <c r="AU70" s="3947" t="n">
        <v>40264629</v>
      </c>
      <c r="AV70" s="3947" t="n">
        <v>0</v>
      </c>
      <c r="AW70" s="3947" t="n">
        <v>40264629</v>
      </c>
      <c r="AX70" s="3948" t="n">
        <v>0</v>
      </c>
      <c r="AY70" s="3948" t="n">
        <v>104174019</v>
      </c>
      <c r="AZ70" s="3948" t="n">
        <v>0</v>
      </c>
      <c r="BA70" s="3948" t="n">
        <v>104174019</v>
      </c>
      <c r="BB70" s="3949">
        <f>I70+M70+Q70+U70+Y70+AC70+AG70+AK70+AO70+AS70+AW70+BA70</f>
        <v/>
      </c>
      <c r="BC70" s="3950" t="n"/>
    </row>
    <row customFormat="1" customHeight="1" ht="30" r="71" s="2012">
      <c r="A71" s="3944" t="inlineStr">
        <is>
          <t>FOURNITURE ET TRANSPORT DE CLÔTURE METALLIQUE DES CHAMPS SOLAIRES DE 37 SITES</t>
        </is>
      </c>
      <c r="B71" s="3945" t="inlineStr">
        <is>
          <t>BC24100020</t>
        </is>
      </c>
      <c r="C71" s="3946" t="n">
        <v>45602</v>
      </c>
      <c r="D71" s="3944" t="inlineStr">
        <is>
          <t>SAGEMCOM ENERGIE &amp; TELECOM</t>
        </is>
      </c>
      <c r="E71" s="3944" t="inlineStr">
        <is>
          <t>DT</t>
        </is>
      </c>
      <c r="F71" s="3947" t="n">
        <v>42470487</v>
      </c>
      <c r="G71" s="3947" t="n">
        <v>0</v>
      </c>
      <c r="H71" s="3947" t="n">
        <v>0</v>
      </c>
      <c r="I71" s="3947" t="n">
        <v>42470487</v>
      </c>
      <c r="J71" s="3947" t="n">
        <v>0</v>
      </c>
      <c r="K71" s="3947" t="n">
        <v>0</v>
      </c>
      <c r="L71" s="3947" t="n">
        <v>0</v>
      </c>
      <c r="M71" s="3947" t="n">
        <v>0</v>
      </c>
      <c r="N71" s="3947" t="n">
        <v>0</v>
      </c>
      <c r="O71" s="3947" t="n">
        <v>0</v>
      </c>
      <c r="P71" s="3947" t="n">
        <v>0</v>
      </c>
      <c r="Q71" s="3947" t="n">
        <v>0</v>
      </c>
      <c r="R71" s="3947" t="n">
        <v>0</v>
      </c>
      <c r="S71" s="3947" t="n">
        <v>0</v>
      </c>
      <c r="T71" s="3947" t="n">
        <v>0</v>
      </c>
      <c r="U71" s="3947" t="n">
        <v>0</v>
      </c>
      <c r="V71" s="3947" t="n">
        <v>0</v>
      </c>
      <c r="W71" s="3947" t="n">
        <v>0</v>
      </c>
      <c r="X71" s="3947" t="n">
        <v>0</v>
      </c>
      <c r="Y71" s="3947" t="n">
        <v>0</v>
      </c>
      <c r="Z71" s="3947" t="n">
        <v>0</v>
      </c>
      <c r="AA71" s="3947" t="n">
        <v>0</v>
      </c>
      <c r="AB71" s="3947" t="n">
        <v>0</v>
      </c>
      <c r="AC71" s="3947" t="n">
        <v>0</v>
      </c>
      <c r="AD71" s="3947" t="n">
        <v>0</v>
      </c>
      <c r="AE71" s="3947" t="n">
        <v>0</v>
      </c>
      <c r="AF71" s="3947" t="n">
        <v>11991134</v>
      </c>
      <c r="AG71" s="3947" t="n">
        <v>11991134</v>
      </c>
      <c r="AH71" s="3947" t="n">
        <v>0</v>
      </c>
      <c r="AI71" s="3947" t="n">
        <v>0</v>
      </c>
      <c r="AJ71" s="3947" t="n">
        <v>0</v>
      </c>
      <c r="AK71" s="3947" t="n">
        <v>0</v>
      </c>
      <c r="AL71" s="3947" t="n">
        <v>0</v>
      </c>
      <c r="AM71" s="3947" t="n">
        <v>0</v>
      </c>
      <c r="AN71" s="3947" t="n">
        <v>0</v>
      </c>
      <c r="AO71" s="3947" t="n">
        <v>0</v>
      </c>
      <c r="AP71" s="3947" t="n">
        <v>0</v>
      </c>
      <c r="AQ71" s="3947" t="n">
        <v>0</v>
      </c>
      <c r="AR71" s="3947" t="n">
        <v>1108194</v>
      </c>
      <c r="AS71" s="3947" t="n">
        <v>1108194</v>
      </c>
      <c r="AT71" s="3947" t="n">
        <v>0</v>
      </c>
      <c r="AU71" s="3947" t="n">
        <v>0</v>
      </c>
      <c r="AV71" s="3947" t="n">
        <v>0</v>
      </c>
      <c r="AW71" s="3947" t="n">
        <v>0</v>
      </c>
      <c r="AX71" s="3948" t="n">
        <v>0</v>
      </c>
      <c r="AY71" s="3948" t="n">
        <v>0</v>
      </c>
      <c r="AZ71" s="3948" t="n">
        <v>0</v>
      </c>
      <c r="BA71" s="3948" t="n">
        <v>0</v>
      </c>
      <c r="BB71" s="3949">
        <f>I71+M71+Q71+U71+Y71+AC71+AG71+AK71+AO71+AS71+AW71+BA71</f>
        <v/>
      </c>
      <c r="BC71" s="3950" t="n"/>
    </row>
    <row customFormat="1" customHeight="1" ht="30" r="72" s="2012">
      <c r="A72" s="3944" t="inlineStr">
        <is>
          <t xml:space="preserve"> INSTALLATION DE CLÔTURE METALLIQUE DES CHAMPS SOLAIRES DE 37 SITES   </t>
        </is>
      </c>
      <c r="B72" s="3945" t="inlineStr">
        <is>
          <t>BC24100021</t>
        </is>
      </c>
      <c r="C72" s="3946" t="n">
        <v>45602</v>
      </c>
      <c r="D72" s="3944" t="inlineStr">
        <is>
          <t>SAGEMCOM BENIN</t>
        </is>
      </c>
      <c r="E72" s="3944" t="inlineStr">
        <is>
          <t>DT</t>
        </is>
      </c>
      <c r="F72" s="3947" t="n">
        <v>0</v>
      </c>
      <c r="G72" s="3947" t="n">
        <v>0</v>
      </c>
      <c r="H72" s="3947" t="n">
        <v>0</v>
      </c>
      <c r="I72" s="3947" t="n">
        <v>0</v>
      </c>
      <c r="J72" s="3947" t="n">
        <v>0</v>
      </c>
      <c r="K72" s="3947" t="n">
        <v>0</v>
      </c>
      <c r="L72" s="3947" t="n">
        <v>0</v>
      </c>
      <c r="M72" s="3947" t="n">
        <v>0</v>
      </c>
      <c r="N72" s="3947" t="n">
        <v>0</v>
      </c>
      <c r="O72" s="3947" t="n">
        <v>0</v>
      </c>
      <c r="P72" s="3947" t="n">
        <v>0</v>
      </c>
      <c r="Q72" s="3947" t="n">
        <v>0</v>
      </c>
      <c r="R72" s="3947" t="n">
        <v>0</v>
      </c>
      <c r="S72" s="3947" t="n">
        <v>0</v>
      </c>
      <c r="T72" s="3947" t="n">
        <v>0</v>
      </c>
      <c r="U72" s="3947" t="n">
        <v>0</v>
      </c>
      <c r="V72" s="3947" t="n">
        <v>0</v>
      </c>
      <c r="W72" s="3947" t="n">
        <v>0</v>
      </c>
      <c r="X72" s="3947" t="n">
        <v>0</v>
      </c>
      <c r="Y72" s="3947" t="n">
        <v>0</v>
      </c>
      <c r="Z72" s="3947" t="n">
        <v>0</v>
      </c>
      <c r="AA72" s="3947" t="n">
        <v>0</v>
      </c>
      <c r="AB72" s="3947" t="n">
        <v>0</v>
      </c>
      <c r="AC72" s="3947" t="n">
        <v>0</v>
      </c>
      <c r="AD72" s="3947" t="n">
        <v>0</v>
      </c>
      <c r="AE72" s="3947" t="n">
        <v>0</v>
      </c>
      <c r="AF72" s="3947" t="n">
        <v>0</v>
      </c>
      <c r="AG72" s="3947" t="n">
        <v>0</v>
      </c>
      <c r="AH72" s="3947" t="n">
        <v>0</v>
      </c>
      <c r="AI72" s="3947" t="n">
        <v>0</v>
      </c>
      <c r="AJ72" s="3947" t="n">
        <v>0</v>
      </c>
      <c r="AK72" s="3947" t="n">
        <v>0</v>
      </c>
      <c r="AL72" s="3947" t="n">
        <v>0</v>
      </c>
      <c r="AM72" s="3947" t="n">
        <v>0</v>
      </c>
      <c r="AN72" s="3947" t="n">
        <v>0</v>
      </c>
      <c r="AO72" s="3947" t="n">
        <v>0</v>
      </c>
      <c r="AP72" s="3947" t="n">
        <v>0</v>
      </c>
      <c r="AQ72" s="3947" t="n">
        <v>25934700</v>
      </c>
      <c r="AR72" s="3947" t="n">
        <v>0</v>
      </c>
      <c r="AS72" s="3947" t="n">
        <v>25934700</v>
      </c>
      <c r="AT72" s="3947" t="n">
        <v>0</v>
      </c>
      <c r="AU72" s="3947" t="n">
        <v>0</v>
      </c>
      <c r="AV72" s="3947" t="n">
        <v>0</v>
      </c>
      <c r="AW72" s="3947" t="n">
        <v>0</v>
      </c>
      <c r="AX72" s="3948" t="n">
        <v>0</v>
      </c>
      <c r="AY72" s="3948" t="n">
        <v>0</v>
      </c>
      <c r="AZ72" s="3948" t="n">
        <v>0</v>
      </c>
      <c r="BA72" s="3948" t="n">
        <v>0</v>
      </c>
      <c r="BB72" s="3949">
        <f>I72+M72+Q72+U72+Y72+AC72+AG72+AK72+AO72+AS72+AW72+BA72</f>
        <v/>
      </c>
      <c r="BC72" s="3950" t="n"/>
    </row>
    <row customFormat="1" customHeight="1" ht="30" r="73" s="2012">
      <c r="A73" s="3944" t="inlineStr">
        <is>
          <t>PROGRAMME RAN 2024 COMMANDE N°2: PRESTATIONS POUR UPGRADE DES TECHNOLOGIES 2G/3G/4G/OSS DU RÉSEAU SRAN EXISTANT À LA VERSION LOGICIELLE 23Q2 OR HIGHER</t>
        </is>
      </c>
      <c r="B73" s="3945" t="inlineStr">
        <is>
          <t>BC24100031</t>
        </is>
      </c>
      <c r="C73" s="3946" t="n">
        <v>45594</v>
      </c>
      <c r="D73" s="3944" t="inlineStr">
        <is>
          <t>ERICSSON SENEGAL SUCCURSAL AU BENIN</t>
        </is>
      </c>
      <c r="E73" s="3944" t="inlineStr">
        <is>
          <t>DT</t>
        </is>
      </c>
      <c r="F73" s="3947" t="n">
        <v>0</v>
      </c>
      <c r="G73" s="3947" t="n">
        <v>0</v>
      </c>
      <c r="H73" s="3947" t="n">
        <v>0</v>
      </c>
      <c r="I73" s="3947" t="n">
        <v>0</v>
      </c>
      <c r="J73" s="3947" t="n">
        <v>0</v>
      </c>
      <c r="K73" s="3947" t="n">
        <v>0</v>
      </c>
      <c r="L73" s="3947" t="n">
        <v>0</v>
      </c>
      <c r="M73" s="3947" t="n">
        <v>0</v>
      </c>
      <c r="N73" s="3947" t="n">
        <v>0</v>
      </c>
      <c r="O73" s="3947" t="n">
        <v>0</v>
      </c>
      <c r="P73" s="3947" t="n">
        <v>0</v>
      </c>
      <c r="Q73" s="3947" t="n">
        <v>0</v>
      </c>
      <c r="R73" s="3947" t="n">
        <v>0</v>
      </c>
      <c r="S73" s="3947" t="n">
        <v>0</v>
      </c>
      <c r="T73" s="3947" t="n">
        <v>0</v>
      </c>
      <c r="U73" s="3947" t="n">
        <v>0</v>
      </c>
      <c r="V73" s="3947" t="n">
        <v>0</v>
      </c>
      <c r="W73" s="3947" t="n">
        <v>0</v>
      </c>
      <c r="X73" s="3947" t="n">
        <v>0</v>
      </c>
      <c r="Y73" s="3947" t="n">
        <v>0</v>
      </c>
      <c r="Z73" s="3947" t="n">
        <v>0</v>
      </c>
      <c r="AA73" s="3947" t="n">
        <v>0</v>
      </c>
      <c r="AB73" s="3947" t="n">
        <v>0</v>
      </c>
      <c r="AC73" s="3947" t="n">
        <v>0</v>
      </c>
      <c r="AD73" s="3947" t="n">
        <v>0</v>
      </c>
      <c r="AE73" s="3947" t="n">
        <v>0</v>
      </c>
      <c r="AF73" s="3947" t="n">
        <v>0</v>
      </c>
      <c r="AG73" s="3947" t="n">
        <v>0</v>
      </c>
      <c r="AH73" s="3947" t="n">
        <v>0</v>
      </c>
      <c r="AI73" s="3947" t="n">
        <v>0</v>
      </c>
      <c r="AJ73" s="3947" t="n">
        <v>0</v>
      </c>
      <c r="AK73" s="3947" t="n">
        <v>0</v>
      </c>
      <c r="AL73" s="3947" t="n">
        <v>0</v>
      </c>
      <c r="AM73" s="3947" t="n">
        <v>0</v>
      </c>
      <c r="AN73" s="3947" t="n">
        <v>0</v>
      </c>
      <c r="AO73" s="3947" t="n">
        <v>0</v>
      </c>
      <c r="AP73" s="3947" t="n">
        <v>0</v>
      </c>
      <c r="AQ73" s="3947" t="n">
        <v>25751380</v>
      </c>
      <c r="AR73" s="3947" t="n">
        <v>0</v>
      </c>
      <c r="AS73" s="3947" t="n">
        <v>25751380</v>
      </c>
      <c r="AT73" s="3947" t="n">
        <v>0</v>
      </c>
      <c r="AU73" s="3947" t="n">
        <v>8583793</v>
      </c>
      <c r="AV73" s="3947" t="n">
        <v>0</v>
      </c>
      <c r="AW73" s="3947" t="n">
        <v>8583793</v>
      </c>
      <c r="AX73" s="3948" t="n">
        <v>0</v>
      </c>
      <c r="AY73" s="3948" t="n">
        <v>47210862</v>
      </c>
      <c r="AZ73" s="3948" t="n">
        <v>0</v>
      </c>
      <c r="BA73" s="3948" t="n">
        <v>47210862</v>
      </c>
      <c r="BB73" s="3949">
        <f>I73+M73+Q73+U73+Y73+AC73+AG73+AK73+AO73+AS73+AW73+BA73</f>
        <v/>
      </c>
      <c r="BC73" s="3950" t="n"/>
    </row>
    <row customFormat="1" customHeight="1" ht="30" r="74" s="2012">
      <c r="A74" s="3944" t="inlineStr">
        <is>
          <t>FOURNITURE ET TRANSPORT DE 15 SITES 5G
FRET AERIEN DES EQUIPEMENTS</t>
        </is>
      </c>
      <c r="B74" s="3945" t="inlineStr">
        <is>
          <t>BC24100032</t>
        </is>
      </c>
      <c r="C74" s="3946" t="n">
        <v>45594</v>
      </c>
      <c r="D74" s="3944" t="inlineStr">
        <is>
          <t>ERICSSON AB</t>
        </is>
      </c>
      <c r="E74" s="3944" t="inlineStr">
        <is>
          <t>DT</t>
        </is>
      </c>
      <c r="F74" s="3947" t="n">
        <v>0</v>
      </c>
      <c r="G74" s="3947" t="n">
        <v>0</v>
      </c>
      <c r="H74" s="3947" t="n">
        <v>1906311</v>
      </c>
      <c r="I74" s="3947" t="n">
        <v>1906311</v>
      </c>
      <c r="J74" s="3947" t="n">
        <v>0</v>
      </c>
      <c r="K74" s="3947" t="n">
        <v>0</v>
      </c>
      <c r="L74" s="3947" t="n">
        <v>0</v>
      </c>
      <c r="M74" s="3947" t="n">
        <v>0</v>
      </c>
      <c r="N74" s="3947" t="n">
        <v>0</v>
      </c>
      <c r="O74" s="3947" t="n">
        <v>0</v>
      </c>
      <c r="P74" s="3947" t="n">
        <v>0</v>
      </c>
      <c r="Q74" s="3947" t="n">
        <v>0</v>
      </c>
      <c r="R74" s="3947" t="n">
        <v>0</v>
      </c>
      <c r="S74" s="3947" t="n">
        <v>0</v>
      </c>
      <c r="T74" s="3947" t="n">
        <v>0</v>
      </c>
      <c r="U74" s="3947" t="n">
        <v>0</v>
      </c>
      <c r="V74" s="3947" t="n">
        <v>0</v>
      </c>
      <c r="W74" s="3947" t="n">
        <v>0</v>
      </c>
      <c r="X74" s="3947" t="n">
        <v>123680</v>
      </c>
      <c r="Y74" s="3947" t="n">
        <v>123680</v>
      </c>
      <c r="Z74" s="3947" t="n">
        <v>0</v>
      </c>
      <c r="AA74" s="3947" t="n">
        <v>0</v>
      </c>
      <c r="AB74" s="3947" t="n">
        <v>0</v>
      </c>
      <c r="AC74" s="3947" t="n">
        <v>0</v>
      </c>
      <c r="AD74" s="3947" t="n">
        <v>0</v>
      </c>
      <c r="AE74" s="3947" t="n">
        <v>0</v>
      </c>
      <c r="AF74" s="3947" t="n">
        <v>0</v>
      </c>
      <c r="AG74" s="3947" t="n">
        <v>0</v>
      </c>
      <c r="AH74" s="3947" t="n">
        <v>0</v>
      </c>
      <c r="AI74" s="3947" t="n">
        <v>0</v>
      </c>
      <c r="AJ74" s="3947" t="n">
        <v>179983</v>
      </c>
      <c r="AK74" s="3947" t="n">
        <v>179983</v>
      </c>
      <c r="AL74" s="3947" t="n">
        <v>0</v>
      </c>
      <c r="AM74" s="3947" t="n">
        <v>0</v>
      </c>
      <c r="AN74" s="3947" t="n">
        <v>0</v>
      </c>
      <c r="AO74" s="3947" t="n">
        <v>0</v>
      </c>
      <c r="AP74" s="3947" t="n">
        <v>0</v>
      </c>
      <c r="AQ74" s="3947" t="n">
        <v>0</v>
      </c>
      <c r="AR74" s="3947" t="n">
        <v>0</v>
      </c>
      <c r="AS74" s="3947" t="n">
        <v>0</v>
      </c>
      <c r="AT74" s="3947" t="n">
        <v>0</v>
      </c>
      <c r="AU74" s="3947" t="n">
        <v>0</v>
      </c>
      <c r="AV74" s="3947" t="n">
        <v>0</v>
      </c>
      <c r="AW74" s="3947" t="n">
        <v>0</v>
      </c>
      <c r="AX74" s="3948" t="n">
        <v>0</v>
      </c>
      <c r="AY74" s="3948" t="n">
        <v>0</v>
      </c>
      <c r="AZ74" s="3948" t="n">
        <v>0</v>
      </c>
      <c r="BA74" s="3948" t="n">
        <v>0</v>
      </c>
      <c r="BB74" s="3949">
        <f>I74+M74+Q74+U74+Y74+AC74+AG74+AK74+AO74+AS74+AW74+BA74</f>
        <v/>
      </c>
      <c r="BC74" s="3950" t="n"/>
    </row>
    <row customFormat="1" customHeight="1" ht="30" r="75" s="2012">
      <c r="A75" s="3944" t="inlineStr">
        <is>
          <t>PRESTATION POUR LA REINSTALLATION DE 20 LIENS D'ACCES FH IP HUAWEI</t>
        </is>
      </c>
      <c r="B75" s="3945" t="inlineStr">
        <is>
          <t>BC24100034</t>
        </is>
      </c>
      <c r="C75" s="3946" t="n">
        <v>45600</v>
      </c>
      <c r="D75" s="3944" t="inlineStr">
        <is>
          <t>HUAWEI TECHNOLOGIES BENIN</t>
        </is>
      </c>
      <c r="E75" s="3944" t="inlineStr">
        <is>
          <t>DT</t>
        </is>
      </c>
      <c r="F75" s="3947" t="n">
        <v>0</v>
      </c>
      <c r="G75" s="3947" t="n">
        <v>0</v>
      </c>
      <c r="H75" s="3947" t="n">
        <v>0</v>
      </c>
      <c r="I75" s="3947" t="n">
        <v>0</v>
      </c>
      <c r="J75" s="3947" t="n">
        <v>0</v>
      </c>
      <c r="K75" s="3947" t="n">
        <v>0</v>
      </c>
      <c r="L75" s="3947" t="n">
        <v>0</v>
      </c>
      <c r="M75" s="3947" t="n">
        <v>0</v>
      </c>
      <c r="N75" s="3947" t="n">
        <v>0</v>
      </c>
      <c r="O75" s="3947" t="n">
        <v>0</v>
      </c>
      <c r="P75" s="3947" t="n">
        <v>0</v>
      </c>
      <c r="Q75" s="3947" t="n">
        <v>0</v>
      </c>
      <c r="R75" s="3947" t="n">
        <v>0</v>
      </c>
      <c r="S75" s="3947" t="n">
        <v>0</v>
      </c>
      <c r="T75" s="3947" t="n">
        <v>0</v>
      </c>
      <c r="U75" s="3947" t="n">
        <v>0</v>
      </c>
      <c r="V75" s="3947" t="n">
        <v>0</v>
      </c>
      <c r="W75" s="3947" t="n">
        <v>0</v>
      </c>
      <c r="X75" s="3947" t="n">
        <v>0</v>
      </c>
      <c r="Y75" s="3947" t="n">
        <v>0</v>
      </c>
      <c r="Z75" s="3947" t="n">
        <v>0</v>
      </c>
      <c r="AA75" s="3947" t="n">
        <v>0</v>
      </c>
      <c r="AB75" s="3947" t="n">
        <v>0</v>
      </c>
      <c r="AC75" s="3947" t="n">
        <v>0</v>
      </c>
      <c r="AD75" s="3947" t="n">
        <v>0</v>
      </c>
      <c r="AE75" s="3947" t="n">
        <v>5810024</v>
      </c>
      <c r="AF75" s="3947" t="n">
        <v>0</v>
      </c>
      <c r="AG75" s="3947" t="n">
        <v>5810024</v>
      </c>
      <c r="AH75" s="3947" t="n">
        <v>0</v>
      </c>
      <c r="AI75" s="3947" t="n">
        <v>0</v>
      </c>
      <c r="AJ75" s="3947" t="n">
        <v>0</v>
      </c>
      <c r="AK75" s="3947" t="n">
        <v>0</v>
      </c>
      <c r="AL75" s="3947" t="n">
        <v>0</v>
      </c>
      <c r="AM75" s="3947" t="n">
        <v>8715035</v>
      </c>
      <c r="AN75" s="3947" t="n">
        <v>0</v>
      </c>
      <c r="AO75" s="3947" t="n">
        <v>8715035</v>
      </c>
      <c r="AP75" s="3947" t="n">
        <v>0</v>
      </c>
      <c r="AQ75" s="3947" t="n">
        <v>5810024</v>
      </c>
      <c r="AR75" s="3947" t="n">
        <v>0</v>
      </c>
      <c r="AS75" s="3947" t="n">
        <v>5810024</v>
      </c>
      <c r="AT75" s="3947" t="n">
        <v>0</v>
      </c>
      <c r="AU75" s="3947" t="n">
        <v>0</v>
      </c>
      <c r="AV75" s="3947" t="n">
        <v>0</v>
      </c>
      <c r="AW75" s="3947" t="n">
        <v>0</v>
      </c>
      <c r="AX75" s="3948" t="n">
        <v>0</v>
      </c>
      <c r="AY75" s="3948" t="n">
        <v>0</v>
      </c>
      <c r="AZ75" s="3948" t="n">
        <v>0</v>
      </c>
      <c r="BA75" s="3948" t="n">
        <v>0</v>
      </c>
      <c r="BB75" s="3949">
        <f>I75+M75+Q75+U75+Y75+AC75+AG75+AK75+AO75+AS75+AW75+BA75</f>
        <v/>
      </c>
      <c r="BC75" s="3950" t="n"/>
    </row>
    <row customFormat="1" customHeight="1" ht="30" r="76" s="2012">
      <c r="A76" s="3944" t="inlineStr">
        <is>
          <t xml:space="preserve">FOURNITURE ET INSTALLATION DE GARDE-CORPS ET ECHELLES SUR 13 SITES ROOFTOPS </t>
        </is>
      </c>
      <c r="B76" s="3945" t="inlineStr">
        <is>
          <t>BC24110001</t>
        </is>
      </c>
      <c r="C76" s="3946" t="n">
        <v>45604</v>
      </c>
      <c r="D76" s="3944" t="inlineStr">
        <is>
          <t>Société GROUPE D’AFRIQUE-BTP</t>
        </is>
      </c>
      <c r="E76" s="3944" t="inlineStr">
        <is>
          <t>DT</t>
        </is>
      </c>
      <c r="F76" s="3947" t="n">
        <v>12305551</v>
      </c>
      <c r="G76" s="3947" t="n">
        <v>0</v>
      </c>
      <c r="H76" s="3947" t="n">
        <v>0</v>
      </c>
      <c r="I76" s="3947" t="n">
        <v>12305551</v>
      </c>
      <c r="J76" s="3947" t="n">
        <v>0</v>
      </c>
      <c r="K76" s="3947" t="n">
        <v>0</v>
      </c>
      <c r="L76" s="3947" t="n">
        <v>0</v>
      </c>
      <c r="M76" s="3947" t="n">
        <v>0</v>
      </c>
      <c r="N76" s="3947" t="n">
        <v>0</v>
      </c>
      <c r="O76" s="3947" t="n">
        <v>0</v>
      </c>
      <c r="P76" s="3947" t="n">
        <v>0</v>
      </c>
      <c r="Q76" s="3947" t="n">
        <v>0</v>
      </c>
      <c r="R76" s="3947" t="n">
        <v>0</v>
      </c>
      <c r="S76" s="3947" t="n">
        <v>0</v>
      </c>
      <c r="T76" s="3947" t="n">
        <v>0</v>
      </c>
      <c r="U76" s="3947" t="n">
        <v>0</v>
      </c>
      <c r="V76" s="3947" t="n">
        <v>0</v>
      </c>
      <c r="W76" s="3947" t="n">
        <v>0</v>
      </c>
      <c r="X76" s="3947" t="n">
        <v>0</v>
      </c>
      <c r="Y76" s="3947" t="n">
        <v>0</v>
      </c>
      <c r="Z76" s="3947" t="n">
        <v>0</v>
      </c>
      <c r="AA76" s="3947" t="n">
        <v>0</v>
      </c>
      <c r="AB76" s="3947" t="n">
        <v>0</v>
      </c>
      <c r="AC76" s="3947" t="n">
        <v>0</v>
      </c>
      <c r="AD76" s="3947" t="n">
        <v>0</v>
      </c>
      <c r="AE76" s="3947" t="n">
        <v>0</v>
      </c>
      <c r="AF76" s="3947" t="n">
        <v>0</v>
      </c>
      <c r="AG76" s="3947" t="n">
        <v>0</v>
      </c>
      <c r="AH76" s="3947" t="n">
        <v>0</v>
      </c>
      <c r="AI76" s="3947" t="n">
        <v>0</v>
      </c>
      <c r="AJ76" s="3947" t="n">
        <v>0</v>
      </c>
      <c r="AK76" s="3947" t="n">
        <v>0</v>
      </c>
      <c r="AL76" s="3947" t="n">
        <v>0</v>
      </c>
      <c r="AM76" s="3947" t="n">
        <v>0</v>
      </c>
      <c r="AN76" s="3947" t="n">
        <v>0</v>
      </c>
      <c r="AO76" s="3947" t="n">
        <v>0</v>
      </c>
      <c r="AP76" s="3947" t="n">
        <v>0</v>
      </c>
      <c r="AQ76" s="3947" t="n">
        <v>0</v>
      </c>
      <c r="AR76" s="3947" t="n">
        <v>0</v>
      </c>
      <c r="AS76" s="3947" t="n">
        <v>0</v>
      </c>
      <c r="AT76" s="3947" t="n">
        <v>0</v>
      </c>
      <c r="AU76" s="3947" t="n">
        <v>0</v>
      </c>
      <c r="AV76" s="3947" t="n">
        <v>0</v>
      </c>
      <c r="AW76" s="3947" t="n">
        <v>0</v>
      </c>
      <c r="AX76" s="3948" t="n">
        <v>0</v>
      </c>
      <c r="AY76" s="3948" t="n">
        <v>0</v>
      </c>
      <c r="AZ76" s="3948" t="n">
        <v>0</v>
      </c>
      <c r="BA76" s="3948" t="n">
        <v>0</v>
      </c>
      <c r="BB76" s="3949">
        <f>I76+M76+Q76+U76+Y76+AC76+AG76+AK76+AO76+AS76+AW76+BA76</f>
        <v/>
      </c>
      <c r="BC76" s="3950" t="n"/>
    </row>
    <row customFormat="1" customHeight="1" ht="30" r="77" s="2012">
      <c r="A77" s="3944" t="inlineStr">
        <is>
          <t>RECONFIGURATION DES ONDULEURS NH PLUS APRES REMPLACEMENT DES 400 BATTERIES AU CT NHQ</t>
        </is>
      </c>
      <c r="B77" s="3945" t="inlineStr">
        <is>
          <t>BC24110013</t>
        </is>
      </c>
      <c r="C77" s="3946" t="n">
        <v>45623</v>
      </c>
      <c r="D77" s="3944" t="inlineStr">
        <is>
          <t>AFRICA FOURNITURES ET SERVICES</t>
        </is>
      </c>
      <c r="E77" s="3944" t="inlineStr">
        <is>
          <t>DT</t>
        </is>
      </c>
      <c r="F77" s="3947" t="n">
        <v>0</v>
      </c>
      <c r="G77" s="3947" t="n">
        <v>0</v>
      </c>
      <c r="H77" s="3947" t="n">
        <v>0</v>
      </c>
      <c r="I77" s="3947" t="n">
        <v>0</v>
      </c>
      <c r="J77" s="3947" t="n">
        <v>0</v>
      </c>
      <c r="K77" s="3947" t="n">
        <v>0</v>
      </c>
      <c r="L77" s="3947" t="n">
        <v>0</v>
      </c>
      <c r="M77" s="3947" t="n">
        <v>0</v>
      </c>
      <c r="N77" s="3947" t="n">
        <v>0</v>
      </c>
      <c r="O77" s="3947" t="n">
        <v>5000000</v>
      </c>
      <c r="P77" s="3947" t="n">
        <v>0</v>
      </c>
      <c r="Q77" s="3947" t="n">
        <v>5000000</v>
      </c>
      <c r="R77" s="3947" t="n">
        <v>0</v>
      </c>
      <c r="S77" s="3947" t="n">
        <v>0</v>
      </c>
      <c r="T77" s="3947" t="n">
        <v>0</v>
      </c>
      <c r="U77" s="3947" t="n">
        <v>0</v>
      </c>
      <c r="V77" s="3947" t="n">
        <v>0</v>
      </c>
      <c r="W77" s="3947" t="n">
        <v>0</v>
      </c>
      <c r="X77" s="3947" t="n">
        <v>0</v>
      </c>
      <c r="Y77" s="3947" t="n">
        <v>0</v>
      </c>
      <c r="Z77" s="3947" t="n">
        <v>0</v>
      </c>
      <c r="AA77" s="3947" t="n">
        <v>0</v>
      </c>
      <c r="AB77" s="3947" t="n">
        <v>0</v>
      </c>
      <c r="AC77" s="3947" t="n">
        <v>0</v>
      </c>
      <c r="AD77" s="3947" t="n">
        <v>0</v>
      </c>
      <c r="AE77" s="3947" t="n">
        <v>0</v>
      </c>
      <c r="AF77" s="3947" t="n">
        <v>0</v>
      </c>
      <c r="AG77" s="3947" t="n">
        <v>0</v>
      </c>
      <c r="AH77" s="3947" t="n">
        <v>0</v>
      </c>
      <c r="AI77" s="3947" t="n">
        <v>0</v>
      </c>
      <c r="AJ77" s="3947" t="n">
        <v>0</v>
      </c>
      <c r="AK77" s="3947" t="n">
        <v>0</v>
      </c>
      <c r="AL77" s="3947" t="n">
        <v>0</v>
      </c>
      <c r="AM77" s="3947" t="n">
        <v>0</v>
      </c>
      <c r="AN77" s="3947" t="n">
        <v>0</v>
      </c>
      <c r="AO77" s="3947" t="n">
        <v>0</v>
      </c>
      <c r="AP77" s="3947" t="n">
        <v>0</v>
      </c>
      <c r="AQ77" s="3947" t="n">
        <v>0</v>
      </c>
      <c r="AR77" s="3947" t="n">
        <v>0</v>
      </c>
      <c r="AS77" s="3947" t="n">
        <v>0</v>
      </c>
      <c r="AT77" s="3947" t="n">
        <v>0</v>
      </c>
      <c r="AU77" s="3947" t="n">
        <v>0</v>
      </c>
      <c r="AV77" s="3947" t="n">
        <v>0</v>
      </c>
      <c r="AW77" s="3947" t="n">
        <v>0</v>
      </c>
      <c r="AX77" s="3948" t="n">
        <v>0</v>
      </c>
      <c r="AY77" s="3948" t="n">
        <v>0</v>
      </c>
      <c r="AZ77" s="3948" t="n">
        <v>0</v>
      </c>
      <c r="BA77" s="3948" t="n">
        <v>0</v>
      </c>
      <c r="BB77" s="3949">
        <f>I77+M77+Q77+U77+Y77+AC77+AG77+AK77+AO77+AS77+AW77+BA77</f>
        <v/>
      </c>
      <c r="BC77" s="3950" t="n"/>
    </row>
    <row customFormat="1" customHeight="1" ht="30" r="78" s="2012">
      <c r="A78" s="3944" t="inlineStr">
        <is>
          <t>ACQUISITION DE DISQUES DE RECHANGE SUR LES NŒUDS ECMS ET NGCRS+ ROUTEURS</t>
        </is>
      </c>
      <c r="B78" s="3945" t="inlineStr">
        <is>
          <t>BC24110016</t>
        </is>
      </c>
      <c r="C78" s="3946" t="n">
        <v>45631</v>
      </c>
      <c r="D78" s="3944" t="inlineStr">
        <is>
          <t>ODDNET</t>
        </is>
      </c>
      <c r="E78" s="3944" t="inlineStr">
        <is>
          <t>DT</t>
        </is>
      </c>
      <c r="F78" s="3947" t="n">
        <v>0</v>
      </c>
      <c r="G78" s="3947" t="n">
        <v>0</v>
      </c>
      <c r="H78" s="3947" t="n">
        <v>0</v>
      </c>
      <c r="I78" s="3947" t="n">
        <v>0</v>
      </c>
      <c r="J78" s="3947" t="n">
        <v>0</v>
      </c>
      <c r="K78" s="3947" t="n">
        <v>0</v>
      </c>
      <c r="L78" s="3947" t="n">
        <v>0</v>
      </c>
      <c r="M78" s="3947" t="n">
        <v>0</v>
      </c>
      <c r="N78" s="3947" t="n">
        <v>17580960</v>
      </c>
      <c r="O78" s="3947" t="n">
        <v>0</v>
      </c>
      <c r="P78" s="3947" t="n">
        <v>0</v>
      </c>
      <c r="Q78" s="3947" t="n">
        <v>17580960</v>
      </c>
      <c r="R78" s="3947" t="n">
        <v>0</v>
      </c>
      <c r="S78" s="3947" t="n">
        <v>0</v>
      </c>
      <c r="T78" s="3947" t="n">
        <v>0</v>
      </c>
      <c r="U78" s="3947" t="n">
        <v>0</v>
      </c>
      <c r="V78" s="3947" t="n">
        <v>0</v>
      </c>
      <c r="W78" s="3947" t="n">
        <v>0</v>
      </c>
      <c r="X78" s="3947" t="n">
        <v>0</v>
      </c>
      <c r="Y78" s="3947" t="n">
        <v>0</v>
      </c>
      <c r="Z78" s="3947" t="n">
        <v>0</v>
      </c>
      <c r="AA78" s="3947" t="n">
        <v>0</v>
      </c>
      <c r="AB78" s="3947" t="n">
        <v>0</v>
      </c>
      <c r="AC78" s="3947" t="n">
        <v>0</v>
      </c>
      <c r="AD78" s="3947" t="n">
        <v>0</v>
      </c>
      <c r="AE78" s="3947" t="n">
        <v>0</v>
      </c>
      <c r="AF78" s="3947" t="n">
        <v>0</v>
      </c>
      <c r="AG78" s="3947" t="n">
        <v>0</v>
      </c>
      <c r="AH78" s="3947" t="n">
        <v>0</v>
      </c>
      <c r="AI78" s="3947" t="n">
        <v>0</v>
      </c>
      <c r="AJ78" s="3947" t="n">
        <v>0</v>
      </c>
      <c r="AK78" s="3947" t="n">
        <v>0</v>
      </c>
      <c r="AL78" s="3947" t="n">
        <v>0</v>
      </c>
      <c r="AM78" s="3947" t="n">
        <v>0</v>
      </c>
      <c r="AN78" s="3947" t="n">
        <v>0</v>
      </c>
      <c r="AO78" s="3947" t="n">
        <v>0</v>
      </c>
      <c r="AP78" s="3947" t="n">
        <v>0</v>
      </c>
      <c r="AQ78" s="3947" t="n">
        <v>0</v>
      </c>
      <c r="AR78" s="3947" t="n">
        <v>0</v>
      </c>
      <c r="AS78" s="3947" t="n">
        <v>0</v>
      </c>
      <c r="AT78" s="3947" t="n">
        <v>0</v>
      </c>
      <c r="AU78" s="3947" t="n">
        <v>0</v>
      </c>
      <c r="AV78" s="3947" t="n">
        <v>0</v>
      </c>
      <c r="AW78" s="3947" t="n">
        <v>0</v>
      </c>
      <c r="AX78" s="3948" t="n">
        <v>0</v>
      </c>
      <c r="AY78" s="3948" t="n">
        <v>0</v>
      </c>
      <c r="AZ78" s="3948" t="n">
        <v>0</v>
      </c>
      <c r="BA78" s="3948" t="n">
        <v>0</v>
      </c>
      <c r="BB78" s="3949">
        <f>I78+M78+Q78+U78+Y78+AC78+AG78+AK78+AO78+AS78+AW78+BA78</f>
        <v/>
      </c>
      <c r="BC78" s="3950" t="n"/>
    </row>
    <row customFormat="1" customHeight="1" ht="30" r="79" s="2012">
      <c r="A79" s="3944" t="inlineStr">
        <is>
          <t>FOURNITURE ET DEPLOIEMENT D'EQUIPEMENTS RESEAUX POUR LA COUVERTURE WIFI DU COMPLEXE HOTELIER CASA DEL PAPA</t>
        </is>
      </c>
      <c r="B79" s="3945" t="inlineStr">
        <is>
          <t>BC24110017</t>
        </is>
      </c>
      <c r="C79" s="3946" t="n">
        <v>45623</v>
      </c>
      <c r="D79" s="3944" t="inlineStr">
        <is>
          <t>ODDNET</t>
        </is>
      </c>
      <c r="E79" s="3944" t="inlineStr">
        <is>
          <t>DBO</t>
        </is>
      </c>
      <c r="F79" s="3947" t="n">
        <v>0</v>
      </c>
      <c r="G79" s="3947" t="n">
        <v>0</v>
      </c>
      <c r="H79" s="3947" t="n">
        <v>0</v>
      </c>
      <c r="I79" s="3947" t="n">
        <v>0</v>
      </c>
      <c r="J79" s="3947" t="n">
        <v>0</v>
      </c>
      <c r="K79" s="3947" t="n">
        <v>0</v>
      </c>
      <c r="L79" s="3947" t="n">
        <v>0</v>
      </c>
      <c r="M79" s="3947" t="n">
        <v>0</v>
      </c>
      <c r="N79" s="3947" t="n">
        <v>0</v>
      </c>
      <c r="O79" s="3947" t="n">
        <v>0</v>
      </c>
      <c r="P79" s="3947" t="n">
        <v>0</v>
      </c>
      <c r="Q79" s="3947" t="n">
        <v>0</v>
      </c>
      <c r="R79" s="3947" t="n">
        <v>0</v>
      </c>
      <c r="S79" s="3947" t="n">
        <v>0</v>
      </c>
      <c r="T79" s="3947" t="n">
        <v>0</v>
      </c>
      <c r="U79" s="3947" t="n">
        <v>0</v>
      </c>
      <c r="V79" s="3947" t="n">
        <v>0</v>
      </c>
      <c r="W79" s="3947" t="n">
        <v>0</v>
      </c>
      <c r="X79" s="3947" t="n">
        <v>0</v>
      </c>
      <c r="Y79" s="3947" t="n">
        <v>0</v>
      </c>
      <c r="Z79" s="3947" t="n">
        <v>0</v>
      </c>
      <c r="AA79" s="3947" t="n">
        <v>0</v>
      </c>
      <c r="AB79" s="3947" t="n">
        <v>0</v>
      </c>
      <c r="AC79" s="3947" t="n">
        <v>0</v>
      </c>
      <c r="AD79" s="3947" t="n">
        <v>0</v>
      </c>
      <c r="AE79" s="3947" t="n">
        <v>0</v>
      </c>
      <c r="AF79" s="3947" t="n">
        <v>0</v>
      </c>
      <c r="AG79" s="3947" t="n">
        <v>0</v>
      </c>
      <c r="AH79" s="3947" t="n">
        <v>9183398</v>
      </c>
      <c r="AI79" s="3947" t="n">
        <v>0</v>
      </c>
      <c r="AJ79" s="3947" t="n">
        <v>0</v>
      </c>
      <c r="AK79" s="3947" t="n">
        <v>9183398</v>
      </c>
      <c r="AL79" s="3947" t="n">
        <v>0</v>
      </c>
      <c r="AM79" s="3947" t="n">
        <v>0</v>
      </c>
      <c r="AN79" s="3947" t="n">
        <v>0</v>
      </c>
      <c r="AO79" s="3947" t="n">
        <v>0</v>
      </c>
      <c r="AP79" s="3947" t="n">
        <v>0</v>
      </c>
      <c r="AQ79" s="3947" t="n">
        <v>0</v>
      </c>
      <c r="AR79" s="3947" t="n">
        <v>0</v>
      </c>
      <c r="AS79" s="3947" t="n">
        <v>0</v>
      </c>
      <c r="AT79" s="3947" t="n">
        <v>0</v>
      </c>
      <c r="AU79" s="3947" t="n">
        <v>0</v>
      </c>
      <c r="AV79" s="3947" t="n">
        <v>0</v>
      </c>
      <c r="AW79" s="3947" t="n">
        <v>0</v>
      </c>
      <c r="AX79" s="3948" t="n">
        <v>0</v>
      </c>
      <c r="AY79" s="3948" t="n">
        <v>0</v>
      </c>
      <c r="AZ79" s="3948" t="n">
        <v>0</v>
      </c>
      <c r="BA79" s="3948" t="n">
        <v>0</v>
      </c>
      <c r="BB79" s="3949">
        <f>I79+M79+Q79+U79+Y79+AC79+AG79+AK79+AO79+AS79+AW79+BA79</f>
        <v/>
      </c>
      <c r="BC79" s="3950" t="n"/>
    </row>
    <row customFormat="1" customHeight="1" ht="30" r="80" s="2012">
      <c r="A80" s="3944" t="inlineStr">
        <is>
          <t>MODIFICATION ET MISE A JOUR DE L'APPLICATION POUR PRISE EN COMPTE DU NOUVEAU PLAN DE NUMEROTATION A 10 CHIFFRES TEST INTEGRATION ET PUBLICATION SUR PLAYSTORE</t>
        </is>
      </c>
      <c r="B80" s="3945" t="inlineStr">
        <is>
          <t>BC24110020</t>
        </is>
      </c>
      <c r="C80" s="3946" t="n">
        <v>45623</v>
      </c>
      <c r="D80" s="3944" t="inlineStr">
        <is>
          <t>SUMMVIEW</t>
        </is>
      </c>
      <c r="E80" s="3944" t="inlineStr">
        <is>
          <t>DMC</t>
        </is>
      </c>
      <c r="F80" s="3947" t="n">
        <v>0</v>
      </c>
      <c r="G80" s="3947" t="n">
        <v>0</v>
      </c>
      <c r="H80" s="3947" t="n">
        <v>0</v>
      </c>
      <c r="I80" s="3947" t="n">
        <v>0</v>
      </c>
      <c r="J80" s="3947" t="n">
        <v>0</v>
      </c>
      <c r="K80" s="3947" t="n">
        <v>0</v>
      </c>
      <c r="L80" s="3947" t="n">
        <v>0</v>
      </c>
      <c r="M80" s="3947" t="n">
        <v>0</v>
      </c>
      <c r="N80" s="3947" t="n">
        <v>0</v>
      </c>
      <c r="O80" s="3947" t="n">
        <v>0</v>
      </c>
      <c r="P80" s="3947" t="n">
        <v>0</v>
      </c>
      <c r="Q80" s="3947" t="n">
        <v>0</v>
      </c>
      <c r="R80" s="3947" t="n">
        <v>0</v>
      </c>
      <c r="S80" s="3947" t="n">
        <v>0</v>
      </c>
      <c r="T80" s="3947" t="n">
        <v>0</v>
      </c>
      <c r="U80" s="3947" t="n">
        <v>0</v>
      </c>
      <c r="V80" s="3947" t="n">
        <v>0</v>
      </c>
      <c r="W80" s="3947" t="n">
        <v>0</v>
      </c>
      <c r="X80" s="3947" t="n">
        <v>0</v>
      </c>
      <c r="Y80" s="3947" t="n">
        <v>0</v>
      </c>
      <c r="Z80" s="3947" t="n">
        <v>0</v>
      </c>
      <c r="AA80" s="3947" t="n">
        <v>0</v>
      </c>
      <c r="AB80" s="3947" t="n">
        <v>0</v>
      </c>
      <c r="AC80" s="3947" t="n">
        <v>0</v>
      </c>
      <c r="AD80" s="3947" t="n">
        <v>0</v>
      </c>
      <c r="AE80" s="3947" t="n">
        <v>0</v>
      </c>
      <c r="AF80" s="3947" t="n">
        <v>0</v>
      </c>
      <c r="AG80" s="3947" t="n">
        <v>0</v>
      </c>
      <c r="AH80" s="3947" t="n">
        <v>0</v>
      </c>
      <c r="AI80" s="3947" t="n">
        <v>0</v>
      </c>
      <c r="AJ80" s="3947" t="n">
        <v>0</v>
      </c>
      <c r="AK80" s="3947" t="n">
        <v>0</v>
      </c>
      <c r="AL80" s="3947" t="n">
        <v>0</v>
      </c>
      <c r="AM80" s="3947" t="n">
        <v>0</v>
      </c>
      <c r="AN80" s="3947" t="n">
        <v>0</v>
      </c>
      <c r="AO80" s="3947" t="n">
        <v>0</v>
      </c>
      <c r="AP80" s="3947" t="n">
        <v>0</v>
      </c>
      <c r="AQ80" s="3947" t="n">
        <v>1010174</v>
      </c>
      <c r="AR80" s="3947" t="n">
        <v>0</v>
      </c>
      <c r="AS80" s="3947" t="n">
        <v>1010174</v>
      </c>
      <c r="AT80" s="3947" t="n">
        <v>0</v>
      </c>
      <c r="AU80" s="3947" t="n">
        <v>0</v>
      </c>
      <c r="AV80" s="3947" t="n">
        <v>0</v>
      </c>
      <c r="AW80" s="3947" t="n">
        <v>0</v>
      </c>
      <c r="AX80" s="3948" t="n">
        <v>0</v>
      </c>
      <c r="AY80" s="3948" t="n">
        <v>0</v>
      </c>
      <c r="AZ80" s="3948" t="n">
        <v>0</v>
      </c>
      <c r="BA80" s="3948" t="n">
        <v>0</v>
      </c>
      <c r="BB80" s="3949">
        <f>I80+M80+Q80+U80+Y80+AC80+AG80+AK80+AO80+AS80+AW80+BA80</f>
        <v/>
      </c>
      <c r="BC80" s="3950" t="n"/>
    </row>
    <row customFormat="1" customHeight="1" ht="30" r="81" s="2012">
      <c r="A81" s="3944" t="inlineStr">
        <is>
          <t>ETUDE DU FIBRAGE DES SITES DE ABOMEY-CALAVI-LOT2</t>
        </is>
      </c>
      <c r="B81" s="3945" t="inlineStr">
        <is>
          <t xml:space="preserve">BC24110023 </t>
        </is>
      </c>
      <c r="C81" s="3946" t="n">
        <v>45629</v>
      </c>
      <c r="D81" s="3944" t="inlineStr">
        <is>
          <t>FIBERCO</t>
        </is>
      </c>
      <c r="E81" s="3944" t="inlineStr">
        <is>
          <t>DT</t>
        </is>
      </c>
      <c r="F81" s="3947" t="n">
        <v>0</v>
      </c>
      <c r="G81" s="3947" t="n">
        <v>10010000</v>
      </c>
      <c r="H81" s="3947" t="n">
        <v>0</v>
      </c>
      <c r="I81" s="3947" t="n">
        <v>10010000</v>
      </c>
      <c r="J81" s="3947" t="n">
        <v>0</v>
      </c>
      <c r="K81" s="3947" t="n">
        <v>0</v>
      </c>
      <c r="L81" s="3947" t="n">
        <v>0</v>
      </c>
      <c r="M81" s="3947" t="n">
        <v>0</v>
      </c>
      <c r="N81" s="3947" t="n">
        <v>0</v>
      </c>
      <c r="O81" s="3947" t="n">
        <v>0</v>
      </c>
      <c r="P81" s="3947" t="n">
        <v>0</v>
      </c>
      <c r="Q81" s="3947" t="n">
        <v>0</v>
      </c>
      <c r="R81" s="3947" t="n">
        <v>0</v>
      </c>
      <c r="S81" s="3947" t="n">
        <v>0</v>
      </c>
      <c r="T81" s="3947" t="n">
        <v>0</v>
      </c>
      <c r="U81" s="3947" t="n">
        <v>0</v>
      </c>
      <c r="V81" s="3947" t="n">
        <v>0</v>
      </c>
      <c r="W81" s="3947" t="n">
        <v>0</v>
      </c>
      <c r="X81" s="3947" t="n">
        <v>0</v>
      </c>
      <c r="Y81" s="3947" t="n">
        <v>0</v>
      </c>
      <c r="Z81" s="3947" t="n">
        <v>0</v>
      </c>
      <c r="AA81" s="3947" t="n">
        <v>0</v>
      </c>
      <c r="AB81" s="3947" t="n">
        <v>0</v>
      </c>
      <c r="AC81" s="3947" t="n">
        <v>0</v>
      </c>
      <c r="AD81" s="3947" t="n">
        <v>0</v>
      </c>
      <c r="AE81" s="3947" t="n">
        <v>0</v>
      </c>
      <c r="AF81" s="3947" t="n">
        <v>0</v>
      </c>
      <c r="AG81" s="3947" t="n">
        <v>0</v>
      </c>
      <c r="AH81" s="3947" t="n">
        <v>0</v>
      </c>
      <c r="AI81" s="3947" t="n">
        <v>0</v>
      </c>
      <c r="AJ81" s="3947" t="n">
        <v>0</v>
      </c>
      <c r="AK81" s="3947" t="n">
        <v>0</v>
      </c>
      <c r="AL81" s="3947" t="n">
        <v>0</v>
      </c>
      <c r="AM81" s="3947" t="n">
        <v>0</v>
      </c>
      <c r="AN81" s="3947" t="n">
        <v>0</v>
      </c>
      <c r="AO81" s="3947" t="n">
        <v>0</v>
      </c>
      <c r="AP81" s="3947" t="n">
        <v>0</v>
      </c>
      <c r="AQ81" s="3947" t="n">
        <v>0</v>
      </c>
      <c r="AR81" s="3947" t="n">
        <v>0</v>
      </c>
      <c r="AS81" s="3947" t="n">
        <v>0</v>
      </c>
      <c r="AT81" s="3947" t="n">
        <v>0</v>
      </c>
      <c r="AU81" s="3947" t="n">
        <v>0</v>
      </c>
      <c r="AV81" s="3947" t="n">
        <v>0</v>
      </c>
      <c r="AW81" s="3947" t="n">
        <v>0</v>
      </c>
      <c r="AX81" s="3948" t="n">
        <v>0</v>
      </c>
      <c r="AY81" s="3948" t="n">
        <v>0</v>
      </c>
      <c r="AZ81" s="3948" t="n">
        <v>0</v>
      </c>
      <c r="BA81" s="3948" t="n">
        <v>0</v>
      </c>
      <c r="BB81" s="3949">
        <f>I81+M81+Q81+U81+Y81+AC81+AG81+AK81+AO81+AS81+AW81+BA81</f>
        <v/>
      </c>
      <c r="BC81" s="3950" t="n"/>
    </row>
    <row customFormat="1" customHeight="1" ht="30" r="82" s="2012">
      <c r="A82" s="3944" t="inlineStr">
        <is>
          <t>AUDIT SECURITE TEST EXTERNES TESTS APPLICATIFS</t>
        </is>
      </c>
      <c r="B82" s="3945" t="inlineStr">
        <is>
          <t>BC24120007</t>
        </is>
      </c>
      <c r="C82" s="3946" t="n">
        <v>45636</v>
      </c>
      <c r="D82" s="3944" t="inlineStr">
        <is>
          <t>LMPS</t>
        </is>
      </c>
      <c r="E82" s="3944" t="inlineStr">
        <is>
          <t>DSI</t>
        </is>
      </c>
      <c r="F82" s="3947" t="n">
        <v>0</v>
      </c>
      <c r="G82" s="3947" t="n">
        <v>0</v>
      </c>
      <c r="H82" s="3947" t="n">
        <v>0</v>
      </c>
      <c r="I82" s="3947" t="n">
        <v>0</v>
      </c>
      <c r="J82" s="3947" t="n">
        <v>0</v>
      </c>
      <c r="K82" s="3947" t="n">
        <v>9655687</v>
      </c>
      <c r="L82" s="3947" t="n">
        <v>0</v>
      </c>
      <c r="M82" s="3947" t="n">
        <v>9655687</v>
      </c>
      <c r="N82" s="3947" t="n">
        <v>0</v>
      </c>
      <c r="O82" s="3947" t="n">
        <v>0</v>
      </c>
      <c r="P82" s="3947" t="n">
        <v>0</v>
      </c>
      <c r="Q82" s="3947" t="n">
        <v>0</v>
      </c>
      <c r="R82" s="3947" t="n">
        <v>0</v>
      </c>
      <c r="S82" s="3947" t="n">
        <v>0</v>
      </c>
      <c r="T82" s="3947" t="n">
        <v>0</v>
      </c>
      <c r="U82" s="3947" t="n">
        <v>0</v>
      </c>
      <c r="V82" s="3947" t="n">
        <v>0</v>
      </c>
      <c r="W82" s="3947" t="n">
        <v>0</v>
      </c>
      <c r="X82" s="3947" t="n">
        <v>0</v>
      </c>
      <c r="Y82" s="3947" t="n">
        <v>0</v>
      </c>
      <c r="Z82" s="3947" t="n">
        <v>0</v>
      </c>
      <c r="AA82" s="3947" t="n">
        <v>0</v>
      </c>
      <c r="AB82" s="3947" t="n">
        <v>0</v>
      </c>
      <c r="AC82" s="3947" t="n">
        <v>0</v>
      </c>
      <c r="AD82" s="3947" t="n">
        <v>0</v>
      </c>
      <c r="AE82" s="3947" t="n">
        <v>0</v>
      </c>
      <c r="AF82" s="3947" t="n">
        <v>0</v>
      </c>
      <c r="AG82" s="3947" t="n">
        <v>0</v>
      </c>
      <c r="AH82" s="3947" t="n">
        <v>0</v>
      </c>
      <c r="AI82" s="3947" t="n">
        <v>0</v>
      </c>
      <c r="AJ82" s="3947" t="n">
        <v>0</v>
      </c>
      <c r="AK82" s="3947" t="n">
        <v>0</v>
      </c>
      <c r="AL82" s="3947" t="n">
        <v>0</v>
      </c>
      <c r="AM82" s="3947" t="n">
        <v>0</v>
      </c>
      <c r="AN82" s="3947" t="n">
        <v>0</v>
      </c>
      <c r="AO82" s="3947" t="n">
        <v>0</v>
      </c>
      <c r="AP82" s="3947" t="n">
        <v>0</v>
      </c>
      <c r="AQ82" s="3947" t="n">
        <v>0</v>
      </c>
      <c r="AR82" s="3947" t="n">
        <v>0</v>
      </c>
      <c r="AS82" s="3947" t="n">
        <v>0</v>
      </c>
      <c r="AT82" s="3947" t="n">
        <v>0</v>
      </c>
      <c r="AU82" s="3947" t="n">
        <v>0</v>
      </c>
      <c r="AV82" s="3947" t="n">
        <v>0</v>
      </c>
      <c r="AW82" s="3947" t="n">
        <v>0</v>
      </c>
      <c r="AX82" s="3948" t="n">
        <v>0</v>
      </c>
      <c r="AY82" s="3948" t="n">
        <v>0</v>
      </c>
      <c r="AZ82" s="3948" t="n">
        <v>0</v>
      </c>
      <c r="BA82" s="3948" t="n">
        <v>0</v>
      </c>
      <c r="BB82" s="3949">
        <f>I82+M82+Q82+U82+Y82+AC82+AG82+AK82+AO82+AS82+AW82+BA82</f>
        <v/>
      </c>
      <c r="BC82" s="3950" t="n"/>
    </row>
    <row customFormat="1" customHeight="1" ht="30" r="83" s="2012">
      <c r="A83" s="3944" t="inlineStr">
        <is>
          <t>ELECTRIFICATION PAR EXTENSION MT, BT ET BRANCHEMENT DES SITES KELETOMEY; MISSINKO ET LAGBAVE</t>
        </is>
      </c>
      <c r="B83" s="3945" t="inlineStr">
        <is>
          <t>BC24120010</t>
        </is>
      </c>
      <c r="C83" s="3946" t="n">
        <v>45636</v>
      </c>
      <c r="D83" s="3944" t="inlineStr">
        <is>
          <t>GRM SARL</t>
        </is>
      </c>
      <c r="E83" s="3944" t="inlineStr">
        <is>
          <t>DT</t>
        </is>
      </c>
      <c r="F83" s="3947" t="n">
        <v>0</v>
      </c>
      <c r="G83" s="3947" t="n">
        <v>16274695</v>
      </c>
      <c r="H83" s="3947" t="n">
        <v>0</v>
      </c>
      <c r="I83" s="3947" t="n">
        <v>16274695</v>
      </c>
      <c r="J83" s="3947" t="n">
        <v>0</v>
      </c>
      <c r="K83" s="3947" t="n">
        <v>13369437</v>
      </c>
      <c r="L83" s="3947" t="n">
        <v>0</v>
      </c>
      <c r="M83" s="3947" t="n">
        <v>13369437</v>
      </c>
      <c r="N83" s="3947" t="n">
        <v>0</v>
      </c>
      <c r="O83" s="3947" t="n">
        <v>28894132</v>
      </c>
      <c r="P83" s="3947" t="n">
        <v>0</v>
      </c>
      <c r="Q83" s="3947" t="n">
        <v>28894132</v>
      </c>
      <c r="R83" s="3947" t="n">
        <v>0</v>
      </c>
      <c r="S83" s="3947" t="n">
        <v>-25278014</v>
      </c>
      <c r="T83" s="3947" t="n">
        <v>0</v>
      </c>
      <c r="U83" s="3947" t="n">
        <v>-25278014</v>
      </c>
      <c r="V83" s="3947" t="n">
        <v>0</v>
      </c>
      <c r="W83" s="3947" t="n">
        <v>0</v>
      </c>
      <c r="X83" s="3947" t="n">
        <v>0</v>
      </c>
      <c r="Y83" s="3947" t="n">
        <v>0</v>
      </c>
      <c r="Z83" s="3947" t="n">
        <v>0</v>
      </c>
      <c r="AA83" s="3947" t="n">
        <v>0</v>
      </c>
      <c r="AB83" s="3947" t="n">
        <v>0</v>
      </c>
      <c r="AC83" s="3947" t="n">
        <v>0</v>
      </c>
      <c r="AD83" s="3947" t="n">
        <v>0</v>
      </c>
      <c r="AE83" s="3947" t="n">
        <v>0</v>
      </c>
      <c r="AF83" s="3947" t="n">
        <v>0</v>
      </c>
      <c r="AG83" s="3947" t="n">
        <v>0</v>
      </c>
      <c r="AH83" s="3947" t="n">
        <v>0</v>
      </c>
      <c r="AI83" s="3947" t="n">
        <v>0</v>
      </c>
      <c r="AJ83" s="3947" t="n">
        <v>0</v>
      </c>
      <c r="AK83" s="3947" t="n">
        <v>0</v>
      </c>
      <c r="AL83" s="3947" t="n">
        <v>0</v>
      </c>
      <c r="AM83" s="3947" t="n">
        <v>0</v>
      </c>
      <c r="AN83" s="3947" t="n">
        <v>0</v>
      </c>
      <c r="AO83" s="3947" t="n">
        <v>0</v>
      </c>
      <c r="AP83" s="3947" t="n">
        <v>0</v>
      </c>
      <c r="AQ83" s="3947" t="n">
        <v>0</v>
      </c>
      <c r="AR83" s="3947" t="n">
        <v>0</v>
      </c>
      <c r="AS83" s="3947" t="n">
        <v>0</v>
      </c>
      <c r="AT83" s="3947" t="n">
        <v>0</v>
      </c>
      <c r="AU83" s="3947" t="n">
        <v>0</v>
      </c>
      <c r="AV83" s="3947" t="n">
        <v>0</v>
      </c>
      <c r="AW83" s="3947" t="n">
        <v>0</v>
      </c>
      <c r="AX83" s="3948" t="n">
        <v>0</v>
      </c>
      <c r="AY83" s="3948" t="n">
        <v>0</v>
      </c>
      <c r="AZ83" s="3948" t="n">
        <v>0</v>
      </c>
      <c r="BA83" s="3948" t="n">
        <v>0</v>
      </c>
      <c r="BB83" s="3949">
        <f>I83+M83+Q83+U83+Y83+AC83+AG83+AK83+AO83+AS83+AW83+BA83</f>
        <v/>
      </c>
      <c r="BC83" s="3950" t="n"/>
    </row>
    <row customFormat="1" customHeight="1" ht="30" r="84" s="2012">
      <c r="A84" s="3944" t="inlineStr">
        <is>
          <t>ELECTRIFICATION DES SITES PAR BRANCHEMENT 04 FILS 20A</t>
        </is>
      </c>
      <c r="B84" s="3945" t="inlineStr">
        <is>
          <t>BC24120012</t>
        </is>
      </c>
      <c r="C84" s="3946" t="n">
        <v>45657</v>
      </c>
      <c r="D84" s="3944" t="inlineStr">
        <is>
          <t>ELECTRO DESIGN SARL</t>
        </is>
      </c>
      <c r="E84" s="3944" t="inlineStr">
        <is>
          <t>DT</t>
        </is>
      </c>
      <c r="F84" s="3947" t="n">
        <v>0</v>
      </c>
      <c r="G84" s="3947" t="n">
        <v>1878815</v>
      </c>
      <c r="H84" s="3947" t="n">
        <v>0</v>
      </c>
      <c r="I84" s="3947" t="n">
        <v>1878815</v>
      </c>
      <c r="J84" s="3947" t="n">
        <v>0</v>
      </c>
      <c r="K84" s="3947" t="n">
        <v>0</v>
      </c>
      <c r="L84" s="3947" t="n">
        <v>355445</v>
      </c>
      <c r="M84" s="3947" t="n">
        <v>355445</v>
      </c>
      <c r="N84" s="3947" t="n">
        <v>0</v>
      </c>
      <c r="O84" s="3947" t="n">
        <v>1040580</v>
      </c>
      <c r="P84" s="3947" t="n">
        <v>0</v>
      </c>
      <c r="Q84" s="3947" t="n">
        <v>1040580</v>
      </c>
      <c r="R84" s="3947" t="n">
        <v>0</v>
      </c>
      <c r="S84" s="3947" t="n">
        <v>482850</v>
      </c>
      <c r="T84" s="3947" t="n">
        <v>0</v>
      </c>
      <c r="U84" s="3947" t="n">
        <v>482850</v>
      </c>
      <c r="V84" s="3947" t="n">
        <v>0</v>
      </c>
      <c r="W84" s="3947" t="n">
        <v>0</v>
      </c>
      <c r="X84" s="3947" t="n">
        <v>0</v>
      </c>
      <c r="Y84" s="3947" t="n">
        <v>0</v>
      </c>
      <c r="Z84" s="3947" t="n">
        <v>0</v>
      </c>
      <c r="AA84" s="3947" t="n">
        <v>0</v>
      </c>
      <c r="AB84" s="3947" t="n">
        <v>0</v>
      </c>
      <c r="AC84" s="3947" t="n">
        <v>0</v>
      </c>
      <c r="AD84" s="3947" t="n">
        <v>0</v>
      </c>
      <c r="AE84" s="3947" t="n">
        <v>0</v>
      </c>
      <c r="AF84" s="3947" t="n">
        <v>0</v>
      </c>
      <c r="AG84" s="3947" t="n">
        <v>0</v>
      </c>
      <c r="AH84" s="3947" t="n">
        <v>0</v>
      </c>
      <c r="AI84" s="3947" t="n">
        <v>0</v>
      </c>
      <c r="AJ84" s="3947" t="n">
        <v>0</v>
      </c>
      <c r="AK84" s="3947" t="n">
        <v>0</v>
      </c>
      <c r="AL84" s="3947" t="n">
        <v>0</v>
      </c>
      <c r="AM84" s="3947" t="n">
        <v>0</v>
      </c>
      <c r="AN84" s="3947" t="n">
        <v>0</v>
      </c>
      <c r="AO84" s="3947" t="n">
        <v>0</v>
      </c>
      <c r="AP84" s="3947" t="n">
        <v>0</v>
      </c>
      <c r="AQ84" s="3947" t="n">
        <v>0</v>
      </c>
      <c r="AR84" s="3947" t="n">
        <v>0</v>
      </c>
      <c r="AS84" s="3947" t="n">
        <v>0</v>
      </c>
      <c r="AT84" s="3947" t="n">
        <v>0</v>
      </c>
      <c r="AU84" s="3947" t="n">
        <v>0</v>
      </c>
      <c r="AV84" s="3947" t="n">
        <v>0</v>
      </c>
      <c r="AW84" s="3947" t="n">
        <v>0</v>
      </c>
      <c r="AX84" s="3948" t="n">
        <v>0</v>
      </c>
      <c r="AY84" s="3948" t="n">
        <v>0</v>
      </c>
      <c r="AZ84" s="3948" t="n">
        <v>0</v>
      </c>
      <c r="BA84" s="3948" t="n">
        <v>0</v>
      </c>
      <c r="BB84" s="3949">
        <f>I84+M84+Q84+U84+Y84+AC84+AG84+AK84+AO84+AS84+AW84+BA84</f>
        <v/>
      </c>
      <c r="BC84" s="3950" t="n"/>
    </row>
    <row customFormat="1" customHeight="1" ht="30" r="85" s="2012">
      <c r="A85" s="3944" t="inlineStr">
        <is>
          <t xml:space="preserve"> FOURNITURE DE MODULES INVERTERS BRAVO ECI 48 VDC 3KVA </t>
        </is>
      </c>
      <c r="B85" s="3945" t="inlineStr">
        <is>
          <t>BC24120018</t>
        </is>
      </c>
      <c r="C85" s="3946" t="n">
        <v>45645</v>
      </c>
      <c r="D85" s="3944" t="inlineStr">
        <is>
          <t>ACELO-BENIN</t>
        </is>
      </c>
      <c r="E85" s="3944" t="inlineStr">
        <is>
          <t>DT</t>
        </is>
      </c>
      <c r="F85" s="3947" t="n">
        <v>0</v>
      </c>
      <c r="G85" s="3947" t="n">
        <v>0</v>
      </c>
      <c r="H85" s="3947" t="n">
        <v>0</v>
      </c>
      <c r="I85" s="3947" t="n">
        <v>0</v>
      </c>
      <c r="J85" s="3947" t="n">
        <v>12500000</v>
      </c>
      <c r="K85" s="3947" t="n">
        <v>0</v>
      </c>
      <c r="L85" s="3947" t="n">
        <v>0</v>
      </c>
      <c r="M85" s="3947" t="n">
        <v>12500000</v>
      </c>
      <c r="N85" s="3947" t="n">
        <v>0</v>
      </c>
      <c r="O85" s="3947" t="n">
        <v>0</v>
      </c>
      <c r="P85" s="3947" t="n">
        <v>0</v>
      </c>
      <c r="Q85" s="3947" t="n">
        <v>0</v>
      </c>
      <c r="R85" s="3947" t="n">
        <v>0</v>
      </c>
      <c r="S85" s="3947" t="n">
        <v>0</v>
      </c>
      <c r="T85" s="3947" t="n">
        <v>0</v>
      </c>
      <c r="U85" s="3947" t="n">
        <v>0</v>
      </c>
      <c r="V85" s="3947" t="n">
        <v>0</v>
      </c>
      <c r="W85" s="3947" t="n">
        <v>0</v>
      </c>
      <c r="X85" s="3947" t="n">
        <v>0</v>
      </c>
      <c r="Y85" s="3947" t="n">
        <v>0</v>
      </c>
      <c r="Z85" s="3947" t="n">
        <v>0</v>
      </c>
      <c r="AA85" s="3947" t="n">
        <v>0</v>
      </c>
      <c r="AB85" s="3947" t="n">
        <v>0</v>
      </c>
      <c r="AC85" s="3947" t="n">
        <v>0</v>
      </c>
      <c r="AD85" s="3947" t="n">
        <v>0</v>
      </c>
      <c r="AE85" s="3947" t="n">
        <v>0</v>
      </c>
      <c r="AF85" s="3947" t="n">
        <v>0</v>
      </c>
      <c r="AG85" s="3947" t="n">
        <v>0</v>
      </c>
      <c r="AH85" s="3947" t="n">
        <v>0</v>
      </c>
      <c r="AI85" s="3947" t="n">
        <v>0</v>
      </c>
      <c r="AJ85" s="3947" t="n">
        <v>0</v>
      </c>
      <c r="AK85" s="3947" t="n">
        <v>0</v>
      </c>
      <c r="AL85" s="3947" t="n">
        <v>0</v>
      </c>
      <c r="AM85" s="3947" t="n">
        <v>0</v>
      </c>
      <c r="AN85" s="3947" t="n">
        <v>0</v>
      </c>
      <c r="AO85" s="3947" t="n">
        <v>0</v>
      </c>
      <c r="AP85" s="3947" t="n">
        <v>0</v>
      </c>
      <c r="AQ85" s="3947" t="n">
        <v>0</v>
      </c>
      <c r="AR85" s="3947" t="n">
        <v>0</v>
      </c>
      <c r="AS85" s="3947" t="n">
        <v>0</v>
      </c>
      <c r="AT85" s="3947" t="n">
        <v>0</v>
      </c>
      <c r="AU85" s="3947" t="n">
        <v>0</v>
      </c>
      <c r="AV85" s="3947" t="n">
        <v>0</v>
      </c>
      <c r="AW85" s="3947" t="n">
        <v>0</v>
      </c>
      <c r="AX85" s="3948" t="n">
        <v>0</v>
      </c>
      <c r="AY85" s="3948" t="n">
        <v>0</v>
      </c>
      <c r="AZ85" s="3948" t="n">
        <v>0</v>
      </c>
      <c r="BA85" s="3948" t="n">
        <v>0</v>
      </c>
      <c r="BB85" s="3949">
        <f>I85+M85+Q85+U85+Y85+AC85+AG85+AK85+AO85+AS85+AW85+BA85</f>
        <v/>
      </c>
      <c r="BC85" s="3950" t="n"/>
    </row>
    <row customFormat="1" customHeight="1" ht="30" r="86" s="2012">
      <c r="A86" s="3944" t="inlineStr">
        <is>
          <t>REAMENAGEMENT DES INFRASTRUCTURES DU CABLE SOUS MARIN WEST AFRICA IMPACTEES PAR LES TRAVAUX D'ASPHALTAGE DES RUES DE FIDJROSSE</t>
        </is>
      </c>
      <c r="B86" s="3945" t="inlineStr">
        <is>
          <t>BC24120019</t>
        </is>
      </c>
      <c r="C86" s="3946" t="n">
        <v>45645</v>
      </c>
      <c r="D86" s="3944" t="inlineStr">
        <is>
          <t>MOGIV BTP SERVICES</t>
        </is>
      </c>
      <c r="E86" s="3944" t="inlineStr">
        <is>
          <t>DT</t>
        </is>
      </c>
      <c r="F86" s="3947" t="n">
        <v>0</v>
      </c>
      <c r="G86" s="3947" t="n">
        <v>7091887</v>
      </c>
      <c r="H86" s="3947" t="n">
        <v>0</v>
      </c>
      <c r="I86" s="3947" t="n">
        <v>7091887</v>
      </c>
      <c r="J86" s="3947" t="n">
        <v>0</v>
      </c>
      <c r="K86" s="3947" t="n">
        <v>0</v>
      </c>
      <c r="L86" s="3947" t="n">
        <v>0</v>
      </c>
      <c r="M86" s="3947" t="n">
        <v>0</v>
      </c>
      <c r="N86" s="3947" t="n">
        <v>0</v>
      </c>
      <c r="O86" s="3947" t="n">
        <v>0</v>
      </c>
      <c r="P86" s="3947" t="n">
        <v>0</v>
      </c>
      <c r="Q86" s="3947" t="n">
        <v>0</v>
      </c>
      <c r="R86" s="3947" t="n">
        <v>0</v>
      </c>
      <c r="S86" s="3947" t="n">
        <v>0</v>
      </c>
      <c r="T86" s="3947" t="n">
        <v>0</v>
      </c>
      <c r="U86" s="3947" t="n">
        <v>0</v>
      </c>
      <c r="V86" s="3947" t="n">
        <v>0</v>
      </c>
      <c r="W86" s="3947" t="n">
        <v>0</v>
      </c>
      <c r="X86" s="3947" t="n">
        <v>0</v>
      </c>
      <c r="Y86" s="3947" t="n">
        <v>0</v>
      </c>
      <c r="Z86" s="3947" t="n">
        <v>0</v>
      </c>
      <c r="AA86" s="3947" t="n">
        <v>0</v>
      </c>
      <c r="AB86" s="3947" t="n">
        <v>0</v>
      </c>
      <c r="AC86" s="3947" t="n">
        <v>0</v>
      </c>
      <c r="AD86" s="3947" t="n">
        <v>0</v>
      </c>
      <c r="AE86" s="3947" t="n">
        <v>0</v>
      </c>
      <c r="AF86" s="3947" t="n">
        <v>0</v>
      </c>
      <c r="AG86" s="3947" t="n">
        <v>0</v>
      </c>
      <c r="AH86" s="3947" t="n">
        <v>0</v>
      </c>
      <c r="AI86" s="3947" t="n">
        <v>0</v>
      </c>
      <c r="AJ86" s="3947" t="n">
        <v>0</v>
      </c>
      <c r="AK86" s="3947" t="n">
        <v>0</v>
      </c>
      <c r="AL86" s="3947" t="n">
        <v>0</v>
      </c>
      <c r="AM86" s="3947" t="n">
        <v>0</v>
      </c>
      <c r="AN86" s="3947" t="n">
        <v>0</v>
      </c>
      <c r="AO86" s="3947" t="n">
        <v>0</v>
      </c>
      <c r="AP86" s="3947" t="n">
        <v>0</v>
      </c>
      <c r="AQ86" s="3947" t="n">
        <v>0</v>
      </c>
      <c r="AR86" s="3947" t="n">
        <v>0</v>
      </c>
      <c r="AS86" s="3947" t="n">
        <v>0</v>
      </c>
      <c r="AT86" s="3947" t="n">
        <v>0</v>
      </c>
      <c r="AU86" s="3947" t="n">
        <v>0</v>
      </c>
      <c r="AV86" s="3947" t="n">
        <v>0</v>
      </c>
      <c r="AW86" s="3947" t="n">
        <v>0</v>
      </c>
      <c r="AX86" s="3948" t="n">
        <v>0</v>
      </c>
      <c r="AY86" s="3948" t="n">
        <v>0</v>
      </c>
      <c r="AZ86" s="3948" t="n">
        <v>0</v>
      </c>
      <c r="BA86" s="3948" t="n">
        <v>0</v>
      </c>
      <c r="BB86" s="3949">
        <f>I86+M86+Q86+U86+Y86+AC86+AG86+AK86+AO86+AS86+AW86+BA86</f>
        <v/>
      </c>
      <c r="BC86" s="3950" t="n"/>
    </row>
    <row customFormat="1" customHeight="1" ht="30" r="87" s="2012">
      <c r="A87" s="3944" t="inlineStr">
        <is>
          <t>PRESTATION DE SERVICES POUR LE DEPLOIEMENT DE POINT D'ACCES WIFI POUR WELOVEYA 2024</t>
        </is>
      </c>
      <c r="B87" s="3945" t="inlineStr">
        <is>
          <t>BC24120020</t>
        </is>
      </c>
      <c r="C87" s="3946" t="n">
        <v>45652</v>
      </c>
      <c r="D87" s="3944" t="inlineStr">
        <is>
          <t>ODDNET</t>
        </is>
      </c>
      <c r="E87" s="3944" t="inlineStr">
        <is>
          <t>DT</t>
        </is>
      </c>
      <c r="F87" s="3947" t="n">
        <v>0</v>
      </c>
      <c r="G87" s="3947" t="n">
        <v>0</v>
      </c>
      <c r="H87" s="3947" t="n">
        <v>0</v>
      </c>
      <c r="I87" s="3947" t="n">
        <v>0</v>
      </c>
      <c r="J87" s="3947" t="n">
        <v>0</v>
      </c>
      <c r="K87" s="3947" t="n">
        <v>0</v>
      </c>
      <c r="L87" s="3947" t="n">
        <v>0</v>
      </c>
      <c r="M87" s="3947" t="n">
        <v>0</v>
      </c>
      <c r="N87" s="3947" t="n">
        <v>0</v>
      </c>
      <c r="O87" s="3947" t="n">
        <v>0</v>
      </c>
      <c r="P87" s="3947" t="n">
        <v>0</v>
      </c>
      <c r="Q87" s="3947" t="n">
        <v>0</v>
      </c>
      <c r="R87" s="3947" t="n">
        <v>0</v>
      </c>
      <c r="S87" s="3947" t="n">
        <v>11807226</v>
      </c>
      <c r="T87" s="3947" t="n">
        <v>0</v>
      </c>
      <c r="U87" s="3947" t="n">
        <v>11807226</v>
      </c>
      <c r="V87" s="3947" t="n">
        <v>0</v>
      </c>
      <c r="W87" s="3947" t="n">
        <v>0</v>
      </c>
      <c r="X87" s="3947" t="n">
        <v>0</v>
      </c>
      <c r="Y87" s="3947" t="n">
        <v>0</v>
      </c>
      <c r="Z87" s="3947" t="n">
        <v>0</v>
      </c>
      <c r="AA87" s="3947" t="n">
        <v>0</v>
      </c>
      <c r="AB87" s="3947" t="n">
        <v>0</v>
      </c>
      <c r="AC87" s="3947" t="n">
        <v>0</v>
      </c>
      <c r="AD87" s="3947" t="n">
        <v>0</v>
      </c>
      <c r="AE87" s="3947" t="n">
        <v>0</v>
      </c>
      <c r="AF87" s="3947" t="n">
        <v>0</v>
      </c>
      <c r="AG87" s="3947" t="n">
        <v>0</v>
      </c>
      <c r="AH87" s="3947" t="n">
        <v>0</v>
      </c>
      <c r="AI87" s="3947" t="n">
        <v>0</v>
      </c>
      <c r="AJ87" s="3947" t="n">
        <v>0</v>
      </c>
      <c r="AK87" s="3947" t="n">
        <v>0</v>
      </c>
      <c r="AL87" s="3947" t="n">
        <v>0</v>
      </c>
      <c r="AM87" s="3947" t="n">
        <v>0</v>
      </c>
      <c r="AN87" s="3947" t="n">
        <v>0</v>
      </c>
      <c r="AO87" s="3947" t="n">
        <v>0</v>
      </c>
      <c r="AP87" s="3947" t="n">
        <v>0</v>
      </c>
      <c r="AQ87" s="3947" t="n">
        <v>0</v>
      </c>
      <c r="AR87" s="3947" t="n">
        <v>0</v>
      </c>
      <c r="AS87" s="3947" t="n">
        <v>0</v>
      </c>
      <c r="AT87" s="3947" t="n">
        <v>0</v>
      </c>
      <c r="AU87" s="3947" t="n">
        <v>0</v>
      </c>
      <c r="AV87" s="3947" t="n">
        <v>0</v>
      </c>
      <c r="AW87" s="3947" t="n">
        <v>0</v>
      </c>
      <c r="AX87" s="3948" t="n">
        <v>0</v>
      </c>
      <c r="AY87" s="3948" t="n">
        <v>0</v>
      </c>
      <c r="AZ87" s="3948" t="n">
        <v>0</v>
      </c>
      <c r="BA87" s="3948" t="n">
        <v>0</v>
      </c>
      <c r="BB87" s="3949">
        <f>I87+M87+Q87+U87+Y87+AC87+AG87+AK87+AO87+AS87+AW87+BA87</f>
        <v/>
      </c>
      <c r="BC87" s="3950" t="n"/>
    </row>
    <row customFormat="1" customHeight="1" ht="30" r="88" s="2012">
      <c r="A88" s="3944" t="inlineStr">
        <is>
          <t>FOURNITURE ET DEPLOIEMENT DES ÉQUIPEMENTS DE TRANSMISSION OPTIQUE POUR LA MISE EN ŒUVRE D'UNE BOUCLE OPTIQUE DWDM</t>
        </is>
      </c>
      <c r="B88" s="3945" t="inlineStr">
        <is>
          <t>BC24120022</t>
        </is>
      </c>
      <c r="C88" s="3946" t="n">
        <v>45673</v>
      </c>
      <c r="D88" s="3944" t="inlineStr">
        <is>
          <t>WUHAN FIBERHOME INTERNATIONAL TECHN</t>
        </is>
      </c>
      <c r="E88" s="3944" t="inlineStr">
        <is>
          <t>DT</t>
        </is>
      </c>
      <c r="F88" s="3947" t="n">
        <v>0</v>
      </c>
      <c r="G88" s="3947" t="n">
        <v>0</v>
      </c>
      <c r="H88" s="3947" t="n">
        <v>0</v>
      </c>
      <c r="I88" s="3947" t="n">
        <v>0</v>
      </c>
      <c r="J88" s="3947" t="n">
        <v>0</v>
      </c>
      <c r="K88" s="3947" t="n">
        <v>0</v>
      </c>
      <c r="L88" s="3947" t="n">
        <v>0</v>
      </c>
      <c r="M88" s="3947" t="n">
        <v>0</v>
      </c>
      <c r="N88" s="3947" t="n">
        <v>0</v>
      </c>
      <c r="O88" s="3947" t="n">
        <v>0</v>
      </c>
      <c r="P88" s="3947" t="n">
        <v>0</v>
      </c>
      <c r="Q88" s="3947" t="n">
        <v>0</v>
      </c>
      <c r="R88" s="3947" t="n">
        <v>0</v>
      </c>
      <c r="S88" s="3947" t="n">
        <v>0</v>
      </c>
      <c r="T88" s="3947" t="n">
        <v>0</v>
      </c>
      <c r="U88" s="3947" t="n">
        <v>0</v>
      </c>
      <c r="V88" s="3947" t="n">
        <v>0</v>
      </c>
      <c r="W88" s="3947" t="n">
        <v>0</v>
      </c>
      <c r="X88" s="3947" t="n">
        <v>0</v>
      </c>
      <c r="Y88" s="3947" t="n">
        <v>0</v>
      </c>
      <c r="Z88" s="3947" t="n">
        <v>0</v>
      </c>
      <c r="AA88" s="3947" t="n">
        <v>0</v>
      </c>
      <c r="AB88" s="3947" t="n">
        <v>0</v>
      </c>
      <c r="AC88" s="3947" t="n">
        <v>0</v>
      </c>
      <c r="AD88" s="3947" t="n">
        <v>287165734</v>
      </c>
      <c r="AE88" s="3947" t="n">
        <v>0</v>
      </c>
      <c r="AF88" s="3947" t="n">
        <v>41474424</v>
      </c>
      <c r="AG88" s="3947" t="n">
        <v>328640158</v>
      </c>
      <c r="AH88" s="3947" t="n">
        <v>1296913</v>
      </c>
      <c r="AI88" s="3947" t="n">
        <v>0</v>
      </c>
      <c r="AJ88" s="3947" t="n">
        <v>352715</v>
      </c>
      <c r="AK88" s="3947" t="n">
        <v>1649628</v>
      </c>
      <c r="AL88" s="3947" t="n">
        <v>0</v>
      </c>
      <c r="AM88" s="3947" t="n">
        <v>0</v>
      </c>
      <c r="AN88" s="3947" t="n">
        <v>0</v>
      </c>
      <c r="AO88" s="3947" t="n">
        <v>0</v>
      </c>
      <c r="AP88" s="3947" t="n">
        <v>0</v>
      </c>
      <c r="AQ88" s="3947" t="n">
        <v>0</v>
      </c>
      <c r="AR88" s="3947" t="n">
        <v>0</v>
      </c>
      <c r="AS88" s="3947" t="n">
        <v>0</v>
      </c>
      <c r="AT88" s="3947" t="n">
        <v>0</v>
      </c>
      <c r="AU88" s="3947" t="n">
        <v>0</v>
      </c>
      <c r="AV88" s="3947" t="n">
        <v>0</v>
      </c>
      <c r="AW88" s="3947" t="n">
        <v>0</v>
      </c>
      <c r="AX88" s="3948" t="n">
        <v>0</v>
      </c>
      <c r="AY88" s="3948" t="n">
        <v>0</v>
      </c>
      <c r="AZ88" s="3948" t="n">
        <v>0</v>
      </c>
      <c r="BA88" s="3948" t="n">
        <v>0</v>
      </c>
      <c r="BB88" s="3949">
        <f>I88+M88+Q88+U88+Y88+AC88+AG88+AK88+AO88+AS88+AW88+BA88</f>
        <v/>
      </c>
      <c r="BC88" s="3950" t="n"/>
    </row>
    <row customFormat="1" customHeight="1" ht="30" r="89" s="2012">
      <c r="A89" s="3944" t="inlineStr">
        <is>
          <t>INSTALLATION TRANSPORT INSTALLATION ET MISE EN SERVICE DE GROUPES ELECTROGENES</t>
        </is>
      </c>
      <c r="B89" s="3945" t="inlineStr">
        <is>
          <t>BC24120023</t>
        </is>
      </c>
      <c r="C89" s="3946" t="n">
        <v>45653</v>
      </c>
      <c r="D89" s="3944" t="inlineStr">
        <is>
          <t>CETELEC</t>
        </is>
      </c>
      <c r="E89" s="3944" t="inlineStr">
        <is>
          <t>DT</t>
        </is>
      </c>
      <c r="F89" s="3947" t="n">
        <v>0</v>
      </c>
      <c r="G89" s="3947" t="n">
        <v>3867441</v>
      </c>
      <c r="H89" s="3947" t="n">
        <v>0</v>
      </c>
      <c r="I89" s="3947" t="n">
        <v>3867441</v>
      </c>
      <c r="J89" s="3947" t="n">
        <v>0</v>
      </c>
      <c r="K89" s="3947" t="n">
        <v>0</v>
      </c>
      <c r="L89" s="3947" t="n">
        <v>0</v>
      </c>
      <c r="M89" s="3947" t="n">
        <v>0</v>
      </c>
      <c r="N89" s="3947" t="n">
        <v>0</v>
      </c>
      <c r="O89" s="3947" t="n">
        <v>0</v>
      </c>
      <c r="P89" s="3947" t="n">
        <v>0</v>
      </c>
      <c r="Q89" s="3947" t="n">
        <v>0</v>
      </c>
      <c r="R89" s="3947" t="n">
        <v>0</v>
      </c>
      <c r="S89" s="3947" t="n">
        <v>0</v>
      </c>
      <c r="T89" s="3947" t="n">
        <v>0</v>
      </c>
      <c r="U89" s="3947" t="n">
        <v>0</v>
      </c>
      <c r="V89" s="3947" t="n">
        <v>0</v>
      </c>
      <c r="W89" s="3947" t="n">
        <v>8701742</v>
      </c>
      <c r="X89" s="3947" t="n">
        <v>0</v>
      </c>
      <c r="Y89" s="3947" t="n">
        <v>8701742</v>
      </c>
      <c r="Z89" s="3947" t="n">
        <v>0</v>
      </c>
      <c r="AA89" s="3947" t="n">
        <v>0</v>
      </c>
      <c r="AB89" s="3947" t="n">
        <v>0</v>
      </c>
      <c r="AC89" s="3947" t="n">
        <v>0</v>
      </c>
      <c r="AD89" s="3947" t="n">
        <v>0</v>
      </c>
      <c r="AE89" s="3947" t="n">
        <v>0</v>
      </c>
      <c r="AF89" s="3947" t="n">
        <v>0</v>
      </c>
      <c r="AG89" s="3947" t="n">
        <v>0</v>
      </c>
      <c r="AH89" s="3947" t="n">
        <v>0</v>
      </c>
      <c r="AI89" s="3947" t="n">
        <v>11602322</v>
      </c>
      <c r="AJ89" s="3947" t="n">
        <v>0</v>
      </c>
      <c r="AK89" s="3947" t="n">
        <v>11602322</v>
      </c>
      <c r="AL89" s="3947" t="n">
        <v>0</v>
      </c>
      <c r="AM89" s="3947" t="n">
        <v>0</v>
      </c>
      <c r="AN89" s="3947" t="n">
        <v>0</v>
      </c>
      <c r="AO89" s="3947" t="n">
        <v>0</v>
      </c>
      <c r="AP89" s="3947" t="n">
        <v>0</v>
      </c>
      <c r="AQ89" s="3947" t="n">
        <v>0</v>
      </c>
      <c r="AR89" s="3947" t="n">
        <v>0</v>
      </c>
      <c r="AS89" s="3947" t="n">
        <v>0</v>
      </c>
      <c r="AT89" s="3947" t="n">
        <v>0</v>
      </c>
      <c r="AU89" s="3947" t="n">
        <v>0</v>
      </c>
      <c r="AV89" s="3947" t="n">
        <v>0</v>
      </c>
      <c r="AW89" s="3947" t="n">
        <v>0</v>
      </c>
      <c r="AX89" s="3948" t="n">
        <v>0</v>
      </c>
      <c r="AY89" s="3948" t="n">
        <v>0</v>
      </c>
      <c r="AZ89" s="3948" t="n">
        <v>0</v>
      </c>
      <c r="BA89" s="3948" t="n">
        <v>0</v>
      </c>
      <c r="BB89" s="3949">
        <f>I89+M89+Q89+U89+Y89+AC89+AG89+AK89+AO89+AS89+AW89+BA89</f>
        <v/>
      </c>
      <c r="BC89" s="3950" t="n"/>
    </row>
    <row customFormat="1" customHeight="1" ht="30" r="90" s="2012">
      <c r="A90" s="3944" t="inlineStr">
        <is>
          <t>PRESTATION POUR LE LANCEMENT COMMERCIAL DE LA 5G</t>
        </is>
      </c>
      <c r="B90" s="3945" t="inlineStr">
        <is>
          <t>BC24120024</t>
        </is>
      </c>
      <c r="C90" s="3946" t="n">
        <v>45654</v>
      </c>
      <c r="D90" s="3944" t="inlineStr">
        <is>
          <t>ERICSSON SENEGAL SUCCURSALE AU BENIN</t>
        </is>
      </c>
      <c r="E90" s="3944" t="inlineStr">
        <is>
          <t>DT</t>
        </is>
      </c>
      <c r="F90" s="3947" t="n">
        <v>0</v>
      </c>
      <c r="G90" s="3947" t="n">
        <v>0</v>
      </c>
      <c r="H90" s="3947" t="n">
        <v>0</v>
      </c>
      <c r="I90" s="3947" t="n">
        <v>0</v>
      </c>
      <c r="J90" s="3947" t="n">
        <v>0</v>
      </c>
      <c r="K90" s="3947" t="n">
        <v>68853084</v>
      </c>
      <c r="L90" s="3947" t="n">
        <v>0</v>
      </c>
      <c r="M90" s="3947" t="n">
        <v>68853084</v>
      </c>
      <c r="N90" s="3947" t="n">
        <v>0</v>
      </c>
      <c r="O90" s="3947" t="n">
        <v>0</v>
      </c>
      <c r="P90" s="3947" t="n">
        <v>0</v>
      </c>
      <c r="Q90" s="3947" t="n">
        <v>0</v>
      </c>
      <c r="R90" s="3947" t="n">
        <v>0</v>
      </c>
      <c r="S90" s="3947" t="n">
        <v>0</v>
      </c>
      <c r="T90" s="3947" t="n">
        <v>0</v>
      </c>
      <c r="U90" s="3947" t="n">
        <v>0</v>
      </c>
      <c r="V90" s="3947" t="n">
        <v>0</v>
      </c>
      <c r="W90" s="3947" t="n">
        <v>0</v>
      </c>
      <c r="X90" s="3947" t="n">
        <v>0</v>
      </c>
      <c r="Y90" s="3947" t="n">
        <v>0</v>
      </c>
      <c r="Z90" s="3947" t="n">
        <v>0</v>
      </c>
      <c r="AA90" s="3947" t="n">
        <v>0</v>
      </c>
      <c r="AB90" s="3947" t="n">
        <v>0</v>
      </c>
      <c r="AC90" s="3947" t="n">
        <v>0</v>
      </c>
      <c r="AD90" s="3947" t="n">
        <v>0</v>
      </c>
      <c r="AE90" s="3947" t="n">
        <v>0</v>
      </c>
      <c r="AF90" s="3947" t="n">
        <v>0</v>
      </c>
      <c r="AG90" s="3947" t="n">
        <v>0</v>
      </c>
      <c r="AH90" s="3947" t="n">
        <v>0</v>
      </c>
      <c r="AI90" s="3947" t="n">
        <v>7650343</v>
      </c>
      <c r="AJ90" s="3947" t="n">
        <v>0</v>
      </c>
      <c r="AK90" s="3947" t="n">
        <v>7650343</v>
      </c>
      <c r="AL90" s="3947" t="n">
        <v>0</v>
      </c>
      <c r="AM90" s="3947" t="n">
        <v>0</v>
      </c>
      <c r="AN90" s="3947" t="n">
        <v>0</v>
      </c>
      <c r="AO90" s="3947" t="n">
        <v>0</v>
      </c>
      <c r="AP90" s="3947" t="n">
        <v>0</v>
      </c>
      <c r="AQ90" s="3947" t="n">
        <v>0</v>
      </c>
      <c r="AR90" s="3947" t="n">
        <v>0</v>
      </c>
      <c r="AS90" s="3947" t="n">
        <v>0</v>
      </c>
      <c r="AT90" s="3947" t="n">
        <v>0</v>
      </c>
      <c r="AU90" s="3947" t="n">
        <v>0</v>
      </c>
      <c r="AV90" s="3947" t="n">
        <v>0</v>
      </c>
      <c r="AW90" s="3947" t="n">
        <v>0</v>
      </c>
      <c r="AX90" s="3948" t="n">
        <v>0</v>
      </c>
      <c r="AY90" s="3948" t="n">
        <v>0</v>
      </c>
      <c r="AZ90" s="3948" t="n">
        <v>0</v>
      </c>
      <c r="BA90" s="3948" t="n">
        <v>0</v>
      </c>
      <c r="BB90" s="3949">
        <f>I90+M90+Q90+U90+Y90+AC90+AG90+AK90+AO90+AS90+AW90+BA90</f>
        <v/>
      </c>
      <c r="BC90" s="3950" t="n"/>
    </row>
    <row customFormat="1" customHeight="1" ht="30" r="91" s="2012">
      <c r="A91" s="3944" t="inlineStr">
        <is>
          <t>FOURNITURE POUR LE LANCEMENT COMMERCIAL DE LA 5G (SOFTWARE)</t>
        </is>
      </c>
      <c r="B91" s="3945" t="inlineStr">
        <is>
          <t>BC24120025</t>
        </is>
      </c>
      <c r="C91" s="3946" t="n">
        <v>45654</v>
      </c>
      <c r="D91" s="3944" t="inlineStr">
        <is>
          <t>ERICSSON AB</t>
        </is>
      </c>
      <c r="E91" s="3944" t="inlineStr">
        <is>
          <t>DT</t>
        </is>
      </c>
      <c r="F91" s="3947" t="n">
        <v>0</v>
      </c>
      <c r="G91" s="3947" t="n">
        <v>0</v>
      </c>
      <c r="H91" s="3947" t="n">
        <v>0</v>
      </c>
      <c r="I91" s="3947" t="n">
        <v>0</v>
      </c>
      <c r="J91" s="3947" t="n">
        <v>0</v>
      </c>
      <c r="K91" s="3947" t="n">
        <v>143015025</v>
      </c>
      <c r="L91" s="3947" t="n">
        <v>0</v>
      </c>
      <c r="M91" s="3947" t="n">
        <v>143015025</v>
      </c>
      <c r="N91" s="3947" t="n">
        <v>0</v>
      </c>
      <c r="O91" s="3947" t="n">
        <v>0</v>
      </c>
      <c r="P91" s="3947" t="n">
        <v>0</v>
      </c>
      <c r="Q91" s="3947" t="n">
        <v>0</v>
      </c>
      <c r="R91" s="3947" t="n">
        <v>0</v>
      </c>
      <c r="S91" s="3947" t="n">
        <v>0</v>
      </c>
      <c r="T91" s="3947" t="n">
        <v>0</v>
      </c>
      <c r="U91" s="3947" t="n">
        <v>0</v>
      </c>
      <c r="V91" s="3947" t="n">
        <v>0</v>
      </c>
      <c r="W91" s="3947" t="n">
        <v>0</v>
      </c>
      <c r="X91" s="3947" t="n">
        <v>0</v>
      </c>
      <c r="Y91" s="3947" t="n">
        <v>0</v>
      </c>
      <c r="Z91" s="3947" t="n">
        <v>0</v>
      </c>
      <c r="AA91" s="3947" t="n">
        <v>0</v>
      </c>
      <c r="AB91" s="3947" t="n">
        <v>0</v>
      </c>
      <c r="AC91" s="3947" t="n">
        <v>0</v>
      </c>
      <c r="AD91" s="3947" t="n">
        <v>0</v>
      </c>
      <c r="AE91" s="3947" t="n">
        <v>0</v>
      </c>
      <c r="AF91" s="3947" t="n">
        <v>0</v>
      </c>
      <c r="AG91" s="3947" t="n">
        <v>0</v>
      </c>
      <c r="AH91" s="3947" t="n">
        <v>0</v>
      </c>
      <c r="AI91" s="3947" t="n">
        <v>0</v>
      </c>
      <c r="AJ91" s="3947" t="n">
        <v>0</v>
      </c>
      <c r="AK91" s="3947" t="n">
        <v>0</v>
      </c>
      <c r="AL91" s="3947" t="n">
        <v>0</v>
      </c>
      <c r="AM91" s="3947" t="n">
        <v>0</v>
      </c>
      <c r="AN91" s="3947" t="n">
        <v>0</v>
      </c>
      <c r="AO91" s="3947" t="n">
        <v>0</v>
      </c>
      <c r="AP91" s="3947" t="n">
        <v>0</v>
      </c>
      <c r="AQ91" s="3947" t="n">
        <v>0</v>
      </c>
      <c r="AR91" s="3947" t="n">
        <v>0</v>
      </c>
      <c r="AS91" s="3947" t="n">
        <v>0</v>
      </c>
      <c r="AT91" s="3947" t="n">
        <v>0</v>
      </c>
      <c r="AU91" s="3947" t="n">
        <v>0</v>
      </c>
      <c r="AV91" s="3947" t="n">
        <v>0</v>
      </c>
      <c r="AW91" s="3947" t="n">
        <v>0</v>
      </c>
      <c r="AX91" s="3948" t="n">
        <v>0</v>
      </c>
      <c r="AY91" s="3948" t="n">
        <v>0</v>
      </c>
      <c r="AZ91" s="3948" t="n">
        <v>0</v>
      </c>
      <c r="BA91" s="3948" t="n">
        <v>0</v>
      </c>
      <c r="BB91" s="3949">
        <f>I91+M91+Q91+U91+Y91+AC91+AG91+AK91+AO91+AS91+AW91+BA91</f>
        <v/>
      </c>
      <c r="BC91" s="3950" t="n"/>
    </row>
    <row customFormat="1" customHeight="1" ht="30" r="92" s="2012">
      <c r="A92" s="3944" t="inlineStr">
        <is>
          <t>ELECTRIFICATION DES SITES PAR BRANCHEMENT COMPTEUR 04 FILS SBEE 20A (SITE KETOU_5 SITE KETOU_8 SITE IKPINLE SITE HONVIE_2 SITE HONVIE_3 SITE AKASSATO_9 SITE AVOGBANA)</t>
        </is>
      </c>
      <c r="B92" s="3945" t="inlineStr">
        <is>
          <t>BC24120026</t>
        </is>
      </c>
      <c r="C92" s="3946" t="n">
        <v>45653</v>
      </c>
      <c r="D92" s="3944" t="inlineStr">
        <is>
          <t>ERM AFRIQUE</t>
        </is>
      </c>
      <c r="E92" s="3944" t="inlineStr">
        <is>
          <t>DT</t>
        </is>
      </c>
      <c r="F92" s="3947" t="n">
        <v>0</v>
      </c>
      <c r="G92" s="3947" t="n">
        <v>0</v>
      </c>
      <c r="H92" s="3947" t="n">
        <v>0</v>
      </c>
      <c r="I92" s="3947" t="n">
        <v>0</v>
      </c>
      <c r="J92" s="3947" t="n">
        <v>0</v>
      </c>
      <c r="K92" s="3947" t="n">
        <v>3357290</v>
      </c>
      <c r="L92" s="3947" t="n">
        <v>0</v>
      </c>
      <c r="M92" s="3947" t="n">
        <v>3357290</v>
      </c>
      <c r="N92" s="3947" t="n">
        <v>0</v>
      </c>
      <c r="O92" s="3947" t="n">
        <v>0</v>
      </c>
      <c r="P92" s="3947" t="n">
        <v>0</v>
      </c>
      <c r="Q92" s="3947" t="n">
        <v>0</v>
      </c>
      <c r="R92" s="3947" t="n">
        <v>0</v>
      </c>
      <c r="S92" s="3947" t="n">
        <v>612880</v>
      </c>
      <c r="T92" s="3947" t="n">
        <v>0</v>
      </c>
      <c r="U92" s="3947" t="n">
        <v>612880</v>
      </c>
      <c r="V92" s="3947" t="n">
        <v>0</v>
      </c>
      <c r="W92" s="3947" t="n">
        <v>0</v>
      </c>
      <c r="X92" s="3947" t="n">
        <v>0</v>
      </c>
      <c r="Y92" s="3947" t="n">
        <v>0</v>
      </c>
      <c r="Z92" s="3947" t="n">
        <v>0</v>
      </c>
      <c r="AA92" s="3947" t="n">
        <v>0</v>
      </c>
      <c r="AB92" s="3947" t="n">
        <v>0</v>
      </c>
      <c r="AC92" s="3947" t="n">
        <v>0</v>
      </c>
      <c r="AD92" s="3947" t="n">
        <v>0</v>
      </c>
      <c r="AE92" s="3947" t="n">
        <v>0</v>
      </c>
      <c r="AF92" s="3947" t="n">
        <v>0</v>
      </c>
      <c r="AG92" s="3947" t="n">
        <v>0</v>
      </c>
      <c r="AH92" s="3947" t="n">
        <v>0</v>
      </c>
      <c r="AI92" s="3947" t="n">
        <v>0</v>
      </c>
      <c r="AJ92" s="3947" t="n">
        <v>0</v>
      </c>
      <c r="AK92" s="3947" t="n">
        <v>0</v>
      </c>
      <c r="AL92" s="3947" t="n">
        <v>0</v>
      </c>
      <c r="AM92" s="3947" t="n">
        <v>0</v>
      </c>
      <c r="AN92" s="3947" t="n">
        <v>0</v>
      </c>
      <c r="AO92" s="3947" t="n">
        <v>0</v>
      </c>
      <c r="AP92" s="3947" t="n">
        <v>0</v>
      </c>
      <c r="AQ92" s="3947" t="n">
        <v>0</v>
      </c>
      <c r="AR92" s="3947" t="n">
        <v>0</v>
      </c>
      <c r="AS92" s="3947" t="n">
        <v>0</v>
      </c>
      <c r="AT92" s="3947" t="n">
        <v>0</v>
      </c>
      <c r="AU92" s="3947" t="n">
        <v>0</v>
      </c>
      <c r="AV92" s="3947" t="n">
        <v>0</v>
      </c>
      <c r="AW92" s="3947" t="n">
        <v>0</v>
      </c>
      <c r="AX92" s="3948" t="n">
        <v>0</v>
      </c>
      <c r="AY92" s="3948" t="n">
        <v>0</v>
      </c>
      <c r="AZ92" s="3948" t="n">
        <v>0</v>
      </c>
      <c r="BA92" s="3948" t="n">
        <v>0</v>
      </c>
      <c r="BB92" s="3949">
        <f>I92+M92+Q92+U92+Y92+AC92+AG92+AK92+AO92+AS92+AW92+BA92</f>
        <v/>
      </c>
      <c r="BC92" s="3950" t="n"/>
    </row>
    <row customFormat="1" customHeight="1" ht="30" r="93" s="2012">
      <c r="A93" s="3944" t="inlineStr">
        <is>
          <t>NOUVELLE PLATEFORME MOBILE MONEY : INTEGRATION DES BANQUES ET FACTURIERS ET FORMATION SUR LES NOUVELLES FONCTIONNALITES</t>
        </is>
      </c>
      <c r="B93" s="3945" t="inlineStr">
        <is>
          <t>BC24120031</t>
        </is>
      </c>
      <c r="C93" s="3946" t="n">
        <v>45652</v>
      </c>
      <c r="D93" s="3944" t="inlineStr">
        <is>
          <t>HUAWEI TECHNOLOGIES BENIN</t>
        </is>
      </c>
      <c r="E93" s="3944" t="inlineStr">
        <is>
          <t>DSI</t>
        </is>
      </c>
      <c r="F93" s="3947" t="n">
        <v>0</v>
      </c>
      <c r="G93" s="3947" t="n">
        <v>69600099</v>
      </c>
      <c r="H93" s="3947" t="n">
        <v>0</v>
      </c>
      <c r="I93" s="3947" t="n">
        <v>69600099</v>
      </c>
      <c r="J93" s="3947" t="n">
        <v>0</v>
      </c>
      <c r="K93" s="3947" t="n">
        <v>0</v>
      </c>
      <c r="L93" s="3947" t="n">
        <v>0</v>
      </c>
      <c r="M93" s="3947" t="n">
        <v>0</v>
      </c>
      <c r="N93" s="3947" t="n">
        <v>0</v>
      </c>
      <c r="O93" s="3947" t="n">
        <v>0</v>
      </c>
      <c r="P93" s="3947" t="n">
        <v>0</v>
      </c>
      <c r="Q93" s="3947" t="n">
        <v>0</v>
      </c>
      <c r="R93" s="3947" t="n">
        <v>0</v>
      </c>
      <c r="S93" s="3947" t="n">
        <v>0</v>
      </c>
      <c r="T93" s="3947" t="n">
        <v>0</v>
      </c>
      <c r="U93" s="3947" t="n">
        <v>0</v>
      </c>
      <c r="V93" s="3947" t="n">
        <v>0</v>
      </c>
      <c r="W93" s="3947" t="n">
        <v>0</v>
      </c>
      <c r="X93" s="3947" t="n">
        <v>0</v>
      </c>
      <c r="Y93" s="3947" t="n">
        <v>0</v>
      </c>
      <c r="Z93" s="3947" t="n">
        <v>0</v>
      </c>
      <c r="AA93" s="3947" t="n">
        <v>0</v>
      </c>
      <c r="AB93" s="3947" t="n">
        <v>0</v>
      </c>
      <c r="AC93" s="3947" t="n">
        <v>0</v>
      </c>
      <c r="AD93" s="3947" t="n">
        <v>0</v>
      </c>
      <c r="AE93" s="3947" t="n">
        <v>0</v>
      </c>
      <c r="AF93" s="3947" t="n">
        <v>0</v>
      </c>
      <c r="AG93" s="3947" t="n">
        <v>0</v>
      </c>
      <c r="AH93" s="3947" t="n">
        <v>0</v>
      </c>
      <c r="AI93" s="3947" t="n">
        <v>0</v>
      </c>
      <c r="AJ93" s="3947" t="n">
        <v>0</v>
      </c>
      <c r="AK93" s="3947" t="n">
        <v>0</v>
      </c>
      <c r="AL93" s="3947" t="n">
        <v>0</v>
      </c>
      <c r="AM93" s="3947" t="n">
        <v>0</v>
      </c>
      <c r="AN93" s="3947" t="n">
        <v>0</v>
      </c>
      <c r="AO93" s="3947" t="n">
        <v>0</v>
      </c>
      <c r="AP93" s="3947" t="n">
        <v>0</v>
      </c>
      <c r="AQ93" s="3947" t="n">
        <v>0</v>
      </c>
      <c r="AR93" s="3947" t="n">
        <v>0</v>
      </c>
      <c r="AS93" s="3947" t="n">
        <v>0</v>
      </c>
      <c r="AT93" s="3947" t="n">
        <v>0</v>
      </c>
      <c r="AU93" s="3947" t="n">
        <v>0</v>
      </c>
      <c r="AV93" s="3947" t="n">
        <v>0</v>
      </c>
      <c r="AW93" s="3947" t="n">
        <v>0</v>
      </c>
      <c r="AX93" s="3948" t="n">
        <v>0</v>
      </c>
      <c r="AY93" s="3948" t="n">
        <v>0</v>
      </c>
      <c r="AZ93" s="3948" t="n">
        <v>0</v>
      </c>
      <c r="BA93" s="3948" t="n">
        <v>0</v>
      </c>
      <c r="BB93" s="3949">
        <f>I93+M93+Q93+U93+Y93+AC93+AG93+AK93+AO93+AS93+AW93+BA93</f>
        <v/>
      </c>
      <c r="BC93" s="3950" t="n"/>
    </row>
    <row customFormat="1" customHeight="1" ht="30" r="94" s="2012">
      <c r="A94" s="3944" t="inlineStr">
        <is>
          <t>FOURNITURE DE GROUPES ELECTROGENES TRIPHASES CAPOTES INSONORISES DE 20KVA POUR LES SITES GSM</t>
        </is>
      </c>
      <c r="B94" s="3945" t="inlineStr">
        <is>
          <t>BC24120032</t>
        </is>
      </c>
      <c r="C94" s="3946" t="n">
        <v>45653</v>
      </c>
      <c r="D94" s="3944" t="inlineStr">
        <is>
          <t>CETELEC</t>
        </is>
      </c>
      <c r="E94" s="3944" t="inlineStr">
        <is>
          <t>DT</t>
        </is>
      </c>
      <c r="F94" s="3947" t="n">
        <v>9401595</v>
      </c>
      <c r="G94" s="3947" t="n">
        <v>0</v>
      </c>
      <c r="H94" s="3947" t="n">
        <v>0</v>
      </c>
      <c r="I94" s="3947" t="n">
        <v>9401595</v>
      </c>
      <c r="J94" s="3947" t="n">
        <v>0</v>
      </c>
      <c r="K94" s="3947" t="n">
        <v>0</v>
      </c>
      <c r="L94" s="3947" t="n">
        <v>0</v>
      </c>
      <c r="M94" s="3947" t="n">
        <v>0</v>
      </c>
      <c r="N94" s="3947" t="n">
        <v>0</v>
      </c>
      <c r="O94" s="3947" t="n">
        <v>0</v>
      </c>
      <c r="P94" s="3947" t="n">
        <v>0</v>
      </c>
      <c r="Q94" s="3947" t="n">
        <v>0</v>
      </c>
      <c r="R94" s="3947" t="n">
        <v>4328364</v>
      </c>
      <c r="S94" s="3947" t="n">
        <v>0</v>
      </c>
      <c r="T94" s="3947" t="n">
        <v>0</v>
      </c>
      <c r="U94" s="3947" t="n">
        <v>4328364</v>
      </c>
      <c r="V94" s="3947" t="n">
        <v>0</v>
      </c>
      <c r="W94" s="3947" t="n">
        <v>0</v>
      </c>
      <c r="X94" s="3947" t="n">
        <v>0</v>
      </c>
      <c r="Y94" s="3947" t="n">
        <v>0</v>
      </c>
      <c r="Z94" s="3947" t="n">
        <v>0</v>
      </c>
      <c r="AA94" s="3947" t="n">
        <v>0</v>
      </c>
      <c r="AB94" s="3947" t="n">
        <v>0</v>
      </c>
      <c r="AC94" s="3947" t="n">
        <v>0</v>
      </c>
      <c r="AD94" s="3947" t="n">
        <v>0</v>
      </c>
      <c r="AE94" s="3947" t="n">
        <v>0</v>
      </c>
      <c r="AF94" s="3947" t="n">
        <v>0</v>
      </c>
      <c r="AG94" s="3947" t="n">
        <v>0</v>
      </c>
      <c r="AH94" s="3947" t="n">
        <v>0</v>
      </c>
      <c r="AI94" s="3947" t="n">
        <v>0</v>
      </c>
      <c r="AJ94" s="3947" t="n">
        <v>0</v>
      </c>
      <c r="AK94" s="3947" t="n">
        <v>0</v>
      </c>
      <c r="AL94" s="3947" t="n">
        <v>0</v>
      </c>
      <c r="AM94" s="3947" t="n">
        <v>0</v>
      </c>
      <c r="AN94" s="3947" t="n">
        <v>0</v>
      </c>
      <c r="AO94" s="3947" t="n">
        <v>0</v>
      </c>
      <c r="AP94" s="3947" t="n">
        <v>0</v>
      </c>
      <c r="AQ94" s="3947" t="n">
        <v>0</v>
      </c>
      <c r="AR94" s="3947" t="n">
        <v>0</v>
      </c>
      <c r="AS94" s="3947" t="n">
        <v>0</v>
      </c>
      <c r="AT94" s="3947" t="n">
        <v>0</v>
      </c>
      <c r="AU94" s="3947" t="n">
        <v>0</v>
      </c>
      <c r="AV94" s="3947" t="n">
        <v>0</v>
      </c>
      <c r="AW94" s="3947" t="n">
        <v>0</v>
      </c>
      <c r="AX94" s="3948" t="n">
        <v>0</v>
      </c>
      <c r="AY94" s="3948" t="n">
        <v>0</v>
      </c>
      <c r="AZ94" s="3948" t="n">
        <v>0</v>
      </c>
      <c r="BA94" s="3948" t="n">
        <v>0</v>
      </c>
      <c r="BB94" s="3949">
        <f>I94+M94+Q94+U94+Y94+AC94+AG94+AK94+AO94+AS94+AW94+BA94</f>
        <v/>
      </c>
      <c r="BC94" s="3950" t="n"/>
    </row>
    <row customFormat="1" customHeight="1" ht="30" r="95" s="2012">
      <c r="A95" s="3944" t="inlineStr">
        <is>
          <t>TRAVAUX COMPLEMENTAIRES SUR DIX (10) SITES AU SOL</t>
        </is>
      </c>
      <c r="B95" s="3945" t="inlineStr">
        <is>
          <t>BC24120033</t>
        </is>
      </c>
      <c r="C95" s="3946" t="n">
        <v>45657</v>
      </c>
      <c r="D95" s="3944" t="inlineStr">
        <is>
          <t>CETELEC</t>
        </is>
      </c>
      <c r="E95" s="3944" t="inlineStr">
        <is>
          <t>DT</t>
        </is>
      </c>
      <c r="F95" s="3947" t="n">
        <v>0</v>
      </c>
      <c r="G95" s="3947" t="n">
        <v>17808507</v>
      </c>
      <c r="H95" s="3947" t="n">
        <v>0</v>
      </c>
      <c r="I95" s="3947" t="n">
        <v>17808507</v>
      </c>
      <c r="J95" s="3947" t="n">
        <v>0</v>
      </c>
      <c r="K95" s="3947" t="n">
        <v>0</v>
      </c>
      <c r="L95" s="3947" t="n">
        <v>0</v>
      </c>
      <c r="M95" s="3947" t="n">
        <v>0</v>
      </c>
      <c r="N95" s="3947" t="n">
        <v>0</v>
      </c>
      <c r="O95" s="3947" t="n">
        <v>0</v>
      </c>
      <c r="P95" s="3947" t="n">
        <v>0</v>
      </c>
      <c r="Q95" s="3947" t="n">
        <v>0</v>
      </c>
      <c r="R95" s="3947" t="n">
        <v>0</v>
      </c>
      <c r="S95" s="3947" t="n">
        <v>0</v>
      </c>
      <c r="T95" s="3947" t="n">
        <v>0</v>
      </c>
      <c r="U95" s="3947" t="n">
        <v>0</v>
      </c>
      <c r="V95" s="3947" t="n">
        <v>0</v>
      </c>
      <c r="W95" s="3947" t="n">
        <v>0</v>
      </c>
      <c r="X95" s="3947" t="n">
        <v>0</v>
      </c>
      <c r="Y95" s="3947" t="n">
        <v>0</v>
      </c>
      <c r="Z95" s="3947" t="n">
        <v>0</v>
      </c>
      <c r="AA95" s="3947" t="n">
        <v>0</v>
      </c>
      <c r="AB95" s="3947" t="n">
        <v>0</v>
      </c>
      <c r="AC95" s="3947" t="n">
        <v>0</v>
      </c>
      <c r="AD95" s="3947" t="n">
        <v>0</v>
      </c>
      <c r="AE95" s="3947" t="n">
        <v>0</v>
      </c>
      <c r="AF95" s="3947" t="n">
        <v>0</v>
      </c>
      <c r="AG95" s="3947" t="n">
        <v>0</v>
      </c>
      <c r="AH95" s="3947" t="n">
        <v>0</v>
      </c>
      <c r="AI95" s="3947" t="n">
        <v>0</v>
      </c>
      <c r="AJ95" s="3947" t="n">
        <v>0</v>
      </c>
      <c r="AK95" s="3947" t="n">
        <v>0</v>
      </c>
      <c r="AL95" s="3947" t="n">
        <v>0</v>
      </c>
      <c r="AM95" s="3947" t="n">
        <v>0</v>
      </c>
      <c r="AN95" s="3947" t="n">
        <v>0</v>
      </c>
      <c r="AO95" s="3947" t="n">
        <v>0</v>
      </c>
      <c r="AP95" s="3947" t="n">
        <v>0</v>
      </c>
      <c r="AQ95" s="3947" t="n">
        <v>0</v>
      </c>
      <c r="AR95" s="3947" t="n">
        <v>0</v>
      </c>
      <c r="AS95" s="3947" t="n">
        <v>0</v>
      </c>
      <c r="AT95" s="3947" t="n">
        <v>0</v>
      </c>
      <c r="AU95" s="3947" t="n">
        <v>0</v>
      </c>
      <c r="AV95" s="3947" t="n">
        <v>0</v>
      </c>
      <c r="AW95" s="3947" t="n">
        <v>0</v>
      </c>
      <c r="AX95" s="3948" t="n">
        <v>0</v>
      </c>
      <c r="AY95" s="3948" t="n">
        <v>0</v>
      </c>
      <c r="AZ95" s="3948" t="n">
        <v>0</v>
      </c>
      <c r="BA95" s="3948" t="n">
        <v>0</v>
      </c>
      <c r="BB95" s="3949">
        <f>I95+M95+Q95+U95+Y95+AC95+AG95+AK95+AO95+AS95+AW95+BA95</f>
        <v/>
      </c>
      <c r="BC95" s="3950" t="n"/>
    </row>
    <row customFormat="1" customHeight="1" ht="30" r="96" s="2012">
      <c r="A96" s="3944" t="inlineStr">
        <is>
          <t>TRANSPORT ET INSTALLATION DE MODULES SOLAIRES PHOTOVOLTAÏQUES ET D'ATELIER D'ÉNERGIE SOLAIRE SUR 50 SITES GSM</t>
        </is>
      </c>
      <c r="B96" s="3945" t="inlineStr">
        <is>
          <t>BC24120034</t>
        </is>
      </c>
      <c r="C96" s="3946" t="n">
        <v>45691</v>
      </c>
      <c r="D96" s="3944" t="inlineStr">
        <is>
          <t>CETELEC SA</t>
        </is>
      </c>
      <c r="E96" s="3944" t="inlineStr">
        <is>
          <t>DT</t>
        </is>
      </c>
      <c r="F96" s="3947" t="n">
        <v>0</v>
      </c>
      <c r="G96" s="3947" t="n">
        <v>0</v>
      </c>
      <c r="H96" s="3947" t="n">
        <v>0</v>
      </c>
      <c r="I96" s="3947" t="n">
        <v>0</v>
      </c>
      <c r="J96" s="3947" t="n">
        <v>0</v>
      </c>
      <c r="K96" s="3947" t="n">
        <v>0</v>
      </c>
      <c r="L96" s="3947" t="n">
        <v>0</v>
      </c>
      <c r="M96" s="3947" t="n">
        <v>0</v>
      </c>
      <c r="N96" s="3947" t="n">
        <v>0</v>
      </c>
      <c r="O96" s="3947" t="n">
        <v>0</v>
      </c>
      <c r="P96" s="3947" t="n">
        <v>0</v>
      </c>
      <c r="Q96" s="3947" t="n">
        <v>0</v>
      </c>
      <c r="R96" s="3947" t="n">
        <v>0</v>
      </c>
      <c r="S96" s="3947" t="n">
        <v>0</v>
      </c>
      <c r="T96" s="3947" t="n">
        <v>0</v>
      </c>
      <c r="U96" s="3947" t="n">
        <v>0</v>
      </c>
      <c r="V96" s="3947" t="n">
        <v>0</v>
      </c>
      <c r="W96" s="3947" t="n">
        <v>0</v>
      </c>
      <c r="X96" s="3947" t="n">
        <v>0</v>
      </c>
      <c r="Y96" s="3947" t="n">
        <v>0</v>
      </c>
      <c r="Z96" s="3947" t="n">
        <v>0</v>
      </c>
      <c r="AA96" s="3947" t="n">
        <v>0</v>
      </c>
      <c r="AB96" s="3947" t="n">
        <v>0</v>
      </c>
      <c r="AC96" s="3947" t="n">
        <v>0</v>
      </c>
      <c r="AD96" s="3947" t="n">
        <v>0</v>
      </c>
      <c r="AE96" s="3947" t="n">
        <v>0</v>
      </c>
      <c r="AF96" s="3947" t="n">
        <v>0</v>
      </c>
      <c r="AG96" s="3947" t="n">
        <v>0</v>
      </c>
      <c r="AH96" s="3947" t="n">
        <v>0</v>
      </c>
      <c r="AI96" s="3947" t="n">
        <v>5641708</v>
      </c>
      <c r="AJ96" s="3947" t="n">
        <v>0</v>
      </c>
      <c r="AK96" s="3947" t="n">
        <v>5641708</v>
      </c>
      <c r="AL96" s="3947" t="n">
        <v>0</v>
      </c>
      <c r="AM96" s="3947" t="n">
        <v>43253095</v>
      </c>
      <c r="AN96" s="3947" t="n">
        <v>0</v>
      </c>
      <c r="AO96" s="3947" t="n">
        <v>43253095</v>
      </c>
      <c r="AP96" s="3947" t="n">
        <v>0</v>
      </c>
      <c r="AQ96" s="3947" t="n">
        <v>20686263</v>
      </c>
      <c r="AR96" s="3947" t="n">
        <v>0</v>
      </c>
      <c r="AS96" s="3947" t="n">
        <v>20686263</v>
      </c>
      <c r="AT96" s="3947" t="n">
        <v>0</v>
      </c>
      <c r="AU96" s="3947" t="n">
        <v>3761139</v>
      </c>
      <c r="AV96" s="3947" t="n">
        <v>0</v>
      </c>
      <c r="AW96" s="3947" t="n">
        <v>3761139</v>
      </c>
      <c r="AX96" s="3948" t="n">
        <v>0</v>
      </c>
      <c r="AY96" s="3948" t="n">
        <v>10714245</v>
      </c>
      <c r="AZ96" s="3948" t="n">
        <v>0</v>
      </c>
      <c r="BA96" s="3948" t="n">
        <v>10714245</v>
      </c>
      <c r="BB96" s="3949">
        <f>I96+M96+Q96+U96+Y96+AC96+AG96+AK96+AO96+AS96+AW96+BA96</f>
        <v/>
      </c>
      <c r="BC96" s="3950" t="n"/>
    </row>
    <row customFormat="1" customHeight="1" ht="30" r="97" s="2012">
      <c r="A97" s="3944" t="inlineStr">
        <is>
          <t>FOURNITURE DE MODULES SOLAIRES PHOTOVOLTAÏQUES ET ATELIER D’ENERGIE SOLAIRE SUR 50 SITES GSM</t>
        </is>
      </c>
      <c r="B97" s="3945" t="inlineStr">
        <is>
          <t>BC24120035</t>
        </is>
      </c>
      <c r="C97" s="3946" t="n">
        <v>45691</v>
      </c>
      <c r="D97" s="3944" t="inlineStr">
        <is>
          <t>CETELEC SA</t>
        </is>
      </c>
      <c r="E97" s="3944" t="inlineStr">
        <is>
          <t>DT</t>
        </is>
      </c>
      <c r="F97" s="3947" t="n">
        <v>0</v>
      </c>
      <c r="G97" s="3947" t="n">
        <v>0</v>
      </c>
      <c r="H97" s="3947" t="n">
        <v>0</v>
      </c>
      <c r="I97" s="3947" t="n">
        <v>0</v>
      </c>
      <c r="J97" s="3947" t="n">
        <v>0</v>
      </c>
      <c r="K97" s="3947" t="n">
        <v>0</v>
      </c>
      <c r="L97" s="3947" t="n">
        <v>0</v>
      </c>
      <c r="M97" s="3947" t="n">
        <v>0</v>
      </c>
      <c r="N97" s="3947" t="n">
        <v>0</v>
      </c>
      <c r="O97" s="3947" t="n">
        <v>0</v>
      </c>
      <c r="P97" s="3947" t="n">
        <v>0</v>
      </c>
      <c r="Q97" s="3947" t="n">
        <v>0</v>
      </c>
      <c r="R97" s="3947" t="n">
        <v>0</v>
      </c>
      <c r="S97" s="3947" t="n">
        <v>0</v>
      </c>
      <c r="T97" s="3947" t="n">
        <v>0</v>
      </c>
      <c r="U97" s="3947" t="n">
        <v>0</v>
      </c>
      <c r="V97" s="3947" t="n">
        <v>0</v>
      </c>
      <c r="W97" s="3947" t="n">
        <v>0</v>
      </c>
      <c r="X97" s="3947" t="n">
        <v>0</v>
      </c>
      <c r="Y97" s="3947" t="n">
        <v>0</v>
      </c>
      <c r="Z97" s="3947" t="n">
        <v>0</v>
      </c>
      <c r="AA97" s="3947" t="n">
        <v>0</v>
      </c>
      <c r="AB97" s="3947" t="n">
        <v>0</v>
      </c>
      <c r="AC97" s="3947" t="n">
        <v>0</v>
      </c>
      <c r="AD97" s="3947" t="n">
        <v>0</v>
      </c>
      <c r="AE97" s="3947" t="n">
        <v>0</v>
      </c>
      <c r="AF97" s="3947" t="n">
        <v>0</v>
      </c>
      <c r="AG97" s="3947" t="n">
        <v>0</v>
      </c>
      <c r="AH97" s="3947" t="n">
        <v>520902408</v>
      </c>
      <c r="AI97" s="3947" t="n">
        <v>0</v>
      </c>
      <c r="AJ97" s="3947" t="n">
        <v>0</v>
      </c>
      <c r="AK97" s="3947" t="n">
        <v>520902408</v>
      </c>
      <c r="AL97" s="3947" t="n">
        <v>0</v>
      </c>
      <c r="AM97" s="3947" t="n">
        <v>0</v>
      </c>
      <c r="AN97" s="3947" t="n">
        <v>0</v>
      </c>
      <c r="AO97" s="3947" t="n">
        <v>0</v>
      </c>
      <c r="AP97" s="3947" t="n">
        <v>0</v>
      </c>
      <c r="AQ97" s="3947" t="n">
        <v>0</v>
      </c>
      <c r="AR97" s="3947" t="n">
        <v>0</v>
      </c>
      <c r="AS97" s="3947" t="n">
        <v>0</v>
      </c>
      <c r="AT97" s="3947" t="n">
        <v>0</v>
      </c>
      <c r="AU97" s="3947" t="n">
        <v>0</v>
      </c>
      <c r="AV97" s="3947" t="n">
        <v>0</v>
      </c>
      <c r="AW97" s="3947" t="n">
        <v>0</v>
      </c>
      <c r="AX97" s="3948" t="n">
        <v>0</v>
      </c>
      <c r="AY97" s="3948" t="n">
        <v>0</v>
      </c>
      <c r="AZ97" s="3948" t="n">
        <v>0</v>
      </c>
      <c r="BA97" s="3948" t="n">
        <v>0</v>
      </c>
      <c r="BB97" s="3949">
        <f>I97+M97+Q97+U97+Y97+AC97+AG97+AK97+AO97+AS97+AW97+BA97</f>
        <v/>
      </c>
      <c r="BC97" s="3950" t="n"/>
    </row>
    <row customFormat="1" customHeight="1" ht="30" r="98" s="2012">
      <c r="A98" s="3944" t="inlineStr">
        <is>
          <t>TRANSPORT ET INSTALLATION DE MODULES SOLAIRES PHOTOVOLTAÏQUES ET D'ATELIER D'ÉNERGIE SOLAIRE SUR 75 SITES GSM</t>
        </is>
      </c>
      <c r="B98" s="3945" t="inlineStr">
        <is>
          <t>BC24120036</t>
        </is>
      </c>
      <c r="C98" s="3946" t="n">
        <v>45657</v>
      </c>
      <c r="D98" s="3944" t="inlineStr">
        <is>
          <t>SCHIELE MAROC</t>
        </is>
      </c>
      <c r="E98" s="3944" t="inlineStr">
        <is>
          <t>DT</t>
        </is>
      </c>
      <c r="F98" s="3947" t="n">
        <v>0</v>
      </c>
      <c r="G98" s="3947" t="n">
        <v>0</v>
      </c>
      <c r="H98" s="3947" t="n">
        <v>0</v>
      </c>
      <c r="I98" s="3947" t="n">
        <v>0</v>
      </c>
      <c r="J98" s="3947" t="n">
        <v>0</v>
      </c>
      <c r="K98" s="3947" t="n">
        <v>0</v>
      </c>
      <c r="L98" s="3947" t="n">
        <v>0</v>
      </c>
      <c r="M98" s="3947" t="n">
        <v>0</v>
      </c>
      <c r="N98" s="3947" t="n">
        <v>0</v>
      </c>
      <c r="O98" s="3947" t="n">
        <v>0</v>
      </c>
      <c r="P98" s="3947" t="n">
        <v>0</v>
      </c>
      <c r="Q98" s="3947" t="n">
        <v>0</v>
      </c>
      <c r="R98" s="3947" t="n">
        <v>0</v>
      </c>
      <c r="S98" s="3947" t="n">
        <v>0</v>
      </c>
      <c r="T98" s="3947" t="n">
        <v>0</v>
      </c>
      <c r="U98" s="3947" t="n">
        <v>0</v>
      </c>
      <c r="V98" s="3947" t="n">
        <v>0</v>
      </c>
      <c r="W98" s="3947" t="n">
        <v>0</v>
      </c>
      <c r="X98" s="3947" t="n">
        <v>0</v>
      </c>
      <c r="Y98" s="3947" t="n">
        <v>0</v>
      </c>
      <c r="Z98" s="3947" t="n">
        <v>0</v>
      </c>
      <c r="AA98" s="3947" t="n">
        <v>0</v>
      </c>
      <c r="AB98" s="3947" t="n">
        <v>0</v>
      </c>
      <c r="AC98" s="3947" t="n">
        <v>0</v>
      </c>
      <c r="AD98" s="3947" t="n">
        <v>0</v>
      </c>
      <c r="AE98" s="3947" t="n">
        <v>0</v>
      </c>
      <c r="AF98" s="3947" t="n">
        <v>0</v>
      </c>
      <c r="AG98" s="3947" t="n">
        <v>0</v>
      </c>
      <c r="AH98" s="3947" t="n">
        <v>0</v>
      </c>
      <c r="AI98" s="3947" t="n">
        <v>5078419</v>
      </c>
      <c r="AJ98" s="3947" t="n">
        <v>0</v>
      </c>
      <c r="AK98" s="3947" t="n">
        <v>5078419</v>
      </c>
      <c r="AL98" s="3947" t="n">
        <v>0</v>
      </c>
      <c r="AM98" s="3947" t="n">
        <v>38934546</v>
      </c>
      <c r="AN98" s="3947" t="n">
        <v>0</v>
      </c>
      <c r="AO98" s="3947" t="n">
        <v>38934546</v>
      </c>
      <c r="AP98" s="3947" t="n">
        <v>0</v>
      </c>
      <c r="AQ98" s="3947" t="n">
        <v>19467274</v>
      </c>
      <c r="AR98" s="3947" t="n">
        <v>0</v>
      </c>
      <c r="AS98" s="3947" t="n">
        <v>19467274</v>
      </c>
      <c r="AT98" s="3947" t="n">
        <v>0</v>
      </c>
      <c r="AU98" s="3947" t="n">
        <v>0</v>
      </c>
      <c r="AV98" s="3947" t="n">
        <v>0</v>
      </c>
      <c r="AW98" s="3947" t="n">
        <v>0</v>
      </c>
      <c r="AX98" s="3948" t="n">
        <v>0</v>
      </c>
      <c r="AY98" s="3948" t="n">
        <v>0</v>
      </c>
      <c r="AZ98" s="3948" t="n">
        <v>0</v>
      </c>
      <c r="BA98" s="3948" t="n">
        <v>0</v>
      </c>
      <c r="BB98" s="3949">
        <f>I98+M98+Q98+U98+Y98+AC98+AG98+AK98+AO98+AS98+AW98+BA98</f>
        <v/>
      </c>
      <c r="BC98" s="3950" t="n"/>
    </row>
    <row customFormat="1" customHeight="1" ht="30" r="99" s="2012">
      <c r="A99" s="3944" t="inlineStr">
        <is>
          <t xml:space="preserve">FOURNITURE DE MODULES SOLAIRES PHOTOVOLTAÏQUES ET ATELIER D’ENERGIE SOLAIRE SUR 75 SITES GSM  </t>
        </is>
      </c>
      <c r="B99" s="3945" t="inlineStr">
        <is>
          <t>BC24120037</t>
        </is>
      </c>
      <c r="C99" s="3946" t="n">
        <v>45657</v>
      </c>
      <c r="D99" s="3944" t="inlineStr">
        <is>
          <t>SCHIELE MAROC</t>
        </is>
      </c>
      <c r="E99" s="3944" t="inlineStr">
        <is>
          <t>DT</t>
        </is>
      </c>
      <c r="F99" s="3947" t="n">
        <v>0</v>
      </c>
      <c r="G99" s="3947" t="n">
        <v>0</v>
      </c>
      <c r="H99" s="3947" t="n">
        <v>0</v>
      </c>
      <c r="I99" s="3947" t="n">
        <v>0</v>
      </c>
      <c r="J99" s="3947" t="n">
        <v>0</v>
      </c>
      <c r="K99" s="3947" t="n">
        <v>0</v>
      </c>
      <c r="L99" s="3947" t="n">
        <v>0</v>
      </c>
      <c r="M99" s="3947" t="n">
        <v>0</v>
      </c>
      <c r="N99" s="3947" t="n">
        <v>0</v>
      </c>
      <c r="O99" s="3947" t="n">
        <v>0</v>
      </c>
      <c r="P99" s="3947" t="n">
        <v>0</v>
      </c>
      <c r="Q99" s="3947" t="n">
        <v>0</v>
      </c>
      <c r="R99" s="3947" t="n">
        <v>0</v>
      </c>
      <c r="S99" s="3947" t="n">
        <v>0</v>
      </c>
      <c r="T99" s="3947" t="n">
        <v>8910301</v>
      </c>
      <c r="U99" s="3947" t="n">
        <v>8910301</v>
      </c>
      <c r="V99" s="3947" t="n">
        <v>434678106</v>
      </c>
      <c r="W99" s="3947" t="n">
        <v>0</v>
      </c>
      <c r="X99" s="3947" t="n">
        <v>3664942</v>
      </c>
      <c r="Y99" s="3947" t="n">
        <v>438343048</v>
      </c>
      <c r="Z99" s="3947" t="n">
        <v>0</v>
      </c>
      <c r="AA99" s="3947" t="n">
        <v>0</v>
      </c>
      <c r="AB99" s="3947" t="n">
        <v>0</v>
      </c>
      <c r="AC99" s="3947" t="n">
        <v>0</v>
      </c>
      <c r="AD99" s="3947" t="n">
        <v>217339052</v>
      </c>
      <c r="AE99" s="3947" t="n">
        <v>0</v>
      </c>
      <c r="AF99" s="3947" t="n">
        <v>59491844</v>
      </c>
      <c r="AG99" s="3947" t="n">
        <v>276830896</v>
      </c>
      <c r="AH99" s="3947" t="n">
        <v>217339053</v>
      </c>
      <c r="AI99" s="3947" t="n">
        <v>0</v>
      </c>
      <c r="AJ99" s="3947" t="n">
        <v>47684762</v>
      </c>
      <c r="AK99" s="3947" t="n">
        <v>265023815</v>
      </c>
      <c r="AL99" s="3947" t="n">
        <v>0</v>
      </c>
      <c r="AM99" s="3947" t="n">
        <v>0</v>
      </c>
      <c r="AN99" s="3947" t="n">
        <v>0</v>
      </c>
      <c r="AO99" s="3947" t="n">
        <v>0</v>
      </c>
      <c r="AP99" s="3947" t="n">
        <v>0</v>
      </c>
      <c r="AQ99" s="3947" t="n">
        <v>0</v>
      </c>
      <c r="AR99" s="3947" t="n">
        <v>885840</v>
      </c>
      <c r="AS99" s="3947" t="n">
        <v>885840</v>
      </c>
      <c r="AT99" s="3947" t="n">
        <v>0</v>
      </c>
      <c r="AU99" s="3947" t="n">
        <v>0</v>
      </c>
      <c r="AV99" s="3947" t="n">
        <v>0</v>
      </c>
      <c r="AW99" s="3947" t="n">
        <v>0</v>
      </c>
      <c r="AX99" s="3948" t="n">
        <v>0</v>
      </c>
      <c r="AY99" s="3948" t="n">
        <v>0</v>
      </c>
      <c r="AZ99" s="3948" t="n">
        <v>0</v>
      </c>
      <c r="BA99" s="3948" t="n">
        <v>0</v>
      </c>
      <c r="BB99" s="3949">
        <f>I99+M99+Q99+U99+Y99+AC99+AG99+AK99+AO99+AS99+AW99+BA99</f>
        <v/>
      </c>
      <c r="BC99" s="3950" t="n"/>
    </row>
    <row customFormat="1" customHeight="1" ht="30" r="100" s="2012">
      <c r="A100" s="3944" t="inlineStr">
        <is>
          <t>PROGRAMME RAN 2024 COMMANDE 3 PRESTATIONS EXTENSION 4G</t>
        </is>
      </c>
      <c r="B100" s="3945" t="inlineStr">
        <is>
          <t>BC24120042</t>
        </is>
      </c>
      <c r="C100" s="3946" t="n">
        <v>45659</v>
      </c>
      <c r="D100" s="3944" t="inlineStr">
        <is>
          <t>ERICSSON BENIN</t>
        </is>
      </c>
      <c r="E100" s="3944" t="inlineStr">
        <is>
          <t>DT</t>
        </is>
      </c>
      <c r="F100" s="3947" t="n">
        <v>0</v>
      </c>
      <c r="G100" s="3947" t="n">
        <v>0</v>
      </c>
      <c r="H100" s="3947" t="n">
        <v>0</v>
      </c>
      <c r="I100" s="3947" t="n">
        <v>0</v>
      </c>
      <c r="J100" s="3947" t="n">
        <v>0</v>
      </c>
      <c r="K100" s="3947" t="n">
        <v>0</v>
      </c>
      <c r="L100" s="3947" t="n">
        <v>0</v>
      </c>
      <c r="M100" s="3947" t="n">
        <v>0</v>
      </c>
      <c r="N100" s="3947" t="n">
        <v>0</v>
      </c>
      <c r="O100" s="3947" t="n">
        <v>0</v>
      </c>
      <c r="P100" s="3947" t="n">
        <v>0</v>
      </c>
      <c r="Q100" s="3947" t="n">
        <v>0</v>
      </c>
      <c r="R100" s="3947" t="n">
        <v>0</v>
      </c>
      <c r="S100" s="3947" t="n">
        <v>0</v>
      </c>
      <c r="T100" s="3947" t="n">
        <v>0</v>
      </c>
      <c r="U100" s="3947" t="n">
        <v>0</v>
      </c>
      <c r="V100" s="3947" t="n">
        <v>0</v>
      </c>
      <c r="W100" s="3947" t="n">
        <v>0</v>
      </c>
      <c r="X100" s="3947" t="n">
        <v>0</v>
      </c>
      <c r="Y100" s="3947" t="n">
        <v>0</v>
      </c>
      <c r="Z100" s="3947" t="n">
        <v>0</v>
      </c>
      <c r="AA100" s="3947" t="n">
        <v>0</v>
      </c>
      <c r="AB100" s="3947" t="n">
        <v>0</v>
      </c>
      <c r="AC100" s="3947" t="n">
        <v>0</v>
      </c>
      <c r="AD100" s="3947" t="n">
        <v>0</v>
      </c>
      <c r="AE100" s="3947" t="n">
        <v>0</v>
      </c>
      <c r="AF100" s="3947" t="n">
        <v>0</v>
      </c>
      <c r="AG100" s="3947" t="n">
        <v>0</v>
      </c>
      <c r="AH100" s="3947" t="n">
        <v>0</v>
      </c>
      <c r="AI100" s="3947" t="n">
        <v>0</v>
      </c>
      <c r="AJ100" s="3947" t="n">
        <v>0</v>
      </c>
      <c r="AK100" s="3947" t="n">
        <v>0</v>
      </c>
      <c r="AL100" s="3947" t="n">
        <v>0</v>
      </c>
      <c r="AM100" s="3947" t="n">
        <v>151263356</v>
      </c>
      <c r="AN100" s="3947" t="n">
        <v>0</v>
      </c>
      <c r="AO100" s="3947" t="n">
        <v>151263356</v>
      </c>
      <c r="AP100" s="3947" t="n">
        <v>0</v>
      </c>
      <c r="AQ100" s="3947" t="n">
        <v>0</v>
      </c>
      <c r="AR100" s="3947" t="n">
        <v>0</v>
      </c>
      <c r="AS100" s="3947" t="n">
        <v>0</v>
      </c>
      <c r="AT100" s="3947" t="n">
        <v>0</v>
      </c>
      <c r="AU100" s="3947" t="n">
        <v>0</v>
      </c>
      <c r="AV100" s="3947" t="n">
        <v>0</v>
      </c>
      <c r="AW100" s="3947" t="n">
        <v>0</v>
      </c>
      <c r="AX100" s="3948" t="n">
        <v>0</v>
      </c>
      <c r="AY100" s="3948" t="n">
        <v>0</v>
      </c>
      <c r="AZ100" s="3948" t="n">
        <v>0</v>
      </c>
      <c r="BA100" s="3948" t="n">
        <v>0</v>
      </c>
      <c r="BB100" s="3949">
        <f>I100+M100+Q100+U100+Y100+AC100+AG100+AK100+AO100+AS100+AW100+BA100</f>
        <v/>
      </c>
      <c r="BC100" s="3950" t="n"/>
    </row>
    <row customFormat="1" customHeight="1" ht="30" r="101" s="2012">
      <c r="A101" s="3944" t="inlineStr">
        <is>
          <t>PROGRAMME RAN 2024 COMMANDE 4 PRESTATIONS EXTENSION 4G</t>
        </is>
      </c>
      <c r="B101" s="3945" t="inlineStr">
        <is>
          <t>BC25010004</t>
        </is>
      </c>
      <c r="C101" s="3946" t="n">
        <v>45665</v>
      </c>
      <c r="D101" s="3944" t="inlineStr">
        <is>
          <t>ERICSSON BENIN</t>
        </is>
      </c>
      <c r="E101" s="3944" t="inlineStr">
        <is>
          <t>DT</t>
        </is>
      </c>
      <c r="F101" s="3947" t="n">
        <v>0</v>
      </c>
      <c r="G101" s="3947" t="n">
        <v>0</v>
      </c>
      <c r="H101" s="3947" t="n">
        <v>0</v>
      </c>
      <c r="I101" s="3947" t="n">
        <v>0</v>
      </c>
      <c r="J101" s="3947" t="n">
        <v>0</v>
      </c>
      <c r="K101" s="3947" t="n">
        <v>0</v>
      </c>
      <c r="L101" s="3947" t="n">
        <v>0</v>
      </c>
      <c r="M101" s="3947" t="n">
        <v>0</v>
      </c>
      <c r="N101" s="3947" t="n">
        <v>0</v>
      </c>
      <c r="O101" s="3947" t="n">
        <v>0</v>
      </c>
      <c r="P101" s="3947" t="n">
        <v>0</v>
      </c>
      <c r="Q101" s="3947" t="n">
        <v>0</v>
      </c>
      <c r="R101" s="3947" t="n">
        <v>0</v>
      </c>
      <c r="S101" s="3947" t="n">
        <v>0</v>
      </c>
      <c r="T101" s="3947" t="n">
        <v>0</v>
      </c>
      <c r="U101" s="3947" t="n">
        <v>0</v>
      </c>
      <c r="V101" s="3947" t="n">
        <v>0</v>
      </c>
      <c r="W101" s="3947" t="n">
        <v>0</v>
      </c>
      <c r="X101" s="3947" t="n">
        <v>0</v>
      </c>
      <c r="Y101" s="3947" t="n">
        <v>0</v>
      </c>
      <c r="Z101" s="3947" t="n">
        <v>0</v>
      </c>
      <c r="AA101" s="3947" t="n">
        <v>0</v>
      </c>
      <c r="AB101" s="3947" t="n">
        <v>0</v>
      </c>
      <c r="AC101" s="3947" t="n">
        <v>0</v>
      </c>
      <c r="AD101" s="3947" t="n">
        <v>0</v>
      </c>
      <c r="AE101" s="3947" t="n">
        <v>0</v>
      </c>
      <c r="AF101" s="3947" t="n">
        <v>0</v>
      </c>
      <c r="AG101" s="3947" t="n">
        <v>0</v>
      </c>
      <c r="AH101" s="3947" t="n">
        <v>0</v>
      </c>
      <c r="AI101" s="3947" t="n">
        <v>0</v>
      </c>
      <c r="AJ101" s="3947" t="n">
        <v>0</v>
      </c>
      <c r="AK101" s="3947" t="n">
        <v>0</v>
      </c>
      <c r="AL101" s="3947" t="n">
        <v>0</v>
      </c>
      <c r="AM101" s="3947" t="n">
        <v>295075874</v>
      </c>
      <c r="AN101" s="3947" t="n">
        <v>0</v>
      </c>
      <c r="AO101" s="3947" t="n">
        <v>295075874</v>
      </c>
      <c r="AP101" s="3947" t="n">
        <v>0</v>
      </c>
      <c r="AQ101" s="3947" t="n">
        <v>0</v>
      </c>
      <c r="AR101" s="3947" t="n">
        <v>0</v>
      </c>
      <c r="AS101" s="3947" t="n">
        <v>0</v>
      </c>
      <c r="AT101" s="3947" t="n">
        <v>0</v>
      </c>
      <c r="AU101" s="3947" t="n">
        <v>0</v>
      </c>
      <c r="AV101" s="3947" t="n">
        <v>0</v>
      </c>
      <c r="AW101" s="3947" t="n">
        <v>0</v>
      </c>
      <c r="AX101" s="3948" t="n">
        <v>0</v>
      </c>
      <c r="AY101" s="3948" t="n">
        <v>0</v>
      </c>
      <c r="AZ101" s="3948" t="n">
        <v>0</v>
      </c>
      <c r="BA101" s="3948" t="n">
        <v>0</v>
      </c>
      <c r="BB101" s="3949">
        <f>I101+M101+Q101+U101+Y101+AC101+AG101+AK101+AO101+AS101+AW101+BA101</f>
        <v/>
      </c>
      <c r="BC101" s="3950" t="n"/>
    </row>
    <row customFormat="1" customHeight="1" ht="30" r="102" s="2012">
      <c r="A102" s="3944" t="inlineStr">
        <is>
          <t>PRESTATION POUR L'EXTENSION LOGICIEL LTE 2100 MHZ MIMO 4*4</t>
        </is>
      </c>
      <c r="B102" s="3945" t="inlineStr">
        <is>
          <t>BC25010006</t>
        </is>
      </c>
      <c r="C102" s="3946" t="n">
        <v>45665</v>
      </c>
      <c r="D102" s="3944" t="inlineStr">
        <is>
          <t>HUAWEI TECHNOLOGIES BENIN SA</t>
        </is>
      </c>
      <c r="E102" s="3944" t="inlineStr">
        <is>
          <t>DT</t>
        </is>
      </c>
      <c r="F102" s="3947" t="n">
        <v>0</v>
      </c>
      <c r="G102" s="3947" t="n">
        <v>0</v>
      </c>
      <c r="H102" s="3947" t="n">
        <v>0</v>
      </c>
      <c r="I102" s="3947" t="n">
        <v>0</v>
      </c>
      <c r="J102" s="3947" t="n">
        <v>0</v>
      </c>
      <c r="K102" s="3947" t="n">
        <v>5408374</v>
      </c>
      <c r="L102" s="3947" t="n">
        <v>0</v>
      </c>
      <c r="M102" s="3947" t="n">
        <v>5408374</v>
      </c>
      <c r="N102" s="3947" t="n">
        <v>0</v>
      </c>
      <c r="O102" s="3947" t="n">
        <v>0</v>
      </c>
      <c r="P102" s="3947" t="n">
        <v>0</v>
      </c>
      <c r="Q102" s="3947" t="n">
        <v>0</v>
      </c>
      <c r="R102" s="3947" t="n">
        <v>0</v>
      </c>
      <c r="S102" s="3947" t="n">
        <v>0</v>
      </c>
      <c r="T102" s="3947" t="n">
        <v>0</v>
      </c>
      <c r="U102" s="3947" t="n">
        <v>0</v>
      </c>
      <c r="V102" s="3947" t="n">
        <v>0</v>
      </c>
      <c r="W102" s="3947" t="n">
        <v>3245024</v>
      </c>
      <c r="X102" s="3947" t="n">
        <v>0</v>
      </c>
      <c r="Y102" s="3947" t="n">
        <v>3245024</v>
      </c>
      <c r="Z102" s="3947" t="n">
        <v>0</v>
      </c>
      <c r="AA102" s="3947" t="n">
        <v>0</v>
      </c>
      <c r="AB102" s="3947" t="n">
        <v>0</v>
      </c>
      <c r="AC102" s="3947" t="n">
        <v>0</v>
      </c>
      <c r="AD102" s="3947" t="n">
        <v>0</v>
      </c>
      <c r="AE102" s="3947" t="n">
        <v>0</v>
      </c>
      <c r="AF102" s="3947" t="n">
        <v>0</v>
      </c>
      <c r="AG102" s="3947" t="n">
        <v>0</v>
      </c>
      <c r="AH102" s="3947" t="n">
        <v>0</v>
      </c>
      <c r="AI102" s="3947" t="n">
        <v>0</v>
      </c>
      <c r="AJ102" s="3947" t="n">
        <v>0</v>
      </c>
      <c r="AK102" s="3947" t="n">
        <v>0</v>
      </c>
      <c r="AL102" s="3947" t="n">
        <v>0</v>
      </c>
      <c r="AM102" s="3947" t="n">
        <v>9374514</v>
      </c>
      <c r="AN102" s="3947" t="n">
        <v>0</v>
      </c>
      <c r="AO102" s="3947" t="n">
        <v>9374514</v>
      </c>
      <c r="AP102" s="3947" t="n">
        <v>0</v>
      </c>
      <c r="AQ102" s="3947" t="n">
        <v>0</v>
      </c>
      <c r="AR102" s="3947" t="n">
        <v>0</v>
      </c>
      <c r="AS102" s="3947" t="n">
        <v>0</v>
      </c>
      <c r="AT102" s="3947" t="n">
        <v>0</v>
      </c>
      <c r="AU102" s="3947" t="n">
        <v>0</v>
      </c>
      <c r="AV102" s="3947" t="n">
        <v>0</v>
      </c>
      <c r="AW102" s="3947" t="n">
        <v>0</v>
      </c>
      <c r="AX102" s="3948" t="n">
        <v>0</v>
      </c>
      <c r="AY102" s="3948" t="n">
        <v>0</v>
      </c>
      <c r="AZ102" s="3948" t="n">
        <v>0</v>
      </c>
      <c r="BA102" s="3948" t="n">
        <v>0</v>
      </c>
      <c r="BB102" s="3949">
        <f>I102+M102+Q102+U102+Y102+AC102+AG102+AK102+AO102+AS102+AW102+BA102</f>
        <v/>
      </c>
      <c r="BC102" s="3950" t="n"/>
    </row>
    <row customFormat="1" customHeight="1" ht="30" r="103" s="2012">
      <c r="A103" s="3944" t="inlineStr">
        <is>
          <t>ACHAT DE BOX ANDROID POUR LA DIFFUSION DES SPOTS PUBLICITAIRES EN AGENCE</t>
        </is>
      </c>
      <c r="B103" s="3945" t="inlineStr">
        <is>
          <t>BC25010014</t>
        </is>
      </c>
      <c r="C103" s="3946" t="n">
        <v>45684</v>
      </c>
      <c r="D103" s="3944" t="inlineStr">
        <is>
          <t xml:space="preserve">SOFT INNOVATION </t>
        </is>
      </c>
      <c r="E103" s="3944" t="inlineStr">
        <is>
          <t>DSI</t>
        </is>
      </c>
      <c r="F103" s="3947" t="n">
        <v>0</v>
      </c>
      <c r="G103" s="3947" t="n">
        <v>0</v>
      </c>
      <c r="H103" s="3947" t="n">
        <v>0</v>
      </c>
      <c r="I103" s="3947" t="n">
        <v>0</v>
      </c>
      <c r="J103" s="3947" t="n">
        <v>0</v>
      </c>
      <c r="K103" s="3947" t="n">
        <v>0</v>
      </c>
      <c r="L103" s="3947" t="n">
        <v>0</v>
      </c>
      <c r="M103" s="3947" t="n">
        <v>0</v>
      </c>
      <c r="N103" s="3947" t="n">
        <v>0</v>
      </c>
      <c r="O103" s="3947" t="n">
        <v>0</v>
      </c>
      <c r="P103" s="3947" t="n">
        <v>0</v>
      </c>
      <c r="Q103" s="3947" t="n">
        <v>0</v>
      </c>
      <c r="R103" s="3947" t="n">
        <v>1000000</v>
      </c>
      <c r="S103" s="3947" t="n">
        <v>0</v>
      </c>
      <c r="T103" s="3947" t="n">
        <v>0</v>
      </c>
      <c r="U103" s="3947" t="n">
        <v>1000000</v>
      </c>
      <c r="V103" s="3947" t="n">
        <v>0</v>
      </c>
      <c r="W103" s="3947" t="n">
        <v>0</v>
      </c>
      <c r="X103" s="3947" t="n">
        <v>0</v>
      </c>
      <c r="Y103" s="3947" t="n">
        <v>0</v>
      </c>
      <c r="Z103" s="3947" t="n">
        <v>0</v>
      </c>
      <c r="AA103" s="3947" t="n">
        <v>0</v>
      </c>
      <c r="AB103" s="3947" t="n">
        <v>0</v>
      </c>
      <c r="AC103" s="3947" t="n">
        <v>0</v>
      </c>
      <c r="AD103" s="3947" t="n">
        <v>0</v>
      </c>
      <c r="AE103" s="3947" t="n">
        <v>0</v>
      </c>
      <c r="AF103" s="3947" t="n">
        <v>0</v>
      </c>
      <c r="AG103" s="3947" t="n">
        <v>0</v>
      </c>
      <c r="AH103" s="3947" t="n">
        <v>0</v>
      </c>
      <c r="AI103" s="3947" t="n">
        <v>0</v>
      </c>
      <c r="AJ103" s="3947" t="n">
        <v>0</v>
      </c>
      <c r="AK103" s="3947" t="n">
        <v>0</v>
      </c>
      <c r="AL103" s="3947" t="n">
        <v>0</v>
      </c>
      <c r="AM103" s="3947" t="n">
        <v>0</v>
      </c>
      <c r="AN103" s="3947" t="n">
        <v>0</v>
      </c>
      <c r="AO103" s="3947" t="n">
        <v>0</v>
      </c>
      <c r="AP103" s="3947" t="n">
        <v>0</v>
      </c>
      <c r="AQ103" s="3947" t="n">
        <v>0</v>
      </c>
      <c r="AR103" s="3947" t="n">
        <v>0</v>
      </c>
      <c r="AS103" s="3947" t="n">
        <v>0</v>
      </c>
      <c r="AT103" s="3947" t="n">
        <v>0</v>
      </c>
      <c r="AU103" s="3947" t="n">
        <v>0</v>
      </c>
      <c r="AV103" s="3947" t="n">
        <v>0</v>
      </c>
      <c r="AW103" s="3947" t="n">
        <v>0</v>
      </c>
      <c r="AX103" s="3948" t="n">
        <v>0</v>
      </c>
      <c r="AY103" s="3948" t="n">
        <v>0</v>
      </c>
      <c r="AZ103" s="3948" t="n">
        <v>0</v>
      </c>
      <c r="BA103" s="3948" t="n">
        <v>0</v>
      </c>
      <c r="BB103" s="3949">
        <f>I103+M103+Q103+U103+Y103+AC103+AG103+AK103+AO103+AS103+AW103+BA103</f>
        <v/>
      </c>
      <c r="BC103" s="3950" t="n"/>
    </row>
    <row customFormat="1" customHeight="1" ht="30" r="104" s="2012">
      <c r="A104" s="3944" t="inlineStr">
        <is>
          <t>AUDIT ET OPTIMISATION GENERAL DU PARAMETRAGE RESEAU NDO 2G/3G/4G/5G</t>
        </is>
      </c>
      <c r="B104" s="3945" t="inlineStr">
        <is>
          <t>BC25010019</t>
        </is>
      </c>
      <c r="C104" s="3946" t="n">
        <v>45680</v>
      </c>
      <c r="D104" s="3944" t="inlineStr">
        <is>
          <t>ERICSSON BENIN</t>
        </is>
      </c>
      <c r="E104" s="3944" t="inlineStr">
        <is>
          <t>DT</t>
        </is>
      </c>
      <c r="F104" s="3947" t="n">
        <v>0</v>
      </c>
      <c r="G104" s="3947" t="n">
        <v>0</v>
      </c>
      <c r="H104" s="3947" t="n">
        <v>0</v>
      </c>
      <c r="I104" s="3947" t="n">
        <v>0</v>
      </c>
      <c r="J104" s="3947" t="n">
        <v>0</v>
      </c>
      <c r="K104" s="3947" t="n">
        <v>0</v>
      </c>
      <c r="L104" s="3947" t="n">
        <v>0</v>
      </c>
      <c r="M104" s="3947" t="n">
        <v>0</v>
      </c>
      <c r="N104" s="3947" t="n">
        <v>0</v>
      </c>
      <c r="O104" s="3947" t="n">
        <v>0</v>
      </c>
      <c r="P104" s="3947" t="n">
        <v>0</v>
      </c>
      <c r="Q104" s="3947" t="n">
        <v>0</v>
      </c>
      <c r="R104" s="3947" t="n">
        <v>0</v>
      </c>
      <c r="S104" s="3947" t="n">
        <v>0</v>
      </c>
      <c r="T104" s="3947" t="n">
        <v>0</v>
      </c>
      <c r="U104" s="3947" t="n">
        <v>0</v>
      </c>
      <c r="V104" s="3947" t="n">
        <v>0</v>
      </c>
      <c r="W104" s="3947" t="n">
        <v>0</v>
      </c>
      <c r="X104" s="3947" t="n">
        <v>0</v>
      </c>
      <c r="Y104" s="3947" t="n">
        <v>0</v>
      </c>
      <c r="Z104" s="3947" t="n">
        <v>0</v>
      </c>
      <c r="AA104" s="3947" t="n">
        <v>0</v>
      </c>
      <c r="AB104" s="3947" t="n">
        <v>0</v>
      </c>
      <c r="AC104" s="3947" t="n">
        <v>0</v>
      </c>
      <c r="AD104" s="3947" t="n">
        <v>0</v>
      </c>
      <c r="AE104" s="3947" t="n">
        <v>0</v>
      </c>
      <c r="AF104" s="3947" t="n">
        <v>0</v>
      </c>
      <c r="AG104" s="3947" t="n">
        <v>0</v>
      </c>
      <c r="AH104" s="3947" t="n">
        <v>0</v>
      </c>
      <c r="AI104" s="3947" t="n">
        <v>0</v>
      </c>
      <c r="AJ104" s="3947" t="n">
        <v>0</v>
      </c>
      <c r="AK104" s="3947" t="n">
        <v>0</v>
      </c>
      <c r="AL104" s="3947" t="n">
        <v>0</v>
      </c>
      <c r="AM104" s="3947" t="n">
        <v>77927691</v>
      </c>
      <c r="AN104" s="3947" t="n">
        <v>0</v>
      </c>
      <c r="AO104" s="3947" t="n">
        <v>77927691</v>
      </c>
      <c r="AP104" s="3947" t="n">
        <v>0</v>
      </c>
      <c r="AQ104" s="3947" t="n">
        <v>25975897</v>
      </c>
      <c r="AR104" s="3947" t="n">
        <v>0</v>
      </c>
      <c r="AS104" s="3947" t="n">
        <v>25975897</v>
      </c>
      <c r="AT104" s="3947" t="n">
        <v>0</v>
      </c>
      <c r="AU104" s="3947" t="n">
        <v>0</v>
      </c>
      <c r="AV104" s="3947" t="n">
        <v>0</v>
      </c>
      <c r="AW104" s="3947" t="n">
        <v>0</v>
      </c>
      <c r="AX104" s="3948" t="n">
        <v>0</v>
      </c>
      <c r="AY104" s="3948" t="n">
        <v>0</v>
      </c>
      <c r="AZ104" s="3948" t="n">
        <v>0</v>
      </c>
      <c r="BA104" s="3948" t="n">
        <v>0</v>
      </c>
      <c r="BB104" s="3949">
        <f>I104+M104+Q104+U104+Y104+AC104+AG104+AK104+AO104+AS104+AW104+BA104</f>
        <v/>
      </c>
      <c r="BC104" s="3950" t="n"/>
    </row>
    <row customFormat="1" customHeight="1" ht="30" r="105" s="2012">
      <c r="A105" s="3944" t="inlineStr">
        <is>
          <t>PROGRAMME RAN 2025 
FOURNITURE HW POUR 30 SITES 5G NR</t>
        </is>
      </c>
      <c r="B105" s="3945" t="inlineStr">
        <is>
          <t>BC25020008</t>
        </is>
      </c>
      <c r="C105" s="3946" t="n">
        <v>45699</v>
      </c>
      <c r="D105" s="3944" t="inlineStr">
        <is>
          <t>ERICSSON AB</t>
        </is>
      </c>
      <c r="E105" s="3944" t="inlineStr">
        <is>
          <t>DT</t>
        </is>
      </c>
      <c r="F105" s="3947" t="n">
        <v>0</v>
      </c>
      <c r="G105" s="3947" t="n">
        <v>0</v>
      </c>
      <c r="H105" s="3947" t="n">
        <v>0</v>
      </c>
      <c r="I105" s="3947" t="n">
        <v>0</v>
      </c>
      <c r="J105" s="3947" t="n">
        <v>0</v>
      </c>
      <c r="K105" s="3947" t="n">
        <v>0</v>
      </c>
      <c r="L105" s="3947" t="n">
        <v>0</v>
      </c>
      <c r="M105" s="3947" t="n">
        <v>0</v>
      </c>
      <c r="N105" s="3947" t="n">
        <v>0</v>
      </c>
      <c r="O105" s="3947" t="n">
        <v>0</v>
      </c>
      <c r="P105" s="3947" t="n">
        <v>0</v>
      </c>
      <c r="Q105" s="3947" t="n">
        <v>0</v>
      </c>
      <c r="R105" s="3947" t="n">
        <v>0</v>
      </c>
      <c r="S105" s="3947" t="n">
        <v>0</v>
      </c>
      <c r="T105" s="3947" t="n">
        <v>0</v>
      </c>
      <c r="U105" s="3947" t="n">
        <v>0</v>
      </c>
      <c r="V105" s="3947" t="n">
        <v>0</v>
      </c>
      <c r="W105" s="3947" t="n">
        <v>0</v>
      </c>
      <c r="X105" s="3947" t="n">
        <v>0</v>
      </c>
      <c r="Y105" s="3947" t="n">
        <v>0</v>
      </c>
      <c r="Z105" s="3947" t="n">
        <v>0</v>
      </c>
      <c r="AA105" s="3947" t="n">
        <v>0</v>
      </c>
      <c r="AB105" s="3947" t="n">
        <v>0</v>
      </c>
      <c r="AC105" s="3947" t="n">
        <v>0</v>
      </c>
      <c r="AD105" s="3947" t="n">
        <v>0</v>
      </c>
      <c r="AE105" s="3947" t="n">
        <v>0</v>
      </c>
      <c r="AF105" s="3947" t="n">
        <v>0</v>
      </c>
      <c r="AG105" s="3947" t="n">
        <v>0</v>
      </c>
      <c r="AH105" s="3947" t="n">
        <v>0</v>
      </c>
      <c r="AI105" s="3947" t="n">
        <v>0</v>
      </c>
      <c r="AJ105" s="3947" t="n">
        <v>0</v>
      </c>
      <c r="AK105" s="3947" t="n">
        <v>0</v>
      </c>
      <c r="AL105" s="3947" t="n">
        <v>876029065</v>
      </c>
      <c r="AM105" s="3947" t="n">
        <v>0</v>
      </c>
      <c r="AN105" s="3947" t="n">
        <v>0</v>
      </c>
      <c r="AO105" s="3947" t="n">
        <v>876029065</v>
      </c>
      <c r="AP105" s="3947" t="n">
        <v>0</v>
      </c>
      <c r="AQ105" s="3947" t="n">
        <v>0</v>
      </c>
      <c r="AR105" s="3947" t="n">
        <v>0</v>
      </c>
      <c r="AS105" s="3947" t="n">
        <v>0</v>
      </c>
      <c r="AT105" s="3947" t="n">
        <v>0</v>
      </c>
      <c r="AU105" s="3947" t="n">
        <v>0</v>
      </c>
      <c r="AV105" s="3947" t="n">
        <v>0</v>
      </c>
      <c r="AW105" s="3947" t="n">
        <v>0</v>
      </c>
      <c r="AX105" s="3948" t="n">
        <v>-876029065</v>
      </c>
      <c r="AY105" s="3948" t="n">
        <v>0</v>
      </c>
      <c r="AZ105" s="3948" t="n">
        <v>0</v>
      </c>
      <c r="BA105" s="3948" t="n">
        <v>-876029065</v>
      </c>
      <c r="BB105" s="3949">
        <f>I105+M105+Q105+U105+Y105+AC105+AG105+AK105+AO105+AS105+AW105+BA105</f>
        <v/>
      </c>
      <c r="BC105" s="3950" t="n"/>
    </row>
    <row customFormat="1" customHeight="1" ht="30" r="106" s="2012">
      <c r="A106" s="3944" t="inlineStr">
        <is>
          <t>PROGRAMME RAN 2025 
FOURNITURE SW POUR 30 SITES 5G NR</t>
        </is>
      </c>
      <c r="B106" s="3945" t="inlineStr">
        <is>
          <t>BC25020009</t>
        </is>
      </c>
      <c r="C106" s="3946" t="n">
        <v>45699</v>
      </c>
      <c r="D106" s="3944" t="inlineStr">
        <is>
          <t>ERICSSON AB</t>
        </is>
      </c>
      <c r="E106" s="3944" t="inlineStr">
        <is>
          <t>DT</t>
        </is>
      </c>
      <c r="F106" s="3947" t="n">
        <v>0</v>
      </c>
      <c r="G106" s="3947" t="n">
        <v>0</v>
      </c>
      <c r="H106" s="3947" t="n">
        <v>0</v>
      </c>
      <c r="I106" s="3947" t="n">
        <v>0</v>
      </c>
      <c r="J106" s="3947" t="n">
        <v>0</v>
      </c>
      <c r="K106" s="3947" t="n">
        <v>0</v>
      </c>
      <c r="L106" s="3947" t="n">
        <v>0</v>
      </c>
      <c r="M106" s="3947" t="n">
        <v>0</v>
      </c>
      <c r="N106" s="3947" t="n">
        <v>0</v>
      </c>
      <c r="O106" s="3947" t="n">
        <v>0</v>
      </c>
      <c r="P106" s="3947" t="n">
        <v>0</v>
      </c>
      <c r="Q106" s="3947" t="n">
        <v>0</v>
      </c>
      <c r="R106" s="3947" t="n">
        <v>0</v>
      </c>
      <c r="S106" s="3947" t="n">
        <v>0</v>
      </c>
      <c r="T106" s="3947" t="n">
        <v>0</v>
      </c>
      <c r="U106" s="3947" t="n">
        <v>0</v>
      </c>
      <c r="V106" s="3947" t="n">
        <v>0</v>
      </c>
      <c r="W106" s="3947" t="n">
        <v>0</v>
      </c>
      <c r="X106" s="3947" t="n">
        <v>0</v>
      </c>
      <c r="Y106" s="3947" t="n">
        <v>0</v>
      </c>
      <c r="Z106" s="3947" t="n">
        <v>0</v>
      </c>
      <c r="AA106" s="3947" t="n">
        <v>0</v>
      </c>
      <c r="AB106" s="3947" t="n">
        <v>0</v>
      </c>
      <c r="AC106" s="3947" t="n">
        <v>0</v>
      </c>
      <c r="AD106" s="3947" t="n">
        <v>0</v>
      </c>
      <c r="AE106" s="3947" t="n">
        <v>0</v>
      </c>
      <c r="AF106" s="3947" t="n">
        <v>0</v>
      </c>
      <c r="AG106" s="3947" t="n">
        <v>0</v>
      </c>
      <c r="AH106" s="3947" t="n">
        <v>0</v>
      </c>
      <c r="AI106" s="3947" t="n">
        <v>0</v>
      </c>
      <c r="AJ106" s="3947" t="n">
        <v>0</v>
      </c>
      <c r="AK106" s="3947" t="n">
        <v>0</v>
      </c>
      <c r="AL106" s="3947" t="n">
        <v>0</v>
      </c>
      <c r="AM106" s="3947" t="n">
        <v>511595295</v>
      </c>
      <c r="AN106" s="3947" t="n">
        <v>0</v>
      </c>
      <c r="AO106" s="3947" t="n">
        <v>511595295</v>
      </c>
      <c r="AP106" s="3947" t="n">
        <v>0</v>
      </c>
      <c r="AQ106" s="3947" t="n">
        <v>0</v>
      </c>
      <c r="AR106" s="3947" t="n">
        <v>0</v>
      </c>
      <c r="AS106" s="3947" t="n">
        <v>0</v>
      </c>
      <c r="AT106" s="3947" t="n">
        <v>0</v>
      </c>
      <c r="AU106" s="3947" t="n">
        <v>0</v>
      </c>
      <c r="AV106" s="3947" t="n">
        <v>0</v>
      </c>
      <c r="AW106" s="3947" t="n">
        <v>0</v>
      </c>
      <c r="AX106" s="3948" t="n">
        <v>0</v>
      </c>
      <c r="AY106" s="3948" t="n">
        <v>-511595295</v>
      </c>
      <c r="AZ106" s="3948" t="n">
        <v>0</v>
      </c>
      <c r="BA106" s="3948" t="n">
        <v>-511595295</v>
      </c>
      <c r="BB106" s="3949">
        <f>I106+M106+Q106+U106+Y106+AC106+AG106+AK106+AO106+AS106+AW106+BA106</f>
        <v/>
      </c>
      <c r="BC106" s="3950" t="n"/>
    </row>
    <row customFormat="1" customHeight="1" ht="30" r="107" s="2012">
      <c r="A107" s="3944" t="inlineStr">
        <is>
          <t>PROGRAMME RAN 2025 
PRESTATION POUR 30 SITES 5G NR</t>
        </is>
      </c>
      <c r="B107" s="3945" t="inlineStr">
        <is>
          <t>BC25020010</t>
        </is>
      </c>
      <c r="C107" s="3946" t="n">
        <v>45699</v>
      </c>
      <c r="D107" s="3944" t="inlineStr">
        <is>
          <t>ERICSSON SENEGAL SUCCURSALE AU BENIN</t>
        </is>
      </c>
      <c r="E107" s="3944" t="inlineStr">
        <is>
          <t>DT</t>
        </is>
      </c>
      <c r="F107" s="3947" t="n">
        <v>0</v>
      </c>
      <c r="G107" s="3947" t="n">
        <v>0</v>
      </c>
      <c r="H107" s="3947" t="n">
        <v>0</v>
      </c>
      <c r="I107" s="3947" t="n">
        <v>0</v>
      </c>
      <c r="J107" s="3947" t="n">
        <v>0</v>
      </c>
      <c r="K107" s="3947" t="n">
        <v>0</v>
      </c>
      <c r="L107" s="3947" t="n">
        <v>0</v>
      </c>
      <c r="M107" s="3947" t="n">
        <v>0</v>
      </c>
      <c r="N107" s="3947" t="n">
        <v>0</v>
      </c>
      <c r="O107" s="3947" t="n">
        <v>0</v>
      </c>
      <c r="P107" s="3947" t="n">
        <v>0</v>
      </c>
      <c r="Q107" s="3947" t="n">
        <v>0</v>
      </c>
      <c r="R107" s="3947" t="n">
        <v>0</v>
      </c>
      <c r="S107" s="3947" t="n">
        <v>0</v>
      </c>
      <c r="T107" s="3947" t="n">
        <v>0</v>
      </c>
      <c r="U107" s="3947" t="n">
        <v>0</v>
      </c>
      <c r="V107" s="3947" t="n">
        <v>0</v>
      </c>
      <c r="W107" s="3947" t="n">
        <v>0</v>
      </c>
      <c r="X107" s="3947" t="n">
        <v>0</v>
      </c>
      <c r="Y107" s="3947" t="n">
        <v>0</v>
      </c>
      <c r="Z107" s="3947" t="n">
        <v>0</v>
      </c>
      <c r="AA107" s="3947" t="n">
        <v>0</v>
      </c>
      <c r="AB107" s="3947" t="n">
        <v>0</v>
      </c>
      <c r="AC107" s="3947" t="n">
        <v>0</v>
      </c>
      <c r="AD107" s="3947" t="n">
        <v>0</v>
      </c>
      <c r="AE107" s="3947" t="n">
        <v>0</v>
      </c>
      <c r="AF107" s="3947" t="n">
        <v>0</v>
      </c>
      <c r="AG107" s="3947" t="n">
        <v>0</v>
      </c>
      <c r="AH107" s="3947" t="n">
        <v>0</v>
      </c>
      <c r="AI107" s="3947" t="n">
        <v>0</v>
      </c>
      <c r="AJ107" s="3947" t="n">
        <v>0</v>
      </c>
      <c r="AK107" s="3947" t="n">
        <v>0</v>
      </c>
      <c r="AL107" s="3947" t="n">
        <v>0</v>
      </c>
      <c r="AM107" s="3947" t="n">
        <v>77027578</v>
      </c>
      <c r="AN107" s="3947" t="n">
        <v>0</v>
      </c>
      <c r="AO107" s="3947" t="n">
        <v>77027578</v>
      </c>
      <c r="AP107" s="3947" t="n">
        <v>0</v>
      </c>
      <c r="AQ107" s="3947" t="n">
        <v>19256894</v>
      </c>
      <c r="AR107" s="3947" t="n">
        <v>0</v>
      </c>
      <c r="AS107" s="3947" t="n">
        <v>19256894</v>
      </c>
      <c r="AT107" s="3947" t="n">
        <v>0</v>
      </c>
      <c r="AU107" s="3947" t="n">
        <v>0</v>
      </c>
      <c r="AV107" s="3947" t="n">
        <v>0</v>
      </c>
      <c r="AW107" s="3947" t="n">
        <v>0</v>
      </c>
      <c r="AX107" s="3948" t="n">
        <v>0</v>
      </c>
      <c r="AY107" s="3948" t="n">
        <v>0</v>
      </c>
      <c r="AZ107" s="3948" t="n">
        <v>0</v>
      </c>
      <c r="BA107" s="3948" t="n">
        <v>0</v>
      </c>
      <c r="BB107" s="3949">
        <f>I107+M107+Q107+U107+Y107+AC107+AG107+AK107+AO107+AS107+AW107+BA107</f>
        <v/>
      </c>
      <c r="BC107" s="3950" t="n"/>
    </row>
    <row customFormat="1" customHeight="1" ht="30" r="108" s="2012">
      <c r="A108" s="3944" t="inlineStr">
        <is>
          <t>MODERNISATION DE LA PLATEFORME DATA :CORE PS DE TYPE VEPC 2G/3G/4G/5G NSA 
PHASE 2</t>
        </is>
      </c>
      <c r="B108" s="3945" t="inlineStr">
        <is>
          <t>BC25020018</t>
        </is>
      </c>
      <c r="C108" s="3946" t="n">
        <v>45701</v>
      </c>
      <c r="D108" s="3944" t="inlineStr">
        <is>
          <t>HUAWEI INTERNATIONAL Co. Limited</t>
        </is>
      </c>
      <c r="E108" s="3944" t="inlineStr">
        <is>
          <t>DT</t>
        </is>
      </c>
      <c r="F108" s="3947" t="n">
        <v>0</v>
      </c>
      <c r="G108" s="3947" t="n">
        <v>0</v>
      </c>
      <c r="H108" s="3947" t="n">
        <v>0</v>
      </c>
      <c r="I108" s="3947" t="n">
        <v>0</v>
      </c>
      <c r="J108" s="3947" t="n">
        <v>0</v>
      </c>
      <c r="K108" s="3947" t="n">
        <v>0</v>
      </c>
      <c r="L108" s="3947" t="n">
        <v>0</v>
      </c>
      <c r="M108" s="3947" t="n">
        <v>0</v>
      </c>
      <c r="N108" s="3947" t="n">
        <v>0</v>
      </c>
      <c r="O108" s="3947" t="n">
        <v>0</v>
      </c>
      <c r="P108" s="3947" t="n">
        <v>0</v>
      </c>
      <c r="Q108" s="3947" t="n">
        <v>0</v>
      </c>
      <c r="R108" s="3947" t="n">
        <v>0</v>
      </c>
      <c r="S108" s="3947" t="n">
        <v>0</v>
      </c>
      <c r="T108" s="3947" t="n">
        <v>0</v>
      </c>
      <c r="U108" s="3947" t="n">
        <v>0</v>
      </c>
      <c r="V108" s="3947" t="n">
        <v>0</v>
      </c>
      <c r="W108" s="3947" t="n">
        <v>0</v>
      </c>
      <c r="X108" s="3947" t="n">
        <v>0</v>
      </c>
      <c r="Y108" s="3947" t="n">
        <v>0</v>
      </c>
      <c r="Z108" s="3947" t="n">
        <v>0</v>
      </c>
      <c r="AA108" s="3947" t="n">
        <v>0</v>
      </c>
      <c r="AB108" s="3947" t="n">
        <v>912078</v>
      </c>
      <c r="AC108" s="3947" t="n">
        <v>912078</v>
      </c>
      <c r="AD108" s="3947" t="n">
        <v>0</v>
      </c>
      <c r="AE108" s="3947" t="n">
        <v>0</v>
      </c>
      <c r="AF108" s="3947" t="n">
        <v>8130036</v>
      </c>
      <c r="AG108" s="3947" t="n">
        <v>8130036</v>
      </c>
      <c r="AH108" s="3947" t="n">
        <v>0</v>
      </c>
      <c r="AI108" s="3947" t="n">
        <v>0</v>
      </c>
      <c r="AJ108" s="3947" t="n">
        <v>2500000</v>
      </c>
      <c r="AK108" s="3947" t="n">
        <v>2500000</v>
      </c>
      <c r="AL108" s="3947" t="n">
        <v>53336480</v>
      </c>
      <c r="AM108" s="3947" t="n">
        <v>0</v>
      </c>
      <c r="AN108" s="3947" t="n">
        <v>0</v>
      </c>
      <c r="AO108" s="3947" t="n">
        <v>53336480</v>
      </c>
      <c r="AP108" s="3947" t="n">
        <v>0</v>
      </c>
      <c r="AQ108" s="3947" t="n">
        <v>0</v>
      </c>
      <c r="AR108" s="3947" t="n">
        <v>0</v>
      </c>
      <c r="AS108" s="3947" t="n">
        <v>0</v>
      </c>
      <c r="AT108" s="3947" t="n">
        <v>0</v>
      </c>
      <c r="AU108" s="3947" t="n">
        <v>0</v>
      </c>
      <c r="AV108" s="3947" t="n">
        <v>0</v>
      </c>
      <c r="AW108" s="3947" t="n">
        <v>0</v>
      </c>
      <c r="AX108" s="3948" t="n">
        <v>0</v>
      </c>
      <c r="AY108" s="3948" t="n">
        <v>0</v>
      </c>
      <c r="AZ108" s="3948" t="n">
        <v>0</v>
      </c>
      <c r="BA108" s="3948" t="n">
        <v>0</v>
      </c>
      <c r="BB108" s="3949">
        <f>I108+M108+Q108+U108+Y108+AC108+AG108+AK108+AO108+AS108+AW108+BA108</f>
        <v/>
      </c>
      <c r="BC108" s="3950" t="n"/>
    </row>
    <row customFormat="1" customHeight="1" ht="30" r="109" s="2012">
      <c r="A109" s="3944" t="inlineStr">
        <is>
          <t>PROGRAMME RAN 2025
FOURNITURE HW/SW ET TRANSPORT POUR 30 SITES 5G NR</t>
        </is>
      </c>
      <c r="B109" s="3945" t="inlineStr">
        <is>
          <t>BC25020019</t>
        </is>
      </c>
      <c r="C109" s="3946" t="n">
        <v>45705</v>
      </c>
      <c r="D109" s="3944" t="inlineStr">
        <is>
          <t>ERICSSON AB</t>
        </is>
      </c>
      <c r="E109" s="3944" t="inlineStr">
        <is>
          <t>DT</t>
        </is>
      </c>
      <c r="F109" s="3947" t="n">
        <v>0</v>
      </c>
      <c r="G109" s="3947" t="n">
        <v>0</v>
      </c>
      <c r="H109" s="3947" t="n">
        <v>0</v>
      </c>
      <c r="I109" s="3947" t="n">
        <v>0</v>
      </c>
      <c r="J109" s="3947" t="n">
        <v>0</v>
      </c>
      <c r="K109" s="3947" t="n">
        <v>0</v>
      </c>
      <c r="L109" s="3947" t="n">
        <v>0</v>
      </c>
      <c r="M109" s="3947" t="n">
        <v>0</v>
      </c>
      <c r="N109" s="3947" t="n">
        <v>0</v>
      </c>
      <c r="O109" s="3947" t="n">
        <v>0</v>
      </c>
      <c r="P109" s="3947" t="n">
        <v>0</v>
      </c>
      <c r="Q109" s="3947" t="n">
        <v>0</v>
      </c>
      <c r="R109" s="3947" t="n">
        <v>0</v>
      </c>
      <c r="S109" s="3947" t="n">
        <v>0</v>
      </c>
      <c r="T109" s="3947" t="n">
        <v>0</v>
      </c>
      <c r="U109" s="3947" t="n">
        <v>0</v>
      </c>
      <c r="V109" s="3947" t="n">
        <v>0</v>
      </c>
      <c r="W109" s="3947" t="n">
        <v>0</v>
      </c>
      <c r="X109" s="3947" t="n">
        <v>0</v>
      </c>
      <c r="Y109" s="3947" t="n">
        <v>0</v>
      </c>
      <c r="Z109" s="3947" t="n">
        <v>0</v>
      </c>
      <c r="AA109" s="3947" t="n">
        <v>0</v>
      </c>
      <c r="AB109" s="3947" t="n">
        <v>0</v>
      </c>
      <c r="AC109" s="3947" t="n">
        <v>0</v>
      </c>
      <c r="AD109" s="3947" t="n">
        <v>0</v>
      </c>
      <c r="AE109" s="3947" t="n">
        <v>0</v>
      </c>
      <c r="AF109" s="3947" t="n">
        <v>0</v>
      </c>
      <c r="AG109" s="3947" t="n">
        <v>0</v>
      </c>
      <c r="AH109" s="3947" t="n">
        <v>0</v>
      </c>
      <c r="AI109" s="3947" t="n">
        <v>0</v>
      </c>
      <c r="AJ109" s="3947" t="n">
        <v>0</v>
      </c>
      <c r="AK109" s="3947" t="n">
        <v>0</v>
      </c>
      <c r="AL109" s="3947" t="n">
        <v>24149713</v>
      </c>
      <c r="AM109" s="3947" t="n">
        <v>0</v>
      </c>
      <c r="AN109" s="3947" t="n">
        <v>55798945</v>
      </c>
      <c r="AO109" s="3947" t="n">
        <v>79948658</v>
      </c>
      <c r="AP109" s="3947" t="n">
        <v>0</v>
      </c>
      <c r="AQ109" s="3947" t="n">
        <v>0</v>
      </c>
      <c r="AR109" s="3947" t="n">
        <v>1068168</v>
      </c>
      <c r="AS109" s="3947" t="n">
        <v>1068168</v>
      </c>
      <c r="AT109" s="3947" t="n">
        <v>0</v>
      </c>
      <c r="AU109" s="3947" t="n">
        <v>0</v>
      </c>
      <c r="AV109" s="3947" t="n">
        <v>0</v>
      </c>
      <c r="AW109" s="3947" t="n">
        <v>0</v>
      </c>
      <c r="AX109" s="3948" t="n">
        <v>0</v>
      </c>
      <c r="AY109" s="3948" t="n">
        <v>0</v>
      </c>
      <c r="AZ109" s="3948" t="n">
        <v>0</v>
      </c>
      <c r="BA109" s="3948" t="n">
        <v>0</v>
      </c>
      <c r="BB109" s="3949">
        <f>I109+M109+Q109+U109+Y109+AC109+AG109+AK109+AO109+AS109+AW109+BA109</f>
        <v/>
      </c>
      <c r="BC109" s="3950" t="n"/>
    </row>
    <row customFormat="1" customHeight="1" ht="30" r="110" s="2012">
      <c r="A110" s="3944" t="inlineStr">
        <is>
          <t>FOURNITURE POUR LE DEPLOIEMENT DES ROUTEURS IP MPLS POUR LA MISE EN ŒUVRE D'UN RESEAU DE TRANSPORT HIERARCHISE IP RAN
HARDWARE</t>
        </is>
      </c>
      <c r="B110" s="3945" t="inlineStr">
        <is>
          <t>BC25020020</t>
        </is>
      </c>
      <c r="C110" s="3946" t="n">
        <v>45707</v>
      </c>
      <c r="D110" s="3944" t="inlineStr">
        <is>
          <t>ERICSSON AB</t>
        </is>
      </c>
      <c r="E110" s="3944" t="inlineStr">
        <is>
          <t>DT</t>
        </is>
      </c>
      <c r="F110" s="3947" t="n">
        <v>0</v>
      </c>
      <c r="G110" s="3947" t="n">
        <v>0</v>
      </c>
      <c r="H110" s="3947" t="n">
        <v>0</v>
      </c>
      <c r="I110" s="3947" t="n">
        <v>0</v>
      </c>
      <c r="J110" s="3947" t="n">
        <v>0</v>
      </c>
      <c r="K110" s="3947" t="n">
        <v>0</v>
      </c>
      <c r="L110" s="3947" t="n">
        <v>0</v>
      </c>
      <c r="M110" s="3947" t="n">
        <v>0</v>
      </c>
      <c r="N110" s="3947" t="n">
        <v>0</v>
      </c>
      <c r="O110" s="3947" t="n">
        <v>0</v>
      </c>
      <c r="P110" s="3947" t="n">
        <v>0</v>
      </c>
      <c r="Q110" s="3947" t="n">
        <v>0</v>
      </c>
      <c r="R110" s="3947" t="n">
        <v>0</v>
      </c>
      <c r="S110" s="3947" t="n">
        <v>0</v>
      </c>
      <c r="T110" s="3947" t="n">
        <v>0</v>
      </c>
      <c r="U110" s="3947" t="n">
        <v>0</v>
      </c>
      <c r="V110" s="3947" t="n">
        <v>0</v>
      </c>
      <c r="W110" s="3947" t="n">
        <v>0</v>
      </c>
      <c r="X110" s="3947" t="n">
        <v>0</v>
      </c>
      <c r="Y110" s="3947" t="n">
        <v>0</v>
      </c>
      <c r="Z110" s="3947" t="n">
        <v>0</v>
      </c>
      <c r="AA110" s="3947" t="n">
        <v>0</v>
      </c>
      <c r="AB110" s="3947" t="n">
        <v>0</v>
      </c>
      <c r="AC110" s="3947" t="n">
        <v>0</v>
      </c>
      <c r="AD110" s="3947" t="n">
        <v>0</v>
      </c>
      <c r="AE110" s="3947" t="n">
        <v>0</v>
      </c>
      <c r="AF110" s="3947" t="n">
        <v>0</v>
      </c>
      <c r="AG110" s="3947" t="n">
        <v>0</v>
      </c>
      <c r="AH110" s="3947" t="n">
        <v>0</v>
      </c>
      <c r="AI110" s="3947" t="n">
        <v>0</v>
      </c>
      <c r="AJ110" s="3947" t="n">
        <v>15321099</v>
      </c>
      <c r="AK110" s="3947" t="n">
        <v>15321099</v>
      </c>
      <c r="AL110" s="3947" t="n">
        <v>0</v>
      </c>
      <c r="AM110" s="3947" t="n">
        <v>0</v>
      </c>
      <c r="AN110" s="3947" t="n">
        <v>1324358</v>
      </c>
      <c r="AO110" s="3947" t="n">
        <v>1324358</v>
      </c>
      <c r="AP110" s="3947" t="n">
        <v>0</v>
      </c>
      <c r="AQ110" s="3947" t="n">
        <v>0</v>
      </c>
      <c r="AR110" s="3947" t="n">
        <v>485857</v>
      </c>
      <c r="AS110" s="3947" t="n">
        <v>485857</v>
      </c>
      <c r="AT110" s="3947" t="n">
        <v>0</v>
      </c>
      <c r="AU110" s="3947" t="n">
        <v>0</v>
      </c>
      <c r="AV110" s="3947" t="n">
        <v>0</v>
      </c>
      <c r="AW110" s="3947" t="n">
        <v>0</v>
      </c>
      <c r="AX110" s="3948" t="n">
        <v>0</v>
      </c>
      <c r="AY110" s="3948" t="n">
        <v>0</v>
      </c>
      <c r="AZ110" s="3948" t="n">
        <v>0</v>
      </c>
      <c r="BA110" s="3948" t="n">
        <v>0</v>
      </c>
      <c r="BB110" s="3949">
        <f>I110+M110+Q110+U110+Y110+AC110+AG110+AK110+AO110+AS110+AW110+BA110</f>
        <v/>
      </c>
      <c r="BC110" s="3950" t="n"/>
    </row>
    <row customFormat="1" customHeight="1" ht="30" r="111" s="2012">
      <c r="A111" s="3944" t="inlineStr">
        <is>
          <t>FOURNITURE POUR LE DEPLOIEMENT DES ROUTEURS IP MPLS POUR LA MISE EN ŒUVRE D'UN RESEAU DE TRANSPORT HIERARCHISE IP RAN
HARDWARE</t>
        </is>
      </c>
      <c r="B111" s="3945" t="inlineStr">
        <is>
          <t>BC25020020</t>
        </is>
      </c>
      <c r="C111" s="3946" t="n">
        <v>45707</v>
      </c>
      <c r="D111" s="3944" t="inlineStr">
        <is>
          <t>ERICSSON AB</t>
        </is>
      </c>
      <c r="E111" s="3944" t="inlineStr">
        <is>
          <t>DT</t>
        </is>
      </c>
      <c r="F111" s="3947" t="n">
        <v>0</v>
      </c>
      <c r="G111" s="3947" t="n">
        <v>0</v>
      </c>
      <c r="H111" s="3947" t="n">
        <v>0</v>
      </c>
      <c r="I111" s="3947" t="n">
        <v>0</v>
      </c>
      <c r="J111" s="3947" t="n">
        <v>0</v>
      </c>
      <c r="K111" s="3947" t="n">
        <v>0</v>
      </c>
      <c r="L111" s="3947" t="n">
        <v>0</v>
      </c>
      <c r="M111" s="3947" t="n">
        <v>0</v>
      </c>
      <c r="N111" s="3947" t="n">
        <v>0</v>
      </c>
      <c r="O111" s="3947" t="n">
        <v>0</v>
      </c>
      <c r="P111" s="3947" t="n">
        <v>0</v>
      </c>
      <c r="Q111" s="3947" t="n">
        <v>0</v>
      </c>
      <c r="R111" s="3947" t="n">
        <v>0</v>
      </c>
      <c r="S111" s="3947" t="n">
        <v>0</v>
      </c>
      <c r="T111" s="3947" t="n">
        <v>0</v>
      </c>
      <c r="U111" s="3947" t="n">
        <v>0</v>
      </c>
      <c r="V111" s="3947" t="n">
        <v>0</v>
      </c>
      <c r="W111" s="3947" t="n">
        <v>0</v>
      </c>
      <c r="X111" s="3947" t="n">
        <v>0</v>
      </c>
      <c r="Y111" s="3947" t="n">
        <v>0</v>
      </c>
      <c r="Z111" s="3947" t="n">
        <v>0</v>
      </c>
      <c r="AA111" s="3947" t="n">
        <v>0</v>
      </c>
      <c r="AB111" s="3947" t="n">
        <v>0</v>
      </c>
      <c r="AC111" s="3947" t="n">
        <v>0</v>
      </c>
      <c r="AD111" s="3947" t="n">
        <v>0</v>
      </c>
      <c r="AE111" s="3947" t="n">
        <v>0</v>
      </c>
      <c r="AF111" s="3947" t="n">
        <v>0</v>
      </c>
      <c r="AG111" s="3947" t="n">
        <v>0</v>
      </c>
      <c r="AH111" s="3947" t="n">
        <v>0</v>
      </c>
      <c r="AI111" s="3947" t="n">
        <v>0</v>
      </c>
      <c r="AJ111" s="3947" t="n">
        <v>0</v>
      </c>
      <c r="AK111" s="3947" t="n">
        <v>0</v>
      </c>
      <c r="AL111" s="3947" t="n">
        <v>125675647</v>
      </c>
      <c r="AM111" s="3947" t="n">
        <v>0</v>
      </c>
      <c r="AN111" s="3947" t="n">
        <v>0</v>
      </c>
      <c r="AO111" s="3947" t="n">
        <v>125675647</v>
      </c>
      <c r="AP111" s="3947" t="n">
        <v>0</v>
      </c>
      <c r="AQ111" s="3947" t="n">
        <v>0</v>
      </c>
      <c r="AR111" s="3947" t="n">
        <v>0</v>
      </c>
      <c r="AS111" s="3947" t="n">
        <v>0</v>
      </c>
      <c r="AT111" s="3947" t="n">
        <v>0</v>
      </c>
      <c r="AU111" s="3947" t="n">
        <v>0</v>
      </c>
      <c r="AV111" s="3947" t="n">
        <v>0</v>
      </c>
      <c r="AW111" s="3947" t="n">
        <v>0</v>
      </c>
      <c r="AX111" s="3948" t="n">
        <v>0</v>
      </c>
      <c r="AY111" s="3948" t="n">
        <v>0</v>
      </c>
      <c r="AZ111" s="3948" t="n">
        <v>0</v>
      </c>
      <c r="BA111" s="3948" t="n">
        <v>0</v>
      </c>
      <c r="BB111" s="3949">
        <f>I111+M111+Q111+U111+Y111+AC111+AG111+AK111+AO111+AS111+AW111+BA111</f>
        <v/>
      </c>
      <c r="BC111" s="3950" t="n"/>
    </row>
    <row customFormat="1" customHeight="1" ht="30" r="112" s="2012">
      <c r="A112" s="3944" t="inlineStr">
        <is>
          <t>FOURNITURE POUR LE DEPLOIEMENT DES ROUTEURS IP MPLS POUR LA MISE EN ŒUVRE D'UN RESEAU DE TRANSPORT HIERARCHISE IP RAN
SOFTWARE</t>
        </is>
      </c>
      <c r="B112" s="3945" t="inlineStr">
        <is>
          <t>BC25020021</t>
        </is>
      </c>
      <c r="C112" s="3946" t="n">
        <v>45707</v>
      </c>
      <c r="D112" s="3944" t="inlineStr">
        <is>
          <t>ERICSSON AB</t>
        </is>
      </c>
      <c r="E112" s="3944" t="inlineStr">
        <is>
          <t>DT</t>
        </is>
      </c>
      <c r="F112" s="3947" t="n">
        <v>0</v>
      </c>
      <c r="G112" s="3947" t="n">
        <v>0</v>
      </c>
      <c r="H112" s="3947" t="n">
        <v>0</v>
      </c>
      <c r="I112" s="3947" t="n">
        <v>0</v>
      </c>
      <c r="J112" s="3947" t="n">
        <v>0</v>
      </c>
      <c r="K112" s="3947" t="n">
        <v>0</v>
      </c>
      <c r="L112" s="3947" t="n">
        <v>0</v>
      </c>
      <c r="M112" s="3947" t="n">
        <v>0</v>
      </c>
      <c r="N112" s="3947" t="n">
        <v>0</v>
      </c>
      <c r="O112" s="3947" t="n">
        <v>0</v>
      </c>
      <c r="P112" s="3947" t="n">
        <v>0</v>
      </c>
      <c r="Q112" s="3947" t="n">
        <v>0</v>
      </c>
      <c r="R112" s="3947" t="n">
        <v>0</v>
      </c>
      <c r="S112" s="3947" t="n">
        <v>0</v>
      </c>
      <c r="T112" s="3947" t="n">
        <v>0</v>
      </c>
      <c r="U112" s="3947" t="n">
        <v>0</v>
      </c>
      <c r="V112" s="3947" t="n">
        <v>0</v>
      </c>
      <c r="W112" s="3947" t="n">
        <v>0</v>
      </c>
      <c r="X112" s="3947" t="n">
        <v>0</v>
      </c>
      <c r="Y112" s="3947" t="n">
        <v>0</v>
      </c>
      <c r="Z112" s="3947" t="n">
        <v>0</v>
      </c>
      <c r="AA112" s="3947" t="n">
        <v>0</v>
      </c>
      <c r="AB112" s="3947" t="n">
        <v>0</v>
      </c>
      <c r="AC112" s="3947" t="n">
        <v>0</v>
      </c>
      <c r="AD112" s="3947" t="n">
        <v>0</v>
      </c>
      <c r="AE112" s="3947" t="n">
        <v>0</v>
      </c>
      <c r="AF112" s="3947" t="n">
        <v>0</v>
      </c>
      <c r="AG112" s="3947" t="n">
        <v>0</v>
      </c>
      <c r="AH112" s="3947" t="n">
        <v>0</v>
      </c>
      <c r="AI112" s="3947" t="n">
        <v>0</v>
      </c>
      <c r="AJ112" s="3947" t="n">
        <v>0</v>
      </c>
      <c r="AK112" s="3947" t="n">
        <v>0</v>
      </c>
      <c r="AL112" s="3947" t="n">
        <v>0</v>
      </c>
      <c r="AM112" s="3947" t="n">
        <v>36637376</v>
      </c>
      <c r="AN112" s="3947" t="n">
        <v>0</v>
      </c>
      <c r="AO112" s="3947" t="n">
        <v>36637376</v>
      </c>
      <c r="AP112" s="3947" t="n">
        <v>0</v>
      </c>
      <c r="AQ112" s="3947" t="n">
        <v>0</v>
      </c>
      <c r="AR112" s="3947" t="n">
        <v>0</v>
      </c>
      <c r="AS112" s="3947" t="n">
        <v>0</v>
      </c>
      <c r="AT112" s="3947" t="n">
        <v>0</v>
      </c>
      <c r="AU112" s="3947" t="n">
        <v>0</v>
      </c>
      <c r="AV112" s="3947" t="n">
        <v>0</v>
      </c>
      <c r="AW112" s="3947" t="n">
        <v>0</v>
      </c>
      <c r="AX112" s="3948" t="n">
        <v>0</v>
      </c>
      <c r="AY112" s="3948" t="n">
        <v>0</v>
      </c>
      <c r="AZ112" s="3948" t="n">
        <v>0</v>
      </c>
      <c r="BA112" s="3948" t="n">
        <v>0</v>
      </c>
      <c r="BB112" s="3949">
        <f>I112+M112+Q112+U112+Y112+AC112+AG112+AK112+AO112+AS112+AW112+BA112</f>
        <v/>
      </c>
      <c r="BC112" s="3950" t="n"/>
    </row>
    <row customFormat="1" customHeight="1" ht="30" r="113" s="2012">
      <c r="A113" s="3944" t="inlineStr">
        <is>
          <t>PRESTATION POUR LE DEPLOIEMENT DES ROUTEURS IP MPLS POUR LA MISE EN ŒUVRE D'UN RESEAU DE TRANSPORT HIERARCHISE IP RAN
SOFTWARE</t>
        </is>
      </c>
      <c r="B113" s="3945" t="inlineStr">
        <is>
          <t>BC25020022</t>
        </is>
      </c>
      <c r="C113" s="3946" t="n">
        <v>45707</v>
      </c>
      <c r="D113" s="3944" t="inlineStr">
        <is>
          <t>ERICSSON SENEGAL SUCCURSALE AU BENIN</t>
        </is>
      </c>
      <c r="E113" s="3944" t="inlineStr">
        <is>
          <t>DT</t>
        </is>
      </c>
      <c r="F113" s="3947" t="n">
        <v>0</v>
      </c>
      <c r="G113" s="3947" t="n">
        <v>0</v>
      </c>
      <c r="H113" s="3947" t="n">
        <v>0</v>
      </c>
      <c r="I113" s="3947" t="n">
        <v>0</v>
      </c>
      <c r="J113" s="3947" t="n">
        <v>0</v>
      </c>
      <c r="K113" s="3947" t="n">
        <v>0</v>
      </c>
      <c r="L113" s="3947" t="n">
        <v>0</v>
      </c>
      <c r="M113" s="3947" t="n">
        <v>0</v>
      </c>
      <c r="N113" s="3947" t="n">
        <v>0</v>
      </c>
      <c r="O113" s="3947" t="n">
        <v>0</v>
      </c>
      <c r="P113" s="3947" t="n">
        <v>0</v>
      </c>
      <c r="Q113" s="3947" t="n">
        <v>0</v>
      </c>
      <c r="R113" s="3947" t="n">
        <v>0</v>
      </c>
      <c r="S113" s="3947" t="n">
        <v>0</v>
      </c>
      <c r="T113" s="3947" t="n">
        <v>0</v>
      </c>
      <c r="U113" s="3947" t="n">
        <v>0</v>
      </c>
      <c r="V113" s="3947" t="n">
        <v>0</v>
      </c>
      <c r="W113" s="3947" t="n">
        <v>0</v>
      </c>
      <c r="X113" s="3947" t="n">
        <v>0</v>
      </c>
      <c r="Y113" s="3947" t="n">
        <v>0</v>
      </c>
      <c r="Z113" s="3947" t="n">
        <v>0</v>
      </c>
      <c r="AA113" s="3947" t="n">
        <v>0</v>
      </c>
      <c r="AB113" s="3947" t="n">
        <v>0</v>
      </c>
      <c r="AC113" s="3947" t="n">
        <v>0</v>
      </c>
      <c r="AD113" s="3947" t="n">
        <v>0</v>
      </c>
      <c r="AE113" s="3947" t="n">
        <v>0</v>
      </c>
      <c r="AF113" s="3947" t="n">
        <v>0</v>
      </c>
      <c r="AG113" s="3947" t="n">
        <v>0</v>
      </c>
      <c r="AH113" s="3947" t="n">
        <v>0</v>
      </c>
      <c r="AI113" s="3947" t="n">
        <v>0</v>
      </c>
      <c r="AJ113" s="3947" t="n">
        <v>0</v>
      </c>
      <c r="AK113" s="3947" t="n">
        <v>0</v>
      </c>
      <c r="AL113" s="3947" t="n">
        <v>0</v>
      </c>
      <c r="AM113" s="3947" t="n">
        <v>0</v>
      </c>
      <c r="AN113" s="3947" t="n">
        <v>0</v>
      </c>
      <c r="AO113" s="3947" t="n">
        <v>0</v>
      </c>
      <c r="AP113" s="3947" t="n">
        <v>0</v>
      </c>
      <c r="AQ113" s="3947" t="n">
        <v>0</v>
      </c>
      <c r="AR113" s="3947" t="n">
        <v>0</v>
      </c>
      <c r="AS113" s="3947" t="n">
        <v>0</v>
      </c>
      <c r="AT113" s="3947" t="n">
        <v>0</v>
      </c>
      <c r="AU113" s="3947" t="n">
        <v>126371186</v>
      </c>
      <c r="AV113" s="3947" t="n">
        <v>0</v>
      </c>
      <c r="AW113" s="3947" t="n">
        <v>126371186</v>
      </c>
      <c r="AX113" s="3948" t="n">
        <v>0</v>
      </c>
      <c r="AY113" s="3948" t="n">
        <v>0</v>
      </c>
      <c r="AZ113" s="3948" t="n">
        <v>0</v>
      </c>
      <c r="BA113" s="3948" t="n">
        <v>0</v>
      </c>
      <c r="BB113" s="3949">
        <f>I113+M113+Q113+U113+Y113+AC113+AG113+AK113+AO113+AS113+AW113+BA113</f>
        <v/>
      </c>
      <c r="BC113" s="3950" t="n"/>
    </row>
    <row customFormat="1" customHeight="1" ht="30" r="114" s="2012">
      <c r="A114" s="3944" t="inlineStr">
        <is>
          <t>PROGRAMME RAN 2023
COMMANDE N° 04 : FOURNITURE DE 15 MACRO BTS</t>
        </is>
      </c>
      <c r="B114" s="3945" t="inlineStr">
        <is>
          <t>BC25020026</t>
        </is>
      </c>
      <c r="C114" s="3946" t="n">
        <v>45707</v>
      </c>
      <c r="D114" s="3944" t="inlineStr">
        <is>
          <t>HUAWEI INTERNATIONAL Co. Limited</t>
        </is>
      </c>
      <c r="E114" s="3944" t="inlineStr">
        <is>
          <t>DT</t>
        </is>
      </c>
      <c r="F114" s="3947" t="n">
        <v>0</v>
      </c>
      <c r="G114" s="3947" t="n">
        <v>0</v>
      </c>
      <c r="H114" s="3947" t="n">
        <v>0</v>
      </c>
      <c r="I114" s="3947" t="n">
        <v>0</v>
      </c>
      <c r="J114" s="3947" t="n">
        <v>0</v>
      </c>
      <c r="K114" s="3947" t="n">
        <v>0</v>
      </c>
      <c r="L114" s="3947" t="n">
        <v>0</v>
      </c>
      <c r="M114" s="3947" t="n">
        <v>0</v>
      </c>
      <c r="N114" s="3947" t="n">
        <v>0</v>
      </c>
      <c r="O114" s="3947" t="n">
        <v>0</v>
      </c>
      <c r="P114" s="3947" t="n">
        <v>0</v>
      </c>
      <c r="Q114" s="3947" t="n">
        <v>0</v>
      </c>
      <c r="R114" s="3947" t="n">
        <v>0</v>
      </c>
      <c r="S114" s="3947" t="n">
        <v>0</v>
      </c>
      <c r="T114" s="3947" t="n">
        <v>0</v>
      </c>
      <c r="U114" s="3947" t="n">
        <v>0</v>
      </c>
      <c r="V114" s="3947" t="n">
        <v>0</v>
      </c>
      <c r="W114" s="3947" t="n">
        <v>0</v>
      </c>
      <c r="X114" s="3947" t="n">
        <v>0</v>
      </c>
      <c r="Y114" s="3947" t="n">
        <v>0</v>
      </c>
      <c r="Z114" s="3947" t="n">
        <v>0</v>
      </c>
      <c r="AA114" s="3947" t="n">
        <v>0</v>
      </c>
      <c r="AB114" s="3947" t="n">
        <v>0</v>
      </c>
      <c r="AC114" s="3947" t="n">
        <v>0</v>
      </c>
      <c r="AD114" s="3947" t="n">
        <v>0</v>
      </c>
      <c r="AE114" s="3947" t="n">
        <v>0</v>
      </c>
      <c r="AF114" s="3947" t="n">
        <v>48897461</v>
      </c>
      <c r="AG114" s="3947" t="n">
        <v>48897461</v>
      </c>
      <c r="AH114" s="3947" t="n">
        <v>364630614</v>
      </c>
      <c r="AI114" s="3947" t="n">
        <v>0</v>
      </c>
      <c r="AJ114" s="3947" t="n">
        <v>0</v>
      </c>
      <c r="AK114" s="3947" t="n">
        <v>364630614</v>
      </c>
      <c r="AL114" s="3947" t="n">
        <v>0</v>
      </c>
      <c r="AM114" s="3947" t="n">
        <v>0</v>
      </c>
      <c r="AN114" s="3947" t="n">
        <v>0</v>
      </c>
      <c r="AO114" s="3947" t="n">
        <v>0</v>
      </c>
      <c r="AP114" s="3947" t="n">
        <v>0</v>
      </c>
      <c r="AQ114" s="3947" t="n">
        <v>0</v>
      </c>
      <c r="AR114" s="3947" t="n">
        <v>0</v>
      </c>
      <c r="AS114" s="3947" t="n">
        <v>0</v>
      </c>
      <c r="AT114" s="3947" t="n">
        <v>0</v>
      </c>
      <c r="AU114" s="3947" t="n">
        <v>0</v>
      </c>
      <c r="AV114" s="3947" t="n">
        <v>0</v>
      </c>
      <c r="AW114" s="3947" t="n">
        <v>0</v>
      </c>
      <c r="AX114" s="3948" t="n">
        <v>0</v>
      </c>
      <c r="AY114" s="3948" t="n">
        <v>0</v>
      </c>
      <c r="AZ114" s="3948" t="n">
        <v>0</v>
      </c>
      <c r="BA114" s="3948" t="n">
        <v>0</v>
      </c>
      <c r="BB114" s="3949">
        <f>I114+M114+Q114+U114+Y114+AC114+AG114+AK114+AO114+AS114+AW114+BA114</f>
        <v/>
      </c>
      <c r="BC114" s="3950" t="n"/>
    </row>
    <row customFormat="1" customHeight="1" ht="30" r="115" s="2012">
      <c r="A115" s="3944" t="inlineStr">
        <is>
          <t>PROGRAMME RAN 2023 COMMANDE N°04 PRESTATION POUR 15 MACRO BTS</t>
        </is>
      </c>
      <c r="B115" s="3945" t="inlineStr">
        <is>
          <t>BC25020027</t>
        </is>
      </c>
      <c r="C115" s="3946" t="n">
        <v>45707</v>
      </c>
      <c r="D115" s="3944" t="inlineStr">
        <is>
          <t>HUAWEI TECHNOLOGIES BENIN</t>
        </is>
      </c>
      <c r="E115" s="3944" t="inlineStr">
        <is>
          <t>DT</t>
        </is>
      </c>
      <c r="F115" s="3947" t="n">
        <v>0</v>
      </c>
      <c r="G115" s="3947" t="n">
        <v>0</v>
      </c>
      <c r="H115" s="3947" t="n">
        <v>0</v>
      </c>
      <c r="I115" s="3947" t="n">
        <v>0</v>
      </c>
      <c r="J115" s="3947" t="n">
        <v>0</v>
      </c>
      <c r="K115" s="3947" t="n">
        <v>0</v>
      </c>
      <c r="L115" s="3947" t="n">
        <v>0</v>
      </c>
      <c r="M115" s="3947" t="n">
        <v>0</v>
      </c>
      <c r="N115" s="3947" t="n">
        <v>0</v>
      </c>
      <c r="O115" s="3947" t="n">
        <v>35246453</v>
      </c>
      <c r="P115" s="3947" t="n">
        <v>0</v>
      </c>
      <c r="Q115" s="3947" t="n">
        <v>35246453</v>
      </c>
      <c r="R115" s="3947" t="n">
        <v>0</v>
      </c>
      <c r="S115" s="3947" t="n">
        <v>0</v>
      </c>
      <c r="T115" s="3947" t="n">
        <v>0</v>
      </c>
      <c r="U115" s="3947" t="n">
        <v>0</v>
      </c>
      <c r="V115" s="3947" t="n">
        <v>0</v>
      </c>
      <c r="W115" s="3947" t="n">
        <v>0</v>
      </c>
      <c r="X115" s="3947" t="n">
        <v>0</v>
      </c>
      <c r="Y115" s="3947" t="n">
        <v>0</v>
      </c>
      <c r="Z115" s="3947" t="n">
        <v>0</v>
      </c>
      <c r="AA115" s="3947" t="n">
        <v>0</v>
      </c>
      <c r="AB115" s="3947" t="n">
        <v>0</v>
      </c>
      <c r="AC115" s="3947" t="n">
        <v>0</v>
      </c>
      <c r="AD115" s="3947" t="n">
        <v>0</v>
      </c>
      <c r="AE115" s="3947" t="n">
        <v>0</v>
      </c>
      <c r="AF115" s="3947" t="n">
        <v>0</v>
      </c>
      <c r="AG115" s="3947" t="n">
        <v>0</v>
      </c>
      <c r="AH115" s="3947" t="n">
        <v>0</v>
      </c>
      <c r="AI115" s="3947" t="n">
        <v>74409177</v>
      </c>
      <c r="AJ115" s="3947" t="n">
        <v>0</v>
      </c>
      <c r="AK115" s="3947" t="n">
        <v>74409177</v>
      </c>
      <c r="AL115" s="3947" t="n">
        <v>0</v>
      </c>
      <c r="AM115" s="3947" t="n">
        <v>0</v>
      </c>
      <c r="AN115" s="3947" t="n">
        <v>0</v>
      </c>
      <c r="AO115" s="3947" t="n">
        <v>0</v>
      </c>
      <c r="AP115" s="3947" t="n">
        <v>0</v>
      </c>
      <c r="AQ115" s="3947" t="n">
        <v>7832545</v>
      </c>
      <c r="AR115" s="3947" t="n">
        <v>0</v>
      </c>
      <c r="AS115" s="3947" t="n">
        <v>7832545</v>
      </c>
      <c r="AT115" s="3947" t="n">
        <v>0</v>
      </c>
      <c r="AU115" s="3947" t="n">
        <v>0</v>
      </c>
      <c r="AV115" s="3947" t="n">
        <v>0</v>
      </c>
      <c r="AW115" s="3947" t="n">
        <v>0</v>
      </c>
      <c r="AX115" s="3948" t="n">
        <v>0</v>
      </c>
      <c r="AY115" s="3948" t="n">
        <v>0</v>
      </c>
      <c r="AZ115" s="3948" t="n">
        <v>0</v>
      </c>
      <c r="BA115" s="3948" t="n">
        <v>0</v>
      </c>
      <c r="BB115" s="3949">
        <f>I115+M115+Q115+U115+Y115+AC115+AG115+AK115+AO115+AS115+AW115+BA115</f>
        <v/>
      </c>
      <c r="BC115" s="3950" t="n"/>
    </row>
    <row customFormat="1" customHeight="1" ht="30" r="116" s="2012">
      <c r="A116" s="3944" t="inlineStr">
        <is>
          <t>REALISATION TRANSPORT INSTALLATION ET REPLI DE MATS AMOVIBLES COMPLEMENTAIRES POUR LA COUVERTURE WELOVEYA  2024 ET WEWEXE  2025</t>
        </is>
      </c>
      <c r="B116" s="3945" t="inlineStr">
        <is>
          <t>BC25020029</t>
        </is>
      </c>
      <c r="C116" s="3946" t="n">
        <v>45714</v>
      </c>
      <c r="D116" s="3944" t="inlineStr">
        <is>
          <t>ESPOIR CONSTRUCTION</t>
        </is>
      </c>
      <c r="E116" s="3944" t="inlineStr">
        <is>
          <t>DT</t>
        </is>
      </c>
      <c r="F116" s="3947" t="n">
        <v>0</v>
      </c>
      <c r="G116" s="3947" t="n">
        <v>0</v>
      </c>
      <c r="H116" s="3947" t="n">
        <v>0</v>
      </c>
      <c r="I116" s="3947" t="n">
        <v>0</v>
      </c>
      <c r="J116" s="3947" t="n">
        <v>0</v>
      </c>
      <c r="K116" s="3947" t="n">
        <v>0</v>
      </c>
      <c r="L116" s="3947" t="n">
        <v>0</v>
      </c>
      <c r="M116" s="3947" t="n">
        <v>0</v>
      </c>
      <c r="N116" s="3947" t="n">
        <v>0</v>
      </c>
      <c r="O116" s="3947" t="n">
        <v>0</v>
      </c>
      <c r="P116" s="3947" t="n">
        <v>0</v>
      </c>
      <c r="Q116" s="3947" t="n">
        <v>0</v>
      </c>
      <c r="R116" s="3947" t="n">
        <v>0</v>
      </c>
      <c r="S116" s="3947" t="n">
        <v>0</v>
      </c>
      <c r="T116" s="3947" t="n">
        <v>0</v>
      </c>
      <c r="U116" s="3947" t="n">
        <v>0</v>
      </c>
      <c r="V116" s="3947" t="n">
        <v>0</v>
      </c>
      <c r="W116" s="3947" t="n">
        <v>0</v>
      </c>
      <c r="X116" s="3947" t="n">
        <v>0</v>
      </c>
      <c r="Y116" s="3947" t="n">
        <v>0</v>
      </c>
      <c r="Z116" s="3947" t="n">
        <v>0</v>
      </c>
      <c r="AA116" s="3947" t="n">
        <v>6772782</v>
      </c>
      <c r="AB116" s="3947" t="n">
        <v>0</v>
      </c>
      <c r="AC116" s="3947" t="n">
        <v>6772782</v>
      </c>
      <c r="AD116" s="3947" t="n">
        <v>0</v>
      </c>
      <c r="AE116" s="3947" t="n">
        <v>0</v>
      </c>
      <c r="AF116" s="3947" t="n">
        <v>0</v>
      </c>
      <c r="AG116" s="3947" t="n">
        <v>0</v>
      </c>
      <c r="AH116" s="3947" t="n">
        <v>0</v>
      </c>
      <c r="AI116" s="3947" t="n">
        <v>0</v>
      </c>
      <c r="AJ116" s="3947" t="n">
        <v>0</v>
      </c>
      <c r="AK116" s="3947" t="n">
        <v>0</v>
      </c>
      <c r="AL116" s="3947" t="n">
        <v>0</v>
      </c>
      <c r="AM116" s="3947" t="n">
        <v>0</v>
      </c>
      <c r="AN116" s="3947" t="n">
        <v>0</v>
      </c>
      <c r="AO116" s="3947" t="n">
        <v>0</v>
      </c>
      <c r="AP116" s="3947" t="n">
        <v>0</v>
      </c>
      <c r="AQ116" s="3947" t="n">
        <v>0</v>
      </c>
      <c r="AR116" s="3947" t="n">
        <v>0</v>
      </c>
      <c r="AS116" s="3947" t="n">
        <v>0</v>
      </c>
      <c r="AT116" s="3947" t="n">
        <v>0</v>
      </c>
      <c r="AU116" s="3947" t="n">
        <v>0</v>
      </c>
      <c r="AV116" s="3947" t="n">
        <v>0</v>
      </c>
      <c r="AW116" s="3947" t="n">
        <v>0</v>
      </c>
      <c r="AX116" s="3948" t="n">
        <v>0</v>
      </c>
      <c r="AY116" s="3948" t="n">
        <v>0</v>
      </c>
      <c r="AZ116" s="3948" t="n">
        <v>0</v>
      </c>
      <c r="BA116" s="3948" t="n">
        <v>0</v>
      </c>
      <c r="BB116" s="3949">
        <f>I116+M116+Q116+U116+Y116+AC116+AG116+AK116+AO116+AS116+AW116+BA116</f>
        <v/>
      </c>
      <c r="BC116" s="3950" t="n"/>
    </row>
    <row customFormat="1" customHeight="1" ht="30" r="117" s="2012">
      <c r="A117" s="3944" t="inlineStr">
        <is>
          <t>PRESTATION POUR LA MISE A PALIER DES LOGICIELS DES NŒUDS DU BACKBONE ET LIAISONS D'ACCES FH ( COMMANDE N°1)</t>
        </is>
      </c>
      <c r="B117" s="3945" t="inlineStr">
        <is>
          <t>BC25020034</t>
        </is>
      </c>
      <c r="C117" s="3946" t="n">
        <v>45713</v>
      </c>
      <c r="D117" s="3944" t="inlineStr">
        <is>
          <t>HUAWEI TECHNOLOGIES BENIN</t>
        </is>
      </c>
      <c r="E117" s="3944" t="inlineStr">
        <is>
          <t>DT</t>
        </is>
      </c>
      <c r="F117" s="3947" t="n">
        <v>0</v>
      </c>
      <c r="G117" s="3947" t="n">
        <v>0</v>
      </c>
      <c r="H117" s="3947" t="n">
        <v>0</v>
      </c>
      <c r="I117" s="3947" t="n">
        <v>0</v>
      </c>
      <c r="J117" s="3947" t="n">
        <v>0</v>
      </c>
      <c r="K117" s="3947" t="n">
        <v>0</v>
      </c>
      <c r="L117" s="3947" t="n">
        <v>0</v>
      </c>
      <c r="M117" s="3947" t="n">
        <v>0</v>
      </c>
      <c r="N117" s="3947" t="n">
        <v>0</v>
      </c>
      <c r="O117" s="3947" t="n">
        <v>0</v>
      </c>
      <c r="P117" s="3947" t="n">
        <v>0</v>
      </c>
      <c r="Q117" s="3947" t="n">
        <v>0</v>
      </c>
      <c r="R117" s="3947" t="n">
        <v>0</v>
      </c>
      <c r="S117" s="3947" t="n">
        <v>0</v>
      </c>
      <c r="T117" s="3947" t="n">
        <v>0</v>
      </c>
      <c r="U117" s="3947" t="n">
        <v>0</v>
      </c>
      <c r="V117" s="3947" t="n">
        <v>0</v>
      </c>
      <c r="W117" s="3947" t="n">
        <v>0</v>
      </c>
      <c r="X117" s="3947" t="n">
        <v>0</v>
      </c>
      <c r="Y117" s="3947" t="n">
        <v>0</v>
      </c>
      <c r="Z117" s="3947" t="n">
        <v>0</v>
      </c>
      <c r="AA117" s="3947" t="n">
        <v>11629007</v>
      </c>
      <c r="AB117" s="3947" t="n">
        <v>0</v>
      </c>
      <c r="AC117" s="3947" t="n">
        <v>11629007</v>
      </c>
      <c r="AD117" s="3947" t="n">
        <v>0</v>
      </c>
      <c r="AE117" s="3947" t="n">
        <v>27134351</v>
      </c>
      <c r="AF117" s="3947" t="n">
        <v>0</v>
      </c>
      <c r="AG117" s="3947" t="n">
        <v>27134351</v>
      </c>
      <c r="AH117" s="3947" t="n">
        <v>0</v>
      </c>
      <c r="AI117" s="3947" t="n">
        <v>0</v>
      </c>
      <c r="AJ117" s="3947" t="n">
        <v>0</v>
      </c>
      <c r="AK117" s="3947" t="n">
        <v>0</v>
      </c>
      <c r="AL117" s="3947" t="n">
        <v>0</v>
      </c>
      <c r="AM117" s="3947" t="n">
        <v>0</v>
      </c>
      <c r="AN117" s="3947" t="n">
        <v>0</v>
      </c>
      <c r="AO117" s="3947" t="n">
        <v>0</v>
      </c>
      <c r="AP117" s="3947" t="n">
        <v>0</v>
      </c>
      <c r="AQ117" s="3947" t="n">
        <v>0</v>
      </c>
      <c r="AR117" s="3947" t="n">
        <v>0</v>
      </c>
      <c r="AS117" s="3947" t="n">
        <v>0</v>
      </c>
      <c r="AT117" s="3947" t="n">
        <v>0</v>
      </c>
      <c r="AU117" s="3947" t="n">
        <v>0</v>
      </c>
      <c r="AV117" s="3947" t="n">
        <v>0</v>
      </c>
      <c r="AW117" s="3947" t="n">
        <v>0</v>
      </c>
      <c r="AX117" s="3948" t="n">
        <v>0</v>
      </c>
      <c r="AY117" s="3948" t="n">
        <v>0</v>
      </c>
      <c r="AZ117" s="3948" t="n">
        <v>0</v>
      </c>
      <c r="BA117" s="3948" t="n">
        <v>0</v>
      </c>
      <c r="BB117" s="3949">
        <f>I117+M117+Q117+U117+Y117+AC117+AG117+AK117+AO117+AS117+AW117+BA117</f>
        <v/>
      </c>
      <c r="BC117" s="3950" t="n"/>
    </row>
    <row customFormat="1" customHeight="1" ht="30" r="118" s="2012">
      <c r="A118" s="3944" t="inlineStr">
        <is>
          <t>FOURNITURE POUR LA MISE A NIVEAU LOGICIEL SRAN ( COMMANDE N°1)</t>
        </is>
      </c>
      <c r="B118" s="3945" t="inlineStr">
        <is>
          <t>BC25020038</t>
        </is>
      </c>
      <c r="C118" s="3946" t="n">
        <v>45714</v>
      </c>
      <c r="D118" s="3944" t="inlineStr">
        <is>
          <t>HUAWEI TECHNOLOGIES CO LTD</t>
        </is>
      </c>
      <c r="E118" s="3944" t="inlineStr">
        <is>
          <t>DT</t>
        </is>
      </c>
      <c r="F118" s="3947" t="n">
        <v>0</v>
      </c>
      <c r="G118" s="3947" t="n">
        <v>0</v>
      </c>
      <c r="H118" s="3947" t="n">
        <v>0</v>
      </c>
      <c r="I118" s="3947" t="n">
        <v>0</v>
      </c>
      <c r="J118" s="3947" t="n">
        <v>0</v>
      </c>
      <c r="K118" s="3947" t="n">
        <v>0</v>
      </c>
      <c r="L118" s="3947" t="n">
        <v>0</v>
      </c>
      <c r="M118" s="3947" t="n">
        <v>0</v>
      </c>
      <c r="N118" s="3947" t="n">
        <v>0</v>
      </c>
      <c r="O118" s="3947" t="n">
        <v>0</v>
      </c>
      <c r="P118" s="3947" t="n">
        <v>0</v>
      </c>
      <c r="Q118" s="3947" t="n">
        <v>0</v>
      </c>
      <c r="R118" s="3947" t="n">
        <v>0</v>
      </c>
      <c r="S118" s="3947" t="n">
        <v>0</v>
      </c>
      <c r="T118" s="3947" t="n">
        <v>0</v>
      </c>
      <c r="U118" s="3947" t="n">
        <v>0</v>
      </c>
      <c r="V118" s="3947" t="n">
        <v>0</v>
      </c>
      <c r="W118" s="3947" t="n">
        <v>0</v>
      </c>
      <c r="X118" s="3947" t="n">
        <v>0</v>
      </c>
      <c r="Y118" s="3947" t="n">
        <v>0</v>
      </c>
      <c r="Z118" s="3947" t="n">
        <v>0</v>
      </c>
      <c r="AA118" s="3947" t="n">
        <v>216781099</v>
      </c>
      <c r="AB118" s="3947" t="n">
        <v>0</v>
      </c>
      <c r="AC118" s="3947" t="n">
        <v>216781099</v>
      </c>
      <c r="AD118" s="3947" t="n">
        <v>0</v>
      </c>
      <c r="AE118" s="3947" t="n">
        <v>0</v>
      </c>
      <c r="AF118" s="3947" t="n">
        <v>0</v>
      </c>
      <c r="AG118" s="3947" t="n">
        <v>0</v>
      </c>
      <c r="AH118" s="3947" t="n">
        <v>0</v>
      </c>
      <c r="AI118" s="3947" t="n">
        <v>0</v>
      </c>
      <c r="AJ118" s="3947" t="n">
        <v>0</v>
      </c>
      <c r="AK118" s="3947" t="n">
        <v>0</v>
      </c>
      <c r="AL118" s="3947" t="n">
        <v>0</v>
      </c>
      <c r="AM118" s="3947" t="n">
        <v>0</v>
      </c>
      <c r="AN118" s="3947" t="n">
        <v>0</v>
      </c>
      <c r="AO118" s="3947" t="n">
        <v>0</v>
      </c>
      <c r="AP118" s="3947" t="n">
        <v>0</v>
      </c>
      <c r="AQ118" s="3947" t="n">
        <v>0</v>
      </c>
      <c r="AR118" s="3947" t="n">
        <v>0</v>
      </c>
      <c r="AS118" s="3947" t="n">
        <v>0</v>
      </c>
      <c r="AT118" s="3947" t="n">
        <v>0</v>
      </c>
      <c r="AU118" s="3947" t="n">
        <v>0</v>
      </c>
      <c r="AV118" s="3947" t="n">
        <v>0</v>
      </c>
      <c r="AW118" s="3947" t="n">
        <v>0</v>
      </c>
      <c r="AX118" s="3948" t="n">
        <v>0</v>
      </c>
      <c r="AY118" s="3948" t="n">
        <v>0</v>
      </c>
      <c r="AZ118" s="3948" t="n">
        <v>0</v>
      </c>
      <c r="BA118" s="3948" t="n">
        <v>0</v>
      </c>
      <c r="BB118" s="3949">
        <f>I118+M118+Q118+U118+Y118+AC118+AG118+AK118+AO118+AS118+AW118+BA118</f>
        <v/>
      </c>
      <c r="BC118" s="3950" t="n"/>
    </row>
    <row customFormat="1" customHeight="1" ht="30" r="119" s="2012">
      <c r="A119" s="3944" t="inlineStr">
        <is>
          <t>PRESTATION POUR LA MISE A NIVEAU LOGICIEL SRAN (COMMANDE N°1)</t>
        </is>
      </c>
      <c r="B119" s="3945" t="inlineStr">
        <is>
          <t>BC25020039</t>
        </is>
      </c>
      <c r="C119" s="3946" t="n">
        <v>45714</v>
      </c>
      <c r="D119" s="3944" t="inlineStr">
        <is>
          <t>HUAWEI TECHNOLOGIES BENIN</t>
        </is>
      </c>
      <c r="E119" s="3944" t="inlineStr">
        <is>
          <t>DT</t>
        </is>
      </c>
      <c r="F119" s="3947" t="n">
        <v>0</v>
      </c>
      <c r="G119" s="3947" t="n">
        <v>0</v>
      </c>
      <c r="H119" s="3947" t="n">
        <v>0</v>
      </c>
      <c r="I119" s="3947" t="n">
        <v>0</v>
      </c>
      <c r="J119" s="3947" t="n">
        <v>0</v>
      </c>
      <c r="K119" s="3947" t="n">
        <v>0</v>
      </c>
      <c r="L119" s="3947" t="n">
        <v>0</v>
      </c>
      <c r="M119" s="3947" t="n">
        <v>0</v>
      </c>
      <c r="N119" s="3947" t="n">
        <v>0</v>
      </c>
      <c r="O119" s="3947" t="n">
        <v>0</v>
      </c>
      <c r="P119" s="3947" t="n">
        <v>0</v>
      </c>
      <c r="Q119" s="3947" t="n">
        <v>0</v>
      </c>
      <c r="R119" s="3947" t="n">
        <v>0</v>
      </c>
      <c r="S119" s="3947" t="n">
        <v>12697882</v>
      </c>
      <c r="T119" s="3947" t="n">
        <v>0</v>
      </c>
      <c r="U119" s="3947" t="n">
        <v>12697882</v>
      </c>
      <c r="V119" s="3947" t="n">
        <v>0</v>
      </c>
      <c r="W119" s="3947" t="n">
        <v>0</v>
      </c>
      <c r="X119" s="3947" t="n">
        <v>0</v>
      </c>
      <c r="Y119" s="3947" t="n">
        <v>0</v>
      </c>
      <c r="Z119" s="3947" t="n">
        <v>0</v>
      </c>
      <c r="AA119" s="3947" t="n">
        <v>29628391</v>
      </c>
      <c r="AB119" s="3947" t="n">
        <v>0</v>
      </c>
      <c r="AC119" s="3947" t="n">
        <v>29628391</v>
      </c>
      <c r="AD119" s="3947" t="n">
        <v>0</v>
      </c>
      <c r="AE119" s="3947" t="n">
        <v>0</v>
      </c>
      <c r="AF119" s="3947" t="n">
        <v>0</v>
      </c>
      <c r="AG119" s="3947" t="n">
        <v>0</v>
      </c>
      <c r="AH119" s="3947" t="n">
        <v>0</v>
      </c>
      <c r="AI119" s="3947" t="n">
        <v>0</v>
      </c>
      <c r="AJ119" s="3947" t="n">
        <v>0</v>
      </c>
      <c r="AK119" s="3947" t="n">
        <v>0</v>
      </c>
      <c r="AL119" s="3947" t="n">
        <v>0</v>
      </c>
      <c r="AM119" s="3947" t="n">
        <v>0</v>
      </c>
      <c r="AN119" s="3947" t="n">
        <v>0</v>
      </c>
      <c r="AO119" s="3947" t="n">
        <v>0</v>
      </c>
      <c r="AP119" s="3947" t="n">
        <v>0</v>
      </c>
      <c r="AQ119" s="3947" t="n">
        <v>0</v>
      </c>
      <c r="AR119" s="3947" t="n">
        <v>0</v>
      </c>
      <c r="AS119" s="3947" t="n">
        <v>0</v>
      </c>
      <c r="AT119" s="3947" t="n">
        <v>0</v>
      </c>
      <c r="AU119" s="3947" t="n">
        <v>0</v>
      </c>
      <c r="AV119" s="3947" t="n">
        <v>0</v>
      </c>
      <c r="AW119" s="3947" t="n">
        <v>0</v>
      </c>
      <c r="AX119" s="3948" t="n">
        <v>0</v>
      </c>
      <c r="AY119" s="3948" t="n">
        <v>0</v>
      </c>
      <c r="AZ119" s="3948" t="n">
        <v>0</v>
      </c>
      <c r="BA119" s="3948" t="n">
        <v>0</v>
      </c>
      <c r="BB119" s="3949">
        <f>I119+M119+Q119+U119+Y119+AC119+AG119+AK119+AO119+AS119+AW119+BA119</f>
        <v/>
      </c>
      <c r="BC119" s="3950" t="n"/>
    </row>
    <row customFormat="1" customHeight="1" ht="30" r="120" s="2012">
      <c r="A120" s="3944" t="inlineStr">
        <is>
          <t>FOURNITURE POUR LA MISE A PALIER DES LOGICIELS DES NŒUDS DU BACKBONE ET LIAISONS D'ACCES FH ( COMMANDE N°1)</t>
        </is>
      </c>
      <c r="B120" s="3945" t="inlineStr">
        <is>
          <t>BC25020040</t>
        </is>
      </c>
      <c r="C120" s="3946" t="n">
        <v>45714</v>
      </c>
      <c r="D120" s="3944" t="inlineStr">
        <is>
          <t>HUAWEI TECHNOLOGIES CO LTD</t>
        </is>
      </c>
      <c r="E120" s="3944" t="inlineStr">
        <is>
          <t>DT</t>
        </is>
      </c>
      <c r="F120" s="3947" t="n">
        <v>0</v>
      </c>
      <c r="G120" s="3947" t="n">
        <v>0</v>
      </c>
      <c r="H120" s="3947" t="n">
        <v>0</v>
      </c>
      <c r="I120" s="3947" t="n">
        <v>0</v>
      </c>
      <c r="J120" s="3947" t="n">
        <v>0</v>
      </c>
      <c r="K120" s="3947" t="n">
        <v>0</v>
      </c>
      <c r="L120" s="3947" t="n">
        <v>0</v>
      </c>
      <c r="M120" s="3947" t="n">
        <v>0</v>
      </c>
      <c r="N120" s="3947" t="n">
        <v>0</v>
      </c>
      <c r="O120" s="3947" t="n">
        <v>0</v>
      </c>
      <c r="P120" s="3947" t="n">
        <v>0</v>
      </c>
      <c r="Q120" s="3947" t="n">
        <v>0</v>
      </c>
      <c r="R120" s="3947" t="n">
        <v>0</v>
      </c>
      <c r="S120" s="3947" t="n">
        <v>0</v>
      </c>
      <c r="T120" s="3947" t="n">
        <v>0</v>
      </c>
      <c r="U120" s="3947" t="n">
        <v>0</v>
      </c>
      <c r="V120" s="3947" t="n">
        <v>0</v>
      </c>
      <c r="W120" s="3947" t="n">
        <v>0</v>
      </c>
      <c r="X120" s="3947" t="n">
        <v>0</v>
      </c>
      <c r="Y120" s="3947" t="n">
        <v>0</v>
      </c>
      <c r="Z120" s="3947" t="n">
        <v>0</v>
      </c>
      <c r="AA120" s="3947" t="n">
        <v>0</v>
      </c>
      <c r="AB120" s="3947" t="n">
        <v>0</v>
      </c>
      <c r="AC120" s="3947" t="n">
        <v>0</v>
      </c>
      <c r="AD120" s="3947" t="n">
        <v>0</v>
      </c>
      <c r="AE120" s="3947" t="n">
        <v>61046357</v>
      </c>
      <c r="AF120" s="3947" t="n">
        <v>0</v>
      </c>
      <c r="AG120" s="3947" t="n">
        <v>61046357</v>
      </c>
      <c r="AH120" s="3947" t="n">
        <v>0</v>
      </c>
      <c r="AI120" s="3947" t="n">
        <v>0</v>
      </c>
      <c r="AJ120" s="3947" t="n">
        <v>0</v>
      </c>
      <c r="AK120" s="3947" t="n">
        <v>0</v>
      </c>
      <c r="AL120" s="3947" t="n">
        <v>0</v>
      </c>
      <c r="AM120" s="3947" t="n">
        <v>0</v>
      </c>
      <c r="AN120" s="3947" t="n">
        <v>0</v>
      </c>
      <c r="AO120" s="3947" t="n">
        <v>0</v>
      </c>
      <c r="AP120" s="3947" t="n">
        <v>0</v>
      </c>
      <c r="AQ120" s="3947" t="n">
        <v>0</v>
      </c>
      <c r="AR120" s="3947" t="n">
        <v>0</v>
      </c>
      <c r="AS120" s="3947" t="n">
        <v>0</v>
      </c>
      <c r="AT120" s="3947" t="n">
        <v>0</v>
      </c>
      <c r="AU120" s="3947" t="n">
        <v>0</v>
      </c>
      <c r="AV120" s="3947" t="n">
        <v>0</v>
      </c>
      <c r="AW120" s="3947" t="n">
        <v>0</v>
      </c>
      <c r="AX120" s="3948" t="n">
        <v>0</v>
      </c>
      <c r="AY120" s="3948" t="n">
        <v>0</v>
      </c>
      <c r="AZ120" s="3948" t="n">
        <v>0</v>
      </c>
      <c r="BA120" s="3948" t="n">
        <v>0</v>
      </c>
      <c r="BB120" s="3949">
        <f>I120+M120+Q120+U120+Y120+AC120+AG120+AK120+AO120+AS120+AW120+BA120</f>
        <v/>
      </c>
      <c r="BC120" s="3950" t="n"/>
    </row>
    <row customFormat="1" customHeight="1" ht="30" r="121" s="2012">
      <c r="A121" s="3944" t="inlineStr">
        <is>
          <t>MISE EN OAUVRE DU RESEAU D'INTERCONNEXION DE SITES EN FIBRE OPTIQUE AERIENNE DANS LES REGIONS DE COTONOU, PORTO-NOVO , SEME ET CALAVI</t>
        </is>
      </c>
      <c r="B121" s="3945" t="inlineStr">
        <is>
          <t>BC25020046</t>
        </is>
      </c>
      <c r="C121" s="3946" t="n">
        <v>45726</v>
      </c>
      <c r="D121" s="3944" t="inlineStr">
        <is>
          <t>JJ TELECOM</t>
        </is>
      </c>
      <c r="E121" s="3944" t="inlineStr">
        <is>
          <t>DT</t>
        </is>
      </c>
      <c r="F121" s="3947" t="n">
        <v>0</v>
      </c>
      <c r="G121" s="3947" t="n">
        <v>0</v>
      </c>
      <c r="H121" s="3947" t="n">
        <v>0</v>
      </c>
      <c r="I121" s="3947" t="n">
        <v>0</v>
      </c>
      <c r="J121" s="3947" t="n">
        <v>0</v>
      </c>
      <c r="K121" s="3947" t="n">
        <v>0</v>
      </c>
      <c r="L121" s="3947" t="n">
        <v>0</v>
      </c>
      <c r="M121" s="3947" t="n">
        <v>0</v>
      </c>
      <c r="N121" s="3947" t="n">
        <v>0</v>
      </c>
      <c r="O121" s="3947" t="n">
        <v>0</v>
      </c>
      <c r="P121" s="3947" t="n">
        <v>0</v>
      </c>
      <c r="Q121" s="3947" t="n">
        <v>0</v>
      </c>
      <c r="R121" s="3947" t="n">
        <v>179908333</v>
      </c>
      <c r="S121" s="3947" t="n">
        <v>0</v>
      </c>
      <c r="T121" s="3947" t="n">
        <v>0</v>
      </c>
      <c r="U121" s="3947" t="n">
        <v>179908333</v>
      </c>
      <c r="V121" s="3947" t="n">
        <v>93552334</v>
      </c>
      <c r="W121" s="3947" t="n">
        <v>0</v>
      </c>
      <c r="X121" s="3947" t="n">
        <v>0</v>
      </c>
      <c r="Y121" s="3947" t="n">
        <v>93552334</v>
      </c>
      <c r="Z121" s="3947" t="n">
        <v>0</v>
      </c>
      <c r="AA121" s="3947" t="n">
        <v>7196333</v>
      </c>
      <c r="AB121" s="3947" t="n">
        <v>0</v>
      </c>
      <c r="AC121" s="3947" t="n">
        <v>7196333</v>
      </c>
      <c r="AD121" s="3947" t="n">
        <v>0</v>
      </c>
      <c r="AE121" s="3947" t="n">
        <v>57570667</v>
      </c>
      <c r="AF121" s="3947" t="n">
        <v>0</v>
      </c>
      <c r="AG121" s="3947" t="n">
        <v>57570667</v>
      </c>
      <c r="AH121" s="3947" t="n">
        <v>0</v>
      </c>
      <c r="AI121" s="3947" t="n">
        <v>0</v>
      </c>
      <c r="AJ121" s="3947" t="n">
        <v>0</v>
      </c>
      <c r="AK121" s="3947" t="n">
        <v>0</v>
      </c>
      <c r="AL121" s="3947" t="n">
        <v>0</v>
      </c>
      <c r="AM121" s="3947" t="n">
        <v>0</v>
      </c>
      <c r="AN121" s="3947" t="n">
        <v>0</v>
      </c>
      <c r="AO121" s="3947" t="n">
        <v>0</v>
      </c>
      <c r="AP121" s="3947" t="n">
        <v>50374333</v>
      </c>
      <c r="AQ121" s="3947" t="n">
        <v>0</v>
      </c>
      <c r="AR121" s="3947" t="n">
        <v>0</v>
      </c>
      <c r="AS121" s="3947" t="n">
        <v>50374333</v>
      </c>
      <c r="AT121" s="3947" t="n">
        <v>21589000</v>
      </c>
      <c r="AU121" s="3947" t="n">
        <v>0</v>
      </c>
      <c r="AV121" s="3947" t="n">
        <v>0</v>
      </c>
      <c r="AW121" s="3947" t="n">
        <v>21589000</v>
      </c>
      <c r="AX121" s="3948" t="n">
        <v>0</v>
      </c>
      <c r="AY121" s="3948" t="n">
        <v>0</v>
      </c>
      <c r="AZ121" s="3948" t="n">
        <v>0</v>
      </c>
      <c r="BA121" s="3948" t="n">
        <v>0</v>
      </c>
      <c r="BB121" s="3949">
        <f>I121+M121+Q121+U121+Y121+AC121+AG121+AK121+AO121+AS121+AW121+BA121</f>
        <v/>
      </c>
      <c r="BC121" s="3950" t="n"/>
    </row>
    <row customFormat="1" customHeight="1" ht="30" r="122" s="2012">
      <c r="A122" s="3944" t="inlineStr">
        <is>
          <t>ACQUISITION DE POSTE TV TELEVISEUR LED SMART LG ULTRA</t>
        </is>
      </c>
      <c r="B122" s="3945" t="inlineStr">
        <is>
          <t>BC25030003</t>
        </is>
      </c>
      <c r="C122" s="3946" t="n">
        <v>45721</v>
      </c>
      <c r="D122" s="3944" t="inlineStr">
        <is>
          <t>SOCAR BENIN</t>
        </is>
      </c>
      <c r="E122" s="3944" t="inlineStr">
        <is>
          <t>DSI</t>
        </is>
      </c>
      <c r="F122" s="3947" t="n">
        <v>0</v>
      </c>
      <c r="G122" s="3947" t="n">
        <v>0</v>
      </c>
      <c r="H122" s="3947" t="n">
        <v>0</v>
      </c>
      <c r="I122" s="3947" t="n">
        <v>0</v>
      </c>
      <c r="J122" s="3947" t="n">
        <v>0</v>
      </c>
      <c r="K122" s="3947" t="n">
        <v>0</v>
      </c>
      <c r="L122" s="3947" t="n">
        <v>0</v>
      </c>
      <c r="M122" s="3947" t="n">
        <v>0</v>
      </c>
      <c r="N122" s="3947" t="n">
        <v>1830001</v>
      </c>
      <c r="O122" s="3947" t="n">
        <v>0</v>
      </c>
      <c r="P122" s="3947" t="n">
        <v>0</v>
      </c>
      <c r="Q122" s="3947" t="n">
        <v>1830001</v>
      </c>
      <c r="R122" s="3947" t="n">
        <v>0</v>
      </c>
      <c r="S122" s="3947" t="n">
        <v>0</v>
      </c>
      <c r="T122" s="3947" t="n">
        <v>0</v>
      </c>
      <c r="U122" s="3947" t="n">
        <v>0</v>
      </c>
      <c r="V122" s="3947" t="n">
        <v>0</v>
      </c>
      <c r="W122" s="3947" t="n">
        <v>0</v>
      </c>
      <c r="X122" s="3947" t="n">
        <v>0</v>
      </c>
      <c r="Y122" s="3947" t="n">
        <v>0</v>
      </c>
      <c r="Z122" s="3947" t="n">
        <v>0</v>
      </c>
      <c r="AA122" s="3947" t="n">
        <v>0</v>
      </c>
      <c r="AB122" s="3947" t="n">
        <v>0</v>
      </c>
      <c r="AC122" s="3947" t="n">
        <v>0</v>
      </c>
      <c r="AD122" s="3947" t="n">
        <v>0</v>
      </c>
      <c r="AE122" s="3947" t="n">
        <v>0</v>
      </c>
      <c r="AF122" s="3947" t="n">
        <v>0</v>
      </c>
      <c r="AG122" s="3947" t="n">
        <v>0</v>
      </c>
      <c r="AH122" s="3947" t="n">
        <v>0</v>
      </c>
      <c r="AI122" s="3947" t="n">
        <v>0</v>
      </c>
      <c r="AJ122" s="3947" t="n">
        <v>0</v>
      </c>
      <c r="AK122" s="3947" t="n">
        <v>0</v>
      </c>
      <c r="AL122" s="3947" t="n">
        <v>0</v>
      </c>
      <c r="AM122" s="3947" t="n">
        <v>0</v>
      </c>
      <c r="AN122" s="3947" t="n">
        <v>0</v>
      </c>
      <c r="AO122" s="3947" t="n">
        <v>0</v>
      </c>
      <c r="AP122" s="3947" t="n">
        <v>0</v>
      </c>
      <c r="AQ122" s="3947" t="n">
        <v>0</v>
      </c>
      <c r="AR122" s="3947" t="n">
        <v>0</v>
      </c>
      <c r="AS122" s="3947" t="n">
        <v>0</v>
      </c>
      <c r="AT122" s="3947" t="n">
        <v>0</v>
      </c>
      <c r="AU122" s="3947" t="n">
        <v>0</v>
      </c>
      <c r="AV122" s="3947" t="n">
        <v>0</v>
      </c>
      <c r="AW122" s="3947" t="n">
        <v>0</v>
      </c>
      <c r="AX122" s="3948" t="n">
        <v>0</v>
      </c>
      <c r="AY122" s="3948" t="n">
        <v>0</v>
      </c>
      <c r="AZ122" s="3948" t="n">
        <v>0</v>
      </c>
      <c r="BA122" s="3948" t="n">
        <v>0</v>
      </c>
      <c r="BB122" s="3949">
        <f>I122+M122+Q122+U122+Y122+AC122+AG122+AK122+AO122+AS122+AW122+BA122</f>
        <v/>
      </c>
      <c r="BC122" s="3950" t="n"/>
    </row>
    <row customFormat="1" customHeight="1" ht="30" r="123" s="2012">
      <c r="A123" s="3944" t="inlineStr">
        <is>
          <t>DEMANTELEMENT ET REMISE EN ETAT DU SITE AZOVE 1</t>
        </is>
      </c>
      <c r="B123" s="3945" t="inlineStr">
        <is>
          <t>BC25030010</t>
        </is>
      </c>
      <c r="C123" s="3946" t="n">
        <v>45736</v>
      </c>
      <c r="D123" s="3944" t="inlineStr">
        <is>
          <t>IBJM</t>
        </is>
      </c>
      <c r="E123" s="3944" t="inlineStr">
        <is>
          <t>DT</t>
        </is>
      </c>
      <c r="F123" s="3947" t="n">
        <v>0</v>
      </c>
      <c r="G123" s="3947" t="n">
        <v>0</v>
      </c>
      <c r="H123" s="3947" t="n">
        <v>0</v>
      </c>
      <c r="I123" s="3947" t="n">
        <v>0</v>
      </c>
      <c r="J123" s="3947" t="n">
        <v>0</v>
      </c>
      <c r="K123" s="3947" t="n">
        <v>0</v>
      </c>
      <c r="L123" s="3947" t="n">
        <v>0</v>
      </c>
      <c r="M123" s="3947" t="n">
        <v>0</v>
      </c>
      <c r="N123" s="3947" t="n">
        <v>0</v>
      </c>
      <c r="O123" s="3947" t="n">
        <v>0</v>
      </c>
      <c r="P123" s="3947" t="n">
        <v>0</v>
      </c>
      <c r="Q123" s="3947" t="n">
        <v>0</v>
      </c>
      <c r="R123" s="3947" t="n">
        <v>0</v>
      </c>
      <c r="S123" s="3947" t="n">
        <v>0</v>
      </c>
      <c r="T123" s="3947" t="n">
        <v>0</v>
      </c>
      <c r="U123" s="3947" t="n">
        <v>0</v>
      </c>
      <c r="V123" s="3947" t="n">
        <v>0</v>
      </c>
      <c r="W123" s="3947" t="n">
        <v>4499000</v>
      </c>
      <c r="X123" s="3947" t="n">
        <v>0</v>
      </c>
      <c r="Y123" s="3947" t="n">
        <v>4499000</v>
      </c>
      <c r="Z123" s="3947" t="n">
        <v>0</v>
      </c>
      <c r="AA123" s="3947" t="n">
        <v>0</v>
      </c>
      <c r="AB123" s="3947" t="n">
        <v>0</v>
      </c>
      <c r="AC123" s="3947" t="n">
        <v>0</v>
      </c>
      <c r="AD123" s="3947" t="n">
        <v>0</v>
      </c>
      <c r="AE123" s="3947" t="n">
        <v>0</v>
      </c>
      <c r="AF123" s="3947" t="n">
        <v>0</v>
      </c>
      <c r="AG123" s="3947" t="n">
        <v>0</v>
      </c>
      <c r="AH123" s="3947" t="n">
        <v>0</v>
      </c>
      <c r="AI123" s="3947" t="n">
        <v>0</v>
      </c>
      <c r="AJ123" s="3947" t="n">
        <v>0</v>
      </c>
      <c r="AK123" s="3947" t="n">
        <v>0</v>
      </c>
      <c r="AL123" s="3947" t="n">
        <v>0</v>
      </c>
      <c r="AM123" s="3947" t="n">
        <v>0</v>
      </c>
      <c r="AN123" s="3947" t="n">
        <v>0</v>
      </c>
      <c r="AO123" s="3947" t="n">
        <v>0</v>
      </c>
      <c r="AP123" s="3947" t="n">
        <v>0</v>
      </c>
      <c r="AQ123" s="3947" t="n">
        <v>0</v>
      </c>
      <c r="AR123" s="3947" t="n">
        <v>0</v>
      </c>
      <c r="AS123" s="3947" t="n">
        <v>0</v>
      </c>
      <c r="AT123" s="3947" t="n">
        <v>0</v>
      </c>
      <c r="AU123" s="3947" t="n">
        <v>0</v>
      </c>
      <c r="AV123" s="3947" t="n">
        <v>0</v>
      </c>
      <c r="AW123" s="3947" t="n">
        <v>0</v>
      </c>
      <c r="AX123" s="3948" t="n">
        <v>0</v>
      </c>
      <c r="AY123" s="3948" t="n">
        <v>0</v>
      </c>
      <c r="AZ123" s="3948" t="n">
        <v>0</v>
      </c>
      <c r="BA123" s="3948" t="n">
        <v>0</v>
      </c>
      <c r="BB123" s="3949">
        <f>I123+M123+Q123+U123+Y123+AC123+AG123+AK123+AO123+AS123+AW123+BA123</f>
        <v/>
      </c>
      <c r="BC123" s="3950" t="n"/>
    </row>
    <row customFormat="1" customHeight="1" ht="30" r="124" s="2012">
      <c r="A124" s="3944" t="inlineStr">
        <is>
          <t>MISE EN ŒUVRE DU RESEAU D'INTERCONNEXION DE SITES EN FIBRE OPTIQUE AERIENNE DANS LES REGIONS DE AKASSATO ET GLODJIGBE</t>
        </is>
      </c>
      <c r="B124" s="3945" t="inlineStr">
        <is>
          <t>BC25030013</t>
        </is>
      </c>
      <c r="C124" s="3946" t="n">
        <v>45735</v>
      </c>
      <c r="D124" s="3944" t="inlineStr">
        <is>
          <t>FIBERCO</t>
        </is>
      </c>
      <c r="E124" s="3944" t="inlineStr">
        <is>
          <t>DT</t>
        </is>
      </c>
      <c r="F124" s="3947" t="n">
        <v>0</v>
      </c>
      <c r="G124" s="3947" t="n">
        <v>0</v>
      </c>
      <c r="H124" s="3947" t="n">
        <v>0</v>
      </c>
      <c r="I124" s="3947" t="n">
        <v>0</v>
      </c>
      <c r="J124" s="3947" t="n">
        <v>0</v>
      </c>
      <c r="K124" s="3947" t="n">
        <v>0</v>
      </c>
      <c r="L124" s="3947" t="n">
        <v>0</v>
      </c>
      <c r="M124" s="3947" t="n">
        <v>0</v>
      </c>
      <c r="N124" s="3947" t="n">
        <v>0</v>
      </c>
      <c r="O124" s="3947" t="n">
        <v>0</v>
      </c>
      <c r="P124" s="3947" t="n">
        <v>0</v>
      </c>
      <c r="Q124" s="3947" t="n">
        <v>0</v>
      </c>
      <c r="R124" s="3947" t="n">
        <v>0</v>
      </c>
      <c r="S124" s="3947" t="n">
        <v>62106600</v>
      </c>
      <c r="T124" s="3947" t="n">
        <v>0</v>
      </c>
      <c r="U124" s="3947" t="n">
        <v>62106600</v>
      </c>
      <c r="V124" s="3947" t="n">
        <v>0</v>
      </c>
      <c r="W124" s="3947" t="n">
        <v>26617114</v>
      </c>
      <c r="X124" s="3947" t="n">
        <v>0</v>
      </c>
      <c r="Y124" s="3947" t="n">
        <v>26617114</v>
      </c>
      <c r="Z124" s="3947" t="n">
        <v>0</v>
      </c>
      <c r="AA124" s="3947" t="n">
        <v>19716381</v>
      </c>
      <c r="AB124" s="3947" t="n">
        <v>0</v>
      </c>
      <c r="AC124" s="3947" t="n">
        <v>19716381</v>
      </c>
      <c r="AD124" s="3947" t="n">
        <v>0</v>
      </c>
      <c r="AE124" s="3947" t="n">
        <v>59149143</v>
      </c>
      <c r="AF124" s="3947" t="n">
        <v>0</v>
      </c>
      <c r="AG124" s="3947" t="n">
        <v>59149143</v>
      </c>
      <c r="AH124" s="3947" t="n">
        <v>0</v>
      </c>
      <c r="AI124" s="3947" t="n">
        <v>0</v>
      </c>
      <c r="AJ124" s="3947" t="n">
        <v>0</v>
      </c>
      <c r="AK124" s="3947" t="n">
        <v>0</v>
      </c>
      <c r="AL124" s="3947" t="n">
        <v>0</v>
      </c>
      <c r="AM124" s="3947" t="n">
        <v>0</v>
      </c>
      <c r="AN124" s="3947" t="n">
        <v>0</v>
      </c>
      <c r="AO124" s="3947" t="n">
        <v>0</v>
      </c>
      <c r="AP124" s="3947" t="n">
        <v>0</v>
      </c>
      <c r="AQ124" s="3947" t="n">
        <v>0</v>
      </c>
      <c r="AR124" s="3947" t="n">
        <v>0</v>
      </c>
      <c r="AS124" s="3947" t="n">
        <v>0</v>
      </c>
      <c r="AT124" s="3947" t="n">
        <v>0</v>
      </c>
      <c r="AU124" s="3947" t="n">
        <v>0</v>
      </c>
      <c r="AV124" s="3947" t="n">
        <v>0</v>
      </c>
      <c r="AW124" s="3947" t="n">
        <v>0</v>
      </c>
      <c r="AX124" s="3948" t="n">
        <v>0</v>
      </c>
      <c r="AY124" s="3948" t="n">
        <v>0</v>
      </c>
      <c r="AZ124" s="3948" t="n">
        <v>0</v>
      </c>
      <c r="BA124" s="3948" t="n">
        <v>0</v>
      </c>
      <c r="BB124" s="3949">
        <f>I124+M124+Q124+U124+Y124+AC124+AG124+AK124+AO124+AS124+AW124+BA124</f>
        <v/>
      </c>
      <c r="BC124" s="3950" t="n"/>
    </row>
    <row customFormat="1" customHeight="1" ht="30" r="125" s="2012">
      <c r="A125" s="3944" t="inlineStr">
        <is>
          <t>ELECTRIFICATION PAR BRANCHEMENT 4 FILS 25A DES SITES : OUMAKO, GBEHOUE, SEGBOHOUE, AKADJAME_5 , LONKLI, KPOBA, AZOVE_1</t>
        </is>
      </c>
      <c r="B125" s="3945" t="inlineStr">
        <is>
          <t>BC25030016</t>
        </is>
      </c>
      <c r="C125" s="3946" t="n">
        <v>45742</v>
      </c>
      <c r="D125" s="3944" t="inlineStr">
        <is>
          <t>GRM SARL</t>
        </is>
      </c>
      <c r="E125" s="3944" t="inlineStr">
        <is>
          <t>DT</t>
        </is>
      </c>
      <c r="F125" s="3947" t="n">
        <v>0</v>
      </c>
      <c r="G125" s="3947" t="n">
        <v>0</v>
      </c>
      <c r="H125" s="3947" t="n">
        <v>0</v>
      </c>
      <c r="I125" s="3947" t="n">
        <v>0</v>
      </c>
      <c r="J125" s="3947" t="n">
        <v>0</v>
      </c>
      <c r="K125" s="3947" t="n">
        <v>0</v>
      </c>
      <c r="L125" s="3947" t="n">
        <v>0</v>
      </c>
      <c r="M125" s="3947" t="n">
        <v>0</v>
      </c>
      <c r="N125" s="3947" t="n">
        <v>0</v>
      </c>
      <c r="O125" s="3947" t="n">
        <v>0</v>
      </c>
      <c r="P125" s="3947" t="n">
        <v>0</v>
      </c>
      <c r="Q125" s="3947" t="n">
        <v>0</v>
      </c>
      <c r="R125" s="3947" t="n">
        <v>0</v>
      </c>
      <c r="S125" s="3947" t="n">
        <v>-570200</v>
      </c>
      <c r="T125" s="3947" t="n">
        <v>0</v>
      </c>
      <c r="U125" s="3947" t="n">
        <v>-570200</v>
      </c>
      <c r="V125" s="3947" t="n">
        <v>0</v>
      </c>
      <c r="W125" s="3947" t="n">
        <v>1629536</v>
      </c>
      <c r="X125" s="3947" t="n">
        <v>0</v>
      </c>
      <c r="Y125" s="3947" t="n">
        <v>1629536</v>
      </c>
      <c r="Z125" s="3947" t="n">
        <v>0</v>
      </c>
      <c r="AA125" s="3947" t="n">
        <v>0</v>
      </c>
      <c r="AB125" s="3947" t="n">
        <v>0</v>
      </c>
      <c r="AC125" s="3947" t="n">
        <v>0</v>
      </c>
      <c r="AD125" s="3947" t="n">
        <v>0</v>
      </c>
      <c r="AE125" s="3947" t="n">
        <v>0</v>
      </c>
      <c r="AF125" s="3947" t="n">
        <v>0</v>
      </c>
      <c r="AG125" s="3947" t="n">
        <v>0</v>
      </c>
      <c r="AH125" s="3947" t="n">
        <v>0</v>
      </c>
      <c r="AI125" s="3947" t="n">
        <v>0</v>
      </c>
      <c r="AJ125" s="3947" t="n">
        <v>0</v>
      </c>
      <c r="AK125" s="3947" t="n">
        <v>0</v>
      </c>
      <c r="AL125" s="3947" t="n">
        <v>0</v>
      </c>
      <c r="AM125" s="3947" t="n">
        <v>0</v>
      </c>
      <c r="AN125" s="3947" t="n">
        <v>0</v>
      </c>
      <c r="AO125" s="3947" t="n">
        <v>0</v>
      </c>
      <c r="AP125" s="3947" t="n">
        <v>0</v>
      </c>
      <c r="AQ125" s="3947" t="n">
        <v>0</v>
      </c>
      <c r="AR125" s="3947" t="n">
        <v>0</v>
      </c>
      <c r="AS125" s="3947" t="n">
        <v>0</v>
      </c>
      <c r="AT125" s="3947" t="n">
        <v>0</v>
      </c>
      <c r="AU125" s="3947" t="n">
        <v>0</v>
      </c>
      <c r="AV125" s="3947" t="n">
        <v>0</v>
      </c>
      <c r="AW125" s="3947" t="n">
        <v>0</v>
      </c>
      <c r="AX125" s="3948" t="n">
        <v>0</v>
      </c>
      <c r="AY125" s="3948" t="n">
        <v>0</v>
      </c>
      <c r="AZ125" s="3948" t="n">
        <v>0</v>
      </c>
      <c r="BA125" s="3948" t="n">
        <v>0</v>
      </c>
      <c r="BB125" s="3949">
        <f>I125+M125+Q125+U125+Y125+AC125+AG125+AK125+AO125+AS125+AW125+BA125</f>
        <v/>
      </c>
      <c r="BC125" s="3950" t="n"/>
    </row>
    <row customFormat="1" customHeight="1" ht="30" r="126" s="2012">
      <c r="A126" s="3944" t="inlineStr">
        <is>
          <t>FOURNITURE ET INSTALLATION DE SOIXANTE TROIS (63) PYLONES DE 40 METRES (SITE SUR SOL)</t>
        </is>
      </c>
      <c r="B126" s="3945" t="inlineStr">
        <is>
          <t>BC25030017</t>
        </is>
      </c>
      <c r="C126" s="3946" t="n">
        <v>45735</v>
      </c>
      <c r="D126" s="3944" t="inlineStr">
        <is>
          <t>CETELEC SA</t>
        </is>
      </c>
      <c r="E126" s="3944" t="inlineStr">
        <is>
          <t>DT</t>
        </is>
      </c>
      <c r="F126" s="3947" t="n">
        <v>0</v>
      </c>
      <c r="G126" s="3947" t="n">
        <v>0</v>
      </c>
      <c r="H126" s="3947" t="n">
        <v>0</v>
      </c>
      <c r="I126" s="3947" t="n">
        <v>0</v>
      </c>
      <c r="J126" s="3947" t="n">
        <v>0</v>
      </c>
      <c r="K126" s="3947" t="n">
        <v>0</v>
      </c>
      <c r="L126" s="3947" t="n">
        <v>0</v>
      </c>
      <c r="M126" s="3947" t="n">
        <v>0</v>
      </c>
      <c r="N126" s="3947" t="n">
        <v>0</v>
      </c>
      <c r="O126" s="3947" t="n">
        <v>0</v>
      </c>
      <c r="P126" s="3947" t="n">
        <v>0</v>
      </c>
      <c r="Q126" s="3947" t="n">
        <v>0</v>
      </c>
      <c r="R126" s="3947" t="n">
        <v>0</v>
      </c>
      <c r="S126" s="3947" t="n">
        <v>0</v>
      </c>
      <c r="T126" s="3947" t="n">
        <v>0</v>
      </c>
      <c r="U126" s="3947" t="n">
        <v>0</v>
      </c>
      <c r="V126" s="3947" t="n">
        <v>0</v>
      </c>
      <c r="W126" s="3947" t="n">
        <v>0</v>
      </c>
      <c r="X126" s="3947" t="n">
        <v>0</v>
      </c>
      <c r="Y126" s="3947" t="n">
        <v>0</v>
      </c>
      <c r="Z126" s="3947" t="n">
        <v>0</v>
      </c>
      <c r="AA126" s="3947" t="n">
        <v>0</v>
      </c>
      <c r="AB126" s="3947" t="n">
        <v>0</v>
      </c>
      <c r="AC126" s="3947" t="n">
        <v>0</v>
      </c>
      <c r="AD126" s="3947" t="n">
        <v>0</v>
      </c>
      <c r="AE126" s="3947" t="n">
        <v>0</v>
      </c>
      <c r="AF126" s="3947" t="n">
        <v>0</v>
      </c>
      <c r="AG126" s="3947" t="n">
        <v>0</v>
      </c>
      <c r="AH126" s="3947" t="n">
        <v>0</v>
      </c>
      <c r="AI126" s="3947" t="n">
        <v>0</v>
      </c>
      <c r="AJ126" s="3947" t="n">
        <v>0</v>
      </c>
      <c r="AK126" s="3947" t="n">
        <v>0</v>
      </c>
      <c r="AL126" s="3947" t="n">
        <v>1260668955</v>
      </c>
      <c r="AM126" s="3947" t="n">
        <v>0</v>
      </c>
      <c r="AN126" s="3947" t="n">
        <v>0</v>
      </c>
      <c r="AO126" s="3947" t="n">
        <v>1260668955</v>
      </c>
      <c r="AP126" s="3947" t="n">
        <v>80128608</v>
      </c>
      <c r="AQ126" s="3947" t="n">
        <v>0</v>
      </c>
      <c r="AR126" s="3947" t="n">
        <v>0</v>
      </c>
      <c r="AS126" s="3947" t="n">
        <v>80128608</v>
      </c>
      <c r="AT126" s="3947" t="n">
        <v>22893888</v>
      </c>
      <c r="AU126" s="3947" t="n">
        <v>0</v>
      </c>
      <c r="AV126" s="3947" t="n">
        <v>0</v>
      </c>
      <c r="AW126" s="3947" t="n">
        <v>22893888</v>
      </c>
      <c r="AX126" s="3948" t="n">
        <v>57234720</v>
      </c>
      <c r="AY126" s="3948" t="n">
        <v>0</v>
      </c>
      <c r="AZ126" s="3948" t="n">
        <v>0</v>
      </c>
      <c r="BA126" s="3948" t="n">
        <v>57234720</v>
      </c>
      <c r="BB126" s="3949">
        <f>I126+M126+Q126+U126+Y126+AC126+AG126+AK126+AO126+AS126+AW126+BA126</f>
        <v/>
      </c>
      <c r="BC126" s="3950" t="n"/>
    </row>
    <row customFormat="1" customHeight="1" ht="30" r="127" s="2012">
      <c r="A127" s="3944" t="inlineStr">
        <is>
          <t xml:space="preserve">FOURNITURE; TRANSPORT ET INSTALLATION D'UN TGBT DE 630A AU CT NHQ </t>
        </is>
      </c>
      <c r="B127" s="3945" t="inlineStr">
        <is>
          <t>BC25030021</t>
        </is>
      </c>
      <c r="C127" s="3946" t="n">
        <v>45742</v>
      </c>
      <c r="D127" s="3944" t="inlineStr">
        <is>
          <t>CETELEC</t>
        </is>
      </c>
      <c r="E127" s="3944" t="inlineStr">
        <is>
          <t>DT</t>
        </is>
      </c>
      <c r="F127" s="3947" t="n">
        <v>0</v>
      </c>
      <c r="G127" s="3947" t="n">
        <v>0</v>
      </c>
      <c r="H127" s="3947" t="n">
        <v>0</v>
      </c>
      <c r="I127" s="3947" t="n">
        <v>0</v>
      </c>
      <c r="J127" s="3947" t="n">
        <v>0</v>
      </c>
      <c r="K127" s="3947" t="n">
        <v>0</v>
      </c>
      <c r="L127" s="3947" t="n">
        <v>0</v>
      </c>
      <c r="M127" s="3947" t="n">
        <v>0</v>
      </c>
      <c r="N127" s="3947" t="n">
        <v>0</v>
      </c>
      <c r="O127" s="3947" t="n">
        <v>0</v>
      </c>
      <c r="P127" s="3947" t="n">
        <v>0</v>
      </c>
      <c r="Q127" s="3947" t="n">
        <v>0</v>
      </c>
      <c r="R127" s="3947" t="n">
        <v>0</v>
      </c>
      <c r="S127" s="3947" t="n">
        <v>0</v>
      </c>
      <c r="T127" s="3947" t="n">
        <v>0</v>
      </c>
      <c r="U127" s="3947" t="n">
        <v>0</v>
      </c>
      <c r="V127" s="3947" t="n">
        <v>18850084</v>
      </c>
      <c r="W127" s="3947" t="n">
        <v>0</v>
      </c>
      <c r="X127" s="3947" t="n">
        <v>0</v>
      </c>
      <c r="Y127" s="3947" t="n">
        <v>18850084</v>
      </c>
      <c r="Z127" s="3947" t="n">
        <v>1589950</v>
      </c>
      <c r="AA127" s="3947" t="n">
        <v>0</v>
      </c>
      <c r="AB127" s="3947" t="n">
        <v>0</v>
      </c>
      <c r="AC127" s="3947" t="n">
        <v>1589950</v>
      </c>
      <c r="AD127" s="3947" t="n">
        <v>0</v>
      </c>
      <c r="AE127" s="3947" t="n">
        <v>0</v>
      </c>
      <c r="AF127" s="3947" t="n">
        <v>0</v>
      </c>
      <c r="AG127" s="3947" t="n">
        <v>0</v>
      </c>
      <c r="AH127" s="3947" t="n">
        <v>0</v>
      </c>
      <c r="AI127" s="3947" t="n">
        <v>0</v>
      </c>
      <c r="AJ127" s="3947" t="n">
        <v>0</v>
      </c>
      <c r="AK127" s="3947" t="n">
        <v>0</v>
      </c>
      <c r="AL127" s="3947" t="n">
        <v>0</v>
      </c>
      <c r="AM127" s="3947" t="n">
        <v>0</v>
      </c>
      <c r="AN127" s="3947" t="n">
        <v>0</v>
      </c>
      <c r="AO127" s="3947" t="n">
        <v>0</v>
      </c>
      <c r="AP127" s="3947" t="n">
        <v>1059966</v>
      </c>
      <c r="AQ127" s="3947" t="n">
        <v>0</v>
      </c>
      <c r="AR127" s="3947" t="n">
        <v>0</v>
      </c>
      <c r="AS127" s="3947" t="n">
        <v>1059966</v>
      </c>
      <c r="AT127" s="3947" t="n">
        <v>0</v>
      </c>
      <c r="AU127" s="3947" t="n">
        <v>0</v>
      </c>
      <c r="AV127" s="3947" t="n">
        <v>0</v>
      </c>
      <c r="AW127" s="3947" t="n">
        <v>0</v>
      </c>
      <c r="AX127" s="3948" t="n">
        <v>0</v>
      </c>
      <c r="AY127" s="3948" t="n">
        <v>0</v>
      </c>
      <c r="AZ127" s="3948" t="n">
        <v>0</v>
      </c>
      <c r="BA127" s="3948" t="n">
        <v>0</v>
      </c>
      <c r="BB127" s="3949">
        <f>I127+M127+Q127+U127+Y127+AC127+AG127+AK127+AO127+AS127+AW127+BA127</f>
        <v/>
      </c>
      <c r="BC127" s="3950" t="n"/>
    </row>
    <row customFormat="1" customHeight="1" ht="30" r="128" s="2012">
      <c r="A128" s="3944" t="inlineStr">
        <is>
          <t>TRAVAUX DE GENIE CIVIL POUR LA RÉALISATION DE DEUX ENTRÉE DE CÂBLES OPTIQUES À AKASSATO</t>
        </is>
      </c>
      <c r="B128" s="3945" t="inlineStr">
        <is>
          <t>BC25030023</t>
        </is>
      </c>
      <c r="C128" s="3946" t="n">
        <v>45765</v>
      </c>
      <c r="D128" s="3944" t="inlineStr">
        <is>
          <t>JJ TELECOM</t>
        </is>
      </c>
      <c r="E128" s="3944" t="inlineStr">
        <is>
          <t>DT</t>
        </is>
      </c>
      <c r="F128" s="3947" t="n">
        <v>0</v>
      </c>
      <c r="G128" s="3947" t="n">
        <v>0</v>
      </c>
      <c r="H128" s="3947" t="n">
        <v>0</v>
      </c>
      <c r="I128" s="3947" t="n">
        <v>0</v>
      </c>
      <c r="J128" s="3947" t="n">
        <v>0</v>
      </c>
      <c r="K128" s="3947" t="n">
        <v>0</v>
      </c>
      <c r="L128" s="3947" t="n">
        <v>0</v>
      </c>
      <c r="M128" s="3947" t="n">
        <v>0</v>
      </c>
      <c r="N128" s="3947" t="n">
        <v>0</v>
      </c>
      <c r="O128" s="3947" t="n">
        <v>0</v>
      </c>
      <c r="P128" s="3947" t="n">
        <v>0</v>
      </c>
      <c r="Q128" s="3947" t="n">
        <v>0</v>
      </c>
      <c r="R128" s="3947" t="n">
        <v>0</v>
      </c>
      <c r="S128" s="3947" t="n">
        <v>0</v>
      </c>
      <c r="T128" s="3947" t="n">
        <v>0</v>
      </c>
      <c r="U128" s="3947" t="n">
        <v>0</v>
      </c>
      <c r="V128" s="3947" t="n">
        <v>0</v>
      </c>
      <c r="W128" s="3947" t="n">
        <v>1232598</v>
      </c>
      <c r="X128" s="3947" t="n">
        <v>0</v>
      </c>
      <c r="Y128" s="3947" t="n">
        <v>1232598</v>
      </c>
      <c r="Z128" s="3947" t="n">
        <v>0</v>
      </c>
      <c r="AA128" s="3947" t="n">
        <v>493039</v>
      </c>
      <c r="AB128" s="3947" t="n">
        <v>0</v>
      </c>
      <c r="AC128" s="3947" t="n">
        <v>493039</v>
      </c>
      <c r="AD128" s="3947" t="n">
        <v>0</v>
      </c>
      <c r="AE128" s="3947" t="n">
        <v>0</v>
      </c>
      <c r="AF128" s="3947" t="n">
        <v>0</v>
      </c>
      <c r="AG128" s="3947" t="n">
        <v>0</v>
      </c>
      <c r="AH128" s="3947" t="n">
        <v>0</v>
      </c>
      <c r="AI128" s="3947" t="n">
        <v>739559</v>
      </c>
      <c r="AJ128" s="3947" t="n">
        <v>0</v>
      </c>
      <c r="AK128" s="3947" t="n">
        <v>739559</v>
      </c>
      <c r="AL128" s="3947" t="n">
        <v>0</v>
      </c>
      <c r="AM128" s="3947" t="n">
        <v>0</v>
      </c>
      <c r="AN128" s="3947" t="n">
        <v>0</v>
      </c>
      <c r="AO128" s="3947" t="n">
        <v>0</v>
      </c>
      <c r="AP128" s="3947" t="n">
        <v>0</v>
      </c>
      <c r="AQ128" s="3947" t="n">
        <v>0</v>
      </c>
      <c r="AR128" s="3947" t="n">
        <v>0</v>
      </c>
      <c r="AS128" s="3947" t="n">
        <v>0</v>
      </c>
      <c r="AT128" s="3947" t="n">
        <v>0</v>
      </c>
      <c r="AU128" s="3947" t="n">
        <v>0</v>
      </c>
      <c r="AV128" s="3947" t="n">
        <v>0</v>
      </c>
      <c r="AW128" s="3947" t="n">
        <v>0</v>
      </c>
      <c r="AX128" s="3948" t="n">
        <v>0</v>
      </c>
      <c r="AY128" s="3948" t="n">
        <v>0</v>
      </c>
      <c r="AZ128" s="3948" t="n">
        <v>0</v>
      </c>
      <c r="BA128" s="3948" t="n">
        <v>0</v>
      </c>
      <c r="BB128" s="3949">
        <f>I128+M128+Q128+U128+Y128+AC128+AG128+AK128+AO128+AS128+AW128+BA128</f>
        <v/>
      </c>
      <c r="BC128" s="3950" t="n"/>
    </row>
    <row customFormat="1" customHeight="1" ht="30" r="129" s="2012">
      <c r="A129" s="3944" t="inlineStr">
        <is>
          <t>TRAVAUX DE GÉNIE CIVIL POUR LE FIBRAGE DE L'ESPLANADE AMAZONE ET LE SITE DE COCOTIER</t>
        </is>
      </c>
      <c r="B129" s="3945" t="inlineStr">
        <is>
          <t>BC25030024</t>
        </is>
      </c>
      <c r="C129" s="3946" t="n">
        <v>45764</v>
      </c>
      <c r="D129" s="3944" t="inlineStr">
        <is>
          <t>JJ TELECOM</t>
        </is>
      </c>
      <c r="E129" s="3944" t="inlineStr">
        <is>
          <t>DT</t>
        </is>
      </c>
      <c r="F129" s="3947" t="n">
        <v>0</v>
      </c>
      <c r="G129" s="3947" t="n">
        <v>0</v>
      </c>
      <c r="H129" s="3947" t="n">
        <v>0</v>
      </c>
      <c r="I129" s="3947" t="n">
        <v>0</v>
      </c>
      <c r="J129" s="3947" t="n">
        <v>0</v>
      </c>
      <c r="K129" s="3947" t="n">
        <v>0</v>
      </c>
      <c r="L129" s="3947" t="n">
        <v>0</v>
      </c>
      <c r="M129" s="3947" t="n">
        <v>0</v>
      </c>
      <c r="N129" s="3947" t="n">
        <v>0</v>
      </c>
      <c r="O129" s="3947" t="n">
        <v>0</v>
      </c>
      <c r="P129" s="3947" t="n">
        <v>0</v>
      </c>
      <c r="Q129" s="3947" t="n">
        <v>0</v>
      </c>
      <c r="R129" s="3947" t="n">
        <v>0</v>
      </c>
      <c r="S129" s="3947" t="n">
        <v>0</v>
      </c>
      <c r="T129" s="3947" t="n">
        <v>0</v>
      </c>
      <c r="U129" s="3947" t="n">
        <v>0</v>
      </c>
      <c r="V129" s="3947" t="n">
        <v>0</v>
      </c>
      <c r="W129" s="3947" t="n">
        <v>0</v>
      </c>
      <c r="X129" s="3947" t="n">
        <v>0</v>
      </c>
      <c r="Y129" s="3947" t="n">
        <v>0</v>
      </c>
      <c r="Z129" s="3947" t="n">
        <v>0</v>
      </c>
      <c r="AA129" s="3947" t="n">
        <v>9073847</v>
      </c>
      <c r="AB129" s="3947" t="n">
        <v>0</v>
      </c>
      <c r="AC129" s="3947" t="n">
        <v>9073847</v>
      </c>
      <c r="AD129" s="3947" t="n">
        <v>0</v>
      </c>
      <c r="AE129" s="3947" t="n">
        <v>2268462</v>
      </c>
      <c r="AF129" s="3947" t="n">
        <v>0</v>
      </c>
      <c r="AG129" s="3947" t="n">
        <v>2268462</v>
      </c>
      <c r="AH129" s="3947" t="n">
        <v>0</v>
      </c>
      <c r="AI129" s="3947" t="n">
        <v>0</v>
      </c>
      <c r="AJ129" s="3947" t="n">
        <v>0</v>
      </c>
      <c r="AK129" s="3947" t="n">
        <v>0</v>
      </c>
      <c r="AL129" s="3947" t="n">
        <v>0</v>
      </c>
      <c r="AM129" s="3947" t="n">
        <v>0</v>
      </c>
      <c r="AN129" s="3947" t="n">
        <v>0</v>
      </c>
      <c r="AO129" s="3947" t="n">
        <v>0</v>
      </c>
      <c r="AP129" s="3947" t="n">
        <v>0</v>
      </c>
      <c r="AQ129" s="3947" t="n">
        <v>2268462</v>
      </c>
      <c r="AR129" s="3947" t="n">
        <v>0</v>
      </c>
      <c r="AS129" s="3947" t="n">
        <v>2268462</v>
      </c>
      <c r="AT129" s="3947" t="n">
        <v>0</v>
      </c>
      <c r="AU129" s="3947" t="n">
        <v>2268461</v>
      </c>
      <c r="AV129" s="3947" t="n">
        <v>0</v>
      </c>
      <c r="AW129" s="3947" t="n">
        <v>2268461</v>
      </c>
      <c r="AX129" s="3948" t="n">
        <v>0</v>
      </c>
      <c r="AY129" s="3948" t="n">
        <v>0</v>
      </c>
      <c r="AZ129" s="3948" t="n">
        <v>0</v>
      </c>
      <c r="BA129" s="3948" t="n">
        <v>0</v>
      </c>
      <c r="BB129" s="3949">
        <f>I129+M129+Q129+U129+Y129+AC129+AG129+AK129+AO129+AS129+AW129+BA129</f>
        <v/>
      </c>
      <c r="BC129" s="3950" t="n"/>
    </row>
    <row customFormat="1" customHeight="1" ht="30" r="130" s="2012">
      <c r="A130" s="3944" t="inlineStr">
        <is>
          <t>TRAVAUX COMPLEMENTAIRE DE GENIE CIVIL POUR LE FIBRAGE DES SITES PK_3 ET PK_9</t>
        </is>
      </c>
      <c r="B130" s="3945" t="inlineStr">
        <is>
          <t>BC25030026</t>
        </is>
      </c>
      <c r="C130" s="3946" t="n">
        <v>45764</v>
      </c>
      <c r="D130" s="3944" t="inlineStr">
        <is>
          <t>JJ TELECOM</t>
        </is>
      </c>
      <c r="E130" s="3944" t="inlineStr">
        <is>
          <t>DT</t>
        </is>
      </c>
      <c r="F130" s="3947" t="n">
        <v>0</v>
      </c>
      <c r="G130" s="3947" t="n">
        <v>0</v>
      </c>
      <c r="H130" s="3947" t="n">
        <v>0</v>
      </c>
      <c r="I130" s="3947" t="n">
        <v>0</v>
      </c>
      <c r="J130" s="3947" t="n">
        <v>0</v>
      </c>
      <c r="K130" s="3947" t="n">
        <v>0</v>
      </c>
      <c r="L130" s="3947" t="n">
        <v>0</v>
      </c>
      <c r="M130" s="3947" t="n">
        <v>0</v>
      </c>
      <c r="N130" s="3947" t="n">
        <v>0</v>
      </c>
      <c r="O130" s="3947" t="n">
        <v>0</v>
      </c>
      <c r="P130" s="3947" t="n">
        <v>0</v>
      </c>
      <c r="Q130" s="3947" t="n">
        <v>0</v>
      </c>
      <c r="R130" s="3947" t="n">
        <v>0</v>
      </c>
      <c r="S130" s="3947" t="n">
        <v>0</v>
      </c>
      <c r="T130" s="3947" t="n">
        <v>0</v>
      </c>
      <c r="U130" s="3947" t="n">
        <v>0</v>
      </c>
      <c r="V130" s="3947" t="n">
        <v>0</v>
      </c>
      <c r="W130" s="3947" t="n">
        <v>3430602</v>
      </c>
      <c r="X130" s="3947" t="n">
        <v>0</v>
      </c>
      <c r="Y130" s="3947" t="n">
        <v>3430602</v>
      </c>
      <c r="Z130" s="3947" t="n">
        <v>0</v>
      </c>
      <c r="AA130" s="3947" t="n">
        <v>0</v>
      </c>
      <c r="AB130" s="3947" t="n">
        <v>0</v>
      </c>
      <c r="AC130" s="3947" t="n">
        <v>0</v>
      </c>
      <c r="AD130" s="3947" t="n">
        <v>0</v>
      </c>
      <c r="AE130" s="3947" t="n">
        <v>0</v>
      </c>
      <c r="AF130" s="3947" t="n">
        <v>0</v>
      </c>
      <c r="AG130" s="3947" t="n">
        <v>0</v>
      </c>
      <c r="AH130" s="3947" t="n">
        <v>0</v>
      </c>
      <c r="AI130" s="3947" t="n">
        <v>0</v>
      </c>
      <c r="AJ130" s="3947" t="n">
        <v>0</v>
      </c>
      <c r="AK130" s="3947" t="n">
        <v>0</v>
      </c>
      <c r="AL130" s="3947" t="n">
        <v>0</v>
      </c>
      <c r="AM130" s="3947" t="n">
        <v>0</v>
      </c>
      <c r="AN130" s="3947" t="n">
        <v>0</v>
      </c>
      <c r="AO130" s="3947" t="n">
        <v>0</v>
      </c>
      <c r="AP130" s="3947" t="n">
        <v>0</v>
      </c>
      <c r="AQ130" s="3947" t="n">
        <v>0</v>
      </c>
      <c r="AR130" s="3947" t="n">
        <v>0</v>
      </c>
      <c r="AS130" s="3947" t="n">
        <v>0</v>
      </c>
      <c r="AT130" s="3947" t="n">
        <v>0</v>
      </c>
      <c r="AU130" s="3947" t="n">
        <v>0</v>
      </c>
      <c r="AV130" s="3947" t="n">
        <v>0</v>
      </c>
      <c r="AW130" s="3947" t="n">
        <v>0</v>
      </c>
      <c r="AX130" s="3948" t="n">
        <v>0</v>
      </c>
      <c r="AY130" s="3948" t="n">
        <v>0</v>
      </c>
      <c r="AZ130" s="3948" t="n">
        <v>0</v>
      </c>
      <c r="BA130" s="3948" t="n">
        <v>0</v>
      </c>
      <c r="BB130" s="3949">
        <f>I130+M130+Q130+U130+Y130+AC130+AG130+AK130+AO130+AS130+AW130+BA130</f>
        <v/>
      </c>
      <c r="BC130" s="3950" t="n"/>
    </row>
    <row customFormat="1" customHeight="1" ht="30" r="131" s="2012">
      <c r="A131" s="3944" t="inlineStr">
        <is>
          <t>PROGRAMME RAN 2025 COMMANDE 1
FOURNITURE HW POUR 50 MACRO BTS</t>
        </is>
      </c>
      <c r="B131" s="3945" t="inlineStr">
        <is>
          <t>BC25030029</t>
        </is>
      </c>
      <c r="C131" s="3946" t="n">
        <v>45744</v>
      </c>
      <c r="D131" s="3944" t="inlineStr">
        <is>
          <t>ERICSSON AB</t>
        </is>
      </c>
      <c r="E131" s="3944" t="inlineStr">
        <is>
          <t>DT</t>
        </is>
      </c>
      <c r="F131" s="3947" t="n">
        <v>0</v>
      </c>
      <c r="G131" s="3947" t="n">
        <v>0</v>
      </c>
      <c r="H131" s="3947" t="n">
        <v>0</v>
      </c>
      <c r="I131" s="3947" t="n">
        <v>0</v>
      </c>
      <c r="J131" s="3947" t="n">
        <v>0</v>
      </c>
      <c r="K131" s="3947" t="n">
        <v>0</v>
      </c>
      <c r="L131" s="3947" t="n">
        <v>0</v>
      </c>
      <c r="M131" s="3947" t="n">
        <v>0</v>
      </c>
      <c r="N131" s="3947" t="n">
        <v>0</v>
      </c>
      <c r="O131" s="3947" t="n">
        <v>0</v>
      </c>
      <c r="P131" s="3947" t="n">
        <v>0</v>
      </c>
      <c r="Q131" s="3947" t="n">
        <v>0</v>
      </c>
      <c r="R131" s="3947" t="n">
        <v>0</v>
      </c>
      <c r="S131" s="3947" t="n">
        <v>0</v>
      </c>
      <c r="T131" s="3947" t="n">
        <v>0</v>
      </c>
      <c r="U131" s="3947" t="n">
        <v>0</v>
      </c>
      <c r="V131" s="3947" t="n">
        <v>0</v>
      </c>
      <c r="W131" s="3947" t="n">
        <v>0</v>
      </c>
      <c r="X131" s="3947" t="n">
        <v>0</v>
      </c>
      <c r="Y131" s="3947" t="n">
        <v>0</v>
      </c>
      <c r="Z131" s="3947" t="n">
        <v>0</v>
      </c>
      <c r="AA131" s="3947" t="n">
        <v>0</v>
      </c>
      <c r="AB131" s="3947" t="n">
        <v>0</v>
      </c>
      <c r="AC131" s="3947" t="n">
        <v>0</v>
      </c>
      <c r="AD131" s="3947" t="n">
        <v>0</v>
      </c>
      <c r="AE131" s="3947" t="n">
        <v>0</v>
      </c>
      <c r="AF131" s="3947" t="n">
        <v>0</v>
      </c>
      <c r="AG131" s="3947" t="n">
        <v>0</v>
      </c>
      <c r="AH131" s="3947" t="n">
        <v>0</v>
      </c>
      <c r="AI131" s="3947" t="n">
        <v>0</v>
      </c>
      <c r="AJ131" s="3947" t="n">
        <v>53004362</v>
      </c>
      <c r="AK131" s="3947" t="n">
        <v>53004362</v>
      </c>
      <c r="AL131" s="3947" t="n">
        <v>2019558948</v>
      </c>
      <c r="AM131" s="3947" t="n">
        <v>0</v>
      </c>
      <c r="AN131" s="3947" t="n">
        <v>107323392</v>
      </c>
      <c r="AO131" s="3947" t="n">
        <v>2126882340</v>
      </c>
      <c r="AP131" s="3947" t="n">
        <v>0</v>
      </c>
      <c r="AQ131" s="3947" t="n">
        <v>0</v>
      </c>
      <c r="AR131" s="3947" t="n">
        <v>10227520</v>
      </c>
      <c r="AS131" s="3947" t="n">
        <v>10227520</v>
      </c>
      <c r="AT131" s="3947" t="n">
        <v>0</v>
      </c>
      <c r="AU131" s="3947" t="n">
        <v>0</v>
      </c>
      <c r="AV131" s="3947" t="n">
        <v>0</v>
      </c>
      <c r="AW131" s="3947" t="n">
        <v>0</v>
      </c>
      <c r="AX131" s="3948" t="n">
        <v>0</v>
      </c>
      <c r="AY131" s="3948" t="n">
        <v>0</v>
      </c>
      <c r="AZ131" s="3948" t="n">
        <v>0</v>
      </c>
      <c r="BA131" s="3948" t="n">
        <v>0</v>
      </c>
      <c r="BB131" s="3949">
        <f>I131+M131+Q131+U131+Y131+AC131+AG131+AK131+AO131+AS131+AW131+BA131</f>
        <v/>
      </c>
      <c r="BC131" s="3950" t="n"/>
    </row>
    <row customFormat="1" customHeight="1" ht="30" r="132" s="2012">
      <c r="A132" s="3944" t="inlineStr">
        <is>
          <t>PROGRAMME RAN 2025 COMMANDE 1
FOURNITURE SW POUR 50 MACRO BTS</t>
        </is>
      </c>
      <c r="B132" s="3945" t="inlineStr">
        <is>
          <t>BC25030030</t>
        </is>
      </c>
      <c r="C132" s="3946" t="n">
        <v>45743</v>
      </c>
      <c r="D132" s="3944" t="inlineStr">
        <is>
          <t>ERICSSON AB</t>
        </is>
      </c>
      <c r="E132" s="3944" t="inlineStr">
        <is>
          <t>DT</t>
        </is>
      </c>
      <c r="F132" s="3947" t="n">
        <v>0</v>
      </c>
      <c r="G132" s="3947" t="n">
        <v>0</v>
      </c>
      <c r="H132" s="3947" t="n">
        <v>0</v>
      </c>
      <c r="I132" s="3947" t="n">
        <v>0</v>
      </c>
      <c r="J132" s="3947" t="n">
        <v>0</v>
      </c>
      <c r="K132" s="3947" t="n">
        <v>0</v>
      </c>
      <c r="L132" s="3947" t="n">
        <v>0</v>
      </c>
      <c r="M132" s="3947" t="n">
        <v>0</v>
      </c>
      <c r="N132" s="3947" t="n">
        <v>0</v>
      </c>
      <c r="O132" s="3947" t="n">
        <v>0</v>
      </c>
      <c r="P132" s="3947" t="n">
        <v>0</v>
      </c>
      <c r="Q132" s="3947" t="n">
        <v>0</v>
      </c>
      <c r="R132" s="3947" t="n">
        <v>0</v>
      </c>
      <c r="S132" s="3947" t="n">
        <v>0</v>
      </c>
      <c r="T132" s="3947" t="n">
        <v>0</v>
      </c>
      <c r="U132" s="3947" t="n">
        <v>0</v>
      </c>
      <c r="V132" s="3947" t="n">
        <v>0</v>
      </c>
      <c r="W132" s="3947" t="n">
        <v>0</v>
      </c>
      <c r="X132" s="3947" t="n">
        <v>0</v>
      </c>
      <c r="Y132" s="3947" t="n">
        <v>0</v>
      </c>
      <c r="Z132" s="3947" t="n">
        <v>0</v>
      </c>
      <c r="AA132" s="3947" t="n">
        <v>0</v>
      </c>
      <c r="AB132" s="3947" t="n">
        <v>0</v>
      </c>
      <c r="AC132" s="3947" t="n">
        <v>0</v>
      </c>
      <c r="AD132" s="3947" t="n">
        <v>0</v>
      </c>
      <c r="AE132" s="3947" t="n">
        <v>0</v>
      </c>
      <c r="AF132" s="3947" t="n">
        <v>0</v>
      </c>
      <c r="AG132" s="3947" t="n">
        <v>0</v>
      </c>
      <c r="AH132" s="3947" t="n">
        <v>0</v>
      </c>
      <c r="AI132" s="3947" t="n">
        <v>753950515</v>
      </c>
      <c r="AJ132" s="3947" t="n">
        <v>0</v>
      </c>
      <c r="AK132" s="3947" t="n">
        <v>753950515</v>
      </c>
      <c r="AL132" s="3947" t="n">
        <v>0</v>
      </c>
      <c r="AM132" s="3947" t="n">
        <v>0</v>
      </c>
      <c r="AN132" s="3947" t="n">
        <v>0</v>
      </c>
      <c r="AO132" s="3947" t="n">
        <v>0</v>
      </c>
      <c r="AP132" s="3947" t="n">
        <v>0</v>
      </c>
      <c r="AQ132" s="3947" t="n">
        <v>0</v>
      </c>
      <c r="AR132" s="3947" t="n">
        <v>0</v>
      </c>
      <c r="AS132" s="3947" t="n">
        <v>0</v>
      </c>
      <c r="AT132" s="3947" t="n">
        <v>0</v>
      </c>
      <c r="AU132" s="3947" t="n">
        <v>0</v>
      </c>
      <c r="AV132" s="3947" t="n">
        <v>0</v>
      </c>
      <c r="AW132" s="3947" t="n">
        <v>0</v>
      </c>
      <c r="AX132" s="3948" t="n">
        <v>0</v>
      </c>
      <c r="AY132" s="3948" t="n">
        <v>0</v>
      </c>
      <c r="AZ132" s="3948" t="n">
        <v>0</v>
      </c>
      <c r="BA132" s="3948" t="n">
        <v>0</v>
      </c>
      <c r="BB132" s="3949">
        <f>I132+M132+Q132+U132+Y132+AC132+AG132+AK132+AO132+AS132+AW132+BA132</f>
        <v/>
      </c>
      <c r="BC132" s="3950" t="n"/>
    </row>
    <row customFormat="1" customHeight="1" ht="30" r="133" s="2012">
      <c r="A133" s="3944" t="inlineStr">
        <is>
          <t>PROGRAMME RAN 2025 OMMANDE 1
PRESTATION POUR 50 MACRO BTS</t>
        </is>
      </c>
      <c r="B133" s="3945" t="inlineStr">
        <is>
          <t xml:space="preserve">BC25030031
</t>
        </is>
      </c>
      <c r="C133" s="3946" t="n">
        <v>45744</v>
      </c>
      <c r="D133" s="3944" t="inlineStr">
        <is>
          <t>ERICSSON SENEGAL SUCCURSALE AU BENIN</t>
        </is>
      </c>
      <c r="E133" s="3944" t="inlineStr">
        <is>
          <t>DT</t>
        </is>
      </c>
      <c r="F133" s="3947" t="n">
        <v>0</v>
      </c>
      <c r="G133" s="3947" t="n">
        <v>0</v>
      </c>
      <c r="H133" s="3947" t="n">
        <v>0</v>
      </c>
      <c r="I133" s="3947" t="n">
        <v>0</v>
      </c>
      <c r="J133" s="3947" t="n">
        <v>0</v>
      </c>
      <c r="K133" s="3947" t="n">
        <v>0</v>
      </c>
      <c r="L133" s="3947" t="n">
        <v>0</v>
      </c>
      <c r="M133" s="3947" t="n">
        <v>0</v>
      </c>
      <c r="N133" s="3947" t="n">
        <v>0</v>
      </c>
      <c r="O133" s="3947" t="n">
        <v>0</v>
      </c>
      <c r="P133" s="3947" t="n">
        <v>0</v>
      </c>
      <c r="Q133" s="3947" t="n">
        <v>0</v>
      </c>
      <c r="R133" s="3947" t="n">
        <v>0</v>
      </c>
      <c r="S133" s="3947" t="n">
        <v>0</v>
      </c>
      <c r="T133" s="3947" t="n">
        <v>0</v>
      </c>
      <c r="U133" s="3947" t="n">
        <v>0</v>
      </c>
      <c r="V133" s="3947" t="n">
        <v>0</v>
      </c>
      <c r="W133" s="3947" t="n">
        <v>0</v>
      </c>
      <c r="X133" s="3947" t="n">
        <v>0</v>
      </c>
      <c r="Y133" s="3947" t="n">
        <v>0</v>
      </c>
      <c r="Z133" s="3947" t="n">
        <v>0</v>
      </c>
      <c r="AA133" s="3947" t="n">
        <v>0</v>
      </c>
      <c r="AB133" s="3947" t="n">
        <v>0</v>
      </c>
      <c r="AC133" s="3947" t="n">
        <v>0</v>
      </c>
      <c r="AD133" s="3947" t="n">
        <v>0</v>
      </c>
      <c r="AE133" s="3947" t="n">
        <v>0</v>
      </c>
      <c r="AF133" s="3947" t="n">
        <v>0</v>
      </c>
      <c r="AG133" s="3947" t="n">
        <v>0</v>
      </c>
      <c r="AH133" s="3947" t="n">
        <v>0</v>
      </c>
      <c r="AI133" s="3947" t="n">
        <v>0</v>
      </c>
      <c r="AJ133" s="3947" t="n">
        <v>0</v>
      </c>
      <c r="AK133" s="3947" t="n">
        <v>0</v>
      </c>
      <c r="AL133" s="3947" t="n">
        <v>0</v>
      </c>
      <c r="AM133" s="3947" t="n">
        <v>86595152</v>
      </c>
      <c r="AN133" s="3947" t="n">
        <v>0</v>
      </c>
      <c r="AO133" s="3947" t="n">
        <v>86595152</v>
      </c>
      <c r="AP133" s="3947" t="n">
        <v>0</v>
      </c>
      <c r="AQ133" s="3947" t="n">
        <v>346380609</v>
      </c>
      <c r="AR133" s="3947" t="n">
        <v>0</v>
      </c>
      <c r="AS133" s="3947" t="n">
        <v>346380609</v>
      </c>
      <c r="AT133" s="3947" t="n">
        <v>0</v>
      </c>
      <c r="AU133" s="3947" t="n">
        <v>0</v>
      </c>
      <c r="AV133" s="3947" t="n">
        <v>0</v>
      </c>
      <c r="AW133" s="3947" t="n">
        <v>0</v>
      </c>
      <c r="AX133" s="3948" t="n">
        <v>0</v>
      </c>
      <c r="AY133" s="3948" t="n">
        <v>0</v>
      </c>
      <c r="AZ133" s="3948" t="n">
        <v>0</v>
      </c>
      <c r="BA133" s="3948" t="n">
        <v>0</v>
      </c>
      <c r="BB133" s="3949">
        <f>I133+M133+Q133+U133+Y133+AC133+AG133+AK133+AO133+AS133+AW133+BA133</f>
        <v/>
      </c>
      <c r="BC133" s="3950" t="n"/>
    </row>
    <row customFormat="1" customHeight="1" ht="30" r="134" s="2012">
      <c r="A134" s="3944" t="inlineStr">
        <is>
          <t xml:space="preserve">TRAVAUX DE REMISE EN ETAT ET D'ETANCHEITE DE LA DALLE </t>
        </is>
      </c>
      <c r="B134" s="3945" t="inlineStr">
        <is>
          <t>BC25030036</t>
        </is>
      </c>
      <c r="C134" s="3946" t="n">
        <v>45744</v>
      </c>
      <c r="D134" s="3944" t="inlineStr">
        <is>
          <t>MALF ET FILS</t>
        </is>
      </c>
      <c r="E134" s="3944" t="inlineStr">
        <is>
          <t>DT</t>
        </is>
      </c>
      <c r="F134" s="3947" t="n">
        <v>0</v>
      </c>
      <c r="G134" s="3947" t="n">
        <v>0</v>
      </c>
      <c r="H134" s="3947" t="n">
        <v>0</v>
      </c>
      <c r="I134" s="3947" t="n">
        <v>0</v>
      </c>
      <c r="J134" s="3947" t="n">
        <v>0</v>
      </c>
      <c r="K134" s="3947" t="n">
        <v>0</v>
      </c>
      <c r="L134" s="3947" t="n">
        <v>0</v>
      </c>
      <c r="M134" s="3947" t="n">
        <v>0</v>
      </c>
      <c r="N134" s="3947" t="n">
        <v>0</v>
      </c>
      <c r="O134" s="3947" t="n">
        <v>0</v>
      </c>
      <c r="P134" s="3947" t="n">
        <v>0</v>
      </c>
      <c r="Q134" s="3947" t="n">
        <v>0</v>
      </c>
      <c r="R134" s="3947" t="n">
        <v>0</v>
      </c>
      <c r="S134" s="3947" t="n">
        <v>0</v>
      </c>
      <c r="T134" s="3947" t="n">
        <v>0</v>
      </c>
      <c r="U134" s="3947" t="n">
        <v>0</v>
      </c>
      <c r="V134" s="3947" t="n">
        <v>0</v>
      </c>
      <c r="W134" s="3947" t="n">
        <v>1520000</v>
      </c>
      <c r="X134" s="3947" t="n">
        <v>0</v>
      </c>
      <c r="Y134" s="3947" t="n">
        <v>1520000</v>
      </c>
      <c r="Z134" s="3947" t="n">
        <v>0</v>
      </c>
      <c r="AA134" s="3947" t="n">
        <v>0</v>
      </c>
      <c r="AB134" s="3947" t="n">
        <v>0</v>
      </c>
      <c r="AC134" s="3947" t="n">
        <v>0</v>
      </c>
      <c r="AD134" s="3947" t="n">
        <v>0</v>
      </c>
      <c r="AE134" s="3947" t="n">
        <v>0</v>
      </c>
      <c r="AF134" s="3947" t="n">
        <v>0</v>
      </c>
      <c r="AG134" s="3947" t="n">
        <v>0</v>
      </c>
      <c r="AH134" s="3947" t="n">
        <v>0</v>
      </c>
      <c r="AI134" s="3947" t="n">
        <v>0</v>
      </c>
      <c r="AJ134" s="3947" t="n">
        <v>0</v>
      </c>
      <c r="AK134" s="3947" t="n">
        <v>0</v>
      </c>
      <c r="AL134" s="3947" t="n">
        <v>0</v>
      </c>
      <c r="AM134" s="3947" t="n">
        <v>0</v>
      </c>
      <c r="AN134" s="3947" t="n">
        <v>0</v>
      </c>
      <c r="AO134" s="3947" t="n">
        <v>0</v>
      </c>
      <c r="AP134" s="3947" t="n">
        <v>0</v>
      </c>
      <c r="AQ134" s="3947" t="n">
        <v>0</v>
      </c>
      <c r="AR134" s="3947" t="n">
        <v>0</v>
      </c>
      <c r="AS134" s="3947" t="n">
        <v>0</v>
      </c>
      <c r="AT134" s="3947" t="n">
        <v>0</v>
      </c>
      <c r="AU134" s="3947" t="n">
        <v>0</v>
      </c>
      <c r="AV134" s="3947" t="n">
        <v>0</v>
      </c>
      <c r="AW134" s="3947" t="n">
        <v>0</v>
      </c>
      <c r="AX134" s="3948" t="n">
        <v>0</v>
      </c>
      <c r="AY134" s="3948" t="n">
        <v>0</v>
      </c>
      <c r="AZ134" s="3948" t="n">
        <v>0</v>
      </c>
      <c r="BA134" s="3948" t="n">
        <v>0</v>
      </c>
      <c r="BB134" s="3949">
        <f>I134+M134+Q134+U134+Y134+AC134+AG134+AK134+AO134+AS134+AW134+BA134</f>
        <v/>
      </c>
      <c r="BC134" s="3950" t="n"/>
    </row>
    <row customFormat="1" customHeight="1" ht="30" r="135" s="2028">
      <c r="A135" s="3944" t="inlineStr">
        <is>
          <t xml:space="preserve">ACQUISITION DES LICENCES LOGSIGN ENTERPRISE SIEM </t>
        </is>
      </c>
      <c r="B135" s="3945" t="inlineStr">
        <is>
          <t>BC25040002</t>
        </is>
      </c>
      <c r="C135" s="3946" t="n">
        <v>45750</v>
      </c>
      <c r="D135" s="3944" t="inlineStr">
        <is>
          <t>CYBERSOC AFRICA</t>
        </is>
      </c>
      <c r="E135" s="3944" t="inlineStr">
        <is>
          <t>DSI</t>
        </is>
      </c>
      <c r="F135" s="3947" t="n">
        <v>0</v>
      </c>
      <c r="G135" s="3947" t="n">
        <v>0</v>
      </c>
      <c r="H135" s="3947" t="n">
        <v>0</v>
      </c>
      <c r="I135" s="3947" t="n">
        <v>0</v>
      </c>
      <c r="J135" s="3947" t="n">
        <v>0</v>
      </c>
      <c r="K135" s="3947" t="n">
        <v>0</v>
      </c>
      <c r="L135" s="3947" t="n">
        <v>0</v>
      </c>
      <c r="M135" s="3947" t="n">
        <v>0</v>
      </c>
      <c r="N135" s="3947" t="n">
        <v>0</v>
      </c>
      <c r="O135" s="3947" t="n">
        <v>0</v>
      </c>
      <c r="P135" s="3947" t="n">
        <v>0</v>
      </c>
      <c r="Q135" s="3947" t="n">
        <v>0</v>
      </c>
      <c r="R135" s="3947" t="n">
        <v>0</v>
      </c>
      <c r="S135" s="3947" t="n">
        <v>0</v>
      </c>
      <c r="T135" s="3947" t="n">
        <v>0</v>
      </c>
      <c r="U135" s="3947" t="n">
        <v>0</v>
      </c>
      <c r="V135" s="3947" t="n">
        <v>0</v>
      </c>
      <c r="W135" s="3947" t="n">
        <v>0</v>
      </c>
      <c r="X135" s="3947" t="n">
        <v>0</v>
      </c>
      <c r="Y135" s="3947" t="n">
        <v>0</v>
      </c>
      <c r="Z135" s="3947" t="n">
        <v>0</v>
      </c>
      <c r="AA135" s="3947" t="n">
        <v>0</v>
      </c>
      <c r="AB135" s="3947" t="n">
        <v>0</v>
      </c>
      <c r="AC135" s="3947" t="n">
        <v>0</v>
      </c>
      <c r="AD135" s="3947" t="n">
        <v>0</v>
      </c>
      <c r="AE135" s="3947" t="n">
        <v>0</v>
      </c>
      <c r="AF135" s="3947" t="n">
        <v>0</v>
      </c>
      <c r="AG135" s="3947" t="n">
        <v>0</v>
      </c>
      <c r="AH135" s="3947" t="n">
        <v>0</v>
      </c>
      <c r="AI135" s="3947" t="n">
        <v>0</v>
      </c>
      <c r="AJ135" s="3947" t="n">
        <v>0</v>
      </c>
      <c r="AK135" s="3947" t="n">
        <v>0</v>
      </c>
      <c r="AL135" s="3947" t="n">
        <v>0</v>
      </c>
      <c r="AM135" s="3947" t="n">
        <v>0</v>
      </c>
      <c r="AN135" s="3947" t="n">
        <v>0</v>
      </c>
      <c r="AO135" s="3947" t="n">
        <v>0</v>
      </c>
      <c r="AP135" s="3947" t="n">
        <v>0</v>
      </c>
      <c r="AQ135" s="3947" t="n">
        <v>37958434</v>
      </c>
      <c r="AR135" s="3947" t="n">
        <v>0</v>
      </c>
      <c r="AS135" s="3947" t="n">
        <v>37958434</v>
      </c>
      <c r="AT135" s="3947" t="n">
        <v>0</v>
      </c>
      <c r="AU135" s="3947" t="n">
        <v>0</v>
      </c>
      <c r="AV135" s="3947" t="n">
        <v>0</v>
      </c>
      <c r="AW135" s="3947" t="n">
        <v>0</v>
      </c>
      <c r="AX135" s="3948" t="n">
        <v>0</v>
      </c>
      <c r="AY135" s="3948" t="n">
        <v>0</v>
      </c>
      <c r="AZ135" s="3948" t="n">
        <v>0</v>
      </c>
      <c r="BA135" s="3948" t="n">
        <v>0</v>
      </c>
      <c r="BB135" s="3949">
        <f>I135+M135+Q135+U135+Y135+AC135+AG135+AK135+AO135+AS135+AW135+BA135</f>
        <v/>
      </c>
      <c r="BC135" s="3950" t="n"/>
    </row>
    <row customFormat="1" customHeight="1" ht="30" r="136" s="2012">
      <c r="A136" s="3944" t="inlineStr">
        <is>
          <t xml:space="preserve">TRAVAUX COMPLEMENTAIRES POUR LA CONSTRUCTION DES SITES DE: AKOGBATO_3, MISSESSINTO_2 ET MARO_MILITAIRE </t>
        </is>
      </c>
      <c r="B136" s="3945" t="inlineStr">
        <is>
          <t>BC25040003</t>
        </is>
      </c>
      <c r="C136" s="3946" t="n">
        <v>45755</v>
      </c>
      <c r="D136" s="3944" t="inlineStr">
        <is>
          <t>IBJM</t>
        </is>
      </c>
      <c r="E136" s="3944" t="inlineStr">
        <is>
          <t>DT</t>
        </is>
      </c>
      <c r="F136" s="3947" t="n">
        <v>0</v>
      </c>
      <c r="G136" s="3947" t="n">
        <v>0</v>
      </c>
      <c r="H136" s="3947" t="n">
        <v>0</v>
      </c>
      <c r="I136" s="3947" t="n">
        <v>0</v>
      </c>
      <c r="J136" s="3947" t="n">
        <v>0</v>
      </c>
      <c r="K136" s="3947" t="n">
        <v>0</v>
      </c>
      <c r="L136" s="3947" t="n">
        <v>0</v>
      </c>
      <c r="M136" s="3947" t="n">
        <v>0</v>
      </c>
      <c r="N136" s="3947" t="n">
        <v>0</v>
      </c>
      <c r="O136" s="3947" t="n">
        <v>0</v>
      </c>
      <c r="P136" s="3947" t="n">
        <v>0</v>
      </c>
      <c r="Q136" s="3947" t="n">
        <v>0</v>
      </c>
      <c r="R136" s="3947" t="n">
        <v>0</v>
      </c>
      <c r="S136" s="3947" t="n">
        <v>0</v>
      </c>
      <c r="T136" s="3947" t="n">
        <v>0</v>
      </c>
      <c r="U136" s="3947" t="n">
        <v>0</v>
      </c>
      <c r="V136" s="3947" t="n">
        <v>0</v>
      </c>
      <c r="W136" s="3947" t="n">
        <v>2948400</v>
      </c>
      <c r="X136" s="3947" t="n">
        <v>0</v>
      </c>
      <c r="Y136" s="3947" t="n">
        <v>2948400</v>
      </c>
      <c r="Z136" s="3947" t="n">
        <v>0</v>
      </c>
      <c r="AA136" s="3947" t="n">
        <v>0</v>
      </c>
      <c r="AB136" s="3947" t="n">
        <v>0</v>
      </c>
      <c r="AC136" s="3947" t="n">
        <v>0</v>
      </c>
      <c r="AD136" s="3947" t="n">
        <v>0</v>
      </c>
      <c r="AE136" s="3947" t="n">
        <v>0</v>
      </c>
      <c r="AF136" s="3947" t="n">
        <v>0</v>
      </c>
      <c r="AG136" s="3947" t="n">
        <v>0</v>
      </c>
      <c r="AH136" s="3947" t="n">
        <v>0</v>
      </c>
      <c r="AI136" s="3947" t="n">
        <v>0</v>
      </c>
      <c r="AJ136" s="3947" t="n">
        <v>0</v>
      </c>
      <c r="AK136" s="3947" t="n">
        <v>0</v>
      </c>
      <c r="AL136" s="3947" t="n">
        <v>0</v>
      </c>
      <c r="AM136" s="3947" t="n">
        <v>0</v>
      </c>
      <c r="AN136" s="3947" t="n">
        <v>0</v>
      </c>
      <c r="AO136" s="3947" t="n">
        <v>0</v>
      </c>
      <c r="AP136" s="3947" t="n">
        <v>0</v>
      </c>
      <c r="AQ136" s="3947" t="n">
        <v>0</v>
      </c>
      <c r="AR136" s="3947" t="n">
        <v>0</v>
      </c>
      <c r="AS136" s="3947" t="n">
        <v>0</v>
      </c>
      <c r="AT136" s="3947" t="n">
        <v>0</v>
      </c>
      <c r="AU136" s="3947" t="n">
        <v>0</v>
      </c>
      <c r="AV136" s="3947" t="n">
        <v>0</v>
      </c>
      <c r="AW136" s="3947" t="n">
        <v>0</v>
      </c>
      <c r="AX136" s="3948" t="n">
        <v>0</v>
      </c>
      <c r="AY136" s="3948" t="n">
        <v>0</v>
      </c>
      <c r="AZ136" s="3948" t="n">
        <v>0</v>
      </c>
      <c r="BA136" s="3948" t="n">
        <v>0</v>
      </c>
      <c r="BB136" s="3949">
        <f>I136+M136+Q136+U136+Y136+AC136+AG136+AK136+AO136+AS136+AW136+BA136</f>
        <v/>
      </c>
      <c r="BC136" s="3950" t="n"/>
    </row>
    <row customFormat="1" customHeight="1" ht="30" r="137" s="2028">
      <c r="A137" s="3944" t="inlineStr">
        <is>
          <t>FOURNITURE ET TRANSPORT DE MODULES SOLAIRES PHOTOVOLTAÏQUES ET ATELIER D’ENERGIE SOLAIRE SUR 50 SITES GSM</t>
        </is>
      </c>
      <c r="B137" s="3945" t="inlineStr">
        <is>
          <t>BC25040004</t>
        </is>
      </c>
      <c r="C137" s="3946" t="n">
        <v>45755</v>
      </c>
      <c r="D137" s="3944" t="inlineStr">
        <is>
          <t>SAGEMCOM ENERGIE &amp; TELECOM</t>
        </is>
      </c>
      <c r="E137" s="3944" t="inlineStr">
        <is>
          <t>DT</t>
        </is>
      </c>
      <c r="F137" s="3947" t="n">
        <v>0</v>
      </c>
      <c r="G137" s="3947" t="n">
        <v>0</v>
      </c>
      <c r="H137" s="3947" t="n">
        <v>0</v>
      </c>
      <c r="I137" s="3947" t="n">
        <v>0</v>
      </c>
      <c r="J137" s="3947" t="n">
        <v>0</v>
      </c>
      <c r="K137" s="3947" t="n">
        <v>0</v>
      </c>
      <c r="L137" s="3947" t="n">
        <v>0</v>
      </c>
      <c r="M137" s="3947" t="n">
        <v>0</v>
      </c>
      <c r="N137" s="3947" t="n">
        <v>0</v>
      </c>
      <c r="O137" s="3947" t="n">
        <v>0</v>
      </c>
      <c r="P137" s="3947" t="n">
        <v>0</v>
      </c>
      <c r="Q137" s="3947" t="n">
        <v>0</v>
      </c>
      <c r="R137" s="3947" t="n">
        <v>0</v>
      </c>
      <c r="S137" s="3947" t="n">
        <v>0</v>
      </c>
      <c r="T137" s="3947" t="n">
        <v>0</v>
      </c>
      <c r="U137" s="3947" t="n">
        <v>0</v>
      </c>
      <c r="V137" s="3947" t="n">
        <v>0</v>
      </c>
      <c r="W137" s="3947" t="n">
        <v>0</v>
      </c>
      <c r="X137" s="3947" t="n">
        <v>0</v>
      </c>
      <c r="Y137" s="3947" t="n">
        <v>0</v>
      </c>
      <c r="Z137" s="3947" t="n">
        <v>0</v>
      </c>
      <c r="AA137" s="3947" t="n">
        <v>0</v>
      </c>
      <c r="AB137" s="3947" t="n">
        <v>0</v>
      </c>
      <c r="AC137" s="3947" t="n">
        <v>0</v>
      </c>
      <c r="AD137" s="3947" t="n">
        <v>0</v>
      </c>
      <c r="AE137" s="3947" t="n">
        <v>0</v>
      </c>
      <c r="AF137" s="3947" t="n">
        <v>0</v>
      </c>
      <c r="AG137" s="3947" t="n">
        <v>0</v>
      </c>
      <c r="AH137" s="3947" t="n">
        <v>497346597</v>
      </c>
      <c r="AI137" s="3947" t="n">
        <v>0</v>
      </c>
      <c r="AJ137" s="3947" t="n">
        <v>39237929</v>
      </c>
      <c r="AK137" s="3947" t="n">
        <v>536584526</v>
      </c>
      <c r="AL137" s="3947" t="n">
        <v>0</v>
      </c>
      <c r="AM137" s="3947" t="n">
        <v>0</v>
      </c>
      <c r="AN137" s="3947" t="n">
        <v>10519757</v>
      </c>
      <c r="AO137" s="3947" t="n">
        <v>10519757</v>
      </c>
      <c r="AP137" s="3947" t="n">
        <v>0</v>
      </c>
      <c r="AQ137" s="3947" t="n">
        <v>0</v>
      </c>
      <c r="AR137" s="3947" t="n">
        <v>1460350</v>
      </c>
      <c r="AS137" s="3947" t="n">
        <v>1460350</v>
      </c>
      <c r="AT137" s="3947" t="n">
        <v>0</v>
      </c>
      <c r="AU137" s="3947" t="n">
        <v>0</v>
      </c>
      <c r="AV137" s="3947" t="n">
        <v>0</v>
      </c>
      <c r="AW137" s="3947" t="n">
        <v>0</v>
      </c>
      <c r="AX137" s="3948" t="n">
        <v>0</v>
      </c>
      <c r="AY137" s="3948" t="n">
        <v>0</v>
      </c>
      <c r="AZ137" s="3948" t="n">
        <v>951866</v>
      </c>
      <c r="BA137" s="3948" t="n">
        <v>951866</v>
      </c>
      <c r="BB137" s="3949">
        <f>I137+M137+Q137+U137+Y137+AC137+AG137+AK137+AO137+AS137+AW137+BA137</f>
        <v/>
      </c>
      <c r="BC137" s="3950" t="n"/>
    </row>
    <row customFormat="1" customHeight="1" ht="30" r="138" s="2012">
      <c r="A138" s="3944" t="inlineStr">
        <is>
          <t>INSTALLATION DE MODULES SOLAIRES PHOTOVOLTAÏQUES ET D'ATELIER D'ÉNERGIE SOLAIRE SUR 50 SITES GSM</t>
        </is>
      </c>
      <c r="B138" s="3945" t="inlineStr">
        <is>
          <t>BC25040005</t>
        </is>
      </c>
      <c r="C138" s="3946" t="n">
        <v>45750</v>
      </c>
      <c r="D138" s="3944" t="inlineStr">
        <is>
          <t>SAGEMCOM BENIN SARL</t>
        </is>
      </c>
      <c r="E138" s="3944" t="inlineStr">
        <is>
          <t>DT</t>
        </is>
      </c>
      <c r="F138" s="3947" t="n">
        <v>0</v>
      </c>
      <c r="G138" s="3947" t="n">
        <v>0</v>
      </c>
      <c r="H138" s="3947" t="n">
        <v>0</v>
      </c>
      <c r="I138" s="3947" t="n">
        <v>0</v>
      </c>
      <c r="J138" s="3947" t="n">
        <v>0</v>
      </c>
      <c r="K138" s="3947" t="n">
        <v>0</v>
      </c>
      <c r="L138" s="3947" t="n">
        <v>0</v>
      </c>
      <c r="M138" s="3947" t="n">
        <v>0</v>
      </c>
      <c r="N138" s="3947" t="n">
        <v>0</v>
      </c>
      <c r="O138" s="3947" t="n">
        <v>0</v>
      </c>
      <c r="P138" s="3947" t="n">
        <v>0</v>
      </c>
      <c r="Q138" s="3947" t="n">
        <v>0</v>
      </c>
      <c r="R138" s="3947" t="n">
        <v>0</v>
      </c>
      <c r="S138" s="3947" t="n">
        <v>0</v>
      </c>
      <c r="T138" s="3947" t="n">
        <v>0</v>
      </c>
      <c r="U138" s="3947" t="n">
        <v>0</v>
      </c>
      <c r="V138" s="3947" t="n">
        <v>0</v>
      </c>
      <c r="W138" s="3947" t="n">
        <v>0</v>
      </c>
      <c r="X138" s="3947" t="n">
        <v>0</v>
      </c>
      <c r="Y138" s="3947" t="n">
        <v>0</v>
      </c>
      <c r="Z138" s="3947" t="n">
        <v>0</v>
      </c>
      <c r="AA138" s="3947" t="n">
        <v>0</v>
      </c>
      <c r="AB138" s="3947" t="n">
        <v>0</v>
      </c>
      <c r="AC138" s="3947" t="n">
        <v>0</v>
      </c>
      <c r="AD138" s="3947" t="n">
        <v>0</v>
      </c>
      <c r="AE138" s="3947" t="n">
        <v>0</v>
      </c>
      <c r="AF138" s="3947" t="n">
        <v>0</v>
      </c>
      <c r="AG138" s="3947" t="n">
        <v>0</v>
      </c>
      <c r="AH138" s="3947" t="n">
        <v>0</v>
      </c>
      <c r="AI138" s="3947" t="n">
        <v>0</v>
      </c>
      <c r="AJ138" s="3947" t="n">
        <v>0</v>
      </c>
      <c r="AK138" s="3947" t="n">
        <v>0</v>
      </c>
      <c r="AL138" s="3947" t="n">
        <v>0</v>
      </c>
      <c r="AM138" s="3947" t="n">
        <v>39297384</v>
      </c>
      <c r="AN138" s="3947" t="n">
        <v>0</v>
      </c>
      <c r="AO138" s="3947" t="n">
        <v>39297384</v>
      </c>
      <c r="AP138" s="3947" t="n">
        <v>0</v>
      </c>
      <c r="AQ138" s="3947" t="n">
        <v>84208680</v>
      </c>
      <c r="AR138" s="3947" t="n">
        <v>0</v>
      </c>
      <c r="AS138" s="3947" t="n">
        <v>84208680</v>
      </c>
      <c r="AT138" s="3947" t="n">
        <v>0</v>
      </c>
      <c r="AU138" s="3947" t="n">
        <v>0</v>
      </c>
      <c r="AV138" s="3947" t="n">
        <v>0</v>
      </c>
      <c r="AW138" s="3947" t="n">
        <v>0</v>
      </c>
      <c r="AX138" s="3948" t="n">
        <v>0</v>
      </c>
      <c r="AY138" s="3948" t="n">
        <v>16841736</v>
      </c>
      <c r="AZ138" s="3948" t="n">
        <v>0</v>
      </c>
      <c r="BA138" s="3948" t="n">
        <v>16841736</v>
      </c>
      <c r="BB138" s="3949">
        <f>I138+M138+Q138+U138+Y138+AC138+AG138+AK138+AO138+AS138+AW138+BA138</f>
        <v/>
      </c>
      <c r="BC138" s="3950" t="n"/>
    </row>
    <row customFormat="1" customHeight="1" ht="30" r="139" s="2012">
      <c r="A139" s="3944" t="inlineStr">
        <is>
          <t>FOURNITURE, TRANSPORT ET INSTALLATION DE MODULES SOLAIRES PHOTOVOLTAÏQUES ET D'ATELIER D'ÉNERGIE SOLAIRE SUR 50 SITES GSM</t>
        </is>
      </c>
      <c r="B139" s="3945" t="inlineStr">
        <is>
          <t>BC25040006</t>
        </is>
      </c>
      <c r="C139" s="3946" t="n">
        <v>45755</v>
      </c>
      <c r="D139" s="3944" t="inlineStr">
        <is>
          <t>INTEGRATED POWER TECHNOLOGIES -</t>
        </is>
      </c>
      <c r="E139" s="3944" t="inlineStr">
        <is>
          <t>DT</t>
        </is>
      </c>
      <c r="F139" s="3947" t="n">
        <v>0</v>
      </c>
      <c r="G139" s="3947" t="n">
        <v>0</v>
      </c>
      <c r="H139" s="3947" t="n">
        <v>0</v>
      </c>
      <c r="I139" s="3947" t="n">
        <v>0</v>
      </c>
      <c r="J139" s="3947" t="n">
        <v>0</v>
      </c>
      <c r="K139" s="3947" t="n">
        <v>0</v>
      </c>
      <c r="L139" s="3947" t="n">
        <v>0</v>
      </c>
      <c r="M139" s="3947" t="n">
        <v>0</v>
      </c>
      <c r="N139" s="3947" t="n">
        <v>0</v>
      </c>
      <c r="O139" s="3947" t="n">
        <v>0</v>
      </c>
      <c r="P139" s="3947" t="n">
        <v>0</v>
      </c>
      <c r="Q139" s="3947" t="n">
        <v>0</v>
      </c>
      <c r="R139" s="3947" t="n">
        <v>0</v>
      </c>
      <c r="S139" s="3947" t="n">
        <v>0</v>
      </c>
      <c r="T139" s="3947" t="n">
        <v>0</v>
      </c>
      <c r="U139" s="3947" t="n">
        <v>0</v>
      </c>
      <c r="V139" s="3947" t="n">
        <v>0</v>
      </c>
      <c r="W139" s="3947" t="n">
        <v>0</v>
      </c>
      <c r="X139" s="3947" t="n">
        <v>0</v>
      </c>
      <c r="Y139" s="3947" t="n">
        <v>0</v>
      </c>
      <c r="Z139" s="3947" t="n">
        <v>0</v>
      </c>
      <c r="AA139" s="3947" t="n">
        <v>0</v>
      </c>
      <c r="AB139" s="3947" t="n">
        <v>0</v>
      </c>
      <c r="AC139" s="3947" t="n">
        <v>0</v>
      </c>
      <c r="AD139" s="3947" t="n">
        <v>0</v>
      </c>
      <c r="AE139" s="3947" t="n">
        <v>0</v>
      </c>
      <c r="AF139" s="3947" t="n">
        <v>0</v>
      </c>
      <c r="AG139" s="3947" t="n">
        <v>0</v>
      </c>
      <c r="AH139" s="3947" t="n">
        <v>0</v>
      </c>
      <c r="AI139" s="3947" t="n">
        <v>0</v>
      </c>
      <c r="AJ139" s="3947" t="n">
        <v>0</v>
      </c>
      <c r="AK139" s="3947" t="n">
        <v>0</v>
      </c>
      <c r="AL139" s="3947" t="n">
        <v>0</v>
      </c>
      <c r="AM139" s="3947" t="n">
        <v>0</v>
      </c>
      <c r="AN139" s="3947" t="n">
        <v>1794263</v>
      </c>
      <c r="AO139" s="3947" t="n">
        <v>1794263</v>
      </c>
      <c r="AP139" s="3947" t="n">
        <v>0</v>
      </c>
      <c r="AQ139" s="3947" t="n">
        <v>0</v>
      </c>
      <c r="AR139" s="3947" t="n">
        <v>165130</v>
      </c>
      <c r="AS139" s="3947" t="n">
        <v>165130</v>
      </c>
      <c r="AT139" s="3947" t="n">
        <v>0</v>
      </c>
      <c r="AU139" s="3947" t="n">
        <v>0</v>
      </c>
      <c r="AV139" s="3947" t="n">
        <v>0</v>
      </c>
      <c r="AW139" s="3947" t="n">
        <v>0</v>
      </c>
      <c r="AX139" s="3948" t="n">
        <v>429335336</v>
      </c>
      <c r="AY139" s="3948" t="n">
        <v>0</v>
      </c>
      <c r="AZ139" s="3948" t="n">
        <v>53622004</v>
      </c>
      <c r="BA139" s="3948" t="n">
        <v>482957340</v>
      </c>
      <c r="BB139" s="3949">
        <f>I139+M139+Q139+U139+Y139+AC139+AG139+AK139+AO139+AS139+AW139+BA139</f>
        <v/>
      </c>
      <c r="BC139" s="3950" t="n"/>
    </row>
    <row customFormat="1" customHeight="1" ht="30" r="140" s="2012">
      <c r="A140" s="3944" t="inlineStr">
        <is>
          <t>IMPLEMENTATION SUR INTERMEDIATE POUR LA PRISE EN COMPTE DES NOUVEAUX FORMATS DE CDR DU PROJET VEPC HUAWEI R9</t>
        </is>
      </c>
      <c r="B140" s="3945" t="inlineStr">
        <is>
          <t>BC25040007</t>
        </is>
      </c>
      <c r="C140" s="3946" t="n">
        <v>45761</v>
      </c>
      <c r="D140" s="3944" t="inlineStr">
        <is>
          <t>CSG INTERNATIONAL</t>
        </is>
      </c>
      <c r="E140" s="3944" t="inlineStr">
        <is>
          <t>DSI</t>
        </is>
      </c>
      <c r="F140" s="3947" t="n">
        <v>0</v>
      </c>
      <c r="G140" s="3947" t="n">
        <v>0</v>
      </c>
      <c r="H140" s="3947" t="n">
        <v>0</v>
      </c>
      <c r="I140" s="3947" t="n">
        <v>0</v>
      </c>
      <c r="J140" s="3947" t="n">
        <v>0</v>
      </c>
      <c r="K140" s="3947" t="n">
        <v>0</v>
      </c>
      <c r="L140" s="3947" t="n">
        <v>0</v>
      </c>
      <c r="M140" s="3947" t="n">
        <v>0</v>
      </c>
      <c r="N140" s="3947" t="n">
        <v>0</v>
      </c>
      <c r="O140" s="3947" t="n">
        <v>0</v>
      </c>
      <c r="P140" s="3947" t="n">
        <v>0</v>
      </c>
      <c r="Q140" s="3947" t="n">
        <v>0</v>
      </c>
      <c r="R140" s="3947" t="n">
        <v>0</v>
      </c>
      <c r="S140" s="3947" t="n">
        <v>0</v>
      </c>
      <c r="T140" s="3947" t="n">
        <v>0</v>
      </c>
      <c r="U140" s="3947" t="n">
        <v>0</v>
      </c>
      <c r="V140" s="3947" t="n">
        <v>0</v>
      </c>
      <c r="W140" s="3947" t="n">
        <v>13037145</v>
      </c>
      <c r="X140" s="3947" t="n">
        <v>0</v>
      </c>
      <c r="Y140" s="3947" t="n">
        <v>13037145</v>
      </c>
      <c r="Z140" s="3947" t="n">
        <v>0</v>
      </c>
      <c r="AA140" s="3947" t="n">
        <v>0</v>
      </c>
      <c r="AB140" s="3947" t="n">
        <v>0</v>
      </c>
      <c r="AC140" s="3947" t="n">
        <v>0</v>
      </c>
      <c r="AD140" s="3947" t="n">
        <v>0</v>
      </c>
      <c r="AE140" s="3947" t="n">
        <v>0</v>
      </c>
      <c r="AF140" s="3947" t="n">
        <v>0</v>
      </c>
      <c r="AG140" s="3947" t="n">
        <v>0</v>
      </c>
      <c r="AH140" s="3947" t="n">
        <v>0</v>
      </c>
      <c r="AI140" s="3947" t="n">
        <v>869143</v>
      </c>
      <c r="AJ140" s="3947" t="n">
        <v>0</v>
      </c>
      <c r="AK140" s="3947" t="n">
        <v>869143</v>
      </c>
      <c r="AL140" s="3947" t="n">
        <v>0</v>
      </c>
      <c r="AM140" s="3947" t="n">
        <v>0</v>
      </c>
      <c r="AN140" s="3947" t="n">
        <v>0</v>
      </c>
      <c r="AO140" s="3947" t="n">
        <v>0</v>
      </c>
      <c r="AP140" s="3947" t="n">
        <v>0</v>
      </c>
      <c r="AQ140" s="3947" t="n">
        <v>0</v>
      </c>
      <c r="AR140" s="3947" t="n">
        <v>0</v>
      </c>
      <c r="AS140" s="3947" t="n">
        <v>0</v>
      </c>
      <c r="AT140" s="3947" t="n">
        <v>0</v>
      </c>
      <c r="AU140" s="3947" t="n">
        <v>2607429</v>
      </c>
      <c r="AV140" s="3947" t="n">
        <v>0</v>
      </c>
      <c r="AW140" s="3947" t="n">
        <v>2607429</v>
      </c>
      <c r="AX140" s="3948" t="n">
        <v>0</v>
      </c>
      <c r="AY140" s="3948" t="n">
        <v>0</v>
      </c>
      <c r="AZ140" s="3948" t="n">
        <v>0</v>
      </c>
      <c r="BA140" s="3948" t="n">
        <v>0</v>
      </c>
      <c r="BB140" s="3949">
        <f>I140+M140+Q140+U140+Y140+AC140+AG140+AK140+AO140+AS140+AW140+BA140</f>
        <v/>
      </c>
      <c r="BC140" s="3950" t="n"/>
    </row>
    <row customFormat="1" customHeight="1" ht="30" r="141" s="2012">
      <c r="A141" s="3944" t="inlineStr">
        <is>
          <t>RELOCATION DE 24 SITES 
PRESTATION D'INSTALLATION ET MISE EN SERVICE DES SITES DEMENAGES</t>
        </is>
      </c>
      <c r="B141" s="3945" t="inlineStr">
        <is>
          <t>BC25040008</t>
        </is>
      </c>
      <c r="C141" s="3946" t="n">
        <v>45751</v>
      </c>
      <c r="D141" s="3944" t="inlineStr">
        <is>
          <t>ERICSSON SENEGAL SUCCURSALE AU BENIN</t>
        </is>
      </c>
      <c r="E141" s="3944" t="inlineStr">
        <is>
          <t>DT</t>
        </is>
      </c>
      <c r="F141" s="3947" t="n">
        <v>0</v>
      </c>
      <c r="G141" s="3947" t="n">
        <v>0</v>
      </c>
      <c r="H141" s="3947" t="n">
        <v>0</v>
      </c>
      <c r="I141" s="3947" t="n">
        <v>0</v>
      </c>
      <c r="J141" s="3947" t="n">
        <v>0</v>
      </c>
      <c r="K141" s="3947" t="n">
        <v>0</v>
      </c>
      <c r="L141" s="3947" t="n">
        <v>0</v>
      </c>
      <c r="M141" s="3947" t="n">
        <v>0</v>
      </c>
      <c r="N141" s="3947" t="n">
        <v>0</v>
      </c>
      <c r="O141" s="3947" t="n">
        <v>0</v>
      </c>
      <c r="P141" s="3947" t="n">
        <v>0</v>
      </c>
      <c r="Q141" s="3947" t="n">
        <v>0</v>
      </c>
      <c r="R141" s="3947" t="n">
        <v>0</v>
      </c>
      <c r="S141" s="3947" t="n">
        <v>0</v>
      </c>
      <c r="T141" s="3947" t="n">
        <v>0</v>
      </c>
      <c r="U141" s="3947" t="n">
        <v>0</v>
      </c>
      <c r="V141" s="3947" t="n">
        <v>0</v>
      </c>
      <c r="W141" s="3947" t="n">
        <v>9566040</v>
      </c>
      <c r="X141" s="3947" t="n">
        <v>0</v>
      </c>
      <c r="Y141" s="3947" t="n">
        <v>9566040</v>
      </c>
      <c r="Z141" s="3947" t="n">
        <v>0</v>
      </c>
      <c r="AA141" s="3947" t="n">
        <v>0</v>
      </c>
      <c r="AB141" s="3947" t="n">
        <v>0</v>
      </c>
      <c r="AC141" s="3947" t="n">
        <v>0</v>
      </c>
      <c r="AD141" s="3947" t="n">
        <v>0</v>
      </c>
      <c r="AE141" s="3947" t="n">
        <v>16740570</v>
      </c>
      <c r="AF141" s="3947" t="n">
        <v>0</v>
      </c>
      <c r="AG141" s="3947" t="n">
        <v>16740570</v>
      </c>
      <c r="AH141" s="3947" t="n">
        <v>0</v>
      </c>
      <c r="AI141" s="3947" t="n">
        <v>0</v>
      </c>
      <c r="AJ141" s="3947" t="n">
        <v>0</v>
      </c>
      <c r="AK141" s="3947" t="n">
        <v>0</v>
      </c>
      <c r="AL141" s="3947" t="n">
        <v>0</v>
      </c>
      <c r="AM141" s="3947" t="n">
        <v>0</v>
      </c>
      <c r="AN141" s="3947" t="n">
        <v>0</v>
      </c>
      <c r="AO141" s="3947" t="n">
        <v>0</v>
      </c>
      <c r="AP141" s="3947" t="n">
        <v>0</v>
      </c>
      <c r="AQ141" s="3947" t="n">
        <v>0</v>
      </c>
      <c r="AR141" s="3947" t="n">
        <v>0</v>
      </c>
      <c r="AS141" s="3947" t="n">
        <v>0</v>
      </c>
      <c r="AT141" s="3947" t="n">
        <v>0</v>
      </c>
      <c r="AU141" s="3947" t="n">
        <v>0</v>
      </c>
      <c r="AV141" s="3947" t="n">
        <v>0</v>
      </c>
      <c r="AW141" s="3947" t="n">
        <v>0</v>
      </c>
      <c r="AX141" s="3948" t="n">
        <v>0</v>
      </c>
      <c r="AY141" s="3948" t="n">
        <v>0</v>
      </c>
      <c r="AZ141" s="3948" t="n">
        <v>0</v>
      </c>
      <c r="BA141" s="3948" t="n">
        <v>0</v>
      </c>
      <c r="BB141" s="3949">
        <f>I141+M141+Q141+U141+Y141+AC141+AG141+AK141+AO141+AS141+AW141+BA141</f>
        <v/>
      </c>
      <c r="BC141" s="3950" t="n"/>
    </row>
    <row customFormat="1" customHeight="1" ht="30" r="142" s="2012">
      <c r="A142" s="3944" t="inlineStr">
        <is>
          <t xml:space="preserve">FOURNITURE DE MODULES SOLAIRES PHOTOVOLTAÏQUES ET ATELIER D’ENERGIE SOLAIRE SUR 30 SITES GSM </t>
        </is>
      </c>
      <c r="B142" s="3945" t="inlineStr">
        <is>
          <t>BC25040009</t>
        </is>
      </c>
      <c r="C142" s="3946" t="n">
        <v>45761</v>
      </c>
      <c r="D142" s="3944" t="inlineStr">
        <is>
          <t>SCHIELE MAROC</t>
        </is>
      </c>
      <c r="E142" s="3944" t="inlineStr">
        <is>
          <t>DT</t>
        </is>
      </c>
      <c r="F142" s="3947" t="n">
        <v>0</v>
      </c>
      <c r="G142" s="3947" t="n">
        <v>0</v>
      </c>
      <c r="H142" s="3947" t="n">
        <v>0</v>
      </c>
      <c r="I142" s="3947" t="n">
        <v>0</v>
      </c>
      <c r="J142" s="3947" t="n">
        <v>0</v>
      </c>
      <c r="K142" s="3947" t="n">
        <v>0</v>
      </c>
      <c r="L142" s="3947" t="n">
        <v>0</v>
      </c>
      <c r="M142" s="3947" t="n">
        <v>0</v>
      </c>
      <c r="N142" s="3947" t="n">
        <v>0</v>
      </c>
      <c r="O142" s="3947" t="n">
        <v>0</v>
      </c>
      <c r="P142" s="3947" t="n">
        <v>0</v>
      </c>
      <c r="Q142" s="3947" t="n">
        <v>0</v>
      </c>
      <c r="R142" s="3947" t="n">
        <v>0</v>
      </c>
      <c r="S142" s="3947" t="n">
        <v>0</v>
      </c>
      <c r="T142" s="3947" t="n">
        <v>0</v>
      </c>
      <c r="U142" s="3947" t="n">
        <v>0</v>
      </c>
      <c r="V142" s="3947" t="n">
        <v>0</v>
      </c>
      <c r="W142" s="3947" t="n">
        <v>0</v>
      </c>
      <c r="X142" s="3947" t="n">
        <v>0</v>
      </c>
      <c r="Y142" s="3947" t="n">
        <v>0</v>
      </c>
      <c r="Z142" s="3947" t="n">
        <v>0</v>
      </c>
      <c r="AA142" s="3947" t="n">
        <v>0</v>
      </c>
      <c r="AB142" s="3947" t="n">
        <v>0</v>
      </c>
      <c r="AC142" s="3947" t="n">
        <v>0</v>
      </c>
      <c r="AD142" s="3947" t="n">
        <v>0</v>
      </c>
      <c r="AE142" s="3947" t="n">
        <v>0</v>
      </c>
      <c r="AF142" s="3947" t="n">
        <v>0</v>
      </c>
      <c r="AG142" s="3947" t="n">
        <v>0</v>
      </c>
      <c r="AH142" s="3947" t="n">
        <v>259877044</v>
      </c>
      <c r="AI142" s="3947" t="n">
        <v>0</v>
      </c>
      <c r="AJ142" s="3947" t="n">
        <v>0</v>
      </c>
      <c r="AK142" s="3947" t="n">
        <v>259877044</v>
      </c>
      <c r="AL142" s="3947" t="n">
        <v>0</v>
      </c>
      <c r="AM142" s="3947" t="n">
        <v>0</v>
      </c>
      <c r="AN142" s="3947" t="n">
        <v>0</v>
      </c>
      <c r="AO142" s="3947" t="n">
        <v>0</v>
      </c>
      <c r="AP142" s="3947" t="n">
        <v>86625682</v>
      </c>
      <c r="AQ142" s="3947" t="n">
        <v>0</v>
      </c>
      <c r="AR142" s="3947" t="n">
        <v>2366935</v>
      </c>
      <c r="AS142" s="3947" t="n">
        <v>88992617</v>
      </c>
      <c r="AT142" s="3947" t="n">
        <v>0</v>
      </c>
      <c r="AU142" s="3947" t="n">
        <v>0</v>
      </c>
      <c r="AV142" s="3947" t="n">
        <v>3658791</v>
      </c>
      <c r="AW142" s="3947" t="n">
        <v>3658791</v>
      </c>
      <c r="AX142" s="3948" t="n">
        <v>0</v>
      </c>
      <c r="AY142" s="3948" t="n">
        <v>0</v>
      </c>
      <c r="AZ142" s="3948" t="n">
        <v>0</v>
      </c>
      <c r="BA142" s="3948" t="n">
        <v>0</v>
      </c>
      <c r="BB142" s="3949">
        <f>I142+M142+Q142+U142+Y142+AC142+AG142+AK142+AO142+AS142+AW142+BA142</f>
        <v/>
      </c>
      <c r="BC142" s="3950" t="n"/>
    </row>
    <row customFormat="1" customHeight="1" ht="30" r="143" s="2012">
      <c r="A143" s="3944" t="inlineStr">
        <is>
          <t>TRANSPORT ET INSTALLATION DE MODULES SOLAIRES PHOTOVOLTAÏQUES ET D'ATELIER D'ÉNERGIE SOLAIRE SUR 30 SITES GSM</t>
        </is>
      </c>
      <c r="B143" s="3945" t="inlineStr">
        <is>
          <t>BC25040010</t>
        </is>
      </c>
      <c r="C143" s="3946" t="n">
        <v>45761</v>
      </c>
      <c r="D143" s="3944" t="inlineStr">
        <is>
          <t>SCHIELE MAROC</t>
        </is>
      </c>
      <c r="E143" s="3944" t="inlineStr">
        <is>
          <t>DT</t>
        </is>
      </c>
      <c r="F143" s="3947" t="n">
        <v>0</v>
      </c>
      <c r="G143" s="3947" t="n">
        <v>0</v>
      </c>
      <c r="H143" s="3947" t="n">
        <v>0</v>
      </c>
      <c r="I143" s="3947" t="n">
        <v>0</v>
      </c>
      <c r="J143" s="3947" t="n">
        <v>0</v>
      </c>
      <c r="K143" s="3947" t="n">
        <v>0</v>
      </c>
      <c r="L143" s="3947" t="n">
        <v>0</v>
      </c>
      <c r="M143" s="3947" t="n">
        <v>0</v>
      </c>
      <c r="N143" s="3947" t="n">
        <v>0</v>
      </c>
      <c r="O143" s="3947" t="n">
        <v>0</v>
      </c>
      <c r="P143" s="3947" t="n">
        <v>0</v>
      </c>
      <c r="Q143" s="3947" t="n">
        <v>0</v>
      </c>
      <c r="R143" s="3947" t="n">
        <v>0</v>
      </c>
      <c r="S143" s="3947" t="n">
        <v>0</v>
      </c>
      <c r="T143" s="3947" t="n">
        <v>0</v>
      </c>
      <c r="U143" s="3947" t="n">
        <v>0</v>
      </c>
      <c r="V143" s="3947" t="n">
        <v>0</v>
      </c>
      <c r="W143" s="3947" t="n">
        <v>0</v>
      </c>
      <c r="X143" s="3947" t="n">
        <v>0</v>
      </c>
      <c r="Y143" s="3947" t="n">
        <v>0</v>
      </c>
      <c r="Z143" s="3947" t="n">
        <v>0</v>
      </c>
      <c r="AA143" s="3947" t="n">
        <v>0</v>
      </c>
      <c r="AB143" s="3947" t="n">
        <v>0</v>
      </c>
      <c r="AC143" s="3947" t="n">
        <v>0</v>
      </c>
      <c r="AD143" s="3947" t="n">
        <v>0</v>
      </c>
      <c r="AE143" s="3947" t="n">
        <v>0</v>
      </c>
      <c r="AF143" s="3947" t="n">
        <v>0</v>
      </c>
      <c r="AG143" s="3947" t="n">
        <v>0</v>
      </c>
      <c r="AH143" s="3947" t="n">
        <v>0</v>
      </c>
      <c r="AI143" s="3947" t="n">
        <v>0</v>
      </c>
      <c r="AJ143" s="3947" t="n">
        <v>0</v>
      </c>
      <c r="AK143" s="3947" t="n">
        <v>0</v>
      </c>
      <c r="AL143" s="3947" t="n">
        <v>0</v>
      </c>
      <c r="AM143" s="3947" t="n">
        <v>0</v>
      </c>
      <c r="AN143" s="3947" t="n">
        <v>0</v>
      </c>
      <c r="AO143" s="3947" t="n">
        <v>0</v>
      </c>
      <c r="AP143" s="3947" t="n">
        <v>0</v>
      </c>
      <c r="AQ143" s="3947" t="n">
        <v>0</v>
      </c>
      <c r="AR143" s="3947" t="n">
        <v>0</v>
      </c>
      <c r="AS143" s="3947" t="n">
        <v>0</v>
      </c>
      <c r="AT143" s="3947" t="n">
        <v>0</v>
      </c>
      <c r="AU143" s="3947" t="n">
        <v>10775843</v>
      </c>
      <c r="AV143" s="3947" t="n">
        <v>0</v>
      </c>
      <c r="AW143" s="3947" t="n">
        <v>10775843</v>
      </c>
      <c r="AX143" s="3948" t="n">
        <v>9118021</v>
      </c>
      <c r="AY143" s="3948" t="n">
        <v>0</v>
      </c>
      <c r="AZ143" s="3948" t="n">
        <v>0</v>
      </c>
      <c r="BA143" s="3948" t="n">
        <v>9118021</v>
      </c>
      <c r="BB143" s="3949">
        <f>I143+M143+Q143+U143+Y143+AC143+AG143+AK143+AO143+AS143+AW143+BA143</f>
        <v/>
      </c>
      <c r="BC143" s="3950" t="n"/>
    </row>
    <row customFormat="1" customHeight="1" ht="30" r="144" s="2012">
      <c r="A144" s="3944" t="inlineStr">
        <is>
          <t>MISE EN OEUVRE DE QUATRE (04) LIAISONS A FIBRE OPTIQUE EN MODE SOUTERRAIN DANS LA ZONE DE FIDJROSSE</t>
        </is>
      </c>
      <c r="B144" s="3945" t="inlineStr">
        <is>
          <t>BC25040012</t>
        </is>
      </c>
      <c r="C144" s="3946" t="n">
        <v>45761</v>
      </c>
      <c r="D144" s="3944" t="inlineStr">
        <is>
          <t>JJ TELECOM</t>
        </is>
      </c>
      <c r="E144" s="3944" t="inlineStr">
        <is>
          <t>DT</t>
        </is>
      </c>
      <c r="F144" s="3947" t="n">
        <v>0</v>
      </c>
      <c r="G144" s="3947" t="n">
        <v>0</v>
      </c>
      <c r="H144" s="3947" t="n">
        <v>0</v>
      </c>
      <c r="I144" s="3947" t="n">
        <v>0</v>
      </c>
      <c r="J144" s="3947" t="n">
        <v>0</v>
      </c>
      <c r="K144" s="3947" t="n">
        <v>0</v>
      </c>
      <c r="L144" s="3947" t="n">
        <v>0</v>
      </c>
      <c r="M144" s="3947" t="n">
        <v>0</v>
      </c>
      <c r="N144" s="3947" t="n">
        <v>0</v>
      </c>
      <c r="O144" s="3947" t="n">
        <v>0</v>
      </c>
      <c r="P144" s="3947" t="n">
        <v>0</v>
      </c>
      <c r="Q144" s="3947" t="n">
        <v>0</v>
      </c>
      <c r="R144" s="3947" t="n">
        <v>0</v>
      </c>
      <c r="S144" s="3947" t="n">
        <v>0</v>
      </c>
      <c r="T144" s="3947" t="n">
        <v>0</v>
      </c>
      <c r="U144" s="3947" t="n">
        <v>0</v>
      </c>
      <c r="V144" s="3947" t="n">
        <v>0</v>
      </c>
      <c r="W144" s="3947" t="n">
        <v>12939924</v>
      </c>
      <c r="X144" s="3947" t="n">
        <v>0</v>
      </c>
      <c r="Y144" s="3947" t="n">
        <v>12939924</v>
      </c>
      <c r="Z144" s="3947" t="n">
        <v>0</v>
      </c>
      <c r="AA144" s="3947" t="n">
        <v>0</v>
      </c>
      <c r="AB144" s="3947" t="n">
        <v>0</v>
      </c>
      <c r="AC144" s="3947" t="n">
        <v>0</v>
      </c>
      <c r="AD144" s="3947" t="n">
        <v>0</v>
      </c>
      <c r="AE144" s="3947" t="n">
        <v>0</v>
      </c>
      <c r="AF144" s="3947" t="n">
        <v>0</v>
      </c>
      <c r="AG144" s="3947" t="n">
        <v>0</v>
      </c>
      <c r="AH144" s="3947" t="n">
        <v>0</v>
      </c>
      <c r="AI144" s="3947" t="n">
        <v>0</v>
      </c>
      <c r="AJ144" s="3947" t="n">
        <v>0</v>
      </c>
      <c r="AK144" s="3947" t="n">
        <v>0</v>
      </c>
      <c r="AL144" s="3947" t="n">
        <v>0</v>
      </c>
      <c r="AM144" s="3947" t="n">
        <v>0</v>
      </c>
      <c r="AN144" s="3947" t="n">
        <v>0</v>
      </c>
      <c r="AO144" s="3947" t="n">
        <v>0</v>
      </c>
      <c r="AP144" s="3947" t="n">
        <v>0</v>
      </c>
      <c r="AQ144" s="3947" t="n">
        <v>0</v>
      </c>
      <c r="AR144" s="3947" t="n">
        <v>0</v>
      </c>
      <c r="AS144" s="3947" t="n">
        <v>0</v>
      </c>
      <c r="AT144" s="3947" t="n">
        <v>0</v>
      </c>
      <c r="AU144" s="3947" t="n">
        <v>4313308</v>
      </c>
      <c r="AV144" s="3947" t="n">
        <v>0</v>
      </c>
      <c r="AW144" s="3947" t="n">
        <v>4313308</v>
      </c>
      <c r="AX144" s="3948" t="n">
        <v>0</v>
      </c>
      <c r="AY144" s="3948" t="n">
        <v>0</v>
      </c>
      <c r="AZ144" s="3948" t="n">
        <v>0</v>
      </c>
      <c r="BA144" s="3948" t="n">
        <v>0</v>
      </c>
      <c r="BB144" s="3949">
        <f>I144+M144+Q144+U144+Y144+AC144+AG144+AK144+AO144+AS144+AW144+BA144</f>
        <v/>
      </c>
      <c r="BC144" s="3950" t="n"/>
    </row>
    <row customFormat="1" customHeight="1" ht="30" r="145" s="2012">
      <c r="A145" s="3944" t="inlineStr">
        <is>
          <t>TRAVAUX D'AMENAGEMENT AGENCES SIEGE, AEROPORT ET AU REFECTOIRE</t>
        </is>
      </c>
      <c r="B145" s="3945" t="inlineStr">
        <is>
          <t>BC25040015</t>
        </is>
      </c>
      <c r="C145" s="3946" t="n">
        <v>45765</v>
      </c>
      <c r="D145" s="3944" t="inlineStr">
        <is>
          <t>LUXE PROJECT</t>
        </is>
      </c>
      <c r="E145" s="3944" t="inlineStr">
        <is>
          <t>DAF</t>
        </is>
      </c>
      <c r="F145" s="3947" t="n">
        <v>0</v>
      </c>
      <c r="G145" s="3947" t="n">
        <v>0</v>
      </c>
      <c r="H145" s="3947" t="n">
        <v>0</v>
      </c>
      <c r="I145" s="3947" t="n">
        <v>0</v>
      </c>
      <c r="J145" s="3947" t="n">
        <v>0</v>
      </c>
      <c r="K145" s="3947" t="n">
        <v>0</v>
      </c>
      <c r="L145" s="3947" t="n">
        <v>0</v>
      </c>
      <c r="M145" s="3947" t="n">
        <v>0</v>
      </c>
      <c r="N145" s="3947" t="n">
        <v>0</v>
      </c>
      <c r="O145" s="3947" t="n">
        <v>0</v>
      </c>
      <c r="P145" s="3947" t="n">
        <v>0</v>
      </c>
      <c r="Q145" s="3947" t="n">
        <v>0</v>
      </c>
      <c r="R145" s="3947" t="n">
        <v>0</v>
      </c>
      <c r="S145" s="3947" t="n">
        <v>6828569</v>
      </c>
      <c r="T145" s="3947" t="n">
        <v>0</v>
      </c>
      <c r="U145" s="3947" t="n">
        <v>6828569</v>
      </c>
      <c r="V145" s="3947" t="n">
        <v>0</v>
      </c>
      <c r="W145" s="3947" t="n">
        <v>15933331</v>
      </c>
      <c r="X145" s="3947" t="n">
        <v>0</v>
      </c>
      <c r="Y145" s="3947" t="n">
        <v>15933331</v>
      </c>
      <c r="Z145" s="3947" t="n">
        <v>0</v>
      </c>
      <c r="AA145" s="3947" t="n">
        <v>0</v>
      </c>
      <c r="AB145" s="3947" t="n">
        <v>0</v>
      </c>
      <c r="AC145" s="3947" t="n">
        <v>0</v>
      </c>
      <c r="AD145" s="3947" t="n">
        <v>0</v>
      </c>
      <c r="AE145" s="3947" t="n">
        <v>0</v>
      </c>
      <c r="AF145" s="3947" t="n">
        <v>0</v>
      </c>
      <c r="AG145" s="3947" t="n">
        <v>0</v>
      </c>
      <c r="AH145" s="3947" t="n">
        <v>0</v>
      </c>
      <c r="AI145" s="3947" t="n">
        <v>0</v>
      </c>
      <c r="AJ145" s="3947" t="n">
        <v>0</v>
      </c>
      <c r="AK145" s="3947" t="n">
        <v>0</v>
      </c>
      <c r="AL145" s="3947" t="n">
        <v>0</v>
      </c>
      <c r="AM145" s="3947" t="n">
        <v>0</v>
      </c>
      <c r="AN145" s="3947" t="n">
        <v>0</v>
      </c>
      <c r="AO145" s="3947" t="n">
        <v>0</v>
      </c>
      <c r="AP145" s="3947" t="n">
        <v>0</v>
      </c>
      <c r="AQ145" s="3947" t="n">
        <v>0</v>
      </c>
      <c r="AR145" s="3947" t="n">
        <v>0</v>
      </c>
      <c r="AS145" s="3947" t="n">
        <v>0</v>
      </c>
      <c r="AT145" s="3947" t="n">
        <v>0</v>
      </c>
      <c r="AU145" s="3947" t="n">
        <v>0</v>
      </c>
      <c r="AV145" s="3947" t="n">
        <v>0</v>
      </c>
      <c r="AW145" s="3947" t="n">
        <v>0</v>
      </c>
      <c r="AX145" s="3948" t="n">
        <v>0</v>
      </c>
      <c r="AY145" s="3948" t="n">
        <v>0</v>
      </c>
      <c r="AZ145" s="3948" t="n">
        <v>0</v>
      </c>
      <c r="BA145" s="3948" t="n">
        <v>0</v>
      </c>
      <c r="BB145" s="3949">
        <f>I145+M145+Q145+U145+Y145+AC145+AG145+AK145+AO145+AS145+AW145+BA145</f>
        <v/>
      </c>
      <c r="BC145" s="3950" t="n"/>
    </row>
    <row customFormat="1" customHeight="1" ht="30" r="146" s="2012">
      <c r="A146" s="3944" t="inlineStr">
        <is>
          <t>ELABORATION D'UN SCHEMA DIRECTEUR SI POUR MOOV MONEY SA</t>
        </is>
      </c>
      <c r="B146" s="3945" t="inlineStr">
        <is>
          <t xml:space="preserve">BC25040016 </t>
        </is>
      </c>
      <c r="C146" s="3946" t="n">
        <v>45769</v>
      </c>
      <c r="D146" s="3944" t="inlineStr">
        <is>
          <t>BEARINGPOINT MAROC</t>
        </is>
      </c>
      <c r="E146" s="3944" t="inlineStr">
        <is>
          <t>DSI</t>
        </is>
      </c>
      <c r="F146" s="3947" t="n">
        <v>0</v>
      </c>
      <c r="G146" s="3947" t="n">
        <v>0</v>
      </c>
      <c r="H146" s="3947" t="n">
        <v>0</v>
      </c>
      <c r="I146" s="3947" t="n">
        <v>0</v>
      </c>
      <c r="J146" s="3947" t="n">
        <v>0</v>
      </c>
      <c r="K146" s="3947" t="n">
        <v>0</v>
      </c>
      <c r="L146" s="3947" t="n">
        <v>0</v>
      </c>
      <c r="M146" s="3947" t="n">
        <v>0</v>
      </c>
      <c r="N146" s="3947" t="n">
        <v>0</v>
      </c>
      <c r="O146" s="3947" t="n">
        <v>0</v>
      </c>
      <c r="P146" s="3947" t="n">
        <v>0</v>
      </c>
      <c r="Q146" s="3947" t="n">
        <v>0</v>
      </c>
      <c r="R146" s="3947" t="n">
        <v>0</v>
      </c>
      <c r="S146" s="3947" t="n">
        <v>4981993</v>
      </c>
      <c r="T146" s="3947" t="n">
        <v>0</v>
      </c>
      <c r="U146" s="3947" t="n">
        <v>4981993</v>
      </c>
      <c r="V146" s="3947" t="n">
        <v>0</v>
      </c>
      <c r="W146" s="3947" t="n">
        <v>4981994</v>
      </c>
      <c r="X146" s="3947" t="n">
        <v>0</v>
      </c>
      <c r="Y146" s="3947" t="n">
        <v>4981994</v>
      </c>
      <c r="Z146" s="3947" t="n">
        <v>0</v>
      </c>
      <c r="AA146" s="3947" t="n">
        <v>19927973</v>
      </c>
      <c r="AB146" s="3947" t="n">
        <v>0</v>
      </c>
      <c r="AC146" s="3947" t="n">
        <v>19927973</v>
      </c>
      <c r="AD146" s="3947" t="n">
        <v>0</v>
      </c>
      <c r="AE146" s="3947" t="n">
        <v>39855947</v>
      </c>
      <c r="AF146" s="3947" t="n">
        <v>0</v>
      </c>
      <c r="AG146" s="3947" t="n">
        <v>39855947</v>
      </c>
      <c r="AH146" s="3947" t="n">
        <v>0</v>
      </c>
      <c r="AI146" s="3947" t="n">
        <v>9963988</v>
      </c>
      <c r="AJ146" s="3947" t="n">
        <v>0</v>
      </c>
      <c r="AK146" s="3947" t="n">
        <v>9963988</v>
      </c>
      <c r="AL146" s="3947" t="n">
        <v>0</v>
      </c>
      <c r="AM146" s="3947" t="n">
        <v>0</v>
      </c>
      <c r="AN146" s="3947" t="n">
        <v>0</v>
      </c>
      <c r="AO146" s="3947" t="n">
        <v>0</v>
      </c>
      <c r="AP146" s="3947" t="n">
        <v>0</v>
      </c>
      <c r="AQ146" s="3947" t="n">
        <v>19927972</v>
      </c>
      <c r="AR146" s="3947" t="n">
        <v>0</v>
      </c>
      <c r="AS146" s="3947" t="n">
        <v>19927972</v>
      </c>
      <c r="AT146" s="3947" t="n">
        <v>0</v>
      </c>
      <c r="AU146" s="3947" t="n">
        <v>0</v>
      </c>
      <c r="AV146" s="3947" t="n">
        <v>0</v>
      </c>
      <c r="AW146" s="3947" t="n">
        <v>0</v>
      </c>
      <c r="AX146" s="3948" t="n">
        <v>0</v>
      </c>
      <c r="AY146" s="3948" t="n">
        <v>0</v>
      </c>
      <c r="AZ146" s="3948" t="n">
        <v>0</v>
      </c>
      <c r="BA146" s="3948" t="n">
        <v>0</v>
      </c>
      <c r="BB146" s="3949">
        <f>I146+M146+Q146+U146+Y146+AC146+AG146+AK146+AO146+AS146+AW146+BA146</f>
        <v/>
      </c>
      <c r="BC146" s="3950" t="n"/>
    </row>
    <row customFormat="1" customHeight="1" ht="30" r="147" s="2012">
      <c r="A147" s="3944" t="inlineStr">
        <is>
          <t>MIGRATION NDR VERS LOG MONITOR NETWORK MONITOR</t>
        </is>
      </c>
      <c r="B147" s="3945" t="inlineStr">
        <is>
          <t>BC25040019</t>
        </is>
      </c>
      <c r="C147" s="3946" t="n">
        <v>45786</v>
      </c>
      <c r="D147" s="3944" t="inlineStr">
        <is>
          <t>TALENTYS</t>
        </is>
      </c>
      <c r="E147" s="3944" t="inlineStr">
        <is>
          <t>DSI</t>
        </is>
      </c>
      <c r="F147" s="3947" t="n">
        <v>0</v>
      </c>
      <c r="G147" s="3947" t="n">
        <v>0</v>
      </c>
      <c r="H147" s="3947" t="n">
        <v>0</v>
      </c>
      <c r="I147" s="3947" t="n">
        <v>0</v>
      </c>
      <c r="J147" s="3947" t="n">
        <v>0</v>
      </c>
      <c r="K147" s="3947" t="n">
        <v>0</v>
      </c>
      <c r="L147" s="3947" t="n">
        <v>0</v>
      </c>
      <c r="M147" s="3947" t="n">
        <v>0</v>
      </c>
      <c r="N147" s="3947" t="n">
        <v>0</v>
      </c>
      <c r="O147" s="3947" t="n">
        <v>0</v>
      </c>
      <c r="P147" s="3947" t="n">
        <v>0</v>
      </c>
      <c r="Q147" s="3947" t="n">
        <v>0</v>
      </c>
      <c r="R147" s="3947" t="n">
        <v>0</v>
      </c>
      <c r="S147" s="3947" t="n">
        <v>0</v>
      </c>
      <c r="T147" s="3947" t="n">
        <v>0</v>
      </c>
      <c r="U147" s="3947" t="n">
        <v>0</v>
      </c>
      <c r="V147" s="3947" t="n">
        <v>0</v>
      </c>
      <c r="W147" s="3947" t="n">
        <v>0</v>
      </c>
      <c r="X147" s="3947" t="n">
        <v>0</v>
      </c>
      <c r="Y147" s="3947" t="n">
        <v>0</v>
      </c>
      <c r="Z147" s="3947" t="n">
        <v>0</v>
      </c>
      <c r="AA147" s="3947" t="n">
        <v>0</v>
      </c>
      <c r="AB147" s="3947" t="n">
        <v>0</v>
      </c>
      <c r="AC147" s="3947" t="n">
        <v>0</v>
      </c>
      <c r="AD147" s="3947" t="n">
        <v>0</v>
      </c>
      <c r="AE147" s="3947" t="n">
        <v>0</v>
      </c>
      <c r="AF147" s="3947" t="n">
        <v>0</v>
      </c>
      <c r="AG147" s="3947" t="n">
        <v>0</v>
      </c>
      <c r="AH147" s="3947" t="n">
        <v>0</v>
      </c>
      <c r="AI147" s="3947" t="n">
        <v>0</v>
      </c>
      <c r="AJ147" s="3947" t="n">
        <v>0</v>
      </c>
      <c r="AK147" s="3947" t="n">
        <v>0</v>
      </c>
      <c r="AL147" s="3947" t="n">
        <v>0</v>
      </c>
      <c r="AM147" s="3947" t="n">
        <v>0</v>
      </c>
      <c r="AN147" s="3947" t="n">
        <v>0</v>
      </c>
      <c r="AO147" s="3947" t="n">
        <v>0</v>
      </c>
      <c r="AP147" s="3947" t="n">
        <v>0</v>
      </c>
      <c r="AQ147" s="3947" t="n">
        <v>0</v>
      </c>
      <c r="AR147" s="3947" t="n">
        <v>0</v>
      </c>
      <c r="AS147" s="3947" t="n">
        <v>0</v>
      </c>
      <c r="AT147" s="3947" t="n">
        <v>0</v>
      </c>
      <c r="AU147" s="3947" t="n">
        <v>171428082</v>
      </c>
      <c r="AV147" s="3947" t="n">
        <v>0</v>
      </c>
      <c r="AW147" s="3947" t="n">
        <v>171428082</v>
      </c>
      <c r="AX147" s="3948" t="n">
        <v>0</v>
      </c>
      <c r="AY147" s="3948" t="n">
        <v>0</v>
      </c>
      <c r="AZ147" s="3948" t="n">
        <v>0</v>
      </c>
      <c r="BA147" s="3948" t="n">
        <v>0</v>
      </c>
      <c r="BB147" s="3949">
        <f>I147+M147+Q147+U147+Y147+AC147+AG147+AK147+AO147+AS147+AW147+BA147</f>
        <v/>
      </c>
      <c r="BC147" s="3950" t="n"/>
    </row>
    <row customFormat="1" customHeight="1" ht="30" r="148" s="2012">
      <c r="A148" s="3944" t="inlineStr">
        <is>
          <t>TRAVAUX COMPLEMENTAIRE SUR SIX (06) SITES AU SOL</t>
        </is>
      </c>
      <c r="B148" s="3945" t="inlineStr">
        <is>
          <t>BC25040020</t>
        </is>
      </c>
      <c r="C148" s="3946" t="n">
        <v>45769</v>
      </c>
      <c r="D148" s="3944" t="inlineStr">
        <is>
          <t>CETELEC SA</t>
        </is>
      </c>
      <c r="E148" s="3944" t="inlineStr">
        <is>
          <t>DT</t>
        </is>
      </c>
      <c r="F148" s="3947" t="n">
        <v>0</v>
      </c>
      <c r="G148" s="3947" t="n">
        <v>0</v>
      </c>
      <c r="H148" s="3947" t="n">
        <v>0</v>
      </c>
      <c r="I148" s="3947" t="n">
        <v>0</v>
      </c>
      <c r="J148" s="3947" t="n">
        <v>0</v>
      </c>
      <c r="K148" s="3947" t="n">
        <v>0</v>
      </c>
      <c r="L148" s="3947" t="n">
        <v>0</v>
      </c>
      <c r="M148" s="3947" t="n">
        <v>0</v>
      </c>
      <c r="N148" s="3947" t="n">
        <v>0</v>
      </c>
      <c r="O148" s="3947" t="n">
        <v>0</v>
      </c>
      <c r="P148" s="3947" t="n">
        <v>0</v>
      </c>
      <c r="Q148" s="3947" t="n">
        <v>0</v>
      </c>
      <c r="R148" s="3947" t="n">
        <v>0</v>
      </c>
      <c r="S148" s="3947" t="n">
        <v>0</v>
      </c>
      <c r="T148" s="3947" t="n">
        <v>0</v>
      </c>
      <c r="U148" s="3947" t="n">
        <v>0</v>
      </c>
      <c r="V148" s="3947" t="n">
        <v>0</v>
      </c>
      <c r="W148" s="3947" t="n">
        <v>0</v>
      </c>
      <c r="X148" s="3947" t="n">
        <v>0</v>
      </c>
      <c r="Y148" s="3947" t="n">
        <v>0</v>
      </c>
      <c r="Z148" s="3947" t="n">
        <v>0</v>
      </c>
      <c r="AA148" s="3947" t="n">
        <v>0</v>
      </c>
      <c r="AB148" s="3947" t="n">
        <v>0</v>
      </c>
      <c r="AC148" s="3947" t="n">
        <v>0</v>
      </c>
      <c r="AD148" s="3947" t="n">
        <v>0</v>
      </c>
      <c r="AE148" s="3947" t="n">
        <v>13095543</v>
      </c>
      <c r="AF148" s="3947" t="n">
        <v>0</v>
      </c>
      <c r="AG148" s="3947" t="n">
        <v>13095543</v>
      </c>
      <c r="AH148" s="3947" t="n">
        <v>0</v>
      </c>
      <c r="AI148" s="3947" t="n">
        <v>0</v>
      </c>
      <c r="AJ148" s="3947" t="n">
        <v>0</v>
      </c>
      <c r="AK148" s="3947" t="n">
        <v>0</v>
      </c>
      <c r="AL148" s="3947" t="n">
        <v>0</v>
      </c>
      <c r="AM148" s="3947" t="n">
        <v>0</v>
      </c>
      <c r="AN148" s="3947" t="n">
        <v>0</v>
      </c>
      <c r="AO148" s="3947" t="n">
        <v>0</v>
      </c>
      <c r="AP148" s="3947" t="n">
        <v>0</v>
      </c>
      <c r="AQ148" s="3947" t="n">
        <v>6241656</v>
      </c>
      <c r="AR148" s="3947" t="n">
        <v>0</v>
      </c>
      <c r="AS148" s="3947" t="n">
        <v>6241656</v>
      </c>
      <c r="AT148" s="3947" t="n">
        <v>0</v>
      </c>
      <c r="AU148" s="3947" t="n">
        <v>0</v>
      </c>
      <c r="AV148" s="3947" t="n">
        <v>0</v>
      </c>
      <c r="AW148" s="3947" t="n">
        <v>0</v>
      </c>
      <c r="AX148" s="3948" t="n">
        <v>0</v>
      </c>
      <c r="AY148" s="3948" t="n">
        <v>0</v>
      </c>
      <c r="AZ148" s="3948" t="n">
        <v>0</v>
      </c>
      <c r="BA148" s="3948" t="n">
        <v>0</v>
      </c>
      <c r="BB148" s="3949">
        <f>I148+M148+Q148+U148+Y148+AC148+AG148+AK148+AO148+AS148+AW148+BA148</f>
        <v/>
      </c>
      <c r="BC148" s="3950" t="n"/>
    </row>
    <row customFormat="1" customHeight="1" ht="30" r="149" s="2012">
      <c r="A149" s="3944" t="inlineStr">
        <is>
          <t>ELECTRIFICATION : AUGMENTATION DE PUISSANCE DU TRANSFORMATEUR AU CT BOHICON</t>
        </is>
      </c>
      <c r="B149" s="3945" t="inlineStr">
        <is>
          <t>BC25040023</t>
        </is>
      </c>
      <c r="C149" s="3946" t="n">
        <v>45783</v>
      </c>
      <c r="D149" s="3944" t="inlineStr">
        <is>
          <t>GRM SARL</t>
        </is>
      </c>
      <c r="E149" s="3944" t="inlineStr">
        <is>
          <t>DT</t>
        </is>
      </c>
      <c r="F149" s="3947" t="n">
        <v>0</v>
      </c>
      <c r="G149" s="3947" t="n">
        <v>0</v>
      </c>
      <c r="H149" s="3947" t="n">
        <v>0</v>
      </c>
      <c r="I149" s="3947" t="n">
        <v>0</v>
      </c>
      <c r="J149" s="3947" t="n">
        <v>0</v>
      </c>
      <c r="K149" s="3947" t="n">
        <v>0</v>
      </c>
      <c r="L149" s="3947" t="n">
        <v>0</v>
      </c>
      <c r="M149" s="3947" t="n">
        <v>0</v>
      </c>
      <c r="N149" s="3947" t="n">
        <v>0</v>
      </c>
      <c r="O149" s="3947" t="n">
        <v>0</v>
      </c>
      <c r="P149" s="3947" t="n">
        <v>0</v>
      </c>
      <c r="Q149" s="3947" t="n">
        <v>0</v>
      </c>
      <c r="R149" s="3947" t="n">
        <v>0</v>
      </c>
      <c r="S149" s="3947" t="n">
        <v>0</v>
      </c>
      <c r="T149" s="3947" t="n">
        <v>0</v>
      </c>
      <c r="U149" s="3947" t="n">
        <v>0</v>
      </c>
      <c r="V149" s="3947" t="n">
        <v>0</v>
      </c>
      <c r="W149" s="3947" t="n">
        <v>0</v>
      </c>
      <c r="X149" s="3947" t="n">
        <v>0</v>
      </c>
      <c r="Y149" s="3947" t="n">
        <v>0</v>
      </c>
      <c r="Z149" s="3947" t="n">
        <v>0</v>
      </c>
      <c r="AA149" s="3947" t="n">
        <v>0</v>
      </c>
      <c r="AB149" s="3947" t="n">
        <v>0</v>
      </c>
      <c r="AC149" s="3947" t="n">
        <v>0</v>
      </c>
      <c r="AD149" s="3947" t="n">
        <v>0</v>
      </c>
      <c r="AE149" s="3947" t="n">
        <v>0</v>
      </c>
      <c r="AF149" s="3947" t="n">
        <v>0</v>
      </c>
      <c r="AG149" s="3947" t="n">
        <v>0</v>
      </c>
      <c r="AH149" s="3947" t="n">
        <v>0</v>
      </c>
      <c r="AI149" s="3947" t="n">
        <v>62088648</v>
      </c>
      <c r="AJ149" s="3947" t="n">
        <v>0</v>
      </c>
      <c r="AK149" s="3947" t="n">
        <v>62088648</v>
      </c>
      <c r="AL149" s="3947" t="n">
        <v>0</v>
      </c>
      <c r="AM149" s="3947" t="n">
        <v>0</v>
      </c>
      <c r="AN149" s="3947" t="n">
        <v>0</v>
      </c>
      <c r="AO149" s="3947" t="n">
        <v>0</v>
      </c>
      <c r="AP149" s="3947" t="n">
        <v>0</v>
      </c>
      <c r="AQ149" s="3947" t="n">
        <v>0</v>
      </c>
      <c r="AR149" s="3947" t="n">
        <v>0</v>
      </c>
      <c r="AS149" s="3947" t="n">
        <v>0</v>
      </c>
      <c r="AT149" s="3947" t="n">
        <v>0</v>
      </c>
      <c r="AU149" s="3947" t="n">
        <v>20696216</v>
      </c>
      <c r="AV149" s="3947" t="n">
        <v>0</v>
      </c>
      <c r="AW149" s="3947" t="n">
        <v>20696216</v>
      </c>
      <c r="AX149" s="3948" t="n">
        <v>0</v>
      </c>
      <c r="AY149" s="3948" t="n">
        <v>0</v>
      </c>
      <c r="AZ149" s="3948" t="n">
        <v>0</v>
      </c>
      <c r="BA149" s="3948" t="n">
        <v>0</v>
      </c>
      <c r="BB149" s="3949">
        <f>I149+M149+Q149+U149+Y149+AC149+AG149+AK149+AO149+AS149+AW149+BA149</f>
        <v/>
      </c>
      <c r="BC149" s="3950" t="n"/>
    </row>
    <row customFormat="1" customHeight="1" ht="30" r="150" s="2012">
      <c r="A150" s="3944" t="inlineStr">
        <is>
          <t>REPOSITIONNEMENT DES SHELTERS ET CONTENEUR POUR LA LIBERATION DE L'AIRE DES TRAVAUX DE CONSTRUCTION DU BATIMENT C DU MAGASIN D'AKASSATO</t>
        </is>
      </c>
      <c r="B150" s="3945" t="inlineStr">
        <is>
          <t>BC25040025</t>
        </is>
      </c>
      <c r="C150" s="3946" t="n">
        <v>45783</v>
      </c>
      <c r="D150" s="3944" t="inlineStr">
        <is>
          <t>DSID BENIN</t>
        </is>
      </c>
      <c r="E150" s="3944" t="inlineStr">
        <is>
          <t>DT</t>
        </is>
      </c>
      <c r="F150" s="3947" t="n">
        <v>0</v>
      </c>
      <c r="G150" s="3947" t="n">
        <v>0</v>
      </c>
      <c r="H150" s="3947" t="n">
        <v>0</v>
      </c>
      <c r="I150" s="3947" t="n">
        <v>0</v>
      </c>
      <c r="J150" s="3947" t="n">
        <v>0</v>
      </c>
      <c r="K150" s="3947" t="n">
        <v>0</v>
      </c>
      <c r="L150" s="3947" t="n">
        <v>0</v>
      </c>
      <c r="M150" s="3947" t="n">
        <v>0</v>
      </c>
      <c r="N150" s="3947" t="n">
        <v>0</v>
      </c>
      <c r="O150" s="3947" t="n">
        <v>0</v>
      </c>
      <c r="P150" s="3947" t="n">
        <v>0</v>
      </c>
      <c r="Q150" s="3947" t="n">
        <v>0</v>
      </c>
      <c r="R150" s="3947" t="n">
        <v>0</v>
      </c>
      <c r="S150" s="3947" t="n">
        <v>0</v>
      </c>
      <c r="T150" s="3947" t="n">
        <v>0</v>
      </c>
      <c r="U150" s="3947" t="n">
        <v>0</v>
      </c>
      <c r="V150" s="3947" t="n">
        <v>0</v>
      </c>
      <c r="W150" s="3947" t="n">
        <v>0</v>
      </c>
      <c r="X150" s="3947" t="n">
        <v>0</v>
      </c>
      <c r="Y150" s="3947" t="n">
        <v>0</v>
      </c>
      <c r="Z150" s="3947" t="n">
        <v>0</v>
      </c>
      <c r="AA150" s="3947" t="n">
        <v>29451976</v>
      </c>
      <c r="AB150" s="3947" t="n">
        <v>0</v>
      </c>
      <c r="AC150" s="3947" t="n">
        <v>29451976</v>
      </c>
      <c r="AD150" s="3947" t="n">
        <v>0</v>
      </c>
      <c r="AE150" s="3947" t="n">
        <v>8117627</v>
      </c>
      <c r="AF150" s="3947" t="n">
        <v>0</v>
      </c>
      <c r="AG150" s="3947" t="n">
        <v>8117627</v>
      </c>
      <c r="AH150" s="3947" t="n">
        <v>0</v>
      </c>
      <c r="AI150" s="3947" t="n">
        <v>0</v>
      </c>
      <c r="AJ150" s="3947" t="n">
        <v>0</v>
      </c>
      <c r="AK150" s="3947" t="n">
        <v>0</v>
      </c>
      <c r="AL150" s="3947" t="n">
        <v>0</v>
      </c>
      <c r="AM150" s="3947" t="n">
        <v>0</v>
      </c>
      <c r="AN150" s="3947" t="n">
        <v>0</v>
      </c>
      <c r="AO150" s="3947" t="n">
        <v>0</v>
      </c>
      <c r="AP150" s="3947" t="n">
        <v>0</v>
      </c>
      <c r="AQ150" s="3947" t="n">
        <v>0</v>
      </c>
      <c r="AR150" s="3947" t="n">
        <v>0</v>
      </c>
      <c r="AS150" s="3947" t="n">
        <v>0</v>
      </c>
      <c r="AT150" s="3947" t="n">
        <v>0</v>
      </c>
      <c r="AU150" s="3947" t="n">
        <v>0</v>
      </c>
      <c r="AV150" s="3947" t="n">
        <v>0</v>
      </c>
      <c r="AW150" s="3947" t="n">
        <v>0</v>
      </c>
      <c r="AX150" s="3948" t="n">
        <v>0</v>
      </c>
      <c r="AY150" s="3948" t="n">
        <v>0</v>
      </c>
      <c r="AZ150" s="3948" t="n">
        <v>0</v>
      </c>
      <c r="BA150" s="3948" t="n">
        <v>0</v>
      </c>
      <c r="BB150" s="3949">
        <f>I150+M150+Q150+U150+Y150+AC150+AG150+AK150+AO150+AS150+AW150+BA150</f>
        <v/>
      </c>
      <c r="BC150" s="3950" t="n"/>
    </row>
    <row customFormat="1" customHeight="1" ht="30" r="151" s="2012">
      <c r="A151" s="3944" t="inlineStr">
        <is>
          <t>CONSTRUCTION D'UN POSTE TRANSFORMATION H59 AU CENTRE TECHNIQUE DE BOHICON</t>
        </is>
      </c>
      <c r="B151" s="3945" t="inlineStr">
        <is>
          <t>BC25050003</t>
        </is>
      </c>
      <c r="C151" s="3946" t="n">
        <v>45786</v>
      </c>
      <c r="D151" s="3944" t="inlineStr">
        <is>
          <t>GRM SARL</t>
        </is>
      </c>
      <c r="E151" s="3944" t="inlineStr">
        <is>
          <t>DT</t>
        </is>
      </c>
      <c r="F151" s="3947" t="n">
        <v>0</v>
      </c>
      <c r="G151" s="3947" t="n">
        <v>0</v>
      </c>
      <c r="H151" s="3947" t="n">
        <v>0</v>
      </c>
      <c r="I151" s="3947" t="n">
        <v>0</v>
      </c>
      <c r="J151" s="3947" t="n">
        <v>0</v>
      </c>
      <c r="K151" s="3947" t="n">
        <v>0</v>
      </c>
      <c r="L151" s="3947" t="n">
        <v>0</v>
      </c>
      <c r="M151" s="3947" t="n">
        <v>0</v>
      </c>
      <c r="N151" s="3947" t="n">
        <v>0</v>
      </c>
      <c r="O151" s="3947" t="n">
        <v>0</v>
      </c>
      <c r="P151" s="3947" t="n">
        <v>0</v>
      </c>
      <c r="Q151" s="3947" t="n">
        <v>0</v>
      </c>
      <c r="R151" s="3947" t="n">
        <v>0</v>
      </c>
      <c r="S151" s="3947" t="n">
        <v>0</v>
      </c>
      <c r="T151" s="3947" t="n">
        <v>0</v>
      </c>
      <c r="U151" s="3947" t="n">
        <v>0</v>
      </c>
      <c r="V151" s="3947" t="n">
        <v>0</v>
      </c>
      <c r="W151" s="3947" t="n">
        <v>0</v>
      </c>
      <c r="X151" s="3947" t="n">
        <v>0</v>
      </c>
      <c r="Y151" s="3947" t="n">
        <v>0</v>
      </c>
      <c r="Z151" s="3947" t="n">
        <v>0</v>
      </c>
      <c r="AA151" s="3947" t="n">
        <v>2790196</v>
      </c>
      <c r="AB151" s="3947" t="n">
        <v>0</v>
      </c>
      <c r="AC151" s="3947" t="n">
        <v>2790196</v>
      </c>
      <c r="AD151" s="3947" t="n">
        <v>0</v>
      </c>
      <c r="AE151" s="3947" t="n">
        <v>0</v>
      </c>
      <c r="AF151" s="3947" t="n">
        <v>0</v>
      </c>
      <c r="AG151" s="3947" t="n">
        <v>0</v>
      </c>
      <c r="AH151" s="3947" t="n">
        <v>0</v>
      </c>
      <c r="AI151" s="3947" t="n">
        <v>4185295</v>
      </c>
      <c r="AJ151" s="3947" t="n">
        <v>0</v>
      </c>
      <c r="AK151" s="3947" t="n">
        <v>4185295</v>
      </c>
      <c r="AL151" s="3947" t="n">
        <v>0</v>
      </c>
      <c r="AM151" s="3947" t="n">
        <v>0</v>
      </c>
      <c r="AN151" s="3947" t="n">
        <v>0</v>
      </c>
      <c r="AO151" s="3947" t="n">
        <v>0</v>
      </c>
      <c r="AP151" s="3947" t="n">
        <v>0</v>
      </c>
      <c r="AQ151" s="3947" t="n">
        <v>0</v>
      </c>
      <c r="AR151" s="3947" t="n">
        <v>0</v>
      </c>
      <c r="AS151" s="3947" t="n">
        <v>0</v>
      </c>
      <c r="AT151" s="3947" t="n">
        <v>0</v>
      </c>
      <c r="AU151" s="3947" t="n">
        <v>0</v>
      </c>
      <c r="AV151" s="3947" t="n">
        <v>0</v>
      </c>
      <c r="AW151" s="3947" t="n">
        <v>0</v>
      </c>
      <c r="AX151" s="3948" t="n">
        <v>0</v>
      </c>
      <c r="AY151" s="3948" t="n">
        <v>0</v>
      </c>
      <c r="AZ151" s="3948" t="n">
        <v>0</v>
      </c>
      <c r="BA151" s="3948" t="n">
        <v>0</v>
      </c>
      <c r="BB151" s="3949">
        <f>I151+M151+Q151+U151+Y151+AC151+AG151+AK151+AO151+AS151+AW151+BA151</f>
        <v/>
      </c>
      <c r="BC151" s="3950" t="n"/>
    </row>
    <row customFormat="1" customHeight="1" ht="30" r="152" s="2012">
      <c r="A152" s="3944" t="inlineStr">
        <is>
          <t>BRANDING AGENCE SIEGE ET FACADE DE LA DIRECTION GENERALE MOOV AFRICA</t>
        </is>
      </c>
      <c r="B152" s="3945" t="inlineStr">
        <is>
          <t>BC25050004</t>
        </is>
      </c>
      <c r="C152" s="3946" t="n">
        <v>45786</v>
      </c>
      <c r="D152" s="3944" t="inlineStr">
        <is>
          <t>MIKEM TECHNOLOGIE</t>
        </is>
      </c>
      <c r="E152" s="3944" t="inlineStr">
        <is>
          <t>DMC</t>
        </is>
      </c>
      <c r="F152" s="3947" t="n">
        <v>0</v>
      </c>
      <c r="G152" s="3947" t="n">
        <v>0</v>
      </c>
      <c r="H152" s="3947" t="n">
        <v>0</v>
      </c>
      <c r="I152" s="3947" t="n">
        <v>0</v>
      </c>
      <c r="J152" s="3947" t="n">
        <v>0</v>
      </c>
      <c r="K152" s="3947" t="n">
        <v>0</v>
      </c>
      <c r="L152" s="3947" t="n">
        <v>0</v>
      </c>
      <c r="M152" s="3947" t="n">
        <v>0</v>
      </c>
      <c r="N152" s="3947" t="n">
        <v>0</v>
      </c>
      <c r="O152" s="3947" t="n">
        <v>0</v>
      </c>
      <c r="P152" s="3947" t="n">
        <v>0</v>
      </c>
      <c r="Q152" s="3947" t="n">
        <v>0</v>
      </c>
      <c r="R152" s="3947" t="n">
        <v>0</v>
      </c>
      <c r="S152" s="3947" t="n">
        <v>0</v>
      </c>
      <c r="T152" s="3947" t="n">
        <v>0</v>
      </c>
      <c r="U152" s="3947" t="n">
        <v>0</v>
      </c>
      <c r="V152" s="3947" t="n">
        <v>0</v>
      </c>
      <c r="W152" s="3947" t="n">
        <v>0</v>
      </c>
      <c r="X152" s="3947" t="n">
        <v>0</v>
      </c>
      <c r="Y152" s="3947" t="n">
        <v>0</v>
      </c>
      <c r="Z152" s="3947" t="n">
        <v>0</v>
      </c>
      <c r="AA152" s="3947" t="n">
        <v>0</v>
      </c>
      <c r="AB152" s="3947" t="n">
        <v>0</v>
      </c>
      <c r="AC152" s="3947" t="n">
        <v>0</v>
      </c>
      <c r="AD152" s="3947" t="n">
        <v>0</v>
      </c>
      <c r="AE152" s="3947" t="n">
        <v>0</v>
      </c>
      <c r="AF152" s="3947" t="n">
        <v>0</v>
      </c>
      <c r="AG152" s="3947" t="n">
        <v>0</v>
      </c>
      <c r="AH152" s="3947" t="n">
        <v>0</v>
      </c>
      <c r="AI152" s="3947" t="n">
        <v>0</v>
      </c>
      <c r="AJ152" s="3947" t="n">
        <v>0</v>
      </c>
      <c r="AK152" s="3947" t="n">
        <v>0</v>
      </c>
      <c r="AL152" s="3947" t="n">
        <v>0</v>
      </c>
      <c r="AM152" s="3947" t="n">
        <v>0</v>
      </c>
      <c r="AN152" s="3947" t="n">
        <v>0</v>
      </c>
      <c r="AO152" s="3947" t="n">
        <v>0</v>
      </c>
      <c r="AP152" s="3947" t="n">
        <v>0</v>
      </c>
      <c r="AQ152" s="3947" t="n">
        <v>0</v>
      </c>
      <c r="AR152" s="3947" t="n">
        <v>0</v>
      </c>
      <c r="AS152" s="3947" t="n">
        <v>0</v>
      </c>
      <c r="AT152" s="3947" t="n">
        <v>0</v>
      </c>
      <c r="AU152" s="3947" t="n">
        <v>0</v>
      </c>
      <c r="AV152" s="3947" t="n">
        <v>0</v>
      </c>
      <c r="AW152" s="3947" t="n">
        <v>0</v>
      </c>
      <c r="AX152" s="3948" t="n">
        <v>0</v>
      </c>
      <c r="AY152" s="3948" t="n">
        <v>26005035</v>
      </c>
      <c r="AZ152" s="3948" t="n">
        <v>0</v>
      </c>
      <c r="BA152" s="3948" t="n">
        <v>26005035</v>
      </c>
      <c r="BB152" s="3949">
        <f>I152+M152+Q152+U152+Y152+AC152+AG152+AK152+AO152+AS152+AW152+BA152</f>
        <v/>
      </c>
      <c r="BC152" s="3950" t="n"/>
    </row>
    <row customFormat="1" customHeight="1" ht="30" r="153" s="2012">
      <c r="A153" s="3944" t="inlineStr">
        <is>
          <t xml:space="preserve">REALISATION DE LEVE TOPOGRAPHIQUE ET ALTIMETRIQUE DE CENT (100) PARCELLES POUR LA CONSTRUCTION DE NOUVEAUX SITES </t>
        </is>
      </c>
      <c r="B153" s="3945" t="inlineStr">
        <is>
          <t>BC25050005</t>
        </is>
      </c>
      <c r="C153" s="3946" t="n">
        <v>45786</v>
      </c>
      <c r="D153" s="3944" t="inlineStr">
        <is>
          <t>ETS CABINETS ETPB</t>
        </is>
      </c>
      <c r="E153" s="3944" t="inlineStr">
        <is>
          <t>DT</t>
        </is>
      </c>
      <c r="F153" s="3947" t="n">
        <v>0</v>
      </c>
      <c r="G153" s="3947" t="n">
        <v>0</v>
      </c>
      <c r="H153" s="3947" t="n">
        <v>0</v>
      </c>
      <c r="I153" s="3947" t="n">
        <v>0</v>
      </c>
      <c r="J153" s="3947" t="n">
        <v>0</v>
      </c>
      <c r="K153" s="3947" t="n">
        <v>0</v>
      </c>
      <c r="L153" s="3947" t="n">
        <v>0</v>
      </c>
      <c r="M153" s="3947" t="n">
        <v>0</v>
      </c>
      <c r="N153" s="3947" t="n">
        <v>0</v>
      </c>
      <c r="O153" s="3947" t="n">
        <v>0</v>
      </c>
      <c r="P153" s="3947" t="n">
        <v>0</v>
      </c>
      <c r="Q153" s="3947" t="n">
        <v>0</v>
      </c>
      <c r="R153" s="3947" t="n">
        <v>0</v>
      </c>
      <c r="S153" s="3947" t="n">
        <v>0</v>
      </c>
      <c r="T153" s="3947" t="n">
        <v>0</v>
      </c>
      <c r="U153" s="3947" t="n">
        <v>0</v>
      </c>
      <c r="V153" s="3947" t="n">
        <v>0</v>
      </c>
      <c r="W153" s="3947" t="n">
        <v>0</v>
      </c>
      <c r="X153" s="3947" t="n">
        <v>0</v>
      </c>
      <c r="Y153" s="3947" t="n">
        <v>0</v>
      </c>
      <c r="Z153" s="3947" t="n">
        <v>0</v>
      </c>
      <c r="AA153" s="3947" t="n">
        <v>2355000</v>
      </c>
      <c r="AB153" s="3947" t="n">
        <v>0</v>
      </c>
      <c r="AC153" s="3947" t="n">
        <v>2355000</v>
      </c>
      <c r="AD153" s="3947" t="n">
        <v>0</v>
      </c>
      <c r="AE153" s="3947" t="n">
        <v>13345000</v>
      </c>
      <c r="AF153" s="3947" t="n">
        <v>0</v>
      </c>
      <c r="AG153" s="3947" t="n">
        <v>13345000</v>
      </c>
      <c r="AH153" s="3947" t="n">
        <v>0</v>
      </c>
      <c r="AI153" s="3947" t="n">
        <v>0</v>
      </c>
      <c r="AJ153" s="3947" t="n">
        <v>0</v>
      </c>
      <c r="AK153" s="3947" t="n">
        <v>0</v>
      </c>
      <c r="AL153" s="3947" t="n">
        <v>0</v>
      </c>
      <c r="AM153" s="3947" t="n">
        <v>0</v>
      </c>
      <c r="AN153" s="3947" t="n">
        <v>0</v>
      </c>
      <c r="AO153" s="3947" t="n">
        <v>0</v>
      </c>
      <c r="AP153" s="3947" t="n">
        <v>0</v>
      </c>
      <c r="AQ153" s="3947" t="n">
        <v>0</v>
      </c>
      <c r="AR153" s="3947" t="n">
        <v>0</v>
      </c>
      <c r="AS153" s="3947" t="n">
        <v>0</v>
      </c>
      <c r="AT153" s="3947" t="n">
        <v>0</v>
      </c>
      <c r="AU153" s="3947" t="n">
        <v>0</v>
      </c>
      <c r="AV153" s="3947" t="n">
        <v>0</v>
      </c>
      <c r="AW153" s="3947" t="n">
        <v>0</v>
      </c>
      <c r="AX153" s="3948" t="n">
        <v>0</v>
      </c>
      <c r="AY153" s="3948" t="n">
        <v>0</v>
      </c>
      <c r="AZ153" s="3948" t="n">
        <v>0</v>
      </c>
      <c r="BA153" s="3948" t="n">
        <v>0</v>
      </c>
      <c r="BB153" s="3949">
        <f>I153+M153+Q153+U153+Y153+AC153+AG153+AK153+AO153+AS153+AW153+BA153</f>
        <v/>
      </c>
      <c r="BC153" s="3950" t="n"/>
    </row>
    <row customFormat="1" customHeight="1" ht="30" r="154" s="2012">
      <c r="A154" s="3944" t="inlineStr">
        <is>
          <t>TRAVAUX COMPLEMENTAIRES SUR CINQ (05) SITES AU SOL</t>
        </is>
      </c>
      <c r="B154" s="3945" t="inlineStr">
        <is>
          <t>BC25050006</t>
        </is>
      </c>
      <c r="C154" s="3946" t="n">
        <v>45797</v>
      </c>
      <c r="D154" s="3944" t="inlineStr">
        <is>
          <t>SAGEMCOM BENIN</t>
        </is>
      </c>
      <c r="E154" s="3944" t="inlineStr">
        <is>
          <t>DT</t>
        </is>
      </c>
      <c r="F154" s="3947" t="n">
        <v>0</v>
      </c>
      <c r="G154" s="3947" t="n">
        <v>0</v>
      </c>
      <c r="H154" s="3947" t="n">
        <v>0</v>
      </c>
      <c r="I154" s="3947" t="n">
        <v>0</v>
      </c>
      <c r="J154" s="3947" t="n">
        <v>0</v>
      </c>
      <c r="K154" s="3947" t="n">
        <v>0</v>
      </c>
      <c r="L154" s="3947" t="n">
        <v>0</v>
      </c>
      <c r="M154" s="3947" t="n">
        <v>0</v>
      </c>
      <c r="N154" s="3947" t="n">
        <v>0</v>
      </c>
      <c r="O154" s="3947" t="n">
        <v>0</v>
      </c>
      <c r="P154" s="3947" t="n">
        <v>0</v>
      </c>
      <c r="Q154" s="3947" t="n">
        <v>0</v>
      </c>
      <c r="R154" s="3947" t="n">
        <v>0</v>
      </c>
      <c r="S154" s="3947" t="n">
        <v>0</v>
      </c>
      <c r="T154" s="3947" t="n">
        <v>0</v>
      </c>
      <c r="U154" s="3947" t="n">
        <v>0</v>
      </c>
      <c r="V154" s="3947" t="n">
        <v>0</v>
      </c>
      <c r="W154" s="3947" t="n">
        <v>0</v>
      </c>
      <c r="X154" s="3947" t="n">
        <v>0</v>
      </c>
      <c r="Y154" s="3947" t="n">
        <v>0</v>
      </c>
      <c r="Z154" s="3947" t="n">
        <v>0</v>
      </c>
      <c r="AA154" s="3947" t="n">
        <v>30829999</v>
      </c>
      <c r="AB154" s="3947" t="n">
        <v>0</v>
      </c>
      <c r="AC154" s="3947" t="n">
        <v>30829999</v>
      </c>
      <c r="AD154" s="3947" t="n">
        <v>0</v>
      </c>
      <c r="AE154" s="3947" t="n">
        <v>0</v>
      </c>
      <c r="AF154" s="3947" t="n">
        <v>0</v>
      </c>
      <c r="AG154" s="3947" t="n">
        <v>0</v>
      </c>
      <c r="AH154" s="3947" t="n">
        <v>0</v>
      </c>
      <c r="AI154" s="3947" t="n">
        <v>0</v>
      </c>
      <c r="AJ154" s="3947" t="n">
        <v>0</v>
      </c>
      <c r="AK154" s="3947" t="n">
        <v>0</v>
      </c>
      <c r="AL154" s="3947" t="n">
        <v>0</v>
      </c>
      <c r="AM154" s="3947" t="n">
        <v>0</v>
      </c>
      <c r="AN154" s="3947" t="n">
        <v>0</v>
      </c>
      <c r="AO154" s="3947" t="n">
        <v>0</v>
      </c>
      <c r="AP154" s="3947" t="n">
        <v>0</v>
      </c>
      <c r="AQ154" s="3947" t="n">
        <v>0</v>
      </c>
      <c r="AR154" s="3947" t="n">
        <v>0</v>
      </c>
      <c r="AS154" s="3947" t="n">
        <v>0</v>
      </c>
      <c r="AT154" s="3947" t="n">
        <v>0</v>
      </c>
      <c r="AU154" s="3947" t="n">
        <v>0</v>
      </c>
      <c r="AV154" s="3947" t="n">
        <v>0</v>
      </c>
      <c r="AW154" s="3947" t="n">
        <v>0</v>
      </c>
      <c r="AX154" s="3948" t="n">
        <v>0</v>
      </c>
      <c r="AY154" s="3948" t="n">
        <v>0</v>
      </c>
      <c r="AZ154" s="3948" t="n">
        <v>0</v>
      </c>
      <c r="BA154" s="3948" t="n">
        <v>0</v>
      </c>
      <c r="BB154" s="3949">
        <f>I154+M154+Q154+U154+Y154+AC154+AG154+AK154+AO154+AS154+AW154+BA154</f>
        <v/>
      </c>
      <c r="BC154" s="3950" t="n"/>
    </row>
    <row customFormat="1" customHeight="1" ht="30" r="155" s="2012">
      <c r="A155" s="3944" t="inlineStr">
        <is>
          <t>FOURNITURE, TRANSPORT ET INSTALLATION D'UN TGBT DE 630A AU CT BOHICON</t>
        </is>
      </c>
      <c r="B155" s="3945" t="inlineStr">
        <is>
          <t>BC25050008</t>
        </is>
      </c>
      <c r="C155" s="3946" t="n">
        <v>45797</v>
      </c>
      <c r="D155" s="3944" t="inlineStr">
        <is>
          <t>CETELEC</t>
        </is>
      </c>
      <c r="E155" s="3944" t="inlineStr">
        <is>
          <t>DT</t>
        </is>
      </c>
      <c r="F155" s="3947" t="n">
        <v>0</v>
      </c>
      <c r="G155" s="3947" t="n">
        <v>0</v>
      </c>
      <c r="H155" s="3947" t="n">
        <v>0</v>
      </c>
      <c r="I155" s="3947" t="n">
        <v>0</v>
      </c>
      <c r="J155" s="3947" t="n">
        <v>0</v>
      </c>
      <c r="K155" s="3947" t="n">
        <v>0</v>
      </c>
      <c r="L155" s="3947" t="n">
        <v>0</v>
      </c>
      <c r="M155" s="3947" t="n">
        <v>0</v>
      </c>
      <c r="N155" s="3947" t="n">
        <v>0</v>
      </c>
      <c r="O155" s="3947" t="n">
        <v>0</v>
      </c>
      <c r="P155" s="3947" t="n">
        <v>0</v>
      </c>
      <c r="Q155" s="3947" t="n">
        <v>0</v>
      </c>
      <c r="R155" s="3947" t="n">
        <v>0</v>
      </c>
      <c r="S155" s="3947" t="n">
        <v>0</v>
      </c>
      <c r="T155" s="3947" t="n">
        <v>0</v>
      </c>
      <c r="U155" s="3947" t="n">
        <v>0</v>
      </c>
      <c r="V155" s="3947" t="n">
        <v>0</v>
      </c>
      <c r="W155" s="3947" t="n">
        <v>0</v>
      </c>
      <c r="X155" s="3947" t="n">
        <v>0</v>
      </c>
      <c r="Y155" s="3947" t="n">
        <v>0</v>
      </c>
      <c r="Z155" s="3947" t="n">
        <v>0</v>
      </c>
      <c r="AA155" s="3947" t="n">
        <v>0</v>
      </c>
      <c r="AB155" s="3947" t="n">
        <v>0</v>
      </c>
      <c r="AC155" s="3947" t="n">
        <v>0</v>
      </c>
      <c r="AD155" s="3947" t="n">
        <v>0</v>
      </c>
      <c r="AE155" s="3947" t="n">
        <v>0</v>
      </c>
      <c r="AF155" s="3947" t="n">
        <v>0</v>
      </c>
      <c r="AG155" s="3947" t="n">
        <v>0</v>
      </c>
      <c r="AH155" s="3947" t="n">
        <v>0</v>
      </c>
      <c r="AI155" s="3947" t="n">
        <v>0</v>
      </c>
      <c r="AJ155" s="3947" t="n">
        <v>0</v>
      </c>
      <c r="AK155" s="3947" t="n">
        <v>0</v>
      </c>
      <c r="AL155" s="3947" t="n">
        <v>0</v>
      </c>
      <c r="AM155" s="3947" t="n">
        <v>0</v>
      </c>
      <c r="AN155" s="3947" t="n">
        <v>0</v>
      </c>
      <c r="AO155" s="3947" t="n">
        <v>0</v>
      </c>
      <c r="AP155" s="3947" t="n">
        <v>33854855</v>
      </c>
      <c r="AQ155" s="3947" t="n">
        <v>0</v>
      </c>
      <c r="AR155" s="3947" t="n">
        <v>0</v>
      </c>
      <c r="AS155" s="3947" t="n">
        <v>33854855</v>
      </c>
      <c r="AT155" s="3947" t="n">
        <v>0</v>
      </c>
      <c r="AU155" s="3947" t="n">
        <v>0</v>
      </c>
      <c r="AV155" s="3947" t="n">
        <v>0</v>
      </c>
      <c r="AW155" s="3947" t="n">
        <v>0</v>
      </c>
      <c r="AX155" s="3948" t="n">
        <v>0</v>
      </c>
      <c r="AY155" s="3948" t="n">
        <v>0</v>
      </c>
      <c r="AZ155" s="3948" t="n">
        <v>0</v>
      </c>
      <c r="BA155" s="3948" t="n">
        <v>0</v>
      </c>
      <c r="BB155" s="3949">
        <f>I155+M155+Q155+U155+Y155+AC155+AG155+AK155+AO155+AS155+AW155+BA155</f>
        <v/>
      </c>
      <c r="BC155" s="3950" t="n"/>
    </row>
    <row customFormat="1" customHeight="1" ht="30" r="156" s="2012">
      <c r="A156" s="3944" t="inlineStr">
        <is>
          <t>CONSTRUCTION DE SITES TECHNIQUES CLE EN MAIN DANS LE CADRE DE LA COUVERTURE EN CONFIGURATION (GUL) DES ZONES RURALES ET ULTRA RURALES
LOT 3 :
FOURNITURE ET TRANSPORT D'EQUIPEMENTS RAN ET DE TRANSMISSION DE TYPE FH IP</t>
        </is>
      </c>
      <c r="B156" s="3945" t="inlineStr">
        <is>
          <t>BC25050010</t>
        </is>
      </c>
      <c r="C156" s="3946" t="n">
        <v>45792</v>
      </c>
      <c r="D156" s="3944" t="inlineStr">
        <is>
          <t>ERICSSON AB</t>
        </is>
      </c>
      <c r="E156" s="3944" t="inlineStr">
        <is>
          <t>DT</t>
        </is>
      </c>
      <c r="F156" s="3947" t="n">
        <v>0</v>
      </c>
      <c r="G156" s="3947" t="n">
        <v>0</v>
      </c>
      <c r="H156" s="3947" t="n">
        <v>0</v>
      </c>
      <c r="I156" s="3947" t="n">
        <v>0</v>
      </c>
      <c r="J156" s="3947" t="n">
        <v>0</v>
      </c>
      <c r="K156" s="3947" t="n">
        <v>0</v>
      </c>
      <c r="L156" s="3947" t="n">
        <v>0</v>
      </c>
      <c r="M156" s="3947" t="n">
        <v>0</v>
      </c>
      <c r="N156" s="3947" t="n">
        <v>0</v>
      </c>
      <c r="O156" s="3947" t="n">
        <v>0</v>
      </c>
      <c r="P156" s="3947" t="n">
        <v>0</v>
      </c>
      <c r="Q156" s="3947" t="n">
        <v>0</v>
      </c>
      <c r="R156" s="3947" t="n">
        <v>0</v>
      </c>
      <c r="S156" s="3947" t="n">
        <v>0</v>
      </c>
      <c r="T156" s="3947" t="n">
        <v>0</v>
      </c>
      <c r="U156" s="3947" t="n">
        <v>0</v>
      </c>
      <c r="V156" s="3947" t="n">
        <v>0</v>
      </c>
      <c r="W156" s="3947" t="n">
        <v>0</v>
      </c>
      <c r="X156" s="3947" t="n">
        <v>0</v>
      </c>
      <c r="Y156" s="3947" t="n">
        <v>0</v>
      </c>
      <c r="Z156" s="3947" t="n">
        <v>0</v>
      </c>
      <c r="AA156" s="3947" t="n">
        <v>0</v>
      </c>
      <c r="AB156" s="3947" t="n">
        <v>0</v>
      </c>
      <c r="AC156" s="3947" t="n">
        <v>0</v>
      </c>
      <c r="AD156" s="3947" t="n">
        <v>0</v>
      </c>
      <c r="AE156" s="3947" t="n">
        <v>0</v>
      </c>
      <c r="AF156" s="3947" t="n">
        <v>0</v>
      </c>
      <c r="AG156" s="3947" t="n">
        <v>0</v>
      </c>
      <c r="AH156" s="3947" t="n">
        <v>0</v>
      </c>
      <c r="AI156" s="3947" t="n">
        <v>0</v>
      </c>
      <c r="AJ156" s="3947" t="n">
        <v>0</v>
      </c>
      <c r="AK156" s="3947" t="n">
        <v>0</v>
      </c>
      <c r="AL156" s="3947" t="n">
        <v>0</v>
      </c>
      <c r="AM156" s="3947" t="n">
        <v>0</v>
      </c>
      <c r="AN156" s="3947" t="n">
        <v>0</v>
      </c>
      <c r="AO156" s="3947" t="n">
        <v>0</v>
      </c>
      <c r="AP156" s="3947" t="n">
        <v>0</v>
      </c>
      <c r="AQ156" s="3947" t="n">
        <v>0</v>
      </c>
      <c r="AR156" s="3947" t="n">
        <v>2064988</v>
      </c>
      <c r="AS156" s="3947" t="n">
        <v>2064988</v>
      </c>
      <c r="AT156" s="3947" t="n">
        <v>1042669890</v>
      </c>
      <c r="AU156" s="3947" t="n">
        <v>0</v>
      </c>
      <c r="AV156" s="3947" t="n">
        <v>83710782</v>
      </c>
      <c r="AW156" s="3947" t="n">
        <v>1126380672</v>
      </c>
      <c r="AX156" s="3948" t="n">
        <v>0</v>
      </c>
      <c r="AY156" s="3948" t="n">
        <v>0</v>
      </c>
      <c r="AZ156" s="3948" t="n">
        <v>5690123</v>
      </c>
      <c r="BA156" s="3948" t="n">
        <v>5690123</v>
      </c>
      <c r="BB156" s="3949">
        <f>I156+M156+Q156+U156+Y156+AC156+AG156+AK156+AO156+AS156+AW156+BA156</f>
        <v/>
      </c>
      <c r="BC156" s="3950" t="n"/>
    </row>
    <row customFormat="1" customHeight="1" ht="30" r="157" s="2012">
      <c r="A157" s="3944" t="inlineStr">
        <is>
          <t>CONSTRUCTION DE SITES TECHNIQUES CLE EN MAIN DANS LE CADRE DE LA COUVERTURE EN CONFIGURATION (GUL) DES ZONES RURALES ET ULTRA RURALES
LOT 3 :
FOURNITURE DE LOGICIELS (SOFTWARE) RAN POUR SOLUTION GUL REDUITE ET DE TRANSMISSION DE TYPE FH IP</t>
        </is>
      </c>
      <c r="B157" s="3945" t="inlineStr">
        <is>
          <t>BC25050011</t>
        </is>
      </c>
      <c r="C157" s="3946" t="n">
        <v>45791</v>
      </c>
      <c r="D157" s="3944" t="inlineStr">
        <is>
          <t>ERICSSON AB</t>
        </is>
      </c>
      <c r="E157" s="3944" t="inlineStr">
        <is>
          <t>DT</t>
        </is>
      </c>
      <c r="F157" s="3947" t="n">
        <v>0</v>
      </c>
      <c r="G157" s="3947" t="n">
        <v>0</v>
      </c>
      <c r="H157" s="3947" t="n">
        <v>0</v>
      </c>
      <c r="I157" s="3947" t="n">
        <v>0</v>
      </c>
      <c r="J157" s="3947" t="n">
        <v>0</v>
      </c>
      <c r="K157" s="3947" t="n">
        <v>0</v>
      </c>
      <c r="L157" s="3947" t="n">
        <v>0</v>
      </c>
      <c r="M157" s="3947" t="n">
        <v>0</v>
      </c>
      <c r="N157" s="3947" t="n">
        <v>0</v>
      </c>
      <c r="O157" s="3947" t="n">
        <v>0</v>
      </c>
      <c r="P157" s="3947" t="n">
        <v>0</v>
      </c>
      <c r="Q157" s="3947" t="n">
        <v>0</v>
      </c>
      <c r="R157" s="3947" t="n">
        <v>0</v>
      </c>
      <c r="S157" s="3947" t="n">
        <v>0</v>
      </c>
      <c r="T157" s="3947" t="n">
        <v>0</v>
      </c>
      <c r="U157" s="3947" t="n">
        <v>0</v>
      </c>
      <c r="V157" s="3947" t="n">
        <v>0</v>
      </c>
      <c r="W157" s="3947" t="n">
        <v>0</v>
      </c>
      <c r="X157" s="3947" t="n">
        <v>0</v>
      </c>
      <c r="Y157" s="3947" t="n">
        <v>0</v>
      </c>
      <c r="Z157" s="3947" t="n">
        <v>0</v>
      </c>
      <c r="AA157" s="3947" t="n">
        <v>0</v>
      </c>
      <c r="AB157" s="3947" t="n">
        <v>0</v>
      </c>
      <c r="AC157" s="3947" t="n">
        <v>0</v>
      </c>
      <c r="AD157" s="3947" t="n">
        <v>0</v>
      </c>
      <c r="AE157" s="3947" t="n">
        <v>0</v>
      </c>
      <c r="AF157" s="3947" t="n">
        <v>0</v>
      </c>
      <c r="AG157" s="3947" t="n">
        <v>0</v>
      </c>
      <c r="AH157" s="3947" t="n">
        <v>0</v>
      </c>
      <c r="AI157" s="3947" t="n">
        <v>0</v>
      </c>
      <c r="AJ157" s="3947" t="n">
        <v>0</v>
      </c>
      <c r="AK157" s="3947" t="n">
        <v>0</v>
      </c>
      <c r="AL157" s="3947" t="n">
        <v>0</v>
      </c>
      <c r="AM157" s="3947" t="n">
        <v>0</v>
      </c>
      <c r="AN157" s="3947" t="n">
        <v>0</v>
      </c>
      <c r="AO157" s="3947" t="n">
        <v>0</v>
      </c>
      <c r="AP157" s="3947" t="n">
        <v>0</v>
      </c>
      <c r="AQ157" s="3947" t="n">
        <v>0</v>
      </c>
      <c r="AR157" s="3947" t="n">
        <v>0</v>
      </c>
      <c r="AS157" s="3947" t="n">
        <v>0</v>
      </c>
      <c r="AT157" s="3947" t="n">
        <v>290558121</v>
      </c>
      <c r="AU157" s="3947" t="n">
        <v>0</v>
      </c>
      <c r="AV157" s="3947" t="n">
        <v>0</v>
      </c>
      <c r="AW157" s="3947" t="n">
        <v>290558121</v>
      </c>
      <c r="AX157" s="3948" t="n">
        <v>0</v>
      </c>
      <c r="AY157" s="3948" t="n">
        <v>0</v>
      </c>
      <c r="AZ157" s="3948" t="n">
        <v>0</v>
      </c>
      <c r="BA157" s="3948" t="n">
        <v>0</v>
      </c>
      <c r="BB157" s="3949">
        <f>I157+M157+Q157+U157+Y157+AC157+AG157+AK157+AO157+AS157+AW157+BA157</f>
        <v/>
      </c>
      <c r="BC157" s="3950" t="n"/>
    </row>
    <row customFormat="1" customHeight="1" ht="30" r="158" s="2012">
      <c r="A158" s="3944" t="inlineStr">
        <is>
          <t>CONSTRUCTION DE SITES TECHNIQUES CLE EN MAIN DANS LE CADRE DE LA COUVERTURE EN CONFIGURATION (GUL) DES ZONES RURALES ET ULTRA RURALES
LOT 3 : PRESTATION D'INSTALLATION ET MISE EN SERVICE DES EQUIPEMENTS</t>
        </is>
      </c>
      <c r="B158" s="3945" t="inlineStr">
        <is>
          <t>BC25050012</t>
        </is>
      </c>
      <c r="C158" s="3946" t="n">
        <v>45791</v>
      </c>
      <c r="D158" s="3944" t="inlineStr">
        <is>
          <t>ERICSSON SENEGAL SUCCURSALE AU BENIN</t>
        </is>
      </c>
      <c r="E158" s="3944" t="inlineStr">
        <is>
          <t>DT</t>
        </is>
      </c>
      <c r="F158" s="3947" t="n">
        <v>0</v>
      </c>
      <c r="G158" s="3947" t="n">
        <v>0</v>
      </c>
      <c r="H158" s="3947" t="n">
        <v>0</v>
      </c>
      <c r="I158" s="3947" t="n">
        <v>0</v>
      </c>
      <c r="J158" s="3947" t="n">
        <v>0</v>
      </c>
      <c r="K158" s="3947" t="n">
        <v>0</v>
      </c>
      <c r="L158" s="3947" t="n">
        <v>0</v>
      </c>
      <c r="M158" s="3947" t="n">
        <v>0</v>
      </c>
      <c r="N158" s="3947" t="n">
        <v>0</v>
      </c>
      <c r="O158" s="3947" t="n">
        <v>0</v>
      </c>
      <c r="P158" s="3947" t="n">
        <v>0</v>
      </c>
      <c r="Q158" s="3947" t="n">
        <v>0</v>
      </c>
      <c r="R158" s="3947" t="n">
        <v>0</v>
      </c>
      <c r="S158" s="3947" t="n">
        <v>0</v>
      </c>
      <c r="T158" s="3947" t="n">
        <v>0</v>
      </c>
      <c r="U158" s="3947" t="n">
        <v>0</v>
      </c>
      <c r="V158" s="3947" t="n">
        <v>0</v>
      </c>
      <c r="W158" s="3947" t="n">
        <v>0</v>
      </c>
      <c r="X158" s="3947" t="n">
        <v>0</v>
      </c>
      <c r="Y158" s="3947" t="n">
        <v>0</v>
      </c>
      <c r="Z158" s="3947" t="n">
        <v>0</v>
      </c>
      <c r="AA158" s="3947" t="n">
        <v>0</v>
      </c>
      <c r="AB158" s="3947" t="n">
        <v>0</v>
      </c>
      <c r="AC158" s="3947" t="n">
        <v>0</v>
      </c>
      <c r="AD158" s="3947" t="n">
        <v>0</v>
      </c>
      <c r="AE158" s="3947" t="n">
        <v>0</v>
      </c>
      <c r="AF158" s="3947" t="n">
        <v>0</v>
      </c>
      <c r="AG158" s="3947" t="n">
        <v>0</v>
      </c>
      <c r="AH158" s="3947" t="n">
        <v>0</v>
      </c>
      <c r="AI158" s="3947" t="n">
        <v>0</v>
      </c>
      <c r="AJ158" s="3947" t="n">
        <v>0</v>
      </c>
      <c r="AK158" s="3947" t="n">
        <v>0</v>
      </c>
      <c r="AL158" s="3947" t="n">
        <v>0</v>
      </c>
      <c r="AM158" s="3947" t="n">
        <v>0</v>
      </c>
      <c r="AN158" s="3947" t="n">
        <v>0</v>
      </c>
      <c r="AO158" s="3947" t="n">
        <v>0</v>
      </c>
      <c r="AP158" s="3947" t="n">
        <v>0</v>
      </c>
      <c r="AQ158" s="3947" t="n">
        <v>0</v>
      </c>
      <c r="AR158" s="3947" t="n">
        <v>0</v>
      </c>
      <c r="AS158" s="3947" t="n">
        <v>0</v>
      </c>
      <c r="AT158" s="3947" t="n">
        <v>0</v>
      </c>
      <c r="AU158" s="3947" t="n">
        <v>91858982</v>
      </c>
      <c r="AV158" s="3947" t="n">
        <v>0</v>
      </c>
      <c r="AW158" s="3947" t="n">
        <v>91858982</v>
      </c>
      <c r="AX158" s="3948" t="n">
        <v>0</v>
      </c>
      <c r="AY158" s="3948" t="n">
        <v>418468696</v>
      </c>
      <c r="AZ158" s="3948" t="n">
        <v>0</v>
      </c>
      <c r="BA158" s="3948" t="n">
        <v>418468696</v>
      </c>
      <c r="BB158" s="3949">
        <f>I158+M158+Q158+U158+Y158+AC158+AG158+AK158+AO158+AS158+AW158+BA158</f>
        <v/>
      </c>
      <c r="BC158" s="3950" t="n"/>
    </row>
    <row customFormat="1" customHeight="1" ht="30" r="159" s="2012">
      <c r="A159" s="3944" t="inlineStr">
        <is>
          <t>DEMANTELEMENT ET REMISE EN ETAT DU SITE AGBLANGANDAN</t>
        </is>
      </c>
      <c r="B159" s="3945" t="inlineStr">
        <is>
          <t>BC25050017</t>
        </is>
      </c>
      <c r="C159" s="3946" t="n">
        <v>45804</v>
      </c>
      <c r="D159" s="3944" t="inlineStr">
        <is>
          <t>IBJM</t>
        </is>
      </c>
      <c r="E159" s="3944" t="inlineStr">
        <is>
          <t>DT</t>
        </is>
      </c>
      <c r="F159" s="3947" t="n">
        <v>0</v>
      </c>
      <c r="G159" s="3947" t="n">
        <v>0</v>
      </c>
      <c r="H159" s="3947" t="n">
        <v>0</v>
      </c>
      <c r="I159" s="3947" t="n">
        <v>0</v>
      </c>
      <c r="J159" s="3947" t="n">
        <v>0</v>
      </c>
      <c r="K159" s="3947" t="n">
        <v>0</v>
      </c>
      <c r="L159" s="3947" t="n">
        <v>0</v>
      </c>
      <c r="M159" s="3947" t="n">
        <v>0</v>
      </c>
      <c r="N159" s="3947" t="n">
        <v>0</v>
      </c>
      <c r="O159" s="3947" t="n">
        <v>0</v>
      </c>
      <c r="P159" s="3947" t="n">
        <v>0</v>
      </c>
      <c r="Q159" s="3947" t="n">
        <v>0</v>
      </c>
      <c r="R159" s="3947" t="n">
        <v>0</v>
      </c>
      <c r="S159" s="3947" t="n">
        <v>0</v>
      </c>
      <c r="T159" s="3947" t="n">
        <v>0</v>
      </c>
      <c r="U159" s="3947" t="n">
        <v>0</v>
      </c>
      <c r="V159" s="3947" t="n">
        <v>0</v>
      </c>
      <c r="W159" s="3947" t="n">
        <v>0</v>
      </c>
      <c r="X159" s="3947" t="n">
        <v>0</v>
      </c>
      <c r="Y159" s="3947" t="n">
        <v>0</v>
      </c>
      <c r="Z159" s="3947" t="n">
        <v>0</v>
      </c>
      <c r="AA159" s="3947" t="n">
        <v>0</v>
      </c>
      <c r="AB159" s="3947" t="n">
        <v>0</v>
      </c>
      <c r="AC159" s="3947" t="n">
        <v>0</v>
      </c>
      <c r="AD159" s="3947" t="n">
        <v>0</v>
      </c>
      <c r="AE159" s="3947" t="n">
        <v>2132000</v>
      </c>
      <c r="AF159" s="3947" t="n">
        <v>0</v>
      </c>
      <c r="AG159" s="3947" t="n">
        <v>2132000</v>
      </c>
      <c r="AH159" s="3947" t="n">
        <v>0</v>
      </c>
      <c r="AI159" s="3947" t="n">
        <v>0</v>
      </c>
      <c r="AJ159" s="3947" t="n">
        <v>0</v>
      </c>
      <c r="AK159" s="3947" t="n">
        <v>0</v>
      </c>
      <c r="AL159" s="3947" t="n">
        <v>0</v>
      </c>
      <c r="AM159" s="3947" t="n">
        <v>0</v>
      </c>
      <c r="AN159" s="3947" t="n">
        <v>0</v>
      </c>
      <c r="AO159" s="3947" t="n">
        <v>0</v>
      </c>
      <c r="AP159" s="3947" t="n">
        <v>0</v>
      </c>
      <c r="AQ159" s="3947" t="n">
        <v>0</v>
      </c>
      <c r="AR159" s="3947" t="n">
        <v>0</v>
      </c>
      <c r="AS159" s="3947" t="n">
        <v>0</v>
      </c>
      <c r="AT159" s="3947" t="n">
        <v>0</v>
      </c>
      <c r="AU159" s="3947" t="n">
        <v>0</v>
      </c>
      <c r="AV159" s="3947" t="n">
        <v>0</v>
      </c>
      <c r="AW159" s="3947" t="n">
        <v>0</v>
      </c>
      <c r="AX159" s="3948" t="n">
        <v>0</v>
      </c>
      <c r="AY159" s="3948" t="n">
        <v>-2132000</v>
      </c>
      <c r="AZ159" s="3948" t="n">
        <v>0</v>
      </c>
      <c r="BA159" s="3948" t="n">
        <v>-2132000</v>
      </c>
      <c r="BB159" s="3949">
        <f>I159+M159+Q159+U159+Y159+AC159+AG159+AK159+AO159+AS159+AW159+BA159</f>
        <v/>
      </c>
      <c r="BC159" s="3950" t="n"/>
    </row>
    <row customFormat="1" customHeight="1" ht="30" r="160" s="2012">
      <c r="A160" s="3944" t="inlineStr">
        <is>
          <t>CONSTRUCTION DE SITES TECHNIQUES CLE EN MAIN DANS LE CADRE DE LA COUVERTURE EN CONFIGURATION (GUL) DES ZONES RURALES ET ULTRA RURALES
LOT 3 :
FOURNITURE ET TRANSPORT D'EQUIPEMENTS RAN ET DE TRANSMISSION DE TYPE FH IP POUR 40 SITES</t>
        </is>
      </c>
      <c r="B160" s="3945" t="inlineStr">
        <is>
          <t>BC25050018</t>
        </is>
      </c>
      <c r="C160" s="3946" t="n">
        <v>45796</v>
      </c>
      <c r="D160" s="3944" t="inlineStr">
        <is>
          <t>HUAWEI INTERNATIONAL Co. Limited</t>
        </is>
      </c>
      <c r="E160" s="3944" t="inlineStr">
        <is>
          <t>DT</t>
        </is>
      </c>
      <c r="F160" s="3947" t="n">
        <v>0</v>
      </c>
      <c r="G160" s="3947" t="n">
        <v>0</v>
      </c>
      <c r="H160" s="3947" t="n">
        <v>0</v>
      </c>
      <c r="I160" s="3947" t="n">
        <v>0</v>
      </c>
      <c r="J160" s="3947" t="n">
        <v>0</v>
      </c>
      <c r="K160" s="3947" t="n">
        <v>0</v>
      </c>
      <c r="L160" s="3947" t="n">
        <v>0</v>
      </c>
      <c r="M160" s="3947" t="n">
        <v>0</v>
      </c>
      <c r="N160" s="3947" t="n">
        <v>0</v>
      </c>
      <c r="O160" s="3947" t="n">
        <v>0</v>
      </c>
      <c r="P160" s="3947" t="n">
        <v>0</v>
      </c>
      <c r="Q160" s="3947" t="n">
        <v>0</v>
      </c>
      <c r="R160" s="3947" t="n">
        <v>0</v>
      </c>
      <c r="S160" s="3947" t="n">
        <v>0</v>
      </c>
      <c r="T160" s="3947" t="n">
        <v>0</v>
      </c>
      <c r="U160" s="3947" t="n">
        <v>0</v>
      </c>
      <c r="V160" s="3947" t="n">
        <v>0</v>
      </c>
      <c r="W160" s="3947" t="n">
        <v>0</v>
      </c>
      <c r="X160" s="3947" t="n">
        <v>0</v>
      </c>
      <c r="Y160" s="3947" t="n">
        <v>0</v>
      </c>
      <c r="Z160" s="3947" t="n">
        <v>0</v>
      </c>
      <c r="AA160" s="3947" t="n">
        <v>0</v>
      </c>
      <c r="AB160" s="3947" t="n">
        <v>0</v>
      </c>
      <c r="AC160" s="3947" t="n">
        <v>0</v>
      </c>
      <c r="AD160" s="3947" t="n">
        <v>0</v>
      </c>
      <c r="AE160" s="3947" t="n">
        <v>0</v>
      </c>
      <c r="AF160" s="3947" t="n">
        <v>0</v>
      </c>
      <c r="AG160" s="3947" t="n">
        <v>0</v>
      </c>
      <c r="AH160" s="3947" t="n">
        <v>0</v>
      </c>
      <c r="AI160" s="3947" t="n">
        <v>0</v>
      </c>
      <c r="AJ160" s="3947" t="n">
        <v>0</v>
      </c>
      <c r="AK160" s="3947" t="n">
        <v>0</v>
      </c>
      <c r="AL160" s="3947" t="n">
        <v>332322339</v>
      </c>
      <c r="AM160" s="3947" t="n">
        <v>0</v>
      </c>
      <c r="AN160" s="3947" t="n">
        <v>0</v>
      </c>
      <c r="AO160" s="3947" t="n">
        <v>332322339</v>
      </c>
      <c r="AP160" s="3947" t="n">
        <v>0</v>
      </c>
      <c r="AQ160" s="3947" t="n">
        <v>0</v>
      </c>
      <c r="AR160" s="3947" t="n">
        <v>30563314</v>
      </c>
      <c r="AS160" s="3947" t="n">
        <v>30563314</v>
      </c>
      <c r="AT160" s="3947" t="n">
        <v>0</v>
      </c>
      <c r="AU160" s="3947" t="n">
        <v>0</v>
      </c>
      <c r="AV160" s="3947" t="n">
        <v>7848465</v>
      </c>
      <c r="AW160" s="3947" t="n">
        <v>7848465</v>
      </c>
      <c r="AX160" s="3948" t="n">
        <v>0</v>
      </c>
      <c r="AY160" s="3948" t="n">
        <v>0</v>
      </c>
      <c r="AZ160" s="3948" t="n">
        <v>395314</v>
      </c>
      <c r="BA160" s="3948" t="n">
        <v>395314</v>
      </c>
      <c r="BB160" s="3949">
        <f>I160+M160+Q160+U160+Y160+AC160+AG160+AK160+AO160+AS160+AW160+BA160</f>
        <v/>
      </c>
      <c r="BC160" s="3950" t="n"/>
    </row>
    <row customFormat="1" customHeight="1" ht="30" r="161" s="2012">
      <c r="A161" s="3944" t="inlineStr">
        <is>
          <t>CONSTRUCTION DE SITES TECHNIQUES CLE EN MAIN DANS LE CADRE DE LA COUVERTURE EN CONFIGURATION (GUL) DES ZONES RURALES ET ULTRA RURALES</t>
        </is>
      </c>
      <c r="B161" s="3945" t="inlineStr">
        <is>
          <t>BC25050019</t>
        </is>
      </c>
      <c r="C161" s="3946" t="n">
        <v>45793</v>
      </c>
      <c r="D161" s="3944" t="inlineStr">
        <is>
          <t>HUAWEI TECHNOLOGIES BENIN</t>
        </is>
      </c>
      <c r="E161" s="3944" t="inlineStr">
        <is>
          <t>DT</t>
        </is>
      </c>
      <c r="F161" s="3947" t="n">
        <v>0</v>
      </c>
      <c r="G161" s="3947" t="n">
        <v>0</v>
      </c>
      <c r="H161" s="3947" t="n">
        <v>0</v>
      </c>
      <c r="I161" s="3947" t="n">
        <v>0</v>
      </c>
      <c r="J161" s="3947" t="n">
        <v>0</v>
      </c>
      <c r="K161" s="3947" t="n">
        <v>0</v>
      </c>
      <c r="L161" s="3947" t="n">
        <v>0</v>
      </c>
      <c r="M161" s="3947" t="n">
        <v>0</v>
      </c>
      <c r="N161" s="3947" t="n">
        <v>0</v>
      </c>
      <c r="O161" s="3947" t="n">
        <v>0</v>
      </c>
      <c r="P161" s="3947" t="n">
        <v>0</v>
      </c>
      <c r="Q161" s="3947" t="n">
        <v>0</v>
      </c>
      <c r="R161" s="3947" t="n">
        <v>0</v>
      </c>
      <c r="S161" s="3947" t="n">
        <v>0</v>
      </c>
      <c r="T161" s="3947" t="n">
        <v>0</v>
      </c>
      <c r="U161" s="3947" t="n">
        <v>0</v>
      </c>
      <c r="V161" s="3947" t="n">
        <v>0</v>
      </c>
      <c r="W161" s="3947" t="n">
        <v>0</v>
      </c>
      <c r="X161" s="3947" t="n">
        <v>0</v>
      </c>
      <c r="Y161" s="3947" t="n">
        <v>0</v>
      </c>
      <c r="Z161" s="3947" t="n">
        <v>0</v>
      </c>
      <c r="AA161" s="3947" t="n">
        <v>111466341</v>
      </c>
      <c r="AB161" s="3947" t="n">
        <v>0</v>
      </c>
      <c r="AC161" s="3947" t="n">
        <v>111466341</v>
      </c>
      <c r="AD161" s="3947" t="n">
        <v>0</v>
      </c>
      <c r="AE161" s="3947" t="n">
        <v>0</v>
      </c>
      <c r="AF161" s="3947" t="n">
        <v>0</v>
      </c>
      <c r="AG161" s="3947" t="n">
        <v>0</v>
      </c>
      <c r="AH161" s="3947" t="n">
        <v>0</v>
      </c>
      <c r="AI161" s="3947" t="n">
        <v>0</v>
      </c>
      <c r="AJ161" s="3947" t="n">
        <v>0</v>
      </c>
      <c r="AK161" s="3947" t="n">
        <v>0</v>
      </c>
      <c r="AL161" s="3947" t="n">
        <v>0</v>
      </c>
      <c r="AM161" s="3947" t="n">
        <v>0</v>
      </c>
      <c r="AN161" s="3947" t="n">
        <v>0</v>
      </c>
      <c r="AO161" s="3947" t="n">
        <v>0</v>
      </c>
      <c r="AP161" s="3947" t="n">
        <v>0</v>
      </c>
      <c r="AQ161" s="3947" t="n">
        <v>0</v>
      </c>
      <c r="AR161" s="3947" t="n">
        <v>0</v>
      </c>
      <c r="AS161" s="3947" t="n">
        <v>0</v>
      </c>
      <c r="AT161" s="3947" t="n">
        <v>0</v>
      </c>
      <c r="AU161" s="3947" t="n">
        <v>9288862</v>
      </c>
      <c r="AV161" s="3947" t="n">
        <v>0</v>
      </c>
      <c r="AW161" s="3947" t="n">
        <v>9288862</v>
      </c>
      <c r="AX161" s="3948" t="n">
        <v>0</v>
      </c>
      <c r="AY161" s="3948" t="n">
        <v>250799268</v>
      </c>
      <c r="AZ161" s="3948" t="n">
        <v>0</v>
      </c>
      <c r="BA161" s="3948" t="n">
        <v>250799268</v>
      </c>
      <c r="BB161" s="3949">
        <f>I161+M161+Q161+U161+Y161+AC161+AG161+AK161+AO161+AS161+AW161+BA161</f>
        <v/>
      </c>
      <c r="BC161" s="3950" t="n"/>
    </row>
    <row customFormat="1" customHeight="1" ht="30" r="162" s="2012">
      <c r="A162" s="3944" t="inlineStr">
        <is>
          <t>CONSTRUCTION DE SITES TECHNIQUES CLE EN MAIN DANS LE CADRE DE LA COUVERTURE EN CONFIGURATION (GUL) DES ZONES RURALES ET ULTRA RURALES</t>
        </is>
      </c>
      <c r="B162" s="3945" t="inlineStr">
        <is>
          <t>BC25050020</t>
        </is>
      </c>
      <c r="C162" s="3946" t="n">
        <v>45793</v>
      </c>
      <c r="D162" s="3944" t="inlineStr">
        <is>
          <t>HUAWEI TECHNOLOGIES CO LTD</t>
        </is>
      </c>
      <c r="E162" s="3944" t="inlineStr">
        <is>
          <t>DT</t>
        </is>
      </c>
      <c r="F162" s="3947" t="n">
        <v>0</v>
      </c>
      <c r="G162" s="3947" t="n">
        <v>0</v>
      </c>
      <c r="H162" s="3947" t="n">
        <v>0</v>
      </c>
      <c r="I162" s="3947" t="n">
        <v>0</v>
      </c>
      <c r="J162" s="3947" t="n">
        <v>0</v>
      </c>
      <c r="K162" s="3947" t="n">
        <v>0</v>
      </c>
      <c r="L162" s="3947" t="n">
        <v>0</v>
      </c>
      <c r="M162" s="3947" t="n">
        <v>0</v>
      </c>
      <c r="N162" s="3947" t="n">
        <v>0</v>
      </c>
      <c r="O162" s="3947" t="n">
        <v>0</v>
      </c>
      <c r="P162" s="3947" t="n">
        <v>0</v>
      </c>
      <c r="Q162" s="3947" t="n">
        <v>0</v>
      </c>
      <c r="R162" s="3947" t="n">
        <v>0</v>
      </c>
      <c r="S162" s="3947" t="n">
        <v>0</v>
      </c>
      <c r="T162" s="3947" t="n">
        <v>0</v>
      </c>
      <c r="U162" s="3947" t="n">
        <v>0</v>
      </c>
      <c r="V162" s="3947" t="n">
        <v>0</v>
      </c>
      <c r="W162" s="3947" t="n">
        <v>0</v>
      </c>
      <c r="X162" s="3947" t="n">
        <v>0</v>
      </c>
      <c r="Y162" s="3947" t="n">
        <v>0</v>
      </c>
      <c r="Z162" s="3947" t="n">
        <v>0</v>
      </c>
      <c r="AA162" s="3947" t="n">
        <v>0</v>
      </c>
      <c r="AB162" s="3947" t="n">
        <v>0</v>
      </c>
      <c r="AC162" s="3947" t="n">
        <v>0</v>
      </c>
      <c r="AD162" s="3947" t="n">
        <v>0</v>
      </c>
      <c r="AE162" s="3947" t="n">
        <v>0</v>
      </c>
      <c r="AF162" s="3947" t="n">
        <v>0</v>
      </c>
      <c r="AG162" s="3947" t="n">
        <v>0</v>
      </c>
      <c r="AH162" s="3947" t="n">
        <v>0</v>
      </c>
      <c r="AI162" s="3947" t="n">
        <v>0</v>
      </c>
      <c r="AJ162" s="3947" t="n">
        <v>0</v>
      </c>
      <c r="AK162" s="3947" t="n">
        <v>0</v>
      </c>
      <c r="AL162" s="3947" t="n">
        <v>0</v>
      </c>
      <c r="AM162" s="3947" t="n">
        <v>0</v>
      </c>
      <c r="AN162" s="3947" t="n">
        <v>0</v>
      </c>
      <c r="AO162" s="3947" t="n">
        <v>0</v>
      </c>
      <c r="AP162" s="3947" t="n">
        <v>0</v>
      </c>
      <c r="AQ162" s="3947" t="n">
        <v>0</v>
      </c>
      <c r="AR162" s="3947" t="n">
        <v>0</v>
      </c>
      <c r="AS162" s="3947" t="n">
        <v>0</v>
      </c>
      <c r="AT162" s="3947" t="n">
        <v>0</v>
      </c>
      <c r="AU162" s="3947" t="n">
        <v>20900653</v>
      </c>
      <c r="AV162" s="3947" t="n">
        <v>0</v>
      </c>
      <c r="AW162" s="3947" t="n">
        <v>20900653</v>
      </c>
      <c r="AX162" s="3948" t="n">
        <v>0</v>
      </c>
      <c r="AY162" s="3948" t="n">
        <v>0</v>
      </c>
      <c r="AZ162" s="3948" t="n">
        <v>0</v>
      </c>
      <c r="BA162" s="3948" t="n">
        <v>0</v>
      </c>
      <c r="BB162" s="3949">
        <f>I162+M162+Q162+U162+Y162+AC162+AG162+AK162+AO162+AS162+AW162+BA162</f>
        <v/>
      </c>
      <c r="BC162" s="3950" t="n"/>
    </row>
    <row customFormat="1" customHeight="1" ht="30" r="163" s="2012">
      <c r="A163" s="3944" t="inlineStr">
        <is>
          <t>CONSTRUCTION DE SITE CLE EN MAIN DANS LE CADRE DE LA COUVERTURE EN CONFIGURATION (GUL) REDUITE DES ZONES RURALES ET ULTRA RURALES
LOT 1 : FOURNITURE ET TRANSPORT DE PYLONE GREENFIELD DE 35M, DE STATION SOLAIRE ET DE CLOTURE GRILLAGEE POUR 115 SITES</t>
        </is>
      </c>
      <c r="B163" s="3945" t="inlineStr">
        <is>
          <t>BC25050021</t>
        </is>
      </c>
      <c r="C163" s="3946" t="n">
        <v>45796</v>
      </c>
      <c r="D163" s="3944" t="inlineStr">
        <is>
          <t>SAGEMCOM ENERGIE &amp; TELECOM</t>
        </is>
      </c>
      <c r="E163" s="3944" t="inlineStr">
        <is>
          <t>DT</t>
        </is>
      </c>
      <c r="F163" s="3947" t="n">
        <v>0</v>
      </c>
      <c r="G163" s="3947" t="n">
        <v>0</v>
      </c>
      <c r="H163" s="3947" t="n">
        <v>0</v>
      </c>
      <c r="I163" s="3947" t="n">
        <v>0</v>
      </c>
      <c r="J163" s="3947" t="n">
        <v>0</v>
      </c>
      <c r="K163" s="3947" t="n">
        <v>0</v>
      </c>
      <c r="L163" s="3947" t="n">
        <v>0</v>
      </c>
      <c r="M163" s="3947" t="n">
        <v>0</v>
      </c>
      <c r="N163" s="3947" t="n">
        <v>0</v>
      </c>
      <c r="O163" s="3947" t="n">
        <v>0</v>
      </c>
      <c r="P163" s="3947" t="n">
        <v>0</v>
      </c>
      <c r="Q163" s="3947" t="n">
        <v>0</v>
      </c>
      <c r="R163" s="3947" t="n">
        <v>0</v>
      </c>
      <c r="S163" s="3947" t="n">
        <v>0</v>
      </c>
      <c r="T163" s="3947" t="n">
        <v>0</v>
      </c>
      <c r="U163" s="3947" t="n">
        <v>0</v>
      </c>
      <c r="V163" s="3947" t="n">
        <v>0</v>
      </c>
      <c r="W163" s="3947" t="n">
        <v>0</v>
      </c>
      <c r="X163" s="3947" t="n">
        <v>0</v>
      </c>
      <c r="Y163" s="3947" t="n">
        <v>0</v>
      </c>
      <c r="Z163" s="3947" t="n">
        <v>0</v>
      </c>
      <c r="AA163" s="3947" t="n">
        <v>0</v>
      </c>
      <c r="AB163" s="3947" t="n">
        <v>0</v>
      </c>
      <c r="AC163" s="3947" t="n">
        <v>0</v>
      </c>
      <c r="AD163" s="3947" t="n">
        <v>0</v>
      </c>
      <c r="AE163" s="3947" t="n">
        <v>0</v>
      </c>
      <c r="AF163" s="3947" t="n">
        <v>0</v>
      </c>
      <c r="AG163" s="3947" t="n">
        <v>0</v>
      </c>
      <c r="AH163" s="3947" t="n">
        <v>0</v>
      </c>
      <c r="AI163" s="3947" t="n">
        <v>0</v>
      </c>
      <c r="AJ163" s="3947" t="n">
        <v>0</v>
      </c>
      <c r="AK163" s="3947" t="n">
        <v>0</v>
      </c>
      <c r="AL163" s="3947" t="n">
        <v>0</v>
      </c>
      <c r="AM163" s="3947" t="n">
        <v>0</v>
      </c>
      <c r="AN163" s="3947" t="n">
        <v>0</v>
      </c>
      <c r="AO163" s="3947" t="n">
        <v>0</v>
      </c>
      <c r="AP163" s="3947" t="n">
        <v>0</v>
      </c>
      <c r="AQ163" s="3947" t="n">
        <v>0</v>
      </c>
      <c r="AR163" s="3947" t="n">
        <v>107802295</v>
      </c>
      <c r="AS163" s="3947" t="n">
        <v>107802295</v>
      </c>
      <c r="AT163" s="3947" t="n">
        <v>910848869</v>
      </c>
      <c r="AU163" s="3947" t="n">
        <v>0</v>
      </c>
      <c r="AV163" s="3947" t="n">
        <v>81954186</v>
      </c>
      <c r="AW163" s="3947" t="n">
        <v>992803055</v>
      </c>
      <c r="AX163" s="3948" t="n">
        <v>607232580</v>
      </c>
      <c r="AY163" s="3948" t="n">
        <v>0</v>
      </c>
      <c r="AZ163" s="3948" t="n">
        <v>11611199</v>
      </c>
      <c r="BA163" s="3948" t="n">
        <v>618843779</v>
      </c>
      <c r="BB163" s="3949">
        <f>I163+M163+Q163+U163+Y163+AC163+AG163+AK163+AO163+AS163+AW163+BA163</f>
        <v/>
      </c>
      <c r="BC163" s="3950" t="n"/>
    </row>
    <row customFormat="1" customHeight="1" ht="30" r="164" s="2012">
      <c r="A164" s="3944" t="inlineStr">
        <is>
          <t>CONSTRUCTION DE SITE CLE EN MAIN DANS LE CADRE DE LA COUVERTURE EN CONFIGURATION (GUL) REDUITE DES ZONES RURALES ET ULTRA RURALES LOT 1 : INSTALLATION DE PYLONE GREENFIELD DE 35M, DE STATION SOLAIRE ET DE CLOTURE GRILLAGEE POUR 115 SITES</t>
        </is>
      </c>
      <c r="B164" s="3945" t="inlineStr">
        <is>
          <t>BC25050022</t>
        </is>
      </c>
      <c r="C164" s="3946" t="n">
        <v>45796</v>
      </c>
      <c r="D164" s="3944" t="inlineStr">
        <is>
          <t>SAGEMCOM BENIN</t>
        </is>
      </c>
      <c r="E164" s="3944" t="inlineStr">
        <is>
          <t>DT</t>
        </is>
      </c>
      <c r="F164" s="3947" t="n">
        <v>0</v>
      </c>
      <c r="G164" s="3947" t="n">
        <v>0</v>
      </c>
      <c r="H164" s="3947" t="n">
        <v>0</v>
      </c>
      <c r="I164" s="3947" t="n">
        <v>0</v>
      </c>
      <c r="J164" s="3947" t="n">
        <v>0</v>
      </c>
      <c r="K164" s="3947" t="n">
        <v>0</v>
      </c>
      <c r="L164" s="3947" t="n">
        <v>0</v>
      </c>
      <c r="M164" s="3947" t="n">
        <v>0</v>
      </c>
      <c r="N164" s="3947" t="n">
        <v>0</v>
      </c>
      <c r="O164" s="3947" t="n">
        <v>0</v>
      </c>
      <c r="P164" s="3947" t="n">
        <v>0</v>
      </c>
      <c r="Q164" s="3947" t="n">
        <v>0</v>
      </c>
      <c r="R164" s="3947" t="n">
        <v>0</v>
      </c>
      <c r="S164" s="3947" t="n">
        <v>0</v>
      </c>
      <c r="T164" s="3947" t="n">
        <v>0</v>
      </c>
      <c r="U164" s="3947" t="n">
        <v>0</v>
      </c>
      <c r="V164" s="3947" t="n">
        <v>0</v>
      </c>
      <c r="W164" s="3947" t="n">
        <v>0</v>
      </c>
      <c r="X164" s="3947" t="n">
        <v>0</v>
      </c>
      <c r="Y164" s="3947" t="n">
        <v>0</v>
      </c>
      <c r="Z164" s="3947" t="n">
        <v>0</v>
      </c>
      <c r="AA164" s="3947" t="n">
        <v>0</v>
      </c>
      <c r="AB164" s="3947" t="n">
        <v>0</v>
      </c>
      <c r="AC164" s="3947" t="n">
        <v>0</v>
      </c>
      <c r="AD164" s="3947" t="n">
        <v>0</v>
      </c>
      <c r="AE164" s="3947" t="n">
        <v>0</v>
      </c>
      <c r="AF164" s="3947" t="n">
        <v>0</v>
      </c>
      <c r="AG164" s="3947" t="n">
        <v>0</v>
      </c>
      <c r="AH164" s="3947" t="n">
        <v>0</v>
      </c>
      <c r="AI164" s="3947" t="n">
        <v>0</v>
      </c>
      <c r="AJ164" s="3947" t="n">
        <v>0</v>
      </c>
      <c r="AK164" s="3947" t="n">
        <v>0</v>
      </c>
      <c r="AL164" s="3947" t="n">
        <v>0</v>
      </c>
      <c r="AM164" s="3947" t="n">
        <v>0</v>
      </c>
      <c r="AN164" s="3947" t="n">
        <v>0</v>
      </c>
      <c r="AO164" s="3947" t="n">
        <v>0</v>
      </c>
      <c r="AP164" s="3947" t="n">
        <v>0</v>
      </c>
      <c r="AQ164" s="3947" t="n">
        <v>0</v>
      </c>
      <c r="AR164" s="3947" t="n">
        <v>0</v>
      </c>
      <c r="AS164" s="3947" t="n">
        <v>0</v>
      </c>
      <c r="AT164" s="3947" t="n">
        <v>0</v>
      </c>
      <c r="AU164" s="3947" t="n">
        <v>272764480</v>
      </c>
      <c r="AV164" s="3947" t="n">
        <v>0</v>
      </c>
      <c r="AW164" s="3947" t="n">
        <v>272764480</v>
      </c>
      <c r="AX164" s="3948" t="n">
        <v>0</v>
      </c>
      <c r="AY164" s="3948" t="n">
        <v>444035200</v>
      </c>
      <c r="AZ164" s="3948" t="n">
        <v>0</v>
      </c>
      <c r="BA164" s="3948" t="n">
        <v>444035200</v>
      </c>
      <c r="BB164" s="3949">
        <f>I164+M164+Q164+U164+Y164+AC164+AG164+AK164+AO164+AS164+AW164+BA164</f>
        <v/>
      </c>
      <c r="BC164" s="3950" t="n"/>
    </row>
    <row customFormat="1" customHeight="1" ht="30" r="165" s="2012">
      <c r="A165" s="3944" t="inlineStr">
        <is>
          <t>CONSTRUCTION DE SITE CLE EN MAIN DANS LE CADRE DE LA COUVERTURE EN CONFIGURATION (GUL) REDUITE DES ZONES RURALES ET ULTRA RURALES FOURNITURE ET TRANSPORT DES INFRASTRUCTURES PASSIVES POUR VINGT-CINQ (25) SITES RURAUX: AMENAGEMENT DES SITES COLOC (LOT2)</t>
        </is>
      </c>
      <c r="B165" s="3945" t="inlineStr">
        <is>
          <t>BC25050023</t>
        </is>
      </c>
      <c r="C165" s="3946" t="n">
        <v>45796</v>
      </c>
      <c r="D165" s="3944" t="inlineStr">
        <is>
          <t>SAGEMCOM ENERGIE &amp; TELECOM</t>
        </is>
      </c>
      <c r="E165" s="3944" t="inlineStr">
        <is>
          <t>DT</t>
        </is>
      </c>
      <c r="F165" s="3947" t="n">
        <v>0</v>
      </c>
      <c r="G165" s="3947" t="n">
        <v>0</v>
      </c>
      <c r="H165" s="3947" t="n">
        <v>0</v>
      </c>
      <c r="I165" s="3947" t="n">
        <v>0</v>
      </c>
      <c r="J165" s="3947" t="n">
        <v>0</v>
      </c>
      <c r="K165" s="3947" t="n">
        <v>0</v>
      </c>
      <c r="L165" s="3947" t="n">
        <v>0</v>
      </c>
      <c r="M165" s="3947" t="n">
        <v>0</v>
      </c>
      <c r="N165" s="3947" t="n">
        <v>0</v>
      </c>
      <c r="O165" s="3947" t="n">
        <v>0</v>
      </c>
      <c r="P165" s="3947" t="n">
        <v>0</v>
      </c>
      <c r="Q165" s="3947" t="n">
        <v>0</v>
      </c>
      <c r="R165" s="3947" t="n">
        <v>0</v>
      </c>
      <c r="S165" s="3947" t="n">
        <v>0</v>
      </c>
      <c r="T165" s="3947" t="n">
        <v>0</v>
      </c>
      <c r="U165" s="3947" t="n">
        <v>0</v>
      </c>
      <c r="V165" s="3947" t="n">
        <v>0</v>
      </c>
      <c r="W165" s="3947" t="n">
        <v>0</v>
      </c>
      <c r="X165" s="3947" t="n">
        <v>0</v>
      </c>
      <c r="Y165" s="3947" t="n">
        <v>0</v>
      </c>
      <c r="Z165" s="3947" t="n">
        <v>0</v>
      </c>
      <c r="AA165" s="3947" t="n">
        <v>0</v>
      </c>
      <c r="AB165" s="3947" t="n">
        <v>0</v>
      </c>
      <c r="AC165" s="3947" t="n">
        <v>0</v>
      </c>
      <c r="AD165" s="3947" t="n">
        <v>0</v>
      </c>
      <c r="AE165" s="3947" t="n">
        <v>0</v>
      </c>
      <c r="AF165" s="3947" t="n">
        <v>0</v>
      </c>
      <c r="AG165" s="3947" t="n">
        <v>0</v>
      </c>
      <c r="AH165" s="3947" t="n">
        <v>0</v>
      </c>
      <c r="AI165" s="3947" t="n">
        <v>0</v>
      </c>
      <c r="AJ165" s="3947" t="n">
        <v>0</v>
      </c>
      <c r="AK165" s="3947" t="n">
        <v>0</v>
      </c>
      <c r="AL165" s="3947" t="n">
        <v>0</v>
      </c>
      <c r="AM165" s="3947" t="n">
        <v>0</v>
      </c>
      <c r="AN165" s="3947" t="n">
        <v>0</v>
      </c>
      <c r="AO165" s="3947" t="n">
        <v>0</v>
      </c>
      <c r="AP165" s="3947" t="n">
        <v>0</v>
      </c>
      <c r="AQ165" s="3947" t="n">
        <v>0</v>
      </c>
      <c r="AR165" s="3947" t="n">
        <v>0</v>
      </c>
      <c r="AS165" s="3947" t="n">
        <v>0</v>
      </c>
      <c r="AT165" s="3947" t="n">
        <v>0</v>
      </c>
      <c r="AU165" s="3947" t="n">
        <v>0</v>
      </c>
      <c r="AV165" s="3947" t="n">
        <v>0</v>
      </c>
      <c r="AW165" s="3947" t="n">
        <v>0</v>
      </c>
      <c r="AX165" s="3948" t="n">
        <v>200558820</v>
      </c>
      <c r="AY165" s="3948" t="n">
        <v>0</v>
      </c>
      <c r="AZ165" s="3948" t="n">
        <v>4408293</v>
      </c>
      <c r="BA165" s="3948" t="n">
        <v>204967113</v>
      </c>
      <c r="BB165" s="3949">
        <f>I165+M165+Q165+U165+Y165+AC165+AG165+AK165+AO165+AS165+AW165+BA165</f>
        <v/>
      </c>
      <c r="BC165" s="3950" t="n"/>
    </row>
    <row customFormat="1" customHeight="1" ht="30" r="166" s="2028">
      <c r="A166" s="3944" t="inlineStr">
        <is>
          <t xml:space="preserve">CONSTRUCTION DE SITE CLE EN MAIN DANS LE CADRE DE LA COUVERTURE EN CONFIGURATION (GUL) REDUITE DES ZONES RURALES ET ULTRA RURALES
LOT 1 FOURNITURE, TRANSPORT DE PYLONE GREENFIELD DE 35M, DE STATION SOLAIRE ET DE CLOTURE GRILLAGEE POUR 25 SITES
</t>
        </is>
      </c>
      <c r="B166" s="3945" t="inlineStr">
        <is>
          <t>BC25050024</t>
        </is>
      </c>
      <c r="C166" s="3946" t="n">
        <v>45796</v>
      </c>
      <c r="D166" s="3944" t="inlineStr">
        <is>
          <t>CETELEC SA</t>
        </is>
      </c>
      <c r="E166" s="3944" t="inlineStr">
        <is>
          <t>DT</t>
        </is>
      </c>
      <c r="F166" s="3947" t="n">
        <v>0</v>
      </c>
      <c r="G166" s="3947" t="n">
        <v>0</v>
      </c>
      <c r="H166" s="3947" t="n">
        <v>0</v>
      </c>
      <c r="I166" s="3947" t="n">
        <v>0</v>
      </c>
      <c r="J166" s="3947" t="n">
        <v>0</v>
      </c>
      <c r="K166" s="3947" t="n">
        <v>0</v>
      </c>
      <c r="L166" s="3947" t="n">
        <v>0</v>
      </c>
      <c r="M166" s="3947" t="n">
        <v>0</v>
      </c>
      <c r="N166" s="3947" t="n">
        <v>0</v>
      </c>
      <c r="O166" s="3947" t="n">
        <v>0</v>
      </c>
      <c r="P166" s="3947" t="n">
        <v>0</v>
      </c>
      <c r="Q166" s="3947" t="n">
        <v>0</v>
      </c>
      <c r="R166" s="3947" t="n">
        <v>0</v>
      </c>
      <c r="S166" s="3947" t="n">
        <v>0</v>
      </c>
      <c r="T166" s="3947" t="n">
        <v>0</v>
      </c>
      <c r="U166" s="3947" t="n">
        <v>0</v>
      </c>
      <c r="V166" s="3947" t="n">
        <v>0</v>
      </c>
      <c r="W166" s="3947" t="n">
        <v>0</v>
      </c>
      <c r="X166" s="3947" t="n">
        <v>0</v>
      </c>
      <c r="Y166" s="3947" t="n">
        <v>0</v>
      </c>
      <c r="Z166" s="3947" t="n">
        <v>0</v>
      </c>
      <c r="AA166" s="3947" t="n">
        <v>0</v>
      </c>
      <c r="AB166" s="3947" t="n">
        <v>0</v>
      </c>
      <c r="AC166" s="3947" t="n">
        <v>0</v>
      </c>
      <c r="AD166" s="3947" t="n">
        <v>0</v>
      </c>
      <c r="AE166" s="3947" t="n">
        <v>0</v>
      </c>
      <c r="AF166" s="3947" t="n">
        <v>0</v>
      </c>
      <c r="AG166" s="3947" t="n">
        <v>0</v>
      </c>
      <c r="AH166" s="3947" t="n">
        <v>0</v>
      </c>
      <c r="AI166" s="3947" t="n">
        <v>0</v>
      </c>
      <c r="AJ166" s="3947" t="n">
        <v>0</v>
      </c>
      <c r="AK166" s="3947" t="n">
        <v>0</v>
      </c>
      <c r="AL166" s="3947" t="n">
        <v>416349150</v>
      </c>
      <c r="AM166" s="3947" t="n">
        <v>0</v>
      </c>
      <c r="AN166" s="3947" t="n">
        <v>0</v>
      </c>
      <c r="AO166" s="3947" t="n">
        <v>416349150</v>
      </c>
      <c r="AP166" s="3947" t="n">
        <v>0</v>
      </c>
      <c r="AQ166" s="3947" t="n">
        <v>0</v>
      </c>
      <c r="AR166" s="3947" t="n">
        <v>0</v>
      </c>
      <c r="AS166" s="3947" t="n">
        <v>0</v>
      </c>
      <c r="AT166" s="3947" t="n">
        <v>0</v>
      </c>
      <c r="AU166" s="3947" t="n">
        <v>0</v>
      </c>
      <c r="AV166" s="3947" t="n">
        <v>0</v>
      </c>
      <c r="AW166" s="3947" t="n">
        <v>0</v>
      </c>
      <c r="AX166" s="3948" t="n">
        <v>0</v>
      </c>
      <c r="AY166" s="3948" t="n">
        <v>0</v>
      </c>
      <c r="AZ166" s="3948" t="n">
        <v>0</v>
      </c>
      <c r="BA166" s="3948" t="n">
        <v>0</v>
      </c>
      <c r="BB166" s="3949">
        <f>I166+M166+Q166+U166+Y166+AC166+AG166+AK166+AO166+AS166+AW166+BA166</f>
        <v/>
      </c>
      <c r="BC166" s="3950" t="n"/>
    </row>
    <row customFormat="1" customHeight="1" ht="30" r="167" s="2012">
      <c r="A167" s="3944" t="inlineStr">
        <is>
          <t>CONSTRUCTION DE SITE CLE EN MAIN DANS LE CADRE DE LA COUVERTURE EN CONFIGURATION (GUL) REDUITE DES ZONES RURALES ET ULTRA RURALES LOT 1 INSTALLATION DE PYLONE GREENFIELD DE 35M, DE STATION SOLAIRE ET DE CLOTURE GRILLAGEE POUR 25 SITES</t>
        </is>
      </c>
      <c r="B167" s="3945" t="inlineStr">
        <is>
          <t>BC25050025</t>
        </is>
      </c>
      <c r="C167" s="3946" t="n">
        <v>45796</v>
      </c>
      <c r="D167" s="3944" t="inlineStr">
        <is>
          <t>CETELEC</t>
        </is>
      </c>
      <c r="E167" s="3944" t="inlineStr">
        <is>
          <t>DT</t>
        </is>
      </c>
      <c r="F167" s="3947" t="n">
        <v>0</v>
      </c>
      <c r="G167" s="3947" t="n">
        <v>0</v>
      </c>
      <c r="H167" s="3947" t="n">
        <v>0</v>
      </c>
      <c r="I167" s="3947" t="n">
        <v>0</v>
      </c>
      <c r="J167" s="3947" t="n">
        <v>0</v>
      </c>
      <c r="K167" s="3947" t="n">
        <v>0</v>
      </c>
      <c r="L167" s="3947" t="n">
        <v>0</v>
      </c>
      <c r="M167" s="3947" t="n">
        <v>0</v>
      </c>
      <c r="N167" s="3947" t="n">
        <v>0</v>
      </c>
      <c r="O167" s="3947" t="n">
        <v>0</v>
      </c>
      <c r="P167" s="3947" t="n">
        <v>0</v>
      </c>
      <c r="Q167" s="3947" t="n">
        <v>0</v>
      </c>
      <c r="R167" s="3947" t="n">
        <v>0</v>
      </c>
      <c r="S167" s="3947" t="n">
        <v>0</v>
      </c>
      <c r="T167" s="3947" t="n">
        <v>0</v>
      </c>
      <c r="U167" s="3947" t="n">
        <v>0</v>
      </c>
      <c r="V167" s="3947" t="n">
        <v>0</v>
      </c>
      <c r="W167" s="3947" t="n">
        <v>0</v>
      </c>
      <c r="X167" s="3947" t="n">
        <v>0</v>
      </c>
      <c r="Y167" s="3947" t="n">
        <v>0</v>
      </c>
      <c r="Z167" s="3947" t="n">
        <v>0</v>
      </c>
      <c r="AA167" s="3947" t="n">
        <v>0</v>
      </c>
      <c r="AB167" s="3947" t="n">
        <v>0</v>
      </c>
      <c r="AC167" s="3947" t="n">
        <v>0</v>
      </c>
      <c r="AD167" s="3947" t="n">
        <v>0</v>
      </c>
      <c r="AE167" s="3947" t="n">
        <v>0</v>
      </c>
      <c r="AF167" s="3947" t="n">
        <v>0</v>
      </c>
      <c r="AG167" s="3947" t="n">
        <v>0</v>
      </c>
      <c r="AH167" s="3947" t="n">
        <v>0</v>
      </c>
      <c r="AI167" s="3947" t="n">
        <v>0</v>
      </c>
      <c r="AJ167" s="3947" t="n">
        <v>0</v>
      </c>
      <c r="AK167" s="3947" t="n">
        <v>0</v>
      </c>
      <c r="AL167" s="3947" t="n">
        <v>0</v>
      </c>
      <c r="AM167" s="3947" t="n">
        <v>0</v>
      </c>
      <c r="AN167" s="3947" t="n">
        <v>0</v>
      </c>
      <c r="AO167" s="3947" t="n">
        <v>0</v>
      </c>
      <c r="AP167" s="3947" t="n">
        <v>0</v>
      </c>
      <c r="AQ167" s="3947" t="n">
        <v>0</v>
      </c>
      <c r="AR167" s="3947" t="n">
        <v>0</v>
      </c>
      <c r="AS167" s="3947" t="n">
        <v>0</v>
      </c>
      <c r="AT167" s="3947" t="n">
        <v>0</v>
      </c>
      <c r="AU167" s="3947" t="n">
        <v>112659694</v>
      </c>
      <c r="AV167" s="3947" t="n">
        <v>0</v>
      </c>
      <c r="AW167" s="3947" t="n">
        <v>112659694</v>
      </c>
      <c r="AX167" s="3948" t="n">
        <v>0</v>
      </c>
      <c r="AY167" s="3948" t="n">
        <v>88518331</v>
      </c>
      <c r="AZ167" s="3948" t="n">
        <v>0</v>
      </c>
      <c r="BA167" s="3948" t="n">
        <v>88518331</v>
      </c>
      <c r="BB167" s="3949">
        <f>I167+M167+Q167+U167+Y167+AC167+AG167+AK167+AO167+AS167+AW167+BA167</f>
        <v/>
      </c>
      <c r="BC167" s="3950" t="n"/>
    </row>
    <row customFormat="1" customHeight="1" ht="30" r="168" s="2012">
      <c r="A168" s="3944" t="inlineStr">
        <is>
          <t>CONSTRUCTION DE SITE CLE EN MAIN DANS LE CADRE DE LA COUVERTURE EN CONFIGURATION (GUL) REDUITE DES ZONES RURALES ET ULTRA RURALES TRANSPORT ET INSTALLATION DES INFRASTRUCTURES PASSIVES POUR VINGT-CINQ (25) SITES RURAUX: AMENAGEMENT DE SITES COLOC (LOT2)</t>
        </is>
      </c>
      <c r="B168" s="3945" t="inlineStr">
        <is>
          <t>BC25050026</t>
        </is>
      </c>
      <c r="C168" s="3946" t="n">
        <v>45796</v>
      </c>
      <c r="D168" s="3944" t="inlineStr">
        <is>
          <t>SAGEMCOM BENIN</t>
        </is>
      </c>
      <c r="E168" s="3944" t="inlineStr">
        <is>
          <t>DT</t>
        </is>
      </c>
      <c r="F168" s="3947" t="n">
        <v>0</v>
      </c>
      <c r="G168" s="3947" t="n">
        <v>0</v>
      </c>
      <c r="H168" s="3947" t="n">
        <v>0</v>
      </c>
      <c r="I168" s="3947" t="n">
        <v>0</v>
      </c>
      <c r="J168" s="3947" t="n">
        <v>0</v>
      </c>
      <c r="K168" s="3947" t="n">
        <v>0</v>
      </c>
      <c r="L168" s="3947" t="n">
        <v>0</v>
      </c>
      <c r="M168" s="3947" t="n">
        <v>0</v>
      </c>
      <c r="N168" s="3947" t="n">
        <v>0</v>
      </c>
      <c r="O168" s="3947" t="n">
        <v>0</v>
      </c>
      <c r="P168" s="3947" t="n">
        <v>0</v>
      </c>
      <c r="Q168" s="3947" t="n">
        <v>0</v>
      </c>
      <c r="R168" s="3947" t="n">
        <v>0</v>
      </c>
      <c r="S168" s="3947" t="n">
        <v>0</v>
      </c>
      <c r="T168" s="3947" t="n">
        <v>0</v>
      </c>
      <c r="U168" s="3947" t="n">
        <v>0</v>
      </c>
      <c r="V168" s="3947" t="n">
        <v>0</v>
      </c>
      <c r="W168" s="3947" t="n">
        <v>0</v>
      </c>
      <c r="X168" s="3947" t="n">
        <v>0</v>
      </c>
      <c r="Y168" s="3947" t="n">
        <v>0</v>
      </c>
      <c r="Z168" s="3947" t="n">
        <v>0</v>
      </c>
      <c r="AA168" s="3947" t="n">
        <v>0</v>
      </c>
      <c r="AB168" s="3947" t="n">
        <v>0</v>
      </c>
      <c r="AC168" s="3947" t="n">
        <v>0</v>
      </c>
      <c r="AD168" s="3947" t="n">
        <v>0</v>
      </c>
      <c r="AE168" s="3947" t="n">
        <v>0</v>
      </c>
      <c r="AF168" s="3947" t="n">
        <v>0</v>
      </c>
      <c r="AG168" s="3947" t="n">
        <v>0</v>
      </c>
      <c r="AH168" s="3947" t="n">
        <v>0</v>
      </c>
      <c r="AI168" s="3947" t="n">
        <v>0</v>
      </c>
      <c r="AJ168" s="3947" t="n">
        <v>0</v>
      </c>
      <c r="AK168" s="3947" t="n">
        <v>0</v>
      </c>
      <c r="AL168" s="3947" t="n">
        <v>0</v>
      </c>
      <c r="AM168" s="3947" t="n">
        <v>0</v>
      </c>
      <c r="AN168" s="3947" t="n">
        <v>0</v>
      </c>
      <c r="AO168" s="3947" t="n">
        <v>0</v>
      </c>
      <c r="AP168" s="3947" t="n">
        <v>0</v>
      </c>
      <c r="AQ168" s="3947" t="n">
        <v>0</v>
      </c>
      <c r="AR168" s="3947" t="n">
        <v>0</v>
      </c>
      <c r="AS168" s="3947" t="n">
        <v>0</v>
      </c>
      <c r="AT168" s="3947" t="n">
        <v>0</v>
      </c>
      <c r="AU168" s="3947" t="n">
        <v>0</v>
      </c>
      <c r="AV168" s="3947" t="n">
        <v>0</v>
      </c>
      <c r="AW168" s="3947" t="n">
        <v>0</v>
      </c>
      <c r="AX168" s="3948" t="n">
        <v>0</v>
      </c>
      <c r="AY168" s="3948" t="n">
        <v>6717440</v>
      </c>
      <c r="AZ168" s="3948" t="n">
        <v>0</v>
      </c>
      <c r="BA168" s="3948" t="n">
        <v>6717440</v>
      </c>
      <c r="BB168" s="3949">
        <f>I168+M168+Q168+U168+Y168+AC168+AG168+AK168+AO168+AS168+AW168+BA168</f>
        <v/>
      </c>
      <c r="BC168" s="3950" t="n"/>
    </row>
    <row customFormat="1" customHeight="1" ht="30" r="169" s="2012">
      <c r="A169" s="3944" t="inlineStr">
        <is>
          <t>MODERNISATION ET SUPERVISION DE L’ATELIER D’ENERGIE AC (RBO) DU CENTRE TECHNIQUE DE BOHICON</t>
        </is>
      </c>
      <c r="B169" s="3945" t="inlineStr">
        <is>
          <t>BC25050027</t>
        </is>
      </c>
      <c r="C169" s="3946" t="n">
        <v>45804</v>
      </c>
      <c r="D169" s="3944" t="inlineStr">
        <is>
          <t>AFRICA FOURNITURES ET SERVICES</t>
        </is>
      </c>
      <c r="E169" s="3944" t="inlineStr">
        <is>
          <t>DT</t>
        </is>
      </c>
      <c r="F169" s="3947" t="n">
        <v>0</v>
      </c>
      <c r="G169" s="3947" t="n">
        <v>0</v>
      </c>
      <c r="H169" s="3947" t="n">
        <v>0</v>
      </c>
      <c r="I169" s="3947" t="n">
        <v>0</v>
      </c>
      <c r="J169" s="3947" t="n">
        <v>0</v>
      </c>
      <c r="K169" s="3947" t="n">
        <v>0</v>
      </c>
      <c r="L169" s="3947" t="n">
        <v>0</v>
      </c>
      <c r="M169" s="3947" t="n">
        <v>0</v>
      </c>
      <c r="N169" s="3947" t="n">
        <v>0</v>
      </c>
      <c r="O169" s="3947" t="n">
        <v>0</v>
      </c>
      <c r="P169" s="3947" t="n">
        <v>0</v>
      </c>
      <c r="Q169" s="3947" t="n">
        <v>0</v>
      </c>
      <c r="R169" s="3947" t="n">
        <v>0</v>
      </c>
      <c r="S169" s="3947" t="n">
        <v>0</v>
      </c>
      <c r="T169" s="3947" t="n">
        <v>0</v>
      </c>
      <c r="U169" s="3947" t="n">
        <v>0</v>
      </c>
      <c r="V169" s="3947" t="n">
        <v>0</v>
      </c>
      <c r="W169" s="3947" t="n">
        <v>0</v>
      </c>
      <c r="X169" s="3947" t="n">
        <v>0</v>
      </c>
      <c r="Y169" s="3947" t="n">
        <v>0</v>
      </c>
      <c r="Z169" s="3947" t="n">
        <v>0</v>
      </c>
      <c r="AA169" s="3947" t="n">
        <v>0</v>
      </c>
      <c r="AB169" s="3947" t="n">
        <v>0</v>
      </c>
      <c r="AC169" s="3947" t="n">
        <v>0</v>
      </c>
      <c r="AD169" s="3947" t="n">
        <v>0</v>
      </c>
      <c r="AE169" s="3947" t="n">
        <v>0</v>
      </c>
      <c r="AF169" s="3947" t="n">
        <v>0</v>
      </c>
      <c r="AG169" s="3947" t="n">
        <v>0</v>
      </c>
      <c r="AH169" s="3947" t="n">
        <v>0</v>
      </c>
      <c r="AI169" s="3947" t="n">
        <v>0</v>
      </c>
      <c r="AJ169" s="3947" t="n">
        <v>0</v>
      </c>
      <c r="AK169" s="3947" t="n">
        <v>0</v>
      </c>
      <c r="AL169" s="3947" t="n">
        <v>0</v>
      </c>
      <c r="AM169" s="3947" t="n">
        <v>0</v>
      </c>
      <c r="AN169" s="3947" t="n">
        <v>0</v>
      </c>
      <c r="AO169" s="3947" t="n">
        <v>0</v>
      </c>
      <c r="AP169" s="3947" t="n">
        <v>13313222</v>
      </c>
      <c r="AQ169" s="3947" t="n">
        <v>0</v>
      </c>
      <c r="AR169" s="3947" t="n">
        <v>0</v>
      </c>
      <c r="AS169" s="3947" t="n">
        <v>13313222</v>
      </c>
      <c r="AT169" s="3947" t="n">
        <v>0</v>
      </c>
      <c r="AU169" s="3947" t="n">
        <v>0</v>
      </c>
      <c r="AV169" s="3947" t="n">
        <v>0</v>
      </c>
      <c r="AW169" s="3947" t="n">
        <v>0</v>
      </c>
      <c r="AX169" s="3948" t="n">
        <v>0</v>
      </c>
      <c r="AY169" s="3948" t="n">
        <v>0</v>
      </c>
      <c r="AZ169" s="3948" t="n">
        <v>0</v>
      </c>
      <c r="BA169" s="3948" t="n">
        <v>0</v>
      </c>
      <c r="BB169" s="3949">
        <f>I169+M169+Q169+U169+Y169+AC169+AG169+AK169+AO169+AS169+AW169+BA169</f>
        <v/>
      </c>
      <c r="BC169" s="3950" t="n"/>
    </row>
    <row customFormat="1" customHeight="1" ht="30" r="170" s="2012">
      <c r="A170" s="3944" t="inlineStr">
        <is>
          <t>FOURNITURE ET INSTALLATION DE DESTRUCTEUR DE PAPIERS A LA DIRECTION GENERALE</t>
        </is>
      </c>
      <c r="B170" s="3945" t="inlineStr">
        <is>
          <t>BC25050028</t>
        </is>
      </c>
      <c r="C170" s="3946" t="n">
        <v>45800</v>
      </c>
      <c r="D170" s="3944" t="inlineStr">
        <is>
          <t>C.B.P</t>
        </is>
      </c>
      <c r="E170" s="3944" t="inlineStr">
        <is>
          <t>DAF</t>
        </is>
      </c>
      <c r="F170" s="3947" t="n">
        <v>0</v>
      </c>
      <c r="G170" s="3947" t="n">
        <v>0</v>
      </c>
      <c r="H170" s="3947" t="n">
        <v>0</v>
      </c>
      <c r="I170" s="3947" t="n">
        <v>0</v>
      </c>
      <c r="J170" s="3947" t="n">
        <v>0</v>
      </c>
      <c r="K170" s="3947" t="n">
        <v>0</v>
      </c>
      <c r="L170" s="3947" t="n">
        <v>0</v>
      </c>
      <c r="M170" s="3947" t="n">
        <v>0</v>
      </c>
      <c r="N170" s="3947" t="n">
        <v>0</v>
      </c>
      <c r="O170" s="3947" t="n">
        <v>0</v>
      </c>
      <c r="P170" s="3947" t="n">
        <v>0</v>
      </c>
      <c r="Q170" s="3947" t="n">
        <v>0</v>
      </c>
      <c r="R170" s="3947" t="n">
        <v>0</v>
      </c>
      <c r="S170" s="3947" t="n">
        <v>0</v>
      </c>
      <c r="T170" s="3947" t="n">
        <v>0</v>
      </c>
      <c r="U170" s="3947" t="n">
        <v>0</v>
      </c>
      <c r="V170" s="3947" t="n">
        <v>0</v>
      </c>
      <c r="W170" s="3947" t="n">
        <v>0</v>
      </c>
      <c r="X170" s="3947" t="n">
        <v>0</v>
      </c>
      <c r="Y170" s="3947" t="n">
        <v>0</v>
      </c>
      <c r="Z170" s="3947" t="n">
        <v>0</v>
      </c>
      <c r="AA170" s="3947" t="n">
        <v>0</v>
      </c>
      <c r="AB170" s="3947" t="n">
        <v>0</v>
      </c>
      <c r="AC170" s="3947" t="n">
        <v>0</v>
      </c>
      <c r="AD170" s="3947" t="n">
        <v>0</v>
      </c>
      <c r="AE170" s="3947" t="n">
        <v>0</v>
      </c>
      <c r="AF170" s="3947" t="n">
        <v>0</v>
      </c>
      <c r="AG170" s="3947" t="n">
        <v>0</v>
      </c>
      <c r="AH170" s="3947" t="n">
        <v>0</v>
      </c>
      <c r="AI170" s="3947" t="n">
        <v>0</v>
      </c>
      <c r="AJ170" s="3947" t="n">
        <v>0</v>
      </c>
      <c r="AK170" s="3947" t="n">
        <v>0</v>
      </c>
      <c r="AL170" s="3947" t="n">
        <v>0</v>
      </c>
      <c r="AM170" s="3947" t="n">
        <v>0</v>
      </c>
      <c r="AN170" s="3947" t="n">
        <v>0</v>
      </c>
      <c r="AO170" s="3947" t="n">
        <v>0</v>
      </c>
      <c r="AP170" s="3947" t="n">
        <v>0</v>
      </c>
      <c r="AQ170" s="3947" t="n">
        <v>0</v>
      </c>
      <c r="AR170" s="3947" t="n">
        <v>0</v>
      </c>
      <c r="AS170" s="3947" t="n">
        <v>0</v>
      </c>
      <c r="AT170" s="3947" t="n">
        <v>2491525</v>
      </c>
      <c r="AU170" s="3947" t="n">
        <v>0</v>
      </c>
      <c r="AV170" s="3947" t="n">
        <v>0</v>
      </c>
      <c r="AW170" s="3947" t="n">
        <v>2491525</v>
      </c>
      <c r="AX170" s="3948" t="n">
        <v>0</v>
      </c>
      <c r="AY170" s="3948" t="n">
        <v>0</v>
      </c>
      <c r="AZ170" s="3948" t="n">
        <v>0</v>
      </c>
      <c r="BA170" s="3948" t="n">
        <v>0</v>
      </c>
      <c r="BB170" s="3949">
        <f>I170+M170+Q170+U170+Y170+AC170+AG170+AK170+AO170+AS170+AW170+BA170</f>
        <v/>
      </c>
      <c r="BC170" s="3950" t="n"/>
    </row>
    <row customFormat="1" customHeight="1" ht="30" r="171" s="2012">
      <c r="A171" s="3944" t="inlineStr">
        <is>
          <t>DEVELOPPEMENT D'UNE APPLICATION POUR L'IMPLEMENTATION DES DECISIONS ARCEP SUR LA SUSPENSION ET LA REMISE EN SERVICE DES ABONNES</t>
        </is>
      </c>
      <c r="B171" s="3945" t="inlineStr">
        <is>
          <t>BC25050036</t>
        </is>
      </c>
      <c r="C171" s="3946" t="n">
        <v>45810</v>
      </c>
      <c r="D171" s="3944" t="inlineStr">
        <is>
          <t>FLEX EXPORTATION INC</t>
        </is>
      </c>
      <c r="E171" s="3944" t="inlineStr">
        <is>
          <t>DSI</t>
        </is>
      </c>
      <c r="F171" s="3947" t="n">
        <v>0</v>
      </c>
      <c r="G171" s="3947" t="n">
        <v>0</v>
      </c>
      <c r="H171" s="3947" t="n">
        <v>0</v>
      </c>
      <c r="I171" s="3947" t="n">
        <v>0</v>
      </c>
      <c r="J171" s="3947" t="n">
        <v>0</v>
      </c>
      <c r="K171" s="3947" t="n">
        <v>0</v>
      </c>
      <c r="L171" s="3947" t="n">
        <v>0</v>
      </c>
      <c r="M171" s="3947" t="n">
        <v>0</v>
      </c>
      <c r="N171" s="3947" t="n">
        <v>0</v>
      </c>
      <c r="O171" s="3947" t="n">
        <v>0</v>
      </c>
      <c r="P171" s="3947" t="n">
        <v>0</v>
      </c>
      <c r="Q171" s="3947" t="n">
        <v>0</v>
      </c>
      <c r="R171" s="3947" t="n">
        <v>0</v>
      </c>
      <c r="S171" s="3947" t="n">
        <v>0</v>
      </c>
      <c r="T171" s="3947" t="n">
        <v>0</v>
      </c>
      <c r="U171" s="3947" t="n">
        <v>0</v>
      </c>
      <c r="V171" s="3947" t="n">
        <v>0</v>
      </c>
      <c r="W171" s="3947" t="n">
        <v>0</v>
      </c>
      <c r="X171" s="3947" t="n">
        <v>0</v>
      </c>
      <c r="Y171" s="3947" t="n">
        <v>0</v>
      </c>
      <c r="Z171" s="3947" t="n">
        <v>0</v>
      </c>
      <c r="AA171" s="3947" t="n">
        <v>0</v>
      </c>
      <c r="AB171" s="3947" t="n">
        <v>0</v>
      </c>
      <c r="AC171" s="3947" t="n">
        <v>0</v>
      </c>
      <c r="AD171" s="3947" t="n">
        <v>0</v>
      </c>
      <c r="AE171" s="3947" t="n">
        <v>0</v>
      </c>
      <c r="AF171" s="3947" t="n">
        <v>0</v>
      </c>
      <c r="AG171" s="3947" t="n">
        <v>0</v>
      </c>
      <c r="AH171" s="3947" t="n">
        <v>0</v>
      </c>
      <c r="AI171" s="3947" t="n">
        <v>36017205</v>
      </c>
      <c r="AJ171" s="3947" t="n">
        <v>0</v>
      </c>
      <c r="AK171" s="3947" t="n">
        <v>36017205</v>
      </c>
      <c r="AL171" s="3947" t="n">
        <v>0</v>
      </c>
      <c r="AM171" s="3947" t="n">
        <v>0</v>
      </c>
      <c r="AN171" s="3947" t="n">
        <v>0</v>
      </c>
      <c r="AO171" s="3947" t="n">
        <v>0</v>
      </c>
      <c r="AP171" s="3947" t="n">
        <v>0</v>
      </c>
      <c r="AQ171" s="3947" t="n">
        <v>0</v>
      </c>
      <c r="AR171" s="3947" t="n">
        <v>0</v>
      </c>
      <c r="AS171" s="3947" t="n">
        <v>0</v>
      </c>
      <c r="AT171" s="3947" t="n">
        <v>0</v>
      </c>
      <c r="AU171" s="3947" t="n">
        <v>363810</v>
      </c>
      <c r="AV171" s="3947" t="n">
        <v>0</v>
      </c>
      <c r="AW171" s="3947" t="n">
        <v>363810</v>
      </c>
      <c r="AX171" s="3948" t="n">
        <v>0</v>
      </c>
      <c r="AY171" s="3948" t="n">
        <v>0</v>
      </c>
      <c r="AZ171" s="3948" t="n">
        <v>0</v>
      </c>
      <c r="BA171" s="3948" t="n">
        <v>0</v>
      </c>
      <c r="BB171" s="3949">
        <f>I171+M171+Q171+U171+Y171+AC171+AG171+AK171+AO171+AS171+AW171+BA171</f>
        <v/>
      </c>
      <c r="BC171" s="3950" t="n"/>
    </row>
    <row customFormat="1" customHeight="1" ht="30" r="172" s="2012">
      <c r="A172" s="3944" t="inlineStr">
        <is>
          <t xml:space="preserve">ETUDE DU FIBRAGE DES SITES DE CALAVI, HEVIE ET TOGBA </t>
        </is>
      </c>
      <c r="B172" s="3945" t="inlineStr">
        <is>
          <t>BC25050037</t>
        </is>
      </c>
      <c r="C172" s="3946" t="n">
        <v>45810</v>
      </c>
      <c r="D172" s="3944" t="inlineStr">
        <is>
          <t>FIBRERCO</t>
        </is>
      </c>
      <c r="E172" s="3944" t="inlineStr">
        <is>
          <t>DT</t>
        </is>
      </c>
      <c r="F172" s="3947" t="n">
        <v>0</v>
      </c>
      <c r="G172" s="3947" t="n">
        <v>0</v>
      </c>
      <c r="H172" s="3947" t="n">
        <v>0</v>
      </c>
      <c r="I172" s="3947" t="n">
        <v>0</v>
      </c>
      <c r="J172" s="3947" t="n">
        <v>0</v>
      </c>
      <c r="K172" s="3947" t="n">
        <v>0</v>
      </c>
      <c r="L172" s="3947" t="n">
        <v>0</v>
      </c>
      <c r="M172" s="3947" t="n">
        <v>0</v>
      </c>
      <c r="N172" s="3947" t="n">
        <v>0</v>
      </c>
      <c r="O172" s="3947" t="n">
        <v>0</v>
      </c>
      <c r="P172" s="3947" t="n">
        <v>0</v>
      </c>
      <c r="Q172" s="3947" t="n">
        <v>0</v>
      </c>
      <c r="R172" s="3947" t="n">
        <v>0</v>
      </c>
      <c r="S172" s="3947" t="n">
        <v>0</v>
      </c>
      <c r="T172" s="3947" t="n">
        <v>0</v>
      </c>
      <c r="U172" s="3947" t="n">
        <v>0</v>
      </c>
      <c r="V172" s="3947" t="n">
        <v>0</v>
      </c>
      <c r="W172" s="3947" t="n">
        <v>0</v>
      </c>
      <c r="X172" s="3947" t="n">
        <v>0</v>
      </c>
      <c r="Y172" s="3947" t="n">
        <v>0</v>
      </c>
      <c r="Z172" s="3947" t="n">
        <v>0</v>
      </c>
      <c r="AA172" s="3947" t="n">
        <v>0</v>
      </c>
      <c r="AB172" s="3947" t="n">
        <v>0</v>
      </c>
      <c r="AC172" s="3947" t="n">
        <v>0</v>
      </c>
      <c r="AD172" s="3947" t="n">
        <v>0</v>
      </c>
      <c r="AE172" s="3947" t="n">
        <v>10920000</v>
      </c>
      <c r="AF172" s="3947" t="n">
        <v>0</v>
      </c>
      <c r="AG172" s="3947" t="n">
        <v>10920000</v>
      </c>
      <c r="AH172" s="3947" t="n">
        <v>0</v>
      </c>
      <c r="AI172" s="3947" t="n">
        <v>0</v>
      </c>
      <c r="AJ172" s="3947" t="n">
        <v>0</v>
      </c>
      <c r="AK172" s="3947" t="n">
        <v>0</v>
      </c>
      <c r="AL172" s="3947" t="n">
        <v>0</v>
      </c>
      <c r="AM172" s="3947" t="n">
        <v>0</v>
      </c>
      <c r="AN172" s="3947" t="n">
        <v>0</v>
      </c>
      <c r="AO172" s="3947" t="n">
        <v>0</v>
      </c>
      <c r="AP172" s="3947" t="n">
        <v>0</v>
      </c>
      <c r="AQ172" s="3947" t="n">
        <v>0</v>
      </c>
      <c r="AR172" s="3947" t="n">
        <v>0</v>
      </c>
      <c r="AS172" s="3947" t="n">
        <v>0</v>
      </c>
      <c r="AT172" s="3947" t="n">
        <v>0</v>
      </c>
      <c r="AU172" s="3947" t="n">
        <v>0</v>
      </c>
      <c r="AV172" s="3947" t="n">
        <v>0</v>
      </c>
      <c r="AW172" s="3947" t="n">
        <v>0</v>
      </c>
      <c r="AX172" s="3948" t="n">
        <v>0</v>
      </c>
      <c r="AY172" s="3948" t="n">
        <v>0</v>
      </c>
      <c r="AZ172" s="3948" t="n">
        <v>0</v>
      </c>
      <c r="BA172" s="3948" t="n">
        <v>0</v>
      </c>
      <c r="BB172" s="3949">
        <f>I172+M172+Q172+U172+Y172+AC172+AG172+AK172+AO172+AS172+AW172+BA172</f>
        <v/>
      </c>
      <c r="BC172" s="3950" t="n"/>
    </row>
    <row customFormat="1" customHeight="1" ht="30" r="173" s="2028">
      <c r="A173" s="3944" t="inlineStr">
        <is>
          <t>COMMANDE COMPLEMENTAIRE RAN CAPEX 2023 (COMMANDE 1)</t>
        </is>
      </c>
      <c r="B173" s="3945" t="inlineStr">
        <is>
          <t>BC25050038</t>
        </is>
      </c>
      <c r="C173" s="3946" t="n">
        <v>45805</v>
      </c>
      <c r="D173" s="3944" t="inlineStr">
        <is>
          <t>HUAWEI INTERNATIONAL Co. Limited</t>
        </is>
      </c>
      <c r="E173" s="3944" t="inlineStr">
        <is>
          <t>DT</t>
        </is>
      </c>
      <c r="F173" s="3947" t="n">
        <v>0</v>
      </c>
      <c r="G173" s="3947" t="n">
        <v>0</v>
      </c>
      <c r="H173" s="3947" t="n">
        <v>0</v>
      </c>
      <c r="I173" s="3947" t="n">
        <v>0</v>
      </c>
      <c r="J173" s="3947" t="n">
        <v>0</v>
      </c>
      <c r="K173" s="3947" t="n">
        <v>0</v>
      </c>
      <c r="L173" s="3947" t="n">
        <v>0</v>
      </c>
      <c r="M173" s="3947" t="n">
        <v>0</v>
      </c>
      <c r="N173" s="3947" t="n">
        <v>0</v>
      </c>
      <c r="O173" s="3947" t="n">
        <v>0</v>
      </c>
      <c r="P173" s="3947" t="n">
        <v>0</v>
      </c>
      <c r="Q173" s="3947" t="n">
        <v>0</v>
      </c>
      <c r="R173" s="3947" t="n">
        <v>0</v>
      </c>
      <c r="S173" s="3947" t="n">
        <v>0</v>
      </c>
      <c r="T173" s="3947" t="n">
        <v>0</v>
      </c>
      <c r="U173" s="3947" t="n">
        <v>0</v>
      </c>
      <c r="V173" s="3947" t="n">
        <v>0</v>
      </c>
      <c r="W173" s="3947" t="n">
        <v>0</v>
      </c>
      <c r="X173" s="3947" t="n">
        <v>0</v>
      </c>
      <c r="Y173" s="3947" t="n">
        <v>0</v>
      </c>
      <c r="Z173" s="3947" t="n">
        <v>0</v>
      </c>
      <c r="AA173" s="3947" t="n">
        <v>0</v>
      </c>
      <c r="AB173" s="3947" t="n">
        <v>0</v>
      </c>
      <c r="AC173" s="3947" t="n">
        <v>0</v>
      </c>
      <c r="AD173" s="3947" t="n">
        <v>0</v>
      </c>
      <c r="AE173" s="3947" t="n">
        <v>0</v>
      </c>
      <c r="AF173" s="3947" t="n">
        <v>0</v>
      </c>
      <c r="AG173" s="3947" t="n">
        <v>0</v>
      </c>
      <c r="AH173" s="3947" t="n">
        <v>0</v>
      </c>
      <c r="AI173" s="3947" t="n">
        <v>0</v>
      </c>
      <c r="AJ173" s="3947" t="n">
        <v>0</v>
      </c>
      <c r="AK173" s="3947" t="n">
        <v>0</v>
      </c>
      <c r="AL173" s="3947" t="n">
        <v>0</v>
      </c>
      <c r="AM173" s="3947" t="n">
        <v>0</v>
      </c>
      <c r="AN173" s="3947" t="n">
        <v>0</v>
      </c>
      <c r="AO173" s="3947" t="n">
        <v>0</v>
      </c>
      <c r="AP173" s="3947" t="n">
        <v>956579519</v>
      </c>
      <c r="AQ173" s="3947" t="n">
        <v>0</v>
      </c>
      <c r="AR173" s="3947" t="n">
        <v>70783395</v>
      </c>
      <c r="AS173" s="3947" t="n">
        <v>1027362914</v>
      </c>
      <c r="AT173" s="3947" t="n">
        <v>0</v>
      </c>
      <c r="AU173" s="3947" t="n">
        <v>0</v>
      </c>
      <c r="AV173" s="3947" t="n">
        <v>0</v>
      </c>
      <c r="AW173" s="3947" t="n">
        <v>0</v>
      </c>
      <c r="AX173" s="3948" t="n">
        <v>0</v>
      </c>
      <c r="AY173" s="3948" t="n">
        <v>0</v>
      </c>
      <c r="AZ173" s="3948" t="n">
        <v>0</v>
      </c>
      <c r="BA173" s="3948" t="n">
        <v>0</v>
      </c>
      <c r="BB173" s="3949">
        <f>I173+M173+Q173+U173+Y173+AC173+AG173+AK173+AO173+AS173+AW173+BA173</f>
        <v/>
      </c>
      <c r="BC173" s="3950" t="n"/>
    </row>
    <row customFormat="1" customHeight="1" ht="30" r="174" s="2012">
      <c r="A174" s="3944" t="inlineStr">
        <is>
          <t>TRAVAUX DE REAMENAGEMENT DE SITES : ALAFIA &amp; KOKORO</t>
        </is>
      </c>
      <c r="B174" s="3945" t="inlineStr">
        <is>
          <t>BC25050041</t>
        </is>
      </c>
      <c r="C174" s="3946" t="n">
        <v>45810</v>
      </c>
      <c r="D174" s="3944" t="inlineStr">
        <is>
          <t>KNIF</t>
        </is>
      </c>
      <c r="E174" s="3944" t="inlineStr">
        <is>
          <t>DT</t>
        </is>
      </c>
      <c r="F174" s="3947" t="n">
        <v>0</v>
      </c>
      <c r="G174" s="3947" t="n">
        <v>0</v>
      </c>
      <c r="H174" s="3947" t="n">
        <v>0</v>
      </c>
      <c r="I174" s="3947" t="n">
        <v>0</v>
      </c>
      <c r="J174" s="3947" t="n">
        <v>0</v>
      </c>
      <c r="K174" s="3947" t="n">
        <v>0</v>
      </c>
      <c r="L174" s="3947" t="n">
        <v>0</v>
      </c>
      <c r="M174" s="3947" t="n">
        <v>0</v>
      </c>
      <c r="N174" s="3947" t="n">
        <v>0</v>
      </c>
      <c r="O174" s="3947" t="n">
        <v>0</v>
      </c>
      <c r="P174" s="3947" t="n">
        <v>0</v>
      </c>
      <c r="Q174" s="3947" t="n">
        <v>0</v>
      </c>
      <c r="R174" s="3947" t="n">
        <v>0</v>
      </c>
      <c r="S174" s="3947" t="n">
        <v>0</v>
      </c>
      <c r="T174" s="3947" t="n">
        <v>0</v>
      </c>
      <c r="U174" s="3947" t="n">
        <v>0</v>
      </c>
      <c r="V174" s="3947" t="n">
        <v>0</v>
      </c>
      <c r="W174" s="3947" t="n">
        <v>0</v>
      </c>
      <c r="X174" s="3947" t="n">
        <v>0</v>
      </c>
      <c r="Y174" s="3947" t="n">
        <v>0</v>
      </c>
      <c r="Z174" s="3947" t="n">
        <v>0</v>
      </c>
      <c r="AA174" s="3947" t="n">
        <v>0</v>
      </c>
      <c r="AB174" s="3947" t="n">
        <v>0</v>
      </c>
      <c r="AC174" s="3947" t="n">
        <v>0</v>
      </c>
      <c r="AD174" s="3947" t="n">
        <v>0</v>
      </c>
      <c r="AE174" s="3947" t="n">
        <v>0</v>
      </c>
      <c r="AF174" s="3947" t="n">
        <v>0</v>
      </c>
      <c r="AG174" s="3947" t="n">
        <v>0</v>
      </c>
      <c r="AH174" s="3947" t="n">
        <v>0</v>
      </c>
      <c r="AI174" s="3947" t="n">
        <v>0</v>
      </c>
      <c r="AJ174" s="3947" t="n">
        <v>0</v>
      </c>
      <c r="AK174" s="3947" t="n">
        <v>0</v>
      </c>
      <c r="AL174" s="3947" t="n">
        <v>0</v>
      </c>
      <c r="AM174" s="3947" t="n">
        <v>0</v>
      </c>
      <c r="AN174" s="3947" t="n">
        <v>0</v>
      </c>
      <c r="AO174" s="3947" t="n">
        <v>0</v>
      </c>
      <c r="AP174" s="3947" t="n">
        <v>0</v>
      </c>
      <c r="AQ174" s="3947" t="n">
        <v>8148802</v>
      </c>
      <c r="AR174" s="3947" t="n">
        <v>0</v>
      </c>
      <c r="AS174" s="3947" t="n">
        <v>8148802</v>
      </c>
      <c r="AT174" s="3947" t="n">
        <v>0</v>
      </c>
      <c r="AU174" s="3947" t="n">
        <v>0</v>
      </c>
      <c r="AV174" s="3947" t="n">
        <v>0</v>
      </c>
      <c r="AW174" s="3947" t="n">
        <v>0</v>
      </c>
      <c r="AX174" s="3948" t="n">
        <v>0</v>
      </c>
      <c r="AY174" s="3948" t="n">
        <v>0</v>
      </c>
      <c r="AZ174" s="3948" t="n">
        <v>0</v>
      </c>
      <c r="BA174" s="3948" t="n">
        <v>0</v>
      </c>
      <c r="BB174" s="3949">
        <f>I174+M174+Q174+U174+Y174+AC174+AG174+AK174+AO174+AS174+AW174+BA174</f>
        <v/>
      </c>
      <c r="BC174" s="3950" t="n"/>
    </row>
    <row customFormat="1" customHeight="1" ht="30" r="175" s="2012">
      <c r="A175" s="3944" t="inlineStr">
        <is>
          <t>FOURNITURE, INSTALLATION ET MISE EN SERVICE DE BORNE DIGITALE COMMERCIALE</t>
        </is>
      </c>
      <c r="B175" s="3945" t="inlineStr">
        <is>
          <t>BC25050043</t>
        </is>
      </c>
      <c r="C175" s="3946" t="n">
        <v>45810</v>
      </c>
      <c r="D175" s="3944" t="inlineStr">
        <is>
          <t>System &amp; Electronic Development FZC</t>
        </is>
      </c>
      <c r="E175" s="3944" t="inlineStr">
        <is>
          <t>DSI</t>
        </is>
      </c>
      <c r="F175" s="3947" t="n">
        <v>0</v>
      </c>
      <c r="G175" s="3947" t="n">
        <v>0</v>
      </c>
      <c r="H175" s="3947" t="n">
        <v>0</v>
      </c>
      <c r="I175" s="3947" t="n">
        <v>0</v>
      </c>
      <c r="J175" s="3947" t="n">
        <v>0</v>
      </c>
      <c r="K175" s="3947" t="n">
        <v>0</v>
      </c>
      <c r="L175" s="3947" t="n">
        <v>0</v>
      </c>
      <c r="M175" s="3947" t="n">
        <v>0</v>
      </c>
      <c r="N175" s="3947" t="n">
        <v>0</v>
      </c>
      <c r="O175" s="3947" t="n">
        <v>0</v>
      </c>
      <c r="P175" s="3947" t="n">
        <v>0</v>
      </c>
      <c r="Q175" s="3947" t="n">
        <v>0</v>
      </c>
      <c r="R175" s="3947" t="n">
        <v>0</v>
      </c>
      <c r="S175" s="3947" t="n">
        <v>0</v>
      </c>
      <c r="T175" s="3947" t="n">
        <v>0</v>
      </c>
      <c r="U175" s="3947" t="n">
        <v>0</v>
      </c>
      <c r="V175" s="3947" t="n">
        <v>0</v>
      </c>
      <c r="W175" s="3947" t="n">
        <v>0</v>
      </c>
      <c r="X175" s="3947" t="n">
        <v>0</v>
      </c>
      <c r="Y175" s="3947" t="n">
        <v>0</v>
      </c>
      <c r="Z175" s="3947" t="n">
        <v>0</v>
      </c>
      <c r="AA175" s="3947" t="n">
        <v>10610104</v>
      </c>
      <c r="AB175" s="3947" t="n">
        <v>0</v>
      </c>
      <c r="AC175" s="3947" t="n">
        <v>10610104</v>
      </c>
      <c r="AD175" s="3947" t="n">
        <v>0</v>
      </c>
      <c r="AE175" s="3947" t="n">
        <v>20159199</v>
      </c>
      <c r="AF175" s="3947" t="n">
        <v>0</v>
      </c>
      <c r="AG175" s="3947" t="n">
        <v>20159199</v>
      </c>
      <c r="AH175" s="3947" t="n">
        <v>0</v>
      </c>
      <c r="AI175" s="3947" t="n">
        <v>0</v>
      </c>
      <c r="AJ175" s="3947" t="n">
        <v>0</v>
      </c>
      <c r="AK175" s="3947" t="n">
        <v>0</v>
      </c>
      <c r="AL175" s="3947" t="n">
        <v>0</v>
      </c>
      <c r="AM175" s="3947" t="n">
        <v>0</v>
      </c>
      <c r="AN175" s="3947" t="n">
        <v>0</v>
      </c>
      <c r="AO175" s="3947" t="n">
        <v>0</v>
      </c>
      <c r="AP175" s="3947" t="n">
        <v>0</v>
      </c>
      <c r="AQ175" s="3947" t="n">
        <v>1061010</v>
      </c>
      <c r="AR175" s="3947" t="n">
        <v>0</v>
      </c>
      <c r="AS175" s="3947" t="n">
        <v>1061010</v>
      </c>
      <c r="AT175" s="3947" t="n">
        <v>0</v>
      </c>
      <c r="AU175" s="3947" t="n">
        <v>0</v>
      </c>
      <c r="AV175" s="3947" t="n">
        <v>0</v>
      </c>
      <c r="AW175" s="3947" t="n">
        <v>0</v>
      </c>
      <c r="AX175" s="3948" t="n">
        <v>0</v>
      </c>
      <c r="AY175" s="3948" t="n">
        <v>0</v>
      </c>
      <c r="AZ175" s="3948" t="n">
        <v>0</v>
      </c>
      <c r="BA175" s="3948" t="n">
        <v>0</v>
      </c>
      <c r="BB175" s="3949">
        <f>I175+M175+Q175+U175+Y175+AC175+AG175+AK175+AO175+AS175+AW175+BA175</f>
        <v/>
      </c>
      <c r="BC175" s="3950" t="n"/>
    </row>
    <row customFormat="1" customHeight="1" ht="30" r="176" s="2012">
      <c r="A176" s="3944" t="inlineStr">
        <is>
          <t>INTEGRATION DU VEPC HUAWEI AUX NOEUDS CORE ERICSSON</t>
        </is>
      </c>
      <c r="B176" s="3945" t="inlineStr">
        <is>
          <t xml:space="preserve">BC25060002 </t>
        </is>
      </c>
      <c r="C176" s="3946" t="n">
        <v>45810</v>
      </c>
      <c r="D176" s="3944" t="inlineStr">
        <is>
          <t>ERICSSON SENEGAL SUCCURSALE AU BENIN</t>
        </is>
      </c>
      <c r="E176" s="3944" t="inlineStr">
        <is>
          <t>DT</t>
        </is>
      </c>
      <c r="F176" s="3947" t="n">
        <v>0</v>
      </c>
      <c r="G176" s="3947" t="n">
        <v>0</v>
      </c>
      <c r="H176" s="3947" t="n">
        <v>0</v>
      </c>
      <c r="I176" s="3947" t="n">
        <v>0</v>
      </c>
      <c r="J176" s="3947" t="n">
        <v>0</v>
      </c>
      <c r="K176" s="3947" t="n">
        <v>0</v>
      </c>
      <c r="L176" s="3947" t="n">
        <v>0</v>
      </c>
      <c r="M176" s="3947" t="n">
        <v>0</v>
      </c>
      <c r="N176" s="3947" t="n">
        <v>0</v>
      </c>
      <c r="O176" s="3947" t="n">
        <v>0</v>
      </c>
      <c r="P176" s="3947" t="n">
        <v>0</v>
      </c>
      <c r="Q176" s="3947" t="n">
        <v>0</v>
      </c>
      <c r="R176" s="3947" t="n">
        <v>0</v>
      </c>
      <c r="S176" s="3947" t="n">
        <v>0</v>
      </c>
      <c r="T176" s="3947" t="n">
        <v>0</v>
      </c>
      <c r="U176" s="3947" t="n">
        <v>0</v>
      </c>
      <c r="V176" s="3947" t="n">
        <v>0</v>
      </c>
      <c r="W176" s="3947" t="n">
        <v>0</v>
      </c>
      <c r="X176" s="3947" t="n">
        <v>0</v>
      </c>
      <c r="Y176" s="3947" t="n">
        <v>0</v>
      </c>
      <c r="Z176" s="3947" t="n">
        <v>0</v>
      </c>
      <c r="AA176" s="3947" t="n">
        <v>0</v>
      </c>
      <c r="AB176" s="3947" t="n">
        <v>0</v>
      </c>
      <c r="AC176" s="3947" t="n">
        <v>0</v>
      </c>
      <c r="AD176" s="3947" t="n">
        <v>0</v>
      </c>
      <c r="AE176" s="3947" t="n">
        <v>0</v>
      </c>
      <c r="AF176" s="3947" t="n">
        <v>0</v>
      </c>
      <c r="AG176" s="3947" t="n">
        <v>0</v>
      </c>
      <c r="AH176" s="3947" t="n">
        <v>0</v>
      </c>
      <c r="AI176" s="3947" t="n">
        <v>231725665</v>
      </c>
      <c r="AJ176" s="3947" t="n">
        <v>0</v>
      </c>
      <c r="AK176" s="3947" t="n">
        <v>231725665</v>
      </c>
      <c r="AL176" s="3947" t="n">
        <v>0</v>
      </c>
      <c r="AM176" s="3947" t="n">
        <v>0</v>
      </c>
      <c r="AN176" s="3947" t="n">
        <v>0</v>
      </c>
      <c r="AO176" s="3947" t="n">
        <v>0</v>
      </c>
      <c r="AP176" s="3947" t="n">
        <v>0</v>
      </c>
      <c r="AQ176" s="3947" t="n">
        <v>0</v>
      </c>
      <c r="AR176" s="3947" t="n">
        <v>0</v>
      </c>
      <c r="AS176" s="3947" t="n">
        <v>0</v>
      </c>
      <c r="AT176" s="3947" t="n">
        <v>0</v>
      </c>
      <c r="AU176" s="3947" t="n">
        <v>0</v>
      </c>
      <c r="AV176" s="3947" t="n">
        <v>0</v>
      </c>
      <c r="AW176" s="3947" t="n">
        <v>0</v>
      </c>
      <c r="AX176" s="3948" t="n">
        <v>0</v>
      </c>
      <c r="AY176" s="3948" t="n">
        <v>0</v>
      </c>
      <c r="AZ176" s="3948" t="n">
        <v>0</v>
      </c>
      <c r="BA176" s="3948" t="n">
        <v>0</v>
      </c>
      <c r="BB176" s="3949">
        <f>I176+M176+Q176+U176+Y176+AC176+AG176+AK176+AO176+AS176+AW176+BA176</f>
        <v/>
      </c>
      <c r="BC176" s="3950" t="n"/>
    </row>
    <row customFormat="1" customHeight="1" ht="30" r="177" s="2012">
      <c r="A177" s="3944" t="inlineStr">
        <is>
          <t>DEVELOPPEMENT D'INTERFACE PUSH USSD POUR SYSTEME EXTERNE</t>
        </is>
      </c>
      <c r="B177" s="3945" t="inlineStr">
        <is>
          <t>BC25060020</t>
        </is>
      </c>
      <c r="C177" s="3946" t="n">
        <v>45840</v>
      </c>
      <c r="D177" s="3944" t="inlineStr">
        <is>
          <t>OPENCODE SYSTEMS</t>
        </is>
      </c>
      <c r="E177" s="3944" t="inlineStr">
        <is>
          <t>DT</t>
        </is>
      </c>
      <c r="F177" s="3947" t="n">
        <v>0</v>
      </c>
      <c r="G177" s="3947" t="n">
        <v>0</v>
      </c>
      <c r="H177" s="3947" t="n">
        <v>0</v>
      </c>
      <c r="I177" s="3947" t="n">
        <v>0</v>
      </c>
      <c r="J177" s="3947" t="n">
        <v>0</v>
      </c>
      <c r="K177" s="3947" t="n">
        <v>0</v>
      </c>
      <c r="L177" s="3947" t="n">
        <v>0</v>
      </c>
      <c r="M177" s="3947" t="n">
        <v>0</v>
      </c>
      <c r="N177" s="3947" t="n">
        <v>0</v>
      </c>
      <c r="O177" s="3947" t="n">
        <v>0</v>
      </c>
      <c r="P177" s="3947" t="n">
        <v>0</v>
      </c>
      <c r="Q177" s="3947" t="n">
        <v>0</v>
      </c>
      <c r="R177" s="3947" t="n">
        <v>0</v>
      </c>
      <c r="S177" s="3947" t="n">
        <v>0</v>
      </c>
      <c r="T177" s="3947" t="n">
        <v>0</v>
      </c>
      <c r="U177" s="3947" t="n">
        <v>0</v>
      </c>
      <c r="V177" s="3947" t="n">
        <v>0</v>
      </c>
      <c r="W177" s="3947" t="n">
        <v>0</v>
      </c>
      <c r="X177" s="3947" t="n">
        <v>0</v>
      </c>
      <c r="Y177" s="3947" t="n">
        <v>0</v>
      </c>
      <c r="Z177" s="3947" t="n">
        <v>0</v>
      </c>
      <c r="AA177" s="3947" t="n">
        <v>0</v>
      </c>
      <c r="AB177" s="3947" t="n">
        <v>0</v>
      </c>
      <c r="AC177" s="3947" t="n">
        <v>0</v>
      </c>
      <c r="AD177" s="3947" t="n">
        <v>0</v>
      </c>
      <c r="AE177" s="3947" t="n">
        <v>14562245</v>
      </c>
      <c r="AF177" s="3947" t="n">
        <v>0</v>
      </c>
      <c r="AG177" s="3947" t="n">
        <v>14562245</v>
      </c>
      <c r="AH177" s="3947" t="n">
        <v>0</v>
      </c>
      <c r="AI177" s="3947" t="n">
        <v>7281123</v>
      </c>
      <c r="AJ177" s="3947" t="n">
        <v>0</v>
      </c>
      <c r="AK177" s="3947" t="n">
        <v>7281123</v>
      </c>
      <c r="AL177" s="3947" t="n">
        <v>0</v>
      </c>
      <c r="AM177" s="3947" t="n">
        <v>0</v>
      </c>
      <c r="AN177" s="3947" t="n">
        <v>0</v>
      </c>
      <c r="AO177" s="3947" t="n">
        <v>0</v>
      </c>
      <c r="AP177" s="3947" t="n">
        <v>0</v>
      </c>
      <c r="AQ177" s="3947" t="n">
        <v>1941633</v>
      </c>
      <c r="AR177" s="3947" t="n">
        <v>0</v>
      </c>
      <c r="AS177" s="3947" t="n">
        <v>1941633</v>
      </c>
      <c r="AT177" s="3947" t="n">
        <v>0</v>
      </c>
      <c r="AU177" s="3947" t="n">
        <v>485408</v>
      </c>
      <c r="AV177" s="3947" t="n">
        <v>0</v>
      </c>
      <c r="AW177" s="3947" t="n">
        <v>485408</v>
      </c>
      <c r="AX177" s="3948" t="n">
        <v>0</v>
      </c>
      <c r="AY177" s="3948" t="n">
        <v>0</v>
      </c>
      <c r="AZ177" s="3948" t="n">
        <v>0</v>
      </c>
      <c r="BA177" s="3948" t="n">
        <v>0</v>
      </c>
      <c r="BB177" s="3949">
        <f>I177+M177+Q177+U177+Y177+AC177+AG177+AK177+AO177+AS177+AW177+BA177</f>
        <v/>
      </c>
      <c r="BC177" s="3950" t="n"/>
    </row>
    <row customFormat="1" customHeight="1" ht="30" r="178" s="2012">
      <c r="A178" s="3944" t="inlineStr">
        <is>
          <t>MISE EN ŒUVRE DU RESEAU D'INTERCONNEXION DE SITES EN FIBRE OPTIQUE AERIENNE DANS LES REGIONS DE COTONOU ET CALAVI</t>
        </is>
      </c>
      <c r="B178" s="3945" t="inlineStr">
        <is>
          <t>BC25070003</t>
        </is>
      </c>
      <c r="C178" s="3946" t="n">
        <v>45840</v>
      </c>
      <c r="D178" s="3944" t="inlineStr">
        <is>
          <t>JJ TELECOM</t>
        </is>
      </c>
      <c r="E178" s="3944" t="inlineStr">
        <is>
          <t>DT</t>
        </is>
      </c>
      <c r="F178" s="3947" t="n">
        <v>0</v>
      </c>
      <c r="G178" s="3947" t="n">
        <v>0</v>
      </c>
      <c r="H178" s="3947" t="n">
        <v>0</v>
      </c>
      <c r="I178" s="3947" t="n">
        <v>0</v>
      </c>
      <c r="J178" s="3947" t="n">
        <v>0</v>
      </c>
      <c r="K178" s="3947" t="n">
        <v>0</v>
      </c>
      <c r="L178" s="3947" t="n">
        <v>0</v>
      </c>
      <c r="M178" s="3947" t="n">
        <v>0</v>
      </c>
      <c r="N178" s="3947" t="n">
        <v>0</v>
      </c>
      <c r="O178" s="3947" t="n">
        <v>0</v>
      </c>
      <c r="P178" s="3947" t="n">
        <v>0</v>
      </c>
      <c r="Q178" s="3947" t="n">
        <v>0</v>
      </c>
      <c r="R178" s="3947" t="n">
        <v>0</v>
      </c>
      <c r="S178" s="3947" t="n">
        <v>0</v>
      </c>
      <c r="T178" s="3947" t="n">
        <v>0</v>
      </c>
      <c r="U178" s="3947" t="n">
        <v>0</v>
      </c>
      <c r="V178" s="3947" t="n">
        <v>0</v>
      </c>
      <c r="W178" s="3947" t="n">
        <v>0</v>
      </c>
      <c r="X178" s="3947" t="n">
        <v>0</v>
      </c>
      <c r="Y178" s="3947" t="n">
        <v>0</v>
      </c>
      <c r="Z178" s="3947" t="n">
        <v>0</v>
      </c>
      <c r="AA178" s="3947" t="n">
        <v>0</v>
      </c>
      <c r="AB178" s="3947" t="n">
        <v>0</v>
      </c>
      <c r="AC178" s="3947" t="n">
        <v>0</v>
      </c>
      <c r="AD178" s="3947" t="n">
        <v>0</v>
      </c>
      <c r="AE178" s="3947" t="n">
        <v>88336000</v>
      </c>
      <c r="AF178" s="3947" t="n">
        <v>0</v>
      </c>
      <c r="AG178" s="3947" t="n">
        <v>88336000</v>
      </c>
      <c r="AH178" s="3947" t="n">
        <v>0</v>
      </c>
      <c r="AI178" s="3947" t="n">
        <v>0</v>
      </c>
      <c r="AJ178" s="3947" t="n">
        <v>0</v>
      </c>
      <c r="AK178" s="3947" t="n">
        <v>0</v>
      </c>
      <c r="AL178" s="3947" t="n">
        <v>0</v>
      </c>
      <c r="AM178" s="3947" t="n">
        <v>0</v>
      </c>
      <c r="AN178" s="3947" t="n">
        <v>0</v>
      </c>
      <c r="AO178" s="3947" t="n">
        <v>0</v>
      </c>
      <c r="AP178" s="3947" t="n">
        <v>0</v>
      </c>
      <c r="AQ178" s="3947" t="n">
        <v>0</v>
      </c>
      <c r="AR178" s="3947" t="n">
        <v>0</v>
      </c>
      <c r="AS178" s="3947" t="n">
        <v>0</v>
      </c>
      <c r="AT178" s="3947" t="n">
        <v>0</v>
      </c>
      <c r="AU178" s="3947" t="n">
        <v>0</v>
      </c>
      <c r="AV178" s="3947" t="n">
        <v>0</v>
      </c>
      <c r="AW178" s="3947" t="n">
        <v>0</v>
      </c>
      <c r="AX178" s="3948" t="n">
        <v>0</v>
      </c>
      <c r="AY178" s="3948" t="n">
        <v>0</v>
      </c>
      <c r="AZ178" s="3948" t="n">
        <v>0</v>
      </c>
      <c r="BA178" s="3948" t="n">
        <v>0</v>
      </c>
      <c r="BB178" s="3949">
        <f>I178+M178+Q178+U178+Y178+AC178+AG178+AK178+AO178+AS178+AW178+BA178</f>
        <v/>
      </c>
      <c r="BC178" s="3950" t="n"/>
    </row>
    <row customFormat="1" customHeight="1" ht="30" r="179" s="2012">
      <c r="A179" s="3944" t="inlineStr">
        <is>
          <t>REALISATION DE LEVE TOPOGRAPHIQUE ET ALTIMETRIQUE DE CENT CINQUANTE (150) PARCELLES POUR LA CONSTRUCTION DE NOUVEAUX SITES</t>
        </is>
      </c>
      <c r="B179" s="3945" t="inlineStr">
        <is>
          <t>BC25070005</t>
        </is>
      </c>
      <c r="C179" s="3946" t="n">
        <v>45845</v>
      </c>
      <c r="D179" s="3944" t="inlineStr">
        <is>
          <t>ETS CABINETS ETPB</t>
        </is>
      </c>
      <c r="E179" s="3944" t="inlineStr">
        <is>
          <t>DT</t>
        </is>
      </c>
      <c r="F179" s="3947" t="n">
        <v>0</v>
      </c>
      <c r="G179" s="3947" t="n">
        <v>0</v>
      </c>
      <c r="H179" s="3947" t="n">
        <v>0</v>
      </c>
      <c r="I179" s="3947" t="n">
        <v>0</v>
      </c>
      <c r="J179" s="3947" t="n">
        <v>0</v>
      </c>
      <c r="K179" s="3947" t="n">
        <v>0</v>
      </c>
      <c r="L179" s="3947" t="n">
        <v>0</v>
      </c>
      <c r="M179" s="3947" t="n">
        <v>0</v>
      </c>
      <c r="N179" s="3947" t="n">
        <v>0</v>
      </c>
      <c r="O179" s="3947" t="n">
        <v>0</v>
      </c>
      <c r="P179" s="3947" t="n">
        <v>0</v>
      </c>
      <c r="Q179" s="3947" t="n">
        <v>0</v>
      </c>
      <c r="R179" s="3947" t="n">
        <v>0</v>
      </c>
      <c r="S179" s="3947" t="n">
        <v>0</v>
      </c>
      <c r="T179" s="3947" t="n">
        <v>0</v>
      </c>
      <c r="U179" s="3947" t="n">
        <v>0</v>
      </c>
      <c r="V179" s="3947" t="n">
        <v>0</v>
      </c>
      <c r="W179" s="3947" t="n">
        <v>0</v>
      </c>
      <c r="X179" s="3947" t="n">
        <v>0</v>
      </c>
      <c r="Y179" s="3947" t="n">
        <v>0</v>
      </c>
      <c r="Z179" s="3947" t="n">
        <v>0</v>
      </c>
      <c r="AA179" s="3947" t="n">
        <v>0</v>
      </c>
      <c r="AB179" s="3947" t="n">
        <v>0</v>
      </c>
      <c r="AC179" s="3947" t="n">
        <v>0</v>
      </c>
      <c r="AD179" s="3947" t="n">
        <v>0</v>
      </c>
      <c r="AE179" s="3947" t="n">
        <v>4710000</v>
      </c>
      <c r="AF179" s="3947" t="n">
        <v>0</v>
      </c>
      <c r="AG179" s="3947" t="n">
        <v>4710000</v>
      </c>
      <c r="AH179" s="3947" t="n">
        <v>0</v>
      </c>
      <c r="AI179" s="3947" t="n">
        <v>7222000</v>
      </c>
      <c r="AJ179" s="3947" t="n">
        <v>0</v>
      </c>
      <c r="AK179" s="3947" t="n">
        <v>7222000</v>
      </c>
      <c r="AL179" s="3947" t="n">
        <v>0</v>
      </c>
      <c r="AM179" s="3947" t="n">
        <v>0</v>
      </c>
      <c r="AN179" s="3947" t="n">
        <v>0</v>
      </c>
      <c r="AO179" s="3947" t="n">
        <v>0</v>
      </c>
      <c r="AP179" s="3947" t="n">
        <v>0</v>
      </c>
      <c r="AQ179" s="3947" t="n">
        <v>3768000</v>
      </c>
      <c r="AR179" s="3947" t="n">
        <v>0</v>
      </c>
      <c r="AS179" s="3947" t="n">
        <v>3768000</v>
      </c>
      <c r="AT179" s="3947" t="n">
        <v>0</v>
      </c>
      <c r="AU179" s="3947" t="n">
        <v>6280000</v>
      </c>
      <c r="AV179" s="3947" t="n">
        <v>0</v>
      </c>
      <c r="AW179" s="3947" t="n">
        <v>6280000</v>
      </c>
      <c r="AX179" s="3948" t="n">
        <v>0</v>
      </c>
      <c r="AY179" s="3948" t="n">
        <v>0</v>
      </c>
      <c r="AZ179" s="3948" t="n">
        <v>0</v>
      </c>
      <c r="BA179" s="3948" t="n">
        <v>0</v>
      </c>
      <c r="BB179" s="3949">
        <f>I179+M179+Q179+U179+Y179+AC179+AG179+AK179+AO179+AS179+AW179+BA179</f>
        <v/>
      </c>
      <c r="BC179" s="3950" t="n"/>
    </row>
    <row customFormat="1" customHeight="1" ht="30" r="180" s="2012">
      <c r="A180" s="3944" t="inlineStr">
        <is>
          <t>ACQUISITION DE CENTRALES POUR LA DIRECTION GENERALE DE MOOV AFRICA BENIN</t>
        </is>
      </c>
      <c r="B180" s="3945" t="inlineStr">
        <is>
          <t>BC25070012</t>
        </is>
      </c>
      <c r="C180" s="3946" t="n">
        <v>45847</v>
      </c>
      <c r="D180" s="3944" t="inlineStr">
        <is>
          <t>CFAO INFRASTRUCTURE</t>
        </is>
      </c>
      <c r="E180" s="3944" t="inlineStr">
        <is>
          <t>DSI</t>
        </is>
      </c>
      <c r="F180" s="3947" t="n">
        <v>0</v>
      </c>
      <c r="G180" s="3947" t="n">
        <v>0</v>
      </c>
      <c r="H180" s="3947" t="n">
        <v>0</v>
      </c>
      <c r="I180" s="3947" t="n">
        <v>0</v>
      </c>
      <c r="J180" s="3947" t="n">
        <v>0</v>
      </c>
      <c r="K180" s="3947" t="n">
        <v>0</v>
      </c>
      <c r="L180" s="3947" t="n">
        <v>0</v>
      </c>
      <c r="M180" s="3947" t="n">
        <v>0</v>
      </c>
      <c r="N180" s="3947" t="n">
        <v>0</v>
      </c>
      <c r="O180" s="3947" t="n">
        <v>0</v>
      </c>
      <c r="P180" s="3947" t="n">
        <v>0</v>
      </c>
      <c r="Q180" s="3947" t="n">
        <v>0</v>
      </c>
      <c r="R180" s="3947" t="n">
        <v>0</v>
      </c>
      <c r="S180" s="3947" t="n">
        <v>0</v>
      </c>
      <c r="T180" s="3947" t="n">
        <v>0</v>
      </c>
      <c r="U180" s="3947" t="n">
        <v>0</v>
      </c>
      <c r="V180" s="3947" t="n">
        <v>0</v>
      </c>
      <c r="W180" s="3947" t="n">
        <v>0</v>
      </c>
      <c r="X180" s="3947" t="n">
        <v>0</v>
      </c>
      <c r="Y180" s="3947" t="n">
        <v>0</v>
      </c>
      <c r="Z180" s="3947" t="n">
        <v>0</v>
      </c>
      <c r="AA180" s="3947" t="n">
        <v>0</v>
      </c>
      <c r="AB180" s="3947" t="n">
        <v>0</v>
      </c>
      <c r="AC180" s="3947" t="n">
        <v>0</v>
      </c>
      <c r="AD180" s="3947" t="n">
        <v>0</v>
      </c>
      <c r="AE180" s="3947" t="n">
        <v>0</v>
      </c>
      <c r="AF180" s="3947" t="n">
        <v>0</v>
      </c>
      <c r="AG180" s="3947" t="n">
        <v>0</v>
      </c>
      <c r="AH180" s="3947" t="n">
        <v>0</v>
      </c>
      <c r="AI180" s="3947" t="n">
        <v>0</v>
      </c>
      <c r="AJ180" s="3947" t="n">
        <v>0</v>
      </c>
      <c r="AK180" s="3947" t="n">
        <v>0</v>
      </c>
      <c r="AL180" s="3947" t="n">
        <v>0</v>
      </c>
      <c r="AM180" s="3947" t="n">
        <v>0</v>
      </c>
      <c r="AN180" s="3947" t="n">
        <v>0</v>
      </c>
      <c r="AO180" s="3947" t="n">
        <v>0</v>
      </c>
      <c r="AP180" s="3947" t="n">
        <v>0</v>
      </c>
      <c r="AQ180" s="3947" t="n">
        <v>0</v>
      </c>
      <c r="AR180" s="3947" t="n">
        <v>0</v>
      </c>
      <c r="AS180" s="3947" t="n">
        <v>0</v>
      </c>
      <c r="AT180" s="3947" t="n">
        <v>0</v>
      </c>
      <c r="AU180" s="3947" t="n">
        <v>0</v>
      </c>
      <c r="AV180" s="3947" t="n">
        <v>0</v>
      </c>
      <c r="AW180" s="3947" t="n">
        <v>0</v>
      </c>
      <c r="AX180" s="3948" t="n">
        <v>3338904</v>
      </c>
      <c r="AY180" s="3948" t="n">
        <v>0</v>
      </c>
      <c r="AZ180" s="3948" t="n">
        <v>0</v>
      </c>
      <c r="BA180" s="3948" t="n">
        <v>3338904</v>
      </c>
      <c r="BB180" s="3949">
        <f>I180+M180+Q180+U180+Y180+AC180+AG180+AK180+AO180+AS180+AW180+BA180</f>
        <v/>
      </c>
      <c r="BC180" s="3950" t="n"/>
    </row>
    <row customFormat="1" customHeight="1" ht="30" r="181" s="2012">
      <c r="A181" s="3944" t="inlineStr">
        <is>
          <t>MISE EN ŒUVRE DU RESEAU D'INTERCONNEXION DE SITES EN FIBRE OPTIQUE AERIENNE DANS LES REGIONS DE HEVIE ET TOGBA</t>
        </is>
      </c>
      <c r="B181" s="3945" t="inlineStr">
        <is>
          <t>BC25070014</t>
        </is>
      </c>
      <c r="C181" s="3946" t="n">
        <v>45852</v>
      </c>
      <c r="D181" s="3944" t="inlineStr">
        <is>
          <t>FIBERCO</t>
        </is>
      </c>
      <c r="E181" s="3944" t="inlineStr">
        <is>
          <t>DT</t>
        </is>
      </c>
      <c r="F181" s="3947" t="n">
        <v>0</v>
      </c>
      <c r="G181" s="3947" t="n">
        <v>0</v>
      </c>
      <c r="H181" s="3947" t="n">
        <v>0</v>
      </c>
      <c r="I181" s="3947" t="n">
        <v>0</v>
      </c>
      <c r="J181" s="3947" t="n">
        <v>0</v>
      </c>
      <c r="K181" s="3947" t="n">
        <v>0</v>
      </c>
      <c r="L181" s="3947" t="n">
        <v>0</v>
      </c>
      <c r="M181" s="3947" t="n">
        <v>0</v>
      </c>
      <c r="N181" s="3947" t="n">
        <v>0</v>
      </c>
      <c r="O181" s="3947" t="n">
        <v>0</v>
      </c>
      <c r="P181" s="3947" t="n">
        <v>0</v>
      </c>
      <c r="Q181" s="3947" t="n">
        <v>0</v>
      </c>
      <c r="R181" s="3947" t="n">
        <v>0</v>
      </c>
      <c r="S181" s="3947" t="n">
        <v>0</v>
      </c>
      <c r="T181" s="3947" t="n">
        <v>0</v>
      </c>
      <c r="U181" s="3947" t="n">
        <v>0</v>
      </c>
      <c r="V181" s="3947" t="n">
        <v>0</v>
      </c>
      <c r="W181" s="3947" t="n">
        <v>0</v>
      </c>
      <c r="X181" s="3947" t="n">
        <v>0</v>
      </c>
      <c r="Y181" s="3947" t="n">
        <v>0</v>
      </c>
      <c r="Z181" s="3947" t="n">
        <v>0</v>
      </c>
      <c r="AA181" s="3947" t="n">
        <v>0</v>
      </c>
      <c r="AB181" s="3947" t="n">
        <v>0</v>
      </c>
      <c r="AC181" s="3947" t="n">
        <v>0</v>
      </c>
      <c r="AD181" s="3947" t="n">
        <v>0</v>
      </c>
      <c r="AE181" s="3947" t="n">
        <v>0</v>
      </c>
      <c r="AF181" s="3947" t="n">
        <v>0</v>
      </c>
      <c r="AG181" s="3947" t="n">
        <v>0</v>
      </c>
      <c r="AH181" s="3947" t="n">
        <v>0</v>
      </c>
      <c r="AI181" s="3947" t="n">
        <v>76506600</v>
      </c>
      <c r="AJ181" s="3947" t="n">
        <v>0</v>
      </c>
      <c r="AK181" s="3947" t="n">
        <v>76506600</v>
      </c>
      <c r="AL181" s="3947" t="n">
        <v>0</v>
      </c>
      <c r="AM181" s="3947" t="n">
        <v>0</v>
      </c>
      <c r="AN181" s="3947" t="n">
        <v>0</v>
      </c>
      <c r="AO181" s="3947" t="n">
        <v>0</v>
      </c>
      <c r="AP181" s="3947" t="n">
        <v>40378483</v>
      </c>
      <c r="AQ181" s="3947" t="n">
        <v>0</v>
      </c>
      <c r="AR181" s="3947" t="n">
        <v>0</v>
      </c>
      <c r="AS181" s="3947" t="n">
        <v>40378483</v>
      </c>
      <c r="AT181" s="3947" t="n">
        <v>21251834</v>
      </c>
      <c r="AU181" s="3947" t="n">
        <v>0</v>
      </c>
      <c r="AV181" s="3947" t="n">
        <v>0</v>
      </c>
      <c r="AW181" s="3947" t="n">
        <v>21251834</v>
      </c>
      <c r="AX181" s="3948" t="n">
        <v>0</v>
      </c>
      <c r="AY181" s="3948" t="n">
        <v>0</v>
      </c>
      <c r="AZ181" s="3948" t="n">
        <v>0</v>
      </c>
      <c r="BA181" s="3948" t="n">
        <v>0</v>
      </c>
      <c r="BB181" s="3949">
        <f>I181+M181+Q181+U181+Y181+AC181+AG181+AK181+AO181+AS181+AW181+BA181</f>
        <v/>
      </c>
      <c r="BC181" s="3950" t="n"/>
    </row>
    <row customFormat="1" customHeight="1" ht="30" r="182" s="2012">
      <c r="A182" s="3944" t="inlineStr">
        <is>
          <t>FOURNITURE SOFTWARE POUR LA PHASE 2 CORE ERICSSON 2024(COMMANDE 2)</t>
        </is>
      </c>
      <c r="B182" s="3945" t="inlineStr">
        <is>
          <t>BC25070019</t>
        </is>
      </c>
      <c r="C182" s="3946" t="n">
        <v>45854</v>
      </c>
      <c r="D182" s="3944" t="inlineStr">
        <is>
          <t>ERICSSON AB</t>
        </is>
      </c>
      <c r="E182" s="3944" t="inlineStr">
        <is>
          <t>DT</t>
        </is>
      </c>
      <c r="F182" s="3947" t="n">
        <v>0</v>
      </c>
      <c r="G182" s="3947" t="n">
        <v>0</v>
      </c>
      <c r="H182" s="3947" t="n">
        <v>0</v>
      </c>
      <c r="I182" s="3947" t="n">
        <v>0</v>
      </c>
      <c r="J182" s="3947" t="n">
        <v>0</v>
      </c>
      <c r="K182" s="3947" t="n">
        <v>0</v>
      </c>
      <c r="L182" s="3947" t="n">
        <v>0</v>
      </c>
      <c r="M182" s="3947" t="n">
        <v>0</v>
      </c>
      <c r="N182" s="3947" t="n">
        <v>0</v>
      </c>
      <c r="O182" s="3947" t="n">
        <v>0</v>
      </c>
      <c r="P182" s="3947" t="n">
        <v>0</v>
      </c>
      <c r="Q182" s="3947" t="n">
        <v>0</v>
      </c>
      <c r="R182" s="3947" t="n">
        <v>0</v>
      </c>
      <c r="S182" s="3947" t="n">
        <v>0</v>
      </c>
      <c r="T182" s="3947" t="n">
        <v>0</v>
      </c>
      <c r="U182" s="3947" t="n">
        <v>0</v>
      </c>
      <c r="V182" s="3947" t="n">
        <v>0</v>
      </c>
      <c r="W182" s="3947" t="n">
        <v>0</v>
      </c>
      <c r="X182" s="3947" t="n">
        <v>0</v>
      </c>
      <c r="Y182" s="3947" t="n">
        <v>0</v>
      </c>
      <c r="Z182" s="3947" t="n">
        <v>0</v>
      </c>
      <c r="AA182" s="3947" t="n">
        <v>0</v>
      </c>
      <c r="AB182" s="3947" t="n">
        <v>0</v>
      </c>
      <c r="AC182" s="3947" t="n">
        <v>0</v>
      </c>
      <c r="AD182" s="3947" t="n">
        <v>0</v>
      </c>
      <c r="AE182" s="3947" t="n">
        <v>0</v>
      </c>
      <c r="AF182" s="3947" t="n">
        <v>0</v>
      </c>
      <c r="AG182" s="3947" t="n">
        <v>0</v>
      </c>
      <c r="AH182" s="3947" t="n">
        <v>0</v>
      </c>
      <c r="AI182" s="3947" t="n">
        <v>0</v>
      </c>
      <c r="AJ182" s="3947" t="n">
        <v>0</v>
      </c>
      <c r="AK182" s="3947" t="n">
        <v>0</v>
      </c>
      <c r="AL182" s="3947" t="n">
        <v>0</v>
      </c>
      <c r="AM182" s="3947" t="n">
        <v>0</v>
      </c>
      <c r="AN182" s="3947" t="n">
        <v>0</v>
      </c>
      <c r="AO182" s="3947" t="n">
        <v>0</v>
      </c>
      <c r="AP182" s="3947" t="n">
        <v>0</v>
      </c>
      <c r="AQ182" s="3947" t="n">
        <v>8943944</v>
      </c>
      <c r="AR182" s="3947" t="n">
        <v>0</v>
      </c>
      <c r="AS182" s="3947" t="n">
        <v>8943944</v>
      </c>
      <c r="AT182" s="3947" t="n">
        <v>0</v>
      </c>
      <c r="AU182" s="3947" t="n">
        <v>0</v>
      </c>
      <c r="AV182" s="3947" t="n">
        <v>0</v>
      </c>
      <c r="AW182" s="3947" t="n">
        <v>0</v>
      </c>
      <c r="AX182" s="3948" t="n">
        <v>0</v>
      </c>
      <c r="AY182" s="3948" t="n">
        <v>0</v>
      </c>
      <c r="AZ182" s="3948" t="n">
        <v>0</v>
      </c>
      <c r="BA182" s="3948" t="n">
        <v>0</v>
      </c>
      <c r="BB182" s="3949">
        <f>I182+M182+Q182+U182+Y182+AC182+AG182+AK182+AO182+AS182+AW182+BA182</f>
        <v/>
      </c>
      <c r="BC182" s="3950" t="n"/>
    </row>
    <row customFormat="1" customHeight="1" ht="30" r="183" s="2012">
      <c r="A183" s="3944" t="inlineStr">
        <is>
          <t xml:space="preserve">TRAVAUX DE SECURISATION ET REMISE EN ETAT DES PYLÔNES DE ATI/ PLM/ MIDOMBO/ KRAKE/ PEHUNCO/ BASSILA ET AGOUE </t>
        </is>
      </c>
      <c r="B183" s="3945" t="inlineStr">
        <is>
          <t>BC25070023</t>
        </is>
      </c>
      <c r="C183" s="3946" t="n">
        <v>45868</v>
      </c>
      <c r="D183" s="3944" t="inlineStr">
        <is>
          <t>KNIF</t>
        </is>
      </c>
      <c r="E183" s="3944" t="inlineStr">
        <is>
          <t>DT</t>
        </is>
      </c>
      <c r="F183" s="3947" t="n">
        <v>0</v>
      </c>
      <c r="G183" s="3947" t="n">
        <v>0</v>
      </c>
      <c r="H183" s="3947" t="n">
        <v>0</v>
      </c>
      <c r="I183" s="3947" t="n">
        <v>0</v>
      </c>
      <c r="J183" s="3947" t="n">
        <v>0</v>
      </c>
      <c r="K183" s="3947" t="n">
        <v>0</v>
      </c>
      <c r="L183" s="3947" t="n">
        <v>0</v>
      </c>
      <c r="M183" s="3947" t="n">
        <v>0</v>
      </c>
      <c r="N183" s="3947" t="n">
        <v>0</v>
      </c>
      <c r="O183" s="3947" t="n">
        <v>0</v>
      </c>
      <c r="P183" s="3947" t="n">
        <v>0</v>
      </c>
      <c r="Q183" s="3947" t="n">
        <v>0</v>
      </c>
      <c r="R183" s="3947" t="n">
        <v>0</v>
      </c>
      <c r="S183" s="3947" t="n">
        <v>0</v>
      </c>
      <c r="T183" s="3947" t="n">
        <v>0</v>
      </c>
      <c r="U183" s="3947" t="n">
        <v>0</v>
      </c>
      <c r="V183" s="3947" t="n">
        <v>0</v>
      </c>
      <c r="W183" s="3947" t="n">
        <v>0</v>
      </c>
      <c r="X183" s="3947" t="n">
        <v>0</v>
      </c>
      <c r="Y183" s="3947" t="n">
        <v>0</v>
      </c>
      <c r="Z183" s="3947" t="n">
        <v>0</v>
      </c>
      <c r="AA183" s="3947" t="n">
        <v>0</v>
      </c>
      <c r="AB183" s="3947" t="n">
        <v>0</v>
      </c>
      <c r="AC183" s="3947" t="n">
        <v>0</v>
      </c>
      <c r="AD183" s="3947" t="n">
        <v>0</v>
      </c>
      <c r="AE183" s="3947" t="n">
        <v>0</v>
      </c>
      <c r="AF183" s="3947" t="n">
        <v>0</v>
      </c>
      <c r="AG183" s="3947" t="n">
        <v>0</v>
      </c>
      <c r="AH183" s="3947" t="n">
        <v>0</v>
      </c>
      <c r="AI183" s="3947" t="n">
        <v>0</v>
      </c>
      <c r="AJ183" s="3947" t="n">
        <v>0</v>
      </c>
      <c r="AK183" s="3947" t="n">
        <v>0</v>
      </c>
      <c r="AL183" s="3947" t="n">
        <v>0</v>
      </c>
      <c r="AM183" s="3947" t="n">
        <v>0</v>
      </c>
      <c r="AN183" s="3947" t="n">
        <v>0</v>
      </c>
      <c r="AO183" s="3947" t="n">
        <v>0</v>
      </c>
      <c r="AP183" s="3947" t="n">
        <v>0</v>
      </c>
      <c r="AQ183" s="3947" t="n">
        <v>34724444</v>
      </c>
      <c r="AR183" s="3947" t="n">
        <v>0</v>
      </c>
      <c r="AS183" s="3947" t="n">
        <v>34724444</v>
      </c>
      <c r="AT183" s="3947" t="n">
        <v>0</v>
      </c>
      <c r="AU183" s="3947" t="n">
        <v>0</v>
      </c>
      <c r="AV183" s="3947" t="n">
        <v>0</v>
      </c>
      <c r="AW183" s="3947" t="n">
        <v>0</v>
      </c>
      <c r="AX183" s="3948" t="n">
        <v>0</v>
      </c>
      <c r="AY183" s="3948" t="n">
        <v>0</v>
      </c>
      <c r="AZ183" s="3948" t="n">
        <v>0</v>
      </c>
      <c r="BA183" s="3948" t="n">
        <v>0</v>
      </c>
      <c r="BB183" s="3949">
        <f>I183+M183+Q183+U183+Y183+AC183+AG183+AK183+AO183+AS183+AW183+BA183</f>
        <v/>
      </c>
      <c r="BC183" s="3950" t="n"/>
    </row>
    <row customFormat="1" customHeight="1" ht="30" r="184" s="2012">
      <c r="A184" s="3944" t="inlineStr">
        <is>
          <t>CHANGE REQUEST MB-985 FOR OLD MSC DATA TO BE LOADED IN ROC</t>
        </is>
      </c>
      <c r="B184" s="3945" t="inlineStr">
        <is>
          <t>BC25070025</t>
        </is>
      </c>
      <c r="C184" s="3946" t="n">
        <v>45869</v>
      </c>
      <c r="D184" s="3944" t="inlineStr">
        <is>
          <t>SUBEX</t>
        </is>
      </c>
      <c r="E184" s="3944" t="inlineStr">
        <is>
          <t>DAF</t>
        </is>
      </c>
      <c r="F184" s="3947" t="n">
        <v>0</v>
      </c>
      <c r="G184" s="3947" t="n">
        <v>0</v>
      </c>
      <c r="H184" s="3947" t="n">
        <v>0</v>
      </c>
      <c r="I184" s="3947" t="n">
        <v>0</v>
      </c>
      <c r="J184" s="3947" t="n">
        <v>0</v>
      </c>
      <c r="K184" s="3947" t="n">
        <v>0</v>
      </c>
      <c r="L184" s="3947" t="n">
        <v>0</v>
      </c>
      <c r="M184" s="3947" t="n">
        <v>0</v>
      </c>
      <c r="N184" s="3947" t="n">
        <v>0</v>
      </c>
      <c r="O184" s="3947" t="n">
        <v>0</v>
      </c>
      <c r="P184" s="3947" t="n">
        <v>0</v>
      </c>
      <c r="Q184" s="3947" t="n">
        <v>0</v>
      </c>
      <c r="R184" s="3947" t="n">
        <v>0</v>
      </c>
      <c r="S184" s="3947" t="n">
        <v>0</v>
      </c>
      <c r="T184" s="3947" t="n">
        <v>0</v>
      </c>
      <c r="U184" s="3947" t="n">
        <v>0</v>
      </c>
      <c r="V184" s="3947" t="n">
        <v>0</v>
      </c>
      <c r="W184" s="3947" t="n">
        <v>0</v>
      </c>
      <c r="X184" s="3947" t="n">
        <v>0</v>
      </c>
      <c r="Y184" s="3947" t="n">
        <v>0</v>
      </c>
      <c r="Z184" s="3947" t="n">
        <v>0</v>
      </c>
      <c r="AA184" s="3947" t="n">
        <v>0</v>
      </c>
      <c r="AB184" s="3947" t="n">
        <v>0</v>
      </c>
      <c r="AC184" s="3947" t="n">
        <v>0</v>
      </c>
      <c r="AD184" s="3947" t="n">
        <v>0</v>
      </c>
      <c r="AE184" s="3947" t="n">
        <v>0</v>
      </c>
      <c r="AF184" s="3947" t="n">
        <v>0</v>
      </c>
      <c r="AG184" s="3947" t="n">
        <v>0</v>
      </c>
      <c r="AH184" s="3947" t="n">
        <v>0</v>
      </c>
      <c r="AI184" s="3947" t="n">
        <v>0</v>
      </c>
      <c r="AJ184" s="3947" t="n">
        <v>0</v>
      </c>
      <c r="AK184" s="3947" t="n">
        <v>0</v>
      </c>
      <c r="AL184" s="3947" t="n">
        <v>0</v>
      </c>
      <c r="AM184" s="3947" t="n">
        <v>0</v>
      </c>
      <c r="AN184" s="3947" t="n">
        <v>0</v>
      </c>
      <c r="AO184" s="3947" t="n">
        <v>0</v>
      </c>
      <c r="AP184" s="3947" t="n">
        <v>0</v>
      </c>
      <c r="AQ184" s="3947" t="n">
        <v>6287063</v>
      </c>
      <c r="AR184" s="3947" t="n">
        <v>0</v>
      </c>
      <c r="AS184" s="3947" t="n">
        <v>6287063</v>
      </c>
      <c r="AT184" s="3947" t="n">
        <v>0</v>
      </c>
      <c r="AU184" s="3947" t="n">
        <v>0</v>
      </c>
      <c r="AV184" s="3947" t="n">
        <v>0</v>
      </c>
      <c r="AW184" s="3947" t="n">
        <v>0</v>
      </c>
      <c r="AX184" s="3948" t="n">
        <v>0</v>
      </c>
      <c r="AY184" s="3948" t="n">
        <v>0</v>
      </c>
      <c r="AZ184" s="3948" t="n">
        <v>0</v>
      </c>
      <c r="BA184" s="3948" t="n">
        <v>0</v>
      </c>
      <c r="BB184" s="3949">
        <f>I184+M184+Q184+U184+Y184+AC184+AG184+AK184+AO184+AS184+AW184+BA184</f>
        <v/>
      </c>
      <c r="BC184" s="3950" t="n"/>
    </row>
    <row customFormat="1" customHeight="1" ht="30" r="185" s="2012">
      <c r="A185" s="3944" t="inlineStr">
        <is>
          <t xml:space="preserve">ELECTRIFICATION DE SIX (06)  SITES PAR BRANCHEMENT COMPTEUR 04 FILS SBEE 20 A 
</t>
        </is>
      </c>
      <c r="B185" s="3945" t="inlineStr">
        <is>
          <t>BC25080004</t>
        </is>
      </c>
      <c r="C185" s="3946" t="n">
        <v>45875</v>
      </c>
      <c r="D185" s="3944" t="inlineStr">
        <is>
          <t>ETS ERM AFRIQUE</t>
        </is>
      </c>
      <c r="E185" s="3944" t="inlineStr">
        <is>
          <t>DT</t>
        </is>
      </c>
      <c r="F185" s="3947" t="n">
        <v>0</v>
      </c>
      <c r="G185" s="3947" t="n">
        <v>0</v>
      </c>
      <c r="H185" s="3947" t="n">
        <v>0</v>
      </c>
      <c r="I185" s="3947" t="n">
        <v>0</v>
      </c>
      <c r="J185" s="3947" t="n">
        <v>0</v>
      </c>
      <c r="K185" s="3947" t="n">
        <v>0</v>
      </c>
      <c r="L185" s="3947" t="n">
        <v>0</v>
      </c>
      <c r="M185" s="3947" t="n">
        <v>0</v>
      </c>
      <c r="N185" s="3947" t="n">
        <v>0</v>
      </c>
      <c r="O185" s="3947" t="n">
        <v>0</v>
      </c>
      <c r="P185" s="3947" t="n">
        <v>0</v>
      </c>
      <c r="Q185" s="3947" t="n">
        <v>0</v>
      </c>
      <c r="R185" s="3947" t="n">
        <v>0</v>
      </c>
      <c r="S185" s="3947" t="n">
        <v>0</v>
      </c>
      <c r="T185" s="3947" t="n">
        <v>0</v>
      </c>
      <c r="U185" s="3947" t="n">
        <v>0</v>
      </c>
      <c r="V185" s="3947" t="n">
        <v>0</v>
      </c>
      <c r="W185" s="3947" t="n">
        <v>0</v>
      </c>
      <c r="X185" s="3947" t="n">
        <v>0</v>
      </c>
      <c r="Y185" s="3947" t="n">
        <v>0</v>
      </c>
      <c r="Z185" s="3947" t="n">
        <v>0</v>
      </c>
      <c r="AA185" s="3947" t="n">
        <v>0</v>
      </c>
      <c r="AB185" s="3947" t="n">
        <v>0</v>
      </c>
      <c r="AC185" s="3947" t="n">
        <v>0</v>
      </c>
      <c r="AD185" s="3947" t="n">
        <v>0</v>
      </c>
      <c r="AE185" s="3947" t="n">
        <v>0</v>
      </c>
      <c r="AF185" s="3947" t="n">
        <v>0</v>
      </c>
      <c r="AG185" s="3947" t="n">
        <v>0</v>
      </c>
      <c r="AH185" s="3947" t="n">
        <v>0</v>
      </c>
      <c r="AI185" s="3947" t="n">
        <v>3359650</v>
      </c>
      <c r="AJ185" s="3947" t="n">
        <v>0</v>
      </c>
      <c r="AK185" s="3947" t="n">
        <v>3359650</v>
      </c>
      <c r="AL185" s="3947" t="n">
        <v>0</v>
      </c>
      <c r="AM185" s="3947" t="n">
        <v>0</v>
      </c>
      <c r="AN185" s="3947" t="n">
        <v>0</v>
      </c>
      <c r="AO185" s="3947" t="n">
        <v>0</v>
      </c>
      <c r="AP185" s="3947" t="n">
        <v>0</v>
      </c>
      <c r="AQ185" s="3947" t="n">
        <v>48380</v>
      </c>
      <c r="AR185" s="3947" t="n">
        <v>0</v>
      </c>
      <c r="AS185" s="3947" t="n">
        <v>48380</v>
      </c>
      <c r="AT185" s="3947" t="n">
        <v>0</v>
      </c>
      <c r="AU185" s="3947" t="n">
        <v>0</v>
      </c>
      <c r="AV185" s="3947" t="n">
        <v>0</v>
      </c>
      <c r="AW185" s="3947" t="n">
        <v>0</v>
      </c>
      <c r="AX185" s="3948" t="n">
        <v>0</v>
      </c>
      <c r="AY185" s="3948" t="n">
        <v>0</v>
      </c>
      <c r="AZ185" s="3948" t="n">
        <v>0</v>
      </c>
      <c r="BA185" s="3948" t="n">
        <v>0</v>
      </c>
      <c r="BB185" s="3949">
        <f>I185+M185+Q185+U185+Y185+AC185+AG185+AK185+AO185+AS185+AW185+BA185</f>
        <v/>
      </c>
      <c r="BC185" s="3950" t="n"/>
    </row>
    <row customFormat="1" customHeight="1" ht="30" r="186" s="2012">
      <c r="A186" s="3944" t="inlineStr">
        <is>
          <t xml:space="preserve">ELECTRIFICATION DE SIX (06)  SITES PAR BRANCHEMENT COMPTEUR 04 FILS SBEE 30 A  
</t>
        </is>
      </c>
      <c r="B186" s="3945" t="inlineStr">
        <is>
          <t>BC25080005</t>
        </is>
      </c>
      <c r="C186" s="3946" t="n">
        <v>45875</v>
      </c>
      <c r="D186" s="3944" t="inlineStr">
        <is>
          <t>ETS ERM AFRIQUE</t>
        </is>
      </c>
      <c r="E186" s="3944" t="inlineStr">
        <is>
          <t>DT</t>
        </is>
      </c>
      <c r="F186" s="3947" t="n">
        <v>0</v>
      </c>
      <c r="G186" s="3947" t="n">
        <v>0</v>
      </c>
      <c r="H186" s="3947" t="n">
        <v>0</v>
      </c>
      <c r="I186" s="3947" t="n">
        <v>0</v>
      </c>
      <c r="J186" s="3947" t="n">
        <v>0</v>
      </c>
      <c r="K186" s="3947" t="n">
        <v>0</v>
      </c>
      <c r="L186" s="3947" t="n">
        <v>0</v>
      </c>
      <c r="M186" s="3947" t="n">
        <v>0</v>
      </c>
      <c r="N186" s="3947" t="n">
        <v>0</v>
      </c>
      <c r="O186" s="3947" t="n">
        <v>0</v>
      </c>
      <c r="P186" s="3947" t="n">
        <v>0</v>
      </c>
      <c r="Q186" s="3947" t="n">
        <v>0</v>
      </c>
      <c r="R186" s="3947" t="n">
        <v>0</v>
      </c>
      <c r="S186" s="3947" t="n">
        <v>0</v>
      </c>
      <c r="T186" s="3947" t="n">
        <v>0</v>
      </c>
      <c r="U186" s="3947" t="n">
        <v>0</v>
      </c>
      <c r="V186" s="3947" t="n">
        <v>0</v>
      </c>
      <c r="W186" s="3947" t="n">
        <v>0</v>
      </c>
      <c r="X186" s="3947" t="n">
        <v>0</v>
      </c>
      <c r="Y186" s="3947" t="n">
        <v>0</v>
      </c>
      <c r="Z186" s="3947" t="n">
        <v>0</v>
      </c>
      <c r="AA186" s="3947" t="n">
        <v>0</v>
      </c>
      <c r="AB186" s="3947" t="n">
        <v>0</v>
      </c>
      <c r="AC186" s="3947" t="n">
        <v>0</v>
      </c>
      <c r="AD186" s="3947" t="n">
        <v>0</v>
      </c>
      <c r="AE186" s="3947" t="n">
        <v>0</v>
      </c>
      <c r="AF186" s="3947" t="n">
        <v>0</v>
      </c>
      <c r="AG186" s="3947" t="n">
        <v>0</v>
      </c>
      <c r="AH186" s="3947" t="n">
        <v>0</v>
      </c>
      <c r="AI186" s="3947" t="n">
        <v>3663120</v>
      </c>
      <c r="AJ186" s="3947" t="n">
        <v>0</v>
      </c>
      <c r="AK186" s="3947" t="n">
        <v>3663120</v>
      </c>
      <c r="AL186" s="3947" t="n">
        <v>0</v>
      </c>
      <c r="AM186" s="3947" t="n">
        <v>0</v>
      </c>
      <c r="AN186" s="3947" t="n">
        <v>0</v>
      </c>
      <c r="AO186" s="3947" t="n">
        <v>0</v>
      </c>
      <c r="AP186" s="3947" t="n">
        <v>0</v>
      </c>
      <c r="AQ186" s="3947" t="n">
        <v>-3663120</v>
      </c>
      <c r="AR186" s="3947" t="n">
        <v>0</v>
      </c>
      <c r="AS186" s="3947" t="n">
        <v>-3663120</v>
      </c>
      <c r="AT186" s="3947" t="n">
        <v>0</v>
      </c>
      <c r="AU186" s="3947" t="n">
        <v>0</v>
      </c>
      <c r="AV186" s="3947" t="n">
        <v>0</v>
      </c>
      <c r="AW186" s="3947" t="n">
        <v>0</v>
      </c>
      <c r="AX186" s="3948" t="n">
        <v>0</v>
      </c>
      <c r="AY186" s="3948" t="n">
        <v>0</v>
      </c>
      <c r="AZ186" s="3948" t="n">
        <v>0</v>
      </c>
      <c r="BA186" s="3948" t="n">
        <v>0</v>
      </c>
      <c r="BB186" s="3949">
        <f>I186+M186+Q186+U186+Y186+AC186+AG186+AK186+AO186+AS186+AW186+BA186</f>
        <v/>
      </c>
      <c r="BC186" s="3950" t="n"/>
    </row>
    <row customFormat="1" customHeight="1" ht="30" r="187" s="2012">
      <c r="A187" s="3944" t="inlineStr">
        <is>
          <t xml:space="preserve">ELECTRIFICATION DES SITES PAR BRANCHEMENT COMPTEUR 04 FILS SBEE 30 A
</t>
        </is>
      </c>
      <c r="B187" s="3945" t="inlineStr">
        <is>
          <t>BC25080006</t>
        </is>
      </c>
      <c r="C187" s="3946" t="n">
        <v>45875</v>
      </c>
      <c r="D187" s="3944" t="inlineStr">
        <is>
          <t>ETS ERM AFRIQUE</t>
        </is>
      </c>
      <c r="E187" s="3944" t="inlineStr">
        <is>
          <t>DT</t>
        </is>
      </c>
      <c r="F187" s="3947" t="n">
        <v>0</v>
      </c>
      <c r="G187" s="3947" t="n">
        <v>0</v>
      </c>
      <c r="H187" s="3947" t="n">
        <v>0</v>
      </c>
      <c r="I187" s="3947" t="n">
        <v>0</v>
      </c>
      <c r="J187" s="3947" t="n">
        <v>0</v>
      </c>
      <c r="K187" s="3947" t="n">
        <v>0</v>
      </c>
      <c r="L187" s="3947" t="n">
        <v>0</v>
      </c>
      <c r="M187" s="3947" t="n">
        <v>0</v>
      </c>
      <c r="N187" s="3947" t="n">
        <v>0</v>
      </c>
      <c r="O187" s="3947" t="n">
        <v>0</v>
      </c>
      <c r="P187" s="3947" t="n">
        <v>0</v>
      </c>
      <c r="Q187" s="3947" t="n">
        <v>0</v>
      </c>
      <c r="R187" s="3947" t="n">
        <v>0</v>
      </c>
      <c r="S187" s="3947" t="n">
        <v>0</v>
      </c>
      <c r="T187" s="3947" t="n">
        <v>0</v>
      </c>
      <c r="U187" s="3947" t="n">
        <v>0</v>
      </c>
      <c r="V187" s="3947" t="n">
        <v>0</v>
      </c>
      <c r="W187" s="3947" t="n">
        <v>0</v>
      </c>
      <c r="X187" s="3947" t="n">
        <v>0</v>
      </c>
      <c r="Y187" s="3947" t="n">
        <v>0</v>
      </c>
      <c r="Z187" s="3947" t="n">
        <v>0</v>
      </c>
      <c r="AA187" s="3947" t="n">
        <v>0</v>
      </c>
      <c r="AB187" s="3947" t="n">
        <v>0</v>
      </c>
      <c r="AC187" s="3947" t="n">
        <v>0</v>
      </c>
      <c r="AD187" s="3947" t="n">
        <v>0</v>
      </c>
      <c r="AE187" s="3947" t="n">
        <v>0</v>
      </c>
      <c r="AF187" s="3947" t="n">
        <v>0</v>
      </c>
      <c r="AG187" s="3947" t="n">
        <v>0</v>
      </c>
      <c r="AH187" s="3947" t="n">
        <v>0</v>
      </c>
      <c r="AI187" s="3947" t="n">
        <v>1838640</v>
      </c>
      <c r="AJ187" s="3947" t="n">
        <v>0</v>
      </c>
      <c r="AK187" s="3947" t="n">
        <v>1838640</v>
      </c>
      <c r="AL187" s="3947" t="n">
        <v>0</v>
      </c>
      <c r="AM187" s="3947" t="n">
        <v>0</v>
      </c>
      <c r="AN187" s="3947" t="n">
        <v>0</v>
      </c>
      <c r="AO187" s="3947" t="n">
        <v>0</v>
      </c>
      <c r="AP187" s="3947" t="n">
        <v>0</v>
      </c>
      <c r="AQ187" s="3947" t="n">
        <v>-1838640</v>
      </c>
      <c r="AR187" s="3947" t="n">
        <v>0</v>
      </c>
      <c r="AS187" s="3947" t="n">
        <v>-1838640</v>
      </c>
      <c r="AT187" s="3947" t="n">
        <v>0</v>
      </c>
      <c r="AU187" s="3947" t="n">
        <v>0</v>
      </c>
      <c r="AV187" s="3947" t="n">
        <v>0</v>
      </c>
      <c r="AW187" s="3947" t="n">
        <v>0</v>
      </c>
      <c r="AX187" s="3948" t="n">
        <v>0</v>
      </c>
      <c r="AY187" s="3948" t="n">
        <v>0</v>
      </c>
      <c r="AZ187" s="3948" t="n">
        <v>0</v>
      </c>
      <c r="BA187" s="3948" t="n">
        <v>0</v>
      </c>
      <c r="BB187" s="3949">
        <f>I187+M187+Q187+U187+Y187+AC187+AG187+AK187+AO187+AS187+AW187+BA187</f>
        <v/>
      </c>
      <c r="BC187" s="3950" t="n"/>
    </row>
    <row customFormat="1" customHeight="1" ht="30" r="188" s="2012">
      <c r="A188" s="3944" t="inlineStr">
        <is>
          <t>TRANSPORT, INSTALLATION ET MISE EN SERVICE DE GROUPES ELECTROGENES TRIPHASES, CAPOTES, INSONORISES DE 20KVA POUR LES SITES GSM</t>
        </is>
      </c>
      <c r="B188" s="3945" t="inlineStr">
        <is>
          <t>BC25080008</t>
        </is>
      </c>
      <c r="C188" s="3946" t="n">
        <v>45880</v>
      </c>
      <c r="D188" s="3944" t="inlineStr">
        <is>
          <t>CETELEC SA</t>
        </is>
      </c>
      <c r="E188" s="3944" t="inlineStr">
        <is>
          <t>DT</t>
        </is>
      </c>
      <c r="F188" s="3947" t="n">
        <v>0</v>
      </c>
      <c r="G188" s="3947" t="n">
        <v>0</v>
      </c>
      <c r="H188" s="3947" t="n">
        <v>0</v>
      </c>
      <c r="I188" s="3947" t="n">
        <v>0</v>
      </c>
      <c r="J188" s="3947" t="n">
        <v>0</v>
      </c>
      <c r="K188" s="3947" t="n">
        <v>0</v>
      </c>
      <c r="L188" s="3947" t="n">
        <v>0</v>
      </c>
      <c r="M188" s="3947" t="n">
        <v>0</v>
      </c>
      <c r="N188" s="3947" t="n">
        <v>0</v>
      </c>
      <c r="O188" s="3947" t="n">
        <v>0</v>
      </c>
      <c r="P188" s="3947" t="n">
        <v>0</v>
      </c>
      <c r="Q188" s="3947" t="n">
        <v>0</v>
      </c>
      <c r="R188" s="3947" t="n">
        <v>0</v>
      </c>
      <c r="S188" s="3947" t="n">
        <v>0</v>
      </c>
      <c r="T188" s="3947" t="n">
        <v>0</v>
      </c>
      <c r="U188" s="3947" t="n">
        <v>0</v>
      </c>
      <c r="V188" s="3947" t="n">
        <v>0</v>
      </c>
      <c r="W188" s="3947" t="n">
        <v>0</v>
      </c>
      <c r="X188" s="3947" t="n">
        <v>0</v>
      </c>
      <c r="Y188" s="3947" t="n">
        <v>0</v>
      </c>
      <c r="Z188" s="3947" t="n">
        <v>0</v>
      </c>
      <c r="AA188" s="3947" t="n">
        <v>0</v>
      </c>
      <c r="AB188" s="3947" t="n">
        <v>0</v>
      </c>
      <c r="AC188" s="3947" t="n">
        <v>0</v>
      </c>
      <c r="AD188" s="3947" t="n">
        <v>0</v>
      </c>
      <c r="AE188" s="3947" t="n">
        <v>0</v>
      </c>
      <c r="AF188" s="3947" t="n">
        <v>0</v>
      </c>
      <c r="AG188" s="3947" t="n">
        <v>0</v>
      </c>
      <c r="AH188" s="3947" t="n">
        <v>0</v>
      </c>
      <c r="AI188" s="3947" t="n">
        <v>0</v>
      </c>
      <c r="AJ188" s="3947" t="n">
        <v>0</v>
      </c>
      <c r="AK188" s="3947" t="n">
        <v>0</v>
      </c>
      <c r="AL188" s="3947" t="n">
        <v>0</v>
      </c>
      <c r="AM188" s="3947" t="n">
        <v>12569183</v>
      </c>
      <c r="AN188" s="3947" t="n">
        <v>0</v>
      </c>
      <c r="AO188" s="3947" t="n">
        <v>12569183</v>
      </c>
      <c r="AP188" s="3947" t="n">
        <v>0</v>
      </c>
      <c r="AQ188" s="3947" t="n">
        <v>11602321</v>
      </c>
      <c r="AR188" s="3947" t="n">
        <v>0</v>
      </c>
      <c r="AS188" s="3947" t="n">
        <v>11602321</v>
      </c>
      <c r="AT188" s="3947" t="n">
        <v>0</v>
      </c>
      <c r="AU188" s="3947" t="n">
        <v>0</v>
      </c>
      <c r="AV188" s="3947" t="n">
        <v>0</v>
      </c>
      <c r="AW188" s="3947" t="n">
        <v>0</v>
      </c>
      <c r="AX188" s="3948" t="n">
        <v>0</v>
      </c>
      <c r="AY188" s="3948" t="n">
        <v>0</v>
      </c>
      <c r="AZ188" s="3948" t="n">
        <v>0</v>
      </c>
      <c r="BA188" s="3948" t="n">
        <v>0</v>
      </c>
      <c r="BB188" s="3949">
        <f>I188+M188+Q188+U188+Y188+AC188+AG188+AK188+AO188+AS188+AW188+BA188</f>
        <v/>
      </c>
      <c r="BC188" s="3950" t="n"/>
    </row>
    <row customFormat="1" customHeight="1" ht="30" r="189" s="2012">
      <c r="A189" s="3944" t="inlineStr">
        <is>
          <t>FOURNITURE DE GROUPES ELECTROGENES TRIPHASES CAPOTES INSONORISES DE 20 KVA POUR LES SITES GSM</t>
        </is>
      </c>
      <c r="B189" s="3945" t="inlineStr">
        <is>
          <t>BC25080009</t>
        </is>
      </c>
      <c r="C189" s="3946" t="n">
        <v>45880</v>
      </c>
      <c r="D189" s="3944" t="inlineStr">
        <is>
          <t>CETELEC</t>
        </is>
      </c>
      <c r="E189" s="3944" t="inlineStr">
        <is>
          <t>DT</t>
        </is>
      </c>
      <c r="F189" s="3947" t="n">
        <v>0</v>
      </c>
      <c r="G189" s="3947" t="n">
        <v>0</v>
      </c>
      <c r="H189" s="3947" t="n">
        <v>0</v>
      </c>
      <c r="I189" s="3947" t="n">
        <v>0</v>
      </c>
      <c r="J189" s="3947" t="n">
        <v>0</v>
      </c>
      <c r="K189" s="3947" t="n">
        <v>0</v>
      </c>
      <c r="L189" s="3947" t="n">
        <v>0</v>
      </c>
      <c r="M189" s="3947" t="n">
        <v>0</v>
      </c>
      <c r="N189" s="3947" t="n">
        <v>0</v>
      </c>
      <c r="O189" s="3947" t="n">
        <v>0</v>
      </c>
      <c r="P189" s="3947" t="n">
        <v>0</v>
      </c>
      <c r="Q189" s="3947" t="n">
        <v>0</v>
      </c>
      <c r="R189" s="3947" t="n">
        <v>0</v>
      </c>
      <c r="S189" s="3947" t="n">
        <v>0</v>
      </c>
      <c r="T189" s="3947" t="n">
        <v>0</v>
      </c>
      <c r="U189" s="3947" t="n">
        <v>0</v>
      </c>
      <c r="V189" s="3947" t="n">
        <v>0</v>
      </c>
      <c r="W189" s="3947" t="n">
        <v>0</v>
      </c>
      <c r="X189" s="3947" t="n">
        <v>0</v>
      </c>
      <c r="Y189" s="3947" t="n">
        <v>0</v>
      </c>
      <c r="Z189" s="3947" t="n">
        <v>0</v>
      </c>
      <c r="AA189" s="3947" t="n">
        <v>0</v>
      </c>
      <c r="AB189" s="3947" t="n">
        <v>0</v>
      </c>
      <c r="AC189" s="3947" t="n">
        <v>0</v>
      </c>
      <c r="AD189" s="3947" t="n">
        <v>0</v>
      </c>
      <c r="AE189" s="3947" t="n">
        <v>0</v>
      </c>
      <c r="AF189" s="3947" t="n">
        <v>0</v>
      </c>
      <c r="AG189" s="3947" t="n">
        <v>0</v>
      </c>
      <c r="AH189" s="3947" t="n">
        <v>161468510</v>
      </c>
      <c r="AI189" s="3947" t="n">
        <v>0</v>
      </c>
      <c r="AJ189" s="3947" t="n">
        <v>0</v>
      </c>
      <c r="AK189" s="3947" t="n">
        <v>161468510</v>
      </c>
      <c r="AL189" s="3947" t="n">
        <v>0</v>
      </c>
      <c r="AM189" s="3947" t="n">
        <v>0</v>
      </c>
      <c r="AN189" s="3947" t="n">
        <v>0</v>
      </c>
      <c r="AO189" s="3947" t="n">
        <v>0</v>
      </c>
      <c r="AP189" s="3947" t="n">
        <v>0</v>
      </c>
      <c r="AQ189" s="3947" t="n">
        <v>0</v>
      </c>
      <c r="AR189" s="3947" t="n">
        <v>0</v>
      </c>
      <c r="AS189" s="3947" t="n">
        <v>0</v>
      </c>
      <c r="AT189" s="3947" t="n">
        <v>0</v>
      </c>
      <c r="AU189" s="3947" t="n">
        <v>0</v>
      </c>
      <c r="AV189" s="3947" t="n">
        <v>0</v>
      </c>
      <c r="AW189" s="3947" t="n">
        <v>0</v>
      </c>
      <c r="AX189" s="3948" t="n">
        <v>0</v>
      </c>
      <c r="AY189" s="3948" t="n">
        <v>0</v>
      </c>
      <c r="AZ189" s="3948" t="n">
        <v>0</v>
      </c>
      <c r="BA189" s="3948" t="n">
        <v>0</v>
      </c>
      <c r="BB189" s="3949">
        <f>I189+M189+Q189+U189+Y189+AC189+AG189+AK189+AO189+AS189+AW189+BA189</f>
        <v/>
      </c>
      <c r="BC189" s="3950" t="n"/>
    </row>
    <row customFormat="1" customHeight="1" ht="30" r="190" s="2012">
      <c r="A190" s="3944" t="inlineStr">
        <is>
          <t>FOURNITURE, TRANSPORT ET INSTALLATION DE MODULES SOLAIRES PHOTOVOLTAÏQUES ET D'ATELIER D'ÉNERGIE SOLAIRE SUR 50 SITES GSM</t>
        </is>
      </c>
      <c r="B190" s="3945" t="inlineStr">
        <is>
          <t>BC25080010</t>
        </is>
      </c>
      <c r="C190" s="3946" t="n">
        <v>45875</v>
      </c>
      <c r="D190" s="3944" t="inlineStr">
        <is>
          <t>IPT</t>
        </is>
      </c>
      <c r="E190" s="3944" t="inlineStr">
        <is>
          <t>DT</t>
        </is>
      </c>
      <c r="F190" s="3947" t="n">
        <v>0</v>
      </c>
      <c r="G190" s="3947" t="n">
        <v>0</v>
      </c>
      <c r="H190" s="3947" t="n">
        <v>0</v>
      </c>
      <c r="I190" s="3947" t="n">
        <v>0</v>
      </c>
      <c r="J190" s="3947" t="n">
        <v>0</v>
      </c>
      <c r="K190" s="3947" t="n">
        <v>0</v>
      </c>
      <c r="L190" s="3947" t="n">
        <v>0</v>
      </c>
      <c r="M190" s="3947" t="n">
        <v>0</v>
      </c>
      <c r="N190" s="3947" t="n">
        <v>0</v>
      </c>
      <c r="O190" s="3947" t="n">
        <v>0</v>
      </c>
      <c r="P190" s="3947" t="n">
        <v>0</v>
      </c>
      <c r="Q190" s="3947" t="n">
        <v>0</v>
      </c>
      <c r="R190" s="3947" t="n">
        <v>0</v>
      </c>
      <c r="S190" s="3947" t="n">
        <v>0</v>
      </c>
      <c r="T190" s="3947" t="n">
        <v>0</v>
      </c>
      <c r="U190" s="3947" t="n">
        <v>0</v>
      </c>
      <c r="V190" s="3947" t="n">
        <v>0</v>
      </c>
      <c r="W190" s="3947" t="n">
        <v>0</v>
      </c>
      <c r="X190" s="3947" t="n">
        <v>0</v>
      </c>
      <c r="Y190" s="3947" t="n">
        <v>0</v>
      </c>
      <c r="Z190" s="3947" t="n">
        <v>0</v>
      </c>
      <c r="AA190" s="3947" t="n">
        <v>0</v>
      </c>
      <c r="AB190" s="3947" t="n">
        <v>0</v>
      </c>
      <c r="AC190" s="3947" t="n">
        <v>0</v>
      </c>
      <c r="AD190" s="3947" t="n">
        <v>0</v>
      </c>
      <c r="AE190" s="3947" t="n">
        <v>0</v>
      </c>
      <c r="AF190" s="3947" t="n">
        <v>0</v>
      </c>
      <c r="AG190" s="3947" t="n">
        <v>0</v>
      </c>
      <c r="AH190" s="3947" t="n">
        <v>0</v>
      </c>
      <c r="AI190" s="3947" t="n">
        <v>0</v>
      </c>
      <c r="AJ190" s="3947" t="n">
        <v>0</v>
      </c>
      <c r="AK190" s="3947" t="n">
        <v>0</v>
      </c>
      <c r="AL190" s="3947" t="n">
        <v>0</v>
      </c>
      <c r="AM190" s="3947" t="n">
        <v>0</v>
      </c>
      <c r="AN190" s="3947" t="n">
        <v>0</v>
      </c>
      <c r="AO190" s="3947" t="n">
        <v>0</v>
      </c>
      <c r="AP190" s="3947" t="n">
        <v>0</v>
      </c>
      <c r="AQ190" s="3947" t="n">
        <v>0</v>
      </c>
      <c r="AR190" s="3947" t="n">
        <v>0</v>
      </c>
      <c r="AS190" s="3947" t="n">
        <v>0</v>
      </c>
      <c r="AT190" s="3947" t="n">
        <v>0</v>
      </c>
      <c r="AU190" s="3947" t="n">
        <v>0</v>
      </c>
      <c r="AV190" s="3947" t="n">
        <v>0</v>
      </c>
      <c r="AW190" s="3947" t="n">
        <v>0</v>
      </c>
      <c r="AX190" s="3948" t="n">
        <v>17577549</v>
      </c>
      <c r="AY190" s="3948" t="n">
        <v>0</v>
      </c>
      <c r="AZ190" s="3948" t="n">
        <v>0</v>
      </c>
      <c r="BA190" s="3948" t="n">
        <v>17577549</v>
      </c>
      <c r="BB190" s="3949">
        <f>I190+M190+Q190+U190+Y190+AC190+AG190+AK190+AO190+AS190+AW190+BA190</f>
        <v/>
      </c>
      <c r="BC190" s="3950" t="n"/>
    </row>
    <row customFormat="1" customHeight="1" ht="30" r="191" s="2012">
      <c r="A191" s="3944" t="inlineStr">
        <is>
          <t>AMENAGEMENT REFECTOIRE + VILLA</t>
        </is>
      </c>
      <c r="B191" s="3945" t="inlineStr">
        <is>
          <t>BC25080011</t>
        </is>
      </c>
      <c r="C191" s="3946" t="n">
        <v>45874</v>
      </c>
      <c r="D191" s="3944" t="inlineStr">
        <is>
          <t>LUXE PROJECT</t>
        </is>
      </c>
      <c r="E191" s="3944" t="inlineStr">
        <is>
          <t>DAF</t>
        </is>
      </c>
      <c r="F191" s="3947" t="n">
        <v>0</v>
      </c>
      <c r="G191" s="3947" t="n">
        <v>0</v>
      </c>
      <c r="H191" s="3947" t="n">
        <v>0</v>
      </c>
      <c r="I191" s="3947" t="n">
        <v>0</v>
      </c>
      <c r="J191" s="3947" t="n">
        <v>0</v>
      </c>
      <c r="K191" s="3947" t="n">
        <v>0</v>
      </c>
      <c r="L191" s="3947" t="n">
        <v>0</v>
      </c>
      <c r="M191" s="3947" t="n">
        <v>0</v>
      </c>
      <c r="N191" s="3947" t="n">
        <v>0</v>
      </c>
      <c r="O191" s="3947" t="n">
        <v>0</v>
      </c>
      <c r="P191" s="3947" t="n">
        <v>0</v>
      </c>
      <c r="Q191" s="3947" t="n">
        <v>0</v>
      </c>
      <c r="R191" s="3947" t="n">
        <v>0</v>
      </c>
      <c r="S191" s="3947" t="n">
        <v>0</v>
      </c>
      <c r="T191" s="3947" t="n">
        <v>0</v>
      </c>
      <c r="U191" s="3947" t="n">
        <v>0</v>
      </c>
      <c r="V191" s="3947" t="n">
        <v>0</v>
      </c>
      <c r="W191" s="3947" t="n">
        <v>0</v>
      </c>
      <c r="X191" s="3947" t="n">
        <v>0</v>
      </c>
      <c r="Y191" s="3947" t="n">
        <v>0</v>
      </c>
      <c r="Z191" s="3947" t="n">
        <v>0</v>
      </c>
      <c r="AA191" s="3947" t="n">
        <v>0</v>
      </c>
      <c r="AB191" s="3947" t="n">
        <v>0</v>
      </c>
      <c r="AC191" s="3947" t="n">
        <v>0</v>
      </c>
      <c r="AD191" s="3947" t="n">
        <v>0</v>
      </c>
      <c r="AE191" s="3947" t="n">
        <v>0</v>
      </c>
      <c r="AF191" s="3947" t="n">
        <v>0</v>
      </c>
      <c r="AG191" s="3947" t="n">
        <v>0</v>
      </c>
      <c r="AH191" s="3947" t="n">
        <v>0</v>
      </c>
      <c r="AI191" s="3947" t="n">
        <v>6026378</v>
      </c>
      <c r="AJ191" s="3947" t="n">
        <v>0</v>
      </c>
      <c r="AK191" s="3947" t="n">
        <v>6026378</v>
      </c>
      <c r="AL191" s="3947" t="n">
        <v>0</v>
      </c>
      <c r="AM191" s="3947" t="n">
        <v>0</v>
      </c>
      <c r="AN191" s="3947" t="n">
        <v>0</v>
      </c>
      <c r="AO191" s="3947" t="n">
        <v>0</v>
      </c>
      <c r="AP191" s="3947" t="n">
        <v>0</v>
      </c>
      <c r="AQ191" s="3947" t="n">
        <v>0</v>
      </c>
      <c r="AR191" s="3947" t="n">
        <v>0</v>
      </c>
      <c r="AS191" s="3947" t="n">
        <v>0</v>
      </c>
      <c r="AT191" s="3947" t="n">
        <v>0</v>
      </c>
      <c r="AU191" s="3947" t="n">
        <v>0</v>
      </c>
      <c r="AV191" s="3947" t="n">
        <v>0</v>
      </c>
      <c r="AW191" s="3947" t="n">
        <v>0</v>
      </c>
      <c r="AX191" s="3948" t="n">
        <v>0</v>
      </c>
      <c r="AY191" s="3948" t="n">
        <v>0</v>
      </c>
      <c r="AZ191" s="3948" t="n">
        <v>0</v>
      </c>
      <c r="BA191" s="3948" t="n">
        <v>0</v>
      </c>
      <c r="BB191" s="3949">
        <f>I191+M191+Q191+U191+Y191+AC191+AG191+AK191+AO191+AS191+AW191+BA191</f>
        <v/>
      </c>
      <c r="BC191" s="3950" t="n"/>
    </row>
    <row customFormat="1" customHeight="1" ht="30" r="192" s="2012">
      <c r="A192" s="3944" t="inlineStr">
        <is>
          <t>ELECTRIFICATION DE 7 SITES PAR BRANCHEMENT: BILKORA,BILKORA,SEHOUE_2,SEKEGOUROU,KINNOU-KPANOU,DOME,BOHICON_8</t>
        </is>
      </c>
      <c r="B192" s="3945" t="inlineStr">
        <is>
          <t>BC25080013</t>
        </is>
      </c>
      <c r="C192" s="3946" t="n">
        <v>45876</v>
      </c>
      <c r="D192" s="3944" t="inlineStr">
        <is>
          <t>GRM SARL</t>
        </is>
      </c>
      <c r="E192" s="3944" t="inlineStr">
        <is>
          <t>DT</t>
        </is>
      </c>
      <c r="F192" s="3947" t="n">
        <v>0</v>
      </c>
      <c r="G192" s="3947" t="n">
        <v>0</v>
      </c>
      <c r="H192" s="3947" t="n">
        <v>0</v>
      </c>
      <c r="I192" s="3947" t="n">
        <v>0</v>
      </c>
      <c r="J192" s="3947" t="n">
        <v>0</v>
      </c>
      <c r="K192" s="3947" t="n">
        <v>0</v>
      </c>
      <c r="L192" s="3947" t="n">
        <v>0</v>
      </c>
      <c r="M192" s="3947" t="n">
        <v>0</v>
      </c>
      <c r="N192" s="3947" t="n">
        <v>0</v>
      </c>
      <c r="O192" s="3947" t="n">
        <v>0</v>
      </c>
      <c r="P192" s="3947" t="n">
        <v>0</v>
      </c>
      <c r="Q192" s="3947" t="n">
        <v>0</v>
      </c>
      <c r="R192" s="3947" t="n">
        <v>0</v>
      </c>
      <c r="S192" s="3947" t="n">
        <v>0</v>
      </c>
      <c r="T192" s="3947" t="n">
        <v>0</v>
      </c>
      <c r="U192" s="3947" t="n">
        <v>0</v>
      </c>
      <c r="V192" s="3947" t="n">
        <v>0</v>
      </c>
      <c r="W192" s="3947" t="n">
        <v>0</v>
      </c>
      <c r="X192" s="3947" t="n">
        <v>0</v>
      </c>
      <c r="Y192" s="3947" t="n">
        <v>0</v>
      </c>
      <c r="Z192" s="3947" t="n">
        <v>0</v>
      </c>
      <c r="AA192" s="3947" t="n">
        <v>0</v>
      </c>
      <c r="AB192" s="3947" t="n">
        <v>0</v>
      </c>
      <c r="AC192" s="3947" t="n">
        <v>0</v>
      </c>
      <c r="AD192" s="3947" t="n">
        <v>0</v>
      </c>
      <c r="AE192" s="3947" t="n">
        <v>0</v>
      </c>
      <c r="AF192" s="3947" t="n">
        <v>0</v>
      </c>
      <c r="AG192" s="3947" t="n">
        <v>0</v>
      </c>
      <c r="AH192" s="3947" t="n">
        <v>0</v>
      </c>
      <c r="AI192" s="3947" t="n">
        <v>3523668</v>
      </c>
      <c r="AJ192" s="3947" t="n">
        <v>0</v>
      </c>
      <c r="AK192" s="3947" t="n">
        <v>3523668</v>
      </c>
      <c r="AL192" s="3947" t="n">
        <v>0</v>
      </c>
      <c r="AM192" s="3947" t="n">
        <v>0</v>
      </c>
      <c r="AN192" s="3947" t="n">
        <v>0</v>
      </c>
      <c r="AO192" s="3947" t="n">
        <v>0</v>
      </c>
      <c r="AP192" s="3947" t="n">
        <v>0</v>
      </c>
      <c r="AQ192" s="3947" t="n">
        <v>-1302722</v>
      </c>
      <c r="AR192" s="3947" t="n">
        <v>0</v>
      </c>
      <c r="AS192" s="3947" t="n">
        <v>-1302722</v>
      </c>
      <c r="AT192" s="3947" t="n">
        <v>0</v>
      </c>
      <c r="AU192" s="3947" t="n">
        <v>0</v>
      </c>
      <c r="AV192" s="3947" t="n">
        <v>0</v>
      </c>
      <c r="AW192" s="3947" t="n">
        <v>0</v>
      </c>
      <c r="AX192" s="3948" t="n">
        <v>0</v>
      </c>
      <c r="AY192" s="3948" t="n">
        <v>0</v>
      </c>
      <c r="AZ192" s="3948" t="n">
        <v>0</v>
      </c>
      <c r="BA192" s="3948" t="n">
        <v>0</v>
      </c>
      <c r="BB192" s="3949">
        <f>I192+M192+Q192+U192+Y192+AC192+AG192+AK192+AO192+AS192+AW192+BA192</f>
        <v/>
      </c>
      <c r="BC192" s="3950" t="n"/>
    </row>
    <row customFormat="1" customHeight="1" ht="30" r="193" s="2012">
      <c r="A193" s="3944" t="inlineStr">
        <is>
          <t>TRAVAUX DE GENIE CIVIL SUR L'AVENUE JEAN PAUL_2 (PLACE DU SOUVENIR-CARREFOUR 3 BANQUES) POUR LE FIBRAGE ET LE RACCORDEMENT DES SITES A HQ EN MODE SOUTERRAIN</t>
        </is>
      </c>
      <c r="B193" s="3945" t="inlineStr">
        <is>
          <t>BC25080014</t>
        </is>
      </c>
      <c r="C193" s="3946" t="n">
        <v>45877</v>
      </c>
      <c r="D193" s="3944" t="inlineStr">
        <is>
          <t>JJ TELECOM</t>
        </is>
      </c>
      <c r="E193" s="3944" t="inlineStr">
        <is>
          <t>DT</t>
        </is>
      </c>
      <c r="F193" s="3947" t="n">
        <v>0</v>
      </c>
      <c r="G193" s="3947" t="n">
        <v>0</v>
      </c>
      <c r="H193" s="3947" t="n">
        <v>0</v>
      </c>
      <c r="I193" s="3947" t="n">
        <v>0</v>
      </c>
      <c r="J193" s="3947" t="n">
        <v>0</v>
      </c>
      <c r="K193" s="3947" t="n">
        <v>0</v>
      </c>
      <c r="L193" s="3947" t="n">
        <v>0</v>
      </c>
      <c r="M193" s="3947" t="n">
        <v>0</v>
      </c>
      <c r="N193" s="3947" t="n">
        <v>0</v>
      </c>
      <c r="O193" s="3947" t="n">
        <v>0</v>
      </c>
      <c r="P193" s="3947" t="n">
        <v>0</v>
      </c>
      <c r="Q193" s="3947" t="n">
        <v>0</v>
      </c>
      <c r="R193" s="3947" t="n">
        <v>0</v>
      </c>
      <c r="S193" s="3947" t="n">
        <v>0</v>
      </c>
      <c r="T193" s="3947" t="n">
        <v>0</v>
      </c>
      <c r="U193" s="3947" t="n">
        <v>0</v>
      </c>
      <c r="V193" s="3947" t="n">
        <v>0</v>
      </c>
      <c r="W193" s="3947" t="n">
        <v>0</v>
      </c>
      <c r="X193" s="3947" t="n">
        <v>0</v>
      </c>
      <c r="Y193" s="3947" t="n">
        <v>0</v>
      </c>
      <c r="Z193" s="3947" t="n">
        <v>0</v>
      </c>
      <c r="AA193" s="3947" t="n">
        <v>0</v>
      </c>
      <c r="AB193" s="3947" t="n">
        <v>0</v>
      </c>
      <c r="AC193" s="3947" t="n">
        <v>0</v>
      </c>
      <c r="AD193" s="3947" t="n">
        <v>0</v>
      </c>
      <c r="AE193" s="3947" t="n">
        <v>0</v>
      </c>
      <c r="AF193" s="3947" t="n">
        <v>0</v>
      </c>
      <c r="AG193" s="3947" t="n">
        <v>0</v>
      </c>
      <c r="AH193" s="3947" t="n">
        <v>0</v>
      </c>
      <c r="AI193" s="3947" t="n">
        <v>0</v>
      </c>
      <c r="AJ193" s="3947" t="n">
        <v>0</v>
      </c>
      <c r="AK193" s="3947" t="n">
        <v>0</v>
      </c>
      <c r="AL193" s="3947" t="n">
        <v>0</v>
      </c>
      <c r="AM193" s="3947" t="n">
        <v>0</v>
      </c>
      <c r="AN193" s="3947" t="n">
        <v>0</v>
      </c>
      <c r="AO193" s="3947" t="n">
        <v>0</v>
      </c>
      <c r="AP193" s="3947" t="n">
        <v>0</v>
      </c>
      <c r="AQ193" s="3947" t="n">
        <v>0</v>
      </c>
      <c r="AR193" s="3947" t="n">
        <v>0</v>
      </c>
      <c r="AS193" s="3947" t="n">
        <v>0</v>
      </c>
      <c r="AT193" s="3947" t="n">
        <v>0</v>
      </c>
      <c r="AU193" s="3947" t="n">
        <v>12999817</v>
      </c>
      <c r="AV193" s="3947" t="n">
        <v>0</v>
      </c>
      <c r="AW193" s="3947" t="n">
        <v>12999817</v>
      </c>
      <c r="AX193" s="3948" t="n">
        <v>0</v>
      </c>
      <c r="AY193" s="3948" t="n">
        <v>0</v>
      </c>
      <c r="AZ193" s="3948" t="n">
        <v>0</v>
      </c>
      <c r="BA193" s="3948" t="n">
        <v>0</v>
      </c>
      <c r="BB193" s="3949">
        <f>I193+M193+Q193+U193+Y193+AC193+AG193+AK193+AO193+AS193+AW193+BA193</f>
        <v/>
      </c>
      <c r="BC193" s="3950" t="n"/>
    </row>
    <row customFormat="1" customHeight="1" ht="30" r="194" s="2012">
      <c r="A194" s="3944" t="inlineStr">
        <is>
          <t xml:space="preserve">FOURNITURE DE MODULE INVERTER BRAVO COMPATIBLES AUX ATELIERS D'ENERGIE TELZAS DES CENTRES TECHNIQUES BOHICON ET PARAKOU </t>
        </is>
      </c>
      <c r="B194" s="3945" t="inlineStr">
        <is>
          <t>BC25080015</t>
        </is>
      </c>
      <c r="C194" s="3946" t="n">
        <v>45877</v>
      </c>
      <c r="D194" s="3944" t="inlineStr">
        <is>
          <t>SCHIELE MAROC</t>
        </is>
      </c>
      <c r="E194" s="3944" t="inlineStr">
        <is>
          <t>DT</t>
        </is>
      </c>
      <c r="F194" s="3947" t="n">
        <v>0</v>
      </c>
      <c r="G194" s="3947" t="n">
        <v>0</v>
      </c>
      <c r="H194" s="3947" t="n">
        <v>0</v>
      </c>
      <c r="I194" s="3947" t="n">
        <v>0</v>
      </c>
      <c r="J194" s="3947" t="n">
        <v>0</v>
      </c>
      <c r="K194" s="3947" t="n">
        <v>0</v>
      </c>
      <c r="L194" s="3947" t="n">
        <v>0</v>
      </c>
      <c r="M194" s="3947" t="n">
        <v>0</v>
      </c>
      <c r="N194" s="3947" t="n">
        <v>0</v>
      </c>
      <c r="O194" s="3947" t="n">
        <v>0</v>
      </c>
      <c r="P194" s="3947" t="n">
        <v>0</v>
      </c>
      <c r="Q194" s="3947" t="n">
        <v>0</v>
      </c>
      <c r="R194" s="3947" t="n">
        <v>0</v>
      </c>
      <c r="S194" s="3947" t="n">
        <v>0</v>
      </c>
      <c r="T194" s="3947" t="n">
        <v>0</v>
      </c>
      <c r="U194" s="3947" t="n">
        <v>0</v>
      </c>
      <c r="V194" s="3947" t="n">
        <v>0</v>
      </c>
      <c r="W194" s="3947" t="n">
        <v>0</v>
      </c>
      <c r="X194" s="3947" t="n">
        <v>0</v>
      </c>
      <c r="Y194" s="3947" t="n">
        <v>0</v>
      </c>
      <c r="Z194" s="3947" t="n">
        <v>0</v>
      </c>
      <c r="AA194" s="3947" t="n">
        <v>0</v>
      </c>
      <c r="AB194" s="3947" t="n">
        <v>0</v>
      </c>
      <c r="AC194" s="3947" t="n">
        <v>0</v>
      </c>
      <c r="AD194" s="3947" t="n">
        <v>0</v>
      </c>
      <c r="AE194" s="3947" t="n">
        <v>0</v>
      </c>
      <c r="AF194" s="3947" t="n">
        <v>0</v>
      </c>
      <c r="AG194" s="3947" t="n">
        <v>0</v>
      </c>
      <c r="AH194" s="3947" t="n">
        <v>0</v>
      </c>
      <c r="AI194" s="3947" t="n">
        <v>0</v>
      </c>
      <c r="AJ194" s="3947" t="n">
        <v>0</v>
      </c>
      <c r="AK194" s="3947" t="n">
        <v>0</v>
      </c>
      <c r="AL194" s="3947" t="n">
        <v>30226499</v>
      </c>
      <c r="AM194" s="3947" t="n">
        <v>0</v>
      </c>
      <c r="AN194" s="3947" t="n">
        <v>2435814</v>
      </c>
      <c r="AO194" s="3947" t="n">
        <v>32662313</v>
      </c>
      <c r="AP194" s="3947" t="n">
        <v>0</v>
      </c>
      <c r="AQ194" s="3947" t="n">
        <v>0</v>
      </c>
      <c r="AR194" s="3947" t="n">
        <v>294586</v>
      </c>
      <c r="AS194" s="3947" t="n">
        <v>294586</v>
      </c>
      <c r="AT194" s="3947" t="n">
        <v>0</v>
      </c>
      <c r="AU194" s="3947" t="n">
        <v>0</v>
      </c>
      <c r="AV194" s="3947" t="n">
        <v>0</v>
      </c>
      <c r="AW194" s="3947" t="n">
        <v>0</v>
      </c>
      <c r="AX194" s="3948" t="n">
        <v>0</v>
      </c>
      <c r="AY194" s="3948" t="n">
        <v>0</v>
      </c>
      <c r="AZ194" s="3948" t="n">
        <v>0</v>
      </c>
      <c r="BA194" s="3948" t="n">
        <v>0</v>
      </c>
      <c r="BB194" s="3949">
        <f>I194+M194+Q194+U194+Y194+AC194+AG194+AK194+AO194+AS194+AW194+BA194</f>
        <v/>
      </c>
      <c r="BC194" s="3950" t="n"/>
    </row>
    <row customFormat="1" customHeight="1" ht="30" r="195" s="2012">
      <c r="A195" s="3944" t="inlineStr">
        <is>
          <t>TRANSPORT, INSTALLATION ET REPLI D’UN MAT AMOVIBLE DE TREIZE (13) METRES POUR LA COUVERTURE DU PELERINAGE DE DASSA</t>
        </is>
      </c>
      <c r="B195" s="3945" t="inlineStr">
        <is>
          <t>BC25080021</t>
        </is>
      </c>
      <c r="C195" s="3946" t="n">
        <v>45877</v>
      </c>
      <c r="D195" s="3944" t="inlineStr">
        <is>
          <t>IBJM</t>
        </is>
      </c>
      <c r="E195" s="3944" t="inlineStr">
        <is>
          <t>DT</t>
        </is>
      </c>
      <c r="F195" s="3947" t="n">
        <v>0</v>
      </c>
      <c r="G195" s="3947" t="n">
        <v>0</v>
      </c>
      <c r="H195" s="3947" t="n">
        <v>0</v>
      </c>
      <c r="I195" s="3947" t="n">
        <v>0</v>
      </c>
      <c r="J195" s="3947" t="n">
        <v>0</v>
      </c>
      <c r="K195" s="3947" t="n">
        <v>0</v>
      </c>
      <c r="L195" s="3947" t="n">
        <v>0</v>
      </c>
      <c r="M195" s="3947" t="n">
        <v>0</v>
      </c>
      <c r="N195" s="3947" t="n">
        <v>0</v>
      </c>
      <c r="O195" s="3947" t="n">
        <v>0</v>
      </c>
      <c r="P195" s="3947" t="n">
        <v>0</v>
      </c>
      <c r="Q195" s="3947" t="n">
        <v>0</v>
      </c>
      <c r="R195" s="3947" t="n">
        <v>0</v>
      </c>
      <c r="S195" s="3947" t="n">
        <v>0</v>
      </c>
      <c r="T195" s="3947" t="n">
        <v>0</v>
      </c>
      <c r="U195" s="3947" t="n">
        <v>0</v>
      </c>
      <c r="V195" s="3947" t="n">
        <v>0</v>
      </c>
      <c r="W195" s="3947" t="n">
        <v>0</v>
      </c>
      <c r="X195" s="3947" t="n">
        <v>0</v>
      </c>
      <c r="Y195" s="3947" t="n">
        <v>0</v>
      </c>
      <c r="Z195" s="3947" t="n">
        <v>0</v>
      </c>
      <c r="AA195" s="3947" t="n">
        <v>0</v>
      </c>
      <c r="AB195" s="3947" t="n">
        <v>0</v>
      </c>
      <c r="AC195" s="3947" t="n">
        <v>0</v>
      </c>
      <c r="AD195" s="3947" t="n">
        <v>0</v>
      </c>
      <c r="AE195" s="3947" t="n">
        <v>0</v>
      </c>
      <c r="AF195" s="3947" t="n">
        <v>0</v>
      </c>
      <c r="AG195" s="3947" t="n">
        <v>0</v>
      </c>
      <c r="AH195" s="3947" t="n">
        <v>0</v>
      </c>
      <c r="AI195" s="3947" t="n">
        <v>0</v>
      </c>
      <c r="AJ195" s="3947" t="n">
        <v>0</v>
      </c>
      <c r="AK195" s="3947" t="n">
        <v>0</v>
      </c>
      <c r="AL195" s="3947" t="n">
        <v>0</v>
      </c>
      <c r="AM195" s="3947" t="n">
        <v>0</v>
      </c>
      <c r="AN195" s="3947" t="n">
        <v>0</v>
      </c>
      <c r="AO195" s="3947" t="n">
        <v>0</v>
      </c>
      <c r="AP195" s="3947" t="n">
        <v>0</v>
      </c>
      <c r="AQ195" s="3947" t="n">
        <v>1500000</v>
      </c>
      <c r="AR195" s="3947" t="n">
        <v>0</v>
      </c>
      <c r="AS195" s="3947" t="n">
        <v>1500000</v>
      </c>
      <c r="AT195" s="3947" t="n">
        <v>0</v>
      </c>
      <c r="AU195" s="3947" t="n">
        <v>0</v>
      </c>
      <c r="AV195" s="3947" t="n">
        <v>0</v>
      </c>
      <c r="AW195" s="3947" t="n">
        <v>0</v>
      </c>
      <c r="AX195" s="3948" t="n">
        <v>0</v>
      </c>
      <c r="AY195" s="3948" t="n">
        <v>0</v>
      </c>
      <c r="AZ195" s="3948" t="n">
        <v>0</v>
      </c>
      <c r="BA195" s="3948" t="n">
        <v>0</v>
      </c>
      <c r="BB195" s="3949">
        <f>I195+M195+Q195+U195+Y195+AC195+AG195+AK195+AO195+AS195+AW195+BA195</f>
        <v/>
      </c>
      <c r="BC195" s="3950" t="n"/>
    </row>
    <row customFormat="1" customHeight="1" ht="30" r="196" s="2012">
      <c r="A196" s="3944" t="inlineStr">
        <is>
          <t xml:space="preserve">MISE EN ŒUVRE DU RESEAU D'INTERCONNEXION DE SITES EN FIBRE OPTIQUE AERIENNE DANS LES REGIONS DE COTONOU, PORTO-NOVO ET CALAVI </t>
        </is>
      </c>
      <c r="B196" s="3945" t="inlineStr">
        <is>
          <t>BC25080028</t>
        </is>
      </c>
      <c r="C196" s="3946" t="n">
        <v>45905</v>
      </c>
      <c r="D196" s="3944" t="inlineStr">
        <is>
          <t>FIBERCO</t>
        </is>
      </c>
      <c r="E196" s="3944" t="inlineStr">
        <is>
          <t>DT</t>
        </is>
      </c>
      <c r="F196" s="3947" t="n">
        <v>0</v>
      </c>
      <c r="G196" s="3947" t="n">
        <v>0</v>
      </c>
      <c r="H196" s="3947" t="n">
        <v>0</v>
      </c>
      <c r="I196" s="3947" t="n">
        <v>0</v>
      </c>
      <c r="J196" s="3947" t="n">
        <v>0</v>
      </c>
      <c r="K196" s="3947" t="n">
        <v>0</v>
      </c>
      <c r="L196" s="3947" t="n">
        <v>0</v>
      </c>
      <c r="M196" s="3947" t="n">
        <v>0</v>
      </c>
      <c r="N196" s="3947" t="n">
        <v>0</v>
      </c>
      <c r="O196" s="3947" t="n">
        <v>0</v>
      </c>
      <c r="P196" s="3947" t="n">
        <v>0</v>
      </c>
      <c r="Q196" s="3947" t="n">
        <v>0</v>
      </c>
      <c r="R196" s="3947" t="n">
        <v>0</v>
      </c>
      <c r="S196" s="3947" t="n">
        <v>0</v>
      </c>
      <c r="T196" s="3947" t="n">
        <v>0</v>
      </c>
      <c r="U196" s="3947" t="n">
        <v>0</v>
      </c>
      <c r="V196" s="3947" t="n">
        <v>0</v>
      </c>
      <c r="W196" s="3947" t="n">
        <v>0</v>
      </c>
      <c r="X196" s="3947" t="n">
        <v>0</v>
      </c>
      <c r="Y196" s="3947" t="n">
        <v>0</v>
      </c>
      <c r="Z196" s="3947" t="n">
        <v>0</v>
      </c>
      <c r="AA196" s="3947" t="n">
        <v>0</v>
      </c>
      <c r="AB196" s="3947" t="n">
        <v>0</v>
      </c>
      <c r="AC196" s="3947" t="n">
        <v>0</v>
      </c>
      <c r="AD196" s="3947" t="n">
        <v>0</v>
      </c>
      <c r="AE196" s="3947" t="n">
        <v>0</v>
      </c>
      <c r="AF196" s="3947" t="n">
        <v>0</v>
      </c>
      <c r="AG196" s="3947" t="n">
        <v>0</v>
      </c>
      <c r="AH196" s="3947" t="n">
        <v>0</v>
      </c>
      <c r="AI196" s="3947" t="n">
        <v>0</v>
      </c>
      <c r="AJ196" s="3947" t="n">
        <v>0</v>
      </c>
      <c r="AK196" s="3947" t="n">
        <v>0</v>
      </c>
      <c r="AL196" s="3947" t="n">
        <v>0</v>
      </c>
      <c r="AM196" s="3947" t="n">
        <v>0</v>
      </c>
      <c r="AN196" s="3947" t="n">
        <v>0</v>
      </c>
      <c r="AO196" s="3947" t="n">
        <v>0</v>
      </c>
      <c r="AP196" s="3947" t="n">
        <v>129827248</v>
      </c>
      <c r="AQ196" s="3947" t="n">
        <v>0</v>
      </c>
      <c r="AR196" s="3947" t="n">
        <v>0</v>
      </c>
      <c r="AS196" s="3947" t="n">
        <v>129827248</v>
      </c>
      <c r="AT196" s="3947" t="n">
        <v>0</v>
      </c>
      <c r="AU196" s="3947" t="n">
        <v>0</v>
      </c>
      <c r="AV196" s="3947" t="n">
        <v>0</v>
      </c>
      <c r="AW196" s="3947" t="n">
        <v>0</v>
      </c>
      <c r="AX196" s="3948" t="n">
        <v>0</v>
      </c>
      <c r="AY196" s="3948" t="n">
        <v>0</v>
      </c>
      <c r="AZ196" s="3948" t="n">
        <v>0</v>
      </c>
      <c r="BA196" s="3948" t="n">
        <v>0</v>
      </c>
      <c r="BB196" s="3949">
        <f>I196+M196+Q196+U196+Y196+AC196+AG196+AK196+AO196+AS196+AW196+BA196</f>
        <v/>
      </c>
      <c r="BC196" s="3950" t="n"/>
    </row>
    <row customFormat="1" customHeight="1" ht="30" r="197" s="2012">
      <c r="A197" s="3944" t="inlineStr">
        <is>
          <t>MISE EN ŒUVRE DU RESEAU D'INTERCONNEXION DE SITES EN FIBRE OPTIQUE AERIENNE DANS LES REGIONS DE COCOCODJI ET PAHOU</t>
        </is>
      </c>
      <c r="B197" s="3945" t="inlineStr">
        <is>
          <t>BC25080031</t>
        </is>
      </c>
      <c r="C197" s="3946" t="n">
        <v>45905</v>
      </c>
      <c r="D197" s="3944" t="inlineStr">
        <is>
          <t>FIBERCO</t>
        </is>
      </c>
      <c r="E197" s="3944" t="inlineStr">
        <is>
          <t>DT</t>
        </is>
      </c>
      <c r="F197" s="3947" t="n">
        <v>0</v>
      </c>
      <c r="G197" s="3947" t="n">
        <v>0</v>
      </c>
      <c r="H197" s="3947" t="n">
        <v>0</v>
      </c>
      <c r="I197" s="3947" t="n">
        <v>0</v>
      </c>
      <c r="J197" s="3947" t="n">
        <v>0</v>
      </c>
      <c r="K197" s="3947" t="n">
        <v>0</v>
      </c>
      <c r="L197" s="3947" t="n">
        <v>0</v>
      </c>
      <c r="M197" s="3947" t="n">
        <v>0</v>
      </c>
      <c r="N197" s="3947" t="n">
        <v>0</v>
      </c>
      <c r="O197" s="3947" t="n">
        <v>0</v>
      </c>
      <c r="P197" s="3947" t="n">
        <v>0</v>
      </c>
      <c r="Q197" s="3947" t="n">
        <v>0</v>
      </c>
      <c r="R197" s="3947" t="n">
        <v>0</v>
      </c>
      <c r="S197" s="3947" t="n">
        <v>0</v>
      </c>
      <c r="T197" s="3947" t="n">
        <v>0</v>
      </c>
      <c r="U197" s="3947" t="n">
        <v>0</v>
      </c>
      <c r="V197" s="3947" t="n">
        <v>0</v>
      </c>
      <c r="W197" s="3947" t="n">
        <v>0</v>
      </c>
      <c r="X197" s="3947" t="n">
        <v>0</v>
      </c>
      <c r="Y197" s="3947" t="n">
        <v>0</v>
      </c>
      <c r="Z197" s="3947" t="n">
        <v>0</v>
      </c>
      <c r="AA197" s="3947" t="n">
        <v>0</v>
      </c>
      <c r="AB197" s="3947" t="n">
        <v>0</v>
      </c>
      <c r="AC197" s="3947" t="n">
        <v>0</v>
      </c>
      <c r="AD197" s="3947" t="n">
        <v>0</v>
      </c>
      <c r="AE197" s="3947" t="n">
        <v>0</v>
      </c>
      <c r="AF197" s="3947" t="n">
        <v>0</v>
      </c>
      <c r="AG197" s="3947" t="n">
        <v>0</v>
      </c>
      <c r="AH197" s="3947" t="n">
        <v>0</v>
      </c>
      <c r="AI197" s="3947" t="n">
        <v>0</v>
      </c>
      <c r="AJ197" s="3947" t="n">
        <v>0</v>
      </c>
      <c r="AK197" s="3947" t="n">
        <v>0</v>
      </c>
      <c r="AL197" s="3947" t="n">
        <v>0</v>
      </c>
      <c r="AM197" s="3947" t="n">
        <v>0</v>
      </c>
      <c r="AN197" s="3947" t="n">
        <v>0</v>
      </c>
      <c r="AO197" s="3947" t="n">
        <v>0</v>
      </c>
      <c r="AP197" s="3947" t="n">
        <v>45363168</v>
      </c>
      <c r="AQ197" s="3947" t="n">
        <v>0</v>
      </c>
      <c r="AR197" s="3947" t="n">
        <v>0</v>
      </c>
      <c r="AS197" s="3947" t="n">
        <v>45363168</v>
      </c>
      <c r="AT197" s="3947" t="n">
        <v>0</v>
      </c>
      <c r="AU197" s="3947" t="n">
        <v>0</v>
      </c>
      <c r="AV197" s="3947" t="n">
        <v>0</v>
      </c>
      <c r="AW197" s="3947" t="n">
        <v>0</v>
      </c>
      <c r="AX197" s="3948" t="n">
        <v>0</v>
      </c>
      <c r="AY197" s="3948" t="n">
        <v>0</v>
      </c>
      <c r="AZ197" s="3948" t="n">
        <v>0</v>
      </c>
      <c r="BA197" s="3948" t="n">
        <v>0</v>
      </c>
      <c r="BB197" s="3949">
        <f>I197+M197+Q197+U197+Y197+AC197+AG197+AK197+AO197+AS197+AW197+BA197</f>
        <v/>
      </c>
      <c r="BC197" s="3950" t="n"/>
    </row>
    <row customFormat="1" customHeight="1" ht="30" r="198" s="2012">
      <c r="A198" s="3944" t="inlineStr">
        <is>
          <t>MISE EN ŒUVRE DU RESEAU D'INTERCONNEXION DE SITES EN FIBRE OPTIQUE AERIENNE DANS LES REGIONS DE BOHICON ET ABOMEY</t>
        </is>
      </c>
      <c r="B198" s="3945" t="inlineStr">
        <is>
          <t>BC25080032</t>
        </is>
      </c>
      <c r="C198" s="3946" t="n">
        <v>45905</v>
      </c>
      <c r="D198" s="3944" t="inlineStr">
        <is>
          <t>FIBERCO</t>
        </is>
      </c>
      <c r="E198" s="3944" t="inlineStr">
        <is>
          <t>DT</t>
        </is>
      </c>
      <c r="F198" s="3947" t="n">
        <v>0</v>
      </c>
      <c r="G198" s="3947" t="n">
        <v>0</v>
      </c>
      <c r="H198" s="3947" t="n">
        <v>0</v>
      </c>
      <c r="I198" s="3947" t="n">
        <v>0</v>
      </c>
      <c r="J198" s="3947" t="n">
        <v>0</v>
      </c>
      <c r="K198" s="3947" t="n">
        <v>0</v>
      </c>
      <c r="L198" s="3947" t="n">
        <v>0</v>
      </c>
      <c r="M198" s="3947" t="n">
        <v>0</v>
      </c>
      <c r="N198" s="3947" t="n">
        <v>0</v>
      </c>
      <c r="O198" s="3947" t="n">
        <v>0</v>
      </c>
      <c r="P198" s="3947" t="n">
        <v>0</v>
      </c>
      <c r="Q198" s="3947" t="n">
        <v>0</v>
      </c>
      <c r="R198" s="3947" t="n">
        <v>0</v>
      </c>
      <c r="S198" s="3947" t="n">
        <v>0</v>
      </c>
      <c r="T198" s="3947" t="n">
        <v>0</v>
      </c>
      <c r="U198" s="3947" t="n">
        <v>0</v>
      </c>
      <c r="V198" s="3947" t="n">
        <v>0</v>
      </c>
      <c r="W198" s="3947" t="n">
        <v>0</v>
      </c>
      <c r="X198" s="3947" t="n">
        <v>0</v>
      </c>
      <c r="Y198" s="3947" t="n">
        <v>0</v>
      </c>
      <c r="Z198" s="3947" t="n">
        <v>0</v>
      </c>
      <c r="AA198" s="3947" t="n">
        <v>0</v>
      </c>
      <c r="AB198" s="3947" t="n">
        <v>0</v>
      </c>
      <c r="AC198" s="3947" t="n">
        <v>0</v>
      </c>
      <c r="AD198" s="3947" t="n">
        <v>0</v>
      </c>
      <c r="AE198" s="3947" t="n">
        <v>0</v>
      </c>
      <c r="AF198" s="3947" t="n">
        <v>0</v>
      </c>
      <c r="AG198" s="3947" t="n">
        <v>0</v>
      </c>
      <c r="AH198" s="3947" t="n">
        <v>0</v>
      </c>
      <c r="AI198" s="3947" t="n">
        <v>0</v>
      </c>
      <c r="AJ198" s="3947" t="n">
        <v>0</v>
      </c>
      <c r="AK198" s="3947" t="n">
        <v>0</v>
      </c>
      <c r="AL198" s="3947" t="n">
        <v>0</v>
      </c>
      <c r="AM198" s="3947" t="n">
        <v>0</v>
      </c>
      <c r="AN198" s="3947" t="n">
        <v>0</v>
      </c>
      <c r="AO198" s="3947" t="n">
        <v>0</v>
      </c>
      <c r="AP198" s="3947" t="n">
        <v>0</v>
      </c>
      <c r="AQ198" s="3947" t="n">
        <v>0</v>
      </c>
      <c r="AR198" s="3947" t="n">
        <v>0</v>
      </c>
      <c r="AS198" s="3947" t="n">
        <v>0</v>
      </c>
      <c r="AT198" s="3947" t="n">
        <v>94881072</v>
      </c>
      <c r="AU198" s="3947" t="n">
        <v>0</v>
      </c>
      <c r="AV198" s="3947" t="n">
        <v>0</v>
      </c>
      <c r="AW198" s="3947" t="n">
        <v>94881072</v>
      </c>
      <c r="AX198" s="3948" t="n">
        <v>0</v>
      </c>
      <c r="AY198" s="3948" t="n">
        <v>0</v>
      </c>
      <c r="AZ198" s="3948" t="n">
        <v>0</v>
      </c>
      <c r="BA198" s="3948" t="n">
        <v>0</v>
      </c>
      <c r="BB198" s="3949">
        <f>I198+M198+Q198+U198+Y198+AC198+AG198+AK198+AO198+AS198+AW198+BA198</f>
        <v/>
      </c>
      <c r="BC198" s="3950" t="n"/>
    </row>
    <row customFormat="1" customHeight="1" ht="30" r="199" s="2012">
      <c r="A199" s="3944" t="inlineStr">
        <is>
          <t>ACHAT DE LICENCE REDHAT LINUX</t>
        </is>
      </c>
      <c r="B199" s="3945" t="inlineStr">
        <is>
          <t>BC25080035</t>
        </is>
      </c>
      <c r="C199" s="3946" t="n">
        <v>45887</v>
      </c>
      <c r="D199" s="3944" t="inlineStr">
        <is>
          <t>COGITECH</t>
        </is>
      </c>
      <c r="E199" s="3944" t="inlineStr">
        <is>
          <t>DSI</t>
        </is>
      </c>
      <c r="F199" s="3947" t="n">
        <v>0</v>
      </c>
      <c r="G199" s="3947" t="n">
        <v>0</v>
      </c>
      <c r="H199" s="3947" t="n">
        <v>0</v>
      </c>
      <c r="I199" s="3947" t="n">
        <v>0</v>
      </c>
      <c r="J199" s="3947" t="n">
        <v>0</v>
      </c>
      <c r="K199" s="3947" t="n">
        <v>0</v>
      </c>
      <c r="L199" s="3947" t="n">
        <v>0</v>
      </c>
      <c r="M199" s="3947" t="n">
        <v>0</v>
      </c>
      <c r="N199" s="3947" t="n">
        <v>0</v>
      </c>
      <c r="O199" s="3947" t="n">
        <v>0</v>
      </c>
      <c r="P199" s="3947" t="n">
        <v>0</v>
      </c>
      <c r="Q199" s="3947" t="n">
        <v>0</v>
      </c>
      <c r="R199" s="3947" t="n">
        <v>0</v>
      </c>
      <c r="S199" s="3947" t="n">
        <v>0</v>
      </c>
      <c r="T199" s="3947" t="n">
        <v>0</v>
      </c>
      <c r="U199" s="3947" t="n">
        <v>0</v>
      </c>
      <c r="V199" s="3947" t="n">
        <v>0</v>
      </c>
      <c r="W199" s="3947" t="n">
        <v>0</v>
      </c>
      <c r="X199" s="3947" t="n">
        <v>0</v>
      </c>
      <c r="Y199" s="3947" t="n">
        <v>0</v>
      </c>
      <c r="Z199" s="3947" t="n">
        <v>0</v>
      </c>
      <c r="AA199" s="3947" t="n">
        <v>0</v>
      </c>
      <c r="AB199" s="3947" t="n">
        <v>0</v>
      </c>
      <c r="AC199" s="3947" t="n">
        <v>0</v>
      </c>
      <c r="AD199" s="3947" t="n">
        <v>0</v>
      </c>
      <c r="AE199" s="3947" t="n">
        <v>0</v>
      </c>
      <c r="AF199" s="3947" t="n">
        <v>0</v>
      </c>
      <c r="AG199" s="3947" t="n">
        <v>0</v>
      </c>
      <c r="AH199" s="3947" t="n">
        <v>0</v>
      </c>
      <c r="AI199" s="3947" t="n">
        <v>0</v>
      </c>
      <c r="AJ199" s="3947" t="n">
        <v>0</v>
      </c>
      <c r="AK199" s="3947" t="n">
        <v>0</v>
      </c>
      <c r="AL199" s="3947" t="n">
        <v>0</v>
      </c>
      <c r="AM199" s="3947" t="n">
        <v>0</v>
      </c>
      <c r="AN199" s="3947" t="n">
        <v>0</v>
      </c>
      <c r="AO199" s="3947" t="n">
        <v>0</v>
      </c>
      <c r="AP199" s="3947" t="n">
        <v>0</v>
      </c>
      <c r="AQ199" s="3947" t="n">
        <v>5220040</v>
      </c>
      <c r="AR199" s="3947" t="n">
        <v>0</v>
      </c>
      <c r="AS199" s="3947" t="n">
        <v>5220040</v>
      </c>
      <c r="AT199" s="3947" t="n">
        <v>0</v>
      </c>
      <c r="AU199" s="3947" t="n">
        <v>0</v>
      </c>
      <c r="AV199" s="3947" t="n">
        <v>0</v>
      </c>
      <c r="AW199" s="3947" t="n">
        <v>0</v>
      </c>
      <c r="AX199" s="3948" t="n">
        <v>0</v>
      </c>
      <c r="AY199" s="3948" t="n">
        <v>0</v>
      </c>
      <c r="AZ199" s="3948" t="n">
        <v>0</v>
      </c>
      <c r="BA199" s="3948" t="n">
        <v>0</v>
      </c>
      <c r="BB199" s="3949">
        <f>I199+M199+Q199+U199+Y199+AC199+AG199+AK199+AO199+AS199+AW199+BA199</f>
        <v/>
      </c>
      <c r="BC199" s="3950" t="n"/>
    </row>
    <row customFormat="1" customHeight="1" ht="30" r="200" s="2012">
      <c r="A200" s="3944" t="inlineStr">
        <is>
          <t>AMENAGEMENT GENIE CIVIL DE 20 SITES COLOC PRESTATIONS</t>
        </is>
      </c>
      <c r="B200" s="3945" t="inlineStr">
        <is>
          <t>BC25080036</t>
        </is>
      </c>
      <c r="C200" s="3946" t="n">
        <v>45887</v>
      </c>
      <c r="D200" s="3944" t="inlineStr">
        <is>
          <t>CETELEC</t>
        </is>
      </c>
      <c r="E200" s="3944" t="inlineStr">
        <is>
          <t>DT</t>
        </is>
      </c>
      <c r="F200" s="3947" t="n">
        <v>0</v>
      </c>
      <c r="G200" s="3947" t="n">
        <v>0</v>
      </c>
      <c r="H200" s="3947" t="n">
        <v>0</v>
      </c>
      <c r="I200" s="3947" t="n">
        <v>0</v>
      </c>
      <c r="J200" s="3947" t="n">
        <v>0</v>
      </c>
      <c r="K200" s="3947" t="n">
        <v>0</v>
      </c>
      <c r="L200" s="3947" t="n">
        <v>0</v>
      </c>
      <c r="M200" s="3947" t="n">
        <v>0</v>
      </c>
      <c r="N200" s="3947" t="n">
        <v>0</v>
      </c>
      <c r="O200" s="3947" t="n">
        <v>0</v>
      </c>
      <c r="P200" s="3947" t="n">
        <v>0</v>
      </c>
      <c r="Q200" s="3947" t="n">
        <v>0</v>
      </c>
      <c r="R200" s="3947" t="n">
        <v>0</v>
      </c>
      <c r="S200" s="3947" t="n">
        <v>0</v>
      </c>
      <c r="T200" s="3947" t="n">
        <v>0</v>
      </c>
      <c r="U200" s="3947" t="n">
        <v>0</v>
      </c>
      <c r="V200" s="3947" t="n">
        <v>0</v>
      </c>
      <c r="W200" s="3947" t="n">
        <v>0</v>
      </c>
      <c r="X200" s="3947" t="n">
        <v>0</v>
      </c>
      <c r="Y200" s="3947" t="n">
        <v>0</v>
      </c>
      <c r="Z200" s="3947" t="n">
        <v>0</v>
      </c>
      <c r="AA200" s="3947" t="n">
        <v>0</v>
      </c>
      <c r="AB200" s="3947" t="n">
        <v>0</v>
      </c>
      <c r="AC200" s="3947" t="n">
        <v>0</v>
      </c>
      <c r="AD200" s="3947" t="n">
        <v>0</v>
      </c>
      <c r="AE200" s="3947" t="n">
        <v>0</v>
      </c>
      <c r="AF200" s="3947" t="n">
        <v>0</v>
      </c>
      <c r="AG200" s="3947" t="n">
        <v>0</v>
      </c>
      <c r="AH200" s="3947" t="n">
        <v>0</v>
      </c>
      <c r="AI200" s="3947" t="n">
        <v>0</v>
      </c>
      <c r="AJ200" s="3947" t="n">
        <v>0</v>
      </c>
      <c r="AK200" s="3947" t="n">
        <v>0</v>
      </c>
      <c r="AL200" s="3947" t="n">
        <v>0</v>
      </c>
      <c r="AM200" s="3947" t="n">
        <v>0</v>
      </c>
      <c r="AN200" s="3947" t="n">
        <v>0</v>
      </c>
      <c r="AO200" s="3947" t="n">
        <v>0</v>
      </c>
      <c r="AP200" s="3947" t="n">
        <v>0</v>
      </c>
      <c r="AQ200" s="3947" t="n">
        <v>14489820</v>
      </c>
      <c r="AR200" s="3947" t="n">
        <v>0</v>
      </c>
      <c r="AS200" s="3947" t="n">
        <v>14489820</v>
      </c>
      <c r="AT200" s="3947" t="n">
        <v>0</v>
      </c>
      <c r="AU200" s="3947" t="n">
        <v>3622455</v>
      </c>
      <c r="AV200" s="3947" t="n">
        <v>0</v>
      </c>
      <c r="AW200" s="3947" t="n">
        <v>3622455</v>
      </c>
      <c r="AX200" s="3948" t="n">
        <v>0</v>
      </c>
      <c r="AY200" s="3948" t="n">
        <v>0</v>
      </c>
      <c r="AZ200" s="3948" t="n">
        <v>0</v>
      </c>
      <c r="BA200" s="3948" t="n">
        <v>0</v>
      </c>
      <c r="BB200" s="3949">
        <f>I200+M200+Q200+U200+Y200+AC200+AG200+AK200+AO200+AS200+AW200+BA200</f>
        <v/>
      </c>
      <c r="BC200" s="3950" t="n"/>
    </row>
    <row customFormat="1" customHeight="1" ht="30" r="201" s="2012">
      <c r="A201" s="3944" t="inlineStr">
        <is>
          <t>AMENAGEMENT GENIE CIVIL DE 20 SITES COLOC FOURNITURE</t>
        </is>
      </c>
      <c r="B201" s="3945" t="inlineStr">
        <is>
          <t>BC25080037</t>
        </is>
      </c>
      <c r="C201" s="3946" t="n">
        <v>45887</v>
      </c>
      <c r="D201" s="3944" t="inlineStr">
        <is>
          <t>CETELEC</t>
        </is>
      </c>
      <c r="E201" s="3944" t="inlineStr">
        <is>
          <t>DT</t>
        </is>
      </c>
      <c r="F201" s="3947" t="n">
        <v>0</v>
      </c>
      <c r="G201" s="3947" t="n">
        <v>0</v>
      </c>
      <c r="H201" s="3947" t="n">
        <v>0</v>
      </c>
      <c r="I201" s="3947" t="n">
        <v>0</v>
      </c>
      <c r="J201" s="3947" t="n">
        <v>0</v>
      </c>
      <c r="K201" s="3947" t="n">
        <v>0</v>
      </c>
      <c r="L201" s="3947" t="n">
        <v>0</v>
      </c>
      <c r="M201" s="3947" t="n">
        <v>0</v>
      </c>
      <c r="N201" s="3947" t="n">
        <v>0</v>
      </c>
      <c r="O201" s="3947" t="n">
        <v>0</v>
      </c>
      <c r="P201" s="3947" t="n">
        <v>0</v>
      </c>
      <c r="Q201" s="3947" t="n">
        <v>0</v>
      </c>
      <c r="R201" s="3947" t="n">
        <v>0</v>
      </c>
      <c r="S201" s="3947" t="n">
        <v>0</v>
      </c>
      <c r="T201" s="3947" t="n">
        <v>0</v>
      </c>
      <c r="U201" s="3947" t="n">
        <v>0</v>
      </c>
      <c r="V201" s="3947" t="n">
        <v>0</v>
      </c>
      <c r="W201" s="3947" t="n">
        <v>0</v>
      </c>
      <c r="X201" s="3947" t="n">
        <v>0</v>
      </c>
      <c r="Y201" s="3947" t="n">
        <v>0</v>
      </c>
      <c r="Z201" s="3947" t="n">
        <v>0</v>
      </c>
      <c r="AA201" s="3947" t="n">
        <v>0</v>
      </c>
      <c r="AB201" s="3947" t="n">
        <v>0</v>
      </c>
      <c r="AC201" s="3947" t="n">
        <v>0</v>
      </c>
      <c r="AD201" s="3947" t="n">
        <v>0</v>
      </c>
      <c r="AE201" s="3947" t="n">
        <v>0</v>
      </c>
      <c r="AF201" s="3947" t="n">
        <v>0</v>
      </c>
      <c r="AG201" s="3947" t="n">
        <v>0</v>
      </c>
      <c r="AH201" s="3947" t="n">
        <v>0</v>
      </c>
      <c r="AI201" s="3947" t="n">
        <v>0</v>
      </c>
      <c r="AJ201" s="3947" t="n">
        <v>0</v>
      </c>
      <c r="AK201" s="3947" t="n">
        <v>0</v>
      </c>
      <c r="AL201" s="3947" t="n">
        <v>0</v>
      </c>
      <c r="AM201" s="3947" t="n">
        <v>0</v>
      </c>
      <c r="AN201" s="3947" t="n">
        <v>0</v>
      </c>
      <c r="AO201" s="3947" t="n">
        <v>0</v>
      </c>
      <c r="AP201" s="3947" t="n">
        <v>0</v>
      </c>
      <c r="AQ201" s="3947" t="n">
        <v>35937700</v>
      </c>
      <c r="AR201" s="3947" t="n">
        <v>0</v>
      </c>
      <c r="AS201" s="3947" t="n">
        <v>35937700</v>
      </c>
      <c r="AT201" s="3947" t="n">
        <v>0</v>
      </c>
      <c r="AU201" s="3947" t="n">
        <v>0</v>
      </c>
      <c r="AV201" s="3947" t="n">
        <v>0</v>
      </c>
      <c r="AW201" s="3947" t="n">
        <v>0</v>
      </c>
      <c r="AX201" s="3948" t="n">
        <v>0</v>
      </c>
      <c r="AY201" s="3948" t="n">
        <v>0</v>
      </c>
      <c r="AZ201" s="3948" t="n">
        <v>0</v>
      </c>
      <c r="BA201" s="3948" t="n">
        <v>0</v>
      </c>
      <c r="BB201" s="3949">
        <f>I201+M201+Q201+U201+Y201+AC201+AG201+AK201+AO201+AS201+AW201+BA201</f>
        <v/>
      </c>
      <c r="BC201" s="3950" t="n"/>
    </row>
    <row customFormat="1" customHeight="1" ht="30" r="202" s="2012">
      <c r="A202" s="3944" t="inlineStr">
        <is>
          <t>DEVELOPPEMENT D'UNE APPLICATION POUR LA GESTION DE L'INTEROOPERABILITE ET DE L'AUTHENTIFICATION FACIALE SUR DKC</t>
        </is>
      </c>
      <c r="B202" s="3945" t="inlineStr">
        <is>
          <t>BC25080043</t>
        </is>
      </c>
      <c r="C202" s="3946" t="n">
        <v>45895</v>
      </c>
      <c r="D202" s="3944" t="inlineStr">
        <is>
          <t>FLEX EXPORTATION INC</t>
        </is>
      </c>
      <c r="E202" s="3944" t="inlineStr">
        <is>
          <t>DSI</t>
        </is>
      </c>
      <c r="F202" s="3947" t="n">
        <v>0</v>
      </c>
      <c r="G202" s="3947" t="n">
        <v>0</v>
      </c>
      <c r="H202" s="3947" t="n">
        <v>0</v>
      </c>
      <c r="I202" s="3947" t="n">
        <v>0</v>
      </c>
      <c r="J202" s="3947" t="n">
        <v>0</v>
      </c>
      <c r="K202" s="3947" t="n">
        <v>0</v>
      </c>
      <c r="L202" s="3947" t="n">
        <v>0</v>
      </c>
      <c r="M202" s="3947" t="n">
        <v>0</v>
      </c>
      <c r="N202" s="3947" t="n">
        <v>0</v>
      </c>
      <c r="O202" s="3947" t="n">
        <v>0</v>
      </c>
      <c r="P202" s="3947" t="n">
        <v>0</v>
      </c>
      <c r="Q202" s="3947" t="n">
        <v>0</v>
      </c>
      <c r="R202" s="3947" t="n">
        <v>0</v>
      </c>
      <c r="S202" s="3947" t="n">
        <v>0</v>
      </c>
      <c r="T202" s="3947" t="n">
        <v>0</v>
      </c>
      <c r="U202" s="3947" t="n">
        <v>0</v>
      </c>
      <c r="V202" s="3947" t="n">
        <v>0</v>
      </c>
      <c r="W202" s="3947" t="n">
        <v>0</v>
      </c>
      <c r="X202" s="3947" t="n">
        <v>0</v>
      </c>
      <c r="Y202" s="3947" t="n">
        <v>0</v>
      </c>
      <c r="Z202" s="3947" t="n">
        <v>0</v>
      </c>
      <c r="AA202" s="3947" t="n">
        <v>0</v>
      </c>
      <c r="AB202" s="3947" t="n">
        <v>0</v>
      </c>
      <c r="AC202" s="3947" t="n">
        <v>0</v>
      </c>
      <c r="AD202" s="3947" t="n">
        <v>0</v>
      </c>
      <c r="AE202" s="3947" t="n">
        <v>0</v>
      </c>
      <c r="AF202" s="3947" t="n">
        <v>0</v>
      </c>
      <c r="AG202" s="3947" t="n">
        <v>0</v>
      </c>
      <c r="AH202" s="3947" t="n">
        <v>0</v>
      </c>
      <c r="AI202" s="3947" t="n">
        <v>30158017</v>
      </c>
      <c r="AJ202" s="3947" t="n">
        <v>0</v>
      </c>
      <c r="AK202" s="3947" t="n">
        <v>30158017</v>
      </c>
      <c r="AL202" s="3947" t="n">
        <v>0</v>
      </c>
      <c r="AM202" s="3947" t="n">
        <v>0</v>
      </c>
      <c r="AN202" s="3947" t="n">
        <v>0</v>
      </c>
      <c r="AO202" s="3947" t="n">
        <v>0</v>
      </c>
      <c r="AP202" s="3947" t="n">
        <v>0</v>
      </c>
      <c r="AQ202" s="3947" t="n">
        <v>304626</v>
      </c>
      <c r="AR202" s="3947" t="n">
        <v>0</v>
      </c>
      <c r="AS202" s="3947" t="n">
        <v>304626</v>
      </c>
      <c r="AT202" s="3947" t="n">
        <v>0</v>
      </c>
      <c r="AU202" s="3947" t="n">
        <v>0</v>
      </c>
      <c r="AV202" s="3947" t="n">
        <v>0</v>
      </c>
      <c r="AW202" s="3947" t="n">
        <v>0</v>
      </c>
      <c r="AX202" s="3948" t="n">
        <v>0</v>
      </c>
      <c r="AY202" s="3948" t="n">
        <v>0</v>
      </c>
      <c r="AZ202" s="3948" t="n">
        <v>0</v>
      </c>
      <c r="BA202" s="3948" t="n">
        <v>0</v>
      </c>
      <c r="BB202" s="3949">
        <f>I202+M202+Q202+U202+Y202+AC202+AG202+AK202+AO202+AS202+AW202+BA202</f>
        <v/>
      </c>
      <c r="BC202" s="3950" t="n"/>
    </row>
    <row customFormat="1" customHeight="1" ht="30" r="203" s="2012">
      <c r="A203" s="3944" t="inlineStr">
        <is>
          <t>RACCORDEMENT DU TRANSFORMATEUR DE 630 KVA A L'ATS DU CT BOHICON</t>
        </is>
      </c>
      <c r="B203" s="3945" t="inlineStr">
        <is>
          <t>BC25080047</t>
        </is>
      </c>
      <c r="C203" s="3946" t="n">
        <v>45901</v>
      </c>
      <c r="D203" s="3944" t="inlineStr">
        <is>
          <t>GRM</t>
        </is>
      </c>
      <c r="E203" s="3944" t="inlineStr">
        <is>
          <t>DT</t>
        </is>
      </c>
      <c r="F203" s="3947" t="n">
        <v>0</v>
      </c>
      <c r="G203" s="3947" t="n">
        <v>0</v>
      </c>
      <c r="H203" s="3947" t="n">
        <v>0</v>
      </c>
      <c r="I203" s="3947" t="n">
        <v>0</v>
      </c>
      <c r="J203" s="3947" t="n">
        <v>0</v>
      </c>
      <c r="K203" s="3947" t="n">
        <v>0</v>
      </c>
      <c r="L203" s="3947" t="n">
        <v>0</v>
      </c>
      <c r="M203" s="3947" t="n">
        <v>0</v>
      </c>
      <c r="N203" s="3947" t="n">
        <v>0</v>
      </c>
      <c r="O203" s="3947" t="n">
        <v>0</v>
      </c>
      <c r="P203" s="3947" t="n">
        <v>0</v>
      </c>
      <c r="Q203" s="3947" t="n">
        <v>0</v>
      </c>
      <c r="R203" s="3947" t="n">
        <v>0</v>
      </c>
      <c r="S203" s="3947" t="n">
        <v>0</v>
      </c>
      <c r="T203" s="3947" t="n">
        <v>0</v>
      </c>
      <c r="U203" s="3947" t="n">
        <v>0</v>
      </c>
      <c r="V203" s="3947" t="n">
        <v>0</v>
      </c>
      <c r="W203" s="3947" t="n">
        <v>0</v>
      </c>
      <c r="X203" s="3947" t="n">
        <v>0</v>
      </c>
      <c r="Y203" s="3947" t="n">
        <v>0</v>
      </c>
      <c r="Z203" s="3947" t="n">
        <v>0</v>
      </c>
      <c r="AA203" s="3947" t="n">
        <v>0</v>
      </c>
      <c r="AB203" s="3947" t="n">
        <v>0</v>
      </c>
      <c r="AC203" s="3947" t="n">
        <v>0</v>
      </c>
      <c r="AD203" s="3947" t="n">
        <v>0</v>
      </c>
      <c r="AE203" s="3947" t="n">
        <v>0</v>
      </c>
      <c r="AF203" s="3947" t="n">
        <v>0</v>
      </c>
      <c r="AG203" s="3947" t="n">
        <v>0</v>
      </c>
      <c r="AH203" s="3947" t="n">
        <v>0</v>
      </c>
      <c r="AI203" s="3947" t="n">
        <v>0</v>
      </c>
      <c r="AJ203" s="3947" t="n">
        <v>0</v>
      </c>
      <c r="AK203" s="3947" t="n">
        <v>0</v>
      </c>
      <c r="AL203" s="3947" t="n">
        <v>0</v>
      </c>
      <c r="AM203" s="3947" t="n">
        <v>0</v>
      </c>
      <c r="AN203" s="3947" t="n">
        <v>0</v>
      </c>
      <c r="AO203" s="3947" t="n">
        <v>0</v>
      </c>
      <c r="AP203" s="3947" t="n">
        <v>0</v>
      </c>
      <c r="AQ203" s="3947" t="n">
        <v>0</v>
      </c>
      <c r="AR203" s="3947" t="n">
        <v>0</v>
      </c>
      <c r="AS203" s="3947" t="n">
        <v>0</v>
      </c>
      <c r="AT203" s="3947" t="n">
        <v>0</v>
      </c>
      <c r="AU203" s="3947" t="n">
        <v>2403800</v>
      </c>
      <c r="AV203" s="3947" t="n">
        <v>0</v>
      </c>
      <c r="AW203" s="3947" t="n">
        <v>2403800</v>
      </c>
      <c r="AX203" s="3948" t="n">
        <v>0</v>
      </c>
      <c r="AY203" s="3948" t="n">
        <v>0</v>
      </c>
      <c r="AZ203" s="3948" t="n">
        <v>0</v>
      </c>
      <c r="BA203" s="3948" t="n">
        <v>0</v>
      </c>
      <c r="BB203" s="3949">
        <f>I203+M203+Q203+U203+Y203+AC203+AG203+AK203+AO203+AS203+AW203+BA203</f>
        <v/>
      </c>
      <c r="BC203" s="3950" t="n"/>
    </row>
    <row customFormat="1" customHeight="1" ht="30" r="204" s="2012">
      <c r="A204" s="3944" t="inlineStr">
        <is>
          <t>RELOCATION DE SITE 2G/3G/4G ET PERMUTATION DE RADIO ET CARTE UBBP</t>
        </is>
      </c>
      <c r="B204" s="3945" t="inlineStr">
        <is>
          <t>BC25080048</t>
        </is>
      </c>
      <c r="C204" s="3946" t="n">
        <v>45897</v>
      </c>
      <c r="D204" s="3944" t="inlineStr">
        <is>
          <t>HUAWEI TECHNOLOGIES BENIN</t>
        </is>
      </c>
      <c r="E204" s="3944" t="inlineStr">
        <is>
          <t>DT</t>
        </is>
      </c>
      <c r="F204" s="3947" t="n">
        <v>0</v>
      </c>
      <c r="G204" s="3947" t="n">
        <v>0</v>
      </c>
      <c r="H204" s="3947" t="n">
        <v>0</v>
      </c>
      <c r="I204" s="3947" t="n">
        <v>0</v>
      </c>
      <c r="J204" s="3947" t="n">
        <v>0</v>
      </c>
      <c r="K204" s="3947" t="n">
        <v>0</v>
      </c>
      <c r="L204" s="3947" t="n">
        <v>0</v>
      </c>
      <c r="M204" s="3947" t="n">
        <v>0</v>
      </c>
      <c r="N204" s="3947" t="n">
        <v>0</v>
      </c>
      <c r="O204" s="3947" t="n">
        <v>0</v>
      </c>
      <c r="P204" s="3947" t="n">
        <v>0</v>
      </c>
      <c r="Q204" s="3947" t="n">
        <v>0</v>
      </c>
      <c r="R204" s="3947" t="n">
        <v>0</v>
      </c>
      <c r="S204" s="3947" t="n">
        <v>0</v>
      </c>
      <c r="T204" s="3947" t="n">
        <v>0</v>
      </c>
      <c r="U204" s="3947" t="n">
        <v>0</v>
      </c>
      <c r="V204" s="3947" t="n">
        <v>0</v>
      </c>
      <c r="W204" s="3947" t="n">
        <v>0</v>
      </c>
      <c r="X204" s="3947" t="n">
        <v>0</v>
      </c>
      <c r="Y204" s="3947" t="n">
        <v>0</v>
      </c>
      <c r="Z204" s="3947" t="n">
        <v>0</v>
      </c>
      <c r="AA204" s="3947" t="n">
        <v>0</v>
      </c>
      <c r="AB204" s="3947" t="n">
        <v>0</v>
      </c>
      <c r="AC204" s="3947" t="n">
        <v>0</v>
      </c>
      <c r="AD204" s="3947" t="n">
        <v>0</v>
      </c>
      <c r="AE204" s="3947" t="n">
        <v>0</v>
      </c>
      <c r="AF204" s="3947" t="n">
        <v>0</v>
      </c>
      <c r="AG204" s="3947" t="n">
        <v>0</v>
      </c>
      <c r="AH204" s="3947" t="n">
        <v>0</v>
      </c>
      <c r="AI204" s="3947" t="n">
        <v>0</v>
      </c>
      <c r="AJ204" s="3947" t="n">
        <v>0</v>
      </c>
      <c r="AK204" s="3947" t="n">
        <v>0</v>
      </c>
      <c r="AL204" s="3947" t="n">
        <v>0</v>
      </c>
      <c r="AM204" s="3947" t="n">
        <v>0</v>
      </c>
      <c r="AN204" s="3947" t="n">
        <v>0</v>
      </c>
      <c r="AO204" s="3947" t="n">
        <v>0</v>
      </c>
      <c r="AP204" s="3947" t="n">
        <v>0</v>
      </c>
      <c r="AQ204" s="3947" t="n">
        <v>0</v>
      </c>
      <c r="AR204" s="3947" t="n">
        <v>0</v>
      </c>
      <c r="AS204" s="3947" t="n">
        <v>0</v>
      </c>
      <c r="AT204" s="3947" t="n">
        <v>0</v>
      </c>
      <c r="AU204" s="3947" t="n">
        <v>0</v>
      </c>
      <c r="AV204" s="3947" t="n">
        <v>0</v>
      </c>
      <c r="AW204" s="3947" t="n">
        <v>0</v>
      </c>
      <c r="AX204" s="3948" t="n">
        <v>0</v>
      </c>
      <c r="AY204" s="3948" t="n">
        <v>125616124</v>
      </c>
      <c r="AZ204" s="3948" t="n">
        <v>0</v>
      </c>
      <c r="BA204" s="3948" t="n">
        <v>125616124</v>
      </c>
      <c r="BB204" s="3949">
        <f>I204+M204+Q204+U204+Y204+AC204+AG204+AK204+AO204+AS204+AW204+BA204</f>
        <v/>
      </c>
      <c r="BC204" s="3950" t="n"/>
    </row>
    <row customFormat="1" customHeight="1" ht="30" r="205" s="2012">
      <c r="A205" s="3944" t="inlineStr">
        <is>
          <t>FOURNITURE DE SERVEURS DE GRANDE PERFORMANCE DE MARQUE DELL POWEREDGE R960</t>
        </is>
      </c>
      <c r="B205" s="3945" t="inlineStr">
        <is>
          <t>BC25080052</t>
        </is>
      </c>
      <c r="C205" s="3946" t="n">
        <v>45903</v>
      </c>
      <c r="D205" s="3944" t="inlineStr">
        <is>
          <t>COMTEL</t>
        </is>
      </c>
      <c r="E205" s="3944" t="inlineStr">
        <is>
          <t>DSI</t>
        </is>
      </c>
      <c r="F205" s="3947" t="n">
        <v>0</v>
      </c>
      <c r="G205" s="3947" t="n">
        <v>0</v>
      </c>
      <c r="H205" s="3947" t="n">
        <v>0</v>
      </c>
      <c r="I205" s="3947" t="n">
        <v>0</v>
      </c>
      <c r="J205" s="3947" t="n">
        <v>0</v>
      </c>
      <c r="K205" s="3947" t="n">
        <v>0</v>
      </c>
      <c r="L205" s="3947" t="n">
        <v>0</v>
      </c>
      <c r="M205" s="3947" t="n">
        <v>0</v>
      </c>
      <c r="N205" s="3947" t="n">
        <v>0</v>
      </c>
      <c r="O205" s="3947" t="n">
        <v>0</v>
      </c>
      <c r="P205" s="3947" t="n">
        <v>0</v>
      </c>
      <c r="Q205" s="3947" t="n">
        <v>0</v>
      </c>
      <c r="R205" s="3947" t="n">
        <v>0</v>
      </c>
      <c r="S205" s="3947" t="n">
        <v>0</v>
      </c>
      <c r="T205" s="3947" t="n">
        <v>0</v>
      </c>
      <c r="U205" s="3947" t="n">
        <v>0</v>
      </c>
      <c r="V205" s="3947" t="n">
        <v>0</v>
      </c>
      <c r="W205" s="3947" t="n">
        <v>0</v>
      </c>
      <c r="X205" s="3947" t="n">
        <v>0</v>
      </c>
      <c r="Y205" s="3947" t="n">
        <v>0</v>
      </c>
      <c r="Z205" s="3947" t="n">
        <v>0</v>
      </c>
      <c r="AA205" s="3947" t="n">
        <v>0</v>
      </c>
      <c r="AB205" s="3947" t="n">
        <v>0</v>
      </c>
      <c r="AC205" s="3947" t="n">
        <v>0</v>
      </c>
      <c r="AD205" s="3947" t="n">
        <v>0</v>
      </c>
      <c r="AE205" s="3947" t="n">
        <v>0</v>
      </c>
      <c r="AF205" s="3947" t="n">
        <v>0</v>
      </c>
      <c r="AG205" s="3947" t="n">
        <v>0</v>
      </c>
      <c r="AH205" s="3947" t="n">
        <v>0</v>
      </c>
      <c r="AI205" s="3947" t="n">
        <v>0</v>
      </c>
      <c r="AJ205" s="3947" t="n">
        <v>0</v>
      </c>
      <c r="AK205" s="3947" t="n">
        <v>0</v>
      </c>
      <c r="AL205" s="3947" t="n">
        <v>0</v>
      </c>
      <c r="AM205" s="3947" t="n">
        <v>0</v>
      </c>
      <c r="AN205" s="3947" t="n">
        <v>0</v>
      </c>
      <c r="AO205" s="3947" t="n">
        <v>0</v>
      </c>
      <c r="AP205" s="3947" t="n">
        <v>327300000</v>
      </c>
      <c r="AQ205" s="3947" t="n">
        <v>0</v>
      </c>
      <c r="AR205" s="3947" t="n">
        <v>19464219</v>
      </c>
      <c r="AS205" s="3947" t="n">
        <v>346764219</v>
      </c>
      <c r="AT205" s="3947" t="n">
        <v>0</v>
      </c>
      <c r="AU205" s="3947" t="n">
        <v>0</v>
      </c>
      <c r="AV205" s="3947" t="n">
        <v>0</v>
      </c>
      <c r="AW205" s="3947" t="n">
        <v>0</v>
      </c>
      <c r="AX205" s="3948" t="n">
        <v>0</v>
      </c>
      <c r="AY205" s="3948" t="n">
        <v>0</v>
      </c>
      <c r="AZ205" s="3948" t="n">
        <v>0</v>
      </c>
      <c r="BA205" s="3948" t="n">
        <v>0</v>
      </c>
      <c r="BB205" s="3949">
        <f>I205+M205+Q205+U205+Y205+AC205+AG205+AK205+AO205+AS205+AW205+BA205</f>
        <v/>
      </c>
      <c r="BC205" s="3950" t="n"/>
    </row>
    <row customFormat="1" customHeight="1" ht="30" r="206" s="2012">
      <c r="A206" s="3944" t="inlineStr">
        <is>
          <t>MISE EN ŒUVRE DU RESEAU D'INTERCONNEXION DE SITES EN FIBRE OPTIQUE SOUTERRAINE (AKASSATO-KANSOUNKPA-HEVIE)</t>
        </is>
      </c>
      <c r="B206" s="3945" t="inlineStr">
        <is>
          <t>BC25090016</t>
        </is>
      </c>
      <c r="C206" s="3946" t="n">
        <v>45937</v>
      </c>
      <c r="D206" s="3944" t="inlineStr">
        <is>
          <t>FIBERCO</t>
        </is>
      </c>
      <c r="E206" s="3944" t="inlineStr">
        <is>
          <t>DT</t>
        </is>
      </c>
      <c r="F206" s="3947" t="n">
        <v>0</v>
      </c>
      <c r="G206" s="3947" t="n">
        <v>0</v>
      </c>
      <c r="H206" s="3947" t="n">
        <v>0</v>
      </c>
      <c r="I206" s="3947" t="n">
        <v>0</v>
      </c>
      <c r="J206" s="3947" t="n">
        <v>0</v>
      </c>
      <c r="K206" s="3947" t="n">
        <v>0</v>
      </c>
      <c r="L206" s="3947" t="n">
        <v>0</v>
      </c>
      <c r="M206" s="3947" t="n">
        <v>0</v>
      </c>
      <c r="N206" s="3947" t="n">
        <v>0</v>
      </c>
      <c r="O206" s="3947" t="n">
        <v>0</v>
      </c>
      <c r="P206" s="3947" t="n">
        <v>0</v>
      </c>
      <c r="Q206" s="3947" t="n">
        <v>0</v>
      </c>
      <c r="R206" s="3947" t="n">
        <v>0</v>
      </c>
      <c r="S206" s="3947" t="n">
        <v>0</v>
      </c>
      <c r="T206" s="3947" t="n">
        <v>0</v>
      </c>
      <c r="U206" s="3947" t="n">
        <v>0</v>
      </c>
      <c r="V206" s="3947" t="n">
        <v>0</v>
      </c>
      <c r="W206" s="3947" t="n">
        <v>0</v>
      </c>
      <c r="X206" s="3947" t="n">
        <v>0</v>
      </c>
      <c r="Y206" s="3947" t="n">
        <v>0</v>
      </c>
      <c r="Z206" s="3947" t="n">
        <v>0</v>
      </c>
      <c r="AA206" s="3947" t="n">
        <v>0</v>
      </c>
      <c r="AB206" s="3947" t="n">
        <v>0</v>
      </c>
      <c r="AC206" s="3947" t="n">
        <v>0</v>
      </c>
      <c r="AD206" s="3947" t="n">
        <v>0</v>
      </c>
      <c r="AE206" s="3947" t="n">
        <v>0</v>
      </c>
      <c r="AF206" s="3947" t="n">
        <v>0</v>
      </c>
      <c r="AG206" s="3947" t="n">
        <v>0</v>
      </c>
      <c r="AH206" s="3947" t="n">
        <v>0</v>
      </c>
      <c r="AI206" s="3947" t="n">
        <v>0</v>
      </c>
      <c r="AJ206" s="3947" t="n">
        <v>0</v>
      </c>
      <c r="AK206" s="3947" t="n">
        <v>0</v>
      </c>
      <c r="AL206" s="3947" t="n">
        <v>0</v>
      </c>
      <c r="AM206" s="3947" t="n">
        <v>0</v>
      </c>
      <c r="AN206" s="3947" t="n">
        <v>0</v>
      </c>
      <c r="AO206" s="3947" t="n">
        <v>0</v>
      </c>
      <c r="AP206" s="3947" t="n">
        <v>0</v>
      </c>
      <c r="AQ206" s="3947" t="n">
        <v>3233382</v>
      </c>
      <c r="AR206" s="3947" t="n">
        <v>0</v>
      </c>
      <c r="AS206" s="3947" t="n">
        <v>3233382</v>
      </c>
      <c r="AT206" s="3947" t="n">
        <v>0</v>
      </c>
      <c r="AU206" s="3947" t="n">
        <v>0</v>
      </c>
      <c r="AV206" s="3947" t="n">
        <v>0</v>
      </c>
      <c r="AW206" s="3947" t="n">
        <v>0</v>
      </c>
      <c r="AX206" s="3948" t="n">
        <v>0</v>
      </c>
      <c r="AY206" s="3948" t="n">
        <v>0</v>
      </c>
      <c r="AZ206" s="3948" t="n">
        <v>0</v>
      </c>
      <c r="BA206" s="3948" t="n">
        <v>0</v>
      </c>
      <c r="BB206" s="3949">
        <f>I206+M206+Q206+U206+Y206+AC206+AG206+AK206+AO206+AS206+AW206+BA206</f>
        <v/>
      </c>
      <c r="BC206" s="3950" t="n"/>
    </row>
    <row customFormat="1" customHeight="1" ht="30" r="207" s="2012">
      <c r="A207" s="3944" t="inlineStr">
        <is>
          <t>IMPLEMENTATION DES SERVICES D'INTEROPERABILITE BCEAO</t>
        </is>
      </c>
      <c r="B207" s="3945" t="inlineStr">
        <is>
          <t>BC25100008</t>
        </is>
      </c>
      <c r="C207" s="3946" t="n">
        <v>45940</v>
      </c>
      <c r="D207" s="3944" t="inlineStr">
        <is>
          <t>HUAWEI TECHNOLOGIES BENIN</t>
        </is>
      </c>
      <c r="E207" s="3944" t="inlineStr">
        <is>
          <t>DSI</t>
        </is>
      </c>
      <c r="F207" s="3947" t="n">
        <v>0</v>
      </c>
      <c r="G207" s="3947" t="n">
        <v>0</v>
      </c>
      <c r="H207" s="3947" t="n">
        <v>0</v>
      </c>
      <c r="I207" s="3947" t="n">
        <v>0</v>
      </c>
      <c r="J207" s="3947" t="n">
        <v>0</v>
      </c>
      <c r="K207" s="3947" t="n">
        <v>0</v>
      </c>
      <c r="L207" s="3947" t="n">
        <v>0</v>
      </c>
      <c r="M207" s="3947" t="n">
        <v>0</v>
      </c>
      <c r="N207" s="3947" t="n">
        <v>0</v>
      </c>
      <c r="O207" s="3947" t="n">
        <v>0</v>
      </c>
      <c r="P207" s="3947" t="n">
        <v>0</v>
      </c>
      <c r="Q207" s="3947" t="n">
        <v>0</v>
      </c>
      <c r="R207" s="3947" t="n">
        <v>0</v>
      </c>
      <c r="S207" s="3947" t="n">
        <v>0</v>
      </c>
      <c r="T207" s="3947" t="n">
        <v>0</v>
      </c>
      <c r="U207" s="3947" t="n">
        <v>0</v>
      </c>
      <c r="V207" s="3947" t="n">
        <v>0</v>
      </c>
      <c r="W207" s="3947" t="n">
        <v>0</v>
      </c>
      <c r="X207" s="3947" t="n">
        <v>0</v>
      </c>
      <c r="Y207" s="3947" t="n">
        <v>0</v>
      </c>
      <c r="Z207" s="3947" t="n">
        <v>0</v>
      </c>
      <c r="AA207" s="3947" t="n">
        <v>0</v>
      </c>
      <c r="AB207" s="3947" t="n">
        <v>0</v>
      </c>
      <c r="AC207" s="3947" t="n">
        <v>0</v>
      </c>
      <c r="AD207" s="3947" t="n">
        <v>0</v>
      </c>
      <c r="AE207" s="3947" t="n">
        <v>0</v>
      </c>
      <c r="AF207" s="3947" t="n">
        <v>0</v>
      </c>
      <c r="AG207" s="3947" t="n">
        <v>0</v>
      </c>
      <c r="AH207" s="3947" t="n">
        <v>0</v>
      </c>
      <c r="AI207" s="3947" t="n">
        <v>0</v>
      </c>
      <c r="AJ207" s="3947" t="n">
        <v>0</v>
      </c>
      <c r="AK207" s="3947" t="n">
        <v>0</v>
      </c>
      <c r="AL207" s="3947" t="n">
        <v>0</v>
      </c>
      <c r="AM207" s="3947" t="n">
        <v>0</v>
      </c>
      <c r="AN207" s="3947" t="n">
        <v>0</v>
      </c>
      <c r="AO207" s="3947" t="n">
        <v>0</v>
      </c>
      <c r="AP207" s="3947" t="n">
        <v>0</v>
      </c>
      <c r="AQ207" s="3947" t="n">
        <v>34848910</v>
      </c>
      <c r="AR207" s="3947" t="n">
        <v>0</v>
      </c>
      <c r="AS207" s="3947" t="n">
        <v>34848910</v>
      </c>
      <c r="AT207" s="3947" t="n">
        <v>0</v>
      </c>
      <c r="AU207" s="3947" t="n">
        <v>6969782</v>
      </c>
      <c r="AV207" s="3947" t="n">
        <v>0</v>
      </c>
      <c r="AW207" s="3947" t="n">
        <v>6969782</v>
      </c>
      <c r="AX207" s="3948" t="n">
        <v>0</v>
      </c>
      <c r="AY207" s="3948" t="n">
        <v>2323260</v>
      </c>
      <c r="AZ207" s="3948" t="n">
        <v>0</v>
      </c>
      <c r="BA207" s="3948" t="n">
        <v>2323260</v>
      </c>
      <c r="BB207" s="3949">
        <f>I207+M207+Q207+U207+Y207+AC207+AG207+AK207+AO207+AS207+AW207+BA207</f>
        <v/>
      </c>
      <c r="BC207" s="3950" t="n"/>
    </row>
    <row customFormat="1" customHeight="1" ht="30" r="208" s="2012">
      <c r="A208" s="3944" t="inlineStr">
        <is>
          <t>MISE EN ŒUVRE DU RESEAU D'INTERCONNEXION DE SITES EN FIBRE OPTIQUE AERIENNE DE 10 NOUVEAUX SITES MACRO 2025 ET REROUTAGE DE ZOCA_3</t>
        </is>
      </c>
      <c r="B208" s="3945" t="inlineStr">
        <is>
          <t>BC25100012</t>
        </is>
      </c>
      <c r="C208" s="3946" t="n">
        <v>45967</v>
      </c>
      <c r="D208" s="3944" t="inlineStr">
        <is>
          <t>FIBERCO</t>
        </is>
      </c>
      <c r="E208" s="3944" t="inlineStr">
        <is>
          <t>DT</t>
        </is>
      </c>
      <c r="F208" s="3947" t="n">
        <v>0</v>
      </c>
      <c r="G208" s="3947" t="n">
        <v>0</v>
      </c>
      <c r="H208" s="3947" t="n">
        <v>0</v>
      </c>
      <c r="I208" s="3947" t="n">
        <v>0</v>
      </c>
      <c r="J208" s="3947" t="n">
        <v>0</v>
      </c>
      <c r="K208" s="3947" t="n">
        <v>0</v>
      </c>
      <c r="L208" s="3947" t="n">
        <v>0</v>
      </c>
      <c r="M208" s="3947" t="n">
        <v>0</v>
      </c>
      <c r="N208" s="3947" t="n">
        <v>0</v>
      </c>
      <c r="O208" s="3947" t="n">
        <v>0</v>
      </c>
      <c r="P208" s="3947" t="n">
        <v>0</v>
      </c>
      <c r="Q208" s="3947" t="n">
        <v>0</v>
      </c>
      <c r="R208" s="3947" t="n">
        <v>0</v>
      </c>
      <c r="S208" s="3947" t="n">
        <v>0</v>
      </c>
      <c r="T208" s="3947" t="n">
        <v>0</v>
      </c>
      <c r="U208" s="3947" t="n">
        <v>0</v>
      </c>
      <c r="V208" s="3947" t="n">
        <v>0</v>
      </c>
      <c r="W208" s="3947" t="n">
        <v>0</v>
      </c>
      <c r="X208" s="3947" t="n">
        <v>0</v>
      </c>
      <c r="Y208" s="3947" t="n">
        <v>0</v>
      </c>
      <c r="Z208" s="3947" t="n">
        <v>0</v>
      </c>
      <c r="AA208" s="3947" t="n">
        <v>0</v>
      </c>
      <c r="AB208" s="3947" t="n">
        <v>0</v>
      </c>
      <c r="AC208" s="3947" t="n">
        <v>0</v>
      </c>
      <c r="AD208" s="3947" t="n">
        <v>0</v>
      </c>
      <c r="AE208" s="3947" t="n">
        <v>0</v>
      </c>
      <c r="AF208" s="3947" t="n">
        <v>0</v>
      </c>
      <c r="AG208" s="3947" t="n">
        <v>0</v>
      </c>
      <c r="AH208" s="3947" t="n">
        <v>0</v>
      </c>
      <c r="AI208" s="3947" t="n">
        <v>0</v>
      </c>
      <c r="AJ208" s="3947" t="n">
        <v>0</v>
      </c>
      <c r="AK208" s="3947" t="n">
        <v>0</v>
      </c>
      <c r="AL208" s="3947" t="n">
        <v>0</v>
      </c>
      <c r="AM208" s="3947" t="n">
        <v>0</v>
      </c>
      <c r="AN208" s="3947" t="n">
        <v>0</v>
      </c>
      <c r="AO208" s="3947" t="n">
        <v>0</v>
      </c>
      <c r="AP208" s="3947" t="n">
        <v>0</v>
      </c>
      <c r="AQ208" s="3947" t="n">
        <v>0</v>
      </c>
      <c r="AR208" s="3947" t="n">
        <v>0</v>
      </c>
      <c r="AS208" s="3947" t="n">
        <v>0</v>
      </c>
      <c r="AT208" s="3947" t="n">
        <v>0</v>
      </c>
      <c r="AU208" s="3947" t="n">
        <v>44819168</v>
      </c>
      <c r="AV208" s="3947" t="n">
        <v>0</v>
      </c>
      <c r="AW208" s="3947" t="n">
        <v>44819168</v>
      </c>
      <c r="AX208" s="3948" t="n">
        <v>0</v>
      </c>
      <c r="AY208" s="3948" t="n">
        <v>0</v>
      </c>
      <c r="AZ208" s="3948" t="n">
        <v>0</v>
      </c>
      <c r="BA208" s="3948" t="n">
        <v>0</v>
      </c>
      <c r="BB208" s="3949">
        <f>I208+M208+Q208+U208+Y208+AC208+AG208+AK208+AO208+AS208+AW208+BA208</f>
        <v/>
      </c>
      <c r="BC208" s="3950" t="n"/>
    </row>
    <row customFormat="1" customHeight="1" ht="30" r="209" s="2012">
      <c r="A209" s="3944" t="inlineStr">
        <is>
          <t>FOURNITURE, TRANSPORT ET INSTALLATION DE MODULES SOLAIRES PHOTOVOLTAÏQUES COMPLEMENTAIRES SUR 50 SITES GSM</t>
        </is>
      </c>
      <c r="B209" s="3945" t="inlineStr">
        <is>
          <t>BC25110002</t>
        </is>
      </c>
      <c r="C209" s="3946" t="n">
        <v>45967</v>
      </c>
      <c r="D209" s="3944" t="inlineStr">
        <is>
          <t>CETELEC</t>
        </is>
      </c>
      <c r="E209" s="3944" t="inlineStr">
        <is>
          <t>DT</t>
        </is>
      </c>
      <c r="F209" s="3947" t="n">
        <v>0</v>
      </c>
      <c r="G209" s="3947" t="n">
        <v>0</v>
      </c>
      <c r="H209" s="3947" t="n">
        <v>0</v>
      </c>
      <c r="I209" s="3947" t="n">
        <v>0</v>
      </c>
      <c r="J209" s="3947" t="n">
        <v>0</v>
      </c>
      <c r="K209" s="3947" t="n">
        <v>0</v>
      </c>
      <c r="L209" s="3947" t="n">
        <v>0</v>
      </c>
      <c r="M209" s="3947" t="n">
        <v>0</v>
      </c>
      <c r="N209" s="3947" t="n">
        <v>0</v>
      </c>
      <c r="O209" s="3947" t="n">
        <v>0</v>
      </c>
      <c r="P209" s="3947" t="n">
        <v>0</v>
      </c>
      <c r="Q209" s="3947" t="n">
        <v>0</v>
      </c>
      <c r="R209" s="3947" t="n">
        <v>0</v>
      </c>
      <c r="S209" s="3947" t="n">
        <v>0</v>
      </c>
      <c r="T209" s="3947" t="n">
        <v>0</v>
      </c>
      <c r="U209" s="3947" t="n">
        <v>0</v>
      </c>
      <c r="V209" s="3947" t="n">
        <v>0</v>
      </c>
      <c r="W209" s="3947" t="n">
        <v>0</v>
      </c>
      <c r="X209" s="3947" t="n">
        <v>0</v>
      </c>
      <c r="Y209" s="3947" t="n">
        <v>0</v>
      </c>
      <c r="Z209" s="3947" t="n">
        <v>0</v>
      </c>
      <c r="AA209" s="3947" t="n">
        <v>0</v>
      </c>
      <c r="AB209" s="3947" t="n">
        <v>0</v>
      </c>
      <c r="AC209" s="3947" t="n">
        <v>0</v>
      </c>
      <c r="AD209" s="3947" t="n">
        <v>0</v>
      </c>
      <c r="AE209" s="3947" t="n">
        <v>0</v>
      </c>
      <c r="AF209" s="3947" t="n">
        <v>0</v>
      </c>
      <c r="AG209" s="3947" t="n">
        <v>0</v>
      </c>
      <c r="AH209" s="3947" t="n">
        <v>0</v>
      </c>
      <c r="AI209" s="3947" t="n">
        <v>0</v>
      </c>
      <c r="AJ209" s="3947" t="n">
        <v>0</v>
      </c>
      <c r="AK209" s="3947" t="n">
        <v>0</v>
      </c>
      <c r="AL209" s="3947" t="n">
        <v>0</v>
      </c>
      <c r="AM209" s="3947" t="n">
        <v>0</v>
      </c>
      <c r="AN209" s="3947" t="n">
        <v>0</v>
      </c>
      <c r="AO209" s="3947" t="n">
        <v>0</v>
      </c>
      <c r="AP209" s="3947" t="n">
        <v>0</v>
      </c>
      <c r="AQ209" s="3947" t="n">
        <v>0</v>
      </c>
      <c r="AR209" s="3947" t="n">
        <v>0</v>
      </c>
      <c r="AS209" s="3947" t="n">
        <v>0</v>
      </c>
      <c r="AT209" s="3947" t="n">
        <v>0</v>
      </c>
      <c r="AU209" s="3947" t="n">
        <v>52250000</v>
      </c>
      <c r="AV209" s="3947" t="n">
        <v>0</v>
      </c>
      <c r="AW209" s="3947" t="n">
        <v>52250000</v>
      </c>
      <c r="AX209" s="3948" t="n">
        <v>0</v>
      </c>
      <c r="AY209" s="3948" t="n">
        <v>0</v>
      </c>
      <c r="AZ209" s="3948" t="n">
        <v>0</v>
      </c>
      <c r="BA209" s="3948" t="n">
        <v>0</v>
      </c>
      <c r="BB209" s="3949">
        <f>I209+M209+Q209+U209+Y209+AC209+AG209+AK209+AO209+AS209+AW209+BA209</f>
        <v/>
      </c>
      <c r="BC209" s="3950" t="n"/>
    </row>
    <row customFormat="1" customHeight="1" ht="30" r="210" s="2012">
      <c r="A210" s="3944" t="inlineStr">
        <is>
          <t>DEPLOIEMENT DE BATTERIES LITHIUM ET ARMOIRES SUR SITES DANS LES DEPARTEMENTS DE L'ALIBORI, ATACORA, COLLINES ET DONGA</t>
        </is>
      </c>
      <c r="B210" s="3945" t="inlineStr">
        <is>
          <t>BC25110011</t>
        </is>
      </c>
      <c r="C210" s="3946" t="n">
        <v>45973</v>
      </c>
      <c r="D210" s="3944" t="inlineStr">
        <is>
          <t>ACELO BENIN</t>
        </is>
      </c>
      <c r="E210" s="3944" t="inlineStr">
        <is>
          <t>DT</t>
        </is>
      </c>
      <c r="F210" s="3947" t="n">
        <v>0</v>
      </c>
      <c r="G210" s="3947" t="n">
        <v>0</v>
      </c>
      <c r="H210" s="3947" t="n">
        <v>0</v>
      </c>
      <c r="I210" s="3947" t="n">
        <v>0</v>
      </c>
      <c r="J210" s="3947" t="n">
        <v>0</v>
      </c>
      <c r="K210" s="3947" t="n">
        <v>0</v>
      </c>
      <c r="L210" s="3947" t="n">
        <v>0</v>
      </c>
      <c r="M210" s="3947" t="n">
        <v>0</v>
      </c>
      <c r="N210" s="3947" t="n">
        <v>0</v>
      </c>
      <c r="O210" s="3947" t="n">
        <v>0</v>
      </c>
      <c r="P210" s="3947" t="n">
        <v>0</v>
      </c>
      <c r="Q210" s="3947" t="n">
        <v>0</v>
      </c>
      <c r="R210" s="3947" t="n">
        <v>0</v>
      </c>
      <c r="S210" s="3947" t="n">
        <v>0</v>
      </c>
      <c r="T210" s="3947" t="n">
        <v>0</v>
      </c>
      <c r="U210" s="3947" t="n">
        <v>0</v>
      </c>
      <c r="V210" s="3947" t="n">
        <v>0</v>
      </c>
      <c r="W210" s="3947" t="n">
        <v>0</v>
      </c>
      <c r="X210" s="3947" t="n">
        <v>0</v>
      </c>
      <c r="Y210" s="3947" t="n">
        <v>0</v>
      </c>
      <c r="Z210" s="3947" t="n">
        <v>0</v>
      </c>
      <c r="AA210" s="3947" t="n">
        <v>0</v>
      </c>
      <c r="AB210" s="3947" t="n">
        <v>0</v>
      </c>
      <c r="AC210" s="3947" t="n">
        <v>0</v>
      </c>
      <c r="AD210" s="3947" t="n">
        <v>0</v>
      </c>
      <c r="AE210" s="3947" t="n">
        <v>0</v>
      </c>
      <c r="AF210" s="3947" t="n">
        <v>0</v>
      </c>
      <c r="AG210" s="3947" t="n">
        <v>0</v>
      </c>
      <c r="AH210" s="3947" t="n">
        <v>0</v>
      </c>
      <c r="AI210" s="3947" t="n">
        <v>0</v>
      </c>
      <c r="AJ210" s="3947" t="n">
        <v>0</v>
      </c>
      <c r="AK210" s="3947" t="n">
        <v>0</v>
      </c>
      <c r="AL210" s="3947" t="n">
        <v>0</v>
      </c>
      <c r="AM210" s="3947" t="n">
        <v>0</v>
      </c>
      <c r="AN210" s="3947" t="n">
        <v>0</v>
      </c>
      <c r="AO210" s="3947" t="n">
        <v>0</v>
      </c>
      <c r="AP210" s="3947" t="n">
        <v>0</v>
      </c>
      <c r="AQ210" s="3947" t="n">
        <v>0</v>
      </c>
      <c r="AR210" s="3947" t="n">
        <v>0</v>
      </c>
      <c r="AS210" s="3947" t="n">
        <v>0</v>
      </c>
      <c r="AT210" s="3947" t="n">
        <v>0</v>
      </c>
      <c r="AU210" s="3947" t="n">
        <v>8167000</v>
      </c>
      <c r="AV210" s="3947" t="n">
        <v>0</v>
      </c>
      <c r="AW210" s="3947" t="n">
        <v>8167000</v>
      </c>
      <c r="AX210" s="3948" t="n">
        <v>0</v>
      </c>
      <c r="AY210" s="3948" t="n">
        <v>0</v>
      </c>
      <c r="AZ210" s="3948" t="n">
        <v>0</v>
      </c>
      <c r="BA210" s="3948" t="n">
        <v>0</v>
      </c>
      <c r="BB210" s="3949">
        <f>I210+M210+Q210+U210+Y210+AC210+AG210+AK210+AO210+AS210+AW210+BA210</f>
        <v/>
      </c>
      <c r="BC210" s="3950" t="n"/>
    </row>
    <row customFormat="1" customHeight="1" ht="30" r="211" s="2012">
      <c r="A211" s="3944" t="inlineStr">
        <is>
          <t>DEPLOIEMENT DE BATTERIES LITHIUM ET ARMOIRES SUR SITES DANS LES DEPARTEMENTS DE L'ATLANTIQUE ET BORGOU</t>
        </is>
      </c>
      <c r="B211" s="3945" t="inlineStr">
        <is>
          <t>BC25110012</t>
        </is>
      </c>
      <c r="C211" s="3946" t="n">
        <v>45973</v>
      </c>
      <c r="D211" s="3944" t="inlineStr">
        <is>
          <t>DELTA TEHNIQUE ELECTRO</t>
        </is>
      </c>
      <c r="E211" s="3944" t="inlineStr">
        <is>
          <t>DT</t>
        </is>
      </c>
      <c r="F211" s="3947" t="n">
        <v>0</v>
      </c>
      <c r="G211" s="3947" t="n">
        <v>0</v>
      </c>
      <c r="H211" s="3947" t="n">
        <v>0</v>
      </c>
      <c r="I211" s="3947" t="n">
        <v>0</v>
      </c>
      <c r="J211" s="3947" t="n">
        <v>0</v>
      </c>
      <c r="K211" s="3947" t="n">
        <v>0</v>
      </c>
      <c r="L211" s="3947" t="n">
        <v>0</v>
      </c>
      <c r="M211" s="3947" t="n">
        <v>0</v>
      </c>
      <c r="N211" s="3947" t="n">
        <v>0</v>
      </c>
      <c r="O211" s="3947" t="n">
        <v>0</v>
      </c>
      <c r="P211" s="3947" t="n">
        <v>0</v>
      </c>
      <c r="Q211" s="3947" t="n">
        <v>0</v>
      </c>
      <c r="R211" s="3947" t="n">
        <v>0</v>
      </c>
      <c r="S211" s="3947" t="n">
        <v>0</v>
      </c>
      <c r="T211" s="3947" t="n">
        <v>0</v>
      </c>
      <c r="U211" s="3947" t="n">
        <v>0</v>
      </c>
      <c r="V211" s="3947" t="n">
        <v>0</v>
      </c>
      <c r="W211" s="3947" t="n">
        <v>0</v>
      </c>
      <c r="X211" s="3947" t="n">
        <v>0</v>
      </c>
      <c r="Y211" s="3947" t="n">
        <v>0</v>
      </c>
      <c r="Z211" s="3947" t="n">
        <v>0</v>
      </c>
      <c r="AA211" s="3947" t="n">
        <v>0</v>
      </c>
      <c r="AB211" s="3947" t="n">
        <v>0</v>
      </c>
      <c r="AC211" s="3947" t="n">
        <v>0</v>
      </c>
      <c r="AD211" s="3947" t="n">
        <v>0</v>
      </c>
      <c r="AE211" s="3947" t="n">
        <v>0</v>
      </c>
      <c r="AF211" s="3947" t="n">
        <v>0</v>
      </c>
      <c r="AG211" s="3947" t="n">
        <v>0</v>
      </c>
      <c r="AH211" s="3947" t="n">
        <v>0</v>
      </c>
      <c r="AI211" s="3947" t="n">
        <v>0</v>
      </c>
      <c r="AJ211" s="3947" t="n">
        <v>0</v>
      </c>
      <c r="AK211" s="3947" t="n">
        <v>0</v>
      </c>
      <c r="AL211" s="3947" t="n">
        <v>0</v>
      </c>
      <c r="AM211" s="3947" t="n">
        <v>0</v>
      </c>
      <c r="AN211" s="3947" t="n">
        <v>0</v>
      </c>
      <c r="AO211" s="3947" t="n">
        <v>0</v>
      </c>
      <c r="AP211" s="3947" t="n">
        <v>0</v>
      </c>
      <c r="AQ211" s="3947" t="n">
        <v>0</v>
      </c>
      <c r="AR211" s="3947" t="n">
        <v>0</v>
      </c>
      <c r="AS211" s="3947" t="n">
        <v>0</v>
      </c>
      <c r="AT211" s="3947" t="n">
        <v>0</v>
      </c>
      <c r="AU211" s="3947" t="n">
        <v>4716650</v>
      </c>
      <c r="AV211" s="3947" t="n">
        <v>0</v>
      </c>
      <c r="AW211" s="3947" t="n">
        <v>4716650</v>
      </c>
      <c r="AX211" s="3948" t="n">
        <v>0</v>
      </c>
      <c r="AY211" s="3948" t="n">
        <v>2282250</v>
      </c>
      <c r="AZ211" s="3948" t="n">
        <v>0</v>
      </c>
      <c r="BA211" s="3948" t="n">
        <v>2282250</v>
      </c>
      <c r="BB211" s="3949">
        <f>I211+M211+Q211+U211+Y211+AC211+AG211+AK211+AO211+AS211+AW211+BA211</f>
        <v/>
      </c>
      <c r="BC211" s="3950" t="n"/>
    </row>
    <row customFormat="1" customHeight="1" ht="30" r="212" s="2012">
      <c r="A212" s="3944" t="inlineStr">
        <is>
          <t>DEPLOIEMENT DE BATTERIES LITHIUM ET ARMOIRES SUR SITES DANS LES DEPARTEMENTS DU PLATEU, ZOU, COUFFO, MONO, OUEME ET LITTORAL</t>
        </is>
      </c>
      <c r="B212" s="3945" t="inlineStr">
        <is>
          <t>BC25110013</t>
        </is>
      </c>
      <c r="C212" s="3946" t="n">
        <v>45973</v>
      </c>
      <c r="D212" s="3944" t="inlineStr">
        <is>
          <t>DSID BENIN</t>
        </is>
      </c>
      <c r="E212" s="3944" t="inlineStr">
        <is>
          <t>DT</t>
        </is>
      </c>
      <c r="F212" s="3947" t="n">
        <v>0</v>
      </c>
      <c r="G212" s="3947" t="n">
        <v>0</v>
      </c>
      <c r="H212" s="3947" t="n">
        <v>0</v>
      </c>
      <c r="I212" s="3947" t="n">
        <v>0</v>
      </c>
      <c r="J212" s="3947" t="n">
        <v>0</v>
      </c>
      <c r="K212" s="3947" t="n">
        <v>0</v>
      </c>
      <c r="L212" s="3947" t="n">
        <v>0</v>
      </c>
      <c r="M212" s="3947" t="n">
        <v>0</v>
      </c>
      <c r="N212" s="3947" t="n">
        <v>0</v>
      </c>
      <c r="O212" s="3947" t="n">
        <v>0</v>
      </c>
      <c r="P212" s="3947" t="n">
        <v>0</v>
      </c>
      <c r="Q212" s="3947" t="n">
        <v>0</v>
      </c>
      <c r="R212" s="3947" t="n">
        <v>0</v>
      </c>
      <c r="S212" s="3947" t="n">
        <v>0</v>
      </c>
      <c r="T212" s="3947" t="n">
        <v>0</v>
      </c>
      <c r="U212" s="3947" t="n">
        <v>0</v>
      </c>
      <c r="V212" s="3947" t="n">
        <v>0</v>
      </c>
      <c r="W212" s="3947" t="n">
        <v>0</v>
      </c>
      <c r="X212" s="3947" t="n">
        <v>0</v>
      </c>
      <c r="Y212" s="3947" t="n">
        <v>0</v>
      </c>
      <c r="Z212" s="3947" t="n">
        <v>0</v>
      </c>
      <c r="AA212" s="3947" t="n">
        <v>0</v>
      </c>
      <c r="AB212" s="3947" t="n">
        <v>0</v>
      </c>
      <c r="AC212" s="3947" t="n">
        <v>0</v>
      </c>
      <c r="AD212" s="3947" t="n">
        <v>0</v>
      </c>
      <c r="AE212" s="3947" t="n">
        <v>0</v>
      </c>
      <c r="AF212" s="3947" t="n">
        <v>0</v>
      </c>
      <c r="AG212" s="3947" t="n">
        <v>0</v>
      </c>
      <c r="AH212" s="3947" t="n">
        <v>0</v>
      </c>
      <c r="AI212" s="3947" t="n">
        <v>0</v>
      </c>
      <c r="AJ212" s="3947" t="n">
        <v>0</v>
      </c>
      <c r="AK212" s="3947" t="n">
        <v>0</v>
      </c>
      <c r="AL212" s="3947" t="n">
        <v>0</v>
      </c>
      <c r="AM212" s="3947" t="n">
        <v>0</v>
      </c>
      <c r="AN212" s="3947" t="n">
        <v>0</v>
      </c>
      <c r="AO212" s="3947" t="n">
        <v>0</v>
      </c>
      <c r="AP212" s="3947" t="n">
        <v>0</v>
      </c>
      <c r="AQ212" s="3947" t="n">
        <v>0</v>
      </c>
      <c r="AR212" s="3947" t="n">
        <v>0</v>
      </c>
      <c r="AS212" s="3947" t="n">
        <v>0</v>
      </c>
      <c r="AT212" s="3947" t="n">
        <v>0</v>
      </c>
      <c r="AU212" s="3947" t="n">
        <v>5324128</v>
      </c>
      <c r="AV212" s="3947" t="n">
        <v>0</v>
      </c>
      <c r="AW212" s="3947" t="n">
        <v>5324128</v>
      </c>
      <c r="AX212" s="3948" t="n">
        <v>0</v>
      </c>
      <c r="AY212" s="3948" t="n">
        <v>1007267</v>
      </c>
      <c r="AZ212" s="3948" t="n">
        <v>0</v>
      </c>
      <c r="BA212" s="3948" t="n">
        <v>1007267</v>
      </c>
      <c r="BB212" s="3949">
        <f>I212+M212+Q212+U212+Y212+AC212+AG212+AK212+AO212+AS212+AW212+BA212</f>
        <v/>
      </c>
      <c r="BC212" s="3950" t="n"/>
    </row>
    <row customFormat="1" customHeight="1" ht="30" r="213" s="2012">
      <c r="A213" s="3944" t="inlineStr">
        <is>
          <t>ACHAT DE MOBILIERS SUPPLEMENTAIRES POUR LE REFECTOIRE DE MOOV AFRICA BENIN</t>
        </is>
      </c>
      <c r="B213" s="3945" t="inlineStr">
        <is>
          <t>BC25110019</t>
        </is>
      </c>
      <c r="C213" s="3946" t="n">
        <v>45982</v>
      </c>
      <c r="D213" s="3944" t="inlineStr">
        <is>
          <t>ATC INDUSTRIES DE BOIS</t>
        </is>
      </c>
      <c r="E213" s="3944" t="inlineStr">
        <is>
          <t>DAF</t>
        </is>
      </c>
      <c r="F213" s="3947" t="n">
        <v>0</v>
      </c>
      <c r="G213" s="3947" t="n">
        <v>0</v>
      </c>
      <c r="H213" s="3947" t="n">
        <v>0</v>
      </c>
      <c r="I213" s="3947" t="n">
        <v>0</v>
      </c>
      <c r="J213" s="3947" t="n">
        <v>0</v>
      </c>
      <c r="K213" s="3947" t="n">
        <v>0</v>
      </c>
      <c r="L213" s="3947" t="n">
        <v>0</v>
      </c>
      <c r="M213" s="3947" t="n">
        <v>0</v>
      </c>
      <c r="N213" s="3947" t="n">
        <v>0</v>
      </c>
      <c r="O213" s="3947" t="n">
        <v>0</v>
      </c>
      <c r="P213" s="3947" t="n">
        <v>0</v>
      </c>
      <c r="Q213" s="3947" t="n">
        <v>0</v>
      </c>
      <c r="R213" s="3947" t="n">
        <v>0</v>
      </c>
      <c r="S213" s="3947" t="n">
        <v>0</v>
      </c>
      <c r="T213" s="3947" t="n">
        <v>0</v>
      </c>
      <c r="U213" s="3947" t="n">
        <v>0</v>
      </c>
      <c r="V213" s="3947" t="n">
        <v>0</v>
      </c>
      <c r="W213" s="3947" t="n">
        <v>0</v>
      </c>
      <c r="X213" s="3947" t="n">
        <v>0</v>
      </c>
      <c r="Y213" s="3947" t="n">
        <v>0</v>
      </c>
      <c r="Z213" s="3947" t="n">
        <v>0</v>
      </c>
      <c r="AA213" s="3947" t="n">
        <v>0</v>
      </c>
      <c r="AB213" s="3947" t="n">
        <v>0</v>
      </c>
      <c r="AC213" s="3947" t="n">
        <v>0</v>
      </c>
      <c r="AD213" s="3947" t="n">
        <v>0</v>
      </c>
      <c r="AE213" s="3947" t="n">
        <v>0</v>
      </c>
      <c r="AF213" s="3947" t="n">
        <v>0</v>
      </c>
      <c r="AG213" s="3947" t="n">
        <v>0</v>
      </c>
      <c r="AH213" s="3947" t="n">
        <v>0</v>
      </c>
      <c r="AI213" s="3947" t="n">
        <v>0</v>
      </c>
      <c r="AJ213" s="3947" t="n">
        <v>0</v>
      </c>
      <c r="AK213" s="3947" t="n">
        <v>0</v>
      </c>
      <c r="AL213" s="3947" t="n">
        <v>0</v>
      </c>
      <c r="AM213" s="3947" t="n">
        <v>0</v>
      </c>
      <c r="AN213" s="3947" t="n">
        <v>0</v>
      </c>
      <c r="AO213" s="3947" t="n">
        <v>0</v>
      </c>
      <c r="AP213" s="3947" t="n">
        <v>0</v>
      </c>
      <c r="AQ213" s="3947" t="n">
        <v>0</v>
      </c>
      <c r="AR213" s="3947" t="n">
        <v>0</v>
      </c>
      <c r="AS213" s="3947" t="n">
        <v>0</v>
      </c>
      <c r="AT213" s="3947" t="n">
        <v>3953000</v>
      </c>
      <c r="AU213" s="3947" t="n">
        <v>0</v>
      </c>
      <c r="AV213" s="3947" t="n">
        <v>0</v>
      </c>
      <c r="AW213" s="3947" t="n">
        <v>3953000</v>
      </c>
      <c r="AX213" s="3948" t="n">
        <v>0</v>
      </c>
      <c r="AY213" s="3948" t="n">
        <v>0</v>
      </c>
      <c r="AZ213" s="3948" t="n">
        <v>0</v>
      </c>
      <c r="BA213" s="3948" t="n">
        <v>0</v>
      </c>
      <c r="BB213" s="3949">
        <f>I213+M213+Q213+U213+Y213+AC213+AG213+AK213+AO213+AS213+AW213+BA213</f>
        <v/>
      </c>
      <c r="BC213" s="3950" t="n"/>
    </row>
    <row customFormat="1" customHeight="1" ht="30" r="214" s="2012">
      <c r="A214" s="3944" t="inlineStr">
        <is>
          <t>DEPLOIEMENT TEMPORAIRE DE MATS AMOVIBLES POUR LA COURVERTURE DE WELOVEYA, PELERINAGE SEME ET VODOUN DAYS.</t>
        </is>
      </c>
      <c r="B214" s="3945" t="inlineStr">
        <is>
          <t>BC25110023</t>
        </is>
      </c>
      <c r="C214" s="3946" t="n">
        <v>45982</v>
      </c>
      <c r="D214" s="3944" t="inlineStr">
        <is>
          <t>KNIF</t>
        </is>
      </c>
      <c r="E214" s="3944" t="inlineStr">
        <is>
          <t>DT</t>
        </is>
      </c>
      <c r="F214" s="3947" t="n">
        <v>0</v>
      </c>
      <c r="G214" s="3947" t="n">
        <v>0</v>
      </c>
      <c r="H214" s="3947" t="n">
        <v>0</v>
      </c>
      <c r="I214" s="3947" t="n">
        <v>0</v>
      </c>
      <c r="J214" s="3947" t="n">
        <v>0</v>
      </c>
      <c r="K214" s="3947" t="n">
        <v>0</v>
      </c>
      <c r="L214" s="3947" t="n">
        <v>0</v>
      </c>
      <c r="M214" s="3947" t="n">
        <v>0</v>
      </c>
      <c r="N214" s="3947" t="n">
        <v>0</v>
      </c>
      <c r="O214" s="3947" t="n">
        <v>0</v>
      </c>
      <c r="P214" s="3947" t="n">
        <v>0</v>
      </c>
      <c r="Q214" s="3947" t="n">
        <v>0</v>
      </c>
      <c r="R214" s="3947" t="n">
        <v>0</v>
      </c>
      <c r="S214" s="3947" t="n">
        <v>0</v>
      </c>
      <c r="T214" s="3947" t="n">
        <v>0</v>
      </c>
      <c r="U214" s="3947" t="n">
        <v>0</v>
      </c>
      <c r="V214" s="3947" t="n">
        <v>0</v>
      </c>
      <c r="W214" s="3947" t="n">
        <v>0</v>
      </c>
      <c r="X214" s="3947" t="n">
        <v>0</v>
      </c>
      <c r="Y214" s="3947" t="n">
        <v>0</v>
      </c>
      <c r="Z214" s="3947" t="n">
        <v>0</v>
      </c>
      <c r="AA214" s="3947" t="n">
        <v>0</v>
      </c>
      <c r="AB214" s="3947" t="n">
        <v>0</v>
      </c>
      <c r="AC214" s="3947" t="n">
        <v>0</v>
      </c>
      <c r="AD214" s="3947" t="n">
        <v>0</v>
      </c>
      <c r="AE214" s="3947" t="n">
        <v>0</v>
      </c>
      <c r="AF214" s="3947" t="n">
        <v>0</v>
      </c>
      <c r="AG214" s="3947" t="n">
        <v>0</v>
      </c>
      <c r="AH214" s="3947" t="n">
        <v>0</v>
      </c>
      <c r="AI214" s="3947" t="n">
        <v>0</v>
      </c>
      <c r="AJ214" s="3947" t="n">
        <v>0</v>
      </c>
      <c r="AK214" s="3947" t="n">
        <v>0</v>
      </c>
      <c r="AL214" s="3947" t="n">
        <v>0</v>
      </c>
      <c r="AM214" s="3947" t="n">
        <v>0</v>
      </c>
      <c r="AN214" s="3947" t="n">
        <v>0</v>
      </c>
      <c r="AO214" s="3947" t="n">
        <v>0</v>
      </c>
      <c r="AP214" s="3947" t="n">
        <v>0</v>
      </c>
      <c r="AQ214" s="3947" t="n">
        <v>0</v>
      </c>
      <c r="AR214" s="3947" t="n">
        <v>0</v>
      </c>
      <c r="AS214" s="3947" t="n">
        <v>0</v>
      </c>
      <c r="AT214" s="3947" t="n">
        <v>0</v>
      </c>
      <c r="AU214" s="3947" t="n">
        <v>0</v>
      </c>
      <c r="AV214" s="3947" t="n">
        <v>0</v>
      </c>
      <c r="AW214" s="3947" t="n">
        <v>0</v>
      </c>
      <c r="AX214" s="3948" t="n">
        <v>0</v>
      </c>
      <c r="AY214" s="3948" t="n">
        <v>7497000</v>
      </c>
      <c r="AZ214" s="3948" t="n">
        <v>0</v>
      </c>
      <c r="BA214" s="3948" t="n">
        <v>7497000</v>
      </c>
      <c r="BB214" s="3949">
        <f>I214+M214+Q214+U214+Y214+AC214+AG214+AK214+AO214+AS214+AW214+BA214</f>
        <v/>
      </c>
      <c r="BC214" s="3950" t="n"/>
    </row>
    <row customFormat="1" customHeight="1" ht="30" r="215" s="2012">
      <c r="A215" s="3944" t="inlineStr">
        <is>
          <t>TRAVAUX COMPLEMENTAIRE SUR SIX (06) SITES AU SOL</t>
        </is>
      </c>
      <c r="B215" s="3945" t="inlineStr">
        <is>
          <t>BC25110024</t>
        </is>
      </c>
      <c r="C215" s="3946" t="n">
        <v>45982</v>
      </c>
      <c r="D215" s="3944" t="inlineStr">
        <is>
          <t>CETELEC</t>
        </is>
      </c>
      <c r="E215" s="3944" t="inlineStr">
        <is>
          <t>DT</t>
        </is>
      </c>
      <c r="F215" s="3947" t="n">
        <v>0</v>
      </c>
      <c r="G215" s="3947" t="n">
        <v>0</v>
      </c>
      <c r="H215" s="3947" t="n">
        <v>0</v>
      </c>
      <c r="I215" s="3947" t="n">
        <v>0</v>
      </c>
      <c r="J215" s="3947" t="n">
        <v>0</v>
      </c>
      <c r="K215" s="3947" t="n">
        <v>0</v>
      </c>
      <c r="L215" s="3947" t="n">
        <v>0</v>
      </c>
      <c r="M215" s="3947" t="n">
        <v>0</v>
      </c>
      <c r="N215" s="3947" t="n">
        <v>0</v>
      </c>
      <c r="O215" s="3947" t="n">
        <v>0</v>
      </c>
      <c r="P215" s="3947" t="n">
        <v>0</v>
      </c>
      <c r="Q215" s="3947" t="n">
        <v>0</v>
      </c>
      <c r="R215" s="3947" t="n">
        <v>0</v>
      </c>
      <c r="S215" s="3947" t="n">
        <v>0</v>
      </c>
      <c r="T215" s="3947" t="n">
        <v>0</v>
      </c>
      <c r="U215" s="3947" t="n">
        <v>0</v>
      </c>
      <c r="V215" s="3947" t="n">
        <v>0</v>
      </c>
      <c r="W215" s="3947" t="n">
        <v>0</v>
      </c>
      <c r="X215" s="3947" t="n">
        <v>0</v>
      </c>
      <c r="Y215" s="3947" t="n">
        <v>0</v>
      </c>
      <c r="Z215" s="3947" t="n">
        <v>0</v>
      </c>
      <c r="AA215" s="3947" t="n">
        <v>0</v>
      </c>
      <c r="AB215" s="3947" t="n">
        <v>0</v>
      </c>
      <c r="AC215" s="3947" t="n">
        <v>0</v>
      </c>
      <c r="AD215" s="3947" t="n">
        <v>0</v>
      </c>
      <c r="AE215" s="3947" t="n">
        <v>0</v>
      </c>
      <c r="AF215" s="3947" t="n">
        <v>0</v>
      </c>
      <c r="AG215" s="3947" t="n">
        <v>0</v>
      </c>
      <c r="AH215" s="3947" t="n">
        <v>0</v>
      </c>
      <c r="AI215" s="3947" t="n">
        <v>0</v>
      </c>
      <c r="AJ215" s="3947" t="n">
        <v>0</v>
      </c>
      <c r="AK215" s="3947" t="n">
        <v>0</v>
      </c>
      <c r="AL215" s="3947" t="n">
        <v>0</v>
      </c>
      <c r="AM215" s="3947" t="n">
        <v>0</v>
      </c>
      <c r="AN215" s="3947" t="n">
        <v>0</v>
      </c>
      <c r="AO215" s="3947" t="n">
        <v>0</v>
      </c>
      <c r="AP215" s="3947" t="n">
        <v>0</v>
      </c>
      <c r="AQ215" s="3947" t="n">
        <v>0</v>
      </c>
      <c r="AR215" s="3947" t="n">
        <v>0</v>
      </c>
      <c r="AS215" s="3947" t="n">
        <v>0</v>
      </c>
      <c r="AT215" s="3947" t="n">
        <v>0</v>
      </c>
      <c r="AU215" s="3947" t="n">
        <v>0</v>
      </c>
      <c r="AV215" s="3947" t="n">
        <v>0</v>
      </c>
      <c r="AW215" s="3947" t="n">
        <v>0</v>
      </c>
      <c r="AX215" s="3948" t="n">
        <v>0</v>
      </c>
      <c r="AY215" s="3948" t="n">
        <v>14064905</v>
      </c>
      <c r="AZ215" s="3948" t="n">
        <v>0</v>
      </c>
      <c r="BA215" s="3948" t="n">
        <v>14064905</v>
      </c>
      <c r="BB215" s="3949">
        <f>I215+M215+Q215+U215+Y215+AC215+AG215+AK215+AO215+AS215+AW215+BA215</f>
        <v/>
      </c>
      <c r="BC215" s="3950" t="n"/>
    </row>
    <row customFormat="1" customHeight="1" ht="30" r="216" s="2012">
      <c r="A216" s="3944" t="inlineStr">
        <is>
          <t>OURNITURE TRANSPORT ET INSTALLATION DE DECOMPTEURS ELECTRIQUES POUR SITES GSM AVEC PARTAGE D'ENERGIE TIERS</t>
        </is>
      </c>
      <c r="B216" s="3945" t="inlineStr">
        <is>
          <t>BC25110026</t>
        </is>
      </c>
      <c r="C216" s="3946" t="n">
        <v>45982</v>
      </c>
      <c r="D216" s="3944" t="inlineStr">
        <is>
          <t>ALL FOR ENERGY</t>
        </is>
      </c>
      <c r="E216" s="3944" t="inlineStr">
        <is>
          <t>DT</t>
        </is>
      </c>
      <c r="F216" s="3947" t="n">
        <v>0</v>
      </c>
      <c r="G216" s="3947" t="n">
        <v>0</v>
      </c>
      <c r="H216" s="3947" t="n">
        <v>0</v>
      </c>
      <c r="I216" s="3947" t="n">
        <v>0</v>
      </c>
      <c r="J216" s="3947" t="n">
        <v>0</v>
      </c>
      <c r="K216" s="3947" t="n">
        <v>0</v>
      </c>
      <c r="L216" s="3947" t="n">
        <v>0</v>
      </c>
      <c r="M216" s="3947" t="n">
        <v>0</v>
      </c>
      <c r="N216" s="3947" t="n">
        <v>0</v>
      </c>
      <c r="O216" s="3947" t="n">
        <v>0</v>
      </c>
      <c r="P216" s="3947" t="n">
        <v>0</v>
      </c>
      <c r="Q216" s="3947" t="n">
        <v>0</v>
      </c>
      <c r="R216" s="3947" t="n">
        <v>0</v>
      </c>
      <c r="S216" s="3947" t="n">
        <v>0</v>
      </c>
      <c r="T216" s="3947" t="n">
        <v>0</v>
      </c>
      <c r="U216" s="3947" t="n">
        <v>0</v>
      </c>
      <c r="V216" s="3947" t="n">
        <v>0</v>
      </c>
      <c r="W216" s="3947" t="n">
        <v>0</v>
      </c>
      <c r="X216" s="3947" t="n">
        <v>0</v>
      </c>
      <c r="Y216" s="3947" t="n">
        <v>0</v>
      </c>
      <c r="Z216" s="3947" t="n">
        <v>0</v>
      </c>
      <c r="AA216" s="3947" t="n">
        <v>0</v>
      </c>
      <c r="AB216" s="3947" t="n">
        <v>0</v>
      </c>
      <c r="AC216" s="3947" t="n">
        <v>0</v>
      </c>
      <c r="AD216" s="3947" t="n">
        <v>0</v>
      </c>
      <c r="AE216" s="3947" t="n">
        <v>0</v>
      </c>
      <c r="AF216" s="3947" t="n">
        <v>0</v>
      </c>
      <c r="AG216" s="3947" t="n">
        <v>0</v>
      </c>
      <c r="AH216" s="3947" t="n">
        <v>0</v>
      </c>
      <c r="AI216" s="3947" t="n">
        <v>0</v>
      </c>
      <c r="AJ216" s="3947" t="n">
        <v>0</v>
      </c>
      <c r="AK216" s="3947" t="n">
        <v>0</v>
      </c>
      <c r="AL216" s="3947" t="n">
        <v>0</v>
      </c>
      <c r="AM216" s="3947" t="n">
        <v>0</v>
      </c>
      <c r="AN216" s="3947" t="n">
        <v>0</v>
      </c>
      <c r="AO216" s="3947" t="n">
        <v>0</v>
      </c>
      <c r="AP216" s="3947" t="n">
        <v>0</v>
      </c>
      <c r="AQ216" s="3947" t="n">
        <v>0</v>
      </c>
      <c r="AR216" s="3947" t="n">
        <v>0</v>
      </c>
      <c r="AS216" s="3947" t="n">
        <v>0</v>
      </c>
      <c r="AT216" s="3947" t="n">
        <v>0</v>
      </c>
      <c r="AU216" s="3947" t="n">
        <v>0</v>
      </c>
      <c r="AV216" s="3947" t="n">
        <v>0</v>
      </c>
      <c r="AW216" s="3947" t="n">
        <v>0</v>
      </c>
      <c r="AX216" s="3948" t="n">
        <v>15400000</v>
      </c>
      <c r="AY216" s="3948" t="n">
        <v>0</v>
      </c>
      <c r="AZ216" s="3948" t="n">
        <v>0</v>
      </c>
      <c r="BA216" s="3948" t="n">
        <v>15400000</v>
      </c>
      <c r="BB216" s="3949">
        <f>I216+M216+Q216+U216+Y216+AC216+AG216+AK216+AO216+AS216+AW216+BA216</f>
        <v/>
      </c>
      <c r="BC216" s="3950" t="n"/>
    </row>
    <row customFormat="1" customHeight="1" ht="39.75" r="217" s="2012">
      <c r="A217" s="3944" t="inlineStr">
        <is>
          <t>PRESTATION DE SERVICE POUR L'INSTALLATION DE 50 LIENS D'ACCES FH HUAWEI FOC</t>
        </is>
      </c>
      <c r="B217" s="3945" t="inlineStr">
        <is>
          <t>BC25110028</t>
        </is>
      </c>
      <c r="C217" s="3946" t="n">
        <v>45985</v>
      </c>
      <c r="D217" s="3944" t="inlineStr">
        <is>
          <t>HUAWEI TECHNOLOGIES BENIN</t>
        </is>
      </c>
      <c r="E217" s="3944" t="inlineStr">
        <is>
          <t>DT</t>
        </is>
      </c>
      <c r="F217" s="3947" t="n">
        <v>0</v>
      </c>
      <c r="G217" s="3947" t="n">
        <v>0</v>
      </c>
      <c r="H217" s="3947" t="n">
        <v>0</v>
      </c>
      <c r="I217" s="3947" t="n">
        <v>0</v>
      </c>
      <c r="J217" s="3947" t="n">
        <v>0</v>
      </c>
      <c r="K217" s="3947" t="n">
        <v>0</v>
      </c>
      <c r="L217" s="3947" t="n">
        <v>0</v>
      </c>
      <c r="M217" s="3947" t="n">
        <v>0</v>
      </c>
      <c r="N217" s="3947" t="n">
        <v>0</v>
      </c>
      <c r="O217" s="3947" t="n">
        <v>0</v>
      </c>
      <c r="P217" s="3947" t="n">
        <v>0</v>
      </c>
      <c r="Q217" s="3947" t="n">
        <v>0</v>
      </c>
      <c r="R217" s="3947" t="n">
        <v>0</v>
      </c>
      <c r="S217" s="3947" t="n">
        <v>0</v>
      </c>
      <c r="T217" s="3947" t="n">
        <v>0</v>
      </c>
      <c r="U217" s="3947" t="n">
        <v>0</v>
      </c>
      <c r="V217" s="3947" t="n">
        <v>0</v>
      </c>
      <c r="W217" s="3947" t="n">
        <v>0</v>
      </c>
      <c r="X217" s="3947" t="n">
        <v>0</v>
      </c>
      <c r="Y217" s="3947" t="n">
        <v>0</v>
      </c>
      <c r="Z217" s="3947" t="n">
        <v>0</v>
      </c>
      <c r="AA217" s="3947" t="n">
        <v>0</v>
      </c>
      <c r="AB217" s="3947" t="n">
        <v>0</v>
      </c>
      <c r="AC217" s="3947" t="n">
        <v>0</v>
      </c>
      <c r="AD217" s="3947" t="n">
        <v>0</v>
      </c>
      <c r="AE217" s="3947" t="n">
        <v>0</v>
      </c>
      <c r="AF217" s="3947" t="n">
        <v>0</v>
      </c>
      <c r="AG217" s="3947" t="n">
        <v>0</v>
      </c>
      <c r="AH217" s="3947" t="n">
        <v>0</v>
      </c>
      <c r="AI217" s="3947" t="n">
        <v>0</v>
      </c>
      <c r="AJ217" s="3947" t="n">
        <v>0</v>
      </c>
      <c r="AK217" s="3947" t="n">
        <v>0</v>
      </c>
      <c r="AL217" s="3947" t="n">
        <v>0</v>
      </c>
      <c r="AM217" s="3947" t="n">
        <v>0</v>
      </c>
      <c r="AN217" s="3947" t="n">
        <v>0</v>
      </c>
      <c r="AO217" s="3947" t="n">
        <v>0</v>
      </c>
      <c r="AP217" s="3947" t="n">
        <v>0</v>
      </c>
      <c r="AQ217" s="3947" t="n">
        <v>0</v>
      </c>
      <c r="AR217" s="3947" t="n">
        <v>0</v>
      </c>
      <c r="AS217" s="3947" t="n">
        <v>0</v>
      </c>
      <c r="AT217" s="3947" t="n">
        <v>0</v>
      </c>
      <c r="AU217" s="3947" t="n">
        <v>0</v>
      </c>
      <c r="AV217" s="3947" t="n">
        <v>0</v>
      </c>
      <c r="AW217" s="3947" t="n">
        <v>0</v>
      </c>
      <c r="AX217" s="3948" t="n">
        <v>0</v>
      </c>
      <c r="AY217" s="3948" t="n">
        <v>14525059</v>
      </c>
      <c r="AZ217" s="3948" t="n">
        <v>0</v>
      </c>
      <c r="BA217" s="3948" t="n">
        <v>14525059</v>
      </c>
      <c r="BB217" s="3949">
        <f>I217+M217+Q217+U217+Y217+AC217+AG217+AK217+AO217+AS217+AW217+BA217</f>
        <v/>
      </c>
      <c r="BC217" s="3950" t="n"/>
    </row>
    <row customFormat="1" customHeight="1" ht="30" r="218" s="2012">
      <c r="A218" s="3944" t="inlineStr">
        <is>
          <t>FOURNITURE DE CABLE POUR L'INSTALLATION DE DECOMPTEURS ELECTRIQUES POUR SITES GSM</t>
        </is>
      </c>
      <c r="B218" s="3945" t="inlineStr">
        <is>
          <t>BC25110029</t>
        </is>
      </c>
      <c r="C218" s="3946" t="n">
        <v>45989</v>
      </c>
      <c r="D218" s="3944" t="inlineStr">
        <is>
          <t>BATIMAT</t>
        </is>
      </c>
      <c r="E218" s="3944" t="inlineStr">
        <is>
          <t>DT</t>
        </is>
      </c>
      <c r="F218" s="3947" t="n">
        <v>0</v>
      </c>
      <c r="G218" s="3947" t="n">
        <v>0</v>
      </c>
      <c r="H218" s="3947" t="n">
        <v>0</v>
      </c>
      <c r="I218" s="3947" t="n">
        <v>0</v>
      </c>
      <c r="J218" s="3947" t="n">
        <v>0</v>
      </c>
      <c r="K218" s="3947" t="n">
        <v>0</v>
      </c>
      <c r="L218" s="3947" t="n">
        <v>0</v>
      </c>
      <c r="M218" s="3947" t="n">
        <v>0</v>
      </c>
      <c r="N218" s="3947" t="n">
        <v>0</v>
      </c>
      <c r="O218" s="3947" t="n">
        <v>0</v>
      </c>
      <c r="P218" s="3947" t="n">
        <v>0</v>
      </c>
      <c r="Q218" s="3947" t="n">
        <v>0</v>
      </c>
      <c r="R218" s="3947" t="n">
        <v>0</v>
      </c>
      <c r="S218" s="3947" t="n">
        <v>0</v>
      </c>
      <c r="T218" s="3947" t="n">
        <v>0</v>
      </c>
      <c r="U218" s="3947" t="n">
        <v>0</v>
      </c>
      <c r="V218" s="3947" t="n">
        <v>0</v>
      </c>
      <c r="W218" s="3947" t="n">
        <v>0</v>
      </c>
      <c r="X218" s="3947" t="n">
        <v>0</v>
      </c>
      <c r="Y218" s="3947" t="n">
        <v>0</v>
      </c>
      <c r="Z218" s="3947" t="n">
        <v>0</v>
      </c>
      <c r="AA218" s="3947" t="n">
        <v>0</v>
      </c>
      <c r="AB218" s="3947" t="n">
        <v>0</v>
      </c>
      <c r="AC218" s="3947" t="n">
        <v>0</v>
      </c>
      <c r="AD218" s="3947" t="n">
        <v>0</v>
      </c>
      <c r="AE218" s="3947" t="n">
        <v>0</v>
      </c>
      <c r="AF218" s="3947" t="n">
        <v>0</v>
      </c>
      <c r="AG218" s="3947" t="n">
        <v>0</v>
      </c>
      <c r="AH218" s="3947" t="n">
        <v>0</v>
      </c>
      <c r="AI218" s="3947" t="n">
        <v>0</v>
      </c>
      <c r="AJ218" s="3947" t="n">
        <v>0</v>
      </c>
      <c r="AK218" s="3947" t="n">
        <v>0</v>
      </c>
      <c r="AL218" s="3947" t="n">
        <v>0</v>
      </c>
      <c r="AM218" s="3947" t="n">
        <v>0</v>
      </c>
      <c r="AN218" s="3947" t="n">
        <v>0</v>
      </c>
      <c r="AO218" s="3947" t="n">
        <v>0</v>
      </c>
      <c r="AP218" s="3947" t="n">
        <v>0</v>
      </c>
      <c r="AQ218" s="3947" t="n">
        <v>0</v>
      </c>
      <c r="AR218" s="3947" t="n">
        <v>0</v>
      </c>
      <c r="AS218" s="3947" t="n">
        <v>0</v>
      </c>
      <c r="AT218" s="3947" t="n">
        <v>0</v>
      </c>
      <c r="AU218" s="3947" t="n">
        <v>0</v>
      </c>
      <c r="AV218" s="3947" t="n">
        <v>0</v>
      </c>
      <c r="AW218" s="3947" t="n">
        <v>0</v>
      </c>
      <c r="AX218" s="3948" t="n">
        <v>13284305</v>
      </c>
      <c r="AY218" s="3948" t="n">
        <v>0</v>
      </c>
      <c r="AZ218" s="3948" t="n">
        <v>0</v>
      </c>
      <c r="BA218" s="3948" t="n">
        <v>13284305</v>
      </c>
      <c r="BB218" s="3949">
        <f>I218+M218+Q218+U218+Y218+AC218+AG218+AK218+AO218+AS218+AW218+BA218</f>
        <v/>
      </c>
      <c r="BC218" s="3950" t="n"/>
    </row>
    <row customFormat="1" customHeight="1" ht="30" r="219" s="2012">
      <c r="A219" s="3944" t="inlineStr">
        <is>
          <t>ELECTRIFICATION DES   SITES PAR BRANCHEMENT 04 FILS 20A SUR   SITES (MONTAIGNE, MARIE-STELLA, PATTE D'OIE, DJIDJE, WOMEY)</t>
        </is>
      </c>
      <c r="B219" s="3945" t="inlineStr">
        <is>
          <t>BC25110030</t>
        </is>
      </c>
      <c r="C219" s="3946" t="n">
        <v>45989</v>
      </c>
      <c r="D219" s="3944" t="inlineStr">
        <is>
          <t>ELECTRO DESIGN SARL</t>
        </is>
      </c>
      <c r="E219" s="3944" t="inlineStr">
        <is>
          <t>DT</t>
        </is>
      </c>
      <c r="F219" s="3947" t="n">
        <v>0</v>
      </c>
      <c r="G219" s="3947" t="n">
        <v>0</v>
      </c>
      <c r="H219" s="3947" t="n">
        <v>0</v>
      </c>
      <c r="I219" s="3947" t="n">
        <v>0</v>
      </c>
      <c r="J219" s="3947" t="n">
        <v>0</v>
      </c>
      <c r="K219" s="3947" t="n">
        <v>0</v>
      </c>
      <c r="L219" s="3947" t="n">
        <v>0</v>
      </c>
      <c r="M219" s="3947" t="n">
        <v>0</v>
      </c>
      <c r="N219" s="3947" t="n">
        <v>0</v>
      </c>
      <c r="O219" s="3947" t="n">
        <v>0</v>
      </c>
      <c r="P219" s="3947" t="n">
        <v>0</v>
      </c>
      <c r="Q219" s="3947" t="n">
        <v>0</v>
      </c>
      <c r="R219" s="3947" t="n">
        <v>0</v>
      </c>
      <c r="S219" s="3947" t="n">
        <v>0</v>
      </c>
      <c r="T219" s="3947" t="n">
        <v>0</v>
      </c>
      <c r="U219" s="3947" t="n">
        <v>0</v>
      </c>
      <c r="V219" s="3947" t="n">
        <v>0</v>
      </c>
      <c r="W219" s="3947" t="n">
        <v>0</v>
      </c>
      <c r="X219" s="3947" t="n">
        <v>0</v>
      </c>
      <c r="Y219" s="3947" t="n">
        <v>0</v>
      </c>
      <c r="Z219" s="3947" t="n">
        <v>0</v>
      </c>
      <c r="AA219" s="3947" t="n">
        <v>0</v>
      </c>
      <c r="AB219" s="3947" t="n">
        <v>0</v>
      </c>
      <c r="AC219" s="3947" t="n">
        <v>0</v>
      </c>
      <c r="AD219" s="3947" t="n">
        <v>0</v>
      </c>
      <c r="AE219" s="3947" t="n">
        <v>0</v>
      </c>
      <c r="AF219" s="3947" t="n">
        <v>0</v>
      </c>
      <c r="AG219" s="3947" t="n">
        <v>0</v>
      </c>
      <c r="AH219" s="3947" t="n">
        <v>0</v>
      </c>
      <c r="AI219" s="3947" t="n">
        <v>0</v>
      </c>
      <c r="AJ219" s="3947" t="n">
        <v>0</v>
      </c>
      <c r="AK219" s="3947" t="n">
        <v>0</v>
      </c>
      <c r="AL219" s="3947" t="n">
        <v>0</v>
      </c>
      <c r="AM219" s="3947" t="n">
        <v>0</v>
      </c>
      <c r="AN219" s="3947" t="n">
        <v>0</v>
      </c>
      <c r="AO219" s="3947" t="n">
        <v>0</v>
      </c>
      <c r="AP219" s="3947" t="n">
        <v>0</v>
      </c>
      <c r="AQ219" s="3947" t="n">
        <v>0</v>
      </c>
      <c r="AR219" s="3947" t="n">
        <v>0</v>
      </c>
      <c r="AS219" s="3947" t="n">
        <v>0</v>
      </c>
      <c r="AT219" s="3947" t="n">
        <v>0</v>
      </c>
      <c r="AU219" s="3947" t="n">
        <v>0</v>
      </c>
      <c r="AV219" s="3947" t="n">
        <v>0</v>
      </c>
      <c r="AW219" s="3947" t="n">
        <v>0</v>
      </c>
      <c r="AX219" s="3948" t="n">
        <v>0</v>
      </c>
      <c r="AY219" s="3948" t="n">
        <v>759440</v>
      </c>
      <c r="AZ219" s="3948" t="n">
        <v>0</v>
      </c>
      <c r="BA219" s="3948" t="n">
        <v>759440</v>
      </c>
      <c r="BB219" s="3949">
        <f>I219+M219+Q219+U219+Y219+AC219+AG219+AK219+AO219+AS219+AW219+BA219</f>
        <v/>
      </c>
      <c r="BC219" s="3950" t="n"/>
    </row>
    <row customFormat="1" customHeight="1" ht="35.25" r="220" s="2012">
      <c r="A220" s="3944" t="inlineStr">
        <is>
          <t>LOCATION MAGASIN</t>
        </is>
      </c>
      <c r="B220" s="3945" t="inlineStr">
        <is>
          <t>PROTOCOLE D'ACCORD</t>
        </is>
      </c>
      <c r="C220" s="3946" t="n">
        <v>45611</v>
      </c>
      <c r="D220" s="3944" t="inlineStr">
        <is>
          <t>CETELEC</t>
        </is>
      </c>
      <c r="E220" s="3944" t="inlineStr">
        <is>
          <t>DT</t>
        </is>
      </c>
      <c r="F220" s="3947" t="n">
        <v>0</v>
      </c>
      <c r="G220" s="3947" t="n">
        <v>0</v>
      </c>
      <c r="H220" s="3947" t="n">
        <v>0</v>
      </c>
      <c r="I220" s="3947" t="n">
        <v>0</v>
      </c>
      <c r="J220" s="3947" t="n">
        <v>0</v>
      </c>
      <c r="K220" s="3947" t="n">
        <v>0</v>
      </c>
      <c r="L220" s="3947" t="n">
        <v>0</v>
      </c>
      <c r="M220" s="3947" t="n">
        <v>0</v>
      </c>
      <c r="N220" s="3947" t="n">
        <v>0</v>
      </c>
      <c r="O220" s="3947" t="n">
        <v>0</v>
      </c>
      <c r="P220" s="3947" t="n">
        <v>0</v>
      </c>
      <c r="Q220" s="3947" t="n">
        <v>0</v>
      </c>
      <c r="R220" s="3947" t="n">
        <v>0</v>
      </c>
      <c r="S220" s="3947" t="n">
        <v>0</v>
      </c>
      <c r="T220" s="3947" t="n">
        <v>0</v>
      </c>
      <c r="U220" s="3947" t="n">
        <v>0</v>
      </c>
      <c r="V220" s="3947" t="n">
        <v>0</v>
      </c>
      <c r="W220" s="3947" t="n">
        <v>0</v>
      </c>
      <c r="X220" s="3947" t="n">
        <v>0</v>
      </c>
      <c r="Y220" s="3947" t="n">
        <v>0</v>
      </c>
      <c r="Z220" s="3947" t="n">
        <v>0</v>
      </c>
      <c r="AA220" s="3947" t="n">
        <v>0</v>
      </c>
      <c r="AB220" s="3947" t="n">
        <v>0</v>
      </c>
      <c r="AC220" s="3947" t="n">
        <v>0</v>
      </c>
      <c r="AD220" s="3947" t="n">
        <v>0</v>
      </c>
      <c r="AE220" s="3947" t="n">
        <v>0</v>
      </c>
      <c r="AF220" s="3947" t="n">
        <v>0</v>
      </c>
      <c r="AG220" s="3947" t="n">
        <v>0</v>
      </c>
      <c r="AH220" s="3947" t="n">
        <v>0</v>
      </c>
      <c r="AI220" s="3947" t="n">
        <v>0</v>
      </c>
      <c r="AJ220" s="3947" t="n">
        <v>0</v>
      </c>
      <c r="AK220" s="3947" t="n">
        <v>0</v>
      </c>
      <c r="AL220" s="3947" t="n">
        <v>0</v>
      </c>
      <c r="AM220" s="3947" t="n">
        <v>0</v>
      </c>
      <c r="AN220" s="3947" t="n">
        <v>0</v>
      </c>
      <c r="AO220" s="3947" t="n">
        <v>0</v>
      </c>
      <c r="AP220" s="3947" t="n">
        <v>0</v>
      </c>
      <c r="AQ220" s="3947" t="n">
        <v>2400000</v>
      </c>
      <c r="AR220" s="3947" t="n">
        <v>0</v>
      </c>
      <c r="AS220" s="3947" t="n">
        <v>2400000</v>
      </c>
      <c r="AT220" s="3947" t="n">
        <v>0</v>
      </c>
      <c r="AU220" s="3947" t="n">
        <v>0</v>
      </c>
      <c r="AV220" s="3947" t="n">
        <v>0</v>
      </c>
      <c r="AW220" s="3947" t="n">
        <v>0</v>
      </c>
      <c r="AX220" s="3948" t="n">
        <v>0</v>
      </c>
      <c r="AY220" s="3948" t="n">
        <v>0</v>
      </c>
      <c r="AZ220" s="3948" t="n">
        <v>0</v>
      </c>
      <c r="BA220" s="3948" t="n">
        <v>0</v>
      </c>
      <c r="BB220" s="3949">
        <f>I220+M220+Q220+U220+Y220+AC220+AG220+AK220+AO220+AS220+AW220+BA220</f>
        <v/>
      </c>
      <c r="BC220" s="3950" t="n"/>
    </row>
    <row customFormat="1" customHeight="1" ht="35.25" r="221" s="2012">
      <c r="A221" s="3944" t="inlineStr">
        <is>
          <t xml:space="preserve"> ACQUISITION DE MACHINE A LAVER LG 10,5 KG F4V5RYP2T.ASSPEAF</t>
        </is>
      </c>
      <c r="B221" s="3945" t="inlineStr">
        <is>
          <t>BPC</t>
        </is>
      </c>
      <c r="C221" s="3946" t="n">
        <v>45899</v>
      </c>
      <c r="D221" s="3944" t="inlineStr">
        <is>
          <t>SONAEC</t>
        </is>
      </c>
      <c r="E221" s="3944" t="inlineStr">
        <is>
          <t>DAF</t>
        </is>
      </c>
      <c r="F221" s="3947" t="n">
        <v>0</v>
      </c>
      <c r="G221" s="3947" t="n">
        <v>0</v>
      </c>
      <c r="H221" s="3947" t="n">
        <v>0</v>
      </c>
      <c r="I221" s="3947" t="n">
        <v>0</v>
      </c>
      <c r="J221" s="3947" t="n">
        <v>0</v>
      </c>
      <c r="K221" s="3947" t="n">
        <v>0</v>
      </c>
      <c r="L221" s="3947" t="n">
        <v>0</v>
      </c>
      <c r="M221" s="3947" t="n">
        <v>0</v>
      </c>
      <c r="N221" s="3947" t="n">
        <v>0</v>
      </c>
      <c r="O221" s="3947" t="n">
        <v>0</v>
      </c>
      <c r="P221" s="3947" t="n">
        <v>0</v>
      </c>
      <c r="Q221" s="3947" t="n">
        <v>0</v>
      </c>
      <c r="R221" s="3947" t="n">
        <v>0</v>
      </c>
      <c r="S221" s="3947" t="n">
        <v>0</v>
      </c>
      <c r="T221" s="3947" t="n">
        <v>0</v>
      </c>
      <c r="U221" s="3947" t="n">
        <v>0</v>
      </c>
      <c r="V221" s="3947" t="n">
        <v>0</v>
      </c>
      <c r="W221" s="3947" t="n">
        <v>0</v>
      </c>
      <c r="X221" s="3947" t="n">
        <v>0</v>
      </c>
      <c r="Y221" s="3947" t="n">
        <v>0</v>
      </c>
      <c r="Z221" s="3947" t="n">
        <v>0</v>
      </c>
      <c r="AA221" s="3947" t="n">
        <v>0</v>
      </c>
      <c r="AB221" s="3947" t="n">
        <v>0</v>
      </c>
      <c r="AC221" s="3947" t="n">
        <v>0</v>
      </c>
      <c r="AD221" s="3947" t="n">
        <v>0</v>
      </c>
      <c r="AE221" s="3947" t="n">
        <v>0</v>
      </c>
      <c r="AF221" s="3947" t="n">
        <v>0</v>
      </c>
      <c r="AG221" s="3947" t="n">
        <v>0</v>
      </c>
      <c r="AH221" s="3947" t="n">
        <v>0</v>
      </c>
      <c r="AI221" s="3947" t="n">
        <v>0</v>
      </c>
      <c r="AJ221" s="3947" t="n">
        <v>0</v>
      </c>
      <c r="AK221" s="3947" t="n">
        <v>0</v>
      </c>
      <c r="AL221" s="3947" t="n">
        <v>0</v>
      </c>
      <c r="AM221" s="3947" t="n">
        <v>0</v>
      </c>
      <c r="AN221" s="3947" t="n">
        <v>0</v>
      </c>
      <c r="AO221" s="3947" t="n">
        <v>0</v>
      </c>
      <c r="AP221" s="3947" t="n">
        <v>466050</v>
      </c>
      <c r="AQ221" s="3947" t="n">
        <v>0</v>
      </c>
      <c r="AR221" s="3947" t="n">
        <v>0</v>
      </c>
      <c r="AS221" s="3947" t="n">
        <v>466050</v>
      </c>
      <c r="AT221" s="3947" t="n">
        <v>0</v>
      </c>
      <c r="AU221" s="3947" t="n">
        <v>0</v>
      </c>
      <c r="AV221" s="3947" t="n">
        <v>0</v>
      </c>
      <c r="AW221" s="3947" t="n">
        <v>0</v>
      </c>
      <c r="AX221" s="3948" t="n">
        <v>0</v>
      </c>
      <c r="AY221" s="3948" t="n">
        <v>0</v>
      </c>
      <c r="AZ221" s="3948" t="n">
        <v>0</v>
      </c>
      <c r="BA221" s="3948" t="n">
        <v>0</v>
      </c>
      <c r="BB221" s="3949">
        <f>I221+M221+Q221+U221+Y221+AC221+AG221+AK221+AO221+AS221+AW221+BA221</f>
        <v/>
      </c>
      <c r="BC221" s="3950" t="n"/>
    </row>
    <row customFormat="1" r="222" s="2012">
      <c r="A222" s="3944" t="inlineStr">
        <is>
          <t>PRESTATION CONSULTING PLANIFICATION RADIO</t>
        </is>
      </c>
      <c r="B222" s="3945" t="inlineStr">
        <is>
          <t>CONTRAT N°100/DT/DSI/2023</t>
        </is>
      </c>
      <c r="C222" s="3946" t="n"/>
      <c r="D222" s="3944" t="inlineStr">
        <is>
          <t>SIREVA</t>
        </is>
      </c>
      <c r="E222" s="3944" t="inlineStr">
        <is>
          <t>DT</t>
        </is>
      </c>
      <c r="F222" s="3947" t="n">
        <v>0</v>
      </c>
      <c r="G222" s="3947" t="n">
        <v>0</v>
      </c>
      <c r="H222" s="3947" t="n">
        <v>0</v>
      </c>
      <c r="I222" s="3947" t="n">
        <v>0</v>
      </c>
      <c r="J222" s="3947" t="n">
        <v>0</v>
      </c>
      <c r="K222" s="3947" t="n">
        <v>0</v>
      </c>
      <c r="L222" s="3947" t="n">
        <v>0</v>
      </c>
      <c r="M222" s="3947" t="n">
        <v>0</v>
      </c>
      <c r="N222" s="3947" t="n">
        <v>0</v>
      </c>
      <c r="O222" s="3947" t="n">
        <v>0</v>
      </c>
      <c r="P222" s="3947" t="n">
        <v>0</v>
      </c>
      <c r="Q222" s="3947" t="n">
        <v>0</v>
      </c>
      <c r="R222" s="3947" t="n">
        <v>0</v>
      </c>
      <c r="S222" s="3947" t="n">
        <v>0</v>
      </c>
      <c r="T222" s="3947" t="n">
        <v>0</v>
      </c>
      <c r="U222" s="3947" t="n">
        <v>0</v>
      </c>
      <c r="V222" s="3947" t="n">
        <v>0</v>
      </c>
      <c r="W222" s="3947" t="n">
        <v>0</v>
      </c>
      <c r="X222" s="3947" t="n">
        <v>0</v>
      </c>
      <c r="Y222" s="3947" t="n">
        <v>0</v>
      </c>
      <c r="Z222" s="3947" t="n">
        <v>0</v>
      </c>
      <c r="AA222" s="3947" t="n">
        <v>0</v>
      </c>
      <c r="AB222" s="3947" t="n">
        <v>0</v>
      </c>
      <c r="AC222" s="3947" t="n">
        <v>0</v>
      </c>
      <c r="AD222" s="3947" t="n">
        <v>0</v>
      </c>
      <c r="AE222" s="3947" t="n">
        <v>21165546</v>
      </c>
      <c r="AF222" s="3947" t="n">
        <v>0</v>
      </c>
      <c r="AG222" s="3947" t="n">
        <v>21165546</v>
      </c>
      <c r="AH222" s="3947" t="n">
        <v>0</v>
      </c>
      <c r="AI222" s="3947" t="n">
        <v>0</v>
      </c>
      <c r="AJ222" s="3947" t="n">
        <v>0</v>
      </c>
      <c r="AK222" s="3947" t="n">
        <v>0</v>
      </c>
      <c r="AL222" s="3947" t="n">
        <v>0</v>
      </c>
      <c r="AM222" s="3947" t="n">
        <v>0</v>
      </c>
      <c r="AN222" s="3947" t="n">
        <v>0</v>
      </c>
      <c r="AO222" s="3947" t="n">
        <v>0</v>
      </c>
      <c r="AP222" s="3947" t="n">
        <v>0</v>
      </c>
      <c r="AQ222" s="3947" t="n">
        <v>0</v>
      </c>
      <c r="AR222" s="3947" t="n">
        <v>0</v>
      </c>
      <c r="AS222" s="3947" t="n">
        <v>0</v>
      </c>
      <c r="AT222" s="3947" t="n">
        <v>0</v>
      </c>
      <c r="AU222" s="3947" t="n">
        <v>0</v>
      </c>
      <c r="AV222" s="3947" t="n">
        <v>0</v>
      </c>
      <c r="AW222" s="3947" t="n">
        <v>0</v>
      </c>
      <c r="AX222" s="3948" t="n">
        <v>0</v>
      </c>
      <c r="AY222" s="3948" t="n">
        <v>0</v>
      </c>
      <c r="AZ222" s="3948" t="n">
        <v>0</v>
      </c>
      <c r="BA222" s="3948" t="n">
        <v>0</v>
      </c>
      <c r="BB222" s="3949">
        <f>I222+M222+Q222+U222+Y222+AC222+AG222+AK222+AO222+AS222+AW222+BA222</f>
        <v/>
      </c>
      <c r="BC222" s="3950" t="n"/>
    </row>
    <row customFormat="1" customHeight="1" ht="27.75" r="223" s="2012">
      <c r="A223" s="3944" t="inlineStr">
        <is>
          <t>WILSON REFRIGERATEUR 100L BRUT</t>
        </is>
      </c>
      <c r="B223" s="3945" t="inlineStr">
        <is>
          <t>BPC</t>
        </is>
      </c>
      <c r="C223" s="3946" t="n">
        <v>45450</v>
      </c>
      <c r="D223" s="3944" t="inlineStr">
        <is>
          <t>CHAFTEL</t>
        </is>
      </c>
      <c r="E223" s="3944" t="inlineStr">
        <is>
          <t>DSI</t>
        </is>
      </c>
      <c r="F223" s="3947" t="n">
        <v>0</v>
      </c>
      <c r="G223" s="3947" t="n">
        <v>0</v>
      </c>
      <c r="H223" s="3947" t="n">
        <v>0</v>
      </c>
      <c r="I223" s="3947" t="n">
        <v>0</v>
      </c>
      <c r="J223" s="3947" t="n">
        <v>0</v>
      </c>
      <c r="K223" s="3947" t="n">
        <v>0</v>
      </c>
      <c r="L223" s="3947" t="n">
        <v>0</v>
      </c>
      <c r="M223" s="3947" t="n">
        <v>0</v>
      </c>
      <c r="N223" s="3947" t="n">
        <v>89000</v>
      </c>
      <c r="O223" s="3947" t="n">
        <v>0</v>
      </c>
      <c r="P223" s="3947" t="n">
        <v>0</v>
      </c>
      <c r="Q223" s="3947" t="n">
        <v>89000</v>
      </c>
      <c r="R223" s="3947" t="n">
        <v>0</v>
      </c>
      <c r="S223" s="3947" t="n">
        <v>0</v>
      </c>
      <c r="T223" s="3947" t="n">
        <v>0</v>
      </c>
      <c r="U223" s="3947" t="n">
        <v>0</v>
      </c>
      <c r="V223" s="3947" t="n">
        <v>0</v>
      </c>
      <c r="W223" s="3947" t="n">
        <v>0</v>
      </c>
      <c r="X223" s="3947" t="n">
        <v>0</v>
      </c>
      <c r="Y223" s="3947" t="n">
        <v>0</v>
      </c>
      <c r="Z223" s="3947" t="n">
        <v>0</v>
      </c>
      <c r="AA223" s="3947" t="n">
        <v>0</v>
      </c>
      <c r="AB223" s="3947" t="n">
        <v>0</v>
      </c>
      <c r="AC223" s="3947" t="n">
        <v>0</v>
      </c>
      <c r="AD223" s="3947" t="n">
        <v>0</v>
      </c>
      <c r="AE223" s="3947" t="n">
        <v>0</v>
      </c>
      <c r="AF223" s="3947" t="n">
        <v>0</v>
      </c>
      <c r="AG223" s="3947" t="n">
        <v>0</v>
      </c>
      <c r="AH223" s="3947" t="n">
        <v>0</v>
      </c>
      <c r="AI223" s="3947" t="n">
        <v>0</v>
      </c>
      <c r="AJ223" s="3947" t="n">
        <v>0</v>
      </c>
      <c r="AK223" s="3947" t="n">
        <v>0</v>
      </c>
      <c r="AL223" s="3947" t="n">
        <v>0</v>
      </c>
      <c r="AM223" s="3947" t="n">
        <v>0</v>
      </c>
      <c r="AN223" s="3947" t="n">
        <v>0</v>
      </c>
      <c r="AO223" s="3947" t="n">
        <v>0</v>
      </c>
      <c r="AP223" s="3947" t="n">
        <v>0</v>
      </c>
      <c r="AQ223" s="3947" t="n">
        <v>0</v>
      </c>
      <c r="AR223" s="3947" t="n">
        <v>0</v>
      </c>
      <c r="AS223" s="3947" t="n">
        <v>0</v>
      </c>
      <c r="AT223" s="3947" t="n">
        <v>0</v>
      </c>
      <c r="AU223" s="3947" t="n">
        <v>0</v>
      </c>
      <c r="AV223" s="3947" t="n">
        <v>0</v>
      </c>
      <c r="AW223" s="3947" t="n">
        <v>0</v>
      </c>
      <c r="AX223" s="3948" t="n">
        <v>0</v>
      </c>
      <c r="AY223" s="3948" t="n">
        <v>0</v>
      </c>
      <c r="AZ223" s="3948" t="n">
        <v>0</v>
      </c>
      <c r="BA223" s="3948" t="n">
        <v>0</v>
      </c>
      <c r="BB223" s="3949">
        <f>I223+M223+Q223+U223+Y223+AC223+AG223+AK223+AO223+AS223+AW223+BA223</f>
        <v/>
      </c>
      <c r="BC223" s="3950" t="n"/>
    </row>
    <row customFormat="1" customHeight="1" ht="27.75" r="224" s="2012">
      <c r="A224" s="3944" t="inlineStr">
        <is>
          <t>ACHAT DE CONGELATEUR XPER</t>
        </is>
      </c>
      <c r="B224" s="3945" t="inlineStr">
        <is>
          <t>BPC</t>
        </is>
      </c>
      <c r="C224" s="3946" t="n">
        <v>44862</v>
      </c>
      <c r="D224" s="3944" t="inlineStr">
        <is>
          <t>AMANI TRADING COMPANY</t>
        </is>
      </c>
      <c r="E224" s="3944" t="inlineStr">
        <is>
          <t>DSI</t>
        </is>
      </c>
      <c r="F224" s="3947" t="n">
        <v>0</v>
      </c>
      <c r="G224" s="3947" t="n">
        <v>0</v>
      </c>
      <c r="H224" s="3947" t="n">
        <v>0</v>
      </c>
      <c r="I224" s="3947" t="n">
        <v>0</v>
      </c>
      <c r="J224" s="3947" t="n">
        <v>0</v>
      </c>
      <c r="K224" s="3947" t="n">
        <v>0</v>
      </c>
      <c r="L224" s="3947" t="n">
        <v>0</v>
      </c>
      <c r="M224" s="3947" t="n">
        <v>0</v>
      </c>
      <c r="N224" s="3947" t="n">
        <v>499750</v>
      </c>
      <c r="O224" s="3947" t="n">
        <v>0</v>
      </c>
      <c r="P224" s="3947" t="n">
        <v>0</v>
      </c>
      <c r="Q224" s="3947" t="n">
        <v>499750</v>
      </c>
      <c r="R224" s="3947" t="n">
        <v>0</v>
      </c>
      <c r="S224" s="3947" t="n">
        <v>0</v>
      </c>
      <c r="T224" s="3947" t="n">
        <v>0</v>
      </c>
      <c r="U224" s="3947" t="n">
        <v>0</v>
      </c>
      <c r="V224" s="3947" t="n">
        <v>0</v>
      </c>
      <c r="W224" s="3947" t="n">
        <v>0</v>
      </c>
      <c r="X224" s="3947" t="n">
        <v>0</v>
      </c>
      <c r="Y224" s="3947" t="n">
        <v>0</v>
      </c>
      <c r="Z224" s="3947" t="n">
        <v>0</v>
      </c>
      <c r="AA224" s="3947" t="n">
        <v>0</v>
      </c>
      <c r="AB224" s="3947" t="n">
        <v>0</v>
      </c>
      <c r="AC224" s="3947" t="n">
        <v>0</v>
      </c>
      <c r="AD224" s="3947" t="n">
        <v>0</v>
      </c>
      <c r="AE224" s="3947" t="n">
        <v>0</v>
      </c>
      <c r="AF224" s="3947" t="n">
        <v>0</v>
      </c>
      <c r="AG224" s="3947" t="n">
        <v>0</v>
      </c>
      <c r="AH224" s="3947" t="n">
        <v>0</v>
      </c>
      <c r="AI224" s="3947" t="n">
        <v>0</v>
      </c>
      <c r="AJ224" s="3947" t="n">
        <v>0</v>
      </c>
      <c r="AK224" s="3947" t="n">
        <v>0</v>
      </c>
      <c r="AL224" s="3947" t="n">
        <v>0</v>
      </c>
      <c r="AM224" s="3947" t="n">
        <v>0</v>
      </c>
      <c r="AN224" s="3947" t="n">
        <v>0</v>
      </c>
      <c r="AO224" s="3947" t="n">
        <v>0</v>
      </c>
      <c r="AP224" s="3947" t="n">
        <v>0</v>
      </c>
      <c r="AQ224" s="3947" t="n">
        <v>0</v>
      </c>
      <c r="AR224" s="3947" t="n">
        <v>0</v>
      </c>
      <c r="AS224" s="3947" t="n">
        <v>0</v>
      </c>
      <c r="AT224" s="3947" t="n">
        <v>0</v>
      </c>
      <c r="AU224" s="3947" t="n">
        <v>0</v>
      </c>
      <c r="AV224" s="3947" t="n">
        <v>0</v>
      </c>
      <c r="AW224" s="3947" t="n">
        <v>0</v>
      </c>
      <c r="AX224" s="3948" t="n">
        <v>0</v>
      </c>
      <c r="AY224" s="3948" t="n">
        <v>0</v>
      </c>
      <c r="AZ224" s="3948" t="n">
        <v>0</v>
      </c>
      <c r="BA224" s="3948" t="n">
        <v>0</v>
      </c>
      <c r="BB224" s="3949">
        <f>I224+M224+Q224+U224+Y224+AC224+AG224+AK224+AO224+AS224+AW224+BA224</f>
        <v/>
      </c>
      <c r="BC224" s="3950" t="n"/>
    </row>
    <row customFormat="1" customHeight="1" ht="27.75" r="225" s="2012">
      <c r="A225" s="3944" t="inlineStr">
        <is>
          <t>ELECTRIFICATION DE SITES TECHNIQUES</t>
        </is>
      </c>
      <c r="B225" s="3945" t="inlineStr">
        <is>
          <t>CONTRAT</t>
        </is>
      </c>
      <c r="C225" s="3946" t="n">
        <v>45715</v>
      </c>
      <c r="D225" s="3944" t="inlineStr">
        <is>
          <t>GRM</t>
        </is>
      </c>
      <c r="E225" s="3944" t="inlineStr">
        <is>
          <t>DT</t>
        </is>
      </c>
      <c r="F225" s="3947" t="n">
        <v>0</v>
      </c>
      <c r="G225" s="3947" t="n">
        <v>0</v>
      </c>
      <c r="H225" s="3947" t="n">
        <v>0</v>
      </c>
      <c r="I225" s="3947" t="n">
        <v>0</v>
      </c>
      <c r="J225" s="3947" t="n">
        <v>0</v>
      </c>
      <c r="K225" s="3947" t="n">
        <v>0</v>
      </c>
      <c r="L225" s="3947" t="n">
        <v>0</v>
      </c>
      <c r="M225" s="3947" t="n">
        <v>0</v>
      </c>
      <c r="N225" s="3947" t="n">
        <v>0</v>
      </c>
      <c r="O225" s="3947" t="n">
        <v>1566430</v>
      </c>
      <c r="P225" s="3947" t="n">
        <v>0</v>
      </c>
      <c r="Q225" s="3947" t="n">
        <v>1566430</v>
      </c>
      <c r="R225" s="3947" t="n">
        <v>0</v>
      </c>
      <c r="S225" s="3947" t="n">
        <v>0</v>
      </c>
      <c r="T225" s="3947" t="n">
        <v>0</v>
      </c>
      <c r="U225" s="3947" t="n">
        <v>0</v>
      </c>
      <c r="V225" s="3947" t="n">
        <v>0</v>
      </c>
      <c r="W225" s="3947" t="n">
        <v>0</v>
      </c>
      <c r="X225" s="3947" t="n">
        <v>0</v>
      </c>
      <c r="Y225" s="3947" t="n">
        <v>0</v>
      </c>
      <c r="Z225" s="3947" t="n">
        <v>0</v>
      </c>
      <c r="AA225" s="3947" t="n">
        <v>0</v>
      </c>
      <c r="AB225" s="3947" t="n">
        <v>0</v>
      </c>
      <c r="AC225" s="3947" t="n">
        <v>0</v>
      </c>
      <c r="AD225" s="3947" t="n">
        <v>0</v>
      </c>
      <c r="AE225" s="3947" t="n">
        <v>0</v>
      </c>
      <c r="AF225" s="3947" t="n">
        <v>0</v>
      </c>
      <c r="AG225" s="3947" t="n">
        <v>0</v>
      </c>
      <c r="AH225" s="3947" t="n">
        <v>0</v>
      </c>
      <c r="AI225" s="3947" t="n">
        <v>3060946</v>
      </c>
      <c r="AJ225" s="3947" t="n">
        <v>0</v>
      </c>
      <c r="AK225" s="3947" t="n">
        <v>3060946</v>
      </c>
      <c r="AL225" s="3947" t="n">
        <v>0</v>
      </c>
      <c r="AM225" s="3947" t="n">
        <v>0</v>
      </c>
      <c r="AN225" s="3947" t="n">
        <v>0</v>
      </c>
      <c r="AO225" s="3947" t="n">
        <v>0</v>
      </c>
      <c r="AP225" s="3947" t="n">
        <v>0</v>
      </c>
      <c r="AQ225" s="3947" t="n">
        <v>-1376876</v>
      </c>
      <c r="AR225" s="3947" t="n">
        <v>0</v>
      </c>
      <c r="AS225" s="3947" t="n">
        <v>-1376876</v>
      </c>
      <c r="AT225" s="3947" t="n">
        <v>0</v>
      </c>
      <c r="AU225" s="3947" t="n">
        <v>0</v>
      </c>
      <c r="AV225" s="3947" t="n">
        <v>0</v>
      </c>
      <c r="AW225" s="3947" t="n">
        <v>0</v>
      </c>
      <c r="AX225" s="3948" t="n">
        <v>0</v>
      </c>
      <c r="AY225" s="3948" t="n">
        <v>0</v>
      </c>
      <c r="AZ225" s="3948" t="n">
        <v>0</v>
      </c>
      <c r="BA225" s="3948" t="n">
        <v>0</v>
      </c>
      <c r="BB225" s="3949">
        <f>I225+M225+Q225+U225+Y225+AC225+AG225+AK225+AO225+AS225+AW225+BA225</f>
        <v/>
      </c>
      <c r="BC225" s="3950" t="n"/>
    </row>
    <row customFormat="1" customHeight="1" ht="33" r="226" s="2012">
      <c r="A226" s="3944" t="inlineStr">
        <is>
          <t>CONCEPTION ET LA CONSTRUCTION D'UN NOUVEAU SYSTÈME DE CABLE SOUS-MARIN</t>
        </is>
      </c>
      <c r="B226" s="3945" t="inlineStr">
        <is>
          <t>AVENANT N°4 CONTRAT N°20510091435,19TRA</t>
        </is>
      </c>
      <c r="C226" s="3946" t="n">
        <v>45366</v>
      </c>
      <c r="D226" s="3944" t="inlineStr">
        <is>
          <t>ALCATEL SUBMARINE</t>
        </is>
      </c>
      <c r="E226" s="3944" t="inlineStr">
        <is>
          <t>DT</t>
        </is>
      </c>
      <c r="F226" s="3947" t="n">
        <v>0</v>
      </c>
      <c r="G226" s="3947" t="n">
        <v>0</v>
      </c>
      <c r="H226" s="3947" t="n">
        <v>17011612</v>
      </c>
      <c r="I226" s="3947" t="n">
        <v>17011612</v>
      </c>
      <c r="J226" s="3947" t="n">
        <v>0</v>
      </c>
      <c r="K226" s="3947" t="n">
        <v>0</v>
      </c>
      <c r="L226" s="3947" t="n">
        <v>0</v>
      </c>
      <c r="M226" s="3947" t="n">
        <v>0</v>
      </c>
      <c r="N226" s="3947" t="n">
        <v>0</v>
      </c>
      <c r="O226" s="3947" t="n">
        <v>0</v>
      </c>
      <c r="P226" s="3947" t="n">
        <v>0</v>
      </c>
      <c r="Q226" s="3947" t="n">
        <v>0</v>
      </c>
      <c r="R226" s="3947" t="n">
        <v>28922003</v>
      </c>
      <c r="S226" s="3947" t="n">
        <v>0</v>
      </c>
      <c r="T226" s="3947" t="n">
        <v>0</v>
      </c>
      <c r="U226" s="3947" t="n">
        <v>28922003</v>
      </c>
      <c r="V226" s="3947" t="n">
        <v>0</v>
      </c>
      <c r="W226" s="3947" t="n">
        <v>0</v>
      </c>
      <c r="X226" s="3947" t="n">
        <v>0</v>
      </c>
      <c r="Y226" s="3947" t="n">
        <v>0</v>
      </c>
      <c r="Z226" s="3947" t="n">
        <v>0</v>
      </c>
      <c r="AA226" s="3947" t="n">
        <v>0</v>
      </c>
      <c r="AB226" s="3947" t="n">
        <v>0</v>
      </c>
      <c r="AC226" s="3947" t="n">
        <v>0</v>
      </c>
      <c r="AD226" s="3947" t="n">
        <v>0</v>
      </c>
      <c r="AE226" s="3947" t="n">
        <v>0</v>
      </c>
      <c r="AF226" s="3947" t="n">
        <v>0</v>
      </c>
      <c r="AG226" s="3947" t="n">
        <v>0</v>
      </c>
      <c r="AH226" s="3947" t="n">
        <v>0</v>
      </c>
      <c r="AI226" s="3947" t="n">
        <v>0</v>
      </c>
      <c r="AJ226" s="3947" t="n">
        <v>0</v>
      </c>
      <c r="AK226" s="3947" t="n">
        <v>0</v>
      </c>
      <c r="AL226" s="3947" t="n">
        <v>0</v>
      </c>
      <c r="AM226" s="3947" t="n">
        <v>0</v>
      </c>
      <c r="AN226" s="3947" t="n">
        <v>0</v>
      </c>
      <c r="AO226" s="3947" t="n">
        <v>0</v>
      </c>
      <c r="AP226" s="3947" t="n">
        <v>0</v>
      </c>
      <c r="AQ226" s="3947" t="n">
        <v>0</v>
      </c>
      <c r="AR226" s="3947" t="n">
        <v>0</v>
      </c>
      <c r="AS226" s="3947" t="n">
        <v>0</v>
      </c>
      <c r="AT226" s="3947" t="n">
        <v>0</v>
      </c>
      <c r="AU226" s="3947" t="n">
        <v>0</v>
      </c>
      <c r="AV226" s="3947" t="n">
        <v>0</v>
      </c>
      <c r="AW226" s="3947" t="n">
        <v>0</v>
      </c>
      <c r="AX226" s="3948" t="n">
        <v>0</v>
      </c>
      <c r="AY226" s="3948" t="n">
        <v>0</v>
      </c>
      <c r="AZ226" s="3948" t="n">
        <v>0</v>
      </c>
      <c r="BA226" s="3948" t="n">
        <v>0</v>
      </c>
      <c r="BB226" s="3949">
        <f>I226+M226+Q226+U226+Y226+AC226+AG226+AK226+AO226+AS226+AW226+BA226</f>
        <v/>
      </c>
      <c r="BC226" s="3950" t="n"/>
    </row>
    <row customFormat="1" customHeight="1" ht="27.75" r="227" s="2012">
      <c r="A227" s="3944" t="inlineStr">
        <is>
          <t>ELECTRIFICATION DE SITES TECHNIQUES</t>
        </is>
      </c>
      <c r="B227" s="3945" t="inlineStr">
        <is>
          <t>CONTRAT</t>
        </is>
      </c>
      <c r="C227" s="3946" t="n"/>
      <c r="D227" s="3944" t="inlineStr">
        <is>
          <t>ERM AFRIQUE</t>
        </is>
      </c>
      <c r="E227" s="3944" t="inlineStr">
        <is>
          <t>DT</t>
        </is>
      </c>
      <c r="F227" s="3947" t="n">
        <v>0</v>
      </c>
      <c r="G227" s="3947" t="n">
        <v>0</v>
      </c>
      <c r="H227" s="3947" t="n">
        <v>0</v>
      </c>
      <c r="I227" s="3947" t="n">
        <v>0</v>
      </c>
      <c r="J227" s="3947" t="n">
        <v>0</v>
      </c>
      <c r="K227" s="3947" t="n">
        <v>0</v>
      </c>
      <c r="L227" s="3947" t="n">
        <v>0</v>
      </c>
      <c r="M227" s="3947" t="n">
        <v>0</v>
      </c>
      <c r="N227" s="3947" t="n">
        <v>0</v>
      </c>
      <c r="O227" s="3947" t="n">
        <v>0</v>
      </c>
      <c r="P227" s="3947" t="n">
        <v>0</v>
      </c>
      <c r="Q227" s="3947" t="n">
        <v>0</v>
      </c>
      <c r="R227" s="3947" t="n">
        <v>0</v>
      </c>
      <c r="S227" s="3947" t="n">
        <v>2633030</v>
      </c>
      <c r="T227" s="3947" t="n">
        <v>0</v>
      </c>
      <c r="U227" s="3947" t="n">
        <v>2633030</v>
      </c>
      <c r="V227" s="3947" t="n">
        <v>0</v>
      </c>
      <c r="W227" s="3947" t="n">
        <v>0</v>
      </c>
      <c r="X227" s="3947" t="n">
        <v>0</v>
      </c>
      <c r="Y227" s="3947" t="n">
        <v>0</v>
      </c>
      <c r="Z227" s="3947" t="n">
        <v>0</v>
      </c>
      <c r="AA227" s="3947" t="n">
        <v>0</v>
      </c>
      <c r="AB227" s="3947" t="n">
        <v>0</v>
      </c>
      <c r="AC227" s="3947" t="n">
        <v>0</v>
      </c>
      <c r="AD227" s="3947" t="n">
        <v>0</v>
      </c>
      <c r="AE227" s="3947" t="n">
        <v>0</v>
      </c>
      <c r="AF227" s="3947" t="n">
        <v>0</v>
      </c>
      <c r="AG227" s="3947" t="n">
        <v>0</v>
      </c>
      <c r="AH227" s="3947" t="n">
        <v>0</v>
      </c>
      <c r="AI227" s="3947" t="n">
        <v>2312040</v>
      </c>
      <c r="AJ227" s="3947" t="n">
        <v>0</v>
      </c>
      <c r="AK227" s="3947" t="n">
        <v>2312040</v>
      </c>
      <c r="AL227" s="3947" t="n">
        <v>0</v>
      </c>
      <c r="AM227" s="3947" t="n">
        <v>0</v>
      </c>
      <c r="AN227" s="3947" t="n">
        <v>0</v>
      </c>
      <c r="AO227" s="3947" t="n">
        <v>0</v>
      </c>
      <c r="AP227" s="3947" t="n">
        <v>0</v>
      </c>
      <c r="AQ227" s="3947" t="n">
        <v>-2633030</v>
      </c>
      <c r="AR227" s="3947" t="n">
        <v>0</v>
      </c>
      <c r="AS227" s="3947" t="n">
        <v>-2633030</v>
      </c>
      <c r="AT227" s="3947" t="n">
        <v>0</v>
      </c>
      <c r="AU227" s="3947" t="n">
        <v>0</v>
      </c>
      <c r="AV227" s="3947" t="n">
        <v>0</v>
      </c>
      <c r="AW227" s="3947" t="n">
        <v>0</v>
      </c>
      <c r="AX227" s="3948" t="n">
        <v>0</v>
      </c>
      <c r="AY227" s="3948" t="n">
        <v>0</v>
      </c>
      <c r="AZ227" s="3948" t="n">
        <v>0</v>
      </c>
      <c r="BA227" s="3948" t="n">
        <v>0</v>
      </c>
      <c r="BB227" s="3949">
        <f>I227+M227+Q227+U227+Y227+AC227+AG227+AK227+AO227+AS227+AW227+BA227</f>
        <v/>
      </c>
      <c r="BC227" s="3950" t="n"/>
    </row>
    <row customFormat="1" customHeight="1" ht="27.75" r="228" s="2012">
      <c r="A228" s="3944" t="inlineStr">
        <is>
          <t>ACQUISITION DE SITES TECHNIQUES</t>
        </is>
      </c>
      <c r="B228" s="3945" t="inlineStr">
        <is>
          <t>CONTRAT</t>
        </is>
      </c>
      <c r="C228" s="3946" t="n"/>
      <c r="D228" s="3944" t="inlineStr">
        <is>
          <t>Me SALAM OLAGNIKA</t>
        </is>
      </c>
      <c r="E228" s="3944" t="inlineStr">
        <is>
          <t>DT</t>
        </is>
      </c>
      <c r="F228" s="3947" t="n">
        <v>0</v>
      </c>
      <c r="G228" s="3947" t="n">
        <v>0</v>
      </c>
      <c r="H228" s="3947" t="n">
        <v>0</v>
      </c>
      <c r="I228" s="3947" t="n">
        <v>0</v>
      </c>
      <c r="J228" s="3947" t="n">
        <v>0</v>
      </c>
      <c r="K228" s="3947" t="n">
        <v>0</v>
      </c>
      <c r="L228" s="3947" t="n">
        <v>0</v>
      </c>
      <c r="M228" s="3947" t="n">
        <v>0</v>
      </c>
      <c r="N228" s="3947" t="n">
        <v>0</v>
      </c>
      <c r="O228" s="3947" t="n">
        <v>0</v>
      </c>
      <c r="P228" s="3947" t="n">
        <v>0</v>
      </c>
      <c r="Q228" s="3947" t="n">
        <v>0</v>
      </c>
      <c r="R228" s="3947" t="n">
        <v>0</v>
      </c>
      <c r="S228" s="3947" t="n">
        <v>2071875</v>
      </c>
      <c r="T228" s="3947" t="n">
        <v>0</v>
      </c>
      <c r="U228" s="3947" t="n">
        <v>2071875</v>
      </c>
      <c r="V228" s="3947" t="n">
        <v>0</v>
      </c>
      <c r="W228" s="3947" t="n">
        <v>0</v>
      </c>
      <c r="X228" s="3947" t="n">
        <v>0</v>
      </c>
      <c r="Y228" s="3947" t="n">
        <v>0</v>
      </c>
      <c r="Z228" s="3947" t="n">
        <v>0</v>
      </c>
      <c r="AA228" s="3947" t="n">
        <v>66458000</v>
      </c>
      <c r="AB228" s="3947" t="n">
        <v>0</v>
      </c>
      <c r="AC228" s="3947" t="n">
        <v>66458000</v>
      </c>
      <c r="AD228" s="3947" t="n">
        <v>0</v>
      </c>
      <c r="AE228" s="3947" t="n">
        <v>0</v>
      </c>
      <c r="AF228" s="3947" t="n">
        <v>0</v>
      </c>
      <c r="AG228" s="3947" t="n">
        <v>0</v>
      </c>
      <c r="AH228" s="3947" t="n">
        <v>17056000</v>
      </c>
      <c r="AI228" s="3947" t="n">
        <v>0</v>
      </c>
      <c r="AJ228" s="3947" t="n">
        <v>0</v>
      </c>
      <c r="AK228" s="3947" t="n">
        <v>17056000</v>
      </c>
      <c r="AL228" s="3947" t="n">
        <v>0</v>
      </c>
      <c r="AM228" s="3947" t="n">
        <v>0</v>
      </c>
      <c r="AN228" s="3947" t="n">
        <v>0</v>
      </c>
      <c r="AO228" s="3947" t="n">
        <v>0</v>
      </c>
      <c r="AP228" s="3947" t="n">
        <v>0</v>
      </c>
      <c r="AQ228" s="3947" t="n">
        <v>800000</v>
      </c>
      <c r="AR228" s="3947" t="n">
        <v>0</v>
      </c>
      <c r="AS228" s="3947" t="n">
        <v>800000</v>
      </c>
      <c r="AT228" s="3947" t="n">
        <v>0</v>
      </c>
      <c r="AU228" s="3947" t="n">
        <v>0</v>
      </c>
      <c r="AV228" s="3947" t="n">
        <v>0</v>
      </c>
      <c r="AW228" s="3947" t="n">
        <v>0</v>
      </c>
      <c r="AX228" s="3948" t="n">
        <v>0</v>
      </c>
      <c r="AY228" s="3948" t="n">
        <v>0</v>
      </c>
      <c r="AZ228" s="3948" t="n">
        <v>0</v>
      </c>
      <c r="BA228" s="3948" t="n">
        <v>0</v>
      </c>
      <c r="BB228" s="3949">
        <f>I228+M228+Q228+U228+Y228+AC228+AG228+AK228+AO228+AS228+AW228+BA228</f>
        <v/>
      </c>
      <c r="BC228" s="3950" t="n"/>
    </row>
    <row customFormat="1" customHeight="1" ht="27.75" r="229" s="2012">
      <c r="A229" s="3944" t="inlineStr">
        <is>
          <t>ACQUISITION DE SITES TECHNIQUES</t>
        </is>
      </c>
      <c r="B229" s="3945" t="inlineStr">
        <is>
          <t>CONTRAT</t>
        </is>
      </c>
      <c r="C229" s="3946" t="n"/>
      <c r="D229" s="3944" t="inlineStr">
        <is>
          <t>Me CAMPBELL GLADYS</t>
        </is>
      </c>
      <c r="E229" s="3944" t="inlineStr">
        <is>
          <t>DT</t>
        </is>
      </c>
      <c r="F229" s="3947" t="n">
        <v>0</v>
      </c>
      <c r="G229" s="3947" t="n">
        <v>0</v>
      </c>
      <c r="H229" s="3947" t="n">
        <v>0</v>
      </c>
      <c r="I229" s="3947" t="n">
        <v>0</v>
      </c>
      <c r="J229" s="3947" t="n">
        <v>0</v>
      </c>
      <c r="K229" s="3947" t="n">
        <v>0</v>
      </c>
      <c r="L229" s="3947" t="n">
        <v>0</v>
      </c>
      <c r="M229" s="3947" t="n">
        <v>0</v>
      </c>
      <c r="N229" s="3947" t="n">
        <v>0</v>
      </c>
      <c r="O229" s="3947" t="n">
        <v>0</v>
      </c>
      <c r="P229" s="3947" t="n">
        <v>0</v>
      </c>
      <c r="Q229" s="3947" t="n">
        <v>0</v>
      </c>
      <c r="R229" s="3947" t="n">
        <v>0</v>
      </c>
      <c r="S229" s="3947" t="n">
        <v>0</v>
      </c>
      <c r="T229" s="3947" t="n">
        <v>0</v>
      </c>
      <c r="U229" s="3947" t="n">
        <v>0</v>
      </c>
      <c r="V229" s="3947" t="n">
        <v>0</v>
      </c>
      <c r="W229" s="3947" t="n">
        <v>-10901300</v>
      </c>
      <c r="X229" s="3947" t="n">
        <v>0</v>
      </c>
      <c r="Y229" s="3947" t="n">
        <v>-10901300</v>
      </c>
      <c r="Z229" s="3947" t="n">
        <v>0</v>
      </c>
      <c r="AA229" s="3947" t="n">
        <v>35068000</v>
      </c>
      <c r="AB229" s="3947" t="n">
        <v>0</v>
      </c>
      <c r="AC229" s="3947" t="n">
        <v>35068000</v>
      </c>
      <c r="AD229" s="3947" t="n">
        <v>30550000</v>
      </c>
      <c r="AE229" s="3947" t="n">
        <v>0</v>
      </c>
      <c r="AF229" s="3947" t="n">
        <v>0</v>
      </c>
      <c r="AG229" s="3947" t="n">
        <v>30550000</v>
      </c>
      <c r="AH229" s="3947" t="n">
        <v>30770000</v>
      </c>
      <c r="AI229" s="3947" t="n">
        <v>0</v>
      </c>
      <c r="AJ229" s="3947" t="n">
        <v>0</v>
      </c>
      <c r="AK229" s="3947" t="n">
        <v>30770000</v>
      </c>
      <c r="AL229" s="3947" t="n">
        <v>0</v>
      </c>
      <c r="AM229" s="3947" t="n">
        <v>0</v>
      </c>
      <c r="AN229" s="3947" t="n">
        <v>0</v>
      </c>
      <c r="AO229" s="3947" t="n">
        <v>0</v>
      </c>
      <c r="AP229" s="3947" t="n">
        <v>0</v>
      </c>
      <c r="AQ229" s="3947" t="n">
        <v>935000</v>
      </c>
      <c r="AR229" s="3947" t="n">
        <v>0</v>
      </c>
      <c r="AS229" s="3947" t="n">
        <v>935000</v>
      </c>
      <c r="AT229" s="3947" t="n">
        <v>26370820</v>
      </c>
      <c r="AU229" s="3947" t="n">
        <v>0</v>
      </c>
      <c r="AV229" s="3947" t="n">
        <v>0</v>
      </c>
      <c r="AW229" s="3947" t="n">
        <v>26370820</v>
      </c>
      <c r="AX229" s="3948" t="n">
        <v>1052750</v>
      </c>
      <c r="AY229" s="3948" t="n">
        <v>70383172</v>
      </c>
      <c r="AZ229" s="3948" t="n">
        <v>0</v>
      </c>
      <c r="BA229" s="3948" t="n">
        <v>71435922</v>
      </c>
      <c r="BB229" s="3949">
        <f>I229+M229+Q229+U229+Y229+AC229+AG229+AK229+AO229+AS229+AW229+BA229</f>
        <v/>
      </c>
      <c r="BC229" s="3950" t="n"/>
    </row>
    <row customFormat="1" customHeight="1" ht="27.75" r="230" s="2012">
      <c r="A230" s="3944" t="inlineStr">
        <is>
          <t>ACQUISITION DE SITES TECHNIQUES</t>
        </is>
      </c>
      <c r="B230" s="3945" t="inlineStr">
        <is>
          <t>CONTRAT</t>
        </is>
      </c>
      <c r="C230" s="3946" t="n"/>
      <c r="D230" s="3944" t="inlineStr">
        <is>
          <t>Me GBEDOLO ANASTASIE</t>
        </is>
      </c>
      <c r="E230" s="3944" t="inlineStr">
        <is>
          <t>DT</t>
        </is>
      </c>
      <c r="F230" s="3947" t="n">
        <v>0</v>
      </c>
      <c r="G230" s="3947" t="n">
        <v>0</v>
      </c>
      <c r="H230" s="3947" t="n">
        <v>0</v>
      </c>
      <c r="I230" s="3947" t="n">
        <v>0</v>
      </c>
      <c r="J230" s="3947" t="n">
        <v>0</v>
      </c>
      <c r="K230" s="3947" t="n">
        <v>0</v>
      </c>
      <c r="L230" s="3947" t="n">
        <v>0</v>
      </c>
      <c r="M230" s="3947" t="n">
        <v>0</v>
      </c>
      <c r="N230" s="3947" t="n">
        <v>0</v>
      </c>
      <c r="O230" s="3947" t="n">
        <v>0</v>
      </c>
      <c r="P230" s="3947" t="n">
        <v>0</v>
      </c>
      <c r="Q230" s="3947" t="n">
        <v>0</v>
      </c>
      <c r="R230" s="3947" t="n">
        <v>0</v>
      </c>
      <c r="S230" s="3947" t="n">
        <v>0</v>
      </c>
      <c r="T230" s="3947" t="n">
        <v>0</v>
      </c>
      <c r="U230" s="3947" t="n">
        <v>0</v>
      </c>
      <c r="V230" s="3947" t="n">
        <v>0</v>
      </c>
      <c r="W230" s="3947" t="n">
        <v>0</v>
      </c>
      <c r="X230" s="3947" t="n">
        <v>0</v>
      </c>
      <c r="Y230" s="3947" t="n">
        <v>0</v>
      </c>
      <c r="Z230" s="3947" t="n">
        <v>0</v>
      </c>
      <c r="AA230" s="3947" t="n">
        <v>57154000</v>
      </c>
      <c r="AB230" s="3947" t="n">
        <v>0</v>
      </c>
      <c r="AC230" s="3947" t="n">
        <v>57154000</v>
      </c>
      <c r="AD230" s="3947" t="n">
        <v>17785000</v>
      </c>
      <c r="AE230" s="3947" t="n">
        <v>0</v>
      </c>
      <c r="AF230" s="3947" t="n">
        <v>0</v>
      </c>
      <c r="AG230" s="3947" t="n">
        <v>17785000</v>
      </c>
      <c r="AH230" s="3947" t="n">
        <v>65514600</v>
      </c>
      <c r="AI230" s="3947" t="n">
        <v>0</v>
      </c>
      <c r="AJ230" s="3947" t="n">
        <v>0</v>
      </c>
      <c r="AK230" s="3947" t="n">
        <v>65514600</v>
      </c>
      <c r="AL230" s="3947" t="n">
        <v>0</v>
      </c>
      <c r="AM230" s="3947" t="n">
        <v>0</v>
      </c>
      <c r="AN230" s="3947" t="n">
        <v>0</v>
      </c>
      <c r="AO230" s="3947" t="n">
        <v>0</v>
      </c>
      <c r="AP230" s="3947" t="n">
        <v>0</v>
      </c>
      <c r="AQ230" s="3947" t="n">
        <v>26865000</v>
      </c>
      <c r="AR230" s="3947" t="n">
        <v>0</v>
      </c>
      <c r="AS230" s="3947" t="n">
        <v>26865000</v>
      </c>
      <c r="AT230" s="3947" t="n">
        <v>0</v>
      </c>
      <c r="AU230" s="3947" t="n">
        <v>129790000</v>
      </c>
      <c r="AV230" s="3947" t="n">
        <v>0</v>
      </c>
      <c r="AW230" s="3947" t="n">
        <v>129790000</v>
      </c>
      <c r="AX230" s="3948" t="n">
        <v>530000</v>
      </c>
      <c r="AY230" s="3948" t="n">
        <v>0</v>
      </c>
      <c r="AZ230" s="3948" t="n">
        <v>0</v>
      </c>
      <c r="BA230" s="3948" t="n">
        <v>530000</v>
      </c>
      <c r="BB230" s="3949">
        <f>I230+M230+Q230+U230+Y230+AC230+AG230+AK230+AO230+AS230+AW230+BA230</f>
        <v/>
      </c>
      <c r="BC230" s="3950" t="n"/>
    </row>
    <row customFormat="1" customHeight="1" ht="27.75" r="231" s="2012">
      <c r="A231" s="3944" t="inlineStr">
        <is>
          <t>ACQUISITION DE MOBILIERS DE BUREAU</t>
        </is>
      </c>
      <c r="B231" s="3945" t="inlineStr">
        <is>
          <t>CONTRAT</t>
        </is>
      </c>
      <c r="C231" s="3946" t="n"/>
      <c r="D231" s="3944" t="inlineStr">
        <is>
          <t>PLANETE MEUBLES &amp; DECO</t>
        </is>
      </c>
      <c r="E231" s="3944" t="inlineStr">
        <is>
          <t>DAF</t>
        </is>
      </c>
      <c r="F231" s="3947" t="n">
        <v>0</v>
      </c>
      <c r="G231" s="3947" t="n">
        <v>0</v>
      </c>
      <c r="H231" s="3947" t="n">
        <v>0</v>
      </c>
      <c r="I231" s="3947" t="n">
        <v>0</v>
      </c>
      <c r="J231" s="3947" t="n">
        <v>0</v>
      </c>
      <c r="K231" s="3947" t="n">
        <v>0</v>
      </c>
      <c r="L231" s="3947" t="n">
        <v>0</v>
      </c>
      <c r="M231" s="3947" t="n">
        <v>0</v>
      </c>
      <c r="N231" s="3947" t="n">
        <v>0</v>
      </c>
      <c r="O231" s="3947" t="n">
        <v>0</v>
      </c>
      <c r="P231" s="3947" t="n">
        <v>0</v>
      </c>
      <c r="Q231" s="3947" t="n">
        <v>0</v>
      </c>
      <c r="R231" s="3947" t="n">
        <v>0</v>
      </c>
      <c r="S231" s="3947" t="n">
        <v>0</v>
      </c>
      <c r="T231" s="3947" t="n">
        <v>0</v>
      </c>
      <c r="U231" s="3947" t="n">
        <v>0</v>
      </c>
      <c r="V231" s="3947" t="n">
        <v>400000</v>
      </c>
      <c r="W231" s="3947" t="n">
        <v>0</v>
      </c>
      <c r="X231" s="3947" t="n">
        <v>0</v>
      </c>
      <c r="Y231" s="3947" t="n">
        <v>400000</v>
      </c>
      <c r="Z231" s="3947" t="n">
        <v>2637200</v>
      </c>
      <c r="AA231" s="3947" t="n">
        <v>0</v>
      </c>
      <c r="AB231" s="3947" t="n">
        <v>0</v>
      </c>
      <c r="AC231" s="3947" t="n">
        <v>2637200</v>
      </c>
      <c r="AD231" s="3947" t="n">
        <v>400000</v>
      </c>
      <c r="AE231" s="3947" t="n">
        <v>0</v>
      </c>
      <c r="AF231" s="3947" t="n">
        <v>0</v>
      </c>
      <c r="AG231" s="3947" t="n">
        <v>400000</v>
      </c>
      <c r="AH231" s="3947" t="n">
        <v>0</v>
      </c>
      <c r="AI231" s="3947" t="n">
        <v>0</v>
      </c>
      <c r="AJ231" s="3947" t="n">
        <v>0</v>
      </c>
      <c r="AK231" s="3947" t="n">
        <v>0</v>
      </c>
      <c r="AL231" s="3947" t="n">
        <v>0</v>
      </c>
      <c r="AM231" s="3947" t="n">
        <v>0</v>
      </c>
      <c r="AN231" s="3947" t="n">
        <v>0</v>
      </c>
      <c r="AO231" s="3947" t="n">
        <v>0</v>
      </c>
      <c r="AP231" s="3947" t="n">
        <v>0</v>
      </c>
      <c r="AQ231" s="3947" t="n">
        <v>0</v>
      </c>
      <c r="AR231" s="3947" t="n">
        <v>0</v>
      </c>
      <c r="AS231" s="3947" t="n">
        <v>0</v>
      </c>
      <c r="AT231" s="3947" t="n">
        <v>0</v>
      </c>
      <c r="AU231" s="3947" t="n">
        <v>0</v>
      </c>
      <c r="AV231" s="3947" t="n">
        <v>0</v>
      </c>
      <c r="AW231" s="3947" t="n">
        <v>0</v>
      </c>
      <c r="AX231" s="3948" t="n">
        <v>0</v>
      </c>
      <c r="AY231" s="3948" t="n">
        <v>0</v>
      </c>
      <c r="AZ231" s="3948" t="n">
        <v>0</v>
      </c>
      <c r="BA231" s="3948" t="n">
        <v>0</v>
      </c>
      <c r="BB231" s="3949">
        <f>I231+M231+Q231+U231+Y231+AC231+AG231+AK231+AO231+AS231+AW231+BA231</f>
        <v/>
      </c>
      <c r="BC231" s="3950" t="n"/>
    </row>
    <row customFormat="1" customHeight="1" ht="27.75" r="232" s="2012">
      <c r="A232" s="3944" t="inlineStr">
        <is>
          <t>REDEVANCES LIEES A L'EVALUATION ENVIRONNEMENTAL DU PROJET DE CONSTRUCTION DE L'ENTREPOT MOOV AFRICA AKASSATO</t>
        </is>
      </c>
      <c r="B232" s="3945" t="inlineStr">
        <is>
          <t>CONTRAT</t>
        </is>
      </c>
      <c r="C232" s="3946" t="n"/>
      <c r="D232" s="3944" t="inlineStr">
        <is>
          <t>ABE</t>
        </is>
      </c>
      <c r="E232" s="3944" t="inlineStr">
        <is>
          <t>DAF</t>
        </is>
      </c>
      <c r="F232" s="3947" t="n">
        <v>0</v>
      </c>
      <c r="G232" s="3947" t="n">
        <v>0</v>
      </c>
      <c r="H232" s="3947" t="n">
        <v>0</v>
      </c>
      <c r="I232" s="3947" t="n">
        <v>0</v>
      </c>
      <c r="J232" s="3947" t="n">
        <v>0</v>
      </c>
      <c r="K232" s="3947" t="n">
        <v>0</v>
      </c>
      <c r="L232" s="3947" t="n">
        <v>0</v>
      </c>
      <c r="M232" s="3947" t="n">
        <v>0</v>
      </c>
      <c r="N232" s="3947" t="n">
        <v>0</v>
      </c>
      <c r="O232" s="3947" t="n">
        <v>0</v>
      </c>
      <c r="P232" s="3947" t="n">
        <v>0</v>
      </c>
      <c r="Q232" s="3947" t="n">
        <v>0</v>
      </c>
      <c r="R232" s="3947" t="n">
        <v>0</v>
      </c>
      <c r="S232" s="3947" t="n">
        <v>0</v>
      </c>
      <c r="T232" s="3947" t="n">
        <v>0</v>
      </c>
      <c r="U232" s="3947" t="n">
        <v>0</v>
      </c>
      <c r="V232" s="3947" t="n">
        <v>0</v>
      </c>
      <c r="W232" s="3947" t="n">
        <v>3186000</v>
      </c>
      <c r="X232" s="3947" t="n">
        <v>0</v>
      </c>
      <c r="Y232" s="3947" t="n">
        <v>3186000</v>
      </c>
      <c r="Z232" s="3947" t="n">
        <v>0</v>
      </c>
      <c r="AA232" s="3947" t="n">
        <v>0</v>
      </c>
      <c r="AB232" s="3947" t="n">
        <v>0</v>
      </c>
      <c r="AC232" s="3947" t="n">
        <v>0</v>
      </c>
      <c r="AD232" s="3947" t="n">
        <v>0</v>
      </c>
      <c r="AE232" s="3947" t="n">
        <v>0</v>
      </c>
      <c r="AF232" s="3947" t="n">
        <v>0</v>
      </c>
      <c r="AG232" s="3947" t="n">
        <v>0</v>
      </c>
      <c r="AH232" s="3947" t="n">
        <v>0</v>
      </c>
      <c r="AI232" s="3947" t="n">
        <v>0</v>
      </c>
      <c r="AJ232" s="3947" t="n">
        <v>0</v>
      </c>
      <c r="AK232" s="3947" t="n">
        <v>0</v>
      </c>
      <c r="AL232" s="3947" t="n">
        <v>0</v>
      </c>
      <c r="AM232" s="3947" t="n">
        <v>0</v>
      </c>
      <c r="AN232" s="3947" t="n">
        <v>0</v>
      </c>
      <c r="AO232" s="3947" t="n">
        <v>0</v>
      </c>
      <c r="AP232" s="3947" t="n">
        <v>0</v>
      </c>
      <c r="AQ232" s="3947" t="n">
        <v>0</v>
      </c>
      <c r="AR232" s="3947" t="n">
        <v>0</v>
      </c>
      <c r="AS232" s="3947" t="n">
        <v>0</v>
      </c>
      <c r="AT232" s="3947" t="n">
        <v>0</v>
      </c>
      <c r="AU232" s="3947" t="n">
        <v>0</v>
      </c>
      <c r="AV232" s="3947" t="n">
        <v>0</v>
      </c>
      <c r="AW232" s="3947" t="n">
        <v>0</v>
      </c>
      <c r="AX232" s="3948" t="n">
        <v>0</v>
      </c>
      <c r="AY232" s="3948" t="n">
        <v>0</v>
      </c>
      <c r="AZ232" s="3948" t="n">
        <v>0</v>
      </c>
      <c r="BA232" s="3948" t="n">
        <v>0</v>
      </c>
      <c r="BB232" s="3949">
        <f>I232+M232+Q232+U232+Y232+AC232+AG232+AK232+AO232+AS232+AW232+BA232</f>
        <v/>
      </c>
      <c r="BC232" s="3950" t="n"/>
    </row>
    <row customFormat="1" customHeight="1" ht="27.75" r="233" s="2012">
      <c r="A233" s="3944" t="inlineStr">
        <is>
          <t>ARCHITECTE POUR LA MAITRISE D'ŒUVRE RELATIVE AUX TRAVAUX D'AMENANGEMENT DE L'AGENCE AKASSATO</t>
        </is>
      </c>
      <c r="B233" s="3945" t="inlineStr">
        <is>
          <t>CONTRAT N°146/DG/2023</t>
        </is>
      </c>
      <c r="C233" s="3946" t="n">
        <v>45225</v>
      </c>
      <c r="D233" s="3944" t="inlineStr">
        <is>
          <t>PLANETE ARCHI</t>
        </is>
      </c>
      <c r="E233" s="3944" t="inlineStr">
        <is>
          <t>DAF</t>
        </is>
      </c>
      <c r="F233" s="3947" t="n">
        <v>0</v>
      </c>
      <c r="G233" s="3947" t="n">
        <v>0</v>
      </c>
      <c r="H233" s="3947" t="n">
        <v>0</v>
      </c>
      <c r="I233" s="3947" t="n">
        <v>0</v>
      </c>
      <c r="J233" s="3947" t="n">
        <v>0</v>
      </c>
      <c r="K233" s="3947" t="n">
        <v>0</v>
      </c>
      <c r="L233" s="3947" t="n">
        <v>0</v>
      </c>
      <c r="M233" s="3947" t="n">
        <v>0</v>
      </c>
      <c r="N233" s="3947" t="n">
        <v>0</v>
      </c>
      <c r="O233" s="3947" t="n">
        <v>0</v>
      </c>
      <c r="P233" s="3947" t="n">
        <v>0</v>
      </c>
      <c r="Q233" s="3947" t="n">
        <v>0</v>
      </c>
      <c r="R233" s="3947" t="n">
        <v>0</v>
      </c>
      <c r="S233" s="3947" t="n">
        <v>0</v>
      </c>
      <c r="T233" s="3947" t="n">
        <v>0</v>
      </c>
      <c r="U233" s="3947" t="n">
        <v>0</v>
      </c>
      <c r="V233" s="3947" t="n">
        <v>0</v>
      </c>
      <c r="W233" s="3947" t="n">
        <v>8059231</v>
      </c>
      <c r="X233" s="3947" t="n">
        <v>0</v>
      </c>
      <c r="Y233" s="3947" t="n">
        <v>8059231</v>
      </c>
      <c r="Z233" s="3947" t="n">
        <v>0</v>
      </c>
      <c r="AA233" s="3947" t="n">
        <v>0</v>
      </c>
      <c r="AB233" s="3947" t="n">
        <v>0</v>
      </c>
      <c r="AC233" s="3947" t="n">
        <v>0</v>
      </c>
      <c r="AD233" s="3947" t="n">
        <v>0</v>
      </c>
      <c r="AE233" s="3947" t="n">
        <v>0</v>
      </c>
      <c r="AF233" s="3947" t="n">
        <v>0</v>
      </c>
      <c r="AG233" s="3947" t="n">
        <v>0</v>
      </c>
      <c r="AH233" s="3947" t="n">
        <v>0</v>
      </c>
      <c r="AI233" s="3947" t="n">
        <v>0</v>
      </c>
      <c r="AJ233" s="3947" t="n">
        <v>0</v>
      </c>
      <c r="AK233" s="3947" t="n">
        <v>0</v>
      </c>
      <c r="AL233" s="3947" t="n">
        <v>0</v>
      </c>
      <c r="AM233" s="3947" t="n">
        <v>0</v>
      </c>
      <c r="AN233" s="3947" t="n">
        <v>0</v>
      </c>
      <c r="AO233" s="3947" t="n">
        <v>0</v>
      </c>
      <c r="AP233" s="3947" t="n">
        <v>0</v>
      </c>
      <c r="AQ233" s="3947" t="n">
        <v>0</v>
      </c>
      <c r="AR233" s="3947" t="n">
        <v>0</v>
      </c>
      <c r="AS233" s="3947" t="n">
        <v>0</v>
      </c>
      <c r="AT233" s="3947" t="n">
        <v>0</v>
      </c>
      <c r="AU233" s="3947" t="n">
        <v>0</v>
      </c>
      <c r="AV233" s="3947" t="n">
        <v>0</v>
      </c>
      <c r="AW233" s="3947" t="n">
        <v>0</v>
      </c>
      <c r="AX233" s="3948" t="n">
        <v>0</v>
      </c>
      <c r="AY233" s="3948" t="n">
        <v>0</v>
      </c>
      <c r="AZ233" s="3948" t="n">
        <v>0</v>
      </c>
      <c r="BA233" s="3948" t="n">
        <v>0</v>
      </c>
      <c r="BB233" s="3949">
        <f>I233+M233+Q233+U233+Y233+AC233+AG233+AK233+AO233+AS233+AW233+BA233</f>
        <v/>
      </c>
      <c r="BC233" s="3950" t="n"/>
    </row>
    <row customFormat="1" customHeight="1" ht="27.75" r="234" s="2012">
      <c r="A234" s="3944" t="inlineStr">
        <is>
          <t>ARCHITECTE POUR LA MAITRISE D'ŒUVRE RELATIVE AUX TRAVAUX D'AMENANGEMENT DE L'AGENCE PARAKOU</t>
        </is>
      </c>
      <c r="B234" s="3945" t="inlineStr">
        <is>
          <t>CONTRAT N°146/DG/2023</t>
        </is>
      </c>
      <c r="C234" s="3946" t="n">
        <v>45225</v>
      </c>
      <c r="D234" s="3944" t="inlineStr">
        <is>
          <t>PLANETE ARCHI</t>
        </is>
      </c>
      <c r="E234" s="3944" t="inlineStr">
        <is>
          <t>DAF</t>
        </is>
      </c>
      <c r="F234" s="3947" t="n">
        <v>0</v>
      </c>
      <c r="G234" s="3947" t="n">
        <v>0</v>
      </c>
      <c r="H234" s="3947" t="n">
        <v>0</v>
      </c>
      <c r="I234" s="3947" t="n">
        <v>0</v>
      </c>
      <c r="J234" s="3947" t="n">
        <v>0</v>
      </c>
      <c r="K234" s="3947" t="n">
        <v>0</v>
      </c>
      <c r="L234" s="3947" t="n">
        <v>0</v>
      </c>
      <c r="M234" s="3947" t="n">
        <v>0</v>
      </c>
      <c r="N234" s="3947" t="n">
        <v>0</v>
      </c>
      <c r="O234" s="3947" t="n">
        <v>0</v>
      </c>
      <c r="P234" s="3947" t="n">
        <v>0</v>
      </c>
      <c r="Q234" s="3947" t="n">
        <v>0</v>
      </c>
      <c r="R234" s="3947" t="n">
        <v>0</v>
      </c>
      <c r="S234" s="3947" t="n">
        <v>0</v>
      </c>
      <c r="T234" s="3947" t="n">
        <v>0</v>
      </c>
      <c r="U234" s="3947" t="n">
        <v>0</v>
      </c>
      <c r="V234" s="3947" t="n">
        <v>0</v>
      </c>
      <c r="W234" s="3947" t="n">
        <v>12594065</v>
      </c>
      <c r="X234" s="3947" t="n">
        <v>0</v>
      </c>
      <c r="Y234" s="3947" t="n">
        <v>12594065</v>
      </c>
      <c r="Z234" s="3947" t="n">
        <v>0</v>
      </c>
      <c r="AA234" s="3947" t="n">
        <v>0</v>
      </c>
      <c r="AB234" s="3947" t="n">
        <v>0</v>
      </c>
      <c r="AC234" s="3947" t="n">
        <v>0</v>
      </c>
      <c r="AD234" s="3947" t="n">
        <v>0</v>
      </c>
      <c r="AE234" s="3947" t="n">
        <v>0</v>
      </c>
      <c r="AF234" s="3947" t="n">
        <v>0</v>
      </c>
      <c r="AG234" s="3947" t="n">
        <v>0</v>
      </c>
      <c r="AH234" s="3947" t="n">
        <v>0</v>
      </c>
      <c r="AI234" s="3947" t="n">
        <v>0</v>
      </c>
      <c r="AJ234" s="3947" t="n">
        <v>0</v>
      </c>
      <c r="AK234" s="3947" t="n">
        <v>0</v>
      </c>
      <c r="AL234" s="3947" t="n">
        <v>0</v>
      </c>
      <c r="AM234" s="3947" t="n">
        <v>0</v>
      </c>
      <c r="AN234" s="3947" t="n">
        <v>0</v>
      </c>
      <c r="AO234" s="3947" t="n">
        <v>0</v>
      </c>
      <c r="AP234" s="3947" t="n">
        <v>0</v>
      </c>
      <c r="AQ234" s="3947" t="n">
        <v>0</v>
      </c>
      <c r="AR234" s="3947" t="n">
        <v>0</v>
      </c>
      <c r="AS234" s="3947" t="n">
        <v>0</v>
      </c>
      <c r="AT234" s="3947" t="n">
        <v>0</v>
      </c>
      <c r="AU234" s="3947" t="n">
        <v>0</v>
      </c>
      <c r="AV234" s="3947" t="n">
        <v>0</v>
      </c>
      <c r="AW234" s="3947" t="n">
        <v>0</v>
      </c>
      <c r="AX234" s="3948" t="n">
        <v>0</v>
      </c>
      <c r="AY234" s="3948" t="n">
        <v>0</v>
      </c>
      <c r="AZ234" s="3948" t="n">
        <v>0</v>
      </c>
      <c r="BA234" s="3948" t="n">
        <v>0</v>
      </c>
      <c r="BB234" s="3949">
        <f>I234+M234+Q234+U234+Y234+AC234+AG234+AK234+AO234+AS234+AW234+BA234</f>
        <v/>
      </c>
      <c r="BC234" s="3950" t="n"/>
    </row>
    <row customFormat="1" customHeight="1" ht="27.75" r="235" s="2012">
      <c r="A235" s="3944" t="inlineStr">
        <is>
          <t>ARCHITECTE POUR LA MAITRISE D'ŒUVRE RELATIVE AUX TRAVAUX D'AMENANGEMENT DE L'AGENCE GDIZ</t>
        </is>
      </c>
      <c r="B235" s="3945" t="inlineStr">
        <is>
          <t>CONTRAT N°146/DG/2023</t>
        </is>
      </c>
      <c r="C235" s="3946" t="n">
        <v>45225</v>
      </c>
      <c r="D235" s="3944" t="inlineStr">
        <is>
          <t>PLANETE ARCHI</t>
        </is>
      </c>
      <c r="E235" s="3944" t="inlineStr">
        <is>
          <t>DAF</t>
        </is>
      </c>
      <c r="F235" s="3947" t="n">
        <v>0</v>
      </c>
      <c r="G235" s="3947" t="n">
        <v>0</v>
      </c>
      <c r="H235" s="3947" t="n">
        <v>0</v>
      </c>
      <c r="I235" s="3947" t="n">
        <v>0</v>
      </c>
      <c r="J235" s="3947" t="n">
        <v>0</v>
      </c>
      <c r="K235" s="3947" t="n">
        <v>0</v>
      </c>
      <c r="L235" s="3947" t="n">
        <v>0</v>
      </c>
      <c r="M235" s="3947" t="n">
        <v>0</v>
      </c>
      <c r="N235" s="3947" t="n">
        <v>0</v>
      </c>
      <c r="O235" s="3947" t="n">
        <v>0</v>
      </c>
      <c r="P235" s="3947" t="n">
        <v>0</v>
      </c>
      <c r="Q235" s="3947" t="n">
        <v>0</v>
      </c>
      <c r="R235" s="3947" t="n">
        <v>0</v>
      </c>
      <c r="S235" s="3947" t="n">
        <v>0</v>
      </c>
      <c r="T235" s="3947" t="n">
        <v>0</v>
      </c>
      <c r="U235" s="3947" t="n">
        <v>0</v>
      </c>
      <c r="V235" s="3947" t="n">
        <v>0</v>
      </c>
      <c r="W235" s="3947" t="n">
        <v>3629549</v>
      </c>
      <c r="X235" s="3947" t="n">
        <v>0</v>
      </c>
      <c r="Y235" s="3947" t="n">
        <v>3629549</v>
      </c>
      <c r="Z235" s="3947" t="n">
        <v>0</v>
      </c>
      <c r="AA235" s="3947" t="n">
        <v>0</v>
      </c>
      <c r="AB235" s="3947" t="n">
        <v>0</v>
      </c>
      <c r="AC235" s="3947" t="n">
        <v>0</v>
      </c>
      <c r="AD235" s="3947" t="n">
        <v>0</v>
      </c>
      <c r="AE235" s="3947" t="n">
        <v>0</v>
      </c>
      <c r="AF235" s="3947" t="n">
        <v>0</v>
      </c>
      <c r="AG235" s="3947" t="n">
        <v>0</v>
      </c>
      <c r="AH235" s="3947" t="n">
        <v>0</v>
      </c>
      <c r="AI235" s="3947" t="n">
        <v>0</v>
      </c>
      <c r="AJ235" s="3947" t="n">
        <v>0</v>
      </c>
      <c r="AK235" s="3947" t="n">
        <v>0</v>
      </c>
      <c r="AL235" s="3947" t="n">
        <v>0</v>
      </c>
      <c r="AM235" s="3947" t="n">
        <v>0</v>
      </c>
      <c r="AN235" s="3947" t="n">
        <v>0</v>
      </c>
      <c r="AO235" s="3947" t="n">
        <v>0</v>
      </c>
      <c r="AP235" s="3947" t="n">
        <v>0</v>
      </c>
      <c r="AQ235" s="3947" t="n">
        <v>0</v>
      </c>
      <c r="AR235" s="3947" t="n">
        <v>0</v>
      </c>
      <c r="AS235" s="3947" t="n">
        <v>0</v>
      </c>
      <c r="AT235" s="3947" t="n">
        <v>0</v>
      </c>
      <c r="AU235" s="3947" t="n">
        <v>0</v>
      </c>
      <c r="AV235" s="3947" t="n">
        <v>0</v>
      </c>
      <c r="AW235" s="3947" t="n">
        <v>0</v>
      </c>
      <c r="AX235" s="3948" t="n">
        <v>0</v>
      </c>
      <c r="AY235" s="3948" t="n">
        <v>0</v>
      </c>
      <c r="AZ235" s="3948" t="n">
        <v>0</v>
      </c>
      <c r="BA235" s="3948" t="n">
        <v>0</v>
      </c>
      <c r="BB235" s="3949">
        <f>I235+M235+Q235+U235+Y235+AC235+AG235+AK235+AO235+AS235+AW235+BA235</f>
        <v/>
      </c>
      <c r="BC235" s="3950" t="n"/>
    </row>
    <row customFormat="1" customHeight="1" ht="27.75" r="236" s="2028">
      <c r="A236" s="3944" t="inlineStr">
        <is>
          <t>ARCHITECTE POUR LA MAITRISE D'ŒUVRE RELATIVE AUX TRAVAUX D'AMENANGEMENT DE L'AGENCE LOKOSSA</t>
        </is>
      </c>
      <c r="B236" s="3945" t="inlineStr">
        <is>
          <t>CONTRAT N°146/DG/2023</t>
        </is>
      </c>
      <c r="C236" s="3946" t="n">
        <v>45225</v>
      </c>
      <c r="D236" s="3944" t="inlineStr">
        <is>
          <t>PLANETE ARCHI</t>
        </is>
      </c>
      <c r="E236" s="3944" t="inlineStr">
        <is>
          <t>DAF</t>
        </is>
      </c>
      <c r="F236" s="3947" t="n">
        <v>0</v>
      </c>
      <c r="G236" s="3947" t="n">
        <v>0</v>
      </c>
      <c r="H236" s="3947" t="n">
        <v>0</v>
      </c>
      <c r="I236" s="3947" t="n">
        <v>0</v>
      </c>
      <c r="J236" s="3947" t="n">
        <v>0</v>
      </c>
      <c r="K236" s="3947" t="n">
        <v>0</v>
      </c>
      <c r="L236" s="3947" t="n">
        <v>0</v>
      </c>
      <c r="M236" s="3947" t="n">
        <v>0</v>
      </c>
      <c r="N236" s="3947" t="n">
        <v>0</v>
      </c>
      <c r="O236" s="3947" t="n">
        <v>0</v>
      </c>
      <c r="P236" s="3947" t="n">
        <v>0</v>
      </c>
      <c r="Q236" s="3947" t="n">
        <v>0</v>
      </c>
      <c r="R236" s="3947" t="n">
        <v>0</v>
      </c>
      <c r="S236" s="3947" t="n">
        <v>0</v>
      </c>
      <c r="T236" s="3947" t="n">
        <v>0</v>
      </c>
      <c r="U236" s="3947" t="n">
        <v>0</v>
      </c>
      <c r="V236" s="3947" t="n">
        <v>0</v>
      </c>
      <c r="W236" s="3947" t="n">
        <v>4964876</v>
      </c>
      <c r="X236" s="3947" t="n">
        <v>0</v>
      </c>
      <c r="Y236" s="3947" t="n">
        <v>4964876</v>
      </c>
      <c r="Z236" s="3947" t="n">
        <v>0</v>
      </c>
      <c r="AA236" s="3947" t="n">
        <v>0</v>
      </c>
      <c r="AB236" s="3947" t="n">
        <v>0</v>
      </c>
      <c r="AC236" s="3947" t="n">
        <v>0</v>
      </c>
      <c r="AD236" s="3947" t="n">
        <v>0</v>
      </c>
      <c r="AE236" s="3947" t="n">
        <v>0</v>
      </c>
      <c r="AF236" s="3947" t="n">
        <v>0</v>
      </c>
      <c r="AG236" s="3947" t="n">
        <v>0</v>
      </c>
      <c r="AH236" s="3947" t="n">
        <v>0</v>
      </c>
      <c r="AI236" s="3947" t="n">
        <v>0</v>
      </c>
      <c r="AJ236" s="3947" t="n">
        <v>0</v>
      </c>
      <c r="AK236" s="3947" t="n">
        <v>0</v>
      </c>
      <c r="AL236" s="3947" t="n">
        <v>0</v>
      </c>
      <c r="AM236" s="3947" t="n">
        <v>0</v>
      </c>
      <c r="AN236" s="3947" t="n">
        <v>0</v>
      </c>
      <c r="AO236" s="3947" t="n">
        <v>0</v>
      </c>
      <c r="AP236" s="3947" t="n">
        <v>0</v>
      </c>
      <c r="AQ236" s="3947" t="n">
        <v>0</v>
      </c>
      <c r="AR236" s="3947" t="n">
        <v>0</v>
      </c>
      <c r="AS236" s="3947" t="n">
        <v>0</v>
      </c>
      <c r="AT236" s="3947" t="n">
        <v>0</v>
      </c>
      <c r="AU236" s="3947" t="n">
        <v>0</v>
      </c>
      <c r="AV236" s="3947" t="n">
        <v>0</v>
      </c>
      <c r="AW236" s="3947" t="n">
        <v>0</v>
      </c>
      <c r="AX236" s="3948" t="n">
        <v>0</v>
      </c>
      <c r="AY236" s="3948" t="n">
        <v>0</v>
      </c>
      <c r="AZ236" s="3948" t="n">
        <v>0</v>
      </c>
      <c r="BA236" s="3948" t="n">
        <v>0</v>
      </c>
      <c r="BB236" s="3949">
        <f>I236+M236+Q236+U236+Y236+AC236+AG236+AK236+AO236+AS236+AW236+BA236</f>
        <v/>
      </c>
      <c r="BC236" s="3950" t="n"/>
    </row>
    <row customFormat="1" r="237" s="2012">
      <c r="A237" s="3944" t="inlineStr">
        <is>
          <t>ARCHITECTE POUR LA MAITRISE D'ŒUVRE RELATIVE AUX TRAVAUX DE CONSTRUCTION DE L'ENTREPOT AKASSATO</t>
        </is>
      </c>
      <c r="B237" s="3945" t="inlineStr">
        <is>
          <t>CONTRAT N°146/DG/2023</t>
        </is>
      </c>
      <c r="C237" s="3946" t="n">
        <v>45225</v>
      </c>
      <c r="D237" s="3944" t="inlineStr">
        <is>
          <t>PLANETE ARCHI</t>
        </is>
      </c>
      <c r="E237" s="3944" t="inlineStr">
        <is>
          <t>DAF</t>
        </is>
      </c>
      <c r="F237" s="3947" t="n">
        <v>0</v>
      </c>
      <c r="G237" s="3947" t="n">
        <v>0</v>
      </c>
      <c r="H237" s="3947" t="n">
        <v>0</v>
      </c>
      <c r="I237" s="3947" t="n">
        <v>0</v>
      </c>
      <c r="J237" s="3947" t="n">
        <v>0</v>
      </c>
      <c r="K237" s="3947" t="n">
        <v>0</v>
      </c>
      <c r="L237" s="3947" t="n">
        <v>0</v>
      </c>
      <c r="M237" s="3947" t="n">
        <v>0</v>
      </c>
      <c r="N237" s="3947" t="n">
        <v>0</v>
      </c>
      <c r="O237" s="3947" t="n">
        <v>0</v>
      </c>
      <c r="P237" s="3947" t="n">
        <v>0</v>
      </c>
      <c r="Q237" s="3947" t="n">
        <v>0</v>
      </c>
      <c r="R237" s="3947" t="n">
        <v>0</v>
      </c>
      <c r="S237" s="3947" t="n">
        <v>0</v>
      </c>
      <c r="T237" s="3947" t="n">
        <v>0</v>
      </c>
      <c r="U237" s="3947" t="n">
        <v>0</v>
      </c>
      <c r="V237" s="3947" t="n">
        <v>0</v>
      </c>
      <c r="W237" s="3947" t="n">
        <v>14992149</v>
      </c>
      <c r="X237" s="3947" t="n">
        <v>0</v>
      </c>
      <c r="Y237" s="3947" t="n">
        <v>14992149</v>
      </c>
      <c r="Z237" s="3947" t="n">
        <v>0</v>
      </c>
      <c r="AA237" s="3947" t="n">
        <v>0</v>
      </c>
      <c r="AB237" s="3947" t="n">
        <v>0</v>
      </c>
      <c r="AC237" s="3947" t="n">
        <v>0</v>
      </c>
      <c r="AD237" s="3947" t="n">
        <v>0</v>
      </c>
      <c r="AE237" s="3947" t="n">
        <v>0</v>
      </c>
      <c r="AF237" s="3947" t="n">
        <v>0</v>
      </c>
      <c r="AG237" s="3947" t="n">
        <v>0</v>
      </c>
      <c r="AH237" s="3947" t="n">
        <v>0</v>
      </c>
      <c r="AI237" s="3947" t="n">
        <v>7322166</v>
      </c>
      <c r="AJ237" s="3947" t="n">
        <v>0</v>
      </c>
      <c r="AK237" s="3947" t="n">
        <v>7322166</v>
      </c>
      <c r="AL237" s="3947" t="n">
        <v>0</v>
      </c>
      <c r="AM237" s="3947" t="n">
        <v>0</v>
      </c>
      <c r="AN237" s="3947" t="n">
        <v>0</v>
      </c>
      <c r="AO237" s="3947" t="n">
        <v>0</v>
      </c>
      <c r="AP237" s="3947" t="n">
        <v>0</v>
      </c>
      <c r="AQ237" s="3947" t="n">
        <v>7669983</v>
      </c>
      <c r="AR237" s="3947" t="n">
        <v>0</v>
      </c>
      <c r="AS237" s="3947" t="n">
        <v>7669983</v>
      </c>
      <c r="AT237" s="3947" t="n">
        <v>0</v>
      </c>
      <c r="AU237" s="3947" t="n">
        <v>0</v>
      </c>
      <c r="AV237" s="3947" t="n">
        <v>0</v>
      </c>
      <c r="AW237" s="3947" t="n">
        <v>0</v>
      </c>
      <c r="AX237" s="3948" t="n">
        <v>0</v>
      </c>
      <c r="AY237" s="3948" t="n">
        <v>10110706</v>
      </c>
      <c r="AZ237" s="3948" t="n">
        <v>0</v>
      </c>
      <c r="BA237" s="3948" t="n">
        <v>10110706</v>
      </c>
      <c r="BB237" s="3949">
        <f>I237+M237+Q237+U237+Y237+AC237+AG237+AK237+AO237+AS237+AW237+BA237</f>
        <v/>
      </c>
      <c r="BC237" s="3950" t="n"/>
    </row>
    <row customFormat="1" customHeight="1" ht="26.25" r="238" s="2028">
      <c r="A238" s="3944" t="inlineStr">
        <is>
          <t>FOURNITURES ET  INSTALLATIONS CLIMATISEURS</t>
        </is>
      </c>
      <c r="B238" s="3945" t="inlineStr">
        <is>
          <t>CONTRAT N°05/2025/DAF</t>
        </is>
      </c>
      <c r="C238" s="3946" t="n">
        <v>45789</v>
      </c>
      <c r="D238" s="3944" t="inlineStr">
        <is>
          <t>SIMEF-BTP</t>
        </is>
      </c>
      <c r="E238" s="3944" t="inlineStr">
        <is>
          <t>DAF</t>
        </is>
      </c>
      <c r="F238" s="3947" t="n">
        <v>0</v>
      </c>
      <c r="G238" s="3947" t="n">
        <v>0</v>
      </c>
      <c r="H238" s="3947" t="n">
        <v>0</v>
      </c>
      <c r="I238" s="3947" t="n">
        <v>0</v>
      </c>
      <c r="J238" s="3947" t="n">
        <v>0</v>
      </c>
      <c r="K238" s="3947" t="n">
        <v>0</v>
      </c>
      <c r="L238" s="3947" t="n">
        <v>0</v>
      </c>
      <c r="M238" s="3947" t="n">
        <v>0</v>
      </c>
      <c r="N238" s="3947" t="n">
        <v>0</v>
      </c>
      <c r="O238" s="3947" t="n">
        <v>0</v>
      </c>
      <c r="P238" s="3947" t="n">
        <v>0</v>
      </c>
      <c r="Q238" s="3947" t="n">
        <v>0</v>
      </c>
      <c r="R238" s="3947" t="n">
        <v>0</v>
      </c>
      <c r="S238" s="3947" t="n">
        <v>0</v>
      </c>
      <c r="T238" s="3947" t="n">
        <v>0</v>
      </c>
      <c r="U238" s="3947" t="n">
        <v>0</v>
      </c>
      <c r="V238" s="3947" t="n">
        <v>0</v>
      </c>
      <c r="W238" s="3947" t="n">
        <v>0</v>
      </c>
      <c r="X238" s="3947" t="n">
        <v>0</v>
      </c>
      <c r="Y238" s="3947" t="n">
        <v>0</v>
      </c>
      <c r="Z238" s="3947" t="n">
        <v>405875</v>
      </c>
      <c r="AA238" s="3947" t="n">
        <v>0</v>
      </c>
      <c r="AB238" s="3947" t="n">
        <v>0</v>
      </c>
      <c r="AC238" s="3947" t="n">
        <v>405875</v>
      </c>
      <c r="AD238" s="3947" t="n">
        <v>0</v>
      </c>
      <c r="AE238" s="3947" t="n">
        <v>0</v>
      </c>
      <c r="AF238" s="3947" t="n">
        <v>0</v>
      </c>
      <c r="AG238" s="3947" t="n">
        <v>0</v>
      </c>
      <c r="AH238" s="3947" t="n">
        <v>0</v>
      </c>
      <c r="AI238" s="3947" t="n">
        <v>0</v>
      </c>
      <c r="AJ238" s="3947" t="n">
        <v>0</v>
      </c>
      <c r="AK238" s="3947" t="n">
        <v>0</v>
      </c>
      <c r="AL238" s="3947" t="n">
        <v>0</v>
      </c>
      <c r="AM238" s="3947" t="n">
        <v>0</v>
      </c>
      <c r="AN238" s="3947" t="n">
        <v>0</v>
      </c>
      <c r="AO238" s="3947" t="n">
        <v>0</v>
      </c>
      <c r="AP238" s="3947" t="n">
        <v>0</v>
      </c>
      <c r="AQ238" s="3947" t="n">
        <v>0</v>
      </c>
      <c r="AR238" s="3947" t="n">
        <v>0</v>
      </c>
      <c r="AS238" s="3947" t="n">
        <v>0</v>
      </c>
      <c r="AT238" s="3947" t="n">
        <v>0</v>
      </c>
      <c r="AU238" s="3947" t="n">
        <v>0</v>
      </c>
      <c r="AV238" s="3947" t="n">
        <v>0</v>
      </c>
      <c r="AW238" s="3947" t="n">
        <v>0</v>
      </c>
      <c r="AX238" s="3948" t="n">
        <v>0</v>
      </c>
      <c r="AY238" s="3948" t="n">
        <v>0</v>
      </c>
      <c r="AZ238" s="3948" t="n">
        <v>0</v>
      </c>
      <c r="BA238" s="3948" t="n">
        <v>0</v>
      </c>
      <c r="BB238" s="3949">
        <f>I238+M238+Q238+U238+Y238+AC238+AG238+AK238+AO238+AS238+AW238+BA238</f>
        <v/>
      </c>
      <c r="BC238" s="3950" t="n"/>
    </row>
    <row customFormat="1" r="239" s="2012">
      <c r="A239" s="3944" t="n"/>
      <c r="B239" s="3945" t="n"/>
      <c r="C239" s="3946" t="n"/>
      <c r="D239" s="3944" t="n"/>
      <c r="E239" s="3944" t="n"/>
      <c r="F239" s="3947" t="n"/>
      <c r="G239" s="3947" t="n"/>
      <c r="H239" s="3947" t="n"/>
      <c r="I239" s="3947" t="n"/>
      <c r="J239" s="3947" t="n"/>
      <c r="K239" s="3947" t="n"/>
      <c r="L239" s="3947" t="n"/>
      <c r="M239" s="3947" t="n"/>
      <c r="N239" s="3947" t="n"/>
      <c r="O239" s="3947" t="n"/>
      <c r="P239" s="3947" t="n"/>
      <c r="Q239" s="3947" t="n"/>
      <c r="R239" s="3947" t="n"/>
      <c r="S239" s="3947" t="n"/>
      <c r="T239" s="3947" t="n"/>
      <c r="U239" s="3947" t="n"/>
      <c r="V239" s="3947" t="n"/>
      <c r="W239" s="3947" t="n"/>
      <c r="X239" s="3947" t="n"/>
      <c r="Y239" s="3947" t="n"/>
      <c r="Z239" s="3947" t="n"/>
      <c r="AA239" s="3947" t="n"/>
      <c r="AB239" s="3947" t="n"/>
      <c r="AC239" s="3947" t="n"/>
      <c r="AD239" s="3947" t="n"/>
      <c r="AE239" s="3947" t="n"/>
      <c r="AF239" s="3947" t="n"/>
      <c r="AG239" s="3947" t="n"/>
      <c r="AH239" s="3947" t="n"/>
      <c r="AI239" s="3947" t="n"/>
      <c r="AJ239" s="3947" t="n"/>
      <c r="AK239" s="3947" t="n"/>
      <c r="AL239" s="3947" t="n"/>
      <c r="AM239" s="3947" t="n"/>
      <c r="AN239" s="3947" t="n"/>
      <c r="AO239" s="3947" t="n"/>
      <c r="AP239" s="3947" t="n"/>
      <c r="AQ239" s="3947" t="n"/>
      <c r="AR239" s="3947" t="n"/>
      <c r="AS239" s="3947" t="n"/>
      <c r="AT239" s="3947" t="n"/>
      <c r="AU239" s="3947" t="n"/>
      <c r="AV239" s="3947" t="n"/>
      <c r="AW239" s="3947" t="n"/>
      <c r="AX239" s="3948" t="n"/>
      <c r="AY239" s="3948" t="n"/>
      <c r="AZ239" s="3948" t="n"/>
      <c r="BA239" s="3948" t="n"/>
      <c r="BB239" s="3949" t="n"/>
      <c r="BC239" s="3950" t="n"/>
    </row>
    <row customFormat="1" customHeight="1" ht="27.75" r="240" s="2012">
      <c r="A240" s="2013" t="inlineStr">
        <is>
          <t>TOTAL</t>
        </is>
      </c>
      <c r="B240" s="2014" t="n"/>
      <c r="C240" s="2015" t="n"/>
      <c r="D240" s="2016" t="n"/>
      <c r="E240" s="2016" t="n"/>
      <c r="F240" s="3775">
        <f>SUM(F7:F238)</f>
        <v/>
      </c>
      <c r="G240" s="3775">
        <f>SUM(G7:G238)</f>
        <v/>
      </c>
      <c r="H240" s="3775">
        <f>SUM(H7:H238)</f>
        <v/>
      </c>
      <c r="I240" s="3775">
        <f>SUM(I7:I238)</f>
        <v/>
      </c>
      <c r="J240" s="3775">
        <f>SUM(J7:J238)</f>
        <v/>
      </c>
      <c r="K240" s="3775">
        <f>SUM(K7:K238)</f>
        <v/>
      </c>
      <c r="L240" s="3775">
        <f>SUM(L7:L238)</f>
        <v/>
      </c>
      <c r="M240" s="3775">
        <f>SUM(M7:M238)</f>
        <v/>
      </c>
      <c r="N240" s="3775">
        <f>SUM(N7:N238)</f>
        <v/>
      </c>
      <c r="O240" s="3775">
        <f>SUM(O7:O238)</f>
        <v/>
      </c>
      <c r="P240" s="3775">
        <f>SUM(P7:P238)</f>
        <v/>
      </c>
      <c r="Q240" s="3775">
        <f>SUM(Q7:Q238)</f>
        <v/>
      </c>
      <c r="R240" s="3775">
        <f>SUM(R7:R238)</f>
        <v/>
      </c>
      <c r="S240" s="3775">
        <f>SUM(S7:S238)</f>
        <v/>
      </c>
      <c r="T240" s="3775">
        <f>SUM(T7:T238)</f>
        <v/>
      </c>
      <c r="U240" s="3775">
        <f>SUM(U7:U238)</f>
        <v/>
      </c>
      <c r="V240" s="3775">
        <f>SUM(V7:V238)</f>
        <v/>
      </c>
      <c r="W240" s="3775">
        <f>SUM(W7:W238)</f>
        <v/>
      </c>
      <c r="X240" s="3775">
        <f>SUM(X7:X238)</f>
        <v/>
      </c>
      <c r="Y240" s="3775">
        <f>SUM(Y7:Y238)</f>
        <v/>
      </c>
      <c r="Z240" s="3775">
        <f>SUM(Z7:Z238)</f>
        <v/>
      </c>
      <c r="AA240" s="3775">
        <f>SUM(AA7:AA238)</f>
        <v/>
      </c>
      <c r="AB240" s="3775">
        <f>SUM(AB7:AB238)</f>
        <v/>
      </c>
      <c r="AC240" s="3775">
        <f>SUM(AC7:AC238)</f>
        <v/>
      </c>
      <c r="AD240" s="3775">
        <f>SUM(AD7:AD238)</f>
        <v/>
      </c>
      <c r="AE240" s="3775">
        <f>SUM(AE7:AE238)</f>
        <v/>
      </c>
      <c r="AF240" s="3775">
        <f>SUM(AF7:AF238)</f>
        <v/>
      </c>
      <c r="AG240" s="3775">
        <f>SUM(AG7:AG238)</f>
        <v/>
      </c>
      <c r="AH240" s="3775">
        <f>SUM(AH7:AH238)</f>
        <v/>
      </c>
      <c r="AI240" s="3775">
        <f>SUM(AI7:AI238)</f>
        <v/>
      </c>
      <c r="AJ240" s="3775">
        <f>SUM(AJ7:AJ238)</f>
        <v/>
      </c>
      <c r="AK240" s="3775">
        <f>SUM(AK7:AK238)</f>
        <v/>
      </c>
      <c r="AL240" s="3775">
        <f>SUM(AL7:AL238)</f>
        <v/>
      </c>
      <c r="AM240" s="3775">
        <f>SUM(AM7:AM238)</f>
        <v/>
      </c>
      <c r="AN240" s="3775">
        <f>SUM(AN7:AN238)</f>
        <v/>
      </c>
      <c r="AO240" s="3775">
        <f>SUM(AO7:AO238)</f>
        <v/>
      </c>
      <c r="AP240" s="3775">
        <f>SUM(AP7:AP238)</f>
        <v/>
      </c>
      <c r="AQ240" s="3775">
        <f>SUM(AQ7:AQ238)</f>
        <v/>
      </c>
      <c r="AR240" s="3775">
        <f>SUM(AR7:AR238)</f>
        <v/>
      </c>
      <c r="AS240" s="3775">
        <f>SUM(AS7:AS238)</f>
        <v/>
      </c>
      <c r="AT240" s="3775">
        <f>SUM(AT7:AT238)</f>
        <v/>
      </c>
      <c r="AU240" s="3775">
        <f>SUM(AU7:AU238)</f>
        <v/>
      </c>
      <c r="AV240" s="3775">
        <f>SUM(AV7:AV238)</f>
        <v/>
      </c>
      <c r="AW240" s="3775">
        <f>SUM(AW7:AW238)</f>
        <v/>
      </c>
      <c r="AX240" s="3775">
        <f>SUM(AX7:AX238)</f>
        <v/>
      </c>
      <c r="AY240" s="3775">
        <f>SUM(AY7:AY238)</f>
        <v/>
      </c>
      <c r="AZ240" s="3775">
        <f>SUM(AZ7:AZ238)</f>
        <v/>
      </c>
      <c r="BA240" s="3775">
        <f>SUM(BA7:BA238)</f>
        <v/>
      </c>
      <c r="BB240" s="3775">
        <f>SUM(BB7:BB238)</f>
        <v/>
      </c>
      <c r="BC240" s="3776">
        <f>SUM(BC7:BC238)</f>
        <v/>
      </c>
    </row>
    <row customFormat="1" customHeight="1" ht="30" r="241" s="2012">
      <c r="A241" s="2019" t="n"/>
      <c r="B241" s="2020" t="n"/>
      <c r="C241" s="2021" t="n"/>
      <c r="D241" s="2022" t="n"/>
      <c r="E241" s="2022" t="n"/>
      <c r="F241" s="3777" t="n"/>
      <c r="G241" s="3777" t="n"/>
      <c r="H241" s="3777" t="n"/>
      <c r="I241" s="3777" t="n"/>
      <c r="J241" s="3777" t="n"/>
      <c r="K241" s="3777" t="n"/>
      <c r="L241" s="3777" t="n"/>
      <c r="M241" s="3777" t="n"/>
      <c r="N241" s="3777" t="n"/>
      <c r="O241" s="3777" t="n"/>
      <c r="P241" s="3777" t="n"/>
      <c r="Q241" s="3777" t="n"/>
      <c r="R241" s="3777" t="n"/>
      <c r="S241" s="3777" t="n"/>
      <c r="T241" s="3777" t="n"/>
      <c r="U241" s="3777" t="n"/>
      <c r="V241" s="3777" t="n"/>
      <c r="W241" s="3777" t="n"/>
      <c r="X241" s="3777" t="n"/>
      <c r="Y241" s="3777" t="n"/>
      <c r="Z241" s="3777" t="n"/>
      <c r="AA241" s="3777" t="n"/>
      <c r="AB241" s="3777" t="n"/>
      <c r="AC241" s="3777" t="n"/>
      <c r="AD241" s="3777" t="n"/>
      <c r="AE241" s="3777" t="n"/>
      <c r="AF241" s="3777" t="n"/>
      <c r="AG241" s="3777" t="n"/>
      <c r="AH241" s="3777" t="n"/>
      <c r="AI241" s="3777" t="n"/>
      <c r="AJ241" s="3777" t="n"/>
      <c r="AK241" s="3777" t="n"/>
      <c r="AL241" s="3777" t="n"/>
      <c r="AM241" s="3777" t="n"/>
      <c r="AN241" s="3777" t="n"/>
      <c r="AO241" s="3777" t="n"/>
      <c r="AP241" s="3777" t="n"/>
      <c r="AQ241" s="3777" t="n"/>
      <c r="AR241" s="3777" t="n"/>
      <c r="AS241" s="3777" t="n"/>
      <c r="AT241" s="3777" t="n"/>
      <c r="AU241" s="3777" t="n"/>
      <c r="AV241" s="3777" t="n"/>
      <c r="AW241" s="3777" t="n"/>
      <c r="AX241" s="3777" t="n"/>
      <c r="AY241" s="3777" t="n"/>
      <c r="AZ241" s="3777" t="n"/>
      <c r="BA241" s="3777" t="n"/>
      <c r="BB241" s="3778" t="n"/>
      <c r="BC241" s="3777" t="n"/>
    </row>
    <row customFormat="1" customHeight="1" ht="30" r="242" s="2012">
      <c r="A242" s="1978" t="n"/>
      <c r="B242" s="1979" t="n"/>
      <c r="C242" s="1980" t="n"/>
      <c r="D242" s="3758" t="n"/>
      <c r="E242" s="3758" t="n"/>
      <c r="F242" s="3758" t="n"/>
      <c r="G242" s="3758" t="n"/>
      <c r="H242" s="3758" t="n"/>
      <c r="I242" s="3758" t="n"/>
      <c r="J242" s="3758" t="n"/>
      <c r="K242" s="3758" t="n"/>
      <c r="L242" s="3758" t="n"/>
      <c r="M242" s="3758" t="n"/>
      <c r="N242" s="3758" t="n"/>
      <c r="O242" s="3758" t="n"/>
      <c r="P242" s="1979" t="n"/>
      <c r="Q242" s="3758" t="n"/>
      <c r="R242" s="3758" t="n"/>
      <c r="S242" s="3758" t="n"/>
      <c r="T242" s="3758" t="n"/>
      <c r="U242" s="3758" t="n"/>
      <c r="V242" s="3758" t="n"/>
      <c r="W242" s="3758" t="n"/>
      <c r="X242" s="3758" t="n"/>
      <c r="Y242" s="3758" t="n"/>
      <c r="Z242" s="3758" t="n"/>
      <c r="AA242" s="3758" t="n"/>
      <c r="AB242" s="3758" t="n"/>
      <c r="AC242" s="3758" t="n"/>
      <c r="AD242" s="3758" t="n"/>
      <c r="AE242" s="3758" t="n"/>
      <c r="AF242" s="3758" t="n"/>
      <c r="AG242" s="3758" t="n"/>
      <c r="AH242" s="3758" t="n"/>
      <c r="AI242" s="3758" t="n"/>
      <c r="AJ242" s="3758" t="n"/>
      <c r="AK242" s="3758" t="n"/>
      <c r="AL242" s="3758" t="n"/>
      <c r="AM242" s="3758" t="n"/>
      <c r="AN242" s="3758" t="n"/>
      <c r="AO242" s="3758" t="n"/>
      <c r="AP242" s="3758" t="n"/>
      <c r="AQ242" s="3758" t="n"/>
      <c r="AR242" s="3758" t="n"/>
      <c r="AS242" s="3758" t="n"/>
      <c r="AT242" s="3758" t="n"/>
      <c r="AU242" s="3758" t="n"/>
      <c r="AV242" s="3758" t="n"/>
      <c r="AW242" s="3758" t="n"/>
      <c r="AX242" s="3758" t="n"/>
      <c r="AY242" s="3758" t="n"/>
      <c r="AZ242" s="3758" t="n"/>
      <c r="BA242" s="1979" t="n"/>
      <c r="BB242" s="1982" t="n"/>
    </row>
    <row customFormat="1" customHeight="1" ht="30" r="243" s="2012">
      <c r="A243" s="1978" t="n"/>
      <c r="B243" s="1979" t="n"/>
      <c r="C243" s="1980" t="n"/>
      <c r="D243" s="3758" t="n"/>
      <c r="E243" s="3758" t="n"/>
      <c r="F243" s="3758" t="n"/>
      <c r="G243" s="3758" t="n"/>
      <c r="H243" s="3758" t="n"/>
      <c r="I243" s="3758" t="n"/>
      <c r="J243" s="3758" t="n"/>
      <c r="K243" s="3758" t="n"/>
      <c r="L243" s="3758" t="n"/>
      <c r="M243" s="3758" t="n"/>
      <c r="N243" s="3758" t="n"/>
      <c r="O243" s="3758" t="n"/>
      <c r="P243" s="1979" t="n"/>
      <c r="Q243" s="3758" t="n"/>
      <c r="R243" s="3758" t="n"/>
      <c r="S243" s="3758" t="n"/>
      <c r="T243" s="3758" t="n"/>
      <c r="U243" s="3758" t="n"/>
      <c r="V243" s="3758" t="n"/>
      <c r="W243" s="3758" t="n"/>
      <c r="X243" s="3758" t="n"/>
      <c r="Y243" s="3758" t="n"/>
      <c r="Z243" s="3758" t="n"/>
      <c r="AA243" s="3758" t="n"/>
      <c r="AB243" s="3758" t="n"/>
      <c r="AC243" s="3758" t="n"/>
      <c r="AD243" s="3758" t="n"/>
      <c r="AE243" s="3758" t="n"/>
      <c r="AF243" s="3758" t="n"/>
      <c r="AG243" s="3758" t="n"/>
      <c r="AH243" s="3758" t="n"/>
      <c r="AI243" s="3758" t="n"/>
      <c r="AJ243" s="3758" t="n"/>
      <c r="AK243" s="3758" t="n"/>
      <c r="AL243" s="3758" t="n"/>
      <c r="AM243" s="3758" t="n"/>
      <c r="AN243" s="3758" t="n"/>
      <c r="AO243" s="3758" t="n"/>
      <c r="AP243" s="3758" t="n"/>
      <c r="AQ243" s="3758" t="n"/>
      <c r="AR243" s="3758" t="n"/>
      <c r="AS243" s="3758" t="n"/>
      <c r="AT243" s="3758" t="n"/>
      <c r="AU243" s="3758" t="n"/>
      <c r="AV243" s="3758" t="n"/>
      <c r="AW243" s="3758" t="n"/>
      <c r="AX243" s="3758" t="n"/>
      <c r="AY243" s="3758" t="n"/>
      <c r="AZ243" s="3758" t="n"/>
      <c r="BA243" s="1979" t="n"/>
      <c r="BB243" s="3769" t="n"/>
      <c r="BC243" s="3779" t="n"/>
    </row>
    <row customFormat="1" customHeight="1" ht="30" r="244" s="2012">
      <c r="A244" s="1978" t="n"/>
      <c r="B244" s="1979" t="n"/>
      <c r="C244" s="1980" t="n"/>
      <c r="D244" s="3758" t="n"/>
      <c r="E244" s="3758" t="n"/>
      <c r="F244" s="3758" t="n"/>
      <c r="G244" s="3758" t="n"/>
      <c r="H244" s="3758" t="n"/>
      <c r="I244" s="3758" t="n"/>
      <c r="J244" s="3758" t="n"/>
      <c r="K244" s="3758" t="n"/>
      <c r="L244" s="3758" t="n"/>
      <c r="M244" s="3758" t="n"/>
      <c r="N244" s="3758" t="n"/>
      <c r="O244" s="3758" t="n"/>
      <c r="P244" s="1979" t="n"/>
      <c r="Q244" s="3758" t="n"/>
      <c r="R244" s="3758" t="n"/>
      <c r="S244" s="3758" t="n"/>
      <c r="T244" s="3758" t="n"/>
      <c r="U244" s="3758" t="n"/>
      <c r="V244" s="3758" t="n"/>
      <c r="W244" s="3758" t="n"/>
      <c r="X244" s="3758" t="n"/>
      <c r="Y244" s="3758" t="n"/>
      <c r="Z244" s="3758" t="n"/>
      <c r="AA244" s="3758" t="n"/>
      <c r="AB244" s="3758" t="n"/>
      <c r="AC244" s="3758" t="n"/>
      <c r="AD244" s="3758" t="n"/>
      <c r="AE244" s="3758" t="n"/>
      <c r="AF244" s="3758" t="n"/>
      <c r="AG244" s="3758" t="n"/>
      <c r="AH244" s="3758" t="n"/>
      <c r="AI244" s="3758" t="n"/>
      <c r="AJ244" s="3758" t="n"/>
      <c r="AK244" s="3758" t="n"/>
      <c r="AL244" s="3758" t="n"/>
      <c r="AM244" s="3758" t="n"/>
      <c r="AN244" s="3758" t="n"/>
      <c r="AO244" s="3758" t="n"/>
      <c r="AP244" s="3758" t="n"/>
      <c r="AQ244" s="3758" t="n"/>
      <c r="AR244" s="3758" t="n"/>
      <c r="AS244" s="3758" t="n"/>
      <c r="AT244" s="3758" t="n"/>
      <c r="AU244" s="3758" t="n"/>
      <c r="AV244" s="3758" t="n"/>
      <c r="AW244" s="3758" t="n"/>
      <c r="AX244" s="3758" t="n"/>
      <c r="AY244" s="3758" t="n"/>
      <c r="AZ244" s="3758" t="n"/>
      <c r="BA244" s="1979" t="n"/>
      <c r="BB244" s="3769" t="n"/>
    </row>
    <row customFormat="1" customHeight="1" ht="30" r="245" s="2012">
      <c r="A245" s="1978" t="n"/>
      <c r="B245" s="1979" t="n"/>
      <c r="C245" s="1980" t="n"/>
      <c r="D245" s="3758" t="n"/>
      <c r="E245" s="3758" t="n"/>
      <c r="F245" s="3758" t="n"/>
      <c r="G245" s="3758" t="n"/>
      <c r="H245" s="3758" t="n"/>
      <c r="I245" s="3758" t="n"/>
      <c r="J245" s="3758" t="n"/>
      <c r="K245" s="3758" t="n"/>
      <c r="L245" s="3758" t="n"/>
      <c r="M245" s="3758" t="n"/>
      <c r="N245" s="3758" t="n"/>
      <c r="O245" s="3758" t="n"/>
      <c r="P245" s="1979" t="n"/>
      <c r="Q245" s="3758" t="n"/>
      <c r="R245" s="3758" t="n"/>
      <c r="S245" s="3758" t="n"/>
      <c r="T245" s="3758" t="n"/>
      <c r="U245" s="3758" t="n"/>
      <c r="V245" s="3758" t="n"/>
      <c r="W245" s="3758" t="n"/>
      <c r="X245" s="3758" t="n"/>
      <c r="Y245" s="3758" t="n"/>
      <c r="Z245" s="3758" t="n"/>
      <c r="AA245" s="3758" t="n"/>
      <c r="AB245" s="3758" t="n"/>
      <c r="AC245" s="3758" t="n"/>
      <c r="AD245" s="3758" t="n"/>
      <c r="AE245" s="3758" t="n"/>
      <c r="AF245" s="3758" t="n"/>
      <c r="AG245" s="3758" t="n"/>
      <c r="AH245" s="3758" t="n"/>
      <c r="AI245" s="3758" t="n"/>
      <c r="AJ245" s="3758" t="n"/>
      <c r="AK245" s="3758" t="n"/>
      <c r="AL245" s="3758" t="n"/>
      <c r="AM245" s="3758" t="n"/>
      <c r="AN245" s="3758" t="n"/>
      <c r="AO245" s="3758" t="n"/>
      <c r="AP245" s="3758" t="n"/>
      <c r="AQ245" s="3758" t="n"/>
      <c r="AR245" s="3758" t="n"/>
      <c r="AS245" s="3758" t="n"/>
      <c r="AT245" s="3758" t="n"/>
      <c r="AU245" s="3758" t="n"/>
      <c r="AV245" s="3758" t="n"/>
      <c r="AW245" s="3758" t="n"/>
      <c r="AX245" s="3758" t="n"/>
      <c r="AY245" s="3758" t="n"/>
      <c r="AZ245" s="3758" t="n"/>
      <c r="BA245" s="1979" t="n"/>
      <c r="BC245" s="3780">
        <f>BB13+BB14</f>
        <v/>
      </c>
    </row>
    <row customFormat="1" customHeight="1" ht="30" r="246" s="2012">
      <c r="A246" s="1978" t="n"/>
      <c r="B246" s="1979" t="n"/>
      <c r="C246" s="1980" t="n"/>
      <c r="D246" s="3758" t="n"/>
      <c r="E246" s="3758" t="n"/>
      <c r="F246" s="3758" t="n"/>
      <c r="G246" s="3758" t="n"/>
      <c r="H246" s="3758" t="n"/>
      <c r="I246" s="3758" t="n"/>
      <c r="J246" s="3758" t="n"/>
      <c r="K246" s="3758" t="n"/>
      <c r="L246" s="3758" t="n"/>
      <c r="M246" s="3758" t="n"/>
      <c r="N246" s="3758" t="n"/>
      <c r="O246" s="3758" t="n"/>
      <c r="P246" s="1979" t="n"/>
      <c r="Q246" s="3758" t="n"/>
      <c r="R246" s="3758" t="n"/>
      <c r="S246" s="3758" t="n"/>
      <c r="T246" s="3758" t="n"/>
      <c r="U246" s="3758" t="n"/>
      <c r="V246" s="3758" t="n"/>
      <c r="W246" s="3758" t="n"/>
      <c r="X246" s="3758" t="n"/>
      <c r="Y246" s="3758" t="n"/>
      <c r="Z246" s="3758" t="n"/>
      <c r="AA246" s="3758" t="n"/>
      <c r="AB246" s="3758" t="n"/>
      <c r="AC246" s="3758" t="n"/>
      <c r="AD246" s="3758" t="n"/>
      <c r="AE246" s="3758" t="n"/>
      <c r="AF246" s="3758" t="n"/>
      <c r="AG246" s="3758" t="n"/>
      <c r="AH246" s="3758" t="n"/>
      <c r="AI246" s="3758" t="n"/>
      <c r="AJ246" s="3758" t="n"/>
      <c r="AK246" s="3758" t="n"/>
      <c r="AL246" s="3758" t="n"/>
      <c r="AM246" s="3758" t="n"/>
      <c r="AN246" s="3758" t="n"/>
      <c r="AO246" s="3758" t="n"/>
      <c r="AP246" s="3758" t="n"/>
      <c r="AQ246" s="3758" t="n"/>
      <c r="AR246" s="3758" t="n"/>
      <c r="AS246" s="3758" t="n"/>
      <c r="AT246" s="3758" t="n"/>
      <c r="AU246" s="3758" t="n"/>
      <c r="AV246" s="3758" t="n"/>
      <c r="AW246" s="3758" t="n"/>
      <c r="AX246" s="3758" t="n"/>
      <c r="AY246" s="3758" t="n"/>
      <c r="AZ246" s="3758" t="n"/>
      <c r="BA246" s="1979" t="n"/>
      <c r="BC246" s="3780">
        <f>BC13-BB12</f>
        <v/>
      </c>
    </row>
    <row customFormat="1" customHeight="1" ht="30" r="247" s="2012">
      <c r="A247" s="1978" t="n"/>
      <c r="B247" s="1979" t="n"/>
      <c r="C247" s="1980" t="n"/>
      <c r="D247" s="3758" t="n"/>
      <c r="E247" s="3758" t="n"/>
      <c r="F247" s="3758" t="n"/>
      <c r="G247" s="3758" t="n"/>
      <c r="H247" s="3758" t="n"/>
      <c r="I247" s="3758" t="n"/>
      <c r="J247" s="3758" t="n"/>
      <c r="K247" s="3758" t="n"/>
      <c r="L247" s="3758" t="n"/>
      <c r="M247" s="3758" t="n"/>
      <c r="N247" s="3758" t="n"/>
      <c r="O247" s="3758" t="n"/>
      <c r="P247" s="1979" t="n"/>
      <c r="Q247" s="3758" t="n"/>
      <c r="R247" s="3758" t="n"/>
      <c r="S247" s="3758" t="n"/>
      <c r="T247" s="3758" t="n"/>
      <c r="U247" s="3758" t="n"/>
      <c r="V247" s="3758" t="n"/>
      <c r="W247" s="3758" t="n"/>
      <c r="X247" s="3758" t="n"/>
      <c r="Y247" s="3758" t="n"/>
      <c r="Z247" s="3758" t="n"/>
      <c r="AA247" s="3758" t="n"/>
      <c r="AB247" s="3758" t="n"/>
      <c r="AC247" s="3758" t="n"/>
      <c r="AD247" s="3758" t="n"/>
      <c r="AE247" s="3758" t="n"/>
      <c r="AF247" s="3758" t="n"/>
      <c r="AG247" s="3758" t="n"/>
      <c r="AH247" s="3758" t="n"/>
      <c r="AI247" s="3758" t="n"/>
      <c r="AJ247" s="3758" t="n"/>
      <c r="AK247" s="3758" t="n"/>
      <c r="AL247" s="3758" t="n"/>
      <c r="AM247" s="3758" t="n"/>
      <c r="AN247" s="3758" t="n"/>
      <c r="AO247" s="3758" t="n"/>
      <c r="AP247" s="3758" t="n"/>
      <c r="AQ247" s="3758" t="n"/>
      <c r="AR247" s="3758" t="n"/>
      <c r="AS247" s="3758" t="n"/>
      <c r="AT247" s="3758" t="n"/>
      <c r="AU247" s="3758" t="n"/>
      <c r="AV247" s="3758" t="n"/>
      <c r="AW247" s="3758" t="n"/>
      <c r="AX247" s="3758" t="n"/>
      <c r="AY247" s="3758" t="n"/>
      <c r="AZ247" s="3758" t="n"/>
      <c r="BA247" s="1979" t="n"/>
      <c r="BB247" s="3769" t="n"/>
    </row>
    <row customFormat="1" customHeight="1" ht="30" r="248" s="2012">
      <c r="A248" s="1978" t="n"/>
      <c r="B248" s="1979" t="n"/>
      <c r="C248" s="1980" t="n"/>
      <c r="D248" s="3758" t="n"/>
      <c r="E248" s="3758" t="n"/>
      <c r="F248" s="3758" t="n"/>
      <c r="G248" s="3758" t="n"/>
      <c r="H248" s="3758" t="n"/>
      <c r="I248" s="3758" t="n"/>
      <c r="J248" s="3758" t="n"/>
      <c r="K248" s="3758" t="n"/>
      <c r="L248" s="3758" t="n"/>
      <c r="M248" s="3758" t="n"/>
      <c r="N248" s="3758" t="n"/>
      <c r="O248" s="3758" t="n"/>
      <c r="P248" s="1979" t="n"/>
      <c r="Q248" s="3758" t="n"/>
      <c r="R248" s="3758" t="n"/>
      <c r="S248" s="3758" t="n"/>
      <c r="T248" s="3758" t="n"/>
      <c r="U248" s="3758" t="n"/>
      <c r="V248" s="3758" t="n"/>
      <c r="W248" s="3758" t="n"/>
      <c r="X248" s="3758" t="n"/>
      <c r="Y248" s="3758" t="n"/>
      <c r="Z248" s="3758" t="n"/>
      <c r="AA248" s="3758" t="n"/>
      <c r="AB248" s="3758" t="n"/>
      <c r="AC248" s="3758" t="n"/>
      <c r="AD248" s="3758" t="n"/>
      <c r="AE248" s="3758" t="n"/>
      <c r="AF248" s="3758" t="n"/>
      <c r="AG248" s="3758" t="n"/>
      <c r="AH248" s="3758" t="n"/>
      <c r="AI248" s="3758" t="n"/>
      <c r="AJ248" s="3758" t="n"/>
      <c r="AK248" s="3758" t="n"/>
      <c r="AL248" s="3758" t="n"/>
      <c r="AM248" s="3758" t="n"/>
      <c r="AN248" s="3758" t="n"/>
      <c r="AO248" s="3758" t="n"/>
      <c r="AP248" s="3758" t="n"/>
      <c r="AQ248" s="3758" t="n"/>
      <c r="AR248" s="3758" t="n"/>
      <c r="AS248" s="3758" t="n"/>
      <c r="AT248" s="3758" t="n"/>
      <c r="AU248" s="3758" t="n"/>
      <c r="AV248" s="3758" t="n"/>
      <c r="AW248" s="3758" t="n"/>
      <c r="AX248" s="3758" t="n"/>
      <c r="AY248" s="3758" t="n"/>
      <c r="AZ248" s="3758" t="n"/>
      <c r="BA248" s="1979" t="n"/>
      <c r="BB248" s="3781" t="n"/>
    </row>
    <row customFormat="1" customHeight="1" ht="30" r="249" s="2012">
      <c r="A249" s="1978" t="n"/>
      <c r="B249" s="1979" t="n"/>
      <c r="C249" s="1980" t="n"/>
      <c r="D249" s="3758" t="n"/>
      <c r="E249" s="3758" t="n"/>
      <c r="F249" s="3758" t="n"/>
      <c r="G249" s="3758" t="n"/>
      <c r="H249" s="3758" t="n"/>
      <c r="I249" s="3758" t="n"/>
      <c r="J249" s="3758" t="n"/>
      <c r="K249" s="3758" t="n"/>
      <c r="L249" s="3758" t="n"/>
      <c r="M249" s="3758" t="n"/>
      <c r="N249" s="3758" t="n"/>
      <c r="O249" s="3758" t="n"/>
      <c r="P249" s="1979" t="n"/>
      <c r="Q249" s="3758" t="n"/>
      <c r="R249" s="3758" t="n"/>
      <c r="S249" s="3758" t="n"/>
      <c r="T249" s="3758" t="n"/>
      <c r="U249" s="3758" t="n"/>
      <c r="V249" s="3758" t="n"/>
      <c r="W249" s="3758" t="n"/>
      <c r="X249" s="3758" t="n"/>
      <c r="Y249" s="3758" t="n"/>
      <c r="Z249" s="3758" t="n"/>
      <c r="AA249" s="3758" t="n"/>
      <c r="AB249" s="3758" t="n"/>
      <c r="AC249" s="3758" t="n"/>
      <c r="AD249" s="3758" t="n"/>
      <c r="AE249" s="3758" t="n"/>
      <c r="AF249" s="3758" t="n"/>
      <c r="AG249" s="3758" t="n"/>
      <c r="AH249" s="3758" t="n"/>
      <c r="AI249" s="3758" t="n"/>
      <c r="AJ249" s="3758" t="n"/>
      <c r="AK249" s="3758" t="n"/>
      <c r="AL249" s="3758" t="n"/>
      <c r="AM249" s="3758" t="n"/>
      <c r="AN249" s="3758" t="n"/>
      <c r="AO249" s="3758" t="n"/>
      <c r="AP249" s="3758" t="n"/>
      <c r="AQ249" s="3758" t="n"/>
      <c r="AR249" s="3758" t="n"/>
      <c r="AS249" s="3758" t="n"/>
      <c r="AT249" s="3758" t="n"/>
      <c r="AU249" s="3758" t="n"/>
      <c r="AV249" s="3758" t="n"/>
      <c r="AW249" s="3758" t="n"/>
      <c r="AX249" s="3758" t="n"/>
      <c r="AY249" s="3758" t="n"/>
      <c r="AZ249" s="3758" t="n"/>
      <c r="BA249" s="1979" t="n"/>
      <c r="BB249" s="3782" t="n"/>
    </row>
    <row customFormat="1" customHeight="1" ht="30" r="250" s="2012">
      <c r="A250" s="1978" t="n"/>
      <c r="B250" s="1979" t="n"/>
      <c r="C250" s="1980" t="n"/>
      <c r="D250" s="3758" t="n"/>
      <c r="E250" s="3758" t="n"/>
      <c r="F250" s="3758" t="n"/>
      <c r="G250" s="3758" t="n"/>
      <c r="H250" s="3758" t="n"/>
      <c r="I250" s="3758" t="n"/>
      <c r="J250" s="3758" t="n"/>
      <c r="K250" s="3758" t="n"/>
      <c r="L250" s="3758" t="n"/>
      <c r="M250" s="3758" t="n"/>
      <c r="N250" s="3758" t="n"/>
      <c r="O250" s="3758" t="n"/>
      <c r="P250" s="3758" t="n"/>
      <c r="Q250" s="3758" t="n"/>
      <c r="R250" s="3758" t="n"/>
      <c r="S250" s="3758" t="n"/>
      <c r="T250" s="3758" t="n"/>
      <c r="U250" s="3758" t="n"/>
      <c r="V250" s="3758" t="n"/>
      <c r="W250" s="3758" t="n"/>
      <c r="X250" s="3758" t="n"/>
      <c r="Y250" s="3758" t="n"/>
      <c r="Z250" s="3758" t="n"/>
      <c r="AA250" s="3758" t="n"/>
      <c r="AB250" s="3758" t="n"/>
      <c r="AC250" s="3758" t="n"/>
      <c r="AD250" s="3758" t="n"/>
      <c r="AE250" s="3758" t="n"/>
      <c r="AF250" s="3758" t="n"/>
      <c r="AG250" s="3758" t="n"/>
      <c r="AH250" s="3758" t="n"/>
      <c r="AI250" s="3758" t="n"/>
      <c r="AJ250" s="3758" t="n"/>
      <c r="AK250" s="3758" t="n"/>
      <c r="AL250" s="3758" t="n"/>
      <c r="AM250" s="3758" t="n"/>
      <c r="AN250" s="3758" t="n"/>
      <c r="AO250" s="3758" t="n"/>
      <c r="AP250" s="3758" t="n"/>
      <c r="AQ250" s="3758" t="n"/>
      <c r="AR250" s="3758" t="n"/>
      <c r="AS250" s="3758" t="n"/>
      <c r="AT250" s="3758" t="n"/>
      <c r="AU250" s="3758" t="n"/>
      <c r="AV250" s="3758" t="n"/>
      <c r="AW250" s="3758" t="n"/>
      <c r="AX250" s="3758" t="n"/>
      <c r="AY250" s="3758" t="n"/>
      <c r="AZ250" s="3758" t="n"/>
      <c r="BA250" s="1979" t="n"/>
      <c r="BB250" s="1982" t="n"/>
    </row>
    <row customFormat="1" customHeight="1" ht="30" r="251" s="2012">
      <c r="A251" s="1978" t="n"/>
      <c r="B251" s="1979" t="n"/>
      <c r="C251" s="1980" t="n"/>
      <c r="D251" s="3758" t="n"/>
      <c r="E251" s="3758" t="n"/>
      <c r="F251" s="3758" t="n"/>
      <c r="G251" s="3758" t="n"/>
      <c r="H251" s="3758" t="n"/>
      <c r="I251" s="3758" t="n"/>
      <c r="J251" s="3758" t="n"/>
      <c r="K251" s="3758" t="n"/>
      <c r="L251" s="3758" t="n"/>
      <c r="M251" s="3758" t="n"/>
      <c r="N251" s="3758" t="n"/>
      <c r="O251" s="3758" t="n"/>
      <c r="P251" s="1979" t="n"/>
      <c r="Q251" s="3758" t="n"/>
      <c r="R251" s="3758" t="n"/>
      <c r="S251" s="3758" t="n"/>
      <c r="T251" s="3758" t="n"/>
      <c r="U251" s="3758" t="n"/>
      <c r="V251" s="3758" t="n"/>
      <c r="W251" s="3758" t="n"/>
      <c r="X251" s="3758" t="n"/>
      <c r="Y251" s="3758" t="n"/>
      <c r="Z251" s="3758" t="n"/>
      <c r="AA251" s="3758" t="n"/>
      <c r="AB251" s="3758" t="n"/>
      <c r="AC251" s="3758" t="n"/>
      <c r="AD251" s="3758" t="n"/>
      <c r="AE251" s="3758" t="n"/>
      <c r="AF251" s="3758" t="n"/>
      <c r="AG251" s="3758" t="n"/>
      <c r="AH251" s="3758" t="n"/>
      <c r="AI251" s="3758" t="n"/>
      <c r="AJ251" s="3758" t="n"/>
      <c r="AK251" s="3758" t="n"/>
      <c r="AL251" s="3758" t="n"/>
      <c r="AM251" s="3758" t="n"/>
      <c r="AN251" s="3758" t="n"/>
      <c r="AO251" s="3758" t="n"/>
      <c r="AP251" s="3758" t="n"/>
      <c r="AQ251" s="3758" t="n"/>
      <c r="AR251" s="3758" t="n"/>
      <c r="AS251" s="3758" t="n"/>
      <c r="AT251" s="3758" t="n"/>
      <c r="AU251" s="3758" t="n"/>
      <c r="AV251" s="3758" t="n"/>
      <c r="AW251" s="3758" t="n"/>
      <c r="AX251" s="3758" t="n"/>
      <c r="AY251" s="3758" t="n"/>
      <c r="AZ251" s="3758" t="n"/>
      <c r="BA251" s="1979" t="n"/>
      <c r="BB251" s="1982" t="n"/>
    </row>
    <row customFormat="1" customHeight="1" ht="30" r="252" s="2028">
      <c r="A252" s="1978" t="n"/>
      <c r="B252" s="1979" t="n"/>
      <c r="C252" s="1980" t="n"/>
      <c r="D252" s="3758" t="n"/>
      <c r="E252" s="3758" t="n"/>
      <c r="F252" s="3758" t="n"/>
      <c r="G252" s="3758" t="n"/>
      <c r="H252" s="3758" t="n"/>
      <c r="I252" s="3758" t="n"/>
      <c r="J252" s="3758" t="n"/>
      <c r="K252" s="3758" t="n"/>
      <c r="L252" s="3758" t="n"/>
      <c r="M252" s="3758" t="n"/>
      <c r="N252" s="3758" t="n"/>
      <c r="O252" s="3758" t="n"/>
      <c r="P252" s="1979" t="n"/>
      <c r="Q252" s="3758" t="n"/>
      <c r="R252" s="3758" t="n"/>
      <c r="S252" s="3758" t="n"/>
      <c r="T252" s="3758" t="n"/>
      <c r="U252" s="3758" t="n"/>
      <c r="V252" s="3758" t="n"/>
      <c r="W252" s="3758" t="n"/>
      <c r="X252" s="3758" t="n"/>
      <c r="Y252" s="3758" t="n"/>
      <c r="Z252" s="3758" t="n"/>
      <c r="AA252" s="3758" t="n"/>
      <c r="AB252" s="3758" t="n"/>
      <c r="AC252" s="3758" t="n"/>
      <c r="AD252" s="3758" t="n"/>
      <c r="AE252" s="3758" t="n"/>
      <c r="AF252" s="3758" t="n"/>
      <c r="AG252" s="3758" t="n"/>
      <c r="AH252" s="3758" t="n"/>
      <c r="AI252" s="3758" t="n"/>
      <c r="AJ252" s="3758" t="n"/>
      <c r="AK252" s="3758" t="n"/>
      <c r="AL252" s="3758" t="n"/>
      <c r="AM252" s="3758" t="n"/>
      <c r="AN252" s="3758" t="n"/>
      <c r="AO252" s="3758" t="n"/>
      <c r="AP252" s="3758" t="n"/>
      <c r="AQ252" s="3758" t="n"/>
      <c r="AR252" s="3758" t="n"/>
      <c r="AS252" s="3758" t="n"/>
      <c r="AT252" s="3758" t="n"/>
      <c r="AU252" s="3758" t="n"/>
      <c r="AV252" s="3758" t="n"/>
      <c r="AW252" s="3758" t="n"/>
      <c r="AX252" s="3758" t="n"/>
      <c r="AY252" s="3758" t="n"/>
      <c r="AZ252" s="3758" t="n"/>
      <c r="BA252" s="1979" t="n"/>
      <c r="BB252" s="1982" t="n"/>
    </row>
    <row customFormat="1" customHeight="1" ht="30" r="253" s="2012">
      <c r="A253" s="1978" t="n"/>
      <c r="B253" s="1979" t="n"/>
      <c r="C253" s="1980" t="n"/>
      <c r="D253" s="3758" t="n"/>
      <c r="E253" s="3758" t="n"/>
      <c r="F253" s="3758" t="n"/>
      <c r="G253" s="3758" t="n"/>
      <c r="H253" s="3758" t="n"/>
      <c r="I253" s="3758" t="n"/>
      <c r="J253" s="3758" t="n"/>
      <c r="K253" s="3758" t="n"/>
      <c r="L253" s="3758" t="n"/>
      <c r="M253" s="3758" t="n"/>
      <c r="N253" s="3758" t="n"/>
      <c r="O253" s="3758" t="n"/>
      <c r="P253" s="1979" t="n"/>
      <c r="Q253" s="3758" t="n"/>
      <c r="R253" s="3758" t="n"/>
      <c r="S253" s="3758" t="n"/>
      <c r="T253" s="3758" t="n"/>
      <c r="U253" s="3758" t="n"/>
      <c r="V253" s="3758" t="n"/>
      <c r="W253" s="3758" t="n"/>
      <c r="X253" s="3758" t="n"/>
      <c r="Y253" s="3758" t="n"/>
      <c r="Z253" s="3758" t="n"/>
      <c r="AA253" s="3758" t="n"/>
      <c r="AB253" s="3758" t="n"/>
      <c r="AC253" s="3758" t="n"/>
      <c r="AD253" s="3758" t="n"/>
      <c r="AE253" s="3758" t="n"/>
      <c r="AF253" s="3758" t="n"/>
      <c r="AG253" s="3758" t="n"/>
      <c r="AH253" s="3758" t="n"/>
      <c r="AI253" s="3758" t="n"/>
      <c r="AJ253" s="3758" t="n"/>
      <c r="AK253" s="3758" t="n"/>
      <c r="AL253" s="3758" t="n"/>
      <c r="AM253" s="3758" t="n"/>
      <c r="AN253" s="3758" t="n"/>
      <c r="AO253" s="3758" t="n"/>
      <c r="AP253" s="3758" t="n"/>
      <c r="AQ253" s="3758" t="n"/>
      <c r="AR253" s="3758" t="n"/>
      <c r="AS253" s="3758" t="n"/>
      <c r="AT253" s="3758" t="n"/>
      <c r="AU253" s="3758" t="n"/>
      <c r="AV253" s="3758" t="n"/>
      <c r="AW253" s="3758" t="n"/>
      <c r="AX253" s="3758" t="n"/>
      <c r="AY253" s="3758" t="n"/>
      <c r="AZ253" s="3758" t="n"/>
      <c r="BA253" s="1979" t="n"/>
      <c r="BB253" s="1982" t="n"/>
    </row>
    <row customFormat="1" customHeight="1" ht="30" r="254" s="2012">
      <c r="A254" s="1978" t="n"/>
      <c r="B254" s="1979" t="n"/>
      <c r="C254" s="1980" t="n"/>
      <c r="D254" s="3758" t="n"/>
      <c r="E254" s="3758" t="n"/>
      <c r="F254" s="3758" t="n"/>
      <c r="G254" s="3758" t="n"/>
      <c r="H254" s="3758" t="n"/>
      <c r="I254" s="3758" t="n"/>
      <c r="J254" s="3758" t="n"/>
      <c r="K254" s="3758" t="n"/>
      <c r="L254" s="3758" t="n"/>
      <c r="M254" s="3758" t="n"/>
      <c r="N254" s="3758" t="n"/>
      <c r="O254" s="3758" t="n"/>
      <c r="P254" s="1979" t="n"/>
      <c r="Q254" s="3758" t="n"/>
      <c r="R254" s="3758" t="n"/>
      <c r="S254" s="3758" t="n"/>
      <c r="T254" s="3758" t="n"/>
      <c r="U254" s="3758" t="n"/>
      <c r="V254" s="3758" t="n"/>
      <c r="W254" s="3758" t="n"/>
      <c r="X254" s="3758" t="n"/>
      <c r="Y254" s="3758" t="n"/>
      <c r="Z254" s="3758" t="n"/>
      <c r="AA254" s="3758" t="n"/>
      <c r="AB254" s="3758" t="n"/>
      <c r="AC254" s="3758" t="n"/>
      <c r="AD254" s="3758" t="n"/>
      <c r="AE254" s="3758" t="n"/>
      <c r="AF254" s="3758" t="n"/>
      <c r="AG254" s="3758" t="n"/>
      <c r="AH254" s="3758" t="n"/>
      <c r="AI254" s="3758" t="n"/>
      <c r="AJ254" s="3758" t="n"/>
      <c r="AK254" s="3758" t="n"/>
      <c r="AL254" s="3758" t="n"/>
      <c r="AM254" s="3758" t="n"/>
      <c r="AN254" s="3758" t="n"/>
      <c r="AO254" s="3758" t="n"/>
      <c r="AP254" s="3758" t="n"/>
      <c r="AQ254" s="3758" t="n"/>
      <c r="AR254" s="3758" t="n"/>
      <c r="AS254" s="3758" t="n"/>
      <c r="AT254" s="3758" t="n"/>
      <c r="AU254" s="3758" t="n"/>
      <c r="AV254" s="3758" t="n"/>
      <c r="AW254" s="3758" t="n"/>
      <c r="AX254" s="3758" t="n"/>
      <c r="AY254" s="3758" t="n"/>
      <c r="AZ254" s="3758" t="n"/>
      <c r="BA254" s="1979" t="n"/>
      <c r="BB254" s="1982" t="n"/>
    </row>
    <row customFormat="1" customHeight="1" ht="30" r="255" s="2012">
      <c r="A255" s="1978" t="n"/>
      <c r="B255" s="1979" t="n"/>
      <c r="C255" s="1980" t="n"/>
      <c r="D255" s="3758" t="n"/>
      <c r="E255" s="3758" t="n"/>
      <c r="F255" s="3758" t="n"/>
      <c r="G255" s="3758" t="n"/>
      <c r="H255" s="3758" t="n"/>
      <c r="I255" s="3758" t="n"/>
      <c r="J255" s="3758" t="n"/>
      <c r="K255" s="3758" t="n"/>
      <c r="L255" s="3758" t="n"/>
      <c r="M255" s="3758" t="n"/>
      <c r="N255" s="3758" t="n"/>
      <c r="O255" s="3758" t="n"/>
      <c r="P255" s="1979" t="n"/>
      <c r="Q255" s="3758" t="n"/>
      <c r="R255" s="3758" t="n"/>
      <c r="S255" s="3758" t="n"/>
      <c r="T255" s="3758" t="n"/>
      <c r="U255" s="3758" t="n"/>
      <c r="V255" s="3758" t="n"/>
      <c r="W255" s="3758" t="n"/>
      <c r="X255" s="3758" t="n"/>
      <c r="Y255" s="3758" t="n"/>
      <c r="Z255" s="3758" t="n"/>
      <c r="AA255" s="3758" t="n"/>
      <c r="AB255" s="3758" t="n"/>
      <c r="AC255" s="3758" t="n"/>
      <c r="AD255" s="3758" t="n"/>
      <c r="AE255" s="3758" t="n"/>
      <c r="AF255" s="3758" t="n"/>
      <c r="AG255" s="3758" t="n"/>
      <c r="AH255" s="3758" t="n"/>
      <c r="AI255" s="3758" t="n"/>
      <c r="AJ255" s="3758" t="n"/>
      <c r="AK255" s="3758" t="n"/>
      <c r="AL255" s="3758" t="n"/>
      <c r="AM255" s="3758" t="n"/>
      <c r="AN255" s="3758" t="n"/>
      <c r="AO255" s="3758" t="n"/>
      <c r="AP255" s="3758" t="n"/>
      <c r="AQ255" s="3758" t="n"/>
      <c r="AR255" s="3758" t="n"/>
      <c r="AS255" s="3758" t="n"/>
      <c r="AT255" s="3758" t="n"/>
      <c r="AU255" s="3758" t="n"/>
      <c r="AV255" s="3758" t="n"/>
      <c r="AW255" s="3758" t="n"/>
      <c r="AX255" s="3758" t="n"/>
      <c r="AY255" s="3758" t="n"/>
      <c r="AZ255" s="3758" t="n"/>
      <c r="BA255" s="1979" t="n"/>
      <c r="BB255" s="1982" t="n"/>
    </row>
    <row customFormat="1" customHeight="1" ht="30" r="256" s="2012">
      <c r="A256" s="1978" t="n"/>
      <c r="B256" s="1979" t="n"/>
      <c r="C256" s="1980" t="n"/>
      <c r="D256" s="3758" t="n"/>
      <c r="E256" s="3758" t="n"/>
      <c r="F256" s="3758" t="n"/>
      <c r="G256" s="3758" t="n"/>
      <c r="H256" s="3758" t="n"/>
      <c r="I256" s="3758" t="n"/>
      <c r="J256" s="3758" t="n"/>
      <c r="K256" s="3758" t="n"/>
      <c r="L256" s="3758" t="n"/>
      <c r="M256" s="3758" t="n"/>
      <c r="N256" s="3758" t="n"/>
      <c r="O256" s="3758" t="n"/>
      <c r="P256" s="1979" t="n"/>
      <c r="Q256" s="3758" t="n"/>
      <c r="R256" s="3758" t="n"/>
      <c r="S256" s="3758" t="n"/>
      <c r="T256" s="3758" t="n"/>
      <c r="U256" s="3758" t="n"/>
      <c r="V256" s="3758" t="n"/>
      <c r="W256" s="3758" t="n"/>
      <c r="X256" s="3758" t="n"/>
      <c r="Y256" s="3758" t="n"/>
      <c r="Z256" s="3758" t="n"/>
      <c r="AA256" s="3758" t="n"/>
      <c r="AB256" s="3758" t="n"/>
      <c r="AC256" s="3758" t="n"/>
      <c r="AD256" s="3758" t="n"/>
      <c r="AE256" s="3758" t="n"/>
      <c r="AF256" s="3758" t="n"/>
      <c r="AG256" s="3758" t="n"/>
      <c r="AH256" s="3758" t="n"/>
      <c r="AI256" s="3758" t="n"/>
      <c r="AJ256" s="3758" t="n"/>
      <c r="AK256" s="3758" t="n"/>
      <c r="AL256" s="3758" t="n"/>
      <c r="AM256" s="3758" t="n"/>
      <c r="AN256" s="3758" t="n"/>
      <c r="AO256" s="3758" t="n"/>
      <c r="AP256" s="3758" t="n"/>
      <c r="AQ256" s="3758" t="n"/>
      <c r="AR256" s="3758" t="n"/>
      <c r="AS256" s="3758" t="n"/>
      <c r="AT256" s="3758" t="n"/>
      <c r="AU256" s="3758" t="n"/>
      <c r="AV256" s="3758" t="n"/>
      <c r="AW256" s="3758" t="n"/>
      <c r="AX256" s="3758" t="n"/>
      <c r="AY256" s="3758" t="n"/>
      <c r="AZ256" s="3758" t="n"/>
      <c r="BA256" s="1979" t="n"/>
      <c r="BB256" s="1982" t="n"/>
    </row>
    <row customFormat="1" customHeight="1" ht="30" r="257" s="2012">
      <c r="A257" s="1978" t="n"/>
      <c r="B257" s="1979" t="n"/>
      <c r="C257" s="1980" t="n"/>
      <c r="D257" s="3758" t="n"/>
      <c r="E257" s="3758" t="n"/>
      <c r="F257" s="3758" t="n"/>
      <c r="G257" s="3758" t="n"/>
      <c r="H257" s="3758" t="n"/>
      <c r="I257" s="3758" t="n"/>
      <c r="J257" s="3758" t="n"/>
      <c r="K257" s="3758" t="n"/>
      <c r="L257" s="3758" t="n"/>
      <c r="M257" s="3758" t="n"/>
      <c r="N257" s="3758" t="n"/>
      <c r="O257" s="3758" t="n"/>
      <c r="P257" s="1979" t="n"/>
      <c r="Q257" s="3758" t="n"/>
      <c r="R257" s="3758" t="n"/>
      <c r="S257" s="3758" t="n"/>
      <c r="T257" s="3758" t="n"/>
      <c r="U257" s="3758" t="n"/>
      <c r="V257" s="3758" t="n"/>
      <c r="W257" s="3758" t="n"/>
      <c r="X257" s="3758" t="n"/>
      <c r="Y257" s="3758" t="n"/>
      <c r="Z257" s="3758" t="n"/>
      <c r="AA257" s="3758" t="n"/>
      <c r="AB257" s="3758" t="n"/>
      <c r="AC257" s="3758" t="n"/>
      <c r="AD257" s="3758" t="n"/>
      <c r="AE257" s="3758" t="n"/>
      <c r="AF257" s="3758" t="n"/>
      <c r="AG257" s="3758" t="n"/>
      <c r="AH257" s="3758" t="n"/>
      <c r="AI257" s="3758" t="n"/>
      <c r="AJ257" s="3758" t="n"/>
      <c r="AK257" s="3758" t="n"/>
      <c r="AL257" s="3758" t="n"/>
      <c r="AM257" s="3758" t="n"/>
      <c r="AN257" s="3758" t="n"/>
      <c r="AO257" s="3758" t="n"/>
      <c r="AP257" s="3758" t="n"/>
      <c r="AQ257" s="3758" t="n"/>
      <c r="AR257" s="3758" t="n"/>
      <c r="AS257" s="3758" t="n"/>
      <c r="AT257" s="3758" t="n"/>
      <c r="AU257" s="3758" t="n"/>
      <c r="AV257" s="3758" t="n"/>
      <c r="AW257" s="3758" t="n"/>
      <c r="AX257" s="3758" t="n"/>
      <c r="AY257" s="3758" t="n"/>
      <c r="AZ257" s="3758" t="n"/>
      <c r="BA257" s="1979" t="n"/>
      <c r="BB257" s="1982" t="n"/>
    </row>
    <row customFormat="1" customHeight="1" ht="30" r="258" s="2012">
      <c r="A258" s="1978" t="n"/>
      <c r="B258" s="1979" t="n"/>
      <c r="C258" s="1980" t="n"/>
      <c r="D258" s="3758" t="n"/>
      <c r="E258" s="3758" t="n"/>
      <c r="F258" s="3758" t="n"/>
      <c r="G258" s="3758" t="n"/>
      <c r="H258" s="3758" t="n"/>
      <c r="I258" s="3758" t="n"/>
      <c r="J258" s="3758" t="n"/>
      <c r="K258" s="3758" t="n"/>
      <c r="L258" s="3758" t="n"/>
      <c r="M258" s="3758" t="n"/>
      <c r="N258" s="3758" t="n"/>
      <c r="O258" s="3758" t="n"/>
      <c r="P258" s="1979" t="n"/>
      <c r="Q258" s="3758" t="n"/>
      <c r="R258" s="3758" t="n"/>
      <c r="S258" s="3758" t="n"/>
      <c r="T258" s="3758" t="n"/>
      <c r="U258" s="3758" t="n"/>
      <c r="V258" s="3758" t="n"/>
      <c r="W258" s="3758" t="n"/>
      <c r="X258" s="3758" t="n"/>
      <c r="Y258" s="3758" t="n"/>
      <c r="Z258" s="3758" t="n"/>
      <c r="AA258" s="3758" t="n"/>
      <c r="AB258" s="3758" t="n"/>
      <c r="AC258" s="3758" t="n"/>
      <c r="AD258" s="3758" t="n"/>
      <c r="AE258" s="3758" t="n"/>
      <c r="AF258" s="3758" t="n"/>
      <c r="AG258" s="3758" t="n"/>
      <c r="AH258" s="3758" t="n"/>
      <c r="AI258" s="3758" t="n"/>
      <c r="AJ258" s="3758" t="n"/>
      <c r="AK258" s="3758" t="n"/>
      <c r="AL258" s="3758" t="n"/>
      <c r="AM258" s="3758" t="n"/>
      <c r="AN258" s="3758" t="n"/>
      <c r="AO258" s="3758" t="n"/>
      <c r="AP258" s="3758" t="n"/>
      <c r="AQ258" s="3758" t="n"/>
      <c r="AR258" s="3758" t="n"/>
      <c r="AS258" s="3758" t="n"/>
      <c r="AT258" s="3758" t="n"/>
      <c r="AU258" s="3758" t="n"/>
      <c r="AV258" s="3758" t="n"/>
      <c r="AW258" s="3758" t="n"/>
      <c r="AX258" s="3758" t="n"/>
      <c r="AY258" s="3758" t="n"/>
      <c r="AZ258" s="3758" t="n"/>
      <c r="BA258" s="1979" t="n"/>
      <c r="BB258" s="1982" t="n"/>
    </row>
    <row customFormat="1" customHeight="1" ht="30" r="259" s="2012">
      <c r="A259" s="1978" t="n"/>
      <c r="B259" s="1979" t="n"/>
      <c r="C259" s="1980" t="n"/>
      <c r="D259" s="3758" t="n"/>
      <c r="E259" s="3758" t="n"/>
      <c r="F259" s="3758" t="n"/>
      <c r="G259" s="3758" t="n"/>
      <c r="H259" s="3758" t="n"/>
      <c r="I259" s="3758" t="n"/>
      <c r="J259" s="3758" t="n"/>
      <c r="K259" s="3758" t="n"/>
      <c r="L259" s="3758" t="n"/>
      <c r="M259" s="3758" t="n"/>
      <c r="N259" s="3758" t="n"/>
      <c r="O259" s="3758" t="n"/>
      <c r="P259" s="1979" t="n"/>
      <c r="Q259" s="3758" t="n"/>
      <c r="R259" s="3758" t="n"/>
      <c r="S259" s="3758" t="n"/>
      <c r="T259" s="3758" t="n"/>
      <c r="U259" s="3758" t="n"/>
      <c r="V259" s="3758" t="n"/>
      <c r="W259" s="3758" t="n"/>
      <c r="X259" s="3758" t="n"/>
      <c r="Y259" s="3758" t="n"/>
      <c r="Z259" s="3758" t="n"/>
      <c r="AA259" s="3758" t="n"/>
      <c r="AB259" s="3758" t="n"/>
      <c r="AC259" s="3758" t="n"/>
      <c r="AD259" s="3758" t="n"/>
      <c r="AE259" s="3758" t="n"/>
      <c r="AF259" s="3758" t="n"/>
      <c r="AG259" s="3758" t="n"/>
      <c r="AH259" s="3758" t="n"/>
      <c r="AI259" s="3758" t="n"/>
      <c r="AJ259" s="3758" t="n"/>
      <c r="AK259" s="3758" t="n"/>
      <c r="AL259" s="3758" t="n"/>
      <c r="AM259" s="3758" t="n"/>
      <c r="AN259" s="3758" t="n"/>
      <c r="AO259" s="3758" t="n"/>
      <c r="AP259" s="3758" t="n"/>
      <c r="AQ259" s="3758" t="n"/>
      <c r="AR259" s="3758" t="n"/>
      <c r="AS259" s="3758" t="n"/>
      <c r="AT259" s="3758" t="n"/>
      <c r="AU259" s="3758" t="n"/>
      <c r="AV259" s="3758" t="n"/>
      <c r="AW259" s="3758" t="n"/>
      <c r="AX259" s="3758" t="n"/>
      <c r="AY259" s="3758" t="n"/>
      <c r="AZ259" s="3758" t="n"/>
      <c r="BA259" s="1979" t="n"/>
      <c r="BB259" s="1982" t="n"/>
    </row>
    <row customFormat="1" customHeight="1" ht="30" r="260" s="2012">
      <c r="A260" s="1978" t="n"/>
      <c r="B260" s="1979" t="n"/>
      <c r="C260" s="1980" t="n"/>
      <c r="D260" s="3758" t="n"/>
      <c r="E260" s="3758" t="n"/>
      <c r="F260" s="3758" t="n"/>
      <c r="G260" s="3758" t="n"/>
      <c r="H260" s="3758" t="n"/>
      <c r="I260" s="3758" t="n"/>
      <c r="J260" s="3758" t="n"/>
      <c r="K260" s="3758" t="n"/>
      <c r="L260" s="3758" t="n"/>
      <c r="M260" s="3758" t="n"/>
      <c r="N260" s="3758" t="n"/>
      <c r="O260" s="3758" t="n"/>
      <c r="P260" s="1979" t="n"/>
      <c r="Q260" s="3758" t="n"/>
      <c r="R260" s="3758" t="n"/>
      <c r="S260" s="3758" t="n"/>
      <c r="T260" s="3758" t="n"/>
      <c r="U260" s="3758" t="n"/>
      <c r="V260" s="3758" t="n"/>
      <c r="W260" s="3758" t="n"/>
      <c r="X260" s="3758" t="n"/>
      <c r="Y260" s="3758" t="n"/>
      <c r="Z260" s="3758" t="n"/>
      <c r="AA260" s="3758" t="n"/>
      <c r="AB260" s="3758" t="n"/>
      <c r="AC260" s="3758" t="n"/>
      <c r="AD260" s="3758" t="n"/>
      <c r="AE260" s="3758" t="n"/>
      <c r="AF260" s="3758" t="n"/>
      <c r="AG260" s="3758" t="n"/>
      <c r="AH260" s="3758" t="n"/>
      <c r="AI260" s="3758" t="n"/>
      <c r="AJ260" s="3758" t="n"/>
      <c r="AK260" s="3758" t="n"/>
      <c r="AL260" s="3758" t="n"/>
      <c r="AM260" s="3758" t="n"/>
      <c r="AN260" s="3758" t="n"/>
      <c r="AO260" s="3758" t="n"/>
      <c r="AP260" s="3758" t="n"/>
      <c r="AQ260" s="3758" t="n"/>
      <c r="AR260" s="3758" t="n"/>
      <c r="AS260" s="3758" t="n"/>
      <c r="AT260" s="3758" t="n"/>
      <c r="AU260" s="3758" t="n"/>
      <c r="AV260" s="3758" t="n"/>
      <c r="AW260" s="3758" t="n"/>
      <c r="AX260" s="3758" t="n"/>
      <c r="AY260" s="3758" t="n"/>
      <c r="AZ260" s="3758" t="n"/>
      <c r="BA260" s="1979" t="n"/>
      <c r="BB260" s="1982" t="n"/>
    </row>
    <row customFormat="1" customHeight="1" ht="30" r="261" s="2012">
      <c r="A261" s="1978" t="n"/>
      <c r="B261" s="1979" t="n"/>
      <c r="C261" s="1980" t="n"/>
      <c r="D261" s="3758" t="n"/>
      <c r="E261" s="3758" t="n"/>
      <c r="F261" s="3758" t="n"/>
      <c r="G261" s="3758" t="n"/>
      <c r="H261" s="3758" t="n"/>
      <c r="I261" s="3758" t="n"/>
      <c r="J261" s="3758" t="n"/>
      <c r="K261" s="3758" t="n"/>
      <c r="L261" s="3758" t="n"/>
      <c r="M261" s="3758" t="n"/>
      <c r="N261" s="3758" t="n"/>
      <c r="O261" s="3758" t="n"/>
      <c r="P261" s="1979" t="n"/>
      <c r="Q261" s="3758" t="n"/>
      <c r="R261" s="3758" t="n"/>
      <c r="S261" s="3758" t="n"/>
      <c r="T261" s="3758" t="n"/>
      <c r="U261" s="3758" t="n"/>
      <c r="V261" s="3758" t="n"/>
      <c r="W261" s="3758" t="n"/>
      <c r="X261" s="3758" t="n"/>
      <c r="Y261" s="3758" t="n"/>
      <c r="Z261" s="3758" t="n"/>
      <c r="AA261" s="3758" t="n"/>
      <c r="AB261" s="3758" t="n"/>
      <c r="AC261" s="3758" t="n"/>
      <c r="AD261" s="3758" t="n"/>
      <c r="AE261" s="3758" t="n"/>
      <c r="AF261" s="3758" t="n"/>
      <c r="AG261" s="3758" t="n"/>
      <c r="AH261" s="3758" t="n"/>
      <c r="AI261" s="3758" t="n"/>
      <c r="AJ261" s="3758" t="n"/>
      <c r="AK261" s="3758" t="n"/>
      <c r="AL261" s="3758" t="n"/>
      <c r="AM261" s="3758" t="n"/>
      <c r="AN261" s="3758" t="n"/>
      <c r="AO261" s="3758" t="n"/>
      <c r="AP261" s="3758" t="n"/>
      <c r="AQ261" s="3758" t="n"/>
      <c r="AR261" s="3758" t="n"/>
      <c r="AS261" s="3758" t="n"/>
      <c r="AT261" s="3758" t="n"/>
      <c r="AU261" s="3758" t="n"/>
      <c r="AV261" s="3758" t="n"/>
      <c r="AW261" s="3758" t="n"/>
      <c r="AX261" s="3758" t="n"/>
      <c r="AY261" s="3758" t="n"/>
      <c r="AZ261" s="3758" t="n"/>
      <c r="BA261" s="1979" t="n"/>
      <c r="BB261" s="1982" t="n"/>
    </row>
    <row customFormat="1" customHeight="1" ht="48.75" r="262" s="2012">
      <c r="A262" s="1978" t="n"/>
      <c r="B262" s="1979" t="n"/>
      <c r="C262" s="1980" t="n"/>
      <c r="D262" s="3758" t="n"/>
      <c r="E262" s="3758" t="n"/>
      <c r="F262" s="3758" t="n"/>
      <c r="G262" s="3758" t="n"/>
      <c r="H262" s="3758" t="n"/>
      <c r="I262" s="3758" t="n"/>
      <c r="J262" s="3758" t="n"/>
      <c r="K262" s="3758" t="n"/>
      <c r="L262" s="3758" t="n"/>
      <c r="M262" s="3758" t="n"/>
      <c r="N262" s="3758" t="n"/>
      <c r="O262" s="3758" t="n"/>
      <c r="P262" s="1979" t="n"/>
      <c r="Q262" s="3758" t="n"/>
      <c r="R262" s="3758" t="n"/>
      <c r="S262" s="3758" t="n"/>
      <c r="T262" s="3758" t="n"/>
      <c r="U262" s="3758" t="n"/>
      <c r="V262" s="3758" t="n"/>
      <c r="W262" s="3758" t="n"/>
      <c r="X262" s="3758" t="n"/>
      <c r="Y262" s="3758" t="n"/>
      <c r="Z262" s="3758" t="n"/>
      <c r="AA262" s="3758" t="n"/>
      <c r="AB262" s="3758" t="n"/>
      <c r="AC262" s="3758" t="n"/>
      <c r="AD262" s="3758" t="n"/>
      <c r="AE262" s="3758" t="n"/>
      <c r="AF262" s="3758" t="n"/>
      <c r="AG262" s="3758" t="n"/>
      <c r="AH262" s="3758" t="n"/>
      <c r="AI262" s="3758" t="n"/>
      <c r="AJ262" s="3758" t="n"/>
      <c r="AK262" s="3758" t="n"/>
      <c r="AL262" s="3758" t="n"/>
      <c r="AM262" s="3758" t="n"/>
      <c r="AN262" s="3758" t="n"/>
      <c r="AO262" s="3758" t="n"/>
      <c r="AP262" s="3758" t="n"/>
      <c r="AQ262" s="3758" t="n"/>
      <c r="AR262" s="3758" t="n"/>
      <c r="AS262" s="3758" t="n"/>
      <c r="AT262" s="3758" t="n"/>
      <c r="AU262" s="3758" t="n"/>
      <c r="AV262" s="3758" t="n"/>
      <c r="AW262" s="3758" t="n"/>
      <c r="AX262" s="3758" t="n"/>
      <c r="AY262" s="3758" t="n"/>
      <c r="AZ262" s="3758" t="n"/>
      <c r="BA262" s="1979" t="n"/>
      <c r="BB262" s="1982" t="n"/>
    </row>
    <row customFormat="1" customHeight="1" ht="30" r="263" s="2012">
      <c r="A263" s="1978" t="n"/>
      <c r="B263" s="1979" t="n"/>
      <c r="C263" s="1980" t="n"/>
      <c r="D263" s="3758" t="n"/>
      <c r="E263" s="3758" t="n"/>
      <c r="F263" s="3758" t="n"/>
      <c r="G263" s="3758" t="n"/>
      <c r="H263" s="3758" t="n"/>
      <c r="I263" s="3758" t="n"/>
      <c r="J263" s="3758" t="n"/>
      <c r="K263" s="3758" t="n"/>
      <c r="L263" s="3758" t="n"/>
      <c r="M263" s="3758" t="n"/>
      <c r="N263" s="3758" t="n"/>
      <c r="O263" s="3758" t="n"/>
      <c r="P263" s="1979" t="n"/>
      <c r="Q263" s="3758" t="n"/>
      <c r="R263" s="3758" t="n"/>
      <c r="S263" s="3758" t="n"/>
      <c r="T263" s="3758" t="n"/>
      <c r="U263" s="3758" t="n"/>
      <c r="V263" s="3758" t="n"/>
      <c r="W263" s="3758" t="n"/>
      <c r="X263" s="3758" t="n"/>
      <c r="Y263" s="3758" t="n"/>
      <c r="Z263" s="3758" t="n"/>
      <c r="AA263" s="3758" t="n"/>
      <c r="AB263" s="3758" t="n"/>
      <c r="AC263" s="3758" t="n"/>
      <c r="AD263" s="3758" t="n"/>
      <c r="AE263" s="3758" t="n"/>
      <c r="AF263" s="3758" t="n"/>
      <c r="AG263" s="3758" t="n"/>
      <c r="AH263" s="3758" t="n"/>
      <c r="AI263" s="3758" t="n"/>
      <c r="AJ263" s="3758" t="n"/>
      <c r="AK263" s="3758" t="n"/>
      <c r="AL263" s="3758" t="n"/>
      <c r="AM263" s="3758" t="n"/>
      <c r="AN263" s="3758" t="n"/>
      <c r="AO263" s="3758" t="n"/>
      <c r="AP263" s="3758" t="n"/>
      <c r="AQ263" s="3758" t="n"/>
      <c r="AR263" s="3758" t="n"/>
      <c r="AS263" s="3758" t="n"/>
      <c r="AT263" s="3758" t="n"/>
      <c r="AU263" s="3758" t="n"/>
      <c r="AV263" s="3758" t="n"/>
      <c r="AW263" s="3758" t="n"/>
      <c r="AX263" s="3758" t="n"/>
      <c r="AY263" s="3758" t="n"/>
      <c r="AZ263" s="3758" t="n"/>
      <c r="BA263" s="1979" t="n"/>
      <c r="BB263" s="1982" t="n"/>
    </row>
    <row customFormat="1" customHeight="1" ht="30" r="264" s="2012">
      <c r="A264" s="1978" t="n"/>
      <c r="B264" s="1979" t="n"/>
      <c r="C264" s="1980" t="n"/>
      <c r="D264" s="3758" t="n"/>
      <c r="E264" s="3758" t="n"/>
      <c r="F264" s="3758" t="n"/>
      <c r="G264" s="3758" t="n"/>
      <c r="H264" s="3758" t="n"/>
      <c r="I264" s="3758" t="n"/>
      <c r="J264" s="3758" t="n"/>
      <c r="K264" s="3758" t="n"/>
      <c r="L264" s="3758" t="n"/>
      <c r="M264" s="3758" t="n"/>
      <c r="N264" s="3758" t="n"/>
      <c r="O264" s="3758" t="n"/>
      <c r="P264" s="1979" t="n"/>
      <c r="Q264" s="3758" t="n"/>
      <c r="R264" s="3758" t="n"/>
      <c r="S264" s="3758" t="n"/>
      <c r="T264" s="3758" t="n"/>
      <c r="U264" s="3758" t="n"/>
      <c r="V264" s="3758" t="n"/>
      <c r="W264" s="3758" t="n"/>
      <c r="X264" s="3758" t="n"/>
      <c r="Y264" s="3758" t="n"/>
      <c r="Z264" s="3758" t="n"/>
      <c r="AA264" s="3758" t="n"/>
      <c r="AB264" s="3758" t="n"/>
      <c r="AC264" s="3758" t="n"/>
      <c r="AD264" s="3758" t="n"/>
      <c r="AE264" s="3758" t="n"/>
      <c r="AF264" s="3758" t="n"/>
      <c r="AG264" s="3758" t="n"/>
      <c r="AH264" s="3758" t="n"/>
      <c r="AI264" s="3758" t="n"/>
      <c r="AJ264" s="3758" t="n"/>
      <c r="AK264" s="3758" t="n"/>
      <c r="AL264" s="3758" t="n"/>
      <c r="AM264" s="3758" t="n"/>
      <c r="AN264" s="3758" t="n"/>
      <c r="AO264" s="3758" t="n"/>
      <c r="AP264" s="3758" t="n"/>
      <c r="AQ264" s="3758" t="n"/>
      <c r="AR264" s="3758" t="n"/>
      <c r="AS264" s="3758" t="n"/>
      <c r="AT264" s="3758" t="n"/>
      <c r="AU264" s="3758" t="n"/>
      <c r="AV264" s="3758" t="n"/>
      <c r="AW264" s="3758" t="n"/>
      <c r="AX264" s="3758" t="n"/>
      <c r="AY264" s="3758" t="n"/>
      <c r="AZ264" s="3758" t="n"/>
      <c r="BA264" s="1979" t="n"/>
      <c r="BB264" s="1982" t="n"/>
    </row>
    <row customFormat="1" customHeight="1" ht="30" r="265" s="2012">
      <c r="A265" s="1978" t="n"/>
      <c r="B265" s="1979" t="n"/>
      <c r="C265" s="1980" t="n"/>
      <c r="D265" s="3758" t="n"/>
      <c r="E265" s="3758" t="n"/>
      <c r="F265" s="3758" t="n"/>
      <c r="G265" s="3758" t="n"/>
      <c r="H265" s="3758" t="n"/>
      <c r="I265" s="3758" t="n"/>
      <c r="J265" s="3758" t="n"/>
      <c r="K265" s="3758" t="n"/>
      <c r="L265" s="3758" t="n"/>
      <c r="M265" s="3758" t="n"/>
      <c r="N265" s="3758" t="n"/>
      <c r="O265" s="3758" t="n"/>
      <c r="P265" s="1979" t="n"/>
      <c r="Q265" s="3758" t="n"/>
      <c r="R265" s="3758" t="n"/>
      <c r="S265" s="3758" t="n"/>
      <c r="T265" s="3758" t="n"/>
      <c r="U265" s="3758" t="n"/>
      <c r="V265" s="3758" t="n"/>
      <c r="W265" s="3758" t="n"/>
      <c r="X265" s="3758" t="n"/>
      <c r="Y265" s="3758" t="n"/>
      <c r="Z265" s="3758" t="n"/>
      <c r="AA265" s="3758" t="n"/>
      <c r="AB265" s="3758" t="n"/>
      <c r="AC265" s="3758" t="n"/>
      <c r="AD265" s="3758" t="n"/>
      <c r="AE265" s="3758" t="n"/>
      <c r="AF265" s="3758" t="n"/>
      <c r="AG265" s="3758" t="n"/>
      <c r="AH265" s="3758" t="n"/>
      <c r="AI265" s="3758" t="n"/>
      <c r="AJ265" s="3758" t="n"/>
      <c r="AK265" s="3758" t="n"/>
      <c r="AL265" s="3758" t="n"/>
      <c r="AM265" s="3758" t="n"/>
      <c r="AN265" s="3758" t="n"/>
      <c r="AO265" s="3758" t="n"/>
      <c r="AP265" s="3758" t="n"/>
      <c r="AQ265" s="3758" t="n"/>
      <c r="AR265" s="3758" t="n"/>
      <c r="AS265" s="3758" t="n"/>
      <c r="AT265" s="3758" t="n"/>
      <c r="AU265" s="3758" t="n"/>
      <c r="AV265" s="3758" t="n"/>
      <c r="AW265" s="3758" t="n"/>
      <c r="AX265" s="3758" t="n"/>
      <c r="AY265" s="3758" t="n"/>
      <c r="AZ265" s="3758" t="n"/>
      <c r="BA265" s="1979" t="n"/>
      <c r="BB265" s="1982" t="n"/>
    </row>
    <row customFormat="1" customHeight="1" ht="30" r="266" s="2012">
      <c r="A266" s="1978" t="n"/>
      <c r="B266" s="1979" t="n"/>
      <c r="C266" s="1980" t="n"/>
      <c r="D266" s="3758" t="n"/>
      <c r="E266" s="3758" t="n"/>
      <c r="F266" s="3758" t="n"/>
      <c r="G266" s="3758" t="n"/>
      <c r="H266" s="3758" t="n"/>
      <c r="I266" s="3758" t="n"/>
      <c r="J266" s="3758" t="n"/>
      <c r="K266" s="3758" t="n"/>
      <c r="L266" s="3758" t="n"/>
      <c r="M266" s="3758" t="n"/>
      <c r="N266" s="3758" t="n"/>
      <c r="O266" s="3758" t="n"/>
      <c r="P266" s="1979" t="n"/>
      <c r="Q266" s="3758" t="n"/>
      <c r="R266" s="3758" t="n"/>
      <c r="S266" s="3758" t="n"/>
      <c r="T266" s="3758" t="n"/>
      <c r="U266" s="3758" t="n"/>
      <c r="V266" s="3758" t="n"/>
      <c r="W266" s="3758" t="n"/>
      <c r="X266" s="3758" t="n"/>
      <c r="Y266" s="3758" t="n"/>
      <c r="Z266" s="3758" t="n"/>
      <c r="AA266" s="3758" t="n"/>
      <c r="AB266" s="3758" t="n"/>
      <c r="AC266" s="3758" t="n"/>
      <c r="AD266" s="3758" t="n"/>
      <c r="AE266" s="3758" t="n"/>
      <c r="AF266" s="3758" t="n"/>
      <c r="AG266" s="3758" t="n"/>
      <c r="AH266" s="3758" t="n"/>
      <c r="AI266" s="3758" t="n"/>
      <c r="AJ266" s="3758" t="n"/>
      <c r="AK266" s="3758" t="n"/>
      <c r="AL266" s="3758" t="n"/>
      <c r="AM266" s="3758" t="n"/>
      <c r="AN266" s="3758" t="n"/>
      <c r="AO266" s="3758" t="n"/>
      <c r="AP266" s="3758" t="n"/>
      <c r="AQ266" s="3758" t="n"/>
      <c r="AR266" s="3758" t="n"/>
      <c r="AS266" s="3758" t="n"/>
      <c r="AT266" s="3758" t="n"/>
      <c r="AU266" s="3758" t="n"/>
      <c r="AV266" s="3758" t="n"/>
      <c r="AW266" s="3758" t="n"/>
      <c r="AX266" s="3758" t="n"/>
      <c r="AY266" s="3758" t="n"/>
      <c r="AZ266" s="3758" t="n"/>
      <c r="BA266" s="1979" t="n"/>
      <c r="BB266" s="1982" t="n"/>
    </row>
    <row customFormat="1" customHeight="1" ht="30" r="267" s="2012">
      <c r="A267" s="1978" t="n"/>
      <c r="B267" s="1979" t="n"/>
      <c r="C267" s="1980" t="n"/>
      <c r="D267" s="3758" t="n"/>
      <c r="E267" s="3758" t="n"/>
      <c r="F267" s="3758" t="n"/>
      <c r="G267" s="3758" t="n"/>
      <c r="H267" s="3758" t="n"/>
      <c r="I267" s="3758" t="n"/>
      <c r="J267" s="3758" t="n"/>
      <c r="K267" s="3758" t="n"/>
      <c r="L267" s="3758" t="n"/>
      <c r="M267" s="3758" t="n"/>
      <c r="N267" s="3758" t="n"/>
      <c r="O267" s="3758" t="n"/>
      <c r="P267" s="1979" t="n"/>
      <c r="Q267" s="3758" t="n"/>
      <c r="R267" s="3758" t="n"/>
      <c r="S267" s="3758" t="n"/>
      <c r="T267" s="3758" t="n"/>
      <c r="U267" s="3758" t="n"/>
      <c r="V267" s="3758" t="n"/>
      <c r="W267" s="3758" t="n"/>
      <c r="X267" s="3758" t="n"/>
      <c r="Y267" s="3758" t="n"/>
      <c r="Z267" s="3758" t="n"/>
      <c r="AA267" s="3758" t="n"/>
      <c r="AB267" s="3758" t="n"/>
      <c r="AC267" s="3758" t="n"/>
      <c r="AD267" s="3758" t="n"/>
      <c r="AE267" s="3758" t="n"/>
      <c r="AF267" s="3758" t="n"/>
      <c r="AG267" s="3758" t="n"/>
      <c r="AH267" s="3758" t="n"/>
      <c r="AI267" s="3758" t="n"/>
      <c r="AJ267" s="3758" t="n"/>
      <c r="AK267" s="3758" t="n"/>
      <c r="AL267" s="3758" t="n"/>
      <c r="AM267" s="3758" t="n"/>
      <c r="AN267" s="3758" t="n"/>
      <c r="AO267" s="3758" t="n"/>
      <c r="AP267" s="3758" t="n"/>
      <c r="AQ267" s="3758" t="n"/>
      <c r="AR267" s="3758" t="n"/>
      <c r="AS267" s="3758" t="n"/>
      <c r="AT267" s="3758" t="n"/>
      <c r="AU267" s="3758" t="n"/>
      <c r="AV267" s="3758" t="n"/>
      <c r="AW267" s="3758" t="n"/>
      <c r="AX267" s="3758" t="n"/>
      <c r="AY267" s="3758" t="n"/>
      <c r="AZ267" s="3758" t="n"/>
      <c r="BA267" s="1979" t="n"/>
      <c r="BB267" s="1982" t="n"/>
    </row>
    <row customFormat="1" customHeight="1" ht="30" r="268" s="2012">
      <c r="A268" s="1978" t="n"/>
      <c r="B268" s="1979" t="n"/>
      <c r="C268" s="1980" t="n"/>
      <c r="D268" s="3758" t="n"/>
      <c r="E268" s="3758" t="n"/>
      <c r="F268" s="3758" t="n"/>
      <c r="G268" s="3758" t="n"/>
      <c r="H268" s="3758" t="n"/>
      <c r="I268" s="3758" t="n"/>
      <c r="J268" s="3758" t="n"/>
      <c r="K268" s="3758" t="n"/>
      <c r="L268" s="3758" t="n"/>
      <c r="M268" s="3758" t="n"/>
      <c r="N268" s="3758" t="n"/>
      <c r="O268" s="3758" t="n"/>
      <c r="P268" s="1979" t="n"/>
      <c r="Q268" s="3758" t="n"/>
      <c r="R268" s="3758" t="n"/>
      <c r="S268" s="3758" t="n"/>
      <c r="T268" s="3758" t="n"/>
      <c r="U268" s="3758" t="n"/>
      <c r="V268" s="3758" t="n"/>
      <c r="W268" s="3758" t="n"/>
      <c r="X268" s="3758" t="n"/>
      <c r="Y268" s="3758" t="n"/>
      <c r="Z268" s="3758" t="n"/>
      <c r="AA268" s="3758" t="n"/>
      <c r="AB268" s="3758" t="n"/>
      <c r="AC268" s="3758" t="n"/>
      <c r="AD268" s="3758" t="n"/>
      <c r="AE268" s="3758" t="n"/>
      <c r="AF268" s="3758" t="n"/>
      <c r="AG268" s="3758" t="n"/>
      <c r="AH268" s="3758" t="n"/>
      <c r="AI268" s="3758" t="n"/>
      <c r="AJ268" s="3758" t="n"/>
      <c r="AK268" s="3758" t="n"/>
      <c r="AL268" s="3758" t="n"/>
      <c r="AM268" s="3758" t="n"/>
      <c r="AN268" s="3758" t="n"/>
      <c r="AO268" s="3758" t="n"/>
      <c r="AP268" s="3758" t="n"/>
      <c r="AQ268" s="3758" t="n"/>
      <c r="AR268" s="3758" t="n"/>
      <c r="AS268" s="3758" t="n"/>
      <c r="AT268" s="3758" t="n"/>
      <c r="AU268" s="3758" t="n"/>
      <c r="AV268" s="3758" t="n"/>
      <c r="AW268" s="3758" t="n"/>
      <c r="AX268" s="3758" t="n"/>
      <c r="AY268" s="3758" t="n"/>
      <c r="AZ268" s="3758" t="n"/>
      <c r="BA268" s="1979" t="n"/>
      <c r="BB268" s="1982" t="n"/>
    </row>
    <row customFormat="1" customHeight="1" ht="30" r="269" s="2012">
      <c r="A269" s="1978" t="n"/>
      <c r="B269" s="1979" t="n"/>
      <c r="C269" s="1980" t="n"/>
      <c r="D269" s="3758" t="n"/>
      <c r="E269" s="3758" t="n"/>
      <c r="F269" s="3758" t="n"/>
      <c r="G269" s="3758" t="n"/>
      <c r="H269" s="3758" t="n"/>
      <c r="I269" s="3758" t="n"/>
      <c r="J269" s="3758" t="n"/>
      <c r="K269" s="3758" t="n"/>
      <c r="L269" s="3758" t="n"/>
      <c r="M269" s="3758" t="n"/>
      <c r="N269" s="3758" t="n"/>
      <c r="O269" s="3758" t="n"/>
      <c r="P269" s="1979" t="n"/>
      <c r="Q269" s="3758" t="n"/>
      <c r="R269" s="3758" t="n"/>
      <c r="S269" s="3758" t="n"/>
      <c r="T269" s="3758" t="n"/>
      <c r="U269" s="3758" t="n"/>
      <c r="V269" s="3758" t="n"/>
      <c r="W269" s="3758" t="n"/>
      <c r="X269" s="3758" t="n"/>
      <c r="Y269" s="3758" t="n"/>
      <c r="Z269" s="3758" t="n"/>
      <c r="AA269" s="3758" t="n"/>
      <c r="AB269" s="3758" t="n"/>
      <c r="AC269" s="3758" t="n"/>
      <c r="AD269" s="3758" t="n"/>
      <c r="AE269" s="3758" t="n"/>
      <c r="AF269" s="3758" t="n"/>
      <c r="AG269" s="3758" t="n"/>
      <c r="AH269" s="3758" t="n"/>
      <c r="AI269" s="3758" t="n"/>
      <c r="AJ269" s="3758" t="n"/>
      <c r="AK269" s="3758" t="n"/>
      <c r="AL269" s="3758" t="n"/>
      <c r="AM269" s="3758" t="n"/>
      <c r="AN269" s="3758" t="n"/>
      <c r="AO269" s="3758" t="n"/>
      <c r="AP269" s="3758" t="n"/>
      <c r="AQ269" s="3758" t="n"/>
      <c r="AR269" s="3758" t="n"/>
      <c r="AS269" s="3758" t="n"/>
      <c r="AT269" s="3758" t="n"/>
      <c r="AU269" s="3758" t="n"/>
      <c r="AV269" s="3758" t="n"/>
      <c r="AW269" s="3758" t="n"/>
      <c r="AX269" s="3758" t="n"/>
      <c r="AY269" s="3758" t="n"/>
      <c r="AZ269" s="3758" t="n"/>
      <c r="BA269" s="1979" t="n"/>
      <c r="BB269" s="1982" t="n"/>
    </row>
    <row customFormat="1" customHeight="1" ht="30" r="270" s="2012">
      <c r="A270" s="1978" t="n"/>
      <c r="B270" s="1979" t="n"/>
      <c r="C270" s="1980" t="n"/>
      <c r="D270" s="3758" t="n"/>
      <c r="E270" s="3758" t="n"/>
      <c r="F270" s="3758" t="n"/>
      <c r="G270" s="3758" t="n"/>
      <c r="H270" s="3758" t="n"/>
      <c r="I270" s="3758" t="n"/>
      <c r="J270" s="3758" t="n"/>
      <c r="K270" s="3758" t="n"/>
      <c r="L270" s="3758" t="n"/>
      <c r="M270" s="3758" t="n"/>
      <c r="N270" s="3758" t="n"/>
      <c r="O270" s="3758" t="n"/>
      <c r="P270" s="1979" t="n"/>
      <c r="Q270" s="3758" t="n"/>
      <c r="R270" s="3758" t="n"/>
      <c r="S270" s="3758" t="n"/>
      <c r="T270" s="3758" t="n"/>
      <c r="U270" s="3758" t="n"/>
      <c r="V270" s="3758" t="n"/>
      <c r="W270" s="3758" t="n"/>
      <c r="X270" s="3758" t="n"/>
      <c r="Y270" s="3758" t="n"/>
      <c r="Z270" s="3758" t="n"/>
      <c r="AA270" s="3758" t="n"/>
      <c r="AB270" s="3758" t="n"/>
      <c r="AC270" s="3758" t="n"/>
      <c r="AD270" s="3758" t="n"/>
      <c r="AE270" s="3758" t="n"/>
      <c r="AF270" s="3758" t="n"/>
      <c r="AG270" s="3758" t="n"/>
      <c r="AH270" s="3758" t="n"/>
      <c r="AI270" s="3758" t="n"/>
      <c r="AJ270" s="3758" t="n"/>
      <c r="AK270" s="3758" t="n"/>
      <c r="AL270" s="3758" t="n"/>
      <c r="AM270" s="3758" t="n"/>
      <c r="AN270" s="3758" t="n"/>
      <c r="AO270" s="3758" t="n"/>
      <c r="AP270" s="3758" t="n"/>
      <c r="AQ270" s="3758" t="n"/>
      <c r="AR270" s="3758" t="n"/>
      <c r="AS270" s="3758" t="n"/>
      <c r="AT270" s="3758" t="n"/>
      <c r="AU270" s="3758" t="n"/>
      <c r="AV270" s="3758" t="n"/>
      <c r="AW270" s="3758" t="n"/>
      <c r="AX270" s="3758" t="n"/>
      <c r="AY270" s="3758" t="n"/>
      <c r="AZ270" s="3758" t="n"/>
      <c r="BA270" s="1979" t="n"/>
      <c r="BB270" s="1982" t="n"/>
    </row>
    <row customFormat="1" customHeight="1" ht="30" r="271" s="2012">
      <c r="A271" s="1978" t="n"/>
      <c r="B271" s="1979" t="n"/>
      <c r="C271" s="1980" t="n"/>
      <c r="D271" s="3758" t="n"/>
      <c r="E271" s="3758" t="n"/>
      <c r="F271" s="3758" t="n"/>
      <c r="G271" s="3758" t="n"/>
      <c r="H271" s="3758" t="n"/>
      <c r="I271" s="3758" t="n"/>
      <c r="J271" s="3758" t="n"/>
      <c r="K271" s="3758" t="n"/>
      <c r="L271" s="3758" t="n"/>
      <c r="M271" s="3758" t="n"/>
      <c r="N271" s="3758" t="n"/>
      <c r="O271" s="3758" t="n"/>
      <c r="P271" s="1979" t="n"/>
      <c r="Q271" s="3758" t="n"/>
      <c r="R271" s="3758" t="n"/>
      <c r="S271" s="3758" t="n"/>
      <c r="T271" s="3758" t="n"/>
      <c r="U271" s="3758" t="n"/>
      <c r="V271" s="3758" t="n"/>
      <c r="W271" s="3758" t="n"/>
      <c r="X271" s="3758" t="n"/>
      <c r="Y271" s="3758" t="n"/>
      <c r="Z271" s="3758" t="n"/>
      <c r="AA271" s="3758" t="n"/>
      <c r="AB271" s="3758" t="n"/>
      <c r="AC271" s="3758" t="n"/>
      <c r="AD271" s="3758" t="n"/>
      <c r="AE271" s="3758" t="n"/>
      <c r="AF271" s="3758" t="n"/>
      <c r="AG271" s="3758" t="n"/>
      <c r="AH271" s="3758" t="n"/>
      <c r="AI271" s="3758" t="n"/>
      <c r="AJ271" s="3758" t="n"/>
      <c r="AK271" s="3758" t="n"/>
      <c r="AL271" s="3758" t="n"/>
      <c r="AM271" s="3758" t="n"/>
      <c r="AN271" s="3758" t="n"/>
      <c r="AO271" s="3758" t="n"/>
      <c r="AP271" s="3758" t="n"/>
      <c r="AQ271" s="3758" t="n"/>
      <c r="AR271" s="3758" t="n"/>
      <c r="AS271" s="3758" t="n"/>
      <c r="AT271" s="3758" t="n"/>
      <c r="AU271" s="3758" t="n"/>
      <c r="AV271" s="3758" t="n"/>
      <c r="AW271" s="3758" t="n"/>
      <c r="AX271" s="3758" t="n"/>
      <c r="AY271" s="3758" t="n"/>
      <c r="AZ271" s="3758" t="n"/>
      <c r="BA271" s="1979" t="n"/>
      <c r="BB271" s="1982" t="n"/>
    </row>
    <row customFormat="1" customHeight="1" ht="30" r="272" s="2012">
      <c r="A272" s="1978" t="n"/>
      <c r="B272" s="1979" t="n"/>
      <c r="C272" s="1980" t="n"/>
      <c r="D272" s="3758" t="n"/>
      <c r="E272" s="3758" t="n"/>
      <c r="F272" s="3758" t="n"/>
      <c r="G272" s="3758" t="n"/>
      <c r="H272" s="3758" t="n"/>
      <c r="I272" s="3758" t="n"/>
      <c r="J272" s="3758" t="n"/>
      <c r="K272" s="3758" t="n"/>
      <c r="L272" s="3758" t="n"/>
      <c r="M272" s="3758" t="n"/>
      <c r="N272" s="3758" t="n"/>
      <c r="O272" s="3758" t="n"/>
      <c r="P272" s="1979" t="n"/>
      <c r="Q272" s="3758" t="n"/>
      <c r="R272" s="3758" t="n"/>
      <c r="S272" s="3758" t="n"/>
      <c r="T272" s="3758" t="n"/>
      <c r="U272" s="3758" t="n"/>
      <c r="V272" s="3758" t="n"/>
      <c r="W272" s="3758" t="n"/>
      <c r="X272" s="3758" t="n"/>
      <c r="Y272" s="3758" t="n"/>
      <c r="Z272" s="3758" t="n"/>
      <c r="AA272" s="3758" t="n"/>
      <c r="AB272" s="3758" t="n"/>
      <c r="AC272" s="3758" t="n"/>
      <c r="AD272" s="3758" t="n"/>
      <c r="AE272" s="3758" t="n"/>
      <c r="AF272" s="3758" t="n"/>
      <c r="AG272" s="3758" t="n"/>
      <c r="AH272" s="3758" t="n"/>
      <c r="AI272" s="3758" t="n"/>
      <c r="AJ272" s="3758" t="n"/>
      <c r="AK272" s="3758" t="n"/>
      <c r="AL272" s="3758" t="n"/>
      <c r="AM272" s="3758" t="n"/>
      <c r="AN272" s="3758" t="n"/>
      <c r="AO272" s="3758" t="n"/>
      <c r="AP272" s="3758" t="n"/>
      <c r="AQ272" s="3758" t="n"/>
      <c r="AR272" s="3758" t="n"/>
      <c r="AS272" s="3758" t="n"/>
      <c r="AT272" s="3758" t="n"/>
      <c r="AU272" s="3758" t="n"/>
      <c r="AV272" s="3758" t="n"/>
      <c r="AW272" s="3758" t="n"/>
      <c r="AX272" s="3758" t="n"/>
      <c r="AY272" s="3758" t="n"/>
      <c r="AZ272" s="3758" t="n"/>
      <c r="BA272" s="1979" t="n"/>
      <c r="BB272" s="1982" t="n"/>
    </row>
    <row customFormat="1" customHeight="1" ht="30" r="273" s="2012">
      <c r="A273" s="1978" t="n"/>
      <c r="B273" s="1979" t="n"/>
      <c r="C273" s="1980" t="n"/>
      <c r="D273" s="3758" t="n"/>
      <c r="E273" s="3758" t="n"/>
      <c r="F273" s="3758" t="n"/>
      <c r="G273" s="3758" t="n"/>
      <c r="H273" s="3758" t="n"/>
      <c r="I273" s="3758" t="n"/>
      <c r="J273" s="3758" t="n"/>
      <c r="K273" s="3758" t="n"/>
      <c r="L273" s="3758" t="n"/>
      <c r="M273" s="3758" t="n"/>
      <c r="N273" s="3758" t="n"/>
      <c r="O273" s="3758" t="n"/>
      <c r="P273" s="1979" t="n"/>
      <c r="Q273" s="3758" t="n"/>
      <c r="R273" s="3758" t="n"/>
      <c r="S273" s="3758" t="n"/>
      <c r="T273" s="3758" t="n"/>
      <c r="U273" s="3758" t="n"/>
      <c r="V273" s="3758" t="n"/>
      <c r="W273" s="3758" t="n"/>
      <c r="X273" s="3758" t="n"/>
      <c r="Y273" s="3758" t="n"/>
      <c r="Z273" s="3758" t="n"/>
      <c r="AA273" s="3758" t="n"/>
      <c r="AB273" s="3758" t="n"/>
      <c r="AC273" s="3758" t="n"/>
      <c r="AD273" s="3758" t="n"/>
      <c r="AE273" s="3758" t="n"/>
      <c r="AF273" s="3758" t="n"/>
      <c r="AG273" s="3758" t="n"/>
      <c r="AH273" s="3758" t="n"/>
      <c r="AI273" s="3758" t="n"/>
      <c r="AJ273" s="3758" t="n"/>
      <c r="AK273" s="3758" t="n"/>
      <c r="AL273" s="3758" t="n"/>
      <c r="AM273" s="3758" t="n"/>
      <c r="AN273" s="3758" t="n"/>
      <c r="AO273" s="3758" t="n"/>
      <c r="AP273" s="3758" t="n"/>
      <c r="AQ273" s="3758" t="n"/>
      <c r="AR273" s="3758" t="n"/>
      <c r="AS273" s="3758" t="n"/>
      <c r="AT273" s="3758" t="n"/>
      <c r="AU273" s="3758" t="n"/>
      <c r="AV273" s="3758" t="n"/>
      <c r="AW273" s="3758" t="n"/>
      <c r="AX273" s="3758" t="n"/>
      <c r="AY273" s="3758" t="n"/>
      <c r="AZ273" s="3758" t="n"/>
      <c r="BA273" s="1979" t="n"/>
      <c r="BB273" s="1982" t="n"/>
    </row>
    <row customFormat="1" customHeight="1" ht="30" r="274" s="2012">
      <c r="A274" s="1978" t="n"/>
      <c r="B274" s="1979" t="n"/>
      <c r="C274" s="1980" t="n"/>
      <c r="D274" s="3758" t="n"/>
      <c r="E274" s="3758" t="n"/>
      <c r="F274" s="3758" t="n"/>
      <c r="G274" s="3758" t="n"/>
      <c r="H274" s="3758" t="n"/>
      <c r="I274" s="3758" t="n"/>
      <c r="J274" s="3758" t="n"/>
      <c r="K274" s="3758" t="n"/>
      <c r="L274" s="3758" t="n"/>
      <c r="M274" s="3758" t="n"/>
      <c r="N274" s="3758" t="n"/>
      <c r="O274" s="3758" t="n"/>
      <c r="P274" s="1979" t="n"/>
      <c r="Q274" s="3758" t="n"/>
      <c r="R274" s="3758" t="n"/>
      <c r="S274" s="3758" t="n"/>
      <c r="T274" s="3758" t="n"/>
      <c r="U274" s="3758" t="n"/>
      <c r="V274" s="3758" t="n"/>
      <c r="W274" s="3758" t="n"/>
      <c r="X274" s="3758" t="n"/>
      <c r="Y274" s="3758" t="n"/>
      <c r="Z274" s="3758" t="n"/>
      <c r="AA274" s="3758" t="n"/>
      <c r="AB274" s="3758" t="n"/>
      <c r="AC274" s="3758" t="n"/>
      <c r="AD274" s="3758" t="n"/>
      <c r="AE274" s="3758" t="n"/>
      <c r="AF274" s="3758" t="n"/>
      <c r="AG274" s="3758" t="n"/>
      <c r="AH274" s="3758" t="n"/>
      <c r="AI274" s="3758" t="n"/>
      <c r="AJ274" s="3758" t="n"/>
      <c r="AK274" s="3758" t="n"/>
      <c r="AL274" s="3758" t="n"/>
      <c r="AM274" s="3758" t="n"/>
      <c r="AN274" s="3758" t="n"/>
      <c r="AO274" s="3758" t="n"/>
      <c r="AP274" s="3758" t="n"/>
      <c r="AQ274" s="3758" t="n"/>
      <c r="AR274" s="3758" t="n"/>
      <c r="AS274" s="3758" t="n"/>
      <c r="AT274" s="3758" t="n"/>
      <c r="AU274" s="3758" t="n"/>
      <c r="AV274" s="3758" t="n"/>
      <c r="AW274" s="3758" t="n"/>
      <c r="AX274" s="3758" t="n"/>
      <c r="AY274" s="3758" t="n"/>
      <c r="AZ274" s="3758" t="n"/>
      <c r="BA274" s="1979" t="n"/>
      <c r="BB274" s="1982" t="n"/>
    </row>
    <row customFormat="1" customHeight="1" ht="30" r="275" s="2012">
      <c r="A275" s="1978" t="n"/>
      <c r="B275" s="1979" t="n"/>
      <c r="C275" s="1980" t="n"/>
      <c r="D275" s="3758" t="n"/>
      <c r="E275" s="3758" t="n"/>
      <c r="F275" s="3758" t="n"/>
      <c r="G275" s="3758" t="n"/>
      <c r="H275" s="3758" t="n"/>
      <c r="I275" s="3758" t="n"/>
      <c r="J275" s="3758" t="n"/>
      <c r="K275" s="3758" t="n"/>
      <c r="L275" s="3758" t="n"/>
      <c r="M275" s="3758" t="n"/>
      <c r="N275" s="3758" t="n"/>
      <c r="O275" s="3758" t="n"/>
      <c r="P275" s="1979" t="n"/>
      <c r="Q275" s="3758" t="n"/>
      <c r="R275" s="3758" t="n"/>
      <c r="S275" s="3758" t="n"/>
      <c r="T275" s="3758" t="n"/>
      <c r="U275" s="3758" t="n"/>
      <c r="V275" s="3758" t="n"/>
      <c r="W275" s="3758" t="n"/>
      <c r="X275" s="3758" t="n"/>
      <c r="Y275" s="3758" t="n"/>
      <c r="Z275" s="3758" t="n"/>
      <c r="AA275" s="3758" t="n"/>
      <c r="AB275" s="3758" t="n"/>
      <c r="AC275" s="3758" t="n"/>
      <c r="AD275" s="3758" t="n"/>
      <c r="AE275" s="3758" t="n"/>
      <c r="AF275" s="3758" t="n"/>
      <c r="AG275" s="3758" t="n"/>
      <c r="AH275" s="3758" t="n"/>
      <c r="AI275" s="3758" t="n"/>
      <c r="AJ275" s="3758" t="n"/>
      <c r="AK275" s="3758" t="n"/>
      <c r="AL275" s="3758" t="n"/>
      <c r="AM275" s="3758" t="n"/>
      <c r="AN275" s="3758" t="n"/>
      <c r="AO275" s="3758" t="n"/>
      <c r="AP275" s="3758" t="n"/>
      <c r="AQ275" s="3758" t="n"/>
      <c r="AR275" s="3758" t="n"/>
      <c r="AS275" s="3758" t="n"/>
      <c r="AT275" s="3758" t="n"/>
      <c r="AU275" s="3758" t="n"/>
      <c r="AV275" s="3758" t="n"/>
      <c r="AW275" s="3758" t="n"/>
      <c r="AX275" s="3758" t="n"/>
      <c r="AY275" s="3758" t="n"/>
      <c r="AZ275" s="3758" t="n"/>
      <c r="BA275" s="1979" t="n"/>
      <c r="BB275" s="1982" t="n"/>
    </row>
    <row customFormat="1" customHeight="1" ht="30" r="276" s="2012">
      <c r="A276" s="1978" t="n"/>
      <c r="B276" s="1979" t="n"/>
      <c r="C276" s="1980" t="n"/>
      <c r="D276" s="3758" t="n"/>
      <c r="E276" s="3758" t="n"/>
      <c r="F276" s="3758" t="n"/>
      <c r="G276" s="3758" t="n"/>
      <c r="H276" s="3758" t="n"/>
      <c r="I276" s="3758" t="n"/>
      <c r="J276" s="3758" t="n"/>
      <c r="K276" s="3758" t="n"/>
      <c r="L276" s="3758" t="n"/>
      <c r="M276" s="3758" t="n"/>
      <c r="N276" s="3758" t="n"/>
      <c r="O276" s="3758" t="n"/>
      <c r="P276" s="1979" t="n"/>
      <c r="Q276" s="3758" t="n"/>
      <c r="R276" s="3758" t="n"/>
      <c r="S276" s="3758" t="n"/>
      <c r="T276" s="3758" t="n"/>
      <c r="U276" s="3758" t="n"/>
      <c r="V276" s="3758" t="n"/>
      <c r="W276" s="3758" t="n"/>
      <c r="X276" s="3758" t="n"/>
      <c r="Y276" s="3758" t="n"/>
      <c r="Z276" s="3758" t="n"/>
      <c r="AA276" s="3758" t="n"/>
      <c r="AB276" s="3758" t="n"/>
      <c r="AC276" s="3758" t="n"/>
      <c r="AD276" s="3758" t="n"/>
      <c r="AE276" s="3758" t="n"/>
      <c r="AF276" s="3758" t="n"/>
      <c r="AG276" s="3758" t="n"/>
      <c r="AH276" s="3758" t="n"/>
      <c r="AI276" s="3758" t="n"/>
      <c r="AJ276" s="3758" t="n"/>
      <c r="AK276" s="3758" t="n"/>
      <c r="AL276" s="3758" t="n"/>
      <c r="AM276" s="3758" t="n"/>
      <c r="AN276" s="3758" t="n"/>
      <c r="AO276" s="3758" t="n"/>
      <c r="AP276" s="3758" t="n"/>
      <c r="AQ276" s="3758" t="n"/>
      <c r="AR276" s="3758" t="n"/>
      <c r="AS276" s="3758" t="n"/>
      <c r="AT276" s="3758" t="n"/>
      <c r="AU276" s="3758" t="n"/>
      <c r="AV276" s="3758" t="n"/>
      <c r="AW276" s="3758" t="n"/>
      <c r="AX276" s="3758" t="n"/>
      <c r="AY276" s="3758" t="n"/>
      <c r="AZ276" s="3758" t="n"/>
      <c r="BA276" s="1979" t="n"/>
      <c r="BB276" s="1982" t="n"/>
    </row>
    <row customFormat="1" customHeight="1" ht="30" r="277" s="2012">
      <c r="A277" s="1978" t="n"/>
      <c r="B277" s="1979" t="n"/>
      <c r="C277" s="1980" t="n"/>
      <c r="D277" s="3758" t="n"/>
      <c r="E277" s="3758" t="n"/>
      <c r="F277" s="3758" t="n"/>
      <c r="G277" s="3758" t="n"/>
      <c r="H277" s="3758" t="n"/>
      <c r="I277" s="3758" t="n"/>
      <c r="J277" s="3758" t="n"/>
      <c r="K277" s="3758" t="n"/>
      <c r="L277" s="3758" t="n"/>
      <c r="M277" s="3758" t="n"/>
      <c r="N277" s="3758" t="n"/>
      <c r="O277" s="3758" t="n"/>
      <c r="P277" s="1979" t="n"/>
      <c r="Q277" s="3758" t="n"/>
      <c r="R277" s="3758" t="n"/>
      <c r="S277" s="3758" t="n"/>
      <c r="T277" s="3758" t="n"/>
      <c r="U277" s="3758" t="n"/>
      <c r="V277" s="3758" t="n"/>
      <c r="W277" s="3758" t="n"/>
      <c r="X277" s="3758" t="n"/>
      <c r="Y277" s="3758" t="n"/>
      <c r="Z277" s="3758" t="n"/>
      <c r="AA277" s="3758" t="n"/>
      <c r="AB277" s="3758" t="n"/>
      <c r="AC277" s="3758" t="n"/>
      <c r="AD277" s="3758" t="n"/>
      <c r="AE277" s="3758" t="n"/>
      <c r="AF277" s="3758" t="n"/>
      <c r="AG277" s="3758" t="n"/>
      <c r="AH277" s="3758" t="n"/>
      <c r="AI277" s="3758" t="n"/>
      <c r="AJ277" s="3758" t="n"/>
      <c r="AK277" s="3758" t="n"/>
      <c r="AL277" s="3758" t="n"/>
      <c r="AM277" s="3758" t="n"/>
      <c r="AN277" s="3758" t="n"/>
      <c r="AO277" s="3758" t="n"/>
      <c r="AP277" s="3758" t="n"/>
      <c r="AQ277" s="3758" t="n"/>
      <c r="AR277" s="3758" t="n"/>
      <c r="AS277" s="3758" t="n"/>
      <c r="AT277" s="3758" t="n"/>
      <c r="AU277" s="3758" t="n"/>
      <c r="AV277" s="3758" t="n"/>
      <c r="AW277" s="3758" t="n"/>
      <c r="AX277" s="3758" t="n"/>
      <c r="AY277" s="3758" t="n"/>
      <c r="AZ277" s="3758" t="n"/>
      <c r="BA277" s="1979" t="n"/>
      <c r="BB277" s="1982" t="n"/>
    </row>
    <row customFormat="1" customHeight="1" ht="30" r="278" s="2012">
      <c r="A278" s="1978" t="n"/>
      <c r="B278" s="1979" t="n"/>
      <c r="C278" s="1980" t="n"/>
      <c r="D278" s="3758" t="n"/>
      <c r="E278" s="3758" t="n"/>
      <c r="F278" s="3758" t="n"/>
      <c r="G278" s="3758" t="n"/>
      <c r="H278" s="3758" t="n"/>
      <c r="I278" s="3758" t="n"/>
      <c r="J278" s="3758" t="n"/>
      <c r="K278" s="3758" t="n"/>
      <c r="L278" s="3758" t="n"/>
      <c r="M278" s="3758" t="n"/>
      <c r="N278" s="3758" t="n"/>
      <c r="O278" s="3758" t="n"/>
      <c r="P278" s="1979" t="n"/>
      <c r="Q278" s="3758" t="n"/>
      <c r="R278" s="3758" t="n"/>
      <c r="S278" s="3758" t="n"/>
      <c r="T278" s="3758" t="n"/>
      <c r="U278" s="3758" t="n"/>
      <c r="V278" s="3758" t="n"/>
      <c r="W278" s="3758" t="n"/>
      <c r="X278" s="3758" t="n"/>
      <c r="Y278" s="3758" t="n"/>
      <c r="Z278" s="3758" t="n"/>
      <c r="AA278" s="3758" t="n"/>
      <c r="AB278" s="3758" t="n"/>
      <c r="AC278" s="3758" t="n"/>
      <c r="AD278" s="3758" t="n"/>
      <c r="AE278" s="3758" t="n"/>
      <c r="AF278" s="3758" t="n"/>
      <c r="AG278" s="3758" t="n"/>
      <c r="AH278" s="3758" t="n"/>
      <c r="AI278" s="3758" t="n"/>
      <c r="AJ278" s="3758" t="n"/>
      <c r="AK278" s="3758" t="n"/>
      <c r="AL278" s="3758" t="n"/>
      <c r="AM278" s="3758" t="n"/>
      <c r="AN278" s="3758" t="n"/>
      <c r="AO278" s="3758" t="n"/>
      <c r="AP278" s="3758" t="n"/>
      <c r="AQ278" s="3758" t="n"/>
      <c r="AR278" s="3758" t="n"/>
      <c r="AS278" s="3758" t="n"/>
      <c r="AT278" s="3758" t="n"/>
      <c r="AU278" s="3758" t="n"/>
      <c r="AV278" s="3758" t="n"/>
      <c r="AW278" s="3758" t="n"/>
      <c r="AX278" s="3758" t="n"/>
      <c r="AY278" s="3758" t="n"/>
      <c r="AZ278" s="3758" t="n"/>
      <c r="BA278" s="1979" t="n"/>
      <c r="BB278" s="1982" t="n"/>
    </row>
    <row customFormat="1" customHeight="1" ht="30" r="279" s="2012">
      <c r="A279" s="1978" t="n"/>
      <c r="B279" s="1979" t="n"/>
      <c r="C279" s="1980" t="n"/>
      <c r="D279" s="3758" t="n"/>
      <c r="E279" s="3758" t="n"/>
      <c r="F279" s="3758" t="n"/>
      <c r="G279" s="3758" t="n"/>
      <c r="H279" s="3758" t="n"/>
      <c r="I279" s="3758" t="n"/>
      <c r="J279" s="3758" t="n"/>
      <c r="K279" s="3758" t="n"/>
      <c r="L279" s="3758" t="n"/>
      <c r="M279" s="3758" t="n"/>
      <c r="N279" s="3758" t="n"/>
      <c r="O279" s="3758" t="n"/>
      <c r="P279" s="1979" t="n"/>
      <c r="Q279" s="3758" t="n"/>
      <c r="R279" s="3758" t="n"/>
      <c r="S279" s="3758" t="n"/>
      <c r="T279" s="3758" t="n"/>
      <c r="U279" s="3758" t="n"/>
      <c r="V279" s="3758" t="n"/>
      <c r="W279" s="3758" t="n"/>
      <c r="X279" s="3758" t="n"/>
      <c r="Y279" s="3758" t="n"/>
      <c r="Z279" s="3758" t="n"/>
      <c r="AA279" s="3758" t="n"/>
      <c r="AB279" s="3758" t="n"/>
      <c r="AC279" s="3758" t="n"/>
      <c r="AD279" s="3758" t="n"/>
      <c r="AE279" s="3758" t="n"/>
      <c r="AF279" s="3758" t="n"/>
      <c r="AG279" s="3758" t="n"/>
      <c r="AH279" s="3758" t="n"/>
      <c r="AI279" s="3758" t="n"/>
      <c r="AJ279" s="3758" t="n"/>
      <c r="AK279" s="3758" t="n"/>
      <c r="AL279" s="3758" t="n"/>
      <c r="AM279" s="3758" t="n"/>
      <c r="AN279" s="3758" t="n"/>
      <c r="AO279" s="3758" t="n"/>
      <c r="AP279" s="3758" t="n"/>
      <c r="AQ279" s="3758" t="n"/>
      <c r="AR279" s="3758" t="n"/>
      <c r="AS279" s="3758" t="n"/>
      <c r="AT279" s="3758" t="n"/>
      <c r="AU279" s="3758" t="n"/>
      <c r="AV279" s="3758" t="n"/>
      <c r="AW279" s="3758" t="n"/>
      <c r="AX279" s="3758" t="n"/>
      <c r="AY279" s="3758" t="n"/>
      <c r="AZ279" s="3758" t="n"/>
      <c r="BA279" s="1979" t="n"/>
      <c r="BB279" s="1982" t="n"/>
    </row>
    <row customFormat="1" customHeight="1" ht="30" r="280" s="2012">
      <c r="A280" s="1978" t="n"/>
      <c r="B280" s="1979" t="n"/>
      <c r="C280" s="1980" t="n"/>
      <c r="D280" s="3758" t="n"/>
      <c r="E280" s="3758" t="n"/>
      <c r="F280" s="3758" t="n"/>
      <c r="G280" s="3758" t="n"/>
      <c r="H280" s="3758" t="n"/>
      <c r="I280" s="3758" t="n"/>
      <c r="J280" s="3758" t="n"/>
      <c r="K280" s="3758" t="n"/>
      <c r="L280" s="3758" t="n"/>
      <c r="M280" s="3758" t="n"/>
      <c r="N280" s="3758" t="n"/>
      <c r="O280" s="3758" t="n"/>
      <c r="P280" s="1979" t="n"/>
      <c r="Q280" s="3758" t="n"/>
      <c r="R280" s="3758" t="n"/>
      <c r="S280" s="3758" t="n"/>
      <c r="T280" s="3758" t="n"/>
      <c r="U280" s="3758" t="n"/>
      <c r="V280" s="3758" t="n"/>
      <c r="W280" s="3758" t="n"/>
      <c r="X280" s="3758" t="n"/>
      <c r="Y280" s="3758" t="n"/>
      <c r="Z280" s="3758" t="n"/>
      <c r="AA280" s="3758" t="n"/>
      <c r="AB280" s="3758" t="n"/>
      <c r="AC280" s="3758" t="n"/>
      <c r="AD280" s="3758" t="n"/>
      <c r="AE280" s="3758" t="n"/>
      <c r="AF280" s="3758" t="n"/>
      <c r="AG280" s="3758" t="n"/>
      <c r="AH280" s="3758" t="n"/>
      <c r="AI280" s="3758" t="n"/>
      <c r="AJ280" s="3758" t="n"/>
      <c r="AK280" s="3758" t="n"/>
      <c r="AL280" s="3758" t="n"/>
      <c r="AM280" s="3758" t="n"/>
      <c r="AN280" s="3758" t="n"/>
      <c r="AO280" s="3758" t="n"/>
      <c r="AP280" s="3758" t="n"/>
      <c r="AQ280" s="3758" t="n"/>
      <c r="AR280" s="3758" t="n"/>
      <c r="AS280" s="3758" t="n"/>
      <c r="AT280" s="3758" t="n"/>
      <c r="AU280" s="3758" t="n"/>
      <c r="AV280" s="3758" t="n"/>
      <c r="AW280" s="3758" t="n"/>
      <c r="AX280" s="3758" t="n"/>
      <c r="AY280" s="3758" t="n"/>
      <c r="AZ280" s="3758" t="n"/>
      <c r="BA280" s="1979" t="n"/>
      <c r="BB280" s="1982" t="n"/>
    </row>
    <row customFormat="1" customHeight="1" ht="30" r="281" s="2012">
      <c r="A281" s="1978" t="n"/>
      <c r="B281" s="1979" t="n"/>
      <c r="C281" s="1980" t="n"/>
      <c r="D281" s="3758" t="n"/>
      <c r="E281" s="3758" t="n"/>
      <c r="F281" s="3758" t="n"/>
      <c r="G281" s="3758" t="n"/>
      <c r="H281" s="3758" t="n"/>
      <c r="I281" s="3758" t="n"/>
      <c r="J281" s="3758" t="n"/>
      <c r="K281" s="3758" t="n"/>
      <c r="L281" s="3758" t="n"/>
      <c r="M281" s="3758" t="n"/>
      <c r="N281" s="3758" t="n"/>
      <c r="O281" s="3758" t="n"/>
      <c r="P281" s="1979" t="n"/>
      <c r="Q281" s="3758" t="n"/>
      <c r="R281" s="3758" t="n"/>
      <c r="S281" s="3758" t="n"/>
      <c r="T281" s="3758" t="n"/>
      <c r="U281" s="3758" t="n"/>
      <c r="V281" s="3758" t="n"/>
      <c r="W281" s="3758" t="n"/>
      <c r="X281" s="3758" t="n"/>
      <c r="Y281" s="3758" t="n"/>
      <c r="Z281" s="3758" t="n"/>
      <c r="AA281" s="3758" t="n"/>
      <c r="AB281" s="3758" t="n"/>
      <c r="AC281" s="3758" t="n"/>
      <c r="AD281" s="3758" t="n"/>
      <c r="AE281" s="3758" t="n"/>
      <c r="AF281" s="3758" t="n"/>
      <c r="AG281" s="3758" t="n"/>
      <c r="AH281" s="3758" t="n"/>
      <c r="AI281" s="3758" t="n"/>
      <c r="AJ281" s="3758" t="n"/>
      <c r="AK281" s="3758" t="n"/>
      <c r="AL281" s="3758" t="n"/>
      <c r="AM281" s="3758" t="n"/>
      <c r="AN281" s="3758" t="n"/>
      <c r="AO281" s="3758" t="n"/>
      <c r="AP281" s="3758" t="n"/>
      <c r="AQ281" s="3758" t="n"/>
      <c r="AR281" s="3758" t="n"/>
      <c r="AS281" s="3758" t="n"/>
      <c r="AT281" s="3758" t="n"/>
      <c r="AU281" s="3758" t="n"/>
      <c r="AV281" s="3758" t="n"/>
      <c r="AW281" s="3758" t="n"/>
      <c r="AX281" s="3758" t="n"/>
      <c r="AY281" s="3758" t="n"/>
      <c r="AZ281" s="3758" t="n"/>
      <c r="BA281" s="1979" t="n"/>
      <c r="BB281" s="1982" t="n"/>
    </row>
    <row customFormat="1" customHeight="1" ht="30" r="282" s="2012">
      <c r="A282" s="1978" t="n"/>
      <c r="B282" s="1979" t="n"/>
      <c r="C282" s="1980" t="n"/>
      <c r="D282" s="3758" t="n"/>
      <c r="E282" s="3758" t="n"/>
      <c r="F282" s="3758" t="n"/>
      <c r="G282" s="3758" t="n"/>
      <c r="H282" s="3758" t="n"/>
      <c r="I282" s="3758" t="n"/>
      <c r="J282" s="3758" t="n"/>
      <c r="K282" s="3758" t="n"/>
      <c r="L282" s="3758" t="n"/>
      <c r="M282" s="3758" t="n"/>
      <c r="N282" s="3758" t="n"/>
      <c r="O282" s="3758" t="n"/>
      <c r="P282" s="1979" t="n"/>
      <c r="Q282" s="3758" t="n"/>
      <c r="R282" s="3758" t="n"/>
      <c r="S282" s="3758" t="n"/>
      <c r="T282" s="3758" t="n"/>
      <c r="U282" s="3758" t="n"/>
      <c r="V282" s="3758" t="n"/>
      <c r="W282" s="3758" t="n"/>
      <c r="X282" s="3758" t="n"/>
      <c r="Y282" s="3758" t="n"/>
      <c r="Z282" s="3758" t="n"/>
      <c r="AA282" s="3758" t="n"/>
      <c r="AB282" s="3758" t="n"/>
      <c r="AC282" s="3758" t="n"/>
      <c r="AD282" s="3758" t="n"/>
      <c r="AE282" s="3758" t="n"/>
      <c r="AF282" s="3758" t="n"/>
      <c r="AG282" s="3758" t="n"/>
      <c r="AH282" s="3758" t="n"/>
      <c r="AI282" s="3758" t="n"/>
      <c r="AJ282" s="3758" t="n"/>
      <c r="AK282" s="3758" t="n"/>
      <c r="AL282" s="3758" t="n"/>
      <c r="AM282" s="3758" t="n"/>
      <c r="AN282" s="3758" t="n"/>
      <c r="AO282" s="3758" t="n"/>
      <c r="AP282" s="3758" t="n"/>
      <c r="AQ282" s="3758" t="n"/>
      <c r="AR282" s="3758" t="n"/>
      <c r="AS282" s="3758" t="n"/>
      <c r="AT282" s="3758" t="n"/>
      <c r="AU282" s="3758" t="n"/>
      <c r="AV282" s="3758" t="n"/>
      <c r="AW282" s="3758" t="n"/>
      <c r="AX282" s="3758" t="n"/>
      <c r="AY282" s="3758" t="n"/>
      <c r="AZ282" s="3758" t="n"/>
      <c r="BA282" s="1979" t="n"/>
      <c r="BB282" s="1982" t="n"/>
    </row>
    <row customFormat="1" customHeight="1" ht="30" r="283" s="2012">
      <c r="A283" s="1978" t="n"/>
      <c r="B283" s="1979" t="n"/>
      <c r="C283" s="1980" t="n"/>
      <c r="D283" s="3758" t="n"/>
      <c r="E283" s="3758" t="n"/>
      <c r="F283" s="3758" t="n"/>
      <c r="G283" s="3758" t="n"/>
      <c r="H283" s="3758" t="n"/>
      <c r="I283" s="3758" t="n"/>
      <c r="J283" s="3758" t="n"/>
      <c r="K283" s="3758" t="n"/>
      <c r="L283" s="3758" t="n"/>
      <c r="M283" s="3758" t="n"/>
      <c r="N283" s="3758" t="n"/>
      <c r="O283" s="3758" t="n"/>
      <c r="P283" s="1979" t="n"/>
      <c r="Q283" s="3758" t="n"/>
      <c r="R283" s="3758" t="n"/>
      <c r="S283" s="3758" t="n"/>
      <c r="T283" s="3758" t="n"/>
      <c r="U283" s="3758" t="n"/>
      <c r="V283" s="3758" t="n"/>
      <c r="W283" s="3758" t="n"/>
      <c r="X283" s="3758" t="n"/>
      <c r="Y283" s="3758" t="n"/>
      <c r="Z283" s="3758" t="n"/>
      <c r="AA283" s="3758" t="n"/>
      <c r="AB283" s="3758" t="n"/>
      <c r="AC283" s="3758" t="n"/>
      <c r="AD283" s="3758" t="n"/>
      <c r="AE283" s="3758" t="n"/>
      <c r="AF283" s="3758" t="n"/>
      <c r="AG283" s="3758" t="n"/>
      <c r="AH283" s="3758" t="n"/>
      <c r="AI283" s="3758" t="n"/>
      <c r="AJ283" s="3758" t="n"/>
      <c r="AK283" s="3758" t="n"/>
      <c r="AL283" s="3758" t="n"/>
      <c r="AM283" s="3758" t="n"/>
      <c r="AN283" s="3758" t="n"/>
      <c r="AO283" s="3758" t="n"/>
      <c r="AP283" s="3758" t="n"/>
      <c r="AQ283" s="3758" t="n"/>
      <c r="AR283" s="3758" t="n"/>
      <c r="AS283" s="3758" t="n"/>
      <c r="AT283" s="3758" t="n"/>
      <c r="AU283" s="3758" t="n"/>
      <c r="AV283" s="3758" t="n"/>
      <c r="AW283" s="3758" t="n"/>
      <c r="AX283" s="3758" t="n"/>
      <c r="AY283" s="3758" t="n"/>
      <c r="AZ283" s="3758" t="n"/>
      <c r="BA283" s="1979" t="n"/>
      <c r="BB283" s="1982" t="n"/>
    </row>
    <row customFormat="1" customHeight="1" ht="30" r="284" s="2012">
      <c r="A284" s="1978" t="n"/>
      <c r="B284" s="1979" t="n"/>
      <c r="C284" s="1980" t="n"/>
      <c r="D284" s="3758" t="n"/>
      <c r="E284" s="3758" t="n"/>
      <c r="F284" s="3758" t="n"/>
      <c r="G284" s="3758" t="n"/>
      <c r="H284" s="3758" t="n"/>
      <c r="I284" s="3758" t="n"/>
      <c r="J284" s="3758" t="n"/>
      <c r="K284" s="3758" t="n"/>
      <c r="L284" s="3758" t="n"/>
      <c r="M284" s="3758" t="n"/>
      <c r="N284" s="3758" t="n"/>
      <c r="O284" s="3758" t="n"/>
      <c r="P284" s="1979" t="n"/>
      <c r="Q284" s="3758" t="n"/>
      <c r="R284" s="3758" t="n"/>
      <c r="S284" s="3758" t="n"/>
      <c r="T284" s="3758" t="n"/>
      <c r="U284" s="3758" t="n"/>
      <c r="V284" s="3758" t="n"/>
      <c r="W284" s="3758" t="n"/>
      <c r="X284" s="3758" t="n"/>
      <c r="Y284" s="3758" t="n"/>
      <c r="Z284" s="3758" t="n"/>
      <c r="AA284" s="3758" t="n"/>
      <c r="AB284" s="3758" t="n"/>
      <c r="AC284" s="3758" t="n"/>
      <c r="AD284" s="3758" t="n"/>
      <c r="AE284" s="3758" t="n"/>
      <c r="AF284" s="3758" t="n"/>
      <c r="AG284" s="3758" t="n"/>
      <c r="AH284" s="3758" t="n"/>
      <c r="AI284" s="3758" t="n"/>
      <c r="AJ284" s="3758" t="n"/>
      <c r="AK284" s="3758" t="n"/>
      <c r="AL284" s="3758" t="n"/>
      <c r="AM284" s="3758" t="n"/>
      <c r="AN284" s="3758" t="n"/>
      <c r="AO284" s="3758" t="n"/>
      <c r="AP284" s="3758" t="n"/>
      <c r="AQ284" s="3758" t="n"/>
      <c r="AR284" s="3758" t="n"/>
      <c r="AS284" s="3758" t="n"/>
      <c r="AT284" s="3758" t="n"/>
      <c r="AU284" s="3758" t="n"/>
      <c r="AV284" s="3758" t="n"/>
      <c r="AW284" s="3758" t="n"/>
      <c r="AX284" s="3758" t="n"/>
      <c r="AY284" s="3758" t="n"/>
      <c r="AZ284" s="3758" t="n"/>
      <c r="BA284" s="1979" t="n"/>
      <c r="BB284" s="1982" t="n"/>
    </row>
    <row customFormat="1" customHeight="1" ht="30" r="285" s="2012">
      <c r="A285" s="1978" t="n"/>
      <c r="B285" s="1979" t="n"/>
      <c r="C285" s="1980" t="n"/>
      <c r="D285" s="3758" t="n"/>
      <c r="E285" s="3758" t="n"/>
      <c r="F285" s="3758" t="n"/>
      <c r="G285" s="3758" t="n"/>
      <c r="H285" s="3758" t="n"/>
      <c r="I285" s="3758" t="n"/>
      <c r="J285" s="3758" t="n"/>
      <c r="K285" s="3758" t="n"/>
      <c r="L285" s="3758" t="n"/>
      <c r="M285" s="3758" t="n"/>
      <c r="N285" s="3758" t="n"/>
      <c r="O285" s="3758" t="n"/>
      <c r="P285" s="1979" t="n"/>
      <c r="Q285" s="3758" t="n"/>
      <c r="R285" s="3758" t="n"/>
      <c r="S285" s="3758" t="n"/>
      <c r="T285" s="3758" t="n"/>
      <c r="U285" s="3758" t="n"/>
      <c r="V285" s="3758" t="n"/>
      <c r="W285" s="3758" t="n"/>
      <c r="X285" s="3758" t="n"/>
      <c r="Y285" s="3758" t="n"/>
      <c r="Z285" s="3758" t="n"/>
      <c r="AA285" s="3758" t="n"/>
      <c r="AB285" s="3758" t="n"/>
      <c r="AC285" s="3758" t="n"/>
      <c r="AD285" s="3758" t="n"/>
      <c r="AE285" s="3758" t="n"/>
      <c r="AF285" s="3758" t="n"/>
      <c r="AG285" s="3758" t="n"/>
      <c r="AH285" s="3758" t="n"/>
      <c r="AI285" s="3758" t="n"/>
      <c r="AJ285" s="3758" t="n"/>
      <c r="AK285" s="3758" t="n"/>
      <c r="AL285" s="3758" t="n"/>
      <c r="AM285" s="3758" t="n"/>
      <c r="AN285" s="3758" t="n"/>
      <c r="AO285" s="3758" t="n"/>
      <c r="AP285" s="3758" t="n"/>
      <c r="AQ285" s="3758" t="n"/>
      <c r="AR285" s="3758" t="n"/>
      <c r="AS285" s="3758" t="n"/>
      <c r="AT285" s="3758" t="n"/>
      <c r="AU285" s="3758" t="n"/>
      <c r="AV285" s="3758" t="n"/>
      <c r="AW285" s="3758" t="n"/>
      <c r="AX285" s="3758" t="n"/>
      <c r="AY285" s="3758" t="n"/>
      <c r="AZ285" s="3758" t="n"/>
      <c r="BA285" s="1979" t="n"/>
      <c r="BB285" s="1982" t="n"/>
    </row>
    <row customFormat="1" customHeight="1" ht="30" r="286" s="2012">
      <c r="A286" s="1978" t="n"/>
      <c r="B286" s="1979" t="n"/>
      <c r="C286" s="1980" t="n"/>
      <c r="D286" s="3758" t="n"/>
      <c r="E286" s="3758" t="n"/>
      <c r="F286" s="3758" t="n"/>
      <c r="G286" s="3758" t="n"/>
      <c r="H286" s="3758" t="n"/>
      <c r="I286" s="3758" t="n"/>
      <c r="J286" s="3758" t="n"/>
      <c r="K286" s="3758" t="n"/>
      <c r="L286" s="3758" t="n"/>
      <c r="M286" s="3758" t="n"/>
      <c r="N286" s="3758" t="n"/>
      <c r="O286" s="3758" t="n"/>
      <c r="P286" s="1979" t="n"/>
      <c r="Q286" s="3758" t="n"/>
      <c r="R286" s="3758" t="n"/>
      <c r="S286" s="3758" t="n"/>
      <c r="T286" s="3758" t="n"/>
      <c r="U286" s="3758" t="n"/>
      <c r="V286" s="3758" t="n"/>
      <c r="W286" s="3758" t="n"/>
      <c r="X286" s="3758" t="n"/>
      <c r="Y286" s="3758" t="n"/>
      <c r="Z286" s="3758" t="n"/>
      <c r="AA286" s="3758" t="n"/>
      <c r="AB286" s="3758" t="n"/>
      <c r="AC286" s="3758" t="n"/>
      <c r="AD286" s="3758" t="n"/>
      <c r="AE286" s="3758" t="n"/>
      <c r="AF286" s="3758" t="n"/>
      <c r="AG286" s="3758" t="n"/>
      <c r="AH286" s="3758" t="n"/>
      <c r="AI286" s="3758" t="n"/>
      <c r="AJ286" s="3758" t="n"/>
      <c r="AK286" s="3758" t="n"/>
      <c r="AL286" s="3758" t="n"/>
      <c r="AM286" s="3758" t="n"/>
      <c r="AN286" s="3758" t="n"/>
      <c r="AO286" s="3758" t="n"/>
      <c r="AP286" s="3758" t="n"/>
      <c r="AQ286" s="3758" t="n"/>
      <c r="AR286" s="3758" t="n"/>
      <c r="AS286" s="3758" t="n"/>
      <c r="AT286" s="3758" t="n"/>
      <c r="AU286" s="3758" t="n"/>
      <c r="AV286" s="3758" t="n"/>
      <c r="AW286" s="3758" t="n"/>
      <c r="AX286" s="3758" t="n"/>
      <c r="AY286" s="3758" t="n"/>
      <c r="AZ286" s="3758" t="n"/>
      <c r="BA286" s="1979" t="n"/>
      <c r="BB286" s="1982" t="n"/>
    </row>
    <row customFormat="1" customHeight="1" ht="30" r="287" s="2012">
      <c r="A287" s="1978" t="n"/>
      <c r="B287" s="1979" t="n"/>
      <c r="C287" s="1980" t="n"/>
      <c r="D287" s="3758" t="n"/>
      <c r="E287" s="3758" t="n"/>
      <c r="F287" s="3758" t="n"/>
      <c r="G287" s="3758" t="n"/>
      <c r="H287" s="3758" t="n"/>
      <c r="I287" s="3758" t="n"/>
      <c r="J287" s="3758" t="n"/>
      <c r="K287" s="3758" t="n"/>
      <c r="L287" s="3758" t="n"/>
      <c r="M287" s="3758" t="n"/>
      <c r="N287" s="3758" t="n"/>
      <c r="O287" s="3758" t="n"/>
      <c r="P287" s="1979" t="n"/>
      <c r="Q287" s="3758" t="n"/>
      <c r="R287" s="3758" t="n"/>
      <c r="S287" s="3758" t="n"/>
      <c r="T287" s="3758" t="n"/>
      <c r="U287" s="3758" t="n"/>
      <c r="V287" s="3758" t="n"/>
      <c r="W287" s="3758" t="n"/>
      <c r="X287" s="3758" t="n"/>
      <c r="Y287" s="3758" t="n"/>
      <c r="Z287" s="3758" t="n"/>
      <c r="AA287" s="3758" t="n"/>
      <c r="AB287" s="3758" t="n"/>
      <c r="AC287" s="3758" t="n"/>
      <c r="AD287" s="3758" t="n"/>
      <c r="AE287" s="3758" t="n"/>
      <c r="AF287" s="3758" t="n"/>
      <c r="AG287" s="3758" t="n"/>
      <c r="AH287" s="3758" t="n"/>
      <c r="AI287" s="3758" t="n"/>
      <c r="AJ287" s="3758" t="n"/>
      <c r="AK287" s="3758" t="n"/>
      <c r="AL287" s="3758" t="n"/>
      <c r="AM287" s="3758" t="n"/>
      <c r="AN287" s="3758" t="n"/>
      <c r="AO287" s="3758" t="n"/>
      <c r="AP287" s="3758" t="n"/>
      <c r="AQ287" s="3758" t="n"/>
      <c r="AR287" s="3758" t="n"/>
      <c r="AS287" s="3758" t="n"/>
      <c r="AT287" s="3758" t="n"/>
      <c r="AU287" s="3758" t="n"/>
      <c r="AV287" s="3758" t="n"/>
      <c r="AW287" s="3758" t="n"/>
      <c r="AX287" s="3758" t="n"/>
      <c r="AY287" s="3758" t="n"/>
      <c r="AZ287" s="3758" t="n"/>
      <c r="BA287" s="1979" t="n"/>
      <c r="BB287" s="1982" t="n"/>
    </row>
    <row customFormat="1" customHeight="1" ht="30" r="288" s="2012">
      <c r="A288" s="1978" t="n"/>
      <c r="B288" s="1979" t="n"/>
      <c r="C288" s="1980" t="n"/>
      <c r="D288" s="3758" t="n"/>
      <c r="E288" s="3758" t="n"/>
      <c r="F288" s="3758" t="n"/>
      <c r="G288" s="3758" t="n"/>
      <c r="H288" s="3758" t="n"/>
      <c r="I288" s="3758" t="n"/>
      <c r="J288" s="3758" t="n"/>
      <c r="K288" s="3758" t="n"/>
      <c r="L288" s="3758" t="n"/>
      <c r="M288" s="3758" t="n"/>
      <c r="N288" s="3758" t="n"/>
      <c r="O288" s="3758" t="n"/>
      <c r="P288" s="1979" t="n"/>
      <c r="Q288" s="3758" t="n"/>
      <c r="R288" s="3758" t="n"/>
      <c r="S288" s="3758" t="n"/>
      <c r="T288" s="3758" t="n"/>
      <c r="U288" s="3758" t="n"/>
      <c r="V288" s="3758" t="n"/>
      <c r="W288" s="3758" t="n"/>
      <c r="X288" s="3758" t="n"/>
      <c r="Y288" s="3758" t="n"/>
      <c r="Z288" s="3758" t="n"/>
      <c r="AA288" s="3758" t="n"/>
      <c r="AB288" s="3758" t="n"/>
      <c r="AC288" s="3758" t="n"/>
      <c r="AD288" s="3758" t="n"/>
      <c r="AE288" s="3758" t="n"/>
      <c r="AF288" s="3758" t="n"/>
      <c r="AG288" s="3758" t="n"/>
      <c r="AH288" s="3758" t="n"/>
      <c r="AI288" s="3758" t="n"/>
      <c r="AJ288" s="3758" t="n"/>
      <c r="AK288" s="3758" t="n"/>
      <c r="AL288" s="3758" t="n"/>
      <c r="AM288" s="3758" t="n"/>
      <c r="AN288" s="3758" t="n"/>
      <c r="AO288" s="3758" t="n"/>
      <c r="AP288" s="3758" t="n"/>
      <c r="AQ288" s="3758" t="n"/>
      <c r="AR288" s="3758" t="n"/>
      <c r="AS288" s="3758" t="n"/>
      <c r="AT288" s="3758" t="n"/>
      <c r="AU288" s="3758" t="n"/>
      <c r="AV288" s="3758" t="n"/>
      <c r="AW288" s="3758" t="n"/>
      <c r="AX288" s="3758" t="n"/>
      <c r="AY288" s="3758" t="n"/>
      <c r="AZ288" s="3758" t="n"/>
      <c r="BA288" s="1979" t="n"/>
      <c r="BB288" s="1982" t="n"/>
    </row>
    <row customFormat="1" customHeight="1" ht="42.75" r="289" s="2028">
      <c r="A289" s="1978" t="n"/>
      <c r="B289" s="1979" t="n"/>
      <c r="C289" s="1980" t="n"/>
      <c r="D289" s="3758" t="n"/>
      <c r="E289" s="3758" t="n"/>
      <c r="F289" s="3758" t="n"/>
      <c r="G289" s="3758" t="n"/>
      <c r="H289" s="3758" t="n"/>
      <c r="I289" s="3758" t="n"/>
      <c r="J289" s="3758" t="n"/>
      <c r="K289" s="3758" t="n"/>
      <c r="L289" s="3758" t="n"/>
      <c r="M289" s="3758" t="n"/>
      <c r="N289" s="3758" t="n"/>
      <c r="O289" s="3758" t="n"/>
      <c r="P289" s="1979" t="n"/>
      <c r="Q289" s="3758" t="n"/>
      <c r="R289" s="3758" t="n"/>
      <c r="S289" s="3758" t="n"/>
      <c r="T289" s="3758" t="n"/>
      <c r="U289" s="3758" t="n"/>
      <c r="V289" s="3758" t="n"/>
      <c r="W289" s="3758" t="n"/>
      <c r="X289" s="3758" t="n"/>
      <c r="Y289" s="3758" t="n"/>
      <c r="Z289" s="3758" t="n"/>
      <c r="AA289" s="3758" t="n"/>
      <c r="AB289" s="3758" t="n"/>
      <c r="AC289" s="3758" t="n"/>
      <c r="AD289" s="3758" t="n"/>
      <c r="AE289" s="3758" t="n"/>
      <c r="AF289" s="3758" t="n"/>
      <c r="AG289" s="3758" t="n"/>
      <c r="AH289" s="3758" t="n"/>
      <c r="AI289" s="3758" t="n"/>
      <c r="AJ289" s="3758" t="n"/>
      <c r="AK289" s="3758" t="n"/>
      <c r="AL289" s="3758" t="n"/>
      <c r="AM289" s="3758" t="n"/>
      <c r="AN289" s="3758" t="n"/>
      <c r="AO289" s="3758" t="n"/>
      <c r="AP289" s="3758" t="n"/>
      <c r="AQ289" s="3758" t="n"/>
      <c r="AR289" s="3758" t="n"/>
      <c r="AS289" s="3758" t="n"/>
      <c r="AT289" s="3758" t="n"/>
      <c r="AU289" s="3758" t="n"/>
      <c r="AV289" s="3758" t="n"/>
      <c r="AW289" s="3758" t="n"/>
      <c r="AX289" s="3758" t="n"/>
      <c r="AY289" s="3758" t="n"/>
      <c r="AZ289" s="3758" t="n"/>
      <c r="BA289" s="1979" t="n"/>
      <c r="BB289" s="1982" t="n"/>
    </row>
    <row customFormat="1" customHeight="1" ht="42.75" r="290" s="2028">
      <c r="A290" s="1978" t="n"/>
      <c r="B290" s="1979" t="n"/>
      <c r="C290" s="1980" t="n"/>
      <c r="D290" s="3758" t="n"/>
      <c r="E290" s="3758" t="n"/>
      <c r="F290" s="3758" t="n"/>
      <c r="G290" s="3758" t="n"/>
      <c r="H290" s="3758" t="n"/>
      <c r="I290" s="3758" t="n"/>
      <c r="J290" s="3758" t="n"/>
      <c r="K290" s="3758" t="n"/>
      <c r="L290" s="3758" t="n"/>
      <c r="M290" s="3758" t="n"/>
      <c r="N290" s="3758" t="n"/>
      <c r="O290" s="3758" t="n"/>
      <c r="P290" s="1979" t="n"/>
      <c r="Q290" s="3758" t="n"/>
      <c r="R290" s="3758" t="n"/>
      <c r="S290" s="3758" t="n"/>
      <c r="T290" s="3758" t="n"/>
      <c r="U290" s="3758" t="n"/>
      <c r="V290" s="3758" t="n"/>
      <c r="W290" s="3758" t="n"/>
      <c r="X290" s="3758" t="n"/>
      <c r="Y290" s="3758" t="n"/>
      <c r="Z290" s="3758" t="n"/>
      <c r="AA290" s="3758" t="n"/>
      <c r="AB290" s="3758" t="n"/>
      <c r="AC290" s="3758" t="n"/>
      <c r="AD290" s="3758" t="n"/>
      <c r="AE290" s="3758" t="n"/>
      <c r="AF290" s="3758" t="n"/>
      <c r="AG290" s="3758" t="n"/>
      <c r="AH290" s="3758" t="n"/>
      <c r="AI290" s="3758" t="n"/>
      <c r="AJ290" s="3758" t="n"/>
      <c r="AK290" s="3758" t="n"/>
      <c r="AL290" s="3758" t="n"/>
      <c r="AM290" s="3758" t="n"/>
      <c r="AN290" s="3758" t="n"/>
      <c r="AO290" s="3758" t="n"/>
      <c r="AP290" s="3758" t="n"/>
      <c r="AQ290" s="3758" t="n"/>
      <c r="AR290" s="3758" t="n"/>
      <c r="AS290" s="3758" t="n"/>
      <c r="AT290" s="3758" t="n"/>
      <c r="AU290" s="3758" t="n"/>
      <c r="AV290" s="3758" t="n"/>
      <c r="AW290" s="3758" t="n"/>
      <c r="AX290" s="3758" t="n"/>
      <c r="AY290" s="3758" t="n"/>
      <c r="AZ290" s="3758" t="n"/>
      <c r="BA290" s="1979" t="n"/>
      <c r="BB290" s="1982" t="n"/>
    </row>
    <row customFormat="1" customHeight="1" ht="30" r="291" s="2012">
      <c r="A291" s="1978" t="n"/>
      <c r="B291" s="1979" t="n"/>
      <c r="C291" s="1980" t="n"/>
      <c r="D291" s="3758" t="n"/>
      <c r="E291" s="3758" t="n"/>
      <c r="F291" s="3758" t="n"/>
      <c r="G291" s="3758" t="n"/>
      <c r="H291" s="3758" t="n"/>
      <c r="I291" s="3758" t="n"/>
      <c r="J291" s="3758" t="n"/>
      <c r="K291" s="3758" t="n"/>
      <c r="L291" s="3758" t="n"/>
      <c r="M291" s="3758" t="n"/>
      <c r="N291" s="3758" t="n"/>
      <c r="O291" s="3758" t="n"/>
      <c r="P291" s="1979" t="n"/>
      <c r="Q291" s="3758" t="n"/>
      <c r="R291" s="3758" t="n"/>
      <c r="S291" s="3758" t="n"/>
      <c r="T291" s="3758" t="n"/>
      <c r="U291" s="3758" t="n"/>
      <c r="V291" s="3758" t="n"/>
      <c r="W291" s="3758" t="n"/>
      <c r="X291" s="3758" t="n"/>
      <c r="Y291" s="3758" t="n"/>
      <c r="Z291" s="3758" t="n"/>
      <c r="AA291" s="3758" t="n"/>
      <c r="AB291" s="3758" t="n"/>
      <c r="AC291" s="3758" t="n"/>
      <c r="AD291" s="3758" t="n"/>
      <c r="AE291" s="3758" t="n"/>
      <c r="AF291" s="3758" t="n"/>
      <c r="AG291" s="3758" t="n"/>
      <c r="AH291" s="3758" t="n"/>
      <c r="AI291" s="3758" t="n"/>
      <c r="AJ291" s="3758" t="n"/>
      <c r="AK291" s="3758" t="n"/>
      <c r="AL291" s="3758" t="n"/>
      <c r="AM291" s="3758" t="n"/>
      <c r="AN291" s="3758" t="n"/>
      <c r="AO291" s="3758" t="n"/>
      <c r="AP291" s="3758" t="n"/>
      <c r="AQ291" s="3758" t="n"/>
      <c r="AR291" s="3758" t="n"/>
      <c r="AS291" s="3758" t="n"/>
      <c r="AT291" s="3758" t="n"/>
      <c r="AU291" s="3758" t="n"/>
      <c r="AV291" s="3758" t="n"/>
      <c r="AW291" s="3758" t="n"/>
      <c r="AX291" s="3758" t="n"/>
      <c r="AY291" s="3758" t="n"/>
      <c r="AZ291" s="3758" t="n"/>
      <c r="BA291" s="1979" t="n"/>
      <c r="BB291" s="1982" t="n"/>
    </row>
    <row customFormat="1" customHeight="1" ht="30" r="292" s="2012">
      <c r="A292" s="1978" t="n"/>
      <c r="B292" s="1979" t="n"/>
      <c r="C292" s="1980" t="n"/>
      <c r="D292" s="3758" t="n"/>
      <c r="E292" s="3758" t="n"/>
      <c r="F292" s="3758" t="n"/>
      <c r="G292" s="3758" t="n"/>
      <c r="H292" s="3758" t="n"/>
      <c r="I292" s="3758" t="n"/>
      <c r="J292" s="3758" t="n"/>
      <c r="K292" s="3758" t="n"/>
      <c r="L292" s="3758" t="n"/>
      <c r="M292" s="3758" t="n"/>
      <c r="N292" s="3758" t="n"/>
      <c r="O292" s="3758" t="n"/>
      <c r="P292" s="1979" t="n"/>
      <c r="Q292" s="3758" t="n"/>
      <c r="R292" s="3758" t="n"/>
      <c r="S292" s="3758" t="n"/>
      <c r="T292" s="3758" t="n"/>
      <c r="U292" s="3758" t="n"/>
      <c r="V292" s="3758" t="n"/>
      <c r="W292" s="3758" t="n"/>
      <c r="X292" s="3758" t="n"/>
      <c r="Y292" s="3758" t="n"/>
      <c r="Z292" s="3758" t="n"/>
      <c r="AA292" s="3758" t="n"/>
      <c r="AB292" s="3758" t="n"/>
      <c r="AC292" s="3758" t="n"/>
      <c r="AD292" s="3758" t="n"/>
      <c r="AE292" s="3758" t="n"/>
      <c r="AF292" s="3758" t="n"/>
      <c r="AG292" s="3758" t="n"/>
      <c r="AH292" s="3758" t="n"/>
      <c r="AI292" s="3758" t="n"/>
      <c r="AJ292" s="3758" t="n"/>
      <c r="AK292" s="3758" t="n"/>
      <c r="AL292" s="3758" t="n"/>
      <c r="AM292" s="3758" t="n"/>
      <c r="AN292" s="3758" t="n"/>
      <c r="AO292" s="3758" t="n"/>
      <c r="AP292" s="3758" t="n"/>
      <c r="AQ292" s="3758" t="n"/>
      <c r="AR292" s="3758" t="n"/>
      <c r="AS292" s="3758" t="n"/>
      <c r="AT292" s="3758" t="n"/>
      <c r="AU292" s="3758" t="n"/>
      <c r="AV292" s="3758" t="n"/>
      <c r="AW292" s="3758" t="n"/>
      <c r="AX292" s="3758" t="n"/>
      <c r="AY292" s="3758" t="n"/>
      <c r="AZ292" s="3758" t="n"/>
      <c r="BA292" s="1979" t="n"/>
      <c r="BB292" s="1982" t="n"/>
    </row>
    <row customFormat="1" customHeight="1" ht="30" r="293" s="2012">
      <c r="A293" s="1978" t="n"/>
      <c r="B293" s="1979" t="n"/>
      <c r="C293" s="1980" t="n"/>
      <c r="D293" s="3758" t="n"/>
      <c r="E293" s="3758" t="n"/>
      <c r="F293" s="3758" t="n"/>
      <c r="G293" s="3758" t="n"/>
      <c r="H293" s="3758" t="n"/>
      <c r="I293" s="3758" t="n"/>
      <c r="J293" s="3758" t="n"/>
      <c r="K293" s="3758" t="n"/>
      <c r="L293" s="3758" t="n"/>
      <c r="M293" s="3758" t="n"/>
      <c r="N293" s="3758" t="n"/>
      <c r="O293" s="3758" t="n"/>
      <c r="P293" s="1979" t="n"/>
      <c r="Q293" s="3758" t="n"/>
      <c r="R293" s="3758" t="n"/>
      <c r="S293" s="3758" t="n"/>
      <c r="T293" s="3758" t="n"/>
      <c r="U293" s="3758" t="n"/>
      <c r="V293" s="3758" t="n"/>
      <c r="W293" s="3758" t="n"/>
      <c r="X293" s="3758" t="n"/>
      <c r="Y293" s="3758" t="n"/>
      <c r="Z293" s="3758" t="n"/>
      <c r="AA293" s="3758" t="n"/>
      <c r="AB293" s="3758" t="n"/>
      <c r="AC293" s="3758" t="n"/>
      <c r="AD293" s="3758" t="n"/>
      <c r="AE293" s="3758" t="n"/>
      <c r="AF293" s="3758" t="n"/>
      <c r="AG293" s="3758" t="n"/>
      <c r="AH293" s="3758" t="n"/>
      <c r="AI293" s="3758" t="n"/>
      <c r="AJ293" s="3758" t="n"/>
      <c r="AK293" s="3758" t="n"/>
      <c r="AL293" s="3758" t="n"/>
      <c r="AM293" s="3758" t="n"/>
      <c r="AN293" s="3758" t="n"/>
      <c r="AO293" s="3758" t="n"/>
      <c r="AP293" s="3758" t="n"/>
      <c r="AQ293" s="3758" t="n"/>
      <c r="AR293" s="3758" t="n"/>
      <c r="AS293" s="3758" t="n"/>
      <c r="AT293" s="3758" t="n"/>
      <c r="AU293" s="3758" t="n"/>
      <c r="AV293" s="3758" t="n"/>
      <c r="AW293" s="3758" t="n"/>
      <c r="AX293" s="3758" t="n"/>
      <c r="AY293" s="3758" t="n"/>
      <c r="AZ293" s="3758" t="n"/>
      <c r="BA293" s="1979" t="n"/>
      <c r="BB293" s="1982" t="n"/>
    </row>
    <row customFormat="1" customHeight="1" ht="30" r="294" s="2012">
      <c r="A294" s="1978" t="n"/>
      <c r="B294" s="1979" t="n"/>
      <c r="C294" s="1980" t="n"/>
      <c r="D294" s="3758" t="n"/>
      <c r="E294" s="3758" t="n"/>
      <c r="F294" s="3758" t="n"/>
      <c r="G294" s="3758" t="n"/>
      <c r="H294" s="3758" t="n"/>
      <c r="I294" s="3758" t="n"/>
      <c r="J294" s="3758" t="n"/>
      <c r="K294" s="3758" t="n"/>
      <c r="L294" s="3758" t="n"/>
      <c r="M294" s="3758" t="n"/>
      <c r="N294" s="3758" t="n"/>
      <c r="O294" s="3758" t="n"/>
      <c r="P294" s="1979" t="n"/>
      <c r="Q294" s="3758" t="n"/>
      <c r="R294" s="3758" t="n"/>
      <c r="S294" s="3758" t="n"/>
      <c r="T294" s="3758" t="n"/>
      <c r="U294" s="3758" t="n"/>
      <c r="V294" s="3758" t="n"/>
      <c r="W294" s="3758" t="n"/>
      <c r="X294" s="3758" t="n"/>
      <c r="Y294" s="3758" t="n"/>
      <c r="Z294" s="3758" t="n"/>
      <c r="AA294" s="3758" t="n"/>
      <c r="AB294" s="3758" t="n"/>
      <c r="AC294" s="3758" t="n"/>
      <c r="AD294" s="3758" t="n"/>
      <c r="AE294" s="3758" t="n"/>
      <c r="AF294" s="3758" t="n"/>
      <c r="AG294" s="3758" t="n"/>
      <c r="AH294" s="3758" t="n"/>
      <c r="AI294" s="3758" t="n"/>
      <c r="AJ294" s="3758" t="n"/>
      <c r="AK294" s="3758" t="n"/>
      <c r="AL294" s="3758" t="n"/>
      <c r="AM294" s="3758" t="n"/>
      <c r="AN294" s="3758" t="n"/>
      <c r="AO294" s="3758" t="n"/>
      <c r="AP294" s="3758" t="n"/>
      <c r="AQ294" s="3758" t="n"/>
      <c r="AR294" s="3758" t="n"/>
      <c r="AS294" s="3758" t="n"/>
      <c r="AT294" s="3758" t="n"/>
      <c r="AU294" s="3758" t="n"/>
      <c r="AV294" s="3758" t="n"/>
      <c r="AW294" s="3758" t="n"/>
      <c r="AX294" s="3758" t="n"/>
      <c r="AY294" s="3758" t="n"/>
      <c r="AZ294" s="3758" t="n"/>
      <c r="BA294" s="1979" t="n"/>
      <c r="BB294" s="1982" t="n"/>
    </row>
    <row customFormat="1" customHeight="1" ht="30" r="295" s="2012">
      <c r="A295" s="1978" t="n"/>
      <c r="B295" s="1979" t="n"/>
      <c r="C295" s="1980" t="n"/>
      <c r="D295" s="3758" t="n"/>
      <c r="E295" s="3758" t="n"/>
      <c r="F295" s="3758" t="n"/>
      <c r="G295" s="3758" t="n"/>
      <c r="H295" s="3758" t="n"/>
      <c r="I295" s="3758" t="n"/>
      <c r="J295" s="3758" t="n"/>
      <c r="K295" s="3758" t="n"/>
      <c r="L295" s="3758" t="n"/>
      <c r="M295" s="3758" t="n"/>
      <c r="N295" s="3758" t="n"/>
      <c r="O295" s="3758" t="n"/>
      <c r="P295" s="1979" t="n"/>
      <c r="Q295" s="3758" t="n"/>
      <c r="R295" s="3758" t="n"/>
      <c r="S295" s="3758" t="n"/>
      <c r="T295" s="3758" t="n"/>
      <c r="U295" s="3758" t="n"/>
      <c r="V295" s="3758" t="n"/>
      <c r="W295" s="3758" t="n"/>
      <c r="X295" s="3758" t="n"/>
      <c r="Y295" s="3758" t="n"/>
      <c r="Z295" s="3758" t="n"/>
      <c r="AA295" s="3758" t="n"/>
      <c r="AB295" s="3758" t="n"/>
      <c r="AC295" s="3758" t="n"/>
      <c r="AD295" s="3758" t="n"/>
      <c r="AE295" s="3758" t="n"/>
      <c r="AF295" s="3758" t="n"/>
      <c r="AG295" s="3758" t="n"/>
      <c r="AH295" s="3758" t="n"/>
      <c r="AI295" s="3758" t="n"/>
      <c r="AJ295" s="3758" t="n"/>
      <c r="AK295" s="3758" t="n"/>
      <c r="AL295" s="3758" t="n"/>
      <c r="AM295" s="3758" t="n"/>
      <c r="AN295" s="3758" t="n"/>
      <c r="AO295" s="3758" t="n"/>
      <c r="AP295" s="3758" t="n"/>
      <c r="AQ295" s="3758" t="n"/>
      <c r="AR295" s="3758" t="n"/>
      <c r="AS295" s="3758" t="n"/>
      <c r="AT295" s="3758" t="n"/>
      <c r="AU295" s="3758" t="n"/>
      <c r="AV295" s="3758" t="n"/>
      <c r="AW295" s="3758" t="n"/>
      <c r="AX295" s="3758" t="n"/>
      <c r="AY295" s="3758" t="n"/>
      <c r="AZ295" s="3758" t="n"/>
      <c r="BA295" s="1979" t="n"/>
      <c r="BB295" s="1982" t="n"/>
    </row>
    <row customFormat="1" customHeight="1" ht="30" r="296" s="2012">
      <c r="A296" s="1978" t="n"/>
      <c r="B296" s="1979" t="n"/>
      <c r="C296" s="1980" t="n"/>
      <c r="D296" s="3758" t="n"/>
      <c r="E296" s="3758" t="n"/>
      <c r="F296" s="3758" t="n"/>
      <c r="G296" s="3758" t="n"/>
      <c r="H296" s="3758" t="n"/>
      <c r="I296" s="3758" t="n"/>
      <c r="J296" s="3758" t="n"/>
      <c r="K296" s="3758" t="n"/>
      <c r="L296" s="3758" t="n"/>
      <c r="M296" s="3758" t="n"/>
      <c r="N296" s="3758" t="n"/>
      <c r="O296" s="3758" t="n"/>
      <c r="P296" s="1979" t="n"/>
      <c r="Q296" s="3758" t="n"/>
      <c r="R296" s="3758" t="n"/>
      <c r="S296" s="3758" t="n"/>
      <c r="T296" s="3758" t="n"/>
      <c r="U296" s="3758" t="n"/>
      <c r="V296" s="3758" t="n"/>
      <c r="W296" s="3758" t="n"/>
      <c r="X296" s="3758" t="n"/>
      <c r="Y296" s="3758" t="n"/>
      <c r="Z296" s="3758" t="n"/>
      <c r="AA296" s="3758" t="n"/>
      <c r="AB296" s="3758" t="n"/>
      <c r="AC296" s="3758" t="n"/>
      <c r="AD296" s="3758" t="n"/>
      <c r="AE296" s="3758" t="n"/>
      <c r="AF296" s="3758" t="n"/>
      <c r="AG296" s="3758" t="n"/>
      <c r="AH296" s="3758" t="n"/>
      <c r="AI296" s="3758" t="n"/>
      <c r="AJ296" s="3758" t="n"/>
      <c r="AK296" s="3758" t="n"/>
      <c r="AL296" s="3758" t="n"/>
      <c r="AM296" s="3758" t="n"/>
      <c r="AN296" s="3758" t="n"/>
      <c r="AO296" s="3758" t="n"/>
      <c r="AP296" s="3758" t="n"/>
      <c r="AQ296" s="3758" t="n"/>
      <c r="AR296" s="3758" t="n"/>
      <c r="AS296" s="3758" t="n"/>
      <c r="AT296" s="3758" t="n"/>
      <c r="AU296" s="3758" t="n"/>
      <c r="AV296" s="3758" t="n"/>
      <c r="AW296" s="3758" t="n"/>
      <c r="AX296" s="3758" t="n"/>
      <c r="AY296" s="3758" t="n"/>
      <c r="AZ296" s="3758" t="n"/>
      <c r="BA296" s="1979" t="n"/>
      <c r="BB296" s="1982" t="n"/>
    </row>
    <row customFormat="1" customHeight="1" ht="30" r="297" s="2028">
      <c r="A297" s="1978" t="n"/>
      <c r="B297" s="1979" t="n"/>
      <c r="C297" s="1980" t="n"/>
      <c r="D297" s="3758" t="n"/>
      <c r="E297" s="3758" t="n"/>
      <c r="F297" s="3758" t="n"/>
      <c r="G297" s="3758" t="n"/>
      <c r="H297" s="3758" t="n"/>
      <c r="I297" s="3758" t="n"/>
      <c r="J297" s="3758" t="n"/>
      <c r="K297" s="3758" t="n"/>
      <c r="L297" s="3758" t="n"/>
      <c r="M297" s="3758" t="n"/>
      <c r="N297" s="3758" t="n"/>
      <c r="O297" s="3758" t="n"/>
      <c r="P297" s="1979" t="n"/>
      <c r="Q297" s="3758" t="n"/>
      <c r="R297" s="3758" t="n"/>
      <c r="S297" s="3758" t="n"/>
      <c r="T297" s="3758" t="n"/>
      <c r="U297" s="3758" t="n"/>
      <c r="V297" s="3758" t="n"/>
      <c r="W297" s="3758" t="n"/>
      <c r="X297" s="3758" t="n"/>
      <c r="Y297" s="3758" t="n"/>
      <c r="Z297" s="3758" t="n"/>
      <c r="AA297" s="3758" t="n"/>
      <c r="AB297" s="3758" t="n"/>
      <c r="AC297" s="3758" t="n"/>
      <c r="AD297" s="3758" t="n"/>
      <c r="AE297" s="3758" t="n"/>
      <c r="AF297" s="3758" t="n"/>
      <c r="AG297" s="3758" t="n"/>
      <c r="AH297" s="3758" t="n"/>
      <c r="AI297" s="3758" t="n"/>
      <c r="AJ297" s="3758" t="n"/>
      <c r="AK297" s="3758" t="n"/>
      <c r="AL297" s="3758" t="n"/>
      <c r="AM297" s="3758" t="n"/>
      <c r="AN297" s="3758" t="n"/>
      <c r="AO297" s="3758" t="n"/>
      <c r="AP297" s="3758" t="n"/>
      <c r="AQ297" s="3758" t="n"/>
      <c r="AR297" s="3758" t="n"/>
      <c r="AS297" s="3758" t="n"/>
      <c r="AT297" s="3758" t="n"/>
      <c r="AU297" s="3758" t="n"/>
      <c r="AV297" s="3758" t="n"/>
      <c r="AW297" s="3758" t="n"/>
      <c r="AX297" s="3758" t="n"/>
      <c r="AY297" s="3758" t="n"/>
      <c r="AZ297" s="3758" t="n"/>
      <c r="BA297" s="1979" t="n"/>
      <c r="BB297" s="1982" t="n"/>
    </row>
    <row customFormat="1" customHeight="1" ht="30" r="298" s="2012">
      <c r="A298" s="1978" t="n"/>
      <c r="B298" s="1979" t="n"/>
      <c r="C298" s="1980" t="n"/>
      <c r="D298" s="3758" t="n"/>
      <c r="E298" s="3758" t="n"/>
      <c r="F298" s="3758" t="n"/>
      <c r="G298" s="3758" t="n"/>
      <c r="H298" s="3758" t="n"/>
      <c r="I298" s="3758" t="n"/>
      <c r="J298" s="3758" t="n"/>
      <c r="K298" s="3758" t="n"/>
      <c r="L298" s="3758" t="n"/>
      <c r="M298" s="3758" t="n"/>
      <c r="N298" s="3758" t="n"/>
      <c r="O298" s="3758" t="n"/>
      <c r="P298" s="1979" t="n"/>
      <c r="Q298" s="3758" t="n"/>
      <c r="R298" s="3758" t="n"/>
      <c r="S298" s="3758" t="n"/>
      <c r="T298" s="3758" t="n"/>
      <c r="U298" s="3758" t="n"/>
      <c r="V298" s="3758" t="n"/>
      <c r="W298" s="3758" t="n"/>
      <c r="X298" s="3758" t="n"/>
      <c r="Y298" s="3758" t="n"/>
      <c r="Z298" s="3758" t="n"/>
      <c r="AA298" s="3758" t="n"/>
      <c r="AB298" s="3758" t="n"/>
      <c r="AC298" s="3758" t="n"/>
      <c r="AD298" s="3758" t="n"/>
      <c r="AE298" s="3758" t="n"/>
      <c r="AF298" s="3758" t="n"/>
      <c r="AG298" s="3758" t="n"/>
      <c r="AH298" s="3758" t="n"/>
      <c r="AI298" s="3758" t="n"/>
      <c r="AJ298" s="3758" t="n"/>
      <c r="AK298" s="3758" t="n"/>
      <c r="AL298" s="3758" t="n"/>
      <c r="AM298" s="3758" t="n"/>
      <c r="AN298" s="3758" t="n"/>
      <c r="AO298" s="3758" t="n"/>
      <c r="AP298" s="3758" t="n"/>
      <c r="AQ298" s="3758" t="n"/>
      <c r="AR298" s="3758" t="n"/>
      <c r="AS298" s="3758" t="n"/>
      <c r="AT298" s="3758" t="n"/>
      <c r="AU298" s="3758" t="n"/>
      <c r="AV298" s="3758" t="n"/>
      <c r="AW298" s="3758" t="n"/>
      <c r="AX298" s="3758" t="n"/>
      <c r="AY298" s="3758" t="n"/>
      <c r="AZ298" s="3758" t="n"/>
      <c r="BA298" s="1979" t="n"/>
      <c r="BB298" s="1982" t="n"/>
    </row>
    <row customFormat="1" customHeight="1" ht="30" r="299" s="2012">
      <c r="A299" s="1978" t="n"/>
      <c r="B299" s="1979" t="n"/>
      <c r="C299" s="1980" t="n"/>
      <c r="D299" s="3758" t="n"/>
      <c r="E299" s="3758" t="n"/>
      <c r="F299" s="3758" t="n"/>
      <c r="G299" s="3758" t="n"/>
      <c r="H299" s="3758" t="n"/>
      <c r="I299" s="3758" t="n"/>
      <c r="J299" s="3758" t="n"/>
      <c r="K299" s="3758" t="n"/>
      <c r="L299" s="3758" t="n"/>
      <c r="M299" s="3758" t="n"/>
      <c r="N299" s="3758" t="n"/>
      <c r="O299" s="3758" t="n"/>
      <c r="P299" s="1979" t="n"/>
      <c r="Q299" s="3758" t="n"/>
      <c r="R299" s="3758" t="n"/>
      <c r="S299" s="3758" t="n"/>
      <c r="T299" s="3758" t="n"/>
      <c r="U299" s="3758" t="n"/>
      <c r="V299" s="3758" t="n"/>
      <c r="W299" s="3758" t="n"/>
      <c r="X299" s="3758" t="n"/>
      <c r="Y299" s="3758" t="n"/>
      <c r="Z299" s="3758" t="n"/>
      <c r="AA299" s="3758" t="n"/>
      <c r="AB299" s="3758" t="n"/>
      <c r="AC299" s="3758" t="n"/>
      <c r="AD299" s="3758" t="n"/>
      <c r="AE299" s="3758" t="n"/>
      <c r="AF299" s="3758" t="n"/>
      <c r="AG299" s="3758" t="n"/>
      <c r="AH299" s="3758" t="n"/>
      <c r="AI299" s="3758" t="n"/>
      <c r="AJ299" s="3758" t="n"/>
      <c r="AK299" s="3758" t="n"/>
      <c r="AL299" s="3758" t="n"/>
      <c r="AM299" s="3758" t="n"/>
      <c r="AN299" s="3758" t="n"/>
      <c r="AO299" s="3758" t="n"/>
      <c r="AP299" s="3758" t="n"/>
      <c r="AQ299" s="3758" t="n"/>
      <c r="AR299" s="3758" t="n"/>
      <c r="AS299" s="3758" t="n"/>
      <c r="AT299" s="3758" t="n"/>
      <c r="AU299" s="3758" t="n"/>
      <c r="AV299" s="3758" t="n"/>
      <c r="AW299" s="3758" t="n"/>
      <c r="AX299" s="3758" t="n"/>
      <c r="AY299" s="3758" t="n"/>
      <c r="AZ299" s="3758" t="n"/>
      <c r="BA299" s="1979" t="n"/>
      <c r="BB299" s="1982" t="n"/>
    </row>
    <row customFormat="1" customHeight="1" ht="30" r="300" s="2012">
      <c r="A300" s="1978" t="n"/>
      <c r="B300" s="1979" t="n"/>
      <c r="C300" s="1980" t="n"/>
      <c r="D300" s="3758" t="n"/>
      <c r="E300" s="3758" t="n"/>
      <c r="F300" s="3758" t="n"/>
      <c r="G300" s="3758" t="n"/>
      <c r="H300" s="3758" t="n"/>
      <c r="I300" s="3758" t="n"/>
      <c r="J300" s="3758" t="n"/>
      <c r="K300" s="3758" t="n"/>
      <c r="L300" s="3758" t="n"/>
      <c r="M300" s="3758" t="n"/>
      <c r="N300" s="3758" t="n"/>
      <c r="O300" s="3758" t="n"/>
      <c r="P300" s="1979" t="n"/>
      <c r="Q300" s="3758" t="n"/>
      <c r="R300" s="3758" t="n"/>
      <c r="S300" s="3758" t="n"/>
      <c r="T300" s="3758" t="n"/>
      <c r="U300" s="3758" t="n"/>
      <c r="V300" s="3758" t="n"/>
      <c r="W300" s="3758" t="n"/>
      <c r="X300" s="3758" t="n"/>
      <c r="Y300" s="3758" t="n"/>
      <c r="Z300" s="3758" t="n"/>
      <c r="AA300" s="3758" t="n"/>
      <c r="AB300" s="3758" t="n"/>
      <c r="AC300" s="3758" t="n"/>
      <c r="AD300" s="3758" t="n"/>
      <c r="AE300" s="3758" t="n"/>
      <c r="AF300" s="3758" t="n"/>
      <c r="AG300" s="3758" t="n"/>
      <c r="AH300" s="3758" t="n"/>
      <c r="AI300" s="3758" t="n"/>
      <c r="AJ300" s="3758" t="n"/>
      <c r="AK300" s="3758" t="n"/>
      <c r="AL300" s="3758" t="n"/>
      <c r="AM300" s="3758" t="n"/>
      <c r="AN300" s="3758" t="n"/>
      <c r="AO300" s="3758" t="n"/>
      <c r="AP300" s="3758" t="n"/>
      <c r="AQ300" s="3758" t="n"/>
      <c r="AR300" s="3758" t="n"/>
      <c r="AS300" s="3758" t="n"/>
      <c r="AT300" s="3758" t="n"/>
      <c r="AU300" s="3758" t="n"/>
      <c r="AV300" s="3758" t="n"/>
      <c r="AW300" s="3758" t="n"/>
      <c r="AX300" s="3758" t="n"/>
      <c r="AY300" s="3758" t="n"/>
      <c r="AZ300" s="3758" t="n"/>
      <c r="BA300" s="1979" t="n"/>
      <c r="BB300" s="1982" t="n"/>
    </row>
    <row customFormat="1" customHeight="1" ht="30" r="301" s="2012">
      <c r="A301" s="1978" t="n"/>
      <c r="B301" s="1979" t="n"/>
      <c r="C301" s="1980" t="n"/>
      <c r="D301" s="3758" t="n"/>
      <c r="E301" s="3758" t="n"/>
      <c r="F301" s="3758" t="n"/>
      <c r="G301" s="3758" t="n"/>
      <c r="H301" s="3758" t="n"/>
      <c r="I301" s="3758" t="n"/>
      <c r="J301" s="3758" t="n"/>
      <c r="K301" s="3758" t="n"/>
      <c r="L301" s="3758" t="n"/>
      <c r="M301" s="3758" t="n"/>
      <c r="N301" s="3758" t="n"/>
      <c r="O301" s="3758" t="n"/>
      <c r="P301" s="1979" t="n"/>
      <c r="Q301" s="3758" t="n"/>
      <c r="R301" s="3758" t="n"/>
      <c r="S301" s="3758" t="n"/>
      <c r="T301" s="3758" t="n"/>
      <c r="U301" s="3758" t="n"/>
      <c r="V301" s="3758" t="n"/>
      <c r="W301" s="3758" t="n"/>
      <c r="X301" s="3758" t="n"/>
      <c r="Y301" s="3758" t="n"/>
      <c r="Z301" s="3758" t="n"/>
      <c r="AA301" s="3758" t="n"/>
      <c r="AB301" s="3758" t="n"/>
      <c r="AC301" s="3758" t="n"/>
      <c r="AD301" s="3758" t="n"/>
      <c r="AE301" s="3758" t="n"/>
      <c r="AF301" s="3758" t="n"/>
      <c r="AG301" s="3758" t="n"/>
      <c r="AH301" s="3758" t="n"/>
      <c r="AI301" s="3758" t="n"/>
      <c r="AJ301" s="3758" t="n"/>
      <c r="AK301" s="3758" t="n"/>
      <c r="AL301" s="3758" t="n"/>
      <c r="AM301" s="3758" t="n"/>
      <c r="AN301" s="3758" t="n"/>
      <c r="AO301" s="3758" t="n"/>
      <c r="AP301" s="3758" t="n"/>
      <c r="AQ301" s="3758" t="n"/>
      <c r="AR301" s="3758" t="n"/>
      <c r="AS301" s="3758" t="n"/>
      <c r="AT301" s="3758" t="n"/>
      <c r="AU301" s="3758" t="n"/>
      <c r="AV301" s="3758" t="n"/>
      <c r="AW301" s="3758" t="n"/>
      <c r="AX301" s="3758" t="n"/>
      <c r="AY301" s="3758" t="n"/>
      <c r="AZ301" s="3758" t="n"/>
      <c r="BA301" s="1979" t="n"/>
      <c r="BB301" s="1982" t="n"/>
    </row>
    <row customFormat="1" customHeight="1" ht="30" r="302" s="2012">
      <c r="A302" s="1978" t="n"/>
      <c r="B302" s="1979" t="n"/>
      <c r="C302" s="1980" t="n"/>
      <c r="D302" s="3758" t="n"/>
      <c r="E302" s="3758" t="n"/>
      <c r="F302" s="3758" t="n"/>
      <c r="G302" s="3758" t="n"/>
      <c r="H302" s="3758" t="n"/>
      <c r="I302" s="3758" t="n"/>
      <c r="J302" s="3758" t="n"/>
      <c r="K302" s="3758" t="n"/>
      <c r="L302" s="3758" t="n"/>
      <c r="M302" s="3758" t="n"/>
      <c r="N302" s="3758" t="n"/>
      <c r="O302" s="3758" t="n"/>
      <c r="P302" s="1979" t="n"/>
      <c r="Q302" s="3758" t="n"/>
      <c r="R302" s="3758" t="n"/>
      <c r="S302" s="3758" t="n"/>
      <c r="T302" s="3758" t="n"/>
      <c r="U302" s="3758" t="n"/>
      <c r="V302" s="3758" t="n"/>
      <c r="W302" s="3758" t="n"/>
      <c r="X302" s="3758" t="n"/>
      <c r="Y302" s="3758" t="n"/>
      <c r="Z302" s="3758" t="n"/>
      <c r="AA302" s="3758" t="n"/>
      <c r="AB302" s="3758" t="n"/>
      <c r="AC302" s="3758" t="n"/>
      <c r="AD302" s="3758" t="n"/>
      <c r="AE302" s="3758" t="n"/>
      <c r="AF302" s="3758" t="n"/>
      <c r="AG302" s="3758" t="n"/>
      <c r="AH302" s="3758" t="n"/>
      <c r="AI302" s="3758" t="n"/>
      <c r="AJ302" s="3758" t="n"/>
      <c r="AK302" s="3758" t="n"/>
      <c r="AL302" s="3758" t="n"/>
      <c r="AM302" s="3758" t="n"/>
      <c r="AN302" s="3758" t="n"/>
      <c r="AO302" s="3758" t="n"/>
      <c r="AP302" s="3758" t="n"/>
      <c r="AQ302" s="3758" t="n"/>
      <c r="AR302" s="3758" t="n"/>
      <c r="AS302" s="3758" t="n"/>
      <c r="AT302" s="3758" t="n"/>
      <c r="AU302" s="3758" t="n"/>
      <c r="AV302" s="3758" t="n"/>
      <c r="AW302" s="3758" t="n"/>
      <c r="AX302" s="3758" t="n"/>
      <c r="AY302" s="3758" t="n"/>
      <c r="AZ302" s="3758" t="n"/>
      <c r="BA302" s="1979" t="n"/>
      <c r="BB302" s="1982" t="n"/>
    </row>
    <row customFormat="1" customHeight="1" ht="30" r="303" s="2012">
      <c r="A303" s="1978" t="n"/>
      <c r="B303" s="1979" t="n"/>
      <c r="C303" s="1980" t="n"/>
      <c r="D303" s="3758" t="n"/>
      <c r="E303" s="3758" t="n"/>
      <c r="F303" s="3758" t="n"/>
      <c r="G303" s="3758" t="n"/>
      <c r="H303" s="3758" t="n"/>
      <c r="I303" s="3758" t="n"/>
      <c r="J303" s="3758" t="n"/>
      <c r="K303" s="3758" t="n"/>
      <c r="L303" s="3758" t="n"/>
      <c r="M303" s="3758" t="n"/>
      <c r="N303" s="3758" t="n"/>
      <c r="O303" s="3758" t="n"/>
      <c r="P303" s="1979" t="n"/>
      <c r="Q303" s="3758" t="n"/>
      <c r="R303" s="3758" t="n"/>
      <c r="S303" s="3758" t="n"/>
      <c r="T303" s="3758" t="n"/>
      <c r="U303" s="3758" t="n"/>
      <c r="V303" s="3758" t="n"/>
      <c r="W303" s="3758" t="n"/>
      <c r="X303" s="3758" t="n"/>
      <c r="Y303" s="3758" t="n"/>
      <c r="Z303" s="3758" t="n"/>
      <c r="AA303" s="3758" t="n"/>
      <c r="AB303" s="3758" t="n"/>
      <c r="AC303" s="3758" t="n"/>
      <c r="AD303" s="3758" t="n"/>
      <c r="AE303" s="3758" t="n"/>
      <c r="AF303" s="3758" t="n"/>
      <c r="AG303" s="3758" t="n"/>
      <c r="AH303" s="3758" t="n"/>
      <c r="AI303" s="3758" t="n"/>
      <c r="AJ303" s="3758" t="n"/>
      <c r="AK303" s="3758" t="n"/>
      <c r="AL303" s="3758" t="n"/>
      <c r="AM303" s="3758" t="n"/>
      <c r="AN303" s="3758" t="n"/>
      <c r="AO303" s="3758" t="n"/>
      <c r="AP303" s="3758" t="n"/>
      <c r="AQ303" s="3758" t="n"/>
      <c r="AR303" s="3758" t="n"/>
      <c r="AS303" s="3758" t="n"/>
      <c r="AT303" s="3758" t="n"/>
      <c r="AU303" s="3758" t="n"/>
      <c r="AV303" s="3758" t="n"/>
      <c r="AW303" s="3758" t="n"/>
      <c r="AX303" s="3758" t="n"/>
      <c r="AY303" s="3758" t="n"/>
      <c r="AZ303" s="3758" t="n"/>
      <c r="BA303" s="1979" t="n"/>
      <c r="BB303" s="1982" t="n"/>
    </row>
    <row customFormat="1" customHeight="1" ht="30" r="304" s="2012">
      <c r="A304" s="1978" t="n"/>
      <c r="B304" s="1979" t="n"/>
      <c r="C304" s="1980" t="n"/>
      <c r="D304" s="3758" t="n"/>
      <c r="E304" s="3758" t="n"/>
      <c r="F304" s="3758" t="n"/>
      <c r="G304" s="3758" t="n"/>
      <c r="H304" s="3758" t="n"/>
      <c r="I304" s="3758" t="n"/>
      <c r="J304" s="3758" t="n"/>
      <c r="K304" s="3758" t="n"/>
      <c r="L304" s="3758" t="n"/>
      <c r="M304" s="3758" t="n"/>
      <c r="N304" s="3758" t="n"/>
      <c r="O304" s="3758" t="n"/>
      <c r="P304" s="1979" t="n"/>
      <c r="Q304" s="3758" t="n"/>
      <c r="R304" s="3758" t="n"/>
      <c r="S304" s="3758" t="n"/>
      <c r="T304" s="3758" t="n"/>
      <c r="U304" s="3758" t="n"/>
      <c r="V304" s="3758" t="n"/>
      <c r="W304" s="3758" t="n"/>
      <c r="X304" s="3758" t="n"/>
      <c r="Y304" s="3758" t="n"/>
      <c r="Z304" s="3758" t="n"/>
      <c r="AA304" s="3758" t="n"/>
      <c r="AB304" s="3758" t="n"/>
      <c r="AC304" s="3758" t="n"/>
      <c r="AD304" s="3758" t="n"/>
      <c r="AE304" s="3758" t="n"/>
      <c r="AF304" s="3758" t="n"/>
      <c r="AG304" s="3758" t="n"/>
      <c r="AH304" s="3758" t="n"/>
      <c r="AI304" s="3758" t="n"/>
      <c r="AJ304" s="3758" t="n"/>
      <c r="AK304" s="3758" t="n"/>
      <c r="AL304" s="3758" t="n"/>
      <c r="AM304" s="3758" t="n"/>
      <c r="AN304" s="3758" t="n"/>
      <c r="AO304" s="3758" t="n"/>
      <c r="AP304" s="3758" t="n"/>
      <c r="AQ304" s="3758" t="n"/>
      <c r="AR304" s="3758" t="n"/>
      <c r="AS304" s="3758" t="n"/>
      <c r="AT304" s="3758" t="n"/>
      <c r="AU304" s="3758" t="n"/>
      <c r="AV304" s="3758" t="n"/>
      <c r="AW304" s="3758" t="n"/>
      <c r="AX304" s="3758" t="n"/>
      <c r="AY304" s="3758" t="n"/>
      <c r="AZ304" s="3758" t="n"/>
      <c r="BA304" s="1979" t="n"/>
      <c r="BB304" s="1982" t="n"/>
    </row>
    <row customFormat="1" customHeight="1" ht="30" r="305" s="2028">
      <c r="A305" s="1978" t="n"/>
      <c r="B305" s="1979" t="n"/>
      <c r="C305" s="1980" t="n"/>
      <c r="D305" s="3758" t="n"/>
      <c r="E305" s="3758" t="n"/>
      <c r="F305" s="3758" t="n"/>
      <c r="G305" s="3758" t="n"/>
      <c r="H305" s="3758" t="n"/>
      <c r="I305" s="3758" t="n"/>
      <c r="J305" s="3758" t="n"/>
      <c r="K305" s="3758" t="n"/>
      <c r="L305" s="3758" t="n"/>
      <c r="M305" s="3758" t="n"/>
      <c r="N305" s="3758" t="n"/>
      <c r="O305" s="3758" t="n"/>
      <c r="P305" s="1979" t="n"/>
      <c r="Q305" s="3758" t="n"/>
      <c r="R305" s="3758" t="n"/>
      <c r="S305" s="3758" t="n"/>
      <c r="T305" s="3758" t="n"/>
      <c r="U305" s="3758" t="n"/>
      <c r="V305" s="3758" t="n"/>
      <c r="W305" s="3758" t="n"/>
      <c r="X305" s="3758" t="n"/>
      <c r="Y305" s="3758" t="n"/>
      <c r="Z305" s="3758" t="n"/>
      <c r="AA305" s="3758" t="n"/>
      <c r="AB305" s="3758" t="n"/>
      <c r="AC305" s="3758" t="n"/>
      <c r="AD305" s="3758" t="n"/>
      <c r="AE305" s="3758" t="n"/>
      <c r="AF305" s="3758" t="n"/>
      <c r="AG305" s="3758" t="n"/>
      <c r="AH305" s="3758" t="n"/>
      <c r="AI305" s="3758" t="n"/>
      <c r="AJ305" s="3758" t="n"/>
      <c r="AK305" s="3758" t="n"/>
      <c r="AL305" s="3758" t="n"/>
      <c r="AM305" s="3758" t="n"/>
      <c r="AN305" s="3758" t="n"/>
      <c r="AO305" s="3758" t="n"/>
      <c r="AP305" s="3758" t="n"/>
      <c r="AQ305" s="3758" t="n"/>
      <c r="AR305" s="3758" t="n"/>
      <c r="AS305" s="3758" t="n"/>
      <c r="AT305" s="3758" t="n"/>
      <c r="AU305" s="3758" t="n"/>
      <c r="AV305" s="3758" t="n"/>
      <c r="AW305" s="3758" t="n"/>
      <c r="AX305" s="3758" t="n"/>
      <c r="AY305" s="3758" t="n"/>
      <c r="AZ305" s="3758" t="n"/>
      <c r="BA305" s="1979" t="n"/>
      <c r="BB305" s="1982" t="n"/>
    </row>
    <row customFormat="1" customHeight="1" ht="30" r="306" s="2012">
      <c r="A306" s="1978" t="n"/>
      <c r="B306" s="1979" t="n"/>
      <c r="C306" s="1980" t="n"/>
      <c r="D306" s="3758" t="n"/>
      <c r="E306" s="3758" t="n"/>
      <c r="F306" s="3758" t="n"/>
      <c r="G306" s="3758" t="n"/>
      <c r="H306" s="3758" t="n"/>
      <c r="I306" s="3758" t="n"/>
      <c r="J306" s="3758" t="n"/>
      <c r="K306" s="3758" t="n"/>
      <c r="L306" s="3758" t="n"/>
      <c r="M306" s="3758" t="n"/>
      <c r="N306" s="3758" t="n"/>
      <c r="O306" s="3758" t="n"/>
      <c r="P306" s="1979" t="n"/>
      <c r="Q306" s="3758" t="n"/>
      <c r="R306" s="3758" t="n"/>
      <c r="S306" s="3758" t="n"/>
      <c r="T306" s="3758" t="n"/>
      <c r="U306" s="3758" t="n"/>
      <c r="V306" s="3758" t="n"/>
      <c r="W306" s="3758" t="n"/>
      <c r="X306" s="3758" t="n"/>
      <c r="Y306" s="3758" t="n"/>
      <c r="Z306" s="3758" t="n"/>
      <c r="AA306" s="3758" t="n"/>
      <c r="AB306" s="3758" t="n"/>
      <c r="AC306" s="3758" t="n"/>
      <c r="AD306" s="3758" t="n"/>
      <c r="AE306" s="3758" t="n"/>
      <c r="AF306" s="3758" t="n"/>
      <c r="AG306" s="3758" t="n"/>
      <c r="AH306" s="3758" t="n"/>
      <c r="AI306" s="3758" t="n"/>
      <c r="AJ306" s="3758" t="n"/>
      <c r="AK306" s="3758" t="n"/>
      <c r="AL306" s="3758" t="n"/>
      <c r="AM306" s="3758" t="n"/>
      <c r="AN306" s="3758" t="n"/>
      <c r="AO306" s="3758" t="n"/>
      <c r="AP306" s="3758" t="n"/>
      <c r="AQ306" s="3758" t="n"/>
      <c r="AR306" s="3758" t="n"/>
      <c r="AS306" s="3758" t="n"/>
      <c r="AT306" s="3758" t="n"/>
      <c r="AU306" s="3758" t="n"/>
      <c r="AV306" s="3758" t="n"/>
      <c r="AW306" s="3758" t="n"/>
      <c r="AX306" s="3758" t="n"/>
      <c r="AY306" s="3758" t="n"/>
      <c r="AZ306" s="3758" t="n"/>
      <c r="BA306" s="1979" t="n"/>
      <c r="BB306" s="1982" t="n"/>
    </row>
    <row customFormat="1" customHeight="1" ht="30" r="307" s="2012">
      <c r="A307" s="1978" t="n"/>
      <c r="B307" s="1979" t="n"/>
      <c r="C307" s="1980" t="n"/>
      <c r="D307" s="3758" t="n"/>
      <c r="E307" s="3758" t="n"/>
      <c r="F307" s="3758" t="n"/>
      <c r="G307" s="3758" t="n"/>
      <c r="H307" s="3758" t="n"/>
      <c r="I307" s="3758" t="n"/>
      <c r="J307" s="3758" t="n"/>
      <c r="K307" s="3758" t="n"/>
      <c r="L307" s="3758" t="n"/>
      <c r="M307" s="3758" t="n"/>
      <c r="N307" s="3758" t="n"/>
      <c r="O307" s="3758" t="n"/>
      <c r="P307" s="1979" t="n"/>
      <c r="Q307" s="3758" t="n"/>
      <c r="R307" s="3758" t="n"/>
      <c r="S307" s="3758" t="n"/>
      <c r="T307" s="3758" t="n"/>
      <c r="U307" s="3758" t="n"/>
      <c r="V307" s="3758" t="n"/>
      <c r="W307" s="3758" t="n"/>
      <c r="X307" s="3758" t="n"/>
      <c r="Y307" s="3758" t="n"/>
      <c r="Z307" s="3758" t="n"/>
      <c r="AA307" s="3758" t="n"/>
      <c r="AB307" s="3758" t="n"/>
      <c r="AC307" s="3758" t="n"/>
      <c r="AD307" s="3758" t="n"/>
      <c r="AE307" s="3758" t="n"/>
      <c r="AF307" s="3758" t="n"/>
      <c r="AG307" s="3758" t="n"/>
      <c r="AH307" s="3758" t="n"/>
      <c r="AI307" s="3758" t="n"/>
      <c r="AJ307" s="3758" t="n"/>
      <c r="AK307" s="3758" t="n"/>
      <c r="AL307" s="3758" t="n"/>
      <c r="AM307" s="3758" t="n"/>
      <c r="AN307" s="3758" t="n"/>
      <c r="AO307" s="3758" t="n"/>
      <c r="AP307" s="3758" t="n"/>
      <c r="AQ307" s="3758" t="n"/>
      <c r="AR307" s="3758" t="n"/>
      <c r="AS307" s="3758" t="n"/>
      <c r="AT307" s="3758" t="n"/>
      <c r="AU307" s="3758" t="n"/>
      <c r="AV307" s="3758" t="n"/>
      <c r="AW307" s="3758" t="n"/>
      <c r="AX307" s="3758" t="n"/>
      <c r="AY307" s="3758" t="n"/>
      <c r="AZ307" s="3758" t="n"/>
      <c r="BA307" s="1979" t="n"/>
      <c r="BB307" s="1982" t="n"/>
    </row>
    <row customFormat="1" customHeight="1" ht="30" r="308" s="2012">
      <c r="A308" s="1978" t="n"/>
      <c r="B308" s="1979" t="n"/>
      <c r="C308" s="1980" t="n"/>
      <c r="D308" s="3758" t="n"/>
      <c r="E308" s="3758" t="n"/>
      <c r="F308" s="3758" t="n"/>
      <c r="G308" s="3758" t="n"/>
      <c r="H308" s="3758" t="n"/>
      <c r="I308" s="3758" t="n"/>
      <c r="J308" s="3758" t="n"/>
      <c r="K308" s="3758" t="n"/>
      <c r="L308" s="3758" t="n"/>
      <c r="M308" s="3758" t="n"/>
      <c r="N308" s="3758" t="n"/>
      <c r="O308" s="3758" t="n"/>
      <c r="P308" s="1979" t="n"/>
      <c r="Q308" s="3758" t="n"/>
      <c r="R308" s="3758" t="n"/>
      <c r="S308" s="3758" t="n"/>
      <c r="T308" s="3758" t="n"/>
      <c r="U308" s="3758" t="n"/>
      <c r="V308" s="3758" t="n"/>
      <c r="W308" s="3758" t="n"/>
      <c r="X308" s="3758" t="n"/>
      <c r="Y308" s="3758" t="n"/>
      <c r="Z308" s="3758" t="n"/>
      <c r="AA308" s="3758" t="n"/>
      <c r="AB308" s="3758" t="n"/>
      <c r="AC308" s="3758" t="n"/>
      <c r="AD308" s="3758" t="n"/>
      <c r="AE308" s="3758" t="n"/>
      <c r="AF308" s="3758" t="n"/>
      <c r="AG308" s="3758" t="n"/>
      <c r="AH308" s="3758" t="n"/>
      <c r="AI308" s="3758" t="n"/>
      <c r="AJ308" s="3758" t="n"/>
      <c r="AK308" s="3758" t="n"/>
      <c r="AL308" s="3758" t="n"/>
      <c r="AM308" s="3758" t="n"/>
      <c r="AN308" s="3758" t="n"/>
      <c r="AO308" s="3758" t="n"/>
      <c r="AP308" s="3758" t="n"/>
      <c r="AQ308" s="3758" t="n"/>
      <c r="AR308" s="3758" t="n"/>
      <c r="AS308" s="3758" t="n"/>
      <c r="AT308" s="3758" t="n"/>
      <c r="AU308" s="3758" t="n"/>
      <c r="AV308" s="3758" t="n"/>
      <c r="AW308" s="3758" t="n"/>
      <c r="AX308" s="3758" t="n"/>
      <c r="AY308" s="3758" t="n"/>
      <c r="AZ308" s="3758" t="n"/>
      <c r="BA308" s="1979" t="n"/>
      <c r="BB308" s="1982" t="n"/>
    </row>
    <row customFormat="1" customHeight="1" ht="30" r="309" s="2012">
      <c r="A309" s="1978" t="n"/>
      <c r="B309" s="1979" t="n"/>
      <c r="C309" s="1980" t="n"/>
      <c r="D309" s="3758" t="n"/>
      <c r="E309" s="3758" t="n"/>
      <c r="F309" s="3758" t="n"/>
      <c r="G309" s="3758" t="n"/>
      <c r="H309" s="3758" t="n"/>
      <c r="I309" s="3758" t="n"/>
      <c r="J309" s="3758" t="n"/>
      <c r="K309" s="3758" t="n"/>
      <c r="L309" s="3758" t="n"/>
      <c r="M309" s="3758" t="n"/>
      <c r="N309" s="3758" t="n"/>
      <c r="O309" s="3758" t="n"/>
      <c r="P309" s="1979" t="n"/>
      <c r="Q309" s="3758" t="n"/>
      <c r="R309" s="3758" t="n"/>
      <c r="S309" s="3758" t="n"/>
      <c r="T309" s="3758" t="n"/>
      <c r="U309" s="3758" t="n"/>
      <c r="V309" s="3758" t="n"/>
      <c r="W309" s="3758" t="n"/>
      <c r="X309" s="3758" t="n"/>
      <c r="Y309" s="3758" t="n"/>
      <c r="Z309" s="3758" t="n"/>
      <c r="AA309" s="3758" t="n"/>
      <c r="AB309" s="3758" t="n"/>
      <c r="AC309" s="3758" t="n"/>
      <c r="AD309" s="3758" t="n"/>
      <c r="AE309" s="3758" t="n"/>
      <c r="AF309" s="3758" t="n"/>
      <c r="AG309" s="3758" t="n"/>
      <c r="AH309" s="3758" t="n"/>
      <c r="AI309" s="3758" t="n"/>
      <c r="AJ309" s="3758" t="n"/>
      <c r="AK309" s="3758" t="n"/>
      <c r="AL309" s="3758" t="n"/>
      <c r="AM309" s="3758" t="n"/>
      <c r="AN309" s="3758" t="n"/>
      <c r="AO309" s="3758" t="n"/>
      <c r="AP309" s="3758" t="n"/>
      <c r="AQ309" s="3758" t="n"/>
      <c r="AR309" s="3758" t="n"/>
      <c r="AS309" s="3758" t="n"/>
      <c r="AT309" s="3758" t="n"/>
      <c r="AU309" s="3758" t="n"/>
      <c r="AV309" s="3758" t="n"/>
      <c r="AW309" s="3758" t="n"/>
      <c r="AX309" s="3758" t="n"/>
      <c r="AY309" s="3758" t="n"/>
      <c r="AZ309" s="3758" t="n"/>
      <c r="BA309" s="1979" t="n"/>
      <c r="BB309" s="1982" t="n"/>
    </row>
    <row customFormat="1" customHeight="1" ht="30" r="310" s="2012">
      <c r="A310" s="1978" t="n"/>
      <c r="B310" s="1979" t="n"/>
      <c r="C310" s="1980" t="n"/>
      <c r="D310" s="3758" t="n"/>
      <c r="E310" s="3758" t="n"/>
      <c r="F310" s="3758" t="n"/>
      <c r="G310" s="3758" t="n"/>
      <c r="H310" s="3758" t="n"/>
      <c r="I310" s="3758" t="n"/>
      <c r="J310" s="3758" t="n"/>
      <c r="K310" s="3758" t="n"/>
      <c r="L310" s="3758" t="n"/>
      <c r="M310" s="3758" t="n"/>
      <c r="N310" s="3758" t="n"/>
      <c r="O310" s="3758" t="n"/>
      <c r="P310" s="1979" t="n"/>
      <c r="Q310" s="3758" t="n"/>
      <c r="R310" s="3758" t="n"/>
      <c r="S310" s="3758" t="n"/>
      <c r="T310" s="3758" t="n"/>
      <c r="U310" s="3758" t="n"/>
      <c r="V310" s="3758" t="n"/>
      <c r="W310" s="3758" t="n"/>
      <c r="X310" s="3758" t="n"/>
      <c r="Y310" s="3758" t="n"/>
      <c r="Z310" s="3758" t="n"/>
      <c r="AA310" s="3758" t="n"/>
      <c r="AB310" s="3758" t="n"/>
      <c r="AC310" s="3758" t="n"/>
      <c r="AD310" s="3758" t="n"/>
      <c r="AE310" s="3758" t="n"/>
      <c r="AF310" s="3758" t="n"/>
      <c r="AG310" s="3758" t="n"/>
      <c r="AH310" s="3758" t="n"/>
      <c r="AI310" s="3758" t="n"/>
      <c r="AJ310" s="3758" t="n"/>
      <c r="AK310" s="3758" t="n"/>
      <c r="AL310" s="3758" t="n"/>
      <c r="AM310" s="3758" t="n"/>
      <c r="AN310" s="3758" t="n"/>
      <c r="AO310" s="3758" t="n"/>
      <c r="AP310" s="3758" t="n"/>
      <c r="AQ310" s="3758" t="n"/>
      <c r="AR310" s="3758" t="n"/>
      <c r="AS310" s="3758" t="n"/>
      <c r="AT310" s="3758" t="n"/>
      <c r="AU310" s="3758" t="n"/>
      <c r="AV310" s="3758" t="n"/>
      <c r="AW310" s="3758" t="n"/>
      <c r="AX310" s="3758" t="n"/>
      <c r="AY310" s="3758" t="n"/>
      <c r="AZ310" s="3758" t="n"/>
      <c r="BA310" s="1979" t="n"/>
      <c r="BB310" s="1982" t="n"/>
    </row>
    <row customFormat="1" customHeight="1" ht="30" r="311" s="2012">
      <c r="A311" s="1978" t="n"/>
      <c r="B311" s="1979" t="n"/>
      <c r="C311" s="1980" t="n"/>
      <c r="D311" s="3758" t="n"/>
      <c r="E311" s="3758" t="n"/>
      <c r="F311" s="3758" t="n"/>
      <c r="G311" s="3758" t="n"/>
      <c r="H311" s="3758" t="n"/>
      <c r="I311" s="3758" t="n"/>
      <c r="J311" s="3758" t="n"/>
      <c r="K311" s="3758" t="n"/>
      <c r="L311" s="3758" t="n"/>
      <c r="M311" s="3758" t="n"/>
      <c r="N311" s="3758" t="n"/>
      <c r="O311" s="3758" t="n"/>
      <c r="P311" s="1979" t="n"/>
      <c r="Q311" s="3758" t="n"/>
      <c r="R311" s="3758" t="n"/>
      <c r="S311" s="3758" t="n"/>
      <c r="T311" s="3758" t="n"/>
      <c r="U311" s="3758" t="n"/>
      <c r="V311" s="3758" t="n"/>
      <c r="W311" s="3758" t="n"/>
      <c r="X311" s="3758" t="n"/>
      <c r="Y311" s="3758" t="n"/>
      <c r="Z311" s="3758" t="n"/>
      <c r="AA311" s="3758" t="n"/>
      <c r="AB311" s="3758" t="n"/>
      <c r="AC311" s="3758" t="n"/>
      <c r="AD311" s="3758" t="n"/>
      <c r="AE311" s="3758" t="n"/>
      <c r="AF311" s="3758" t="n"/>
      <c r="AG311" s="3758" t="n"/>
      <c r="AH311" s="3758" t="n"/>
      <c r="AI311" s="3758" t="n"/>
      <c r="AJ311" s="3758" t="n"/>
      <c r="AK311" s="3758" t="n"/>
      <c r="AL311" s="3758" t="n"/>
      <c r="AM311" s="3758" t="n"/>
      <c r="AN311" s="3758" t="n"/>
      <c r="AO311" s="3758" t="n"/>
      <c r="AP311" s="3758" t="n"/>
      <c r="AQ311" s="3758" t="n"/>
      <c r="AR311" s="3758" t="n"/>
      <c r="AS311" s="3758" t="n"/>
      <c r="AT311" s="3758" t="n"/>
      <c r="AU311" s="3758" t="n"/>
      <c r="AV311" s="3758" t="n"/>
      <c r="AW311" s="3758" t="n"/>
      <c r="AX311" s="3758" t="n"/>
      <c r="AY311" s="3758" t="n"/>
      <c r="AZ311" s="3758" t="n"/>
      <c r="BA311" s="1979" t="n"/>
      <c r="BB311" s="1982" t="n"/>
    </row>
    <row customFormat="1" customHeight="1" ht="30" r="312" s="2012">
      <c r="A312" s="1978" t="n"/>
      <c r="B312" s="1979" t="n"/>
      <c r="C312" s="1980" t="n"/>
      <c r="D312" s="3758" t="n"/>
      <c r="E312" s="3758" t="n"/>
      <c r="F312" s="3758" t="n"/>
      <c r="G312" s="3758" t="n"/>
      <c r="H312" s="3758" t="n"/>
      <c r="I312" s="3758" t="n"/>
      <c r="J312" s="3758" t="n"/>
      <c r="K312" s="3758" t="n"/>
      <c r="L312" s="3758" t="n"/>
      <c r="M312" s="3758" t="n"/>
      <c r="N312" s="3758" t="n"/>
      <c r="O312" s="3758" t="n"/>
      <c r="P312" s="1979" t="n"/>
      <c r="Q312" s="3758" t="n"/>
      <c r="R312" s="3758" t="n"/>
      <c r="S312" s="3758" t="n"/>
      <c r="T312" s="3758" t="n"/>
      <c r="U312" s="3758" t="n"/>
      <c r="V312" s="3758" t="n"/>
      <c r="W312" s="3758" t="n"/>
      <c r="X312" s="3758" t="n"/>
      <c r="Y312" s="3758" t="n"/>
      <c r="Z312" s="3758" t="n"/>
      <c r="AA312" s="3758" t="n"/>
      <c r="AB312" s="3758" t="n"/>
      <c r="AC312" s="3758" t="n"/>
      <c r="AD312" s="3758" t="n"/>
      <c r="AE312" s="3758" t="n"/>
      <c r="AF312" s="3758" t="n"/>
      <c r="AG312" s="3758" t="n"/>
      <c r="AH312" s="3758" t="n"/>
      <c r="AI312" s="3758" t="n"/>
      <c r="AJ312" s="3758" t="n"/>
      <c r="AK312" s="3758" t="n"/>
      <c r="AL312" s="3758" t="n"/>
      <c r="AM312" s="3758" t="n"/>
      <c r="AN312" s="3758" t="n"/>
      <c r="AO312" s="3758" t="n"/>
      <c r="AP312" s="3758" t="n"/>
      <c r="AQ312" s="3758" t="n"/>
      <c r="AR312" s="3758" t="n"/>
      <c r="AS312" s="3758" t="n"/>
      <c r="AT312" s="3758" t="n"/>
      <c r="AU312" s="3758" t="n"/>
      <c r="AV312" s="3758" t="n"/>
      <c r="AW312" s="3758" t="n"/>
      <c r="AX312" s="3758" t="n"/>
      <c r="AY312" s="3758" t="n"/>
      <c r="AZ312" s="3758" t="n"/>
      <c r="BA312" s="1979" t="n"/>
      <c r="BB312" s="1982" t="n"/>
    </row>
    <row customFormat="1" customHeight="1" ht="30" r="313" s="2012">
      <c r="A313" s="1978" t="n"/>
      <c r="B313" s="1979" t="n"/>
      <c r="C313" s="1980" t="n"/>
      <c r="D313" s="3758" t="n"/>
      <c r="E313" s="3758" t="n"/>
      <c r="F313" s="3758" t="n"/>
      <c r="G313" s="3758" t="n"/>
      <c r="H313" s="3758" t="n"/>
      <c r="I313" s="3758" t="n"/>
      <c r="J313" s="3758" t="n"/>
      <c r="K313" s="3758" t="n"/>
      <c r="L313" s="3758" t="n"/>
      <c r="M313" s="3758" t="n"/>
      <c r="N313" s="3758" t="n"/>
      <c r="O313" s="3758" t="n"/>
      <c r="P313" s="1979" t="n"/>
      <c r="Q313" s="3758" t="n"/>
      <c r="R313" s="3758" t="n"/>
      <c r="S313" s="3758" t="n"/>
      <c r="T313" s="3758" t="n"/>
      <c r="U313" s="3758" t="n"/>
      <c r="V313" s="3758" t="n"/>
      <c r="W313" s="3758" t="n"/>
      <c r="X313" s="3758" t="n"/>
      <c r="Y313" s="3758" t="n"/>
      <c r="Z313" s="3758" t="n"/>
      <c r="AA313" s="3758" t="n"/>
      <c r="AB313" s="3758" t="n"/>
      <c r="AC313" s="3758" t="n"/>
      <c r="AD313" s="3758" t="n"/>
      <c r="AE313" s="3758" t="n"/>
      <c r="AF313" s="3758" t="n"/>
      <c r="AG313" s="3758" t="n"/>
      <c r="AH313" s="3758" t="n"/>
      <c r="AI313" s="3758" t="n"/>
      <c r="AJ313" s="3758" t="n"/>
      <c r="AK313" s="3758" t="n"/>
      <c r="AL313" s="3758" t="n"/>
      <c r="AM313" s="3758" t="n"/>
      <c r="AN313" s="3758" t="n"/>
      <c r="AO313" s="3758" t="n"/>
      <c r="AP313" s="3758" t="n"/>
      <c r="AQ313" s="3758" t="n"/>
      <c r="AR313" s="3758" t="n"/>
      <c r="AS313" s="3758" t="n"/>
      <c r="AT313" s="3758" t="n"/>
      <c r="AU313" s="3758" t="n"/>
      <c r="AV313" s="3758" t="n"/>
      <c r="AW313" s="3758" t="n"/>
      <c r="AX313" s="3758" t="n"/>
      <c r="AY313" s="3758" t="n"/>
      <c r="AZ313" s="3758" t="n"/>
      <c r="BA313" s="1979" t="n"/>
      <c r="BB313" s="1982" t="n"/>
    </row>
    <row customFormat="1" customHeight="1" ht="30" r="314" s="2012">
      <c r="A314" s="1978" t="n"/>
      <c r="B314" s="1979" t="n"/>
      <c r="C314" s="1980" t="n"/>
      <c r="D314" s="3758" t="n"/>
      <c r="E314" s="3758" t="n"/>
      <c r="F314" s="3758" t="n"/>
      <c r="G314" s="3758" t="n"/>
      <c r="H314" s="3758" t="n"/>
      <c r="I314" s="3758" t="n"/>
      <c r="J314" s="3758" t="n"/>
      <c r="K314" s="3758" t="n"/>
      <c r="L314" s="3758" t="n"/>
      <c r="M314" s="3758" t="n"/>
      <c r="N314" s="3758" t="n"/>
      <c r="O314" s="3758" t="n"/>
      <c r="P314" s="1979" t="n"/>
      <c r="Q314" s="3758" t="n"/>
      <c r="R314" s="3758" t="n"/>
      <c r="S314" s="3758" t="n"/>
      <c r="T314" s="3758" t="n"/>
      <c r="U314" s="3758" t="n"/>
      <c r="V314" s="3758" t="n"/>
      <c r="W314" s="3758" t="n"/>
      <c r="X314" s="3758" t="n"/>
      <c r="Y314" s="3758" t="n"/>
      <c r="Z314" s="3758" t="n"/>
      <c r="AA314" s="3758" t="n"/>
      <c r="AB314" s="3758" t="n"/>
      <c r="AC314" s="3758" t="n"/>
      <c r="AD314" s="3758" t="n"/>
      <c r="AE314" s="3758" t="n"/>
      <c r="AF314" s="3758" t="n"/>
      <c r="AG314" s="3758" t="n"/>
      <c r="AH314" s="3758" t="n"/>
      <c r="AI314" s="3758" t="n"/>
      <c r="AJ314" s="3758" t="n"/>
      <c r="AK314" s="3758" t="n"/>
      <c r="AL314" s="3758" t="n"/>
      <c r="AM314" s="3758" t="n"/>
      <c r="AN314" s="3758" t="n"/>
      <c r="AO314" s="3758" t="n"/>
      <c r="AP314" s="3758" t="n"/>
      <c r="AQ314" s="3758" t="n"/>
      <c r="AR314" s="3758" t="n"/>
      <c r="AS314" s="3758" t="n"/>
      <c r="AT314" s="3758" t="n"/>
      <c r="AU314" s="3758" t="n"/>
      <c r="AV314" s="3758" t="n"/>
      <c r="AW314" s="3758" t="n"/>
      <c r="AX314" s="3758" t="n"/>
      <c r="AY314" s="3758" t="n"/>
      <c r="AZ314" s="3758" t="n"/>
      <c r="BA314" s="1979" t="n"/>
      <c r="BB314" s="1982" t="n"/>
    </row>
    <row customFormat="1" customHeight="1" ht="30" r="315" s="2028">
      <c r="A315" s="1978" t="n"/>
      <c r="B315" s="1979" t="n"/>
      <c r="C315" s="1980" t="n"/>
      <c r="D315" s="3758" t="n"/>
      <c r="E315" s="3758" t="n"/>
      <c r="F315" s="3758" t="n"/>
      <c r="G315" s="3758" t="n"/>
      <c r="H315" s="3758" t="n"/>
      <c r="I315" s="3758" t="n"/>
      <c r="J315" s="3758" t="n"/>
      <c r="K315" s="3758" t="n"/>
      <c r="L315" s="3758" t="n"/>
      <c r="M315" s="3758" t="n"/>
      <c r="N315" s="3758" t="n"/>
      <c r="O315" s="3758" t="n"/>
      <c r="P315" s="1979" t="n"/>
      <c r="Q315" s="3758" t="n"/>
      <c r="R315" s="3758" t="n"/>
      <c r="S315" s="3758" t="n"/>
      <c r="T315" s="3758" t="n"/>
      <c r="U315" s="3758" t="n"/>
      <c r="V315" s="3758" t="n"/>
      <c r="W315" s="3758" t="n"/>
      <c r="X315" s="3758" t="n"/>
      <c r="Y315" s="3758" t="n"/>
      <c r="Z315" s="3758" t="n"/>
      <c r="AA315" s="3758" t="n"/>
      <c r="AB315" s="3758" t="n"/>
      <c r="AC315" s="3758" t="n"/>
      <c r="AD315" s="3758" t="n"/>
      <c r="AE315" s="3758" t="n"/>
      <c r="AF315" s="3758" t="n"/>
      <c r="AG315" s="3758" t="n"/>
      <c r="AH315" s="3758" t="n"/>
      <c r="AI315" s="3758" t="n"/>
      <c r="AJ315" s="3758" t="n"/>
      <c r="AK315" s="3758" t="n"/>
      <c r="AL315" s="3758" t="n"/>
      <c r="AM315" s="3758" t="n"/>
      <c r="AN315" s="3758" t="n"/>
      <c r="AO315" s="3758" t="n"/>
      <c r="AP315" s="3758" t="n"/>
      <c r="AQ315" s="3758" t="n"/>
      <c r="AR315" s="3758" t="n"/>
      <c r="AS315" s="3758" t="n"/>
      <c r="AT315" s="3758" t="n"/>
      <c r="AU315" s="3758" t="n"/>
      <c r="AV315" s="3758" t="n"/>
      <c r="AW315" s="3758" t="n"/>
      <c r="AX315" s="3758" t="n"/>
      <c r="AY315" s="3758" t="n"/>
      <c r="AZ315" s="3758" t="n"/>
      <c r="BA315" s="1979" t="n"/>
      <c r="BB315" s="1982" t="n"/>
    </row>
    <row customFormat="1" customHeight="1" ht="30" r="316" s="2012">
      <c r="A316" s="1978" t="n"/>
      <c r="B316" s="1979" t="n"/>
      <c r="C316" s="1980" t="n"/>
      <c r="D316" s="3758" t="n"/>
      <c r="E316" s="3758" t="n"/>
      <c r="F316" s="3758" t="n"/>
      <c r="G316" s="3758" t="n"/>
      <c r="H316" s="3758" t="n"/>
      <c r="I316" s="3758" t="n"/>
      <c r="J316" s="3758" t="n"/>
      <c r="K316" s="3758" t="n"/>
      <c r="L316" s="3758" t="n"/>
      <c r="M316" s="3758" t="n"/>
      <c r="N316" s="3758" t="n"/>
      <c r="O316" s="3758" t="n"/>
      <c r="P316" s="1979" t="n"/>
      <c r="Q316" s="3758" t="n"/>
      <c r="R316" s="3758" t="n"/>
      <c r="S316" s="3758" t="n"/>
      <c r="T316" s="3758" t="n"/>
      <c r="U316" s="3758" t="n"/>
      <c r="V316" s="3758" t="n"/>
      <c r="W316" s="3758" t="n"/>
      <c r="X316" s="3758" t="n"/>
      <c r="Y316" s="3758" t="n"/>
      <c r="Z316" s="3758" t="n"/>
      <c r="AA316" s="3758" t="n"/>
      <c r="AB316" s="3758" t="n"/>
      <c r="AC316" s="3758" t="n"/>
      <c r="AD316" s="3758" t="n"/>
      <c r="AE316" s="3758" t="n"/>
      <c r="AF316" s="3758" t="n"/>
      <c r="AG316" s="3758" t="n"/>
      <c r="AH316" s="3758" t="n"/>
      <c r="AI316" s="3758" t="n"/>
      <c r="AJ316" s="3758" t="n"/>
      <c r="AK316" s="3758" t="n"/>
      <c r="AL316" s="3758" t="n"/>
      <c r="AM316" s="3758" t="n"/>
      <c r="AN316" s="3758" t="n"/>
      <c r="AO316" s="3758" t="n"/>
      <c r="AP316" s="3758" t="n"/>
      <c r="AQ316" s="3758" t="n"/>
      <c r="AR316" s="3758" t="n"/>
      <c r="AS316" s="3758" t="n"/>
      <c r="AT316" s="3758" t="n"/>
      <c r="AU316" s="3758" t="n"/>
      <c r="AV316" s="3758" t="n"/>
      <c r="AW316" s="3758" t="n"/>
      <c r="AX316" s="3758" t="n"/>
      <c r="AY316" s="3758" t="n"/>
      <c r="AZ316" s="3758" t="n"/>
      <c r="BA316" s="1979" t="n"/>
      <c r="BB316" s="1982" t="n"/>
    </row>
    <row customFormat="1" customHeight="1" ht="30" r="317" s="2012">
      <c r="A317" s="1978" t="n"/>
      <c r="B317" s="1979" t="n"/>
      <c r="C317" s="1980" t="n"/>
      <c r="D317" s="3758" t="n"/>
      <c r="E317" s="3758" t="n"/>
      <c r="F317" s="3758" t="n"/>
      <c r="G317" s="3758" t="n"/>
      <c r="H317" s="3758" t="n"/>
      <c r="I317" s="3758" t="n"/>
      <c r="J317" s="3758" t="n"/>
      <c r="K317" s="3758" t="n"/>
      <c r="L317" s="3758" t="n"/>
      <c r="M317" s="3758" t="n"/>
      <c r="N317" s="3758" t="n"/>
      <c r="O317" s="3758" t="n"/>
      <c r="P317" s="1979" t="n"/>
      <c r="Q317" s="3758" t="n"/>
      <c r="R317" s="3758" t="n"/>
      <c r="S317" s="3758" t="n"/>
      <c r="T317" s="3758" t="n"/>
      <c r="U317" s="3758" t="n"/>
      <c r="V317" s="3758" t="n"/>
      <c r="W317" s="3758" t="n"/>
      <c r="X317" s="3758" t="n"/>
      <c r="Y317" s="3758" t="n"/>
      <c r="Z317" s="3758" t="n"/>
      <c r="AA317" s="3758" t="n"/>
      <c r="AB317" s="3758" t="n"/>
      <c r="AC317" s="3758" t="n"/>
      <c r="AD317" s="3758" t="n"/>
      <c r="AE317" s="3758" t="n"/>
      <c r="AF317" s="3758" t="n"/>
      <c r="AG317" s="3758" t="n"/>
      <c r="AH317" s="3758" t="n"/>
      <c r="AI317" s="3758" t="n"/>
      <c r="AJ317" s="3758" t="n"/>
      <c r="AK317" s="3758" t="n"/>
      <c r="AL317" s="3758" t="n"/>
      <c r="AM317" s="3758" t="n"/>
      <c r="AN317" s="3758" t="n"/>
      <c r="AO317" s="3758" t="n"/>
      <c r="AP317" s="3758" t="n"/>
      <c r="AQ317" s="3758" t="n"/>
      <c r="AR317" s="3758" t="n"/>
      <c r="AS317" s="3758" t="n"/>
      <c r="AT317" s="3758" t="n"/>
      <c r="AU317" s="3758" t="n"/>
      <c r="AV317" s="3758" t="n"/>
      <c r="AW317" s="3758" t="n"/>
      <c r="AX317" s="3758" t="n"/>
      <c r="AY317" s="3758" t="n"/>
      <c r="AZ317" s="3758" t="n"/>
      <c r="BA317" s="1979" t="n"/>
      <c r="BB317" s="1982" t="n"/>
    </row>
    <row customFormat="1" customHeight="1" ht="30" r="318" s="2012">
      <c r="A318" s="1978" t="n"/>
      <c r="B318" s="1979" t="n"/>
      <c r="C318" s="1980" t="n"/>
      <c r="D318" s="3758" t="n"/>
      <c r="E318" s="3758" t="n"/>
      <c r="F318" s="3758" t="n"/>
      <c r="G318" s="3758" t="n"/>
      <c r="H318" s="3758" t="n"/>
      <c r="I318" s="3758" t="n"/>
      <c r="J318" s="3758" t="n"/>
      <c r="K318" s="3758" t="n"/>
      <c r="L318" s="3758" t="n"/>
      <c r="M318" s="3758" t="n"/>
      <c r="N318" s="3758" t="n"/>
      <c r="O318" s="3758" t="n"/>
      <c r="P318" s="1979" t="n"/>
      <c r="Q318" s="3758" t="n"/>
      <c r="R318" s="3758" t="n"/>
      <c r="S318" s="3758" t="n"/>
      <c r="T318" s="3758" t="n"/>
      <c r="U318" s="3758" t="n"/>
      <c r="V318" s="3758" t="n"/>
      <c r="W318" s="3758" t="n"/>
      <c r="X318" s="3758" t="n"/>
      <c r="Y318" s="3758" t="n"/>
      <c r="Z318" s="3758" t="n"/>
      <c r="AA318" s="3758" t="n"/>
      <c r="AB318" s="3758" t="n"/>
      <c r="AC318" s="3758" t="n"/>
      <c r="AD318" s="3758" t="n"/>
      <c r="AE318" s="3758" t="n"/>
      <c r="AF318" s="3758" t="n"/>
      <c r="AG318" s="3758" t="n"/>
      <c r="AH318" s="3758" t="n"/>
      <c r="AI318" s="3758" t="n"/>
      <c r="AJ318" s="3758" t="n"/>
      <c r="AK318" s="3758" t="n"/>
      <c r="AL318" s="3758" t="n"/>
      <c r="AM318" s="3758" t="n"/>
      <c r="AN318" s="3758" t="n"/>
      <c r="AO318" s="3758" t="n"/>
      <c r="AP318" s="3758" t="n"/>
      <c r="AQ318" s="3758" t="n"/>
      <c r="AR318" s="3758" t="n"/>
      <c r="AS318" s="3758" t="n"/>
      <c r="AT318" s="3758" t="n"/>
      <c r="AU318" s="3758" t="n"/>
      <c r="AV318" s="3758" t="n"/>
      <c r="AW318" s="3758" t="n"/>
      <c r="AX318" s="3758" t="n"/>
      <c r="AY318" s="3758" t="n"/>
      <c r="AZ318" s="3758" t="n"/>
      <c r="BA318" s="1979" t="n"/>
      <c r="BB318" s="1982" t="n"/>
    </row>
    <row customFormat="1" customHeight="1" ht="30" r="319" s="2012">
      <c r="A319" s="1978" t="n"/>
      <c r="B319" s="1979" t="n"/>
      <c r="C319" s="1980" t="n"/>
      <c r="D319" s="3758" t="n"/>
      <c r="E319" s="3758" t="n"/>
      <c r="F319" s="3758" t="n"/>
      <c r="G319" s="3758" t="n"/>
      <c r="H319" s="3758" t="n"/>
      <c r="I319" s="3758" t="n"/>
      <c r="J319" s="3758" t="n"/>
      <c r="K319" s="3758" t="n"/>
      <c r="L319" s="3758" t="n"/>
      <c r="M319" s="3758" t="n"/>
      <c r="N319" s="3758" t="n"/>
      <c r="O319" s="3758" t="n"/>
      <c r="P319" s="1979" t="n"/>
      <c r="Q319" s="3758" t="n"/>
      <c r="R319" s="3758" t="n"/>
      <c r="S319" s="3758" t="n"/>
      <c r="T319" s="3758" t="n"/>
      <c r="U319" s="3758" t="n"/>
      <c r="V319" s="3758" t="n"/>
      <c r="W319" s="3758" t="n"/>
      <c r="X319" s="3758" t="n"/>
      <c r="Y319" s="3758" t="n"/>
      <c r="Z319" s="3758" t="n"/>
      <c r="AA319" s="3758" t="n"/>
      <c r="AB319" s="3758" t="n"/>
      <c r="AC319" s="3758" t="n"/>
      <c r="AD319" s="3758" t="n"/>
      <c r="AE319" s="3758" t="n"/>
      <c r="AF319" s="3758" t="n"/>
      <c r="AG319" s="3758" t="n"/>
      <c r="AH319" s="3758" t="n"/>
      <c r="AI319" s="3758" t="n"/>
      <c r="AJ319" s="3758" t="n"/>
      <c r="AK319" s="3758" t="n"/>
      <c r="AL319" s="3758" t="n"/>
      <c r="AM319" s="3758" t="n"/>
      <c r="AN319" s="3758" t="n"/>
      <c r="AO319" s="3758" t="n"/>
      <c r="AP319" s="3758" t="n"/>
      <c r="AQ319" s="3758" t="n"/>
      <c r="AR319" s="3758" t="n"/>
      <c r="AS319" s="3758" t="n"/>
      <c r="AT319" s="3758" t="n"/>
      <c r="AU319" s="3758" t="n"/>
      <c r="AV319" s="3758" t="n"/>
      <c r="AW319" s="3758" t="n"/>
      <c r="AX319" s="3758" t="n"/>
      <c r="AY319" s="3758" t="n"/>
      <c r="AZ319" s="3758" t="n"/>
      <c r="BA319" s="1979" t="n"/>
      <c r="BB319" s="1982" t="n"/>
    </row>
    <row customFormat="1" customHeight="1" ht="30" r="320" s="2028">
      <c r="A320" s="1978" t="n"/>
      <c r="B320" s="1979" t="n"/>
      <c r="C320" s="1980" t="n"/>
      <c r="D320" s="3758" t="n"/>
      <c r="E320" s="3758" t="n"/>
      <c r="F320" s="3758" t="n"/>
      <c r="G320" s="3758" t="n"/>
      <c r="H320" s="3758" t="n"/>
      <c r="I320" s="3758" t="n"/>
      <c r="J320" s="3758" t="n"/>
      <c r="K320" s="3758" t="n"/>
      <c r="L320" s="3758" t="n"/>
      <c r="M320" s="3758" t="n"/>
      <c r="N320" s="3758" t="n"/>
      <c r="O320" s="3758" t="n"/>
      <c r="P320" s="1979" t="n"/>
      <c r="Q320" s="3758" t="n"/>
      <c r="R320" s="3758" t="n"/>
      <c r="S320" s="3758" t="n"/>
      <c r="T320" s="3758" t="n"/>
      <c r="U320" s="3758" t="n"/>
      <c r="V320" s="3758" t="n"/>
      <c r="W320" s="3758" t="n"/>
      <c r="X320" s="3758" t="n"/>
      <c r="Y320" s="3758" t="n"/>
      <c r="Z320" s="3758" t="n"/>
      <c r="AA320" s="3758" t="n"/>
      <c r="AB320" s="3758" t="n"/>
      <c r="AC320" s="3758" t="n"/>
      <c r="AD320" s="3758" t="n"/>
      <c r="AE320" s="3758" t="n"/>
      <c r="AF320" s="3758" t="n"/>
      <c r="AG320" s="3758" t="n"/>
      <c r="AH320" s="3758" t="n"/>
      <c r="AI320" s="3758" t="n"/>
      <c r="AJ320" s="3758" t="n"/>
      <c r="AK320" s="3758" t="n"/>
      <c r="AL320" s="3758" t="n"/>
      <c r="AM320" s="3758" t="n"/>
      <c r="AN320" s="3758" t="n"/>
      <c r="AO320" s="3758" t="n"/>
      <c r="AP320" s="3758" t="n"/>
      <c r="AQ320" s="3758" t="n"/>
      <c r="AR320" s="3758" t="n"/>
      <c r="AS320" s="3758" t="n"/>
      <c r="AT320" s="3758" t="n"/>
      <c r="AU320" s="3758" t="n"/>
      <c r="AV320" s="3758" t="n"/>
      <c r="AW320" s="3758" t="n"/>
      <c r="AX320" s="3758" t="n"/>
      <c r="AY320" s="3758" t="n"/>
      <c r="AZ320" s="3758" t="n"/>
      <c r="BA320" s="1979" t="n"/>
      <c r="BB320" s="1982" t="n"/>
    </row>
    <row customFormat="1" customHeight="1" ht="30" r="321" s="2012">
      <c r="A321" s="1978" t="n"/>
      <c r="B321" s="1979" t="n"/>
      <c r="C321" s="1980" t="n"/>
      <c r="D321" s="3758" t="n"/>
      <c r="E321" s="3758" t="n"/>
      <c r="F321" s="3758" t="n"/>
      <c r="G321" s="3758" t="n"/>
      <c r="H321" s="3758" t="n"/>
      <c r="I321" s="3758" t="n"/>
      <c r="J321" s="3758" t="n"/>
      <c r="K321" s="3758" t="n"/>
      <c r="L321" s="3758" t="n"/>
      <c r="M321" s="3758" t="n"/>
      <c r="N321" s="3758" t="n"/>
      <c r="O321" s="3758" t="n"/>
      <c r="P321" s="1979" t="n"/>
      <c r="Q321" s="3758" t="n"/>
      <c r="R321" s="3758" t="n"/>
      <c r="S321" s="3758" t="n"/>
      <c r="T321" s="3758" t="n"/>
      <c r="U321" s="3758" t="n"/>
      <c r="V321" s="3758" t="n"/>
      <c r="W321" s="3758" t="n"/>
      <c r="X321" s="3758" t="n"/>
      <c r="Y321" s="3758" t="n"/>
      <c r="Z321" s="3758" t="n"/>
      <c r="AA321" s="3758" t="n"/>
      <c r="AB321" s="3758" t="n"/>
      <c r="AC321" s="3758" t="n"/>
      <c r="AD321" s="3758" t="n"/>
      <c r="AE321" s="3758" t="n"/>
      <c r="AF321" s="3758" t="n"/>
      <c r="AG321" s="3758" t="n"/>
      <c r="AH321" s="3758" t="n"/>
      <c r="AI321" s="3758" t="n"/>
      <c r="AJ321" s="3758" t="n"/>
      <c r="AK321" s="3758" t="n"/>
      <c r="AL321" s="3758" t="n"/>
      <c r="AM321" s="3758" t="n"/>
      <c r="AN321" s="3758" t="n"/>
      <c r="AO321" s="3758" t="n"/>
      <c r="AP321" s="3758" t="n"/>
      <c r="AQ321" s="3758" t="n"/>
      <c r="AR321" s="3758" t="n"/>
      <c r="AS321" s="3758" t="n"/>
      <c r="AT321" s="3758" t="n"/>
      <c r="AU321" s="3758" t="n"/>
      <c r="AV321" s="3758" t="n"/>
      <c r="AW321" s="3758" t="n"/>
      <c r="AX321" s="3758" t="n"/>
      <c r="AY321" s="3758" t="n"/>
      <c r="AZ321" s="3758" t="n"/>
      <c r="BA321" s="1979" t="n"/>
      <c r="BB321" s="1982" t="n"/>
    </row>
    <row customFormat="1" customHeight="1" ht="30" r="322" s="2012">
      <c r="A322" s="1978" t="n"/>
      <c r="B322" s="1979" t="n"/>
      <c r="C322" s="1980" t="n"/>
      <c r="D322" s="3758" t="n"/>
      <c r="E322" s="3758" t="n"/>
      <c r="F322" s="3758" t="n"/>
      <c r="G322" s="3758" t="n"/>
      <c r="H322" s="3758" t="n"/>
      <c r="I322" s="3758" t="n"/>
      <c r="J322" s="3758" t="n"/>
      <c r="K322" s="3758" t="n"/>
      <c r="L322" s="3758" t="n"/>
      <c r="M322" s="3758" t="n"/>
      <c r="N322" s="3758" t="n"/>
      <c r="O322" s="3758" t="n"/>
      <c r="P322" s="1979" t="n"/>
      <c r="Q322" s="3758" t="n"/>
      <c r="R322" s="3758" t="n"/>
      <c r="S322" s="3758" t="n"/>
      <c r="T322" s="3758" t="n"/>
      <c r="U322" s="3758" t="n"/>
      <c r="V322" s="3758" t="n"/>
      <c r="W322" s="3758" t="n"/>
      <c r="X322" s="3758" t="n"/>
      <c r="Y322" s="3758" t="n"/>
      <c r="Z322" s="3758" t="n"/>
      <c r="AA322" s="3758" t="n"/>
      <c r="AB322" s="3758" t="n"/>
      <c r="AC322" s="3758" t="n"/>
      <c r="AD322" s="3758" t="n"/>
      <c r="AE322" s="3758" t="n"/>
      <c r="AF322" s="3758" t="n"/>
      <c r="AG322" s="3758" t="n"/>
      <c r="AH322" s="3758" t="n"/>
      <c r="AI322" s="3758" t="n"/>
      <c r="AJ322" s="3758" t="n"/>
      <c r="AK322" s="3758" t="n"/>
      <c r="AL322" s="3758" t="n"/>
      <c r="AM322" s="3758" t="n"/>
      <c r="AN322" s="3758" t="n"/>
      <c r="AO322" s="3758" t="n"/>
      <c r="AP322" s="3758" t="n"/>
      <c r="AQ322" s="3758" t="n"/>
      <c r="AR322" s="3758" t="n"/>
      <c r="AS322" s="3758" t="n"/>
      <c r="AT322" s="3758" t="n"/>
      <c r="AU322" s="3758" t="n"/>
      <c r="AV322" s="3758" t="n"/>
      <c r="AW322" s="3758" t="n"/>
      <c r="AX322" s="3758" t="n"/>
      <c r="AY322" s="3758" t="n"/>
      <c r="AZ322" s="3758" t="n"/>
      <c r="BA322" s="1979" t="n"/>
      <c r="BB322" s="1982" t="n"/>
    </row>
    <row customFormat="1" customHeight="1" ht="30" r="323" s="2028">
      <c r="A323" s="1978" t="n"/>
      <c r="B323" s="1979" t="n"/>
      <c r="C323" s="1980" t="n"/>
      <c r="D323" s="3758" t="n"/>
      <c r="E323" s="3758" t="n"/>
      <c r="F323" s="3758" t="n"/>
      <c r="G323" s="3758" t="n"/>
      <c r="H323" s="3758" t="n"/>
      <c r="I323" s="3758" t="n"/>
      <c r="J323" s="3758" t="n"/>
      <c r="K323" s="3758" t="n"/>
      <c r="L323" s="3758" t="n"/>
      <c r="M323" s="3758" t="n"/>
      <c r="N323" s="3758" t="n"/>
      <c r="O323" s="3758" t="n"/>
      <c r="P323" s="1979" t="n"/>
      <c r="Q323" s="3758" t="n"/>
      <c r="R323" s="3758" t="n"/>
      <c r="S323" s="3758" t="n"/>
      <c r="T323" s="3758" t="n"/>
      <c r="U323" s="3758" t="n"/>
      <c r="V323" s="3758" t="n"/>
      <c r="W323" s="3758" t="n"/>
      <c r="X323" s="3758" t="n"/>
      <c r="Y323" s="3758" t="n"/>
      <c r="Z323" s="3758" t="n"/>
      <c r="AA323" s="3758" t="n"/>
      <c r="AB323" s="3758" t="n"/>
      <c r="AC323" s="3758" t="n"/>
      <c r="AD323" s="3758" t="n"/>
      <c r="AE323" s="3758" t="n"/>
      <c r="AF323" s="3758" t="n"/>
      <c r="AG323" s="3758" t="n"/>
      <c r="AH323" s="3758" t="n"/>
      <c r="AI323" s="3758" t="n"/>
      <c r="AJ323" s="3758" t="n"/>
      <c r="AK323" s="3758" t="n"/>
      <c r="AL323" s="3758" t="n"/>
      <c r="AM323" s="3758" t="n"/>
      <c r="AN323" s="3758" t="n"/>
      <c r="AO323" s="3758" t="n"/>
      <c r="AP323" s="3758" t="n"/>
      <c r="AQ323" s="3758" t="n"/>
      <c r="AR323" s="3758" t="n"/>
      <c r="AS323" s="3758" t="n"/>
      <c r="AT323" s="3758" t="n"/>
      <c r="AU323" s="3758" t="n"/>
      <c r="AV323" s="3758" t="n"/>
      <c r="AW323" s="3758" t="n"/>
      <c r="AX323" s="3758" t="n"/>
      <c r="AY323" s="3758" t="n"/>
      <c r="AZ323" s="3758" t="n"/>
      <c r="BA323" s="1979" t="n"/>
      <c r="BB323" s="1982" t="n"/>
    </row>
    <row customFormat="1" customHeight="1" ht="30" r="324" s="2012">
      <c r="A324" s="1978" t="n"/>
      <c r="B324" s="1979" t="n"/>
      <c r="C324" s="1980" t="n"/>
      <c r="D324" s="3758" t="n"/>
      <c r="E324" s="3758" t="n"/>
      <c r="F324" s="3758" t="n"/>
      <c r="G324" s="3758" t="n"/>
      <c r="H324" s="3758" t="n"/>
      <c r="I324" s="3758" t="n"/>
      <c r="J324" s="3758" t="n"/>
      <c r="K324" s="3758" t="n"/>
      <c r="L324" s="3758" t="n"/>
      <c r="M324" s="3758" t="n"/>
      <c r="N324" s="3758" t="n"/>
      <c r="O324" s="3758" t="n"/>
      <c r="P324" s="1979" t="n"/>
      <c r="Q324" s="3758" t="n"/>
      <c r="R324" s="3758" t="n"/>
      <c r="S324" s="3758" t="n"/>
      <c r="T324" s="3758" t="n"/>
      <c r="U324" s="3758" t="n"/>
      <c r="V324" s="3758" t="n"/>
      <c r="W324" s="3758" t="n"/>
      <c r="X324" s="3758" t="n"/>
      <c r="Y324" s="3758" t="n"/>
      <c r="Z324" s="3758" t="n"/>
      <c r="AA324" s="3758" t="n"/>
      <c r="AB324" s="3758" t="n"/>
      <c r="AC324" s="3758" t="n"/>
      <c r="AD324" s="3758" t="n"/>
      <c r="AE324" s="3758" t="n"/>
      <c r="AF324" s="3758" t="n"/>
      <c r="AG324" s="3758" t="n"/>
      <c r="AH324" s="3758" t="n"/>
      <c r="AI324" s="3758" t="n"/>
      <c r="AJ324" s="3758" t="n"/>
      <c r="AK324" s="3758" t="n"/>
      <c r="AL324" s="3758" t="n"/>
      <c r="AM324" s="3758" t="n"/>
      <c r="AN324" s="3758" t="n"/>
      <c r="AO324" s="3758" t="n"/>
      <c r="AP324" s="3758" t="n"/>
      <c r="AQ324" s="3758" t="n"/>
      <c r="AR324" s="3758" t="n"/>
      <c r="AS324" s="3758" t="n"/>
      <c r="AT324" s="3758" t="n"/>
      <c r="AU324" s="3758" t="n"/>
      <c r="AV324" s="3758" t="n"/>
      <c r="AW324" s="3758" t="n"/>
      <c r="AX324" s="3758" t="n"/>
      <c r="AY324" s="3758" t="n"/>
      <c r="AZ324" s="3758" t="n"/>
      <c r="BA324" s="1979" t="n"/>
      <c r="BB324" s="1982" t="n"/>
    </row>
    <row customFormat="1" customHeight="1" ht="30" r="325" s="2012">
      <c r="A325" s="1978" t="n"/>
      <c r="B325" s="1979" t="n"/>
      <c r="C325" s="1980" t="n"/>
      <c r="D325" s="3758" t="n"/>
      <c r="E325" s="3758" t="n"/>
      <c r="F325" s="3758" t="n"/>
      <c r="G325" s="3758" t="n"/>
      <c r="H325" s="3758" t="n"/>
      <c r="I325" s="3758" t="n"/>
      <c r="J325" s="3758" t="n"/>
      <c r="K325" s="3758" t="n"/>
      <c r="L325" s="3758" t="n"/>
      <c r="M325" s="3758" t="n"/>
      <c r="N325" s="3758" t="n"/>
      <c r="O325" s="3758" t="n"/>
      <c r="P325" s="1979" t="n"/>
      <c r="Q325" s="3758" t="n"/>
      <c r="R325" s="3758" t="n"/>
      <c r="S325" s="3758" t="n"/>
      <c r="T325" s="3758" t="n"/>
      <c r="U325" s="3758" t="n"/>
      <c r="V325" s="3758" t="n"/>
      <c r="W325" s="3758" t="n"/>
      <c r="X325" s="3758" t="n"/>
      <c r="Y325" s="3758" t="n"/>
      <c r="Z325" s="3758" t="n"/>
      <c r="AA325" s="3758" t="n"/>
      <c r="AB325" s="3758" t="n"/>
      <c r="AC325" s="3758" t="n"/>
      <c r="AD325" s="3758" t="n"/>
      <c r="AE325" s="3758" t="n"/>
      <c r="AF325" s="3758" t="n"/>
      <c r="AG325" s="3758" t="n"/>
      <c r="AH325" s="3758" t="n"/>
      <c r="AI325" s="3758" t="n"/>
      <c r="AJ325" s="3758" t="n"/>
      <c r="AK325" s="3758" t="n"/>
      <c r="AL325" s="3758" t="n"/>
      <c r="AM325" s="3758" t="n"/>
      <c r="AN325" s="3758" t="n"/>
      <c r="AO325" s="3758" t="n"/>
      <c r="AP325" s="3758" t="n"/>
      <c r="AQ325" s="3758" t="n"/>
      <c r="AR325" s="3758" t="n"/>
      <c r="AS325" s="3758" t="n"/>
      <c r="AT325" s="3758" t="n"/>
      <c r="AU325" s="3758" t="n"/>
      <c r="AV325" s="3758" t="n"/>
      <c r="AW325" s="3758" t="n"/>
      <c r="AX325" s="3758" t="n"/>
      <c r="AY325" s="3758" t="n"/>
      <c r="AZ325" s="3758" t="n"/>
      <c r="BA325" s="1979" t="n"/>
      <c r="BB325" s="1982" t="n"/>
    </row>
    <row customFormat="1" customHeight="1" ht="30" r="326" s="2028">
      <c r="A326" s="1978" t="n"/>
      <c r="B326" s="1979" t="n"/>
      <c r="C326" s="1980" t="n"/>
      <c r="D326" s="3758" t="n"/>
      <c r="E326" s="3758" t="n"/>
      <c r="F326" s="3758" t="n"/>
      <c r="G326" s="3758" t="n"/>
      <c r="H326" s="3758" t="n"/>
      <c r="I326" s="3758" t="n"/>
      <c r="J326" s="3758" t="n"/>
      <c r="K326" s="3758" t="n"/>
      <c r="L326" s="3758" t="n"/>
      <c r="M326" s="3758" t="n"/>
      <c r="N326" s="3758" t="n"/>
      <c r="O326" s="3758" t="n"/>
      <c r="P326" s="1979" t="n"/>
      <c r="Q326" s="3758" t="n"/>
      <c r="R326" s="3758" t="n"/>
      <c r="S326" s="3758" t="n"/>
      <c r="T326" s="3758" t="n"/>
      <c r="U326" s="3758" t="n"/>
      <c r="V326" s="3758" t="n"/>
      <c r="W326" s="3758" t="n"/>
      <c r="X326" s="3758" t="n"/>
      <c r="Y326" s="3758" t="n"/>
      <c r="Z326" s="3758" t="n"/>
      <c r="AA326" s="3758" t="n"/>
      <c r="AB326" s="3758" t="n"/>
      <c r="AC326" s="3758" t="n"/>
      <c r="AD326" s="3758" t="n"/>
      <c r="AE326" s="3758" t="n"/>
      <c r="AF326" s="3758" t="n"/>
      <c r="AG326" s="3758" t="n"/>
      <c r="AH326" s="3758" t="n"/>
      <c r="AI326" s="3758" t="n"/>
      <c r="AJ326" s="3758" t="n"/>
      <c r="AK326" s="3758" t="n"/>
      <c r="AL326" s="3758" t="n"/>
      <c r="AM326" s="3758" t="n"/>
      <c r="AN326" s="3758" t="n"/>
      <c r="AO326" s="3758" t="n"/>
      <c r="AP326" s="3758" t="n"/>
      <c r="AQ326" s="3758" t="n"/>
      <c r="AR326" s="3758" t="n"/>
      <c r="AS326" s="3758" t="n"/>
      <c r="AT326" s="3758" t="n"/>
      <c r="AU326" s="3758" t="n"/>
      <c r="AV326" s="3758" t="n"/>
      <c r="AW326" s="3758" t="n"/>
      <c r="AX326" s="3758" t="n"/>
      <c r="AY326" s="3758" t="n"/>
      <c r="AZ326" s="3758" t="n"/>
      <c r="BA326" s="1979" t="n"/>
      <c r="BB326" s="1982" t="n"/>
    </row>
    <row customFormat="1" customHeight="1" ht="30" r="327" s="2012">
      <c r="A327" s="1978" t="n"/>
      <c r="B327" s="1979" t="n"/>
      <c r="C327" s="1980" t="n"/>
      <c r="D327" s="3758" t="n"/>
      <c r="E327" s="3758" t="n"/>
      <c r="F327" s="3758" t="n"/>
      <c r="G327" s="3758" t="n"/>
      <c r="H327" s="3758" t="n"/>
      <c r="I327" s="3758" t="n"/>
      <c r="J327" s="3758" t="n"/>
      <c r="K327" s="3758" t="n"/>
      <c r="L327" s="3758" t="n"/>
      <c r="M327" s="3758" t="n"/>
      <c r="N327" s="3758" t="n"/>
      <c r="O327" s="3758" t="n"/>
      <c r="P327" s="1979" t="n"/>
      <c r="Q327" s="3758" t="n"/>
      <c r="R327" s="3758" t="n"/>
      <c r="S327" s="3758" t="n"/>
      <c r="T327" s="3758" t="n"/>
      <c r="U327" s="3758" t="n"/>
      <c r="V327" s="3758" t="n"/>
      <c r="W327" s="3758" t="n"/>
      <c r="X327" s="3758" t="n"/>
      <c r="Y327" s="3758" t="n"/>
      <c r="Z327" s="3758" t="n"/>
      <c r="AA327" s="3758" t="n"/>
      <c r="AB327" s="3758" t="n"/>
      <c r="AC327" s="3758" t="n"/>
      <c r="AD327" s="3758" t="n"/>
      <c r="AE327" s="3758" t="n"/>
      <c r="AF327" s="3758" t="n"/>
      <c r="AG327" s="3758" t="n"/>
      <c r="AH327" s="3758" t="n"/>
      <c r="AI327" s="3758" t="n"/>
      <c r="AJ327" s="3758" t="n"/>
      <c r="AK327" s="3758" t="n"/>
      <c r="AL327" s="3758" t="n"/>
      <c r="AM327" s="3758" t="n"/>
      <c r="AN327" s="3758" t="n"/>
      <c r="AO327" s="3758" t="n"/>
      <c r="AP327" s="3758" t="n"/>
      <c r="AQ327" s="3758" t="n"/>
      <c r="AR327" s="3758" t="n"/>
      <c r="AS327" s="3758" t="n"/>
      <c r="AT327" s="3758" t="n"/>
      <c r="AU327" s="3758" t="n"/>
      <c r="AV327" s="3758" t="n"/>
      <c r="AW327" s="3758" t="n"/>
      <c r="AX327" s="3758" t="n"/>
      <c r="AY327" s="3758" t="n"/>
      <c r="AZ327" s="3758" t="n"/>
      <c r="BA327" s="1979" t="n"/>
      <c r="BB327" s="1982" t="n"/>
    </row>
    <row customFormat="1" customHeight="1" ht="30" r="328" s="2012">
      <c r="A328" s="1978" t="n"/>
      <c r="B328" s="1979" t="n"/>
      <c r="C328" s="1980" t="n"/>
      <c r="D328" s="3758" t="n"/>
      <c r="E328" s="3758" t="n"/>
      <c r="F328" s="3758" t="n"/>
      <c r="G328" s="3758" t="n"/>
      <c r="H328" s="3758" t="n"/>
      <c r="I328" s="3758" t="n"/>
      <c r="J328" s="3758" t="n"/>
      <c r="K328" s="3758" t="n"/>
      <c r="L328" s="3758" t="n"/>
      <c r="M328" s="3758" t="n"/>
      <c r="N328" s="3758" t="n"/>
      <c r="O328" s="3758" t="n"/>
      <c r="P328" s="1979" t="n"/>
      <c r="Q328" s="3758" t="n"/>
      <c r="R328" s="3758" t="n"/>
      <c r="S328" s="3758" t="n"/>
      <c r="T328" s="3758" t="n"/>
      <c r="U328" s="3758" t="n"/>
      <c r="V328" s="3758" t="n"/>
      <c r="W328" s="3758" t="n"/>
      <c r="X328" s="3758" t="n"/>
      <c r="Y328" s="3758" t="n"/>
      <c r="Z328" s="3758" t="n"/>
      <c r="AA328" s="3758" t="n"/>
      <c r="AB328" s="3758" t="n"/>
      <c r="AC328" s="3758" t="n"/>
      <c r="AD328" s="3758" t="n"/>
      <c r="AE328" s="3758" t="n"/>
      <c r="AF328" s="3758" t="n"/>
      <c r="AG328" s="3758" t="n"/>
      <c r="AH328" s="3758" t="n"/>
      <c r="AI328" s="3758" t="n"/>
      <c r="AJ328" s="3758" t="n"/>
      <c r="AK328" s="3758" t="n"/>
      <c r="AL328" s="3758" t="n"/>
      <c r="AM328" s="3758" t="n"/>
      <c r="AN328" s="3758" t="n"/>
      <c r="AO328" s="3758" t="n"/>
      <c r="AP328" s="3758" t="n"/>
      <c r="AQ328" s="3758" t="n"/>
      <c r="AR328" s="3758" t="n"/>
      <c r="AS328" s="3758" t="n"/>
      <c r="AT328" s="3758" t="n"/>
      <c r="AU328" s="3758" t="n"/>
      <c r="AV328" s="3758" t="n"/>
      <c r="AW328" s="3758" t="n"/>
      <c r="AX328" s="3758" t="n"/>
      <c r="AY328" s="3758" t="n"/>
      <c r="AZ328" s="3758" t="n"/>
      <c r="BA328" s="1979" t="n"/>
      <c r="BB328" s="1982" t="n"/>
    </row>
    <row customFormat="1" r="329" s="2028">
      <c r="A329" s="1978" t="n"/>
      <c r="B329" s="1979" t="n"/>
      <c r="C329" s="1980" t="n"/>
      <c r="D329" s="3758" t="n"/>
      <c r="E329" s="3758" t="n"/>
      <c r="F329" s="3758" t="n"/>
      <c r="G329" s="3758" t="n"/>
      <c r="H329" s="3758" t="n"/>
      <c r="I329" s="3758" t="n"/>
      <c r="J329" s="3758" t="n"/>
      <c r="K329" s="3758" t="n"/>
      <c r="L329" s="3758" t="n"/>
      <c r="M329" s="3758" t="n"/>
      <c r="N329" s="3758" t="n"/>
      <c r="O329" s="3758" t="n"/>
      <c r="P329" s="1979" t="n"/>
      <c r="Q329" s="3758" t="n"/>
      <c r="R329" s="3758" t="n"/>
      <c r="S329" s="3758" t="n"/>
      <c r="T329" s="3758" t="n"/>
      <c r="U329" s="3758" t="n"/>
      <c r="V329" s="3758" t="n"/>
      <c r="W329" s="3758" t="n"/>
      <c r="X329" s="3758" t="n"/>
      <c r="Y329" s="3758" t="n"/>
      <c r="Z329" s="3758" t="n"/>
      <c r="AA329" s="3758" t="n"/>
      <c r="AB329" s="3758" t="n"/>
      <c r="AC329" s="3758" t="n"/>
      <c r="AD329" s="3758" t="n"/>
      <c r="AE329" s="3758" t="n"/>
      <c r="AF329" s="3758" t="n"/>
      <c r="AG329" s="3758" t="n"/>
      <c r="AH329" s="3758" t="n"/>
      <c r="AI329" s="3758" t="n"/>
      <c r="AJ329" s="3758" t="n"/>
      <c r="AK329" s="3758" t="n"/>
      <c r="AL329" s="3758" t="n"/>
      <c r="AM329" s="3758" t="n"/>
      <c r="AN329" s="3758" t="n"/>
      <c r="AO329" s="3758" t="n"/>
      <c r="AP329" s="3758" t="n"/>
      <c r="AQ329" s="3758" t="n"/>
      <c r="AR329" s="3758" t="n"/>
      <c r="AS329" s="3758" t="n"/>
      <c r="AT329" s="3758" t="n"/>
      <c r="AU329" s="3758" t="n"/>
      <c r="AV329" s="3758" t="n"/>
      <c r="AW329" s="3758" t="n"/>
      <c r="AX329" s="3758" t="n"/>
      <c r="AY329" s="3758" t="n"/>
      <c r="AZ329" s="3758" t="n"/>
      <c r="BA329" s="1979" t="n"/>
      <c r="BB329" s="1982" t="n"/>
    </row>
    <row customFormat="1" customHeight="1" ht="30" r="330" s="2028">
      <c r="A330" s="1978" t="n"/>
      <c r="B330" s="1979" t="n"/>
      <c r="C330" s="1980" t="n"/>
      <c r="D330" s="3758" t="n"/>
      <c r="E330" s="3758" t="n"/>
      <c r="F330" s="3758" t="n"/>
      <c r="G330" s="3758" t="n"/>
      <c r="H330" s="3758" t="n"/>
      <c r="I330" s="3758" t="n"/>
      <c r="J330" s="3758" t="n"/>
      <c r="K330" s="3758" t="n"/>
      <c r="L330" s="3758" t="n"/>
      <c r="M330" s="3758" t="n"/>
      <c r="N330" s="3758" t="n"/>
      <c r="O330" s="3758" t="n"/>
      <c r="P330" s="1979" t="n"/>
      <c r="Q330" s="3758" t="n"/>
      <c r="R330" s="3758" t="n"/>
      <c r="S330" s="3758" t="n"/>
      <c r="T330" s="3758" t="n"/>
      <c r="U330" s="3758" t="n"/>
      <c r="V330" s="3758" t="n"/>
      <c r="W330" s="3758" t="n"/>
      <c r="X330" s="3758" t="n"/>
      <c r="Y330" s="3758" t="n"/>
      <c r="Z330" s="3758" t="n"/>
      <c r="AA330" s="3758" t="n"/>
      <c r="AB330" s="3758" t="n"/>
      <c r="AC330" s="3758" t="n"/>
      <c r="AD330" s="3758" t="n"/>
      <c r="AE330" s="3758" t="n"/>
      <c r="AF330" s="3758" t="n"/>
      <c r="AG330" s="3758" t="n"/>
      <c r="AH330" s="3758" t="n"/>
      <c r="AI330" s="3758" t="n"/>
      <c r="AJ330" s="3758" t="n"/>
      <c r="AK330" s="3758" t="n"/>
      <c r="AL330" s="3758" t="n"/>
      <c r="AM330" s="3758" t="n"/>
      <c r="AN330" s="3758" t="n"/>
      <c r="AO330" s="3758" t="n"/>
      <c r="AP330" s="3758" t="n"/>
      <c r="AQ330" s="3758" t="n"/>
      <c r="AR330" s="3758" t="n"/>
      <c r="AS330" s="3758" t="n"/>
      <c r="AT330" s="3758" t="n"/>
      <c r="AU330" s="3758" t="n"/>
      <c r="AV330" s="3758" t="n"/>
      <c r="AW330" s="3758" t="n"/>
      <c r="AX330" s="3758" t="n"/>
      <c r="AY330" s="3758" t="n"/>
      <c r="AZ330" s="3758" t="n"/>
      <c r="BA330" s="1979" t="n"/>
      <c r="BB330" s="1982" t="n"/>
    </row>
    <row customFormat="1" customHeight="1" ht="30" r="331" s="2012">
      <c r="A331" s="1978" t="n"/>
      <c r="B331" s="1979" t="n"/>
      <c r="C331" s="1980" t="n"/>
      <c r="D331" s="3758" t="n"/>
      <c r="E331" s="3758" t="n"/>
      <c r="F331" s="3758" t="n"/>
      <c r="G331" s="3758" t="n"/>
      <c r="H331" s="3758" t="n"/>
      <c r="I331" s="3758" t="n"/>
      <c r="J331" s="3758" t="n"/>
      <c r="K331" s="3758" t="n"/>
      <c r="L331" s="3758" t="n"/>
      <c r="M331" s="3758" t="n"/>
      <c r="N331" s="3758" t="n"/>
      <c r="O331" s="3758" t="n"/>
      <c r="P331" s="1979" t="n"/>
      <c r="Q331" s="3758" t="n"/>
      <c r="R331" s="3758" t="n"/>
      <c r="S331" s="3758" t="n"/>
      <c r="T331" s="3758" t="n"/>
      <c r="U331" s="3758" t="n"/>
      <c r="V331" s="3758" t="n"/>
      <c r="W331" s="3758" t="n"/>
      <c r="X331" s="3758" t="n"/>
      <c r="Y331" s="3758" t="n"/>
      <c r="Z331" s="3758" t="n"/>
      <c r="AA331" s="3758" t="n"/>
      <c r="AB331" s="3758" t="n"/>
      <c r="AC331" s="3758" t="n"/>
      <c r="AD331" s="3758" t="n"/>
      <c r="AE331" s="3758" t="n"/>
      <c r="AF331" s="3758" t="n"/>
      <c r="AG331" s="3758" t="n"/>
      <c r="AH331" s="3758" t="n"/>
      <c r="AI331" s="3758" t="n"/>
      <c r="AJ331" s="3758" t="n"/>
      <c r="AK331" s="3758" t="n"/>
      <c r="AL331" s="3758" t="n"/>
      <c r="AM331" s="3758" t="n"/>
      <c r="AN331" s="3758" t="n"/>
      <c r="AO331" s="3758" t="n"/>
      <c r="AP331" s="3758" t="n"/>
      <c r="AQ331" s="3758" t="n"/>
      <c r="AR331" s="3758" t="n"/>
      <c r="AS331" s="3758" t="n"/>
      <c r="AT331" s="3758" t="n"/>
      <c r="AU331" s="3758" t="n"/>
      <c r="AV331" s="3758" t="n"/>
      <c r="AW331" s="3758" t="n"/>
      <c r="AX331" s="3758" t="n"/>
      <c r="AY331" s="3758" t="n"/>
      <c r="AZ331" s="3758" t="n"/>
      <c r="BA331" s="1979" t="n"/>
      <c r="BB331" s="1982" t="n"/>
    </row>
    <row customFormat="1" customHeight="1" ht="30" r="332" s="2012">
      <c r="A332" s="1978" t="n"/>
      <c r="B332" s="1979" t="n"/>
      <c r="C332" s="1980" t="n"/>
      <c r="D332" s="3758" t="n"/>
      <c r="E332" s="3758" t="n"/>
      <c r="F332" s="3758" t="n"/>
      <c r="G332" s="3758" t="n"/>
      <c r="H332" s="3758" t="n"/>
      <c r="I332" s="3758" t="n"/>
      <c r="J332" s="3758" t="n"/>
      <c r="K332" s="3758" t="n"/>
      <c r="L332" s="3758" t="n"/>
      <c r="M332" s="3758" t="n"/>
      <c r="N332" s="3758" t="n"/>
      <c r="O332" s="3758" t="n"/>
      <c r="P332" s="1979" t="n"/>
      <c r="Q332" s="3758" t="n"/>
      <c r="R332" s="3758" t="n"/>
      <c r="S332" s="3758" t="n"/>
      <c r="T332" s="3758" t="n"/>
      <c r="U332" s="3758" t="n"/>
      <c r="V332" s="3758" t="n"/>
      <c r="W332" s="3758" t="n"/>
      <c r="X332" s="3758" t="n"/>
      <c r="Y332" s="3758" t="n"/>
      <c r="Z332" s="3758" t="n"/>
      <c r="AA332" s="3758" t="n"/>
      <c r="AB332" s="3758" t="n"/>
      <c r="AC332" s="3758" t="n"/>
      <c r="AD332" s="3758" t="n"/>
      <c r="AE332" s="3758" t="n"/>
      <c r="AF332" s="3758" t="n"/>
      <c r="AG332" s="3758" t="n"/>
      <c r="AH332" s="3758" t="n"/>
      <c r="AI332" s="3758" t="n"/>
      <c r="AJ332" s="3758" t="n"/>
      <c r="AK332" s="3758" t="n"/>
      <c r="AL332" s="3758" t="n"/>
      <c r="AM332" s="3758" t="n"/>
      <c r="AN332" s="3758" t="n"/>
      <c r="AO332" s="3758" t="n"/>
      <c r="AP332" s="3758" t="n"/>
      <c r="AQ332" s="3758" t="n"/>
      <c r="AR332" s="3758" t="n"/>
      <c r="AS332" s="3758" t="n"/>
      <c r="AT332" s="3758" t="n"/>
      <c r="AU332" s="3758" t="n"/>
      <c r="AV332" s="3758" t="n"/>
      <c r="AW332" s="3758" t="n"/>
      <c r="AX332" s="3758" t="n"/>
      <c r="AY332" s="3758" t="n"/>
      <c r="AZ332" s="3758" t="n"/>
      <c r="BA332" s="1979" t="n"/>
      <c r="BB332" s="1982" t="n"/>
    </row>
    <row customFormat="1" customHeight="1" ht="30" r="333" s="2012">
      <c r="A333" s="1978" t="n"/>
      <c r="B333" s="1979" t="n"/>
      <c r="C333" s="1980" t="n"/>
      <c r="D333" s="3758" t="n"/>
      <c r="E333" s="3758" t="n"/>
      <c r="F333" s="3758" t="n"/>
      <c r="G333" s="3758" t="n"/>
      <c r="H333" s="3758" t="n"/>
      <c r="I333" s="3758" t="n"/>
      <c r="J333" s="3758" t="n"/>
      <c r="K333" s="3758" t="n"/>
      <c r="L333" s="3758" t="n"/>
      <c r="M333" s="3758" t="n"/>
      <c r="N333" s="3758" t="n"/>
      <c r="O333" s="3758" t="n"/>
      <c r="P333" s="1979" t="n"/>
      <c r="Q333" s="3758" t="n"/>
      <c r="R333" s="3758" t="n"/>
      <c r="S333" s="3758" t="n"/>
      <c r="T333" s="3758" t="n"/>
      <c r="U333" s="3758" t="n"/>
      <c r="V333" s="3758" t="n"/>
      <c r="W333" s="3758" t="n"/>
      <c r="X333" s="3758" t="n"/>
      <c r="Y333" s="3758" t="n"/>
      <c r="Z333" s="3758" t="n"/>
      <c r="AA333" s="3758" t="n"/>
      <c r="AB333" s="3758" t="n"/>
      <c r="AC333" s="3758" t="n"/>
      <c r="AD333" s="3758" t="n"/>
      <c r="AE333" s="3758" t="n"/>
      <c r="AF333" s="3758" t="n"/>
      <c r="AG333" s="3758" t="n"/>
      <c r="AH333" s="3758" t="n"/>
      <c r="AI333" s="3758" t="n"/>
      <c r="AJ333" s="3758" t="n"/>
      <c r="AK333" s="3758" t="n"/>
      <c r="AL333" s="3758" t="n"/>
      <c r="AM333" s="3758" t="n"/>
      <c r="AN333" s="3758" t="n"/>
      <c r="AO333" s="3758" t="n"/>
      <c r="AP333" s="3758" t="n"/>
      <c r="AQ333" s="3758" t="n"/>
      <c r="AR333" s="3758" t="n"/>
      <c r="AS333" s="3758" t="n"/>
      <c r="AT333" s="3758" t="n"/>
      <c r="AU333" s="3758" t="n"/>
      <c r="AV333" s="3758" t="n"/>
      <c r="AW333" s="3758" t="n"/>
      <c r="AX333" s="3758" t="n"/>
      <c r="AY333" s="3758" t="n"/>
      <c r="AZ333" s="3758" t="n"/>
      <c r="BA333" s="1979" t="n"/>
      <c r="BB333" s="1982" t="n"/>
    </row>
    <row customFormat="1" customHeight="1" ht="30" r="334" s="2012">
      <c r="A334" s="1978" t="n"/>
      <c r="B334" s="1979" t="n"/>
      <c r="C334" s="1980" t="n"/>
      <c r="D334" s="3758" t="n"/>
      <c r="E334" s="3758" t="n"/>
      <c r="F334" s="3758" t="n"/>
      <c r="G334" s="3758" t="n"/>
      <c r="H334" s="3758" t="n"/>
      <c r="I334" s="3758" t="n"/>
      <c r="J334" s="3758" t="n"/>
      <c r="K334" s="3758" t="n"/>
      <c r="L334" s="3758" t="n"/>
      <c r="M334" s="3758" t="n"/>
      <c r="N334" s="3758" t="n"/>
      <c r="O334" s="3758" t="n"/>
      <c r="P334" s="1979" t="n"/>
      <c r="Q334" s="3758" t="n"/>
      <c r="R334" s="3758" t="n"/>
      <c r="S334" s="3758" t="n"/>
      <c r="T334" s="3758" t="n"/>
      <c r="U334" s="3758" t="n"/>
      <c r="V334" s="3758" t="n"/>
      <c r="W334" s="3758" t="n"/>
      <c r="X334" s="3758" t="n"/>
      <c r="Y334" s="3758" t="n"/>
      <c r="Z334" s="3758" t="n"/>
      <c r="AA334" s="3758" t="n"/>
      <c r="AB334" s="3758" t="n"/>
      <c r="AC334" s="3758" t="n"/>
      <c r="AD334" s="3758" t="n"/>
      <c r="AE334" s="3758" t="n"/>
      <c r="AF334" s="3758" t="n"/>
      <c r="AG334" s="3758" t="n"/>
      <c r="AH334" s="3758" t="n"/>
      <c r="AI334" s="3758" t="n"/>
      <c r="AJ334" s="3758" t="n"/>
      <c r="AK334" s="3758" t="n"/>
      <c r="AL334" s="3758" t="n"/>
      <c r="AM334" s="3758" t="n"/>
      <c r="AN334" s="3758" t="n"/>
      <c r="AO334" s="3758" t="n"/>
      <c r="AP334" s="3758" t="n"/>
      <c r="AQ334" s="3758" t="n"/>
      <c r="AR334" s="3758" t="n"/>
      <c r="AS334" s="3758" t="n"/>
      <c r="AT334" s="3758" t="n"/>
      <c r="AU334" s="3758" t="n"/>
      <c r="AV334" s="3758" t="n"/>
      <c r="AW334" s="3758" t="n"/>
      <c r="AX334" s="3758" t="n"/>
      <c r="AY334" s="3758" t="n"/>
      <c r="AZ334" s="3758" t="n"/>
      <c r="BA334" s="1979" t="n"/>
      <c r="BB334" s="1982" t="n"/>
    </row>
    <row customFormat="1" customHeight="1" ht="30" r="335" s="2012">
      <c r="A335" s="1978" t="n"/>
      <c r="B335" s="1979" t="n"/>
      <c r="C335" s="1980" t="n"/>
      <c r="D335" s="3758" t="n"/>
      <c r="E335" s="3758" t="n"/>
      <c r="F335" s="3758" t="n"/>
      <c r="G335" s="3758" t="n"/>
      <c r="H335" s="3758" t="n"/>
      <c r="I335" s="3758" t="n"/>
      <c r="J335" s="3758" t="n"/>
      <c r="K335" s="3758" t="n"/>
      <c r="L335" s="3758" t="n"/>
      <c r="M335" s="3758" t="n"/>
      <c r="N335" s="3758" t="n"/>
      <c r="O335" s="3758" t="n"/>
      <c r="P335" s="1979" t="n"/>
      <c r="Q335" s="3758" t="n"/>
      <c r="R335" s="3758" t="n"/>
      <c r="S335" s="3758" t="n"/>
      <c r="T335" s="3758" t="n"/>
      <c r="U335" s="3758" t="n"/>
      <c r="V335" s="3758" t="n"/>
      <c r="W335" s="3758" t="n"/>
      <c r="X335" s="3758" t="n"/>
      <c r="Y335" s="3758" t="n"/>
      <c r="Z335" s="3758" t="n"/>
      <c r="AA335" s="3758" t="n"/>
      <c r="AB335" s="3758" t="n"/>
      <c r="AC335" s="3758" t="n"/>
      <c r="AD335" s="3758" t="n"/>
      <c r="AE335" s="3758" t="n"/>
      <c r="AF335" s="3758" t="n"/>
      <c r="AG335" s="3758" t="n"/>
      <c r="AH335" s="3758" t="n"/>
      <c r="AI335" s="3758" t="n"/>
      <c r="AJ335" s="3758" t="n"/>
      <c r="AK335" s="3758" t="n"/>
      <c r="AL335" s="3758" t="n"/>
      <c r="AM335" s="3758" t="n"/>
      <c r="AN335" s="3758" t="n"/>
      <c r="AO335" s="3758" t="n"/>
      <c r="AP335" s="3758" t="n"/>
      <c r="AQ335" s="3758" t="n"/>
      <c r="AR335" s="3758" t="n"/>
      <c r="AS335" s="3758" t="n"/>
      <c r="AT335" s="3758" t="n"/>
      <c r="AU335" s="3758" t="n"/>
      <c r="AV335" s="3758" t="n"/>
      <c r="AW335" s="3758" t="n"/>
      <c r="AX335" s="3758" t="n"/>
      <c r="AY335" s="3758" t="n"/>
      <c r="AZ335" s="3758" t="n"/>
      <c r="BA335" s="1979" t="n"/>
      <c r="BB335" s="1982" t="n"/>
    </row>
    <row customFormat="1" customHeight="1" ht="30" r="336" s="2012">
      <c r="A336" s="1978" t="n"/>
      <c r="B336" s="1979" t="n"/>
      <c r="C336" s="1980" t="n"/>
      <c r="D336" s="3758" t="n"/>
      <c r="E336" s="3758" t="n"/>
      <c r="F336" s="3758" t="n"/>
      <c r="G336" s="3758" t="n"/>
      <c r="H336" s="3758" t="n"/>
      <c r="I336" s="3758" t="n"/>
      <c r="J336" s="3758" t="n"/>
      <c r="K336" s="3758" t="n"/>
      <c r="L336" s="3758" t="n"/>
      <c r="M336" s="3758" t="n"/>
      <c r="N336" s="3758" t="n"/>
      <c r="O336" s="3758" t="n"/>
      <c r="P336" s="1979" t="n"/>
      <c r="Q336" s="3758" t="n"/>
      <c r="R336" s="3758" t="n"/>
      <c r="S336" s="3758" t="n"/>
      <c r="T336" s="3758" t="n"/>
      <c r="U336" s="3758" t="n"/>
      <c r="V336" s="3758" t="n"/>
      <c r="W336" s="3758" t="n"/>
      <c r="X336" s="3758" t="n"/>
      <c r="Y336" s="3758" t="n"/>
      <c r="Z336" s="3758" t="n"/>
      <c r="AA336" s="3758" t="n"/>
      <c r="AB336" s="3758" t="n"/>
      <c r="AC336" s="3758" t="n"/>
      <c r="AD336" s="3758" t="n"/>
      <c r="AE336" s="3758" t="n"/>
      <c r="AF336" s="3758" t="n"/>
      <c r="AG336" s="3758" t="n"/>
      <c r="AH336" s="3758" t="n"/>
      <c r="AI336" s="3758" t="n"/>
      <c r="AJ336" s="3758" t="n"/>
      <c r="AK336" s="3758" t="n"/>
      <c r="AL336" s="3758" t="n"/>
      <c r="AM336" s="3758" t="n"/>
      <c r="AN336" s="3758" t="n"/>
      <c r="AO336" s="3758" t="n"/>
      <c r="AP336" s="3758" t="n"/>
      <c r="AQ336" s="3758" t="n"/>
      <c r="AR336" s="3758" t="n"/>
      <c r="AS336" s="3758" t="n"/>
      <c r="AT336" s="3758" t="n"/>
      <c r="AU336" s="3758" t="n"/>
      <c r="AV336" s="3758" t="n"/>
      <c r="AW336" s="3758" t="n"/>
      <c r="AX336" s="3758" t="n"/>
      <c r="AY336" s="3758" t="n"/>
      <c r="AZ336" s="3758" t="n"/>
      <c r="BA336" s="1979" t="n"/>
      <c r="BB336" s="1982" t="n"/>
    </row>
    <row customFormat="1" customHeight="1" ht="30" r="337" s="2012">
      <c r="A337" s="1978" t="n"/>
      <c r="B337" s="1979" t="n"/>
      <c r="C337" s="1980" t="n"/>
      <c r="D337" s="3758" t="n"/>
      <c r="E337" s="3758" t="n"/>
      <c r="F337" s="3758" t="n"/>
      <c r="G337" s="3758" t="n"/>
      <c r="H337" s="3758" t="n"/>
      <c r="I337" s="3758" t="n"/>
      <c r="J337" s="3758" t="n"/>
      <c r="K337" s="3758" t="n"/>
      <c r="L337" s="3758" t="n"/>
      <c r="M337" s="3758" t="n"/>
      <c r="N337" s="3758" t="n"/>
      <c r="O337" s="3758" t="n"/>
      <c r="P337" s="1979" t="n"/>
      <c r="Q337" s="3758" t="n"/>
      <c r="R337" s="3758" t="n"/>
      <c r="S337" s="3758" t="n"/>
      <c r="T337" s="3758" t="n"/>
      <c r="U337" s="3758" t="n"/>
      <c r="V337" s="3758" t="n"/>
      <c r="W337" s="3758" t="n"/>
      <c r="X337" s="3758" t="n"/>
      <c r="Y337" s="3758" t="n"/>
      <c r="Z337" s="3758" t="n"/>
      <c r="AA337" s="3758" t="n"/>
      <c r="AB337" s="3758" t="n"/>
      <c r="AC337" s="3758" t="n"/>
      <c r="AD337" s="3758" t="n"/>
      <c r="AE337" s="3758" t="n"/>
      <c r="AF337" s="3758" t="n"/>
      <c r="AG337" s="3758" t="n"/>
      <c r="AH337" s="3758" t="n"/>
      <c r="AI337" s="3758" t="n"/>
      <c r="AJ337" s="3758" t="n"/>
      <c r="AK337" s="3758" t="n"/>
      <c r="AL337" s="3758" t="n"/>
      <c r="AM337" s="3758" t="n"/>
      <c r="AN337" s="3758" t="n"/>
      <c r="AO337" s="3758" t="n"/>
      <c r="AP337" s="3758" t="n"/>
      <c r="AQ337" s="3758" t="n"/>
      <c r="AR337" s="3758" t="n"/>
      <c r="AS337" s="3758" t="n"/>
      <c r="AT337" s="3758" t="n"/>
      <c r="AU337" s="3758" t="n"/>
      <c r="AV337" s="3758" t="n"/>
      <c r="AW337" s="3758" t="n"/>
      <c r="AX337" s="3758" t="n"/>
      <c r="AY337" s="3758" t="n"/>
      <c r="AZ337" s="3758" t="n"/>
      <c r="BA337" s="1979" t="n"/>
      <c r="BB337" s="1982" t="n"/>
    </row>
    <row customFormat="1" customHeight="1" ht="30" r="338" s="2012">
      <c r="A338" s="1978" t="n"/>
      <c r="B338" s="1979" t="n"/>
      <c r="C338" s="1980" t="n"/>
      <c r="D338" s="3758" t="n"/>
      <c r="E338" s="3758" t="n"/>
      <c r="F338" s="3758" t="n"/>
      <c r="G338" s="3758" t="n"/>
      <c r="H338" s="3758" t="n"/>
      <c r="I338" s="3758" t="n"/>
      <c r="J338" s="3758" t="n"/>
      <c r="K338" s="3758" t="n"/>
      <c r="L338" s="3758" t="n"/>
      <c r="M338" s="3758" t="n"/>
      <c r="N338" s="3758" t="n"/>
      <c r="O338" s="3758" t="n"/>
      <c r="P338" s="1979" t="n"/>
      <c r="Q338" s="3758" t="n"/>
      <c r="R338" s="3758" t="n"/>
      <c r="S338" s="3758" t="n"/>
      <c r="T338" s="3758" t="n"/>
      <c r="U338" s="3758" t="n"/>
      <c r="V338" s="3758" t="n"/>
      <c r="W338" s="3758" t="n"/>
      <c r="X338" s="3758" t="n"/>
      <c r="Y338" s="3758" t="n"/>
      <c r="Z338" s="3758" t="n"/>
      <c r="AA338" s="3758" t="n"/>
      <c r="AB338" s="3758" t="n"/>
      <c r="AC338" s="3758" t="n"/>
      <c r="AD338" s="3758" t="n"/>
      <c r="AE338" s="3758" t="n"/>
      <c r="AF338" s="3758" t="n"/>
      <c r="AG338" s="3758" t="n"/>
      <c r="AH338" s="3758" t="n"/>
      <c r="AI338" s="3758" t="n"/>
      <c r="AJ338" s="3758" t="n"/>
      <c r="AK338" s="3758" t="n"/>
      <c r="AL338" s="3758" t="n"/>
      <c r="AM338" s="3758" t="n"/>
      <c r="AN338" s="3758" t="n"/>
      <c r="AO338" s="3758" t="n"/>
      <c r="AP338" s="3758" t="n"/>
      <c r="AQ338" s="3758" t="n"/>
      <c r="AR338" s="3758" t="n"/>
      <c r="AS338" s="3758" t="n"/>
      <c r="AT338" s="3758" t="n"/>
      <c r="AU338" s="3758" t="n"/>
      <c r="AV338" s="3758" t="n"/>
      <c r="AW338" s="3758" t="n"/>
      <c r="AX338" s="3758" t="n"/>
      <c r="AY338" s="3758" t="n"/>
      <c r="AZ338" s="3758" t="n"/>
      <c r="BA338" s="1979" t="n"/>
      <c r="BB338" s="1982" t="n"/>
    </row>
    <row customFormat="1" customHeight="1" ht="30" r="339" s="2028">
      <c r="A339" s="1978" t="n"/>
      <c r="B339" s="1979" t="n"/>
      <c r="C339" s="1980" t="n"/>
      <c r="D339" s="3758" t="n"/>
      <c r="E339" s="3758" t="n"/>
      <c r="F339" s="3758" t="n"/>
      <c r="G339" s="3758" t="n"/>
      <c r="H339" s="3758" t="n"/>
      <c r="I339" s="3758" t="n"/>
      <c r="J339" s="3758" t="n"/>
      <c r="K339" s="3758" t="n"/>
      <c r="L339" s="3758" t="n"/>
      <c r="M339" s="3758" t="n"/>
      <c r="N339" s="3758" t="n"/>
      <c r="O339" s="3758" t="n"/>
      <c r="P339" s="1979" t="n"/>
      <c r="Q339" s="3758" t="n"/>
      <c r="R339" s="3758" t="n"/>
      <c r="S339" s="3758" t="n"/>
      <c r="T339" s="3758" t="n"/>
      <c r="U339" s="3758" t="n"/>
      <c r="V339" s="3758" t="n"/>
      <c r="W339" s="3758" t="n"/>
      <c r="X339" s="3758" t="n"/>
      <c r="Y339" s="3758" t="n"/>
      <c r="Z339" s="3758" t="n"/>
      <c r="AA339" s="3758" t="n"/>
      <c r="AB339" s="3758" t="n"/>
      <c r="AC339" s="3758" t="n"/>
      <c r="AD339" s="3758" t="n"/>
      <c r="AE339" s="3758" t="n"/>
      <c r="AF339" s="3758" t="n"/>
      <c r="AG339" s="3758" t="n"/>
      <c r="AH339" s="3758" t="n"/>
      <c r="AI339" s="3758" t="n"/>
      <c r="AJ339" s="3758" t="n"/>
      <c r="AK339" s="3758" t="n"/>
      <c r="AL339" s="3758" t="n"/>
      <c r="AM339" s="3758" t="n"/>
      <c r="AN339" s="3758" t="n"/>
      <c r="AO339" s="3758" t="n"/>
      <c r="AP339" s="3758" t="n"/>
      <c r="AQ339" s="3758" t="n"/>
      <c r="AR339" s="3758" t="n"/>
      <c r="AS339" s="3758" t="n"/>
      <c r="AT339" s="3758" t="n"/>
      <c r="AU339" s="3758" t="n"/>
      <c r="AV339" s="3758" t="n"/>
      <c r="AW339" s="3758" t="n"/>
      <c r="AX339" s="3758" t="n"/>
      <c r="AY339" s="3758" t="n"/>
      <c r="AZ339" s="3758" t="n"/>
      <c r="BA339" s="1979" t="n"/>
      <c r="BB339" s="1982" t="n"/>
    </row>
    <row customFormat="1" customHeight="1" ht="30" r="340" s="2012">
      <c r="A340" s="1978" t="n"/>
      <c r="B340" s="1979" t="n"/>
      <c r="C340" s="1980" t="n"/>
      <c r="D340" s="3758" t="n"/>
      <c r="E340" s="3758" t="n"/>
      <c r="F340" s="3758" t="n"/>
      <c r="G340" s="3758" t="n"/>
      <c r="H340" s="3758" t="n"/>
      <c r="I340" s="3758" t="n"/>
      <c r="J340" s="3758" t="n"/>
      <c r="K340" s="3758" t="n"/>
      <c r="L340" s="3758" t="n"/>
      <c r="M340" s="3758" t="n"/>
      <c r="N340" s="3758" t="n"/>
      <c r="O340" s="3758" t="n"/>
      <c r="P340" s="1979" t="n"/>
      <c r="Q340" s="3758" t="n"/>
      <c r="R340" s="3758" t="n"/>
      <c r="S340" s="3758" t="n"/>
      <c r="T340" s="3758" t="n"/>
      <c r="U340" s="3758" t="n"/>
      <c r="V340" s="3758" t="n"/>
      <c r="W340" s="3758" t="n"/>
      <c r="X340" s="3758" t="n"/>
      <c r="Y340" s="3758" t="n"/>
      <c r="Z340" s="3758" t="n"/>
      <c r="AA340" s="3758" t="n"/>
      <c r="AB340" s="3758" t="n"/>
      <c r="AC340" s="3758" t="n"/>
      <c r="AD340" s="3758" t="n"/>
      <c r="AE340" s="3758" t="n"/>
      <c r="AF340" s="3758" t="n"/>
      <c r="AG340" s="3758" t="n"/>
      <c r="AH340" s="3758" t="n"/>
      <c r="AI340" s="3758" t="n"/>
      <c r="AJ340" s="3758" t="n"/>
      <c r="AK340" s="3758" t="n"/>
      <c r="AL340" s="3758" t="n"/>
      <c r="AM340" s="3758" t="n"/>
      <c r="AN340" s="3758" t="n"/>
      <c r="AO340" s="3758" t="n"/>
      <c r="AP340" s="3758" t="n"/>
      <c r="AQ340" s="3758" t="n"/>
      <c r="AR340" s="3758" t="n"/>
      <c r="AS340" s="3758" t="n"/>
      <c r="AT340" s="3758" t="n"/>
      <c r="AU340" s="3758" t="n"/>
      <c r="AV340" s="3758" t="n"/>
      <c r="AW340" s="3758" t="n"/>
      <c r="AX340" s="3758" t="n"/>
      <c r="AY340" s="3758" t="n"/>
      <c r="AZ340" s="3758" t="n"/>
      <c r="BA340" s="1979" t="n"/>
      <c r="BB340" s="1982" t="n"/>
    </row>
    <row customFormat="1" customHeight="1" ht="30" r="341" s="2012">
      <c r="A341" s="1978" t="n"/>
      <c r="B341" s="1979" t="n"/>
      <c r="C341" s="1980" t="n"/>
      <c r="D341" s="3758" t="n"/>
      <c r="E341" s="3758" t="n"/>
      <c r="F341" s="3758" t="n"/>
      <c r="G341" s="3758" t="n"/>
      <c r="H341" s="3758" t="n"/>
      <c r="I341" s="3758" t="n"/>
      <c r="J341" s="3758" t="n"/>
      <c r="K341" s="3758" t="n"/>
      <c r="L341" s="3758" t="n"/>
      <c r="M341" s="3758" t="n"/>
      <c r="N341" s="3758" t="n"/>
      <c r="O341" s="3758" t="n"/>
      <c r="P341" s="1979" t="n"/>
      <c r="Q341" s="3758" t="n"/>
      <c r="R341" s="3758" t="n"/>
      <c r="S341" s="3758" t="n"/>
      <c r="T341" s="3758" t="n"/>
      <c r="U341" s="3758" t="n"/>
      <c r="V341" s="3758" t="n"/>
      <c r="W341" s="3758" t="n"/>
      <c r="X341" s="3758" t="n"/>
      <c r="Y341" s="3758" t="n"/>
      <c r="Z341" s="3758" t="n"/>
      <c r="AA341" s="3758" t="n"/>
      <c r="AB341" s="3758" t="n"/>
      <c r="AC341" s="3758" t="n"/>
      <c r="AD341" s="3758" t="n"/>
      <c r="AE341" s="3758" t="n"/>
      <c r="AF341" s="3758" t="n"/>
      <c r="AG341" s="3758" t="n"/>
      <c r="AH341" s="3758" t="n"/>
      <c r="AI341" s="3758" t="n"/>
      <c r="AJ341" s="3758" t="n"/>
      <c r="AK341" s="3758" t="n"/>
      <c r="AL341" s="3758" t="n"/>
      <c r="AM341" s="3758" t="n"/>
      <c r="AN341" s="3758" t="n"/>
      <c r="AO341" s="3758" t="n"/>
      <c r="AP341" s="3758" t="n"/>
      <c r="AQ341" s="3758" t="n"/>
      <c r="AR341" s="3758" t="n"/>
      <c r="AS341" s="3758" t="n"/>
      <c r="AT341" s="3758" t="n"/>
      <c r="AU341" s="3758" t="n"/>
      <c r="AV341" s="3758" t="n"/>
      <c r="AW341" s="3758" t="n"/>
      <c r="AX341" s="3758" t="n"/>
      <c r="AY341" s="3758" t="n"/>
      <c r="AZ341" s="3758" t="n"/>
      <c r="BA341" s="1979" t="n"/>
      <c r="BB341" s="1982" t="n"/>
    </row>
    <row customFormat="1" r="342" s="2028">
      <c r="A342" s="1978" t="n"/>
      <c r="B342" s="1979" t="n"/>
      <c r="C342" s="1980" t="n"/>
      <c r="D342" s="3758" t="n"/>
      <c r="E342" s="3758" t="n"/>
      <c r="F342" s="3758" t="n"/>
      <c r="G342" s="3758" t="n"/>
      <c r="H342" s="3758" t="n"/>
      <c r="I342" s="3758" t="n"/>
      <c r="J342" s="3758" t="n"/>
      <c r="K342" s="3758" t="n"/>
      <c r="L342" s="3758" t="n"/>
      <c r="M342" s="3758" t="n"/>
      <c r="N342" s="3758" t="n"/>
      <c r="O342" s="3758" t="n"/>
      <c r="P342" s="1979" t="n"/>
      <c r="Q342" s="3758" t="n"/>
      <c r="R342" s="3758" t="n"/>
      <c r="S342" s="3758" t="n"/>
      <c r="T342" s="3758" t="n"/>
      <c r="U342" s="3758" t="n"/>
      <c r="V342" s="3758" t="n"/>
      <c r="W342" s="3758" t="n"/>
      <c r="X342" s="3758" t="n"/>
      <c r="Y342" s="3758" t="n"/>
      <c r="Z342" s="3758" t="n"/>
      <c r="AA342" s="3758" t="n"/>
      <c r="AB342" s="3758" t="n"/>
      <c r="AC342" s="3758" t="n"/>
      <c r="AD342" s="3758" t="n"/>
      <c r="AE342" s="3758" t="n"/>
      <c r="AF342" s="3758" t="n"/>
      <c r="AG342" s="3758" t="n"/>
      <c r="AH342" s="3758" t="n"/>
      <c r="AI342" s="3758" t="n"/>
      <c r="AJ342" s="3758" t="n"/>
      <c r="AK342" s="3758" t="n"/>
      <c r="AL342" s="3758" t="n"/>
      <c r="AM342" s="3758" t="n"/>
      <c r="AN342" s="3758" t="n"/>
      <c r="AO342" s="3758" t="n"/>
      <c r="AP342" s="3758" t="n"/>
      <c r="AQ342" s="3758" t="n"/>
      <c r="AR342" s="3758" t="n"/>
      <c r="AS342" s="3758" t="n"/>
      <c r="AT342" s="3758" t="n"/>
      <c r="AU342" s="3758" t="n"/>
      <c r="AV342" s="3758" t="n"/>
      <c r="AW342" s="3758" t="n"/>
      <c r="AX342" s="3758" t="n"/>
      <c r="AY342" s="3758" t="n"/>
      <c r="AZ342" s="3758" t="n"/>
      <c r="BA342" s="1979" t="n"/>
      <c r="BB342" s="1982" t="n"/>
    </row>
    <row customFormat="1" customHeight="1" ht="30" r="343" s="2012">
      <c r="A343" s="1978" t="n"/>
      <c r="B343" s="1979" t="n"/>
      <c r="C343" s="1980" t="n"/>
      <c r="D343" s="3758" t="n"/>
      <c r="E343" s="3758" t="n"/>
      <c r="F343" s="3758" t="n"/>
      <c r="G343" s="3758" t="n"/>
      <c r="H343" s="3758" t="n"/>
      <c r="I343" s="3758" t="n"/>
      <c r="J343" s="3758" t="n"/>
      <c r="K343" s="3758" t="n"/>
      <c r="L343" s="3758" t="n"/>
      <c r="M343" s="3758" t="n"/>
      <c r="N343" s="3758" t="n"/>
      <c r="O343" s="3758" t="n"/>
      <c r="P343" s="1979" t="n"/>
      <c r="Q343" s="3758" t="n"/>
      <c r="R343" s="3758" t="n"/>
      <c r="S343" s="3758" t="n"/>
      <c r="T343" s="3758" t="n"/>
      <c r="U343" s="3758" t="n"/>
      <c r="V343" s="3758" t="n"/>
      <c r="W343" s="3758" t="n"/>
      <c r="X343" s="3758" t="n"/>
      <c r="Y343" s="3758" t="n"/>
      <c r="Z343" s="3758" t="n"/>
      <c r="AA343" s="3758" t="n"/>
      <c r="AB343" s="3758" t="n"/>
      <c r="AC343" s="3758" t="n"/>
      <c r="AD343" s="3758" t="n"/>
      <c r="AE343" s="3758" t="n"/>
      <c r="AF343" s="3758" t="n"/>
      <c r="AG343" s="3758" t="n"/>
      <c r="AH343" s="3758" t="n"/>
      <c r="AI343" s="3758" t="n"/>
      <c r="AJ343" s="3758" t="n"/>
      <c r="AK343" s="3758" t="n"/>
      <c r="AL343" s="3758" t="n"/>
      <c r="AM343" s="3758" t="n"/>
      <c r="AN343" s="3758" t="n"/>
      <c r="AO343" s="3758" t="n"/>
      <c r="AP343" s="3758" t="n"/>
      <c r="AQ343" s="3758" t="n"/>
      <c r="AR343" s="3758" t="n"/>
      <c r="AS343" s="3758" t="n"/>
      <c r="AT343" s="3758" t="n"/>
      <c r="AU343" s="3758" t="n"/>
      <c r="AV343" s="3758" t="n"/>
      <c r="AW343" s="3758" t="n"/>
      <c r="AX343" s="3758" t="n"/>
      <c r="AY343" s="3758" t="n"/>
      <c r="AZ343" s="3758" t="n"/>
      <c r="BA343" s="1979" t="n"/>
      <c r="BB343" s="1982" t="n"/>
    </row>
    <row customFormat="1" customHeight="1" ht="30" r="344" s="2012">
      <c r="A344" s="1978" t="n"/>
      <c r="B344" s="1979" t="n"/>
      <c r="C344" s="1980" t="n"/>
      <c r="D344" s="3758" t="n"/>
      <c r="E344" s="3758" t="n"/>
      <c r="F344" s="3758" t="n"/>
      <c r="G344" s="3758" t="n"/>
      <c r="H344" s="3758" t="n"/>
      <c r="I344" s="3758" t="n"/>
      <c r="J344" s="3758" t="n"/>
      <c r="K344" s="3758" t="n"/>
      <c r="L344" s="3758" t="n"/>
      <c r="M344" s="3758" t="n"/>
      <c r="N344" s="3758" t="n"/>
      <c r="O344" s="3758" t="n"/>
      <c r="P344" s="1979" t="n"/>
      <c r="Q344" s="3758" t="n"/>
      <c r="R344" s="3758" t="n"/>
      <c r="S344" s="3758" t="n"/>
      <c r="T344" s="3758" t="n"/>
      <c r="U344" s="3758" t="n"/>
      <c r="V344" s="3758" t="n"/>
      <c r="W344" s="3758" t="n"/>
      <c r="X344" s="3758" t="n"/>
      <c r="Y344" s="3758" t="n"/>
      <c r="Z344" s="3758" t="n"/>
      <c r="AA344" s="3758" t="n"/>
      <c r="AB344" s="3758" t="n"/>
      <c r="AC344" s="3758" t="n"/>
      <c r="AD344" s="3758" t="n"/>
      <c r="AE344" s="3758" t="n"/>
      <c r="AF344" s="3758" t="n"/>
      <c r="AG344" s="3758" t="n"/>
      <c r="AH344" s="3758" t="n"/>
      <c r="AI344" s="3758" t="n"/>
      <c r="AJ344" s="3758" t="n"/>
      <c r="AK344" s="3758" t="n"/>
      <c r="AL344" s="3758" t="n"/>
      <c r="AM344" s="3758" t="n"/>
      <c r="AN344" s="3758" t="n"/>
      <c r="AO344" s="3758" t="n"/>
      <c r="AP344" s="3758" t="n"/>
      <c r="AQ344" s="3758" t="n"/>
      <c r="AR344" s="3758" t="n"/>
      <c r="AS344" s="3758" t="n"/>
      <c r="AT344" s="3758" t="n"/>
      <c r="AU344" s="3758" t="n"/>
      <c r="AV344" s="3758" t="n"/>
      <c r="AW344" s="3758" t="n"/>
      <c r="AX344" s="3758" t="n"/>
      <c r="AY344" s="3758" t="n"/>
      <c r="AZ344" s="3758" t="n"/>
      <c r="BA344" s="1979" t="n"/>
      <c r="BB344" s="1982" t="n"/>
    </row>
    <row customFormat="1" customHeight="1" ht="30" r="345" s="2028">
      <c r="A345" s="1978" t="n"/>
      <c r="B345" s="1979" t="n"/>
      <c r="C345" s="1980" t="n"/>
      <c r="D345" s="3758" t="n"/>
      <c r="E345" s="3758" t="n"/>
      <c r="F345" s="3758" t="n"/>
      <c r="G345" s="3758" t="n"/>
      <c r="H345" s="3758" t="n"/>
      <c r="I345" s="3758" t="n"/>
      <c r="J345" s="3758" t="n"/>
      <c r="K345" s="3758" t="n"/>
      <c r="L345" s="3758" t="n"/>
      <c r="M345" s="3758" t="n"/>
      <c r="N345" s="3758" t="n"/>
      <c r="O345" s="3758" t="n"/>
      <c r="P345" s="1979" t="n"/>
      <c r="Q345" s="3758" t="n"/>
      <c r="R345" s="3758" t="n"/>
      <c r="S345" s="3758" t="n"/>
      <c r="T345" s="3758" t="n"/>
      <c r="U345" s="3758" t="n"/>
      <c r="V345" s="3758" t="n"/>
      <c r="W345" s="3758" t="n"/>
      <c r="X345" s="3758" t="n"/>
      <c r="Y345" s="3758" t="n"/>
      <c r="Z345" s="3758" t="n"/>
      <c r="AA345" s="3758" t="n"/>
      <c r="AB345" s="3758" t="n"/>
      <c r="AC345" s="3758" t="n"/>
      <c r="AD345" s="3758" t="n"/>
      <c r="AE345" s="3758" t="n"/>
      <c r="AF345" s="3758" t="n"/>
      <c r="AG345" s="3758" t="n"/>
      <c r="AH345" s="3758" t="n"/>
      <c r="AI345" s="3758" t="n"/>
      <c r="AJ345" s="3758" t="n"/>
      <c r="AK345" s="3758" t="n"/>
      <c r="AL345" s="3758" t="n"/>
      <c r="AM345" s="3758" t="n"/>
      <c r="AN345" s="3758" t="n"/>
      <c r="AO345" s="3758" t="n"/>
      <c r="AP345" s="3758" t="n"/>
      <c r="AQ345" s="3758" t="n"/>
      <c r="AR345" s="3758" t="n"/>
      <c r="AS345" s="3758" t="n"/>
      <c r="AT345" s="3758" t="n"/>
      <c r="AU345" s="3758" t="n"/>
      <c r="AV345" s="3758" t="n"/>
      <c r="AW345" s="3758" t="n"/>
      <c r="AX345" s="3758" t="n"/>
      <c r="AY345" s="3758" t="n"/>
      <c r="AZ345" s="3758" t="n"/>
      <c r="BA345" s="1979" t="n"/>
      <c r="BB345" s="1982" t="n"/>
    </row>
    <row customFormat="1" customHeight="1" ht="30" r="346" s="2028">
      <c r="A346" s="1978" t="n"/>
      <c r="B346" s="1979" t="n"/>
      <c r="C346" s="1980" t="n"/>
      <c r="D346" s="3758" t="n"/>
      <c r="E346" s="3758" t="n"/>
      <c r="F346" s="3758" t="n"/>
      <c r="G346" s="3758" t="n"/>
      <c r="H346" s="3758" t="n"/>
      <c r="I346" s="3758" t="n"/>
      <c r="J346" s="3758" t="n"/>
      <c r="K346" s="3758" t="n"/>
      <c r="L346" s="3758" t="n"/>
      <c r="M346" s="3758" t="n"/>
      <c r="N346" s="3758" t="n"/>
      <c r="O346" s="3758" t="n"/>
      <c r="P346" s="1979" t="n"/>
      <c r="Q346" s="3758" t="n"/>
      <c r="R346" s="3758" t="n"/>
      <c r="S346" s="3758" t="n"/>
      <c r="T346" s="3758" t="n"/>
      <c r="U346" s="3758" t="n"/>
      <c r="V346" s="3758" t="n"/>
      <c r="W346" s="3758" t="n"/>
      <c r="X346" s="3758" t="n"/>
      <c r="Y346" s="3758" t="n"/>
      <c r="Z346" s="3758" t="n"/>
      <c r="AA346" s="3758" t="n"/>
      <c r="AB346" s="3758" t="n"/>
      <c r="AC346" s="3758" t="n"/>
      <c r="AD346" s="3758" t="n"/>
      <c r="AE346" s="3758" t="n"/>
      <c r="AF346" s="3758" t="n"/>
      <c r="AG346" s="3758" t="n"/>
      <c r="AH346" s="3758" t="n"/>
      <c r="AI346" s="3758" t="n"/>
      <c r="AJ346" s="3758" t="n"/>
      <c r="AK346" s="3758" t="n"/>
      <c r="AL346" s="3758" t="n"/>
      <c r="AM346" s="3758" t="n"/>
      <c r="AN346" s="3758" t="n"/>
      <c r="AO346" s="3758" t="n"/>
      <c r="AP346" s="3758" t="n"/>
      <c r="AQ346" s="3758" t="n"/>
      <c r="AR346" s="3758" t="n"/>
      <c r="AS346" s="3758" t="n"/>
      <c r="AT346" s="3758" t="n"/>
      <c r="AU346" s="3758" t="n"/>
      <c r="AV346" s="3758" t="n"/>
      <c r="AW346" s="3758" t="n"/>
      <c r="AX346" s="3758" t="n"/>
      <c r="AY346" s="3758" t="n"/>
      <c r="AZ346" s="3758" t="n"/>
      <c r="BA346" s="1979" t="n"/>
      <c r="BB346" s="1982" t="n"/>
    </row>
    <row customFormat="1" customHeight="1" ht="30" r="347" s="2012">
      <c r="A347" s="1978" t="n"/>
      <c r="B347" s="1979" t="n"/>
      <c r="C347" s="1980" t="n"/>
      <c r="D347" s="3758" t="n"/>
      <c r="E347" s="3758" t="n"/>
      <c r="F347" s="3758" t="n"/>
      <c r="G347" s="3758" t="n"/>
      <c r="H347" s="3758" t="n"/>
      <c r="I347" s="3758" t="n"/>
      <c r="J347" s="3758" t="n"/>
      <c r="K347" s="3758" t="n"/>
      <c r="L347" s="3758" t="n"/>
      <c r="M347" s="3758" t="n"/>
      <c r="N347" s="3758" t="n"/>
      <c r="O347" s="3758" t="n"/>
      <c r="P347" s="1979" t="n"/>
      <c r="Q347" s="3758" t="n"/>
      <c r="R347" s="3758" t="n"/>
      <c r="S347" s="3758" t="n"/>
      <c r="T347" s="3758" t="n"/>
      <c r="U347" s="3758" t="n"/>
      <c r="V347" s="3758" t="n"/>
      <c r="W347" s="3758" t="n"/>
      <c r="X347" s="3758" t="n"/>
      <c r="Y347" s="3758" t="n"/>
      <c r="Z347" s="3758" t="n"/>
      <c r="AA347" s="3758" t="n"/>
      <c r="AB347" s="3758" t="n"/>
      <c r="AC347" s="3758" t="n"/>
      <c r="AD347" s="3758" t="n"/>
      <c r="AE347" s="3758" t="n"/>
      <c r="AF347" s="3758" t="n"/>
      <c r="AG347" s="3758" t="n"/>
      <c r="AH347" s="3758" t="n"/>
      <c r="AI347" s="3758" t="n"/>
      <c r="AJ347" s="3758" t="n"/>
      <c r="AK347" s="3758" t="n"/>
      <c r="AL347" s="3758" t="n"/>
      <c r="AM347" s="3758" t="n"/>
      <c r="AN347" s="3758" t="n"/>
      <c r="AO347" s="3758" t="n"/>
      <c r="AP347" s="3758" t="n"/>
      <c r="AQ347" s="3758" t="n"/>
      <c r="AR347" s="3758" t="n"/>
      <c r="AS347" s="3758" t="n"/>
      <c r="AT347" s="3758" t="n"/>
      <c r="AU347" s="3758" t="n"/>
      <c r="AV347" s="3758" t="n"/>
      <c r="AW347" s="3758" t="n"/>
      <c r="AX347" s="3758" t="n"/>
      <c r="AY347" s="3758" t="n"/>
      <c r="AZ347" s="3758" t="n"/>
      <c r="BA347" s="1979" t="n"/>
      <c r="BB347" s="1982" t="n"/>
    </row>
    <row customFormat="1" customHeight="1" ht="30" r="348" s="2028">
      <c r="A348" s="1978" t="n"/>
      <c r="B348" s="1979" t="n"/>
      <c r="C348" s="1980" t="n"/>
      <c r="D348" s="3758" t="n"/>
      <c r="E348" s="3758" t="n"/>
      <c r="F348" s="3758" t="n"/>
      <c r="G348" s="3758" t="n"/>
      <c r="H348" s="3758" t="n"/>
      <c r="I348" s="3758" t="n"/>
      <c r="J348" s="3758" t="n"/>
      <c r="K348" s="3758" t="n"/>
      <c r="L348" s="3758" t="n"/>
      <c r="M348" s="3758" t="n"/>
      <c r="N348" s="3758" t="n"/>
      <c r="O348" s="3758" t="n"/>
      <c r="P348" s="1979" t="n"/>
      <c r="Q348" s="3758" t="n"/>
      <c r="R348" s="3758" t="n"/>
      <c r="S348" s="3758" t="n"/>
      <c r="T348" s="3758" t="n"/>
      <c r="U348" s="3758" t="n"/>
      <c r="V348" s="3758" t="n"/>
      <c r="W348" s="3758" t="n"/>
      <c r="X348" s="3758" t="n"/>
      <c r="Y348" s="3758" t="n"/>
      <c r="Z348" s="3758" t="n"/>
      <c r="AA348" s="3758" t="n"/>
      <c r="AB348" s="3758" t="n"/>
      <c r="AC348" s="3758" t="n"/>
      <c r="AD348" s="3758" t="n"/>
      <c r="AE348" s="3758" t="n"/>
      <c r="AF348" s="3758" t="n"/>
      <c r="AG348" s="3758" t="n"/>
      <c r="AH348" s="3758" t="n"/>
      <c r="AI348" s="3758" t="n"/>
      <c r="AJ348" s="3758" t="n"/>
      <c r="AK348" s="3758" t="n"/>
      <c r="AL348" s="3758" t="n"/>
      <c r="AM348" s="3758" t="n"/>
      <c r="AN348" s="3758" t="n"/>
      <c r="AO348" s="3758" t="n"/>
      <c r="AP348" s="3758" t="n"/>
      <c r="AQ348" s="3758" t="n"/>
      <c r="AR348" s="3758" t="n"/>
      <c r="AS348" s="3758" t="n"/>
      <c r="AT348" s="3758" t="n"/>
      <c r="AU348" s="3758" t="n"/>
      <c r="AV348" s="3758" t="n"/>
      <c r="AW348" s="3758" t="n"/>
      <c r="AX348" s="3758" t="n"/>
      <c r="AY348" s="3758" t="n"/>
      <c r="AZ348" s="3758" t="n"/>
      <c r="BA348" s="1979" t="n"/>
      <c r="BB348" s="1982" t="n"/>
    </row>
    <row customFormat="1" customHeight="1" ht="30" r="349" s="2012">
      <c r="A349" s="1978" t="n"/>
      <c r="B349" s="1979" t="n"/>
      <c r="C349" s="1980" t="n"/>
      <c r="D349" s="3758" t="n"/>
      <c r="E349" s="3758" t="n"/>
      <c r="F349" s="3758" t="n"/>
      <c r="G349" s="3758" t="n"/>
      <c r="H349" s="3758" t="n"/>
      <c r="I349" s="3758" t="n"/>
      <c r="J349" s="3758" t="n"/>
      <c r="K349" s="3758" t="n"/>
      <c r="L349" s="3758" t="n"/>
      <c r="M349" s="3758" t="n"/>
      <c r="N349" s="3758" t="n"/>
      <c r="O349" s="3758" t="n"/>
      <c r="P349" s="1979" t="n"/>
      <c r="Q349" s="3758" t="n"/>
      <c r="R349" s="3758" t="n"/>
      <c r="S349" s="3758" t="n"/>
      <c r="T349" s="3758" t="n"/>
      <c r="U349" s="3758" t="n"/>
      <c r="V349" s="3758" t="n"/>
      <c r="W349" s="3758" t="n"/>
      <c r="X349" s="3758" t="n"/>
      <c r="Y349" s="3758" t="n"/>
      <c r="Z349" s="3758" t="n"/>
      <c r="AA349" s="3758" t="n"/>
      <c r="AB349" s="3758" t="n"/>
      <c r="AC349" s="3758" t="n"/>
      <c r="AD349" s="3758" t="n"/>
      <c r="AE349" s="3758" t="n"/>
      <c r="AF349" s="3758" t="n"/>
      <c r="AG349" s="3758" t="n"/>
      <c r="AH349" s="3758" t="n"/>
      <c r="AI349" s="3758" t="n"/>
      <c r="AJ349" s="3758" t="n"/>
      <c r="AK349" s="3758" t="n"/>
      <c r="AL349" s="3758" t="n"/>
      <c r="AM349" s="3758" t="n"/>
      <c r="AN349" s="3758" t="n"/>
      <c r="AO349" s="3758" t="n"/>
      <c r="AP349" s="3758" t="n"/>
      <c r="AQ349" s="3758" t="n"/>
      <c r="AR349" s="3758" t="n"/>
      <c r="AS349" s="3758" t="n"/>
      <c r="AT349" s="3758" t="n"/>
      <c r="AU349" s="3758" t="n"/>
      <c r="AV349" s="3758" t="n"/>
      <c r="AW349" s="3758" t="n"/>
      <c r="AX349" s="3758" t="n"/>
      <c r="AY349" s="3758" t="n"/>
      <c r="AZ349" s="3758" t="n"/>
      <c r="BA349" s="1979" t="n"/>
      <c r="BB349" s="1982" t="n"/>
    </row>
    <row customFormat="1" customHeight="1" ht="30" r="350" s="2012">
      <c r="A350" s="1978" t="n"/>
      <c r="B350" s="1979" t="n"/>
      <c r="C350" s="1980" t="n"/>
      <c r="D350" s="3758" t="n"/>
      <c r="E350" s="3758" t="n"/>
      <c r="F350" s="3758" t="n"/>
      <c r="G350" s="3758" t="n"/>
      <c r="H350" s="3758" t="n"/>
      <c r="I350" s="3758" t="n"/>
      <c r="J350" s="3758" t="n"/>
      <c r="K350" s="3758" t="n"/>
      <c r="L350" s="3758" t="n"/>
      <c r="M350" s="3758" t="n"/>
      <c r="N350" s="3758" t="n"/>
      <c r="O350" s="3758" t="n"/>
      <c r="P350" s="1979" t="n"/>
      <c r="Q350" s="3758" t="n"/>
      <c r="R350" s="3758" t="n"/>
      <c r="S350" s="3758" t="n"/>
      <c r="T350" s="3758" t="n"/>
      <c r="U350" s="3758" t="n"/>
      <c r="V350" s="3758" t="n"/>
      <c r="W350" s="3758" t="n"/>
      <c r="X350" s="3758" t="n"/>
      <c r="Y350" s="3758" t="n"/>
      <c r="Z350" s="3758" t="n"/>
      <c r="AA350" s="3758" t="n"/>
      <c r="AB350" s="3758" t="n"/>
      <c r="AC350" s="3758" t="n"/>
      <c r="AD350" s="3758" t="n"/>
      <c r="AE350" s="3758" t="n"/>
      <c r="AF350" s="3758" t="n"/>
      <c r="AG350" s="3758" t="n"/>
      <c r="AH350" s="3758" t="n"/>
      <c r="AI350" s="3758" t="n"/>
      <c r="AJ350" s="3758" t="n"/>
      <c r="AK350" s="3758" t="n"/>
      <c r="AL350" s="3758" t="n"/>
      <c r="AM350" s="3758" t="n"/>
      <c r="AN350" s="3758" t="n"/>
      <c r="AO350" s="3758" t="n"/>
      <c r="AP350" s="3758" t="n"/>
      <c r="AQ350" s="3758" t="n"/>
      <c r="AR350" s="3758" t="n"/>
      <c r="AS350" s="3758" t="n"/>
      <c r="AT350" s="3758" t="n"/>
      <c r="AU350" s="3758" t="n"/>
      <c r="AV350" s="3758" t="n"/>
      <c r="AW350" s="3758" t="n"/>
      <c r="AX350" s="3758" t="n"/>
      <c r="AY350" s="3758" t="n"/>
      <c r="AZ350" s="3758" t="n"/>
      <c r="BA350" s="1979" t="n"/>
      <c r="BB350" s="1982" t="n"/>
    </row>
    <row customFormat="1" customHeight="1" ht="30" r="351" s="2012">
      <c r="A351" s="1978" t="n"/>
      <c r="B351" s="1979" t="n"/>
      <c r="C351" s="1980" t="n"/>
      <c r="D351" s="3758" t="n"/>
      <c r="E351" s="3758" t="n"/>
      <c r="F351" s="3758" t="n"/>
      <c r="G351" s="3758" t="n"/>
      <c r="H351" s="3758" t="n"/>
      <c r="I351" s="3758" t="n"/>
      <c r="J351" s="3758" t="n"/>
      <c r="K351" s="3758" t="n"/>
      <c r="L351" s="3758" t="n"/>
      <c r="M351" s="3758" t="n"/>
      <c r="N351" s="3758" t="n"/>
      <c r="O351" s="3758" t="n"/>
      <c r="P351" s="1979" t="n"/>
      <c r="Q351" s="3758" t="n"/>
      <c r="R351" s="3758" t="n"/>
      <c r="S351" s="3758" t="n"/>
      <c r="T351" s="3758" t="n"/>
      <c r="U351" s="3758" t="n"/>
      <c r="V351" s="3758" t="n"/>
      <c r="W351" s="3758" t="n"/>
      <c r="X351" s="3758" t="n"/>
      <c r="Y351" s="3758" t="n"/>
      <c r="Z351" s="3758" t="n"/>
      <c r="AA351" s="3758" t="n"/>
      <c r="AB351" s="3758" t="n"/>
      <c r="AC351" s="3758" t="n"/>
      <c r="AD351" s="3758" t="n"/>
      <c r="AE351" s="3758" t="n"/>
      <c r="AF351" s="3758" t="n"/>
      <c r="AG351" s="3758" t="n"/>
      <c r="AH351" s="3758" t="n"/>
      <c r="AI351" s="3758" t="n"/>
      <c r="AJ351" s="3758" t="n"/>
      <c r="AK351" s="3758" t="n"/>
      <c r="AL351" s="3758" t="n"/>
      <c r="AM351" s="3758" t="n"/>
      <c r="AN351" s="3758" t="n"/>
      <c r="AO351" s="3758" t="n"/>
      <c r="AP351" s="3758" t="n"/>
      <c r="AQ351" s="3758" t="n"/>
      <c r="AR351" s="3758" t="n"/>
      <c r="AS351" s="3758" t="n"/>
      <c r="AT351" s="3758" t="n"/>
      <c r="AU351" s="3758" t="n"/>
      <c r="AV351" s="3758" t="n"/>
      <c r="AW351" s="3758" t="n"/>
      <c r="AX351" s="3758" t="n"/>
      <c r="AY351" s="3758" t="n"/>
      <c r="AZ351" s="3758" t="n"/>
      <c r="BA351" s="1979" t="n"/>
      <c r="BB351" s="1982" t="n"/>
    </row>
    <row customFormat="1" customHeight="1" ht="30" r="352" s="2012">
      <c r="A352" s="1978" t="n"/>
      <c r="B352" s="1979" t="n"/>
      <c r="C352" s="1980" t="n"/>
      <c r="D352" s="3758" t="n"/>
      <c r="E352" s="3758" t="n"/>
      <c r="F352" s="3758" t="n"/>
      <c r="G352" s="3758" t="n"/>
      <c r="H352" s="3758" t="n"/>
      <c r="I352" s="3758" t="n"/>
      <c r="J352" s="3758" t="n"/>
      <c r="K352" s="3758" t="n"/>
      <c r="L352" s="3758" t="n"/>
      <c r="M352" s="3758" t="n"/>
      <c r="N352" s="3758" t="n"/>
      <c r="O352" s="3758" t="n"/>
      <c r="P352" s="1979" t="n"/>
      <c r="Q352" s="3758" t="n"/>
      <c r="R352" s="3758" t="n"/>
      <c r="S352" s="3758" t="n"/>
      <c r="T352" s="3758" t="n"/>
      <c r="U352" s="3758" t="n"/>
      <c r="V352" s="3758" t="n"/>
      <c r="W352" s="3758" t="n"/>
      <c r="X352" s="3758" t="n"/>
      <c r="Y352" s="3758" t="n"/>
      <c r="Z352" s="3758" t="n"/>
      <c r="AA352" s="3758" t="n"/>
      <c r="AB352" s="3758" t="n"/>
      <c r="AC352" s="3758" t="n"/>
      <c r="AD352" s="3758" t="n"/>
      <c r="AE352" s="3758" t="n"/>
      <c r="AF352" s="3758" t="n"/>
      <c r="AG352" s="3758" t="n"/>
      <c r="AH352" s="3758" t="n"/>
      <c r="AI352" s="3758" t="n"/>
      <c r="AJ352" s="3758" t="n"/>
      <c r="AK352" s="3758" t="n"/>
      <c r="AL352" s="3758" t="n"/>
      <c r="AM352" s="3758" t="n"/>
      <c r="AN352" s="3758" t="n"/>
      <c r="AO352" s="3758" t="n"/>
      <c r="AP352" s="3758" t="n"/>
      <c r="AQ352" s="3758" t="n"/>
      <c r="AR352" s="3758" t="n"/>
      <c r="AS352" s="3758" t="n"/>
      <c r="AT352" s="3758" t="n"/>
      <c r="AU352" s="3758" t="n"/>
      <c r="AV352" s="3758" t="n"/>
      <c r="AW352" s="3758" t="n"/>
      <c r="AX352" s="3758" t="n"/>
      <c r="AY352" s="3758" t="n"/>
      <c r="AZ352" s="3758" t="n"/>
      <c r="BA352" s="1979" t="n"/>
      <c r="BB352" s="1982" t="n"/>
    </row>
    <row customFormat="1" customHeight="1" ht="31.5" r="353" s="2012">
      <c r="A353" s="1978" t="n"/>
      <c r="B353" s="1979" t="n"/>
      <c r="C353" s="1980" t="n"/>
      <c r="D353" s="3758" t="n"/>
      <c r="E353" s="3758" t="n"/>
      <c r="F353" s="3758" t="n"/>
      <c r="G353" s="3758" t="n"/>
      <c r="H353" s="3758" t="n"/>
      <c r="I353" s="3758" t="n"/>
      <c r="J353" s="3758" t="n"/>
      <c r="K353" s="3758" t="n"/>
      <c r="L353" s="3758" t="n"/>
      <c r="M353" s="3758" t="n"/>
      <c r="N353" s="3758" t="n"/>
      <c r="O353" s="3758" t="n"/>
      <c r="P353" s="1979" t="n"/>
      <c r="Q353" s="3758" t="n"/>
      <c r="R353" s="3758" t="n"/>
      <c r="S353" s="3758" t="n"/>
      <c r="T353" s="3758" t="n"/>
      <c r="U353" s="3758" t="n"/>
      <c r="V353" s="3758" t="n"/>
      <c r="W353" s="3758" t="n"/>
      <c r="X353" s="3758" t="n"/>
      <c r="Y353" s="3758" t="n"/>
      <c r="Z353" s="3758" t="n"/>
      <c r="AA353" s="3758" t="n"/>
      <c r="AB353" s="3758" t="n"/>
      <c r="AC353" s="3758" t="n"/>
      <c r="AD353" s="3758" t="n"/>
      <c r="AE353" s="3758" t="n"/>
      <c r="AF353" s="3758" t="n"/>
      <c r="AG353" s="3758" t="n"/>
      <c r="AH353" s="3758" t="n"/>
      <c r="AI353" s="3758" t="n"/>
      <c r="AJ353" s="3758" t="n"/>
      <c r="AK353" s="3758" t="n"/>
      <c r="AL353" s="3758" t="n"/>
      <c r="AM353" s="3758" t="n"/>
      <c r="AN353" s="3758" t="n"/>
      <c r="AO353" s="3758" t="n"/>
      <c r="AP353" s="3758" t="n"/>
      <c r="AQ353" s="3758" t="n"/>
      <c r="AR353" s="3758" t="n"/>
      <c r="AS353" s="3758" t="n"/>
      <c r="AT353" s="3758" t="n"/>
      <c r="AU353" s="3758" t="n"/>
      <c r="AV353" s="3758" t="n"/>
      <c r="AW353" s="3758" t="n"/>
      <c r="AX353" s="3758" t="n"/>
      <c r="AY353" s="3758" t="n"/>
      <c r="AZ353" s="3758" t="n"/>
      <c r="BA353" s="1979" t="n"/>
      <c r="BB353" s="1982" t="n"/>
    </row>
    <row customFormat="1" customHeight="1" ht="31.5" r="354" s="2028">
      <c r="A354" s="1978" t="n"/>
      <c r="B354" s="1979" t="n"/>
      <c r="C354" s="1980" t="n"/>
      <c r="D354" s="3758" t="n"/>
      <c r="E354" s="3758" t="n"/>
      <c r="F354" s="3758" t="n"/>
      <c r="G354" s="3758" t="n"/>
      <c r="H354" s="3758" t="n"/>
      <c r="I354" s="3758" t="n"/>
      <c r="J354" s="3758" t="n"/>
      <c r="K354" s="3758" t="n"/>
      <c r="L354" s="3758" t="n"/>
      <c r="M354" s="3758" t="n"/>
      <c r="N354" s="3758" t="n"/>
      <c r="O354" s="3758" t="n"/>
      <c r="P354" s="1979" t="n"/>
      <c r="Q354" s="3758" t="n"/>
      <c r="R354" s="3758" t="n"/>
      <c r="S354" s="3758" t="n"/>
      <c r="T354" s="3758" t="n"/>
      <c r="U354" s="3758" t="n"/>
      <c r="V354" s="3758" t="n"/>
      <c r="W354" s="3758" t="n"/>
      <c r="X354" s="3758" t="n"/>
      <c r="Y354" s="3758" t="n"/>
      <c r="Z354" s="3758" t="n"/>
      <c r="AA354" s="3758" t="n"/>
      <c r="AB354" s="3758" t="n"/>
      <c r="AC354" s="3758" t="n"/>
      <c r="AD354" s="3758" t="n"/>
      <c r="AE354" s="3758" t="n"/>
      <c r="AF354" s="3758" t="n"/>
      <c r="AG354" s="3758" t="n"/>
      <c r="AH354" s="3758" t="n"/>
      <c r="AI354" s="3758" t="n"/>
      <c r="AJ354" s="3758" t="n"/>
      <c r="AK354" s="3758" t="n"/>
      <c r="AL354" s="3758" t="n"/>
      <c r="AM354" s="3758" t="n"/>
      <c r="AN354" s="3758" t="n"/>
      <c r="AO354" s="3758" t="n"/>
      <c r="AP354" s="3758" t="n"/>
      <c r="AQ354" s="3758" t="n"/>
      <c r="AR354" s="3758" t="n"/>
      <c r="AS354" s="3758" t="n"/>
      <c r="AT354" s="3758" t="n"/>
      <c r="AU354" s="3758" t="n"/>
      <c r="AV354" s="3758" t="n"/>
      <c r="AW354" s="3758" t="n"/>
      <c r="AX354" s="3758" t="n"/>
      <c r="AY354" s="3758" t="n"/>
      <c r="AZ354" s="3758" t="n"/>
      <c r="BA354" s="1979" t="n"/>
      <c r="BB354" s="1982" t="n"/>
    </row>
    <row customFormat="1" customHeight="1" ht="30" r="355" s="2028">
      <c r="A355" s="1978" t="n"/>
      <c r="B355" s="1979" t="n"/>
      <c r="C355" s="1980" t="n"/>
      <c r="D355" s="3758" t="n"/>
      <c r="E355" s="3758" t="n"/>
      <c r="F355" s="3758" t="n"/>
      <c r="G355" s="3758" t="n"/>
      <c r="H355" s="3758" t="n"/>
      <c r="I355" s="3758" t="n"/>
      <c r="J355" s="3758" t="n"/>
      <c r="K355" s="3758" t="n"/>
      <c r="L355" s="3758" t="n"/>
      <c r="M355" s="3758" t="n"/>
      <c r="N355" s="3758" t="n"/>
      <c r="O355" s="3758" t="n"/>
      <c r="P355" s="1979" t="n"/>
      <c r="Q355" s="3758" t="n"/>
      <c r="R355" s="3758" t="n"/>
      <c r="S355" s="3758" t="n"/>
      <c r="T355" s="3758" t="n"/>
      <c r="U355" s="3758" t="n"/>
      <c r="V355" s="3758" t="n"/>
      <c r="W355" s="3758" t="n"/>
      <c r="X355" s="3758" t="n"/>
      <c r="Y355" s="3758" t="n"/>
      <c r="Z355" s="3758" t="n"/>
      <c r="AA355" s="3758" t="n"/>
      <c r="AB355" s="3758" t="n"/>
      <c r="AC355" s="3758" t="n"/>
      <c r="AD355" s="3758" t="n"/>
      <c r="AE355" s="3758" t="n"/>
      <c r="AF355" s="3758" t="n"/>
      <c r="AG355" s="3758" t="n"/>
      <c r="AH355" s="3758" t="n"/>
      <c r="AI355" s="3758" t="n"/>
      <c r="AJ355" s="3758" t="n"/>
      <c r="AK355" s="3758" t="n"/>
      <c r="AL355" s="3758" t="n"/>
      <c r="AM355" s="3758" t="n"/>
      <c r="AN355" s="3758" t="n"/>
      <c r="AO355" s="3758" t="n"/>
      <c r="AP355" s="3758" t="n"/>
      <c r="AQ355" s="3758" t="n"/>
      <c r="AR355" s="3758" t="n"/>
      <c r="AS355" s="3758" t="n"/>
      <c r="AT355" s="3758" t="n"/>
      <c r="AU355" s="3758" t="n"/>
      <c r="AV355" s="3758" t="n"/>
      <c r="AW355" s="3758" t="n"/>
      <c r="AX355" s="3758" t="n"/>
      <c r="AY355" s="3758" t="n"/>
      <c r="AZ355" s="3758" t="n"/>
      <c r="BA355" s="1979" t="n"/>
      <c r="BB355" s="1982" t="n"/>
    </row>
    <row customFormat="1" customHeight="1" ht="30" r="356" s="2012">
      <c r="A356" s="1978" t="n"/>
      <c r="B356" s="1979" t="n"/>
      <c r="C356" s="1980" t="n"/>
      <c r="D356" s="3758" t="n"/>
      <c r="E356" s="3758" t="n"/>
      <c r="F356" s="3758" t="n"/>
      <c r="G356" s="3758" t="n"/>
      <c r="H356" s="3758" t="n"/>
      <c r="I356" s="3758" t="n"/>
      <c r="J356" s="3758" t="n"/>
      <c r="K356" s="3758" t="n"/>
      <c r="L356" s="3758" t="n"/>
      <c r="M356" s="3758" t="n"/>
      <c r="N356" s="3758" t="n"/>
      <c r="O356" s="3758" t="n"/>
      <c r="P356" s="1979" t="n"/>
      <c r="Q356" s="3758" t="n"/>
      <c r="R356" s="3758" t="n"/>
      <c r="S356" s="3758" t="n"/>
      <c r="T356" s="3758" t="n"/>
      <c r="U356" s="3758" t="n"/>
      <c r="V356" s="3758" t="n"/>
      <c r="W356" s="3758" t="n"/>
      <c r="X356" s="3758" t="n"/>
      <c r="Y356" s="3758" t="n"/>
      <c r="Z356" s="3758" t="n"/>
      <c r="AA356" s="3758" t="n"/>
      <c r="AB356" s="3758" t="n"/>
      <c r="AC356" s="3758" t="n"/>
      <c r="AD356" s="3758" t="n"/>
      <c r="AE356" s="3758" t="n"/>
      <c r="AF356" s="3758" t="n"/>
      <c r="AG356" s="3758" t="n"/>
      <c r="AH356" s="3758" t="n"/>
      <c r="AI356" s="3758" t="n"/>
      <c r="AJ356" s="3758" t="n"/>
      <c r="AK356" s="3758" t="n"/>
      <c r="AL356" s="3758" t="n"/>
      <c r="AM356" s="3758" t="n"/>
      <c r="AN356" s="3758" t="n"/>
      <c r="AO356" s="3758" t="n"/>
      <c r="AP356" s="3758" t="n"/>
      <c r="AQ356" s="3758" t="n"/>
      <c r="AR356" s="3758" t="n"/>
      <c r="AS356" s="3758" t="n"/>
      <c r="AT356" s="3758" t="n"/>
      <c r="AU356" s="3758" t="n"/>
      <c r="AV356" s="3758" t="n"/>
      <c r="AW356" s="3758" t="n"/>
      <c r="AX356" s="3758" t="n"/>
      <c r="AY356" s="3758" t="n"/>
      <c r="AZ356" s="3758" t="n"/>
      <c r="BA356" s="1979" t="n"/>
      <c r="BB356" s="1982" t="n"/>
    </row>
    <row customFormat="1" customHeight="1" ht="30" r="357" s="2028">
      <c r="A357" s="1978" t="n"/>
      <c r="B357" s="1979" t="n"/>
      <c r="C357" s="1980" t="n"/>
      <c r="D357" s="3758" t="n"/>
      <c r="E357" s="3758" t="n"/>
      <c r="F357" s="3758" t="n"/>
      <c r="G357" s="3758" t="n"/>
      <c r="H357" s="3758" t="n"/>
      <c r="I357" s="3758" t="n"/>
      <c r="J357" s="3758" t="n"/>
      <c r="K357" s="3758" t="n"/>
      <c r="L357" s="3758" t="n"/>
      <c r="M357" s="3758" t="n"/>
      <c r="N357" s="3758" t="n"/>
      <c r="O357" s="3758" t="n"/>
      <c r="P357" s="1979" t="n"/>
      <c r="Q357" s="3758" t="n"/>
      <c r="R357" s="3758" t="n"/>
      <c r="S357" s="3758" t="n"/>
      <c r="T357" s="3758" t="n"/>
      <c r="U357" s="3758" t="n"/>
      <c r="V357" s="3758" t="n"/>
      <c r="W357" s="3758" t="n"/>
      <c r="X357" s="3758" t="n"/>
      <c r="Y357" s="3758" t="n"/>
      <c r="Z357" s="3758" t="n"/>
      <c r="AA357" s="3758" t="n"/>
      <c r="AB357" s="3758" t="n"/>
      <c r="AC357" s="3758" t="n"/>
      <c r="AD357" s="3758" t="n"/>
      <c r="AE357" s="3758" t="n"/>
      <c r="AF357" s="3758" t="n"/>
      <c r="AG357" s="3758" t="n"/>
      <c r="AH357" s="3758" t="n"/>
      <c r="AI357" s="3758" t="n"/>
      <c r="AJ357" s="3758" t="n"/>
      <c r="AK357" s="3758" t="n"/>
      <c r="AL357" s="3758" t="n"/>
      <c r="AM357" s="3758" t="n"/>
      <c r="AN357" s="3758" t="n"/>
      <c r="AO357" s="3758" t="n"/>
      <c r="AP357" s="3758" t="n"/>
      <c r="AQ357" s="3758" t="n"/>
      <c r="AR357" s="3758" t="n"/>
      <c r="AS357" s="3758" t="n"/>
      <c r="AT357" s="3758" t="n"/>
      <c r="AU357" s="3758" t="n"/>
      <c r="AV357" s="3758" t="n"/>
      <c r="AW357" s="3758" t="n"/>
      <c r="AX357" s="3758" t="n"/>
      <c r="AY357" s="3758" t="n"/>
      <c r="AZ357" s="3758" t="n"/>
      <c r="BA357" s="1979" t="n"/>
      <c r="BB357" s="1982" t="n"/>
    </row>
    <row customFormat="1" customHeight="1" ht="30" r="358" s="2028">
      <c r="A358" s="1978" t="n"/>
      <c r="B358" s="1979" t="n"/>
      <c r="C358" s="1980" t="n"/>
      <c r="D358" s="3758" t="n"/>
      <c r="E358" s="3758" t="n"/>
      <c r="F358" s="3758" t="n"/>
      <c r="G358" s="3758" t="n"/>
      <c r="H358" s="3758" t="n"/>
      <c r="I358" s="3758" t="n"/>
      <c r="J358" s="3758" t="n"/>
      <c r="K358" s="3758" t="n"/>
      <c r="L358" s="3758" t="n"/>
      <c r="M358" s="3758" t="n"/>
      <c r="N358" s="3758" t="n"/>
      <c r="O358" s="3758" t="n"/>
      <c r="P358" s="1979" t="n"/>
      <c r="Q358" s="3758" t="n"/>
      <c r="R358" s="3758" t="n"/>
      <c r="S358" s="3758" t="n"/>
      <c r="T358" s="3758" t="n"/>
      <c r="U358" s="3758" t="n"/>
      <c r="V358" s="3758" t="n"/>
      <c r="W358" s="3758" t="n"/>
      <c r="X358" s="3758" t="n"/>
      <c r="Y358" s="3758" t="n"/>
      <c r="Z358" s="3758" t="n"/>
      <c r="AA358" s="3758" t="n"/>
      <c r="AB358" s="3758" t="n"/>
      <c r="AC358" s="3758" t="n"/>
      <c r="AD358" s="3758" t="n"/>
      <c r="AE358" s="3758" t="n"/>
      <c r="AF358" s="3758" t="n"/>
      <c r="AG358" s="3758" t="n"/>
      <c r="AH358" s="3758" t="n"/>
      <c r="AI358" s="3758" t="n"/>
      <c r="AJ358" s="3758" t="n"/>
      <c r="AK358" s="3758" t="n"/>
      <c r="AL358" s="3758" t="n"/>
      <c r="AM358" s="3758" t="n"/>
      <c r="AN358" s="3758" t="n"/>
      <c r="AO358" s="3758" t="n"/>
      <c r="AP358" s="3758" t="n"/>
      <c r="AQ358" s="3758" t="n"/>
      <c r="AR358" s="3758" t="n"/>
      <c r="AS358" s="3758" t="n"/>
      <c r="AT358" s="3758" t="n"/>
      <c r="AU358" s="3758" t="n"/>
      <c r="AV358" s="3758" t="n"/>
      <c r="AW358" s="3758" t="n"/>
      <c r="AX358" s="3758" t="n"/>
      <c r="AY358" s="3758" t="n"/>
      <c r="AZ358" s="3758" t="n"/>
      <c r="BA358" s="1979" t="n"/>
      <c r="BB358" s="1982" t="n"/>
    </row>
    <row customFormat="1" customHeight="1" ht="30" r="359" s="2028">
      <c r="A359" s="1978" t="n"/>
      <c r="B359" s="1979" t="n"/>
      <c r="C359" s="1980" t="n"/>
      <c r="D359" s="3758" t="n"/>
      <c r="E359" s="3758" t="n"/>
      <c r="F359" s="3758" t="n"/>
      <c r="G359" s="3758" t="n"/>
      <c r="H359" s="3758" t="n"/>
      <c r="I359" s="3758" t="n"/>
      <c r="J359" s="3758" t="n"/>
      <c r="K359" s="3758" t="n"/>
      <c r="L359" s="3758" t="n"/>
      <c r="M359" s="3758" t="n"/>
      <c r="N359" s="3758" t="n"/>
      <c r="O359" s="3758" t="n"/>
      <c r="P359" s="1979" t="n"/>
      <c r="Q359" s="3758" t="n"/>
      <c r="R359" s="3758" t="n"/>
      <c r="S359" s="3758" t="n"/>
      <c r="T359" s="3758" t="n"/>
      <c r="U359" s="3758" t="n"/>
      <c r="V359" s="3758" t="n"/>
      <c r="W359" s="3758" t="n"/>
      <c r="X359" s="3758" t="n"/>
      <c r="Y359" s="3758" t="n"/>
      <c r="Z359" s="3758" t="n"/>
      <c r="AA359" s="3758" t="n"/>
      <c r="AB359" s="3758" t="n"/>
      <c r="AC359" s="3758" t="n"/>
      <c r="AD359" s="3758" t="n"/>
      <c r="AE359" s="3758" t="n"/>
      <c r="AF359" s="3758" t="n"/>
      <c r="AG359" s="3758" t="n"/>
      <c r="AH359" s="3758" t="n"/>
      <c r="AI359" s="3758" t="n"/>
      <c r="AJ359" s="3758" t="n"/>
      <c r="AK359" s="3758" t="n"/>
      <c r="AL359" s="3758" t="n"/>
      <c r="AM359" s="3758" t="n"/>
      <c r="AN359" s="3758" t="n"/>
      <c r="AO359" s="3758" t="n"/>
      <c r="AP359" s="3758" t="n"/>
      <c r="AQ359" s="3758" t="n"/>
      <c r="AR359" s="3758" t="n"/>
      <c r="AS359" s="3758" t="n"/>
      <c r="AT359" s="3758" t="n"/>
      <c r="AU359" s="3758" t="n"/>
      <c r="AV359" s="3758" t="n"/>
      <c r="AW359" s="3758" t="n"/>
      <c r="AX359" s="3758" t="n"/>
      <c r="AY359" s="3758" t="n"/>
      <c r="AZ359" s="3758" t="n"/>
      <c r="BA359" s="1979" t="n"/>
      <c r="BB359" s="1982" t="n"/>
    </row>
    <row customFormat="1" customHeight="1" ht="30" r="360" s="2028">
      <c r="A360" s="1978" t="n"/>
      <c r="B360" s="1979" t="n"/>
      <c r="C360" s="1980" t="n"/>
      <c r="D360" s="3758" t="n"/>
      <c r="E360" s="3758" t="n"/>
      <c r="F360" s="3758" t="n"/>
      <c r="G360" s="3758" t="n"/>
      <c r="H360" s="3758" t="n"/>
      <c r="I360" s="3758" t="n"/>
      <c r="J360" s="3758" t="n"/>
      <c r="K360" s="3758" t="n"/>
      <c r="L360" s="3758" t="n"/>
      <c r="M360" s="3758" t="n"/>
      <c r="N360" s="3758" t="n"/>
      <c r="O360" s="3758" t="n"/>
      <c r="P360" s="1979" t="n"/>
      <c r="Q360" s="3758" t="n"/>
      <c r="R360" s="3758" t="n"/>
      <c r="S360" s="3758" t="n"/>
      <c r="T360" s="3758" t="n"/>
      <c r="U360" s="3758" t="n"/>
      <c r="V360" s="3758" t="n"/>
      <c r="W360" s="3758" t="n"/>
      <c r="X360" s="3758" t="n"/>
      <c r="Y360" s="3758" t="n"/>
      <c r="Z360" s="3758" t="n"/>
      <c r="AA360" s="3758" t="n"/>
      <c r="AB360" s="3758" t="n"/>
      <c r="AC360" s="3758" t="n"/>
      <c r="AD360" s="3758" t="n"/>
      <c r="AE360" s="3758" t="n"/>
      <c r="AF360" s="3758" t="n"/>
      <c r="AG360" s="3758" t="n"/>
      <c r="AH360" s="3758" t="n"/>
      <c r="AI360" s="3758" t="n"/>
      <c r="AJ360" s="3758" t="n"/>
      <c r="AK360" s="3758" t="n"/>
      <c r="AL360" s="3758" t="n"/>
      <c r="AM360" s="3758" t="n"/>
      <c r="AN360" s="3758" t="n"/>
      <c r="AO360" s="3758" t="n"/>
      <c r="AP360" s="3758" t="n"/>
      <c r="AQ360" s="3758" t="n"/>
      <c r="AR360" s="3758" t="n"/>
      <c r="AS360" s="3758" t="n"/>
      <c r="AT360" s="3758" t="n"/>
      <c r="AU360" s="3758" t="n"/>
      <c r="AV360" s="3758" t="n"/>
      <c r="AW360" s="3758" t="n"/>
      <c r="AX360" s="3758" t="n"/>
      <c r="AY360" s="3758" t="n"/>
      <c r="AZ360" s="3758" t="n"/>
      <c r="BA360" s="1979" t="n"/>
      <c r="BB360" s="1982" t="n"/>
    </row>
    <row customFormat="1" customHeight="1" ht="30" r="361" s="2028">
      <c r="A361" s="1978" t="n"/>
      <c r="B361" s="1979" t="n"/>
      <c r="C361" s="1980" t="n"/>
      <c r="D361" s="3758" t="n"/>
      <c r="E361" s="3758" t="n"/>
      <c r="F361" s="3758" t="n"/>
      <c r="G361" s="3758" t="n"/>
      <c r="H361" s="3758" t="n"/>
      <c r="I361" s="3758" t="n"/>
      <c r="J361" s="3758" t="n"/>
      <c r="K361" s="3758" t="n"/>
      <c r="L361" s="3758" t="n"/>
      <c r="M361" s="3758" t="n"/>
      <c r="N361" s="3758" t="n"/>
      <c r="O361" s="3758" t="n"/>
      <c r="P361" s="1979" t="n"/>
      <c r="Q361" s="3758" t="n"/>
      <c r="R361" s="3758" t="n"/>
      <c r="S361" s="3758" t="n"/>
      <c r="T361" s="3758" t="n"/>
      <c r="U361" s="3758" t="n"/>
      <c r="V361" s="3758" t="n"/>
      <c r="W361" s="3758" t="n"/>
      <c r="X361" s="3758" t="n"/>
      <c r="Y361" s="3758" t="n"/>
      <c r="Z361" s="3758" t="n"/>
      <c r="AA361" s="3758" t="n"/>
      <c r="AB361" s="3758" t="n"/>
      <c r="AC361" s="3758" t="n"/>
      <c r="AD361" s="3758" t="n"/>
      <c r="AE361" s="3758" t="n"/>
      <c r="AF361" s="3758" t="n"/>
      <c r="AG361" s="3758" t="n"/>
      <c r="AH361" s="3758" t="n"/>
      <c r="AI361" s="3758" t="n"/>
      <c r="AJ361" s="3758" t="n"/>
      <c r="AK361" s="3758" t="n"/>
      <c r="AL361" s="3758" t="n"/>
      <c r="AM361" s="3758" t="n"/>
      <c r="AN361" s="3758" t="n"/>
      <c r="AO361" s="3758" t="n"/>
      <c r="AP361" s="3758" t="n"/>
      <c r="AQ361" s="3758" t="n"/>
      <c r="AR361" s="3758" t="n"/>
      <c r="AS361" s="3758" t="n"/>
      <c r="AT361" s="3758" t="n"/>
      <c r="AU361" s="3758" t="n"/>
      <c r="AV361" s="3758" t="n"/>
      <c r="AW361" s="3758" t="n"/>
      <c r="AX361" s="3758" t="n"/>
      <c r="AY361" s="3758" t="n"/>
      <c r="AZ361" s="3758" t="n"/>
      <c r="BA361" s="1979" t="n"/>
      <c r="BB361" s="1982" t="n"/>
    </row>
    <row customFormat="1" customHeight="1" ht="30" r="362" s="2028">
      <c r="A362" s="1978" t="n"/>
      <c r="B362" s="1979" t="n"/>
      <c r="C362" s="1980" t="n"/>
      <c r="D362" s="3758" t="n"/>
      <c r="E362" s="3758" t="n"/>
      <c r="F362" s="3758" t="n"/>
      <c r="G362" s="3758" t="n"/>
      <c r="H362" s="3758" t="n"/>
      <c r="I362" s="3758" t="n"/>
      <c r="J362" s="3758" t="n"/>
      <c r="K362" s="3758" t="n"/>
      <c r="L362" s="3758" t="n"/>
      <c r="M362" s="3758" t="n"/>
      <c r="N362" s="3758" t="n"/>
      <c r="O362" s="3758" t="n"/>
      <c r="P362" s="1979" t="n"/>
      <c r="Q362" s="3758" t="n"/>
      <c r="R362" s="3758" t="n"/>
      <c r="S362" s="3758" t="n"/>
      <c r="T362" s="3758" t="n"/>
      <c r="U362" s="3758" t="n"/>
      <c r="V362" s="3758" t="n"/>
      <c r="W362" s="3758" t="n"/>
      <c r="X362" s="3758" t="n"/>
      <c r="Y362" s="3758" t="n"/>
      <c r="Z362" s="3758" t="n"/>
      <c r="AA362" s="3758" t="n"/>
      <c r="AB362" s="3758" t="n"/>
      <c r="AC362" s="3758" t="n"/>
      <c r="AD362" s="3758" t="n"/>
      <c r="AE362" s="3758" t="n"/>
      <c r="AF362" s="3758" t="n"/>
      <c r="AG362" s="3758" t="n"/>
      <c r="AH362" s="3758" t="n"/>
      <c r="AI362" s="3758" t="n"/>
      <c r="AJ362" s="3758" t="n"/>
      <c r="AK362" s="3758" t="n"/>
      <c r="AL362" s="3758" t="n"/>
      <c r="AM362" s="3758" t="n"/>
      <c r="AN362" s="3758" t="n"/>
      <c r="AO362" s="3758" t="n"/>
      <c r="AP362" s="3758" t="n"/>
      <c r="AQ362" s="3758" t="n"/>
      <c r="AR362" s="3758" t="n"/>
      <c r="AS362" s="3758" t="n"/>
      <c r="AT362" s="3758" t="n"/>
      <c r="AU362" s="3758" t="n"/>
      <c r="AV362" s="3758" t="n"/>
      <c r="AW362" s="3758" t="n"/>
      <c r="AX362" s="3758" t="n"/>
      <c r="AY362" s="3758" t="n"/>
      <c r="AZ362" s="3758" t="n"/>
      <c r="BA362" s="1979" t="n"/>
      <c r="BB362" s="1982" t="n"/>
    </row>
    <row customFormat="1" customHeight="1" ht="30" r="363" s="2028">
      <c r="A363" s="1978" t="n"/>
      <c r="B363" s="1979" t="n"/>
      <c r="C363" s="1980" t="n"/>
      <c r="D363" s="3758" t="n"/>
      <c r="E363" s="3758" t="n"/>
      <c r="F363" s="3758" t="n"/>
      <c r="G363" s="3758" t="n"/>
      <c r="H363" s="3758" t="n"/>
      <c r="I363" s="3758" t="n"/>
      <c r="J363" s="3758" t="n"/>
      <c r="K363" s="3758" t="n"/>
      <c r="L363" s="3758" t="n"/>
      <c r="M363" s="3758" t="n"/>
      <c r="N363" s="3758" t="n"/>
      <c r="O363" s="3758" t="n"/>
      <c r="P363" s="1979" t="n"/>
      <c r="Q363" s="3758" t="n"/>
      <c r="R363" s="3758" t="n"/>
      <c r="S363" s="3758" t="n"/>
      <c r="T363" s="3758" t="n"/>
      <c r="U363" s="3758" t="n"/>
      <c r="V363" s="3758" t="n"/>
      <c r="W363" s="3758" t="n"/>
      <c r="X363" s="3758" t="n"/>
      <c r="Y363" s="3758" t="n"/>
      <c r="Z363" s="3758" t="n"/>
      <c r="AA363" s="3758" t="n"/>
      <c r="AB363" s="3758" t="n"/>
      <c r="AC363" s="3758" t="n"/>
      <c r="AD363" s="3758" t="n"/>
      <c r="AE363" s="3758" t="n"/>
      <c r="AF363" s="3758" t="n"/>
      <c r="AG363" s="3758" t="n"/>
      <c r="AH363" s="3758" t="n"/>
      <c r="AI363" s="3758" t="n"/>
      <c r="AJ363" s="3758" t="n"/>
      <c r="AK363" s="3758" t="n"/>
      <c r="AL363" s="3758" t="n"/>
      <c r="AM363" s="3758" t="n"/>
      <c r="AN363" s="3758" t="n"/>
      <c r="AO363" s="3758" t="n"/>
      <c r="AP363" s="3758" t="n"/>
      <c r="AQ363" s="3758" t="n"/>
      <c r="AR363" s="3758" t="n"/>
      <c r="AS363" s="3758" t="n"/>
      <c r="AT363" s="3758" t="n"/>
      <c r="AU363" s="3758" t="n"/>
      <c r="AV363" s="3758" t="n"/>
      <c r="AW363" s="3758" t="n"/>
      <c r="AX363" s="3758" t="n"/>
      <c r="AY363" s="3758" t="n"/>
      <c r="AZ363" s="3758" t="n"/>
      <c r="BA363" s="1979" t="n"/>
      <c r="BB363" s="1982" t="n"/>
    </row>
    <row customFormat="1" customHeight="1" ht="30" r="364" s="2028">
      <c r="A364" s="1978" t="n"/>
      <c r="B364" s="1979" t="n"/>
      <c r="C364" s="1980" t="n"/>
      <c r="D364" s="3758" t="n"/>
      <c r="E364" s="3758" t="n"/>
      <c r="F364" s="3758" t="n"/>
      <c r="G364" s="3758" t="n"/>
      <c r="H364" s="3758" t="n"/>
      <c r="I364" s="3758" t="n"/>
      <c r="J364" s="3758" t="n"/>
      <c r="K364" s="3758" t="n"/>
      <c r="L364" s="3758" t="n"/>
      <c r="M364" s="3758" t="n"/>
      <c r="N364" s="3758" t="n"/>
      <c r="O364" s="3758" t="n"/>
      <c r="P364" s="1979" t="n"/>
      <c r="Q364" s="3758" t="n"/>
      <c r="R364" s="3758" t="n"/>
      <c r="S364" s="3758" t="n"/>
      <c r="T364" s="3758" t="n"/>
      <c r="U364" s="3758" t="n"/>
      <c r="V364" s="3758" t="n"/>
      <c r="W364" s="3758" t="n"/>
      <c r="X364" s="3758" t="n"/>
      <c r="Y364" s="3758" t="n"/>
      <c r="Z364" s="3758" t="n"/>
      <c r="AA364" s="3758" t="n"/>
      <c r="AB364" s="3758" t="n"/>
      <c r="AC364" s="3758" t="n"/>
      <c r="AD364" s="3758" t="n"/>
      <c r="AE364" s="3758" t="n"/>
      <c r="AF364" s="3758" t="n"/>
      <c r="AG364" s="3758" t="n"/>
      <c r="AH364" s="3758" t="n"/>
      <c r="AI364" s="3758" t="n"/>
      <c r="AJ364" s="3758" t="n"/>
      <c r="AK364" s="3758" t="n"/>
      <c r="AL364" s="3758" t="n"/>
      <c r="AM364" s="3758" t="n"/>
      <c r="AN364" s="3758" t="n"/>
      <c r="AO364" s="3758" t="n"/>
      <c r="AP364" s="3758" t="n"/>
      <c r="AQ364" s="3758" t="n"/>
      <c r="AR364" s="3758" t="n"/>
      <c r="AS364" s="3758" t="n"/>
      <c r="AT364" s="3758" t="n"/>
      <c r="AU364" s="3758" t="n"/>
      <c r="AV364" s="3758" t="n"/>
      <c r="AW364" s="3758" t="n"/>
      <c r="AX364" s="3758" t="n"/>
      <c r="AY364" s="3758" t="n"/>
      <c r="AZ364" s="3758" t="n"/>
      <c r="BA364" s="1979" t="n"/>
      <c r="BB364" s="1982" t="n"/>
    </row>
    <row customFormat="1" customHeight="1" ht="30" r="365" s="2028">
      <c r="A365" s="1978" t="n"/>
      <c r="B365" s="1979" t="n"/>
      <c r="C365" s="1980" t="n"/>
      <c r="D365" s="3758" t="n"/>
      <c r="E365" s="3758" t="n"/>
      <c r="F365" s="3758" t="n"/>
      <c r="G365" s="3758" t="n"/>
      <c r="H365" s="3758" t="n"/>
      <c r="I365" s="3758" t="n"/>
      <c r="J365" s="3758" t="n"/>
      <c r="K365" s="3758" t="n"/>
      <c r="L365" s="3758" t="n"/>
      <c r="M365" s="3758" t="n"/>
      <c r="N365" s="3758" t="n"/>
      <c r="O365" s="3758" t="n"/>
      <c r="P365" s="1979" t="n"/>
      <c r="Q365" s="3758" t="n"/>
      <c r="R365" s="3758" t="n"/>
      <c r="S365" s="3758" t="n"/>
      <c r="T365" s="3758" t="n"/>
      <c r="U365" s="3758" t="n"/>
      <c r="V365" s="3758" t="n"/>
      <c r="W365" s="3758" t="n"/>
      <c r="X365" s="3758" t="n"/>
      <c r="Y365" s="3758" t="n"/>
      <c r="Z365" s="3758" t="n"/>
      <c r="AA365" s="3758" t="n"/>
      <c r="AB365" s="3758" t="n"/>
      <c r="AC365" s="3758" t="n"/>
      <c r="AD365" s="3758" t="n"/>
      <c r="AE365" s="3758" t="n"/>
      <c r="AF365" s="3758" t="n"/>
      <c r="AG365" s="3758" t="n"/>
      <c r="AH365" s="3758" t="n"/>
      <c r="AI365" s="3758" t="n"/>
      <c r="AJ365" s="3758" t="n"/>
      <c r="AK365" s="3758" t="n"/>
      <c r="AL365" s="3758" t="n"/>
      <c r="AM365" s="3758" t="n"/>
      <c r="AN365" s="3758" t="n"/>
      <c r="AO365" s="3758" t="n"/>
      <c r="AP365" s="3758" t="n"/>
      <c r="AQ365" s="3758" t="n"/>
      <c r="AR365" s="3758" t="n"/>
      <c r="AS365" s="3758" t="n"/>
      <c r="AT365" s="3758" t="n"/>
      <c r="AU365" s="3758" t="n"/>
      <c r="AV365" s="3758" t="n"/>
      <c r="AW365" s="3758" t="n"/>
      <c r="AX365" s="3758" t="n"/>
      <c r="AY365" s="3758" t="n"/>
      <c r="AZ365" s="3758" t="n"/>
      <c r="BA365" s="1979" t="n"/>
      <c r="BB365" s="1982" t="n"/>
    </row>
    <row customFormat="1" customHeight="1" ht="30" r="366" s="2028">
      <c r="A366" s="1978" t="n"/>
      <c r="B366" s="1979" t="n"/>
      <c r="C366" s="1980" t="n"/>
      <c r="D366" s="3758" t="n"/>
      <c r="E366" s="3758" t="n"/>
      <c r="F366" s="3758" t="n"/>
      <c r="G366" s="3758" t="n"/>
      <c r="H366" s="3758" t="n"/>
      <c r="I366" s="3758" t="n"/>
      <c r="J366" s="3758" t="n"/>
      <c r="K366" s="3758" t="n"/>
      <c r="L366" s="3758" t="n"/>
      <c r="M366" s="3758" t="n"/>
      <c r="N366" s="3758" t="n"/>
      <c r="O366" s="3758" t="n"/>
      <c r="P366" s="1979" t="n"/>
      <c r="Q366" s="3758" t="n"/>
      <c r="R366" s="3758" t="n"/>
      <c r="S366" s="3758" t="n"/>
      <c r="T366" s="3758" t="n"/>
      <c r="U366" s="3758" t="n"/>
      <c r="V366" s="3758" t="n"/>
      <c r="W366" s="3758" t="n"/>
      <c r="X366" s="3758" t="n"/>
      <c r="Y366" s="3758" t="n"/>
      <c r="Z366" s="3758" t="n"/>
      <c r="AA366" s="3758" t="n"/>
      <c r="AB366" s="3758" t="n"/>
      <c r="AC366" s="3758" t="n"/>
      <c r="AD366" s="3758" t="n"/>
      <c r="AE366" s="3758" t="n"/>
      <c r="AF366" s="3758" t="n"/>
      <c r="AG366" s="3758" t="n"/>
      <c r="AH366" s="3758" t="n"/>
      <c r="AI366" s="3758" t="n"/>
      <c r="AJ366" s="3758" t="n"/>
      <c r="AK366" s="3758" t="n"/>
      <c r="AL366" s="3758" t="n"/>
      <c r="AM366" s="3758" t="n"/>
      <c r="AN366" s="3758" t="n"/>
      <c r="AO366" s="3758" t="n"/>
      <c r="AP366" s="3758" t="n"/>
      <c r="AQ366" s="3758" t="n"/>
      <c r="AR366" s="3758" t="n"/>
      <c r="AS366" s="3758" t="n"/>
      <c r="AT366" s="3758" t="n"/>
      <c r="AU366" s="3758" t="n"/>
      <c r="AV366" s="3758" t="n"/>
      <c r="AW366" s="3758" t="n"/>
      <c r="AX366" s="3758" t="n"/>
      <c r="AY366" s="3758" t="n"/>
      <c r="AZ366" s="3758" t="n"/>
      <c r="BA366" s="1979" t="n"/>
      <c r="BB366" s="1982" t="n"/>
    </row>
    <row customFormat="1" customHeight="1" ht="30" r="367" s="2028">
      <c r="A367" s="1978" t="n"/>
      <c r="B367" s="1979" t="n"/>
      <c r="C367" s="1980" t="n"/>
      <c r="D367" s="3758" t="n"/>
      <c r="E367" s="3758" t="n"/>
      <c r="F367" s="3758" t="n"/>
      <c r="G367" s="3758" t="n"/>
      <c r="H367" s="3758" t="n"/>
      <c r="I367" s="3758" t="n"/>
      <c r="J367" s="3758" t="n"/>
      <c r="K367" s="3758" t="n"/>
      <c r="L367" s="3758" t="n"/>
      <c r="M367" s="3758" t="n"/>
      <c r="N367" s="3758" t="n"/>
      <c r="O367" s="3758" t="n"/>
      <c r="P367" s="1979" t="n"/>
      <c r="Q367" s="3758" t="n"/>
      <c r="R367" s="3758" t="n"/>
      <c r="S367" s="3758" t="n"/>
      <c r="T367" s="3758" t="n"/>
      <c r="U367" s="3758" t="n"/>
      <c r="V367" s="3758" t="n"/>
      <c r="W367" s="3758" t="n"/>
      <c r="X367" s="3758" t="n"/>
      <c r="Y367" s="3758" t="n"/>
      <c r="Z367" s="3758" t="n"/>
      <c r="AA367" s="3758" t="n"/>
      <c r="AB367" s="3758" t="n"/>
      <c r="AC367" s="3758" t="n"/>
      <c r="AD367" s="3758" t="n"/>
      <c r="AE367" s="3758" t="n"/>
      <c r="AF367" s="3758" t="n"/>
      <c r="AG367" s="3758" t="n"/>
      <c r="AH367" s="3758" t="n"/>
      <c r="AI367" s="3758" t="n"/>
      <c r="AJ367" s="3758" t="n"/>
      <c r="AK367" s="3758" t="n"/>
      <c r="AL367" s="3758" t="n"/>
      <c r="AM367" s="3758" t="n"/>
      <c r="AN367" s="3758" t="n"/>
      <c r="AO367" s="3758" t="n"/>
      <c r="AP367" s="3758" t="n"/>
      <c r="AQ367" s="3758" t="n"/>
      <c r="AR367" s="3758" t="n"/>
      <c r="AS367" s="3758" t="n"/>
      <c r="AT367" s="3758" t="n"/>
      <c r="AU367" s="3758" t="n"/>
      <c r="AV367" s="3758" t="n"/>
      <c r="AW367" s="3758" t="n"/>
      <c r="AX367" s="3758" t="n"/>
      <c r="AY367" s="3758" t="n"/>
      <c r="AZ367" s="3758" t="n"/>
      <c r="BA367" s="1979" t="n"/>
      <c r="BB367" s="1982" t="n"/>
    </row>
    <row customFormat="1" customHeight="1" ht="30" r="368" s="2028">
      <c r="A368" s="1978" t="n"/>
      <c r="B368" s="1979" t="n"/>
      <c r="C368" s="1980" t="n"/>
      <c r="D368" s="3758" t="n"/>
      <c r="E368" s="3758" t="n"/>
      <c r="F368" s="3758" t="n"/>
      <c r="G368" s="3758" t="n"/>
      <c r="H368" s="3758" t="n"/>
      <c r="I368" s="3758" t="n"/>
      <c r="J368" s="3758" t="n"/>
      <c r="K368" s="3758" t="n"/>
      <c r="L368" s="3758" t="n"/>
      <c r="M368" s="3758" t="n"/>
      <c r="N368" s="3758" t="n"/>
      <c r="O368" s="3758" t="n"/>
      <c r="P368" s="1979" t="n"/>
      <c r="Q368" s="3758" t="n"/>
      <c r="R368" s="3758" t="n"/>
      <c r="S368" s="3758" t="n"/>
      <c r="T368" s="3758" t="n"/>
      <c r="U368" s="3758" t="n"/>
      <c r="V368" s="3758" t="n"/>
      <c r="W368" s="3758" t="n"/>
      <c r="X368" s="3758" t="n"/>
      <c r="Y368" s="3758" t="n"/>
      <c r="Z368" s="3758" t="n"/>
      <c r="AA368" s="3758" t="n"/>
      <c r="AB368" s="3758" t="n"/>
      <c r="AC368" s="3758" t="n"/>
      <c r="AD368" s="3758" t="n"/>
      <c r="AE368" s="3758" t="n"/>
      <c r="AF368" s="3758" t="n"/>
      <c r="AG368" s="3758" t="n"/>
      <c r="AH368" s="3758" t="n"/>
      <c r="AI368" s="3758" t="n"/>
      <c r="AJ368" s="3758" t="n"/>
      <c r="AK368" s="3758" t="n"/>
      <c r="AL368" s="3758" t="n"/>
      <c r="AM368" s="3758" t="n"/>
      <c r="AN368" s="3758" t="n"/>
      <c r="AO368" s="3758" t="n"/>
      <c r="AP368" s="3758" t="n"/>
      <c r="AQ368" s="3758" t="n"/>
      <c r="AR368" s="3758" t="n"/>
      <c r="AS368" s="3758" t="n"/>
      <c r="AT368" s="3758" t="n"/>
      <c r="AU368" s="3758" t="n"/>
      <c r="AV368" s="3758" t="n"/>
      <c r="AW368" s="3758" t="n"/>
      <c r="AX368" s="3758" t="n"/>
      <c r="AY368" s="3758" t="n"/>
      <c r="AZ368" s="3758" t="n"/>
      <c r="BA368" s="1979" t="n"/>
      <c r="BB368" s="1982" t="n"/>
    </row>
    <row customFormat="1" customHeight="1" ht="30" r="369" s="2028">
      <c r="A369" s="1978" t="n"/>
      <c r="B369" s="1979" t="n"/>
      <c r="C369" s="1980" t="n"/>
      <c r="D369" s="3758" t="n"/>
      <c r="E369" s="3758" t="n"/>
      <c r="F369" s="3758" t="n"/>
      <c r="G369" s="3758" t="n"/>
      <c r="H369" s="3758" t="n"/>
      <c r="I369" s="3758" t="n"/>
      <c r="J369" s="3758" t="n"/>
      <c r="K369" s="3758" t="n"/>
      <c r="L369" s="3758" t="n"/>
      <c r="M369" s="3758" t="n"/>
      <c r="N369" s="3758" t="n"/>
      <c r="O369" s="3758" t="n"/>
      <c r="P369" s="1979" t="n"/>
      <c r="Q369" s="3758" t="n"/>
      <c r="R369" s="3758" t="n"/>
      <c r="S369" s="3758" t="n"/>
      <c r="T369" s="3758" t="n"/>
      <c r="U369" s="3758" t="n"/>
      <c r="V369" s="3758" t="n"/>
      <c r="W369" s="3758" t="n"/>
      <c r="X369" s="3758" t="n"/>
      <c r="Y369" s="3758" t="n"/>
      <c r="Z369" s="3758" t="n"/>
      <c r="AA369" s="3758" t="n"/>
      <c r="AB369" s="3758" t="n"/>
      <c r="AC369" s="3758" t="n"/>
      <c r="AD369" s="3758" t="n"/>
      <c r="AE369" s="3758" t="n"/>
      <c r="AF369" s="3758" t="n"/>
      <c r="AG369" s="3758" t="n"/>
      <c r="AH369" s="3758" t="n"/>
      <c r="AI369" s="3758" t="n"/>
      <c r="AJ369" s="3758" t="n"/>
      <c r="AK369" s="3758" t="n"/>
      <c r="AL369" s="3758" t="n"/>
      <c r="AM369" s="3758" t="n"/>
      <c r="AN369" s="3758" t="n"/>
      <c r="AO369" s="3758" t="n"/>
      <c r="AP369" s="3758" t="n"/>
      <c r="AQ369" s="3758" t="n"/>
      <c r="AR369" s="3758" t="n"/>
      <c r="AS369" s="3758" t="n"/>
      <c r="AT369" s="3758" t="n"/>
      <c r="AU369" s="3758" t="n"/>
      <c r="AV369" s="3758" t="n"/>
      <c r="AW369" s="3758" t="n"/>
      <c r="AX369" s="3758" t="n"/>
      <c r="AY369" s="3758" t="n"/>
      <c r="AZ369" s="3758" t="n"/>
      <c r="BA369" s="1979" t="n"/>
      <c r="BB369" s="1982" t="n"/>
    </row>
    <row customFormat="1" customHeight="1" ht="30" r="370" s="2028">
      <c r="A370" s="1978" t="n"/>
      <c r="B370" s="1979" t="n"/>
      <c r="C370" s="1980" t="n"/>
      <c r="D370" s="3758" t="n"/>
      <c r="E370" s="3758" t="n"/>
      <c r="F370" s="3758" t="n"/>
      <c r="G370" s="3758" t="n"/>
      <c r="H370" s="3758" t="n"/>
      <c r="I370" s="3758" t="n"/>
      <c r="J370" s="3758" t="n"/>
      <c r="K370" s="3758" t="n"/>
      <c r="L370" s="3758" t="n"/>
      <c r="M370" s="3758" t="n"/>
      <c r="N370" s="3758" t="n"/>
      <c r="O370" s="3758" t="n"/>
      <c r="P370" s="1979" t="n"/>
      <c r="Q370" s="3758" t="n"/>
      <c r="R370" s="3758" t="n"/>
      <c r="S370" s="3758" t="n"/>
      <c r="T370" s="3758" t="n"/>
      <c r="U370" s="3758" t="n"/>
      <c r="V370" s="3758" t="n"/>
      <c r="W370" s="3758" t="n"/>
      <c r="X370" s="3758" t="n"/>
      <c r="Y370" s="3758" t="n"/>
      <c r="Z370" s="3758" t="n"/>
      <c r="AA370" s="3758" t="n"/>
      <c r="AB370" s="3758" t="n"/>
      <c r="AC370" s="3758" t="n"/>
      <c r="AD370" s="3758" t="n"/>
      <c r="AE370" s="3758" t="n"/>
      <c r="AF370" s="3758" t="n"/>
      <c r="AG370" s="3758" t="n"/>
      <c r="AH370" s="3758" t="n"/>
      <c r="AI370" s="3758" t="n"/>
      <c r="AJ370" s="3758" t="n"/>
      <c r="AK370" s="3758" t="n"/>
      <c r="AL370" s="3758" t="n"/>
      <c r="AM370" s="3758" t="n"/>
      <c r="AN370" s="3758" t="n"/>
      <c r="AO370" s="3758" t="n"/>
      <c r="AP370" s="3758" t="n"/>
      <c r="AQ370" s="3758" t="n"/>
      <c r="AR370" s="3758" t="n"/>
      <c r="AS370" s="3758" t="n"/>
      <c r="AT370" s="3758" t="n"/>
      <c r="AU370" s="3758" t="n"/>
      <c r="AV370" s="3758" t="n"/>
      <c r="AW370" s="3758" t="n"/>
      <c r="AX370" s="3758" t="n"/>
      <c r="AY370" s="3758" t="n"/>
      <c r="AZ370" s="3758" t="n"/>
      <c r="BA370" s="1979" t="n"/>
      <c r="BB370" s="1982" t="n"/>
    </row>
    <row customFormat="1" customHeight="1" ht="30" r="371" s="2028">
      <c r="A371" s="1978" t="n"/>
      <c r="B371" s="1979" t="n"/>
      <c r="C371" s="1980" t="n"/>
      <c r="D371" s="3758" t="n"/>
      <c r="E371" s="3758" t="n"/>
      <c r="F371" s="3758" t="n"/>
      <c r="G371" s="3758" t="n"/>
      <c r="H371" s="3758" t="n"/>
      <c r="I371" s="3758" t="n"/>
      <c r="J371" s="3758" t="n"/>
      <c r="K371" s="3758" t="n"/>
      <c r="L371" s="3758" t="n"/>
      <c r="M371" s="3758" t="n"/>
      <c r="N371" s="3758" t="n"/>
      <c r="O371" s="3758" t="n"/>
      <c r="P371" s="1979" t="n"/>
      <c r="Q371" s="3758" t="n"/>
      <c r="R371" s="3758" t="n"/>
      <c r="S371" s="3758" t="n"/>
      <c r="T371" s="3758" t="n"/>
      <c r="U371" s="3758" t="n"/>
      <c r="V371" s="3758" t="n"/>
      <c r="W371" s="3758" t="n"/>
      <c r="X371" s="3758" t="n"/>
      <c r="Y371" s="3758" t="n"/>
      <c r="Z371" s="3758" t="n"/>
      <c r="AA371" s="3758" t="n"/>
      <c r="AB371" s="3758" t="n"/>
      <c r="AC371" s="3758" t="n"/>
      <c r="AD371" s="3758" t="n"/>
      <c r="AE371" s="3758" t="n"/>
      <c r="AF371" s="3758" t="n"/>
      <c r="AG371" s="3758" t="n"/>
      <c r="AH371" s="3758" t="n"/>
      <c r="AI371" s="3758" t="n"/>
      <c r="AJ371" s="3758" t="n"/>
      <c r="AK371" s="3758" t="n"/>
      <c r="AL371" s="3758" t="n"/>
      <c r="AM371" s="3758" t="n"/>
      <c r="AN371" s="3758" t="n"/>
      <c r="AO371" s="3758" t="n"/>
      <c r="AP371" s="3758" t="n"/>
      <c r="AQ371" s="3758" t="n"/>
      <c r="AR371" s="3758" t="n"/>
      <c r="AS371" s="3758" t="n"/>
      <c r="AT371" s="3758" t="n"/>
      <c r="AU371" s="3758" t="n"/>
      <c r="AV371" s="3758" t="n"/>
      <c r="AW371" s="3758" t="n"/>
      <c r="AX371" s="3758" t="n"/>
      <c r="AY371" s="3758" t="n"/>
      <c r="AZ371" s="3758" t="n"/>
      <c r="BA371" s="1979" t="n"/>
      <c r="BB371" s="1982" t="n"/>
    </row>
    <row customFormat="1" customHeight="1" ht="30" r="372" s="2012">
      <c r="A372" s="1978" t="n"/>
      <c r="B372" s="1979" t="n"/>
      <c r="C372" s="1980" t="n"/>
      <c r="D372" s="3758" t="n"/>
      <c r="E372" s="3758" t="n"/>
      <c r="F372" s="3758" t="n"/>
      <c r="G372" s="3758" t="n"/>
      <c r="H372" s="3758" t="n"/>
      <c r="I372" s="3758" t="n"/>
      <c r="J372" s="3758" t="n"/>
      <c r="K372" s="3758" t="n"/>
      <c r="L372" s="3758" t="n"/>
      <c r="M372" s="3758" t="n"/>
      <c r="N372" s="3758" t="n"/>
      <c r="O372" s="3758" t="n"/>
      <c r="P372" s="1979" t="n"/>
      <c r="Q372" s="3758" t="n"/>
      <c r="R372" s="3758" t="n"/>
      <c r="S372" s="3758" t="n"/>
      <c r="T372" s="3758" t="n"/>
      <c r="U372" s="3758" t="n"/>
      <c r="V372" s="3758" t="n"/>
      <c r="W372" s="3758" t="n"/>
      <c r="X372" s="3758" t="n"/>
      <c r="Y372" s="3758" t="n"/>
      <c r="Z372" s="3758" t="n"/>
      <c r="AA372" s="3758" t="n"/>
      <c r="AB372" s="3758" t="n"/>
      <c r="AC372" s="3758" t="n"/>
      <c r="AD372" s="3758" t="n"/>
      <c r="AE372" s="3758" t="n"/>
      <c r="AF372" s="3758" t="n"/>
      <c r="AG372" s="3758" t="n"/>
      <c r="AH372" s="3758" t="n"/>
      <c r="AI372" s="3758" t="n"/>
      <c r="AJ372" s="3758" t="n"/>
      <c r="AK372" s="3758" t="n"/>
      <c r="AL372" s="3758" t="n"/>
      <c r="AM372" s="3758" t="n"/>
      <c r="AN372" s="3758" t="n"/>
      <c r="AO372" s="3758" t="n"/>
      <c r="AP372" s="3758" t="n"/>
      <c r="AQ372" s="3758" t="n"/>
      <c r="AR372" s="3758" t="n"/>
      <c r="AS372" s="3758" t="n"/>
      <c r="AT372" s="3758" t="n"/>
      <c r="AU372" s="3758" t="n"/>
      <c r="AV372" s="3758" t="n"/>
      <c r="AW372" s="3758" t="n"/>
      <c r="AX372" s="3758" t="n"/>
      <c r="AY372" s="3758" t="n"/>
      <c r="AZ372" s="3758" t="n"/>
      <c r="BA372" s="1979" t="n"/>
      <c r="BB372" s="1982" t="n"/>
    </row>
    <row customFormat="1" customHeight="1" ht="30" r="373" s="2012">
      <c r="A373" s="1978" t="n"/>
      <c r="B373" s="1979" t="n"/>
      <c r="C373" s="1980" t="n"/>
      <c r="D373" s="3758" t="n"/>
      <c r="E373" s="3758" t="n"/>
      <c r="F373" s="3758" t="n"/>
      <c r="G373" s="3758" t="n"/>
      <c r="H373" s="3758" t="n"/>
      <c r="I373" s="3758" t="n"/>
      <c r="J373" s="3758" t="n"/>
      <c r="K373" s="3758" t="n"/>
      <c r="L373" s="3758" t="n"/>
      <c r="M373" s="3758" t="n"/>
      <c r="N373" s="3758" t="n"/>
      <c r="O373" s="3758" t="n"/>
      <c r="P373" s="1979" t="n"/>
      <c r="Q373" s="3758" t="n"/>
      <c r="R373" s="3758" t="n"/>
      <c r="S373" s="3758" t="n"/>
      <c r="T373" s="3758" t="n"/>
      <c r="U373" s="3758" t="n"/>
      <c r="V373" s="3758" t="n"/>
      <c r="W373" s="3758" t="n"/>
      <c r="X373" s="3758" t="n"/>
      <c r="Y373" s="3758" t="n"/>
      <c r="Z373" s="3758" t="n"/>
      <c r="AA373" s="3758" t="n"/>
      <c r="AB373" s="3758" t="n"/>
      <c r="AC373" s="3758" t="n"/>
      <c r="AD373" s="3758" t="n"/>
      <c r="AE373" s="3758" t="n"/>
      <c r="AF373" s="3758" t="n"/>
      <c r="AG373" s="3758" t="n"/>
      <c r="AH373" s="3758" t="n"/>
      <c r="AI373" s="3758" t="n"/>
      <c r="AJ373" s="3758" t="n"/>
      <c r="AK373" s="3758" t="n"/>
      <c r="AL373" s="3758" t="n"/>
      <c r="AM373" s="3758" t="n"/>
      <c r="AN373" s="3758" t="n"/>
      <c r="AO373" s="3758" t="n"/>
      <c r="AP373" s="3758" t="n"/>
      <c r="AQ373" s="3758" t="n"/>
      <c r="AR373" s="3758" t="n"/>
      <c r="AS373" s="3758" t="n"/>
      <c r="AT373" s="3758" t="n"/>
      <c r="AU373" s="3758" t="n"/>
      <c r="AV373" s="3758" t="n"/>
      <c r="AW373" s="3758" t="n"/>
      <c r="AX373" s="3758" t="n"/>
      <c r="AY373" s="3758" t="n"/>
      <c r="AZ373" s="3758" t="n"/>
      <c r="BA373" s="1979" t="n"/>
      <c r="BB373" s="1982" t="n"/>
    </row>
    <row customFormat="1" customHeight="1" ht="30" r="374" s="2012">
      <c r="A374" s="1978" t="n"/>
      <c r="B374" s="1979" t="n"/>
      <c r="C374" s="1980" t="n"/>
      <c r="D374" s="3758" t="n"/>
      <c r="E374" s="3758" t="n"/>
      <c r="F374" s="3758" t="n"/>
      <c r="G374" s="3758" t="n"/>
      <c r="H374" s="3758" t="n"/>
      <c r="I374" s="3758" t="n"/>
      <c r="J374" s="3758" t="n"/>
      <c r="K374" s="3758" t="n"/>
      <c r="L374" s="3758" t="n"/>
      <c r="M374" s="3758" t="n"/>
      <c r="N374" s="3758" t="n"/>
      <c r="O374" s="3758" t="n"/>
      <c r="P374" s="1979" t="n"/>
      <c r="Q374" s="3758" t="n"/>
      <c r="R374" s="3758" t="n"/>
      <c r="S374" s="3758" t="n"/>
      <c r="T374" s="3758" t="n"/>
      <c r="U374" s="3758" t="n"/>
      <c r="V374" s="3758" t="n"/>
      <c r="W374" s="3758" t="n"/>
      <c r="X374" s="3758" t="n"/>
      <c r="Y374" s="3758" t="n"/>
      <c r="Z374" s="3758" t="n"/>
      <c r="AA374" s="3758" t="n"/>
      <c r="AB374" s="3758" t="n"/>
      <c r="AC374" s="3758" t="n"/>
      <c r="AD374" s="3758" t="n"/>
      <c r="AE374" s="3758" t="n"/>
      <c r="AF374" s="3758" t="n"/>
      <c r="AG374" s="3758" t="n"/>
      <c r="AH374" s="3758" t="n"/>
      <c r="AI374" s="3758" t="n"/>
      <c r="AJ374" s="3758" t="n"/>
      <c r="AK374" s="3758" t="n"/>
      <c r="AL374" s="3758" t="n"/>
      <c r="AM374" s="3758" t="n"/>
      <c r="AN374" s="3758" t="n"/>
      <c r="AO374" s="3758" t="n"/>
      <c r="AP374" s="3758" t="n"/>
      <c r="AQ374" s="3758" t="n"/>
      <c r="AR374" s="3758" t="n"/>
      <c r="AS374" s="3758" t="n"/>
      <c r="AT374" s="3758" t="n"/>
      <c r="AU374" s="3758" t="n"/>
      <c r="AV374" s="3758" t="n"/>
      <c r="AW374" s="3758" t="n"/>
      <c r="AX374" s="3758" t="n"/>
      <c r="AY374" s="3758" t="n"/>
      <c r="AZ374" s="3758" t="n"/>
      <c r="BA374" s="1979" t="n"/>
      <c r="BB374" s="1982" t="n"/>
    </row>
    <row customFormat="1" customHeight="1" ht="33.75" r="375" s="2030">
      <c r="A375" s="1978" t="n"/>
      <c r="B375" s="1979" t="n"/>
      <c r="C375" s="1980" t="n"/>
      <c r="D375" s="3758" t="n"/>
      <c r="E375" s="3758" t="n"/>
      <c r="F375" s="3758" t="n"/>
      <c r="G375" s="3758" t="n"/>
      <c r="H375" s="3758" t="n"/>
      <c r="I375" s="3758" t="n"/>
      <c r="J375" s="3758" t="n"/>
      <c r="K375" s="3758" t="n"/>
      <c r="L375" s="3758" t="n"/>
      <c r="M375" s="3758" t="n"/>
      <c r="N375" s="3758" t="n"/>
      <c r="O375" s="3758" t="n"/>
      <c r="P375" s="1979" t="n"/>
      <c r="Q375" s="3758" t="n"/>
      <c r="R375" s="3758" t="n"/>
      <c r="S375" s="3758" t="n"/>
      <c r="T375" s="3758" t="n"/>
      <c r="U375" s="3758" t="n"/>
      <c r="V375" s="3758" t="n"/>
      <c r="W375" s="3758" t="n"/>
      <c r="X375" s="3758" t="n"/>
      <c r="Y375" s="3758" t="n"/>
      <c r="Z375" s="3758" t="n"/>
      <c r="AA375" s="3758" t="n"/>
      <c r="AB375" s="3758" t="n"/>
      <c r="AC375" s="3758" t="n"/>
      <c r="AD375" s="3758" t="n"/>
      <c r="AE375" s="3758" t="n"/>
      <c r="AF375" s="3758" t="n"/>
      <c r="AG375" s="3758" t="n"/>
      <c r="AH375" s="3758" t="n"/>
      <c r="AI375" s="3758" t="n"/>
      <c r="AJ375" s="3758" t="n"/>
      <c r="AK375" s="3758" t="n"/>
      <c r="AL375" s="3758" t="n"/>
      <c r="AM375" s="3758" t="n"/>
      <c r="AN375" s="3758" t="n"/>
      <c r="AO375" s="3758" t="n"/>
      <c r="AP375" s="3758" t="n"/>
      <c r="AQ375" s="3758" t="n"/>
      <c r="AR375" s="3758" t="n"/>
      <c r="AS375" s="3758" t="n"/>
      <c r="AT375" s="3758" t="n"/>
      <c r="AU375" s="3758" t="n"/>
      <c r="AV375" s="3758" t="n"/>
      <c r="AW375" s="3758" t="n"/>
      <c r="AX375" s="3758" t="n"/>
      <c r="AY375" s="3758" t="n"/>
      <c r="AZ375" s="3758" t="n"/>
      <c r="BA375" s="1979" t="n"/>
      <c r="BB375" s="1982" t="n"/>
    </row>
    <row r="376">
      <c r="A376" s="1978" t="n"/>
      <c r="B376" s="1979" t="n"/>
      <c r="C376" s="1980" t="n"/>
      <c r="D376" s="3758" t="n"/>
      <c r="E376" s="3758" t="n"/>
      <c r="F376" s="3758" t="n"/>
      <c r="G376" s="3758" t="n"/>
      <c r="H376" s="3758" t="n"/>
      <c r="I376" s="3758" t="n"/>
      <c r="J376" s="3758" t="n"/>
      <c r="K376" s="3758" t="n"/>
      <c r="L376" s="3758" t="n"/>
      <c r="M376" s="3758" t="n"/>
      <c r="N376" s="3758" t="n"/>
      <c r="O376" s="3758" t="n"/>
      <c r="P376" s="1979" t="n"/>
      <c r="Q376" s="3758" t="n"/>
      <c r="R376" s="3758" t="n"/>
      <c r="S376" s="3758" t="n"/>
      <c r="T376" s="3758" t="n"/>
      <c r="U376" s="3758" t="n"/>
      <c r="V376" s="3758" t="n"/>
      <c r="W376" s="3758" t="n"/>
      <c r="X376" s="3758" t="n"/>
      <c r="Y376" s="3758" t="n"/>
      <c r="Z376" s="3758" t="n"/>
      <c r="AA376" s="3758" t="n"/>
      <c r="AB376" s="3758" t="n"/>
      <c r="AC376" s="3758" t="n"/>
      <c r="AD376" s="3758" t="n"/>
      <c r="AE376" s="3758" t="n"/>
      <c r="AF376" s="3758" t="n"/>
      <c r="AG376" s="3758" t="n"/>
      <c r="AH376" s="3758" t="n"/>
      <c r="AI376" s="3758" t="n"/>
      <c r="AJ376" s="3758" t="n"/>
      <c r="AK376" s="3758" t="n"/>
      <c r="AL376" s="3758" t="n"/>
      <c r="AM376" s="3758" t="n"/>
      <c r="AN376" s="3758" t="n"/>
      <c r="AO376" s="3758" t="n"/>
      <c r="AP376" s="3758" t="n"/>
      <c r="AQ376" s="3758" t="n"/>
      <c r="AR376" s="3758" t="n"/>
      <c r="AS376" s="3758" t="n"/>
      <c r="AT376" s="3758" t="n"/>
      <c r="AU376" s="3758" t="n"/>
      <c r="AV376" s="3758" t="n"/>
      <c r="AW376" s="3758" t="n"/>
      <c r="AX376" s="3758" t="n"/>
      <c r="AY376" s="3758" t="n"/>
      <c r="AZ376" s="3758" t="n"/>
      <c r="BA376" s="1979" t="n"/>
      <c r="BB376" s="1982" t="n"/>
    </row>
    <row r="377">
      <c r="A377" s="1978" t="n"/>
      <c r="B377" s="1979" t="n"/>
      <c r="C377" s="1980" t="n"/>
      <c r="D377" s="3758" t="n"/>
      <c r="E377" s="3758" t="n"/>
      <c r="F377" s="3758" t="n"/>
      <c r="G377" s="3758" t="n"/>
      <c r="H377" s="3758" t="n"/>
      <c r="I377" s="3758" t="n"/>
      <c r="J377" s="3758" t="n"/>
      <c r="K377" s="3758" t="n"/>
      <c r="L377" s="3758" t="n"/>
      <c r="M377" s="3758" t="n"/>
      <c r="N377" s="3758" t="n"/>
      <c r="O377" s="3758" t="n"/>
      <c r="P377" s="1979" t="n"/>
      <c r="Q377" s="3758" t="n"/>
      <c r="R377" s="3758" t="n"/>
      <c r="S377" s="3758" t="n"/>
      <c r="T377" s="3758" t="n"/>
      <c r="U377" s="3758" t="n"/>
      <c r="V377" s="3758" t="n"/>
      <c r="W377" s="3758" t="n"/>
      <c r="X377" s="3758" t="n"/>
      <c r="Y377" s="3758" t="n"/>
      <c r="Z377" s="3758" t="n"/>
      <c r="AA377" s="3758" t="n"/>
      <c r="AB377" s="3758" t="n"/>
      <c r="AC377" s="3758" t="n"/>
      <c r="AD377" s="3758" t="n"/>
      <c r="AE377" s="3758" t="n"/>
      <c r="AF377" s="3758" t="n"/>
      <c r="AG377" s="3758" t="n"/>
      <c r="AH377" s="3758" t="n"/>
      <c r="AI377" s="3758" t="n"/>
      <c r="AJ377" s="3758" t="n"/>
      <c r="AK377" s="3758" t="n"/>
      <c r="AL377" s="3758" t="n"/>
      <c r="AM377" s="3758" t="n"/>
      <c r="AN377" s="3758" t="n"/>
      <c r="AO377" s="3758" t="n"/>
      <c r="AP377" s="3758" t="n"/>
      <c r="AQ377" s="3758" t="n"/>
      <c r="AR377" s="3758" t="n"/>
      <c r="AS377" s="3758" t="n"/>
      <c r="AT377" s="3758" t="n"/>
      <c r="AU377" s="3758" t="n"/>
      <c r="AV377" s="3758" t="n"/>
      <c r="AW377" s="3758" t="n"/>
      <c r="AX377" s="3758" t="n"/>
      <c r="AY377" s="3758" t="n"/>
      <c r="AZ377" s="3758" t="n"/>
      <c r="BA377" s="1979" t="n"/>
      <c r="BB377" s="1982" t="n"/>
    </row>
    <row r="378">
      <c r="A378" s="1978" t="n"/>
      <c r="B378" s="1979" t="n"/>
      <c r="C378" s="1980" t="n"/>
      <c r="D378" s="3758" t="n"/>
      <c r="E378" s="3758" t="n"/>
      <c r="F378" s="3758" t="n"/>
      <c r="G378" s="3758" t="n"/>
      <c r="H378" s="3758" t="n"/>
      <c r="I378" s="3758" t="n"/>
      <c r="J378" s="3758" t="n"/>
      <c r="K378" s="3758" t="n"/>
      <c r="L378" s="3758" t="n"/>
      <c r="M378" s="3758" t="n"/>
      <c r="N378" s="3758" t="n"/>
      <c r="O378" s="3758" t="n"/>
      <c r="P378" s="1979" t="n"/>
      <c r="Q378" s="3758" t="n"/>
      <c r="R378" s="3758" t="n"/>
      <c r="S378" s="3758" t="n"/>
      <c r="T378" s="3758" t="n"/>
      <c r="U378" s="3758" t="n"/>
      <c r="V378" s="3758" t="n"/>
      <c r="W378" s="3758" t="n"/>
      <c r="X378" s="3758" t="n"/>
      <c r="Y378" s="3758" t="n"/>
      <c r="Z378" s="3758" t="n"/>
      <c r="AA378" s="3758" t="n"/>
      <c r="AB378" s="3758" t="n"/>
      <c r="AC378" s="3758" t="n"/>
      <c r="AD378" s="3758" t="n"/>
      <c r="AE378" s="3758" t="n"/>
      <c r="AF378" s="3758" t="n"/>
      <c r="AG378" s="3758" t="n"/>
      <c r="AH378" s="3758" t="n"/>
      <c r="AI378" s="3758" t="n"/>
      <c r="AJ378" s="3758" t="n"/>
      <c r="AK378" s="3758" t="n"/>
      <c r="AL378" s="3758" t="n"/>
      <c r="AM378" s="3758" t="n"/>
      <c r="AN378" s="3758" t="n"/>
      <c r="AO378" s="3758" t="n"/>
      <c r="AP378" s="3758" t="n"/>
      <c r="AQ378" s="3758" t="n"/>
      <c r="AR378" s="3758" t="n"/>
      <c r="AS378" s="3758" t="n"/>
      <c r="AT378" s="3758" t="n"/>
      <c r="AU378" s="3758" t="n"/>
      <c r="AV378" s="3758" t="n"/>
      <c r="AW378" s="3758" t="n"/>
      <c r="AX378" s="3758" t="n"/>
      <c r="AY378" s="3758" t="n"/>
      <c r="AZ378" s="3758" t="n"/>
      <c r="BA378" s="1979" t="n"/>
      <c r="BB378" s="1982" t="n"/>
    </row>
    <row r="379">
      <c r="A379" s="1978" t="n"/>
      <c r="B379" s="1979" t="n"/>
      <c r="C379" s="1980" t="n"/>
      <c r="D379" s="3758" t="n"/>
      <c r="E379" s="3758" t="n"/>
      <c r="F379" s="3758" t="n"/>
      <c r="G379" s="3758" t="n"/>
      <c r="H379" s="3758" t="n"/>
      <c r="I379" s="3758" t="n"/>
      <c r="J379" s="3758" t="n"/>
      <c r="K379" s="3758" t="n"/>
      <c r="L379" s="3758" t="n"/>
      <c r="M379" s="3758" t="n"/>
      <c r="N379" s="3758" t="n"/>
      <c r="O379" s="3758" t="n"/>
      <c r="P379" s="1979" t="n"/>
      <c r="Q379" s="3758" t="n"/>
      <c r="R379" s="3758" t="n"/>
      <c r="S379" s="3758" t="n"/>
      <c r="T379" s="3758" t="n"/>
      <c r="U379" s="3758" t="n"/>
      <c r="V379" s="3758" t="n"/>
      <c r="W379" s="3758" t="n"/>
      <c r="X379" s="3758" t="n"/>
      <c r="Y379" s="3758" t="n"/>
      <c r="Z379" s="3758" t="n"/>
      <c r="AA379" s="3758" t="n"/>
      <c r="AB379" s="3758" t="n"/>
      <c r="AC379" s="3758" t="n"/>
      <c r="AD379" s="3758" t="n"/>
      <c r="AE379" s="3758" t="n"/>
      <c r="AF379" s="3758" t="n"/>
      <c r="AG379" s="3758" t="n"/>
      <c r="AH379" s="3758" t="n"/>
      <c r="AI379" s="3758" t="n"/>
      <c r="AJ379" s="3758" t="n"/>
      <c r="AK379" s="3758" t="n"/>
      <c r="AL379" s="3758" t="n"/>
      <c r="AM379" s="3758" t="n"/>
      <c r="AN379" s="3758" t="n"/>
      <c r="AO379" s="3758" t="n"/>
      <c r="AP379" s="3758" t="n"/>
      <c r="AQ379" s="3758" t="n"/>
      <c r="AR379" s="3758" t="n"/>
      <c r="AS379" s="3758" t="n"/>
      <c r="AT379" s="3758" t="n"/>
      <c r="AU379" s="3758" t="n"/>
      <c r="AV379" s="3758" t="n"/>
      <c r="AW379" s="3758" t="n"/>
      <c r="AX379" s="3758" t="n"/>
      <c r="AY379" s="3758" t="n"/>
      <c r="AZ379" s="3758" t="n"/>
      <c r="BA379" s="1979" t="n"/>
      <c r="BB379" s="1982" t="n"/>
    </row>
    <row r="380">
      <c r="A380" s="1978" t="n"/>
      <c r="B380" s="1979" t="n"/>
      <c r="C380" s="1980" t="n"/>
      <c r="D380" s="3758" t="n"/>
      <c r="E380" s="3758" t="n"/>
      <c r="F380" s="3758" t="n"/>
      <c r="G380" s="3758" t="n"/>
      <c r="H380" s="3758" t="n"/>
      <c r="I380" s="3758" t="n"/>
      <c r="J380" s="3758" t="n"/>
      <c r="K380" s="3758" t="n"/>
      <c r="L380" s="3758" t="n"/>
      <c r="M380" s="3758" t="n"/>
      <c r="N380" s="3758" t="n"/>
      <c r="O380" s="3758" t="n"/>
      <c r="P380" s="1979" t="n"/>
      <c r="Q380" s="3758" t="n"/>
      <c r="R380" s="3758" t="n"/>
      <c r="S380" s="3758" t="n"/>
      <c r="T380" s="3758" t="n"/>
      <c r="U380" s="3758" t="n"/>
      <c r="V380" s="3758" t="n"/>
      <c r="W380" s="3758" t="n"/>
      <c r="X380" s="3758" t="n"/>
      <c r="Y380" s="3758" t="n"/>
      <c r="Z380" s="3758" t="n"/>
      <c r="AA380" s="3758" t="n"/>
      <c r="AB380" s="3758" t="n"/>
      <c r="AC380" s="3758" t="n"/>
      <c r="AD380" s="3758" t="n"/>
      <c r="AE380" s="3758" t="n"/>
      <c r="AF380" s="3758" t="n"/>
      <c r="AG380" s="3758" t="n"/>
      <c r="AH380" s="3758" t="n"/>
      <c r="AI380" s="3758" t="n"/>
      <c r="AJ380" s="3758" t="n"/>
      <c r="AK380" s="3758" t="n"/>
      <c r="AL380" s="3758" t="n"/>
      <c r="AM380" s="3758" t="n"/>
      <c r="AN380" s="3758" t="n"/>
      <c r="AO380" s="3758" t="n"/>
      <c r="AP380" s="3758" t="n"/>
      <c r="AQ380" s="3758" t="n"/>
      <c r="AR380" s="3758" t="n"/>
      <c r="AS380" s="3758" t="n"/>
      <c r="AT380" s="3758" t="n"/>
      <c r="AU380" s="3758" t="n"/>
      <c r="AV380" s="3758" t="n"/>
      <c r="AW380" s="3758" t="n"/>
      <c r="AX380" s="3758" t="n"/>
      <c r="AY380" s="3758" t="n"/>
      <c r="AZ380" s="3758" t="n"/>
      <c r="BA380" s="1979" t="n"/>
      <c r="BB380" s="1982" t="n"/>
    </row>
    <row r="381">
      <c r="A381" s="1978" t="n"/>
      <c r="B381" s="1979" t="n"/>
      <c r="C381" s="1980" t="n"/>
      <c r="D381" s="3758" t="n"/>
      <c r="E381" s="3758" t="n"/>
      <c r="F381" s="3758" t="n"/>
      <c r="G381" s="3758" t="n"/>
      <c r="H381" s="3758" t="n"/>
      <c r="I381" s="3758" t="n"/>
      <c r="J381" s="3758" t="n"/>
      <c r="K381" s="3758" t="n"/>
      <c r="L381" s="3758" t="n"/>
      <c r="M381" s="3758" t="n"/>
      <c r="N381" s="3758" t="n"/>
      <c r="O381" s="3758" t="n"/>
      <c r="P381" s="1979" t="n"/>
      <c r="Q381" s="3758" t="n"/>
      <c r="R381" s="3758" t="n"/>
      <c r="S381" s="3758" t="n"/>
      <c r="T381" s="3758" t="n"/>
      <c r="U381" s="3758" t="n"/>
      <c r="V381" s="3758" t="n"/>
      <c r="W381" s="3758" t="n"/>
      <c r="X381" s="3758" t="n"/>
      <c r="Y381" s="3758" t="n"/>
      <c r="Z381" s="3758" t="n"/>
      <c r="AA381" s="3758" t="n"/>
      <c r="AB381" s="3758" t="n"/>
      <c r="AC381" s="3758" t="n"/>
      <c r="AD381" s="3758" t="n"/>
      <c r="AE381" s="3758" t="n"/>
      <c r="AF381" s="3758" t="n"/>
      <c r="AG381" s="3758" t="n"/>
      <c r="AH381" s="3758" t="n"/>
      <c r="AI381" s="3758" t="n"/>
      <c r="AJ381" s="3758" t="n"/>
      <c r="AK381" s="3758" t="n"/>
      <c r="AL381" s="3758" t="n"/>
      <c r="AM381" s="3758" t="n"/>
      <c r="AN381" s="3758" t="n"/>
      <c r="AO381" s="3758" t="n"/>
      <c r="AP381" s="3758" t="n"/>
      <c r="AQ381" s="3758" t="n"/>
      <c r="AR381" s="3758" t="n"/>
      <c r="AS381" s="3758" t="n"/>
      <c r="AT381" s="3758" t="n"/>
      <c r="AU381" s="3758" t="n"/>
      <c r="AV381" s="3758" t="n"/>
      <c r="AW381" s="3758" t="n"/>
      <c r="AX381" s="3758" t="n"/>
      <c r="AY381" s="3758" t="n"/>
      <c r="AZ381" s="3758" t="n"/>
      <c r="BA381" s="1979" t="n"/>
      <c r="BB381" s="1982" t="n"/>
    </row>
    <row r="382">
      <c r="A382" s="1978" t="n"/>
      <c r="B382" s="1979" t="n"/>
      <c r="C382" s="1980" t="n"/>
      <c r="D382" s="3758" t="n"/>
      <c r="E382" s="3758" t="n"/>
      <c r="F382" s="3758" t="n"/>
      <c r="G382" s="3758" t="n"/>
      <c r="H382" s="3758" t="n"/>
      <c r="I382" s="3758" t="n"/>
      <c r="J382" s="3758" t="n"/>
      <c r="K382" s="3758" t="n"/>
      <c r="L382" s="3758" t="n"/>
      <c r="M382" s="3758" t="n"/>
      <c r="N382" s="3758" t="n"/>
      <c r="O382" s="3758" t="n"/>
      <c r="P382" s="1979" t="n"/>
      <c r="Q382" s="3758" t="n"/>
      <c r="R382" s="3758" t="n"/>
      <c r="S382" s="3758" t="n"/>
      <c r="T382" s="3758" t="n"/>
      <c r="U382" s="3758" t="n"/>
      <c r="V382" s="3758" t="n"/>
      <c r="W382" s="3758" t="n"/>
      <c r="X382" s="3758" t="n"/>
      <c r="Y382" s="3758" t="n"/>
      <c r="Z382" s="3758" t="n"/>
      <c r="AA382" s="3758" t="n"/>
      <c r="AB382" s="3758" t="n"/>
      <c r="AC382" s="3758" t="n"/>
      <c r="AD382" s="3758" t="n"/>
      <c r="AE382" s="3758" t="n"/>
      <c r="AF382" s="3758" t="n"/>
      <c r="AG382" s="3758" t="n"/>
      <c r="AH382" s="3758" t="n"/>
      <c r="AI382" s="3758" t="n"/>
      <c r="AJ382" s="3758" t="n"/>
      <c r="AK382" s="3758" t="n"/>
      <c r="AL382" s="3758" t="n"/>
      <c r="AM382" s="3758" t="n"/>
      <c r="AN382" s="3758" t="n"/>
      <c r="AO382" s="3758" t="n"/>
      <c r="AP382" s="3758" t="n"/>
      <c r="AQ382" s="3758" t="n"/>
      <c r="AR382" s="3758" t="n"/>
      <c r="AS382" s="3758" t="n"/>
      <c r="AT382" s="3758" t="n"/>
      <c r="AU382" s="3758" t="n"/>
      <c r="AV382" s="3758" t="n"/>
      <c r="AW382" s="3758" t="n"/>
      <c r="AX382" s="3758" t="n"/>
      <c r="AY382" s="3758" t="n"/>
      <c r="AZ382" s="3758" t="n"/>
      <c r="BA382" s="1979" t="n"/>
      <c r="BB382" s="1982" t="n"/>
    </row>
    <row r="383">
      <c r="A383" s="1978" t="n"/>
      <c r="B383" s="1979" t="n"/>
      <c r="C383" s="1980" t="n"/>
      <c r="D383" s="3758" t="n"/>
      <c r="E383" s="3758" t="n"/>
      <c r="F383" s="3758" t="n"/>
      <c r="G383" s="3758" t="n"/>
      <c r="H383" s="3758" t="n"/>
      <c r="I383" s="3758" t="n"/>
      <c r="J383" s="3758" t="n"/>
      <c r="K383" s="3758" t="n"/>
      <c r="L383" s="3758" t="n"/>
      <c r="M383" s="3758" t="n"/>
      <c r="N383" s="3758" t="n"/>
      <c r="O383" s="3758" t="n"/>
      <c r="P383" s="1979" t="n"/>
      <c r="Q383" s="3758" t="n"/>
      <c r="R383" s="3758" t="n"/>
      <c r="S383" s="3758" t="n"/>
      <c r="T383" s="3758" t="n"/>
      <c r="U383" s="3758" t="n"/>
      <c r="V383" s="3758" t="n"/>
      <c r="W383" s="3758" t="n"/>
      <c r="X383" s="3758" t="n"/>
      <c r="Y383" s="3758" t="n"/>
      <c r="Z383" s="3758" t="n"/>
      <c r="AA383" s="3758" t="n"/>
      <c r="AB383" s="3758" t="n"/>
      <c r="AC383" s="3758" t="n"/>
      <c r="AD383" s="3758" t="n"/>
      <c r="AE383" s="3758" t="n"/>
      <c r="AF383" s="3758" t="n"/>
      <c r="AG383" s="3758" t="n"/>
      <c r="AH383" s="3758" t="n"/>
      <c r="AI383" s="3758" t="n"/>
      <c r="AJ383" s="3758" t="n"/>
      <c r="AK383" s="3758" t="n"/>
      <c r="AL383" s="3758" t="n"/>
      <c r="AM383" s="3758" t="n"/>
      <c r="AN383" s="3758" t="n"/>
      <c r="AO383" s="3758" t="n"/>
      <c r="AP383" s="3758" t="n"/>
      <c r="AQ383" s="3758" t="n"/>
      <c r="AR383" s="3758" t="n"/>
      <c r="AS383" s="3758" t="n"/>
      <c r="AT383" s="3758" t="n"/>
      <c r="AU383" s="3758" t="n"/>
      <c r="AV383" s="3758" t="n"/>
      <c r="AW383" s="3758" t="n"/>
      <c r="AX383" s="3758" t="n"/>
      <c r="AY383" s="3758" t="n"/>
      <c r="AZ383" s="3758" t="n"/>
      <c r="BA383" s="1979" t="n"/>
      <c r="BB383" s="1982" t="n"/>
    </row>
    <row r="384">
      <c r="A384" s="1978" t="n"/>
      <c r="B384" s="1979" t="n"/>
      <c r="C384" s="1980" t="n"/>
      <c r="D384" s="3758" t="n"/>
      <c r="E384" s="3758" t="n"/>
      <c r="F384" s="3758" t="n"/>
      <c r="G384" s="3758" t="n"/>
      <c r="H384" s="3758" t="n"/>
      <c r="I384" s="3758" t="n"/>
      <c r="J384" s="3758" t="n"/>
      <c r="K384" s="3758" t="n"/>
      <c r="L384" s="3758" t="n"/>
      <c r="M384" s="3758" t="n"/>
      <c r="N384" s="3758" t="n"/>
      <c r="O384" s="3758" t="n"/>
      <c r="P384" s="1979" t="n"/>
      <c r="Q384" s="3758" t="n"/>
      <c r="R384" s="3758" t="n"/>
      <c r="S384" s="3758" t="n"/>
      <c r="T384" s="3758" t="n"/>
      <c r="U384" s="3758" t="n"/>
      <c r="V384" s="3758" t="n"/>
      <c r="W384" s="3758" t="n"/>
      <c r="X384" s="3758" t="n"/>
      <c r="Y384" s="3758" t="n"/>
      <c r="Z384" s="3758" t="n"/>
      <c r="AA384" s="3758" t="n"/>
      <c r="AB384" s="3758" t="n"/>
      <c r="AC384" s="3758" t="n"/>
      <c r="AD384" s="3758" t="n"/>
      <c r="AE384" s="3758" t="n"/>
      <c r="AF384" s="3758" t="n"/>
      <c r="AG384" s="3758" t="n"/>
      <c r="AH384" s="3758" t="n"/>
      <c r="AI384" s="3758" t="n"/>
      <c r="AJ384" s="3758" t="n"/>
      <c r="AK384" s="3758" t="n"/>
      <c r="AL384" s="3758" t="n"/>
      <c r="AM384" s="3758" t="n"/>
      <c r="AN384" s="3758" t="n"/>
      <c r="AO384" s="3758" t="n"/>
      <c r="AP384" s="3758" t="n"/>
      <c r="AQ384" s="3758" t="n"/>
      <c r="AR384" s="3758" t="n"/>
      <c r="AS384" s="3758" t="n"/>
      <c r="AT384" s="3758" t="n"/>
      <c r="AU384" s="3758" t="n"/>
      <c r="AV384" s="3758" t="n"/>
      <c r="AW384" s="3758" t="n"/>
      <c r="AX384" s="3758" t="n"/>
      <c r="AY384" s="3758" t="n"/>
      <c r="AZ384" s="3758" t="n"/>
      <c r="BA384" s="1979" t="n"/>
      <c r="BB384" s="1982" t="n"/>
    </row>
    <row r="385">
      <c r="A385" s="1978" t="n"/>
      <c r="B385" s="1979" t="n"/>
      <c r="C385" s="1980" t="n"/>
      <c r="D385" s="3758" t="n"/>
      <c r="E385" s="3758" t="n"/>
      <c r="F385" s="3758" t="n"/>
      <c r="G385" s="3758" t="n"/>
      <c r="H385" s="3758" t="n"/>
      <c r="I385" s="3758" t="n"/>
      <c r="J385" s="3758" t="n"/>
      <c r="K385" s="3758" t="n"/>
      <c r="L385" s="3758" t="n"/>
      <c r="M385" s="3758" t="n"/>
      <c r="N385" s="3758" t="n"/>
      <c r="O385" s="3758" t="n"/>
      <c r="P385" s="1979" t="n"/>
      <c r="Q385" s="3758" t="n"/>
      <c r="R385" s="3758" t="n"/>
      <c r="S385" s="3758" t="n"/>
      <c r="T385" s="3758" t="n"/>
      <c r="U385" s="3758" t="n"/>
      <c r="V385" s="3758" t="n"/>
      <c r="W385" s="3758" t="n"/>
      <c r="X385" s="3758" t="n"/>
      <c r="Y385" s="3758" t="n"/>
      <c r="Z385" s="3758" t="n"/>
      <c r="AA385" s="3758" t="n"/>
      <c r="AB385" s="3758" t="n"/>
      <c r="AC385" s="3758" t="n"/>
      <c r="AD385" s="3758" t="n"/>
      <c r="AE385" s="3758" t="n"/>
      <c r="AF385" s="3758" t="n"/>
      <c r="AG385" s="3758" t="n"/>
      <c r="AH385" s="3758" t="n"/>
      <c r="AI385" s="3758" t="n"/>
      <c r="AJ385" s="3758" t="n"/>
      <c r="AK385" s="3758" t="n"/>
      <c r="AL385" s="3758" t="n"/>
      <c r="AM385" s="3758" t="n"/>
      <c r="AN385" s="3758" t="n"/>
      <c r="AO385" s="3758" t="n"/>
      <c r="AP385" s="3758" t="n"/>
      <c r="AQ385" s="3758" t="n"/>
      <c r="AR385" s="3758" t="n"/>
      <c r="AS385" s="3758" t="n"/>
      <c r="AT385" s="3758" t="n"/>
      <c r="AU385" s="3758" t="n"/>
      <c r="AV385" s="3758" t="n"/>
      <c r="AW385" s="3758" t="n"/>
      <c r="AX385" s="3758" t="n"/>
      <c r="AY385" s="3758" t="n"/>
      <c r="AZ385" s="3758" t="n"/>
      <c r="BA385" s="1979" t="n"/>
      <c r="BB385" s="1982" t="n"/>
    </row>
    <row r="386">
      <c r="A386" s="1978" t="n"/>
      <c r="B386" s="1979" t="n"/>
      <c r="C386" s="1980" t="n"/>
      <c r="D386" s="3758" t="n"/>
      <c r="E386" s="3758" t="n"/>
      <c r="F386" s="3758" t="n"/>
      <c r="G386" s="3758" t="n"/>
      <c r="H386" s="3758" t="n"/>
      <c r="I386" s="3758" t="n"/>
      <c r="J386" s="3758" t="n"/>
      <c r="K386" s="3758" t="n"/>
      <c r="L386" s="3758" t="n"/>
      <c r="M386" s="3758" t="n"/>
      <c r="N386" s="3758" t="n"/>
      <c r="O386" s="3758" t="n"/>
      <c r="P386" s="1979" t="n"/>
      <c r="Q386" s="3758" t="n"/>
      <c r="R386" s="3758" t="n"/>
      <c r="S386" s="3758" t="n"/>
      <c r="T386" s="3758" t="n"/>
      <c r="U386" s="3758" t="n"/>
      <c r="V386" s="3758" t="n"/>
      <c r="W386" s="3758" t="n"/>
      <c r="X386" s="3758" t="n"/>
      <c r="Y386" s="3758" t="n"/>
      <c r="Z386" s="3758" t="n"/>
      <c r="AA386" s="3758" t="n"/>
      <c r="AB386" s="3758" t="n"/>
      <c r="AC386" s="3758" t="n"/>
      <c r="AD386" s="3758" t="n"/>
      <c r="AE386" s="3758" t="n"/>
      <c r="AF386" s="3758" t="n"/>
      <c r="AG386" s="3758" t="n"/>
      <c r="AH386" s="3758" t="n"/>
      <c r="AI386" s="3758" t="n"/>
      <c r="AJ386" s="3758" t="n"/>
      <c r="AK386" s="3758" t="n"/>
      <c r="AL386" s="3758" t="n"/>
      <c r="AM386" s="3758" t="n"/>
      <c r="AN386" s="3758" t="n"/>
      <c r="AO386" s="3758" t="n"/>
      <c r="AP386" s="3758" t="n"/>
      <c r="AQ386" s="3758" t="n"/>
      <c r="AR386" s="3758" t="n"/>
      <c r="AS386" s="3758" t="n"/>
      <c r="AT386" s="3758" t="n"/>
      <c r="AU386" s="3758" t="n"/>
      <c r="AV386" s="3758" t="n"/>
      <c r="AW386" s="3758" t="n"/>
      <c r="AX386" s="3758" t="n"/>
      <c r="AY386" s="3758" t="n"/>
      <c r="AZ386" s="3758" t="n"/>
      <c r="BA386" s="1979" t="n"/>
      <c r="BB386" s="1982" t="n"/>
    </row>
    <row r="387">
      <c r="A387" s="1978" t="n"/>
      <c r="B387" s="1979" t="n"/>
      <c r="C387" s="1980" t="n"/>
      <c r="D387" s="3758" t="n"/>
      <c r="E387" s="3758" t="n"/>
      <c r="F387" s="3758" t="n"/>
      <c r="G387" s="3758" t="n"/>
      <c r="H387" s="3758" t="n"/>
      <c r="I387" s="3758" t="n"/>
      <c r="J387" s="3758" t="n"/>
      <c r="K387" s="3758" t="n"/>
      <c r="L387" s="3758" t="n"/>
      <c r="M387" s="3758" t="n"/>
      <c r="N387" s="3758" t="n"/>
      <c r="O387" s="3758" t="n"/>
      <c r="P387" s="1979" t="n"/>
      <c r="Q387" s="3758" t="n"/>
      <c r="R387" s="3758" t="n"/>
      <c r="S387" s="3758" t="n"/>
      <c r="T387" s="3758" t="n"/>
      <c r="U387" s="3758" t="n"/>
      <c r="V387" s="3758" t="n"/>
      <c r="W387" s="3758" t="n"/>
      <c r="X387" s="3758" t="n"/>
      <c r="Y387" s="3758" t="n"/>
      <c r="Z387" s="3758" t="n"/>
      <c r="AA387" s="3758" t="n"/>
      <c r="AB387" s="3758" t="n"/>
      <c r="AC387" s="3758" t="n"/>
      <c r="AD387" s="3758" t="n"/>
      <c r="AE387" s="3758" t="n"/>
      <c r="AF387" s="3758" t="n"/>
      <c r="AG387" s="3758" t="n"/>
      <c r="AH387" s="3758" t="n"/>
      <c r="AI387" s="3758" t="n"/>
      <c r="AJ387" s="3758" t="n"/>
      <c r="AK387" s="3758" t="n"/>
      <c r="AL387" s="3758" t="n"/>
      <c r="AM387" s="3758" t="n"/>
      <c r="AN387" s="3758" t="n"/>
      <c r="AO387" s="3758" t="n"/>
      <c r="AP387" s="3758" t="n"/>
      <c r="AQ387" s="3758" t="n"/>
      <c r="AR387" s="3758" t="n"/>
      <c r="AS387" s="3758" t="n"/>
      <c r="AT387" s="3758" t="n"/>
      <c r="AU387" s="3758" t="n"/>
      <c r="AV387" s="3758" t="n"/>
      <c r="AW387" s="3758" t="n"/>
      <c r="AX387" s="3758" t="n"/>
      <c r="AY387" s="3758" t="n"/>
      <c r="AZ387" s="3758" t="n"/>
      <c r="BA387" s="1979" t="n"/>
      <c r="BB387" s="1982" t="n"/>
    </row>
    <row r="388">
      <c r="A388" s="1978" t="n"/>
      <c r="B388" s="1979" t="n"/>
      <c r="C388" s="1980" t="n"/>
      <c r="D388" s="3758" t="n"/>
      <c r="E388" s="3758" t="n"/>
      <c r="F388" s="3758" t="n"/>
      <c r="G388" s="3758" t="n"/>
      <c r="H388" s="3758" t="n"/>
      <c r="I388" s="3758" t="n"/>
      <c r="J388" s="3758" t="n"/>
      <c r="K388" s="3758" t="n"/>
      <c r="L388" s="3758" t="n"/>
      <c r="M388" s="3758" t="n"/>
      <c r="N388" s="3758" t="n"/>
      <c r="O388" s="3758" t="n"/>
      <c r="P388" s="1979" t="n"/>
      <c r="Q388" s="3758" t="n"/>
      <c r="R388" s="3758" t="n"/>
      <c r="S388" s="3758" t="n"/>
      <c r="T388" s="3758" t="n"/>
      <c r="U388" s="3758" t="n"/>
      <c r="V388" s="3758" t="n"/>
      <c r="W388" s="3758" t="n"/>
      <c r="X388" s="3758" t="n"/>
      <c r="Y388" s="3758" t="n"/>
      <c r="Z388" s="3758" t="n"/>
      <c r="AA388" s="3758" t="n"/>
      <c r="AB388" s="3758" t="n"/>
      <c r="AC388" s="3758" t="n"/>
      <c r="AD388" s="3758" t="n"/>
      <c r="AE388" s="3758" t="n"/>
      <c r="AF388" s="3758" t="n"/>
      <c r="AG388" s="3758" t="n"/>
      <c r="AH388" s="3758" t="n"/>
      <c r="AI388" s="3758" t="n"/>
      <c r="AJ388" s="3758" t="n"/>
      <c r="AK388" s="3758" t="n"/>
      <c r="AL388" s="3758" t="n"/>
      <c r="AM388" s="3758" t="n"/>
      <c r="AN388" s="3758" t="n"/>
      <c r="AO388" s="3758" t="n"/>
      <c r="AP388" s="3758" t="n"/>
      <c r="AQ388" s="3758" t="n"/>
      <c r="AR388" s="3758" t="n"/>
      <c r="AS388" s="3758" t="n"/>
      <c r="AT388" s="3758" t="n"/>
      <c r="AU388" s="3758" t="n"/>
      <c r="AV388" s="3758" t="n"/>
      <c r="AW388" s="3758" t="n"/>
      <c r="AX388" s="3758" t="n"/>
      <c r="AY388" s="3758" t="n"/>
      <c r="AZ388" s="3758" t="n"/>
      <c r="BA388" s="1979" t="n"/>
      <c r="BB388" s="1982" t="n"/>
    </row>
    <row r="389">
      <c r="A389" s="1978" t="n"/>
      <c r="B389" s="1979" t="n"/>
      <c r="C389" s="1980" t="n"/>
      <c r="D389" s="3758" t="n"/>
      <c r="E389" s="3758" t="n"/>
      <c r="F389" s="3758" t="n"/>
      <c r="G389" s="3758" t="n"/>
      <c r="H389" s="3758" t="n"/>
      <c r="I389" s="3758" t="n"/>
      <c r="J389" s="3758" t="n"/>
      <c r="K389" s="3758" t="n"/>
      <c r="L389" s="3758" t="n"/>
      <c r="M389" s="3758" t="n"/>
      <c r="N389" s="3758" t="n"/>
      <c r="O389" s="3758" t="n"/>
      <c r="P389" s="1979" t="n"/>
      <c r="Q389" s="3758" t="n"/>
      <c r="R389" s="3758" t="n"/>
      <c r="S389" s="3758" t="n"/>
      <c r="T389" s="3758" t="n"/>
      <c r="U389" s="3758" t="n"/>
      <c r="V389" s="3758" t="n"/>
      <c r="W389" s="3758" t="n"/>
      <c r="X389" s="3758" t="n"/>
      <c r="Y389" s="3758" t="n"/>
      <c r="Z389" s="3758" t="n"/>
      <c r="AA389" s="3758" t="n"/>
      <c r="AB389" s="3758" t="n"/>
      <c r="AC389" s="3758" t="n"/>
      <c r="AD389" s="3758" t="n"/>
      <c r="AE389" s="3758" t="n"/>
      <c r="AF389" s="3758" t="n"/>
      <c r="AG389" s="3758" t="n"/>
      <c r="AH389" s="3758" t="n"/>
      <c r="AI389" s="3758" t="n"/>
      <c r="AJ389" s="3758" t="n"/>
      <c r="AK389" s="3758" t="n"/>
      <c r="AL389" s="3758" t="n"/>
      <c r="AM389" s="3758" t="n"/>
      <c r="AN389" s="3758" t="n"/>
      <c r="AO389" s="3758" t="n"/>
      <c r="AP389" s="3758" t="n"/>
      <c r="AQ389" s="3758" t="n"/>
      <c r="AR389" s="3758" t="n"/>
      <c r="AS389" s="3758" t="n"/>
      <c r="AT389" s="3758" t="n"/>
      <c r="AU389" s="3758" t="n"/>
      <c r="AV389" s="3758" t="n"/>
      <c r="AW389" s="3758" t="n"/>
      <c r="AX389" s="3758" t="n"/>
      <c r="AY389" s="3758" t="n"/>
      <c r="AZ389" s="3758" t="n"/>
      <c r="BA389" s="1979" t="n"/>
      <c r="BB389" s="1982" t="n"/>
    </row>
    <row r="390">
      <c r="A390" s="1978" t="n"/>
      <c r="B390" s="1979" t="n"/>
      <c r="C390" s="1980" t="n"/>
      <c r="D390" s="3758" t="n"/>
      <c r="E390" s="3758" t="n"/>
      <c r="F390" s="3758" t="n"/>
      <c r="G390" s="3758" t="n"/>
      <c r="H390" s="3758" t="n"/>
      <c r="I390" s="3758" t="n"/>
      <c r="J390" s="3758" t="n"/>
      <c r="K390" s="3758" t="n"/>
      <c r="L390" s="3758" t="n"/>
      <c r="M390" s="3758" t="n"/>
      <c r="N390" s="3758" t="n"/>
      <c r="O390" s="3758" t="n"/>
      <c r="P390" s="1979" t="n"/>
      <c r="Q390" s="3758" t="n"/>
      <c r="R390" s="3758" t="n"/>
      <c r="S390" s="3758" t="n"/>
      <c r="T390" s="3758" t="n"/>
      <c r="U390" s="3758" t="n"/>
      <c r="V390" s="3758" t="n"/>
      <c r="W390" s="3758" t="n"/>
      <c r="X390" s="3758" t="n"/>
      <c r="Y390" s="3758" t="n"/>
      <c r="Z390" s="3758" t="n"/>
      <c r="AA390" s="3758" t="n"/>
      <c r="AB390" s="3758" t="n"/>
      <c r="AC390" s="3758" t="n"/>
      <c r="AD390" s="3758" t="n"/>
      <c r="AE390" s="3758" t="n"/>
      <c r="AF390" s="3758" t="n"/>
      <c r="AG390" s="3758" t="n"/>
      <c r="AH390" s="3758" t="n"/>
      <c r="AI390" s="3758" t="n"/>
      <c r="AJ390" s="3758" t="n"/>
      <c r="AK390" s="3758" t="n"/>
      <c r="AL390" s="3758" t="n"/>
      <c r="AM390" s="3758" t="n"/>
      <c r="AN390" s="3758" t="n"/>
      <c r="AO390" s="3758" t="n"/>
      <c r="AP390" s="3758" t="n"/>
      <c r="AQ390" s="3758" t="n"/>
      <c r="AR390" s="3758" t="n"/>
      <c r="AS390" s="3758" t="n"/>
      <c r="AT390" s="3758" t="n"/>
      <c r="AU390" s="3758" t="n"/>
      <c r="AV390" s="3758" t="n"/>
      <c r="AW390" s="3758" t="n"/>
      <c r="AX390" s="3758" t="n"/>
      <c r="AY390" s="3758" t="n"/>
      <c r="AZ390" s="3758" t="n"/>
      <c r="BA390" s="1979" t="n"/>
      <c r="BB390" s="1982" t="n"/>
    </row>
    <row r="391">
      <c r="A391" s="1978" t="n"/>
      <c r="B391" s="1979" t="n"/>
      <c r="C391" s="1980" t="n"/>
      <c r="D391" s="3758" t="n"/>
      <c r="E391" s="3758" t="n"/>
      <c r="F391" s="3758" t="n"/>
      <c r="G391" s="3758" t="n"/>
      <c r="H391" s="3758" t="n"/>
      <c r="I391" s="3758" t="n"/>
      <c r="J391" s="3758" t="n"/>
      <c r="K391" s="3758" t="n"/>
      <c r="L391" s="3758" t="n"/>
      <c r="M391" s="3758" t="n"/>
      <c r="N391" s="3758" t="n"/>
      <c r="O391" s="3758" t="n"/>
      <c r="P391" s="1979" t="n"/>
      <c r="Q391" s="3758" t="n"/>
      <c r="R391" s="3758" t="n"/>
      <c r="S391" s="3758" t="n"/>
      <c r="T391" s="3758" t="n"/>
      <c r="U391" s="3758" t="n"/>
      <c r="V391" s="3758" t="n"/>
      <c r="W391" s="3758" t="n"/>
      <c r="X391" s="3758" t="n"/>
      <c r="Y391" s="3758" t="n"/>
      <c r="Z391" s="3758" t="n"/>
      <c r="AA391" s="3758" t="n"/>
      <c r="AB391" s="3758" t="n"/>
      <c r="AC391" s="3758" t="n"/>
      <c r="AD391" s="3758" t="n"/>
      <c r="AE391" s="3758" t="n"/>
      <c r="AF391" s="3758" t="n"/>
      <c r="AG391" s="3758" t="n"/>
      <c r="AH391" s="3758" t="n"/>
      <c r="AI391" s="3758" t="n"/>
      <c r="AJ391" s="3758" t="n"/>
      <c r="AK391" s="3758" t="n"/>
      <c r="AL391" s="3758" t="n"/>
      <c r="AM391" s="3758" t="n"/>
      <c r="AN391" s="3758" t="n"/>
      <c r="AO391" s="3758" t="n"/>
      <c r="AP391" s="3758" t="n"/>
      <c r="AQ391" s="3758" t="n"/>
      <c r="AR391" s="3758" t="n"/>
      <c r="AS391" s="3758" t="n"/>
      <c r="AT391" s="3758" t="n"/>
      <c r="AU391" s="3758" t="n"/>
      <c r="AV391" s="3758" t="n"/>
      <c r="AW391" s="3758" t="n"/>
      <c r="AX391" s="3758" t="n"/>
      <c r="AY391" s="3758" t="n"/>
      <c r="AZ391" s="3758" t="n"/>
      <c r="BA391" s="1979" t="n"/>
      <c r="BB391" s="1982" t="n"/>
    </row>
    <row r="392">
      <c r="A392" s="1978" t="n"/>
      <c r="B392" s="1979" t="n"/>
      <c r="C392" s="1980" t="n"/>
      <c r="D392" s="3758" t="n"/>
      <c r="E392" s="3758" t="n"/>
      <c r="F392" s="3758" t="n"/>
      <c r="G392" s="3758" t="n"/>
      <c r="H392" s="3758" t="n"/>
      <c r="I392" s="3758" t="n"/>
      <c r="J392" s="3758" t="n"/>
      <c r="K392" s="3758" t="n"/>
      <c r="L392" s="3758" t="n"/>
      <c r="M392" s="3758" t="n"/>
      <c r="N392" s="3758" t="n"/>
      <c r="O392" s="3758" t="n"/>
      <c r="P392" s="1979" t="n"/>
      <c r="Q392" s="3758" t="n"/>
      <c r="R392" s="3758" t="n"/>
      <c r="S392" s="3758" t="n"/>
      <c r="T392" s="3758" t="n"/>
      <c r="U392" s="3758" t="n"/>
      <c r="V392" s="3758" t="n"/>
      <c r="W392" s="3758" t="n"/>
      <c r="X392" s="3758" t="n"/>
      <c r="Y392" s="3758" t="n"/>
      <c r="Z392" s="3758" t="n"/>
      <c r="AA392" s="3758" t="n"/>
      <c r="AB392" s="3758" t="n"/>
      <c r="AC392" s="3758" t="n"/>
      <c r="AD392" s="3758" t="n"/>
      <c r="AE392" s="3758" t="n"/>
      <c r="AF392" s="3758" t="n"/>
      <c r="AG392" s="3758" t="n"/>
      <c r="AH392" s="3758" t="n"/>
      <c r="AI392" s="3758" t="n"/>
      <c r="AJ392" s="3758" t="n"/>
      <c r="AK392" s="3758" t="n"/>
      <c r="AL392" s="3758" t="n"/>
      <c r="AM392" s="3758" t="n"/>
      <c r="AN392" s="3758" t="n"/>
      <c r="AO392" s="3758" t="n"/>
      <c r="AP392" s="3758" t="n"/>
      <c r="AQ392" s="3758" t="n"/>
      <c r="AR392" s="3758" t="n"/>
      <c r="AS392" s="3758" t="n"/>
      <c r="AT392" s="3758" t="n"/>
      <c r="AU392" s="3758" t="n"/>
      <c r="AV392" s="3758" t="n"/>
      <c r="AW392" s="3758" t="n"/>
      <c r="AX392" s="3758" t="n"/>
      <c r="AY392" s="3758" t="n"/>
      <c r="AZ392" s="3758" t="n"/>
      <c r="BA392" s="1979" t="n"/>
      <c r="BB392" s="1982" t="n"/>
    </row>
    <row r="393">
      <c r="A393" s="1978" t="n"/>
      <c r="B393" s="1979" t="n"/>
      <c r="C393" s="1980" t="n"/>
      <c r="D393" s="3758" t="n"/>
      <c r="E393" s="3758" t="n"/>
      <c r="F393" s="3758" t="n"/>
      <c r="G393" s="3758" t="n"/>
      <c r="H393" s="3758" t="n"/>
      <c r="I393" s="3758" t="n"/>
      <c r="J393" s="3758" t="n"/>
      <c r="K393" s="3758" t="n"/>
      <c r="L393" s="3758" t="n"/>
      <c r="M393" s="3758" t="n"/>
      <c r="N393" s="3758" t="n"/>
      <c r="O393" s="3758" t="n"/>
      <c r="P393" s="1979" t="n"/>
      <c r="Q393" s="3758" t="n"/>
      <c r="R393" s="3758" t="n"/>
      <c r="S393" s="3758" t="n"/>
      <c r="T393" s="3758" t="n"/>
      <c r="U393" s="3758" t="n"/>
      <c r="V393" s="3758" t="n"/>
      <c r="W393" s="3758" t="n"/>
      <c r="X393" s="3758" t="n"/>
      <c r="Y393" s="3758" t="n"/>
      <c r="Z393" s="3758" t="n"/>
      <c r="AA393" s="3758" t="n"/>
      <c r="AB393" s="3758" t="n"/>
      <c r="AC393" s="3758" t="n"/>
      <c r="AD393" s="3758" t="n"/>
      <c r="AE393" s="3758" t="n"/>
      <c r="AF393" s="3758" t="n"/>
      <c r="AG393" s="3758" t="n"/>
      <c r="AH393" s="3758" t="n"/>
      <c r="AI393" s="3758" t="n"/>
      <c r="AJ393" s="3758" t="n"/>
      <c r="AK393" s="3758" t="n"/>
      <c r="AL393" s="3758" t="n"/>
      <c r="AM393" s="3758" t="n"/>
      <c r="AN393" s="3758" t="n"/>
      <c r="AO393" s="3758" t="n"/>
      <c r="AP393" s="3758" t="n"/>
      <c r="AQ393" s="3758" t="n"/>
      <c r="AR393" s="3758" t="n"/>
      <c r="AS393" s="3758" t="n"/>
      <c r="AT393" s="3758" t="n"/>
      <c r="AU393" s="3758" t="n"/>
      <c r="AV393" s="3758" t="n"/>
      <c r="AW393" s="3758" t="n"/>
      <c r="AX393" s="3758" t="n"/>
      <c r="AY393" s="3758" t="n"/>
      <c r="AZ393" s="3758" t="n"/>
      <c r="BA393" s="1979" t="n"/>
      <c r="BB393" s="1982" t="n"/>
    </row>
    <row r="394">
      <c r="A394" s="1978" t="n"/>
      <c r="B394" s="1979" t="n"/>
      <c r="C394" s="1980" t="n"/>
      <c r="D394" s="3758" t="n"/>
      <c r="E394" s="3758" t="n"/>
      <c r="F394" s="3758" t="n"/>
      <c r="G394" s="3758" t="n"/>
      <c r="H394" s="3758" t="n"/>
      <c r="I394" s="3758" t="n"/>
      <c r="J394" s="3758" t="n"/>
      <c r="K394" s="3758" t="n"/>
      <c r="L394" s="3758" t="n"/>
      <c r="M394" s="3758" t="n"/>
      <c r="N394" s="3758" t="n"/>
      <c r="O394" s="3758" t="n"/>
      <c r="P394" s="1979" t="n"/>
      <c r="Q394" s="3758" t="n"/>
      <c r="R394" s="3758" t="n"/>
      <c r="S394" s="3758" t="n"/>
      <c r="T394" s="3758" t="n"/>
      <c r="U394" s="3758" t="n"/>
      <c r="V394" s="3758" t="n"/>
      <c r="W394" s="3758" t="n"/>
      <c r="X394" s="3758" t="n"/>
      <c r="Y394" s="3758" t="n"/>
      <c r="Z394" s="3758" t="n"/>
      <c r="AA394" s="3758" t="n"/>
      <c r="AB394" s="3758" t="n"/>
      <c r="AC394" s="3758" t="n"/>
      <c r="AD394" s="3758" t="n"/>
      <c r="AE394" s="3758" t="n"/>
      <c r="AF394" s="3758" t="n"/>
      <c r="AG394" s="3758" t="n"/>
      <c r="AH394" s="3758" t="n"/>
      <c r="AI394" s="3758" t="n"/>
      <c r="AJ394" s="3758" t="n"/>
      <c r="AK394" s="3758" t="n"/>
      <c r="AL394" s="3758" t="n"/>
      <c r="AM394" s="3758" t="n"/>
      <c r="AN394" s="3758" t="n"/>
      <c r="AO394" s="3758" t="n"/>
      <c r="AP394" s="3758" t="n"/>
      <c r="AQ394" s="3758" t="n"/>
      <c r="AR394" s="3758" t="n"/>
      <c r="AS394" s="3758" t="n"/>
      <c r="AT394" s="3758" t="n"/>
      <c r="AU394" s="3758" t="n"/>
      <c r="AV394" s="3758" t="n"/>
      <c r="AW394" s="3758" t="n"/>
      <c r="AX394" s="3758" t="n"/>
      <c r="AY394" s="3758" t="n"/>
      <c r="AZ394" s="3758" t="n"/>
      <c r="BA394" s="1979" t="n"/>
      <c r="BB394" s="1982" t="n"/>
    </row>
    <row r="395">
      <c r="A395" s="1978" t="n"/>
      <c r="B395" s="1979" t="n"/>
      <c r="C395" s="1980" t="n"/>
      <c r="D395" s="3758" t="n"/>
      <c r="E395" s="3758" t="n"/>
      <c r="F395" s="3758" t="n"/>
      <c r="G395" s="3758" t="n"/>
      <c r="H395" s="3758" t="n"/>
      <c r="I395" s="3758" t="n"/>
      <c r="J395" s="3758" t="n"/>
      <c r="K395" s="3758" t="n"/>
      <c r="L395" s="3758" t="n"/>
      <c r="M395" s="3758" t="n"/>
      <c r="N395" s="3758" t="n"/>
      <c r="O395" s="3758" t="n"/>
      <c r="P395" s="1979" t="n"/>
      <c r="Q395" s="3758" t="n"/>
      <c r="R395" s="3758" t="n"/>
      <c r="S395" s="3758" t="n"/>
      <c r="T395" s="3758" t="n"/>
      <c r="U395" s="3758" t="n"/>
      <c r="V395" s="3758" t="n"/>
      <c r="W395" s="3758" t="n"/>
      <c r="X395" s="3758" t="n"/>
      <c r="Y395" s="3758" t="n"/>
      <c r="Z395" s="3758" t="n"/>
      <c r="AA395" s="3758" t="n"/>
      <c r="AB395" s="3758" t="n"/>
      <c r="AC395" s="3758" t="n"/>
      <c r="AD395" s="3758" t="n"/>
      <c r="AE395" s="3758" t="n"/>
      <c r="AF395" s="3758" t="n"/>
      <c r="AG395" s="3758" t="n"/>
      <c r="AH395" s="3758" t="n"/>
      <c r="AI395" s="3758" t="n"/>
      <c r="AJ395" s="3758" t="n"/>
      <c r="AK395" s="3758" t="n"/>
      <c r="AL395" s="3758" t="n"/>
      <c r="AM395" s="3758" t="n"/>
      <c r="AN395" s="3758" t="n"/>
      <c r="AO395" s="3758" t="n"/>
      <c r="AP395" s="3758" t="n"/>
      <c r="AQ395" s="3758" t="n"/>
      <c r="AR395" s="3758" t="n"/>
      <c r="AS395" s="3758" t="n"/>
      <c r="AT395" s="3758" t="n"/>
      <c r="AU395" s="3758" t="n"/>
      <c r="AV395" s="3758" t="n"/>
      <c r="AW395" s="3758" t="n"/>
      <c r="AX395" s="3758" t="n"/>
      <c r="AY395" s="3758" t="n"/>
      <c r="AZ395" s="3758" t="n"/>
      <c r="BA395" s="1979" t="n"/>
      <c r="BB395" s="1982" t="n"/>
    </row>
    <row r="396">
      <c r="A396" s="1978" t="n"/>
      <c r="B396" s="1979" t="n"/>
      <c r="C396" s="1980" t="n"/>
      <c r="D396" s="3758" t="n"/>
      <c r="E396" s="3758" t="n"/>
      <c r="F396" s="3758" t="n"/>
      <c r="G396" s="3758" t="n"/>
      <c r="H396" s="3758" t="n"/>
      <c r="I396" s="3758" t="n"/>
      <c r="J396" s="3758" t="n"/>
      <c r="K396" s="3758" t="n"/>
      <c r="L396" s="3758" t="n"/>
      <c r="M396" s="3758" t="n"/>
      <c r="N396" s="3758" t="n"/>
      <c r="O396" s="3758" t="n"/>
      <c r="P396" s="1979" t="n"/>
      <c r="Q396" s="3758" t="n"/>
      <c r="R396" s="3758" t="n"/>
      <c r="S396" s="3758" t="n"/>
      <c r="T396" s="3758" t="n"/>
      <c r="U396" s="3758" t="n"/>
      <c r="V396" s="3758" t="n"/>
      <c r="W396" s="3758" t="n"/>
      <c r="X396" s="3758" t="n"/>
      <c r="Y396" s="3758" t="n"/>
      <c r="Z396" s="3758" t="n"/>
      <c r="AA396" s="3758" t="n"/>
      <c r="AB396" s="3758" t="n"/>
      <c r="AC396" s="3758" t="n"/>
      <c r="AD396" s="3758" t="n"/>
      <c r="AE396" s="3758" t="n"/>
      <c r="AF396" s="3758" t="n"/>
      <c r="AG396" s="3758" t="n"/>
      <c r="AH396" s="3758" t="n"/>
      <c r="AI396" s="3758" t="n"/>
      <c r="AJ396" s="3758" t="n"/>
      <c r="AK396" s="3758" t="n"/>
      <c r="AL396" s="3758" t="n"/>
      <c r="AM396" s="3758" t="n"/>
      <c r="AN396" s="3758" t="n"/>
      <c r="AO396" s="3758" t="n"/>
      <c r="AP396" s="3758" t="n"/>
      <c r="AQ396" s="3758" t="n"/>
      <c r="AR396" s="3758" t="n"/>
      <c r="AS396" s="3758" t="n"/>
      <c r="AT396" s="3758" t="n"/>
      <c r="AU396" s="3758" t="n"/>
      <c r="AV396" s="3758" t="n"/>
      <c r="AW396" s="3758" t="n"/>
      <c r="AX396" s="3758" t="n"/>
      <c r="AY396" s="3758" t="n"/>
      <c r="AZ396" s="3758" t="n"/>
      <c r="BA396" s="1979" t="n"/>
      <c r="BB396" s="1982" t="n"/>
    </row>
    <row r="397">
      <c r="A397" s="1978" t="n"/>
      <c r="B397" s="1979" t="n"/>
      <c r="C397" s="1980" t="n"/>
      <c r="D397" s="3758" t="n"/>
      <c r="E397" s="3758" t="n"/>
      <c r="F397" s="3758" t="n"/>
      <c r="G397" s="3758" t="n"/>
      <c r="H397" s="3758" t="n"/>
      <c r="I397" s="3758" t="n"/>
      <c r="J397" s="3758" t="n"/>
      <c r="K397" s="3758" t="n"/>
      <c r="L397" s="3758" t="n"/>
      <c r="M397" s="3758" t="n"/>
      <c r="N397" s="3758" t="n"/>
      <c r="O397" s="3758" t="n"/>
      <c r="P397" s="1979" t="n"/>
      <c r="Q397" s="3758" t="n"/>
      <c r="R397" s="3758" t="n"/>
      <c r="S397" s="3758" t="n"/>
      <c r="T397" s="3758" t="n"/>
      <c r="U397" s="3758" t="n"/>
      <c r="V397" s="3758" t="n"/>
      <c r="W397" s="3758" t="n"/>
      <c r="X397" s="3758" t="n"/>
      <c r="Y397" s="3758" t="n"/>
      <c r="Z397" s="3758" t="n"/>
      <c r="AA397" s="3758" t="n"/>
      <c r="AB397" s="3758" t="n"/>
      <c r="AC397" s="3758" t="n"/>
      <c r="AD397" s="3758" t="n"/>
      <c r="AE397" s="3758" t="n"/>
      <c r="AF397" s="3758" t="n"/>
      <c r="AG397" s="3758" t="n"/>
      <c r="AH397" s="3758" t="n"/>
      <c r="AI397" s="3758" t="n"/>
      <c r="AJ397" s="3758" t="n"/>
      <c r="AK397" s="3758" t="n"/>
      <c r="AL397" s="3758" t="n"/>
      <c r="AM397" s="3758" t="n"/>
      <c r="AN397" s="3758" t="n"/>
      <c r="AO397" s="3758" t="n"/>
      <c r="AP397" s="3758" t="n"/>
      <c r="AQ397" s="3758" t="n"/>
      <c r="AR397" s="3758" t="n"/>
      <c r="AS397" s="3758" t="n"/>
      <c r="AT397" s="3758" t="n"/>
      <c r="AU397" s="3758" t="n"/>
      <c r="AV397" s="3758" t="n"/>
      <c r="AW397" s="3758" t="n"/>
      <c r="AX397" s="3758" t="n"/>
      <c r="AY397" s="3758" t="n"/>
      <c r="AZ397" s="3758" t="n"/>
      <c r="BA397" s="1979" t="n"/>
      <c r="BB397" s="1982" t="n"/>
    </row>
    <row r="398">
      <c r="A398" s="1978" t="n"/>
      <c r="B398" s="1979" t="n"/>
      <c r="C398" s="1980" t="n"/>
      <c r="D398" s="3758" t="n"/>
      <c r="E398" s="3758" t="n"/>
      <c r="F398" s="3758" t="n"/>
      <c r="G398" s="3758" t="n"/>
      <c r="H398" s="3758" t="n"/>
      <c r="I398" s="3758" t="n"/>
      <c r="J398" s="3758" t="n"/>
      <c r="K398" s="3758" t="n"/>
      <c r="L398" s="3758" t="n"/>
      <c r="M398" s="3758" t="n"/>
      <c r="N398" s="3758" t="n"/>
      <c r="O398" s="3758" t="n"/>
      <c r="P398" s="1979" t="n"/>
      <c r="Q398" s="3758" t="n"/>
      <c r="R398" s="3758" t="n"/>
      <c r="S398" s="3758" t="n"/>
      <c r="T398" s="3758" t="n"/>
      <c r="U398" s="3758" t="n"/>
      <c r="V398" s="3758" t="n"/>
      <c r="W398" s="3758" t="n"/>
      <c r="X398" s="3758" t="n"/>
      <c r="Y398" s="3758" t="n"/>
      <c r="Z398" s="3758" t="n"/>
      <c r="AA398" s="3758" t="n"/>
      <c r="AB398" s="3758" t="n"/>
      <c r="AC398" s="3758" t="n"/>
      <c r="AD398" s="3758" t="n"/>
      <c r="AE398" s="3758" t="n"/>
      <c r="AF398" s="3758" t="n"/>
      <c r="AG398" s="3758" t="n"/>
      <c r="AH398" s="3758" t="n"/>
      <c r="AI398" s="3758" t="n"/>
      <c r="AJ398" s="3758" t="n"/>
      <c r="AK398" s="3758" t="n"/>
      <c r="AL398" s="3758" t="n"/>
      <c r="AM398" s="3758" t="n"/>
      <c r="AN398" s="3758" t="n"/>
      <c r="AO398" s="3758" t="n"/>
      <c r="AP398" s="3758" t="n"/>
      <c r="AQ398" s="3758" t="n"/>
      <c r="AR398" s="3758" t="n"/>
      <c r="AS398" s="3758" t="n"/>
      <c r="AT398" s="3758" t="n"/>
      <c r="AU398" s="3758" t="n"/>
      <c r="AV398" s="3758" t="n"/>
      <c r="AW398" s="3758" t="n"/>
      <c r="AX398" s="3758" t="n"/>
      <c r="AY398" s="3758" t="n"/>
      <c r="AZ398" s="3758" t="n"/>
      <c r="BA398" s="1979" t="n"/>
      <c r="BB398" s="1982" t="n"/>
    </row>
    <row r="399">
      <c r="A399" s="1978" t="n"/>
      <c r="B399" s="1979" t="n"/>
      <c r="C399" s="1980" t="n"/>
      <c r="D399" s="3758" t="n"/>
      <c r="E399" s="3758" t="n"/>
      <c r="F399" s="3758" t="n"/>
      <c r="G399" s="3758" t="n"/>
      <c r="H399" s="3758" t="n"/>
      <c r="I399" s="3758" t="n"/>
      <c r="J399" s="3758" t="n"/>
      <c r="K399" s="3758" t="n"/>
      <c r="L399" s="3758" t="n"/>
      <c r="M399" s="3758" t="n"/>
      <c r="N399" s="3758" t="n"/>
      <c r="O399" s="3758" t="n"/>
      <c r="P399" s="1979" t="n"/>
      <c r="Q399" s="3758" t="n"/>
      <c r="R399" s="3758" t="n"/>
      <c r="S399" s="3758" t="n"/>
      <c r="T399" s="3758" t="n"/>
      <c r="U399" s="3758" t="n"/>
      <c r="V399" s="3758" t="n"/>
      <c r="W399" s="3758" t="n"/>
      <c r="X399" s="3758" t="n"/>
      <c r="Y399" s="3758" t="n"/>
      <c r="Z399" s="3758" t="n"/>
      <c r="AA399" s="3758" t="n"/>
      <c r="AB399" s="3758" t="n"/>
      <c r="AC399" s="3758" t="n"/>
      <c r="AD399" s="3758" t="n"/>
      <c r="AE399" s="3758" t="n"/>
      <c r="AF399" s="3758" t="n"/>
      <c r="AG399" s="3758" t="n"/>
      <c r="AH399" s="3758" t="n"/>
      <c r="AI399" s="3758" t="n"/>
      <c r="AJ399" s="3758" t="n"/>
      <c r="AK399" s="3758" t="n"/>
      <c r="AL399" s="3758" t="n"/>
      <c r="AM399" s="3758" t="n"/>
      <c r="AN399" s="3758" t="n"/>
      <c r="AO399" s="3758" t="n"/>
      <c r="AP399" s="3758" t="n"/>
      <c r="AQ399" s="3758" t="n"/>
      <c r="AR399" s="3758" t="n"/>
      <c r="AS399" s="3758" t="n"/>
      <c r="AT399" s="3758" t="n"/>
      <c r="AU399" s="3758" t="n"/>
      <c r="AV399" s="3758" t="n"/>
      <c r="AW399" s="3758" t="n"/>
      <c r="AX399" s="3758" t="n"/>
      <c r="AY399" s="3758" t="n"/>
      <c r="AZ399" s="3758" t="n"/>
      <c r="BA399" s="1979" t="n"/>
      <c r="BB399" s="1982" t="n"/>
    </row>
    <row r="400">
      <c r="A400" s="1978" t="n"/>
      <c r="B400" s="1979" t="n"/>
      <c r="C400" s="1980" t="n"/>
      <c r="D400" s="3758" t="n"/>
      <c r="E400" s="3758" t="n"/>
      <c r="F400" s="3758" t="n"/>
      <c r="G400" s="3758" t="n"/>
      <c r="H400" s="3758" t="n"/>
      <c r="I400" s="3758" t="n"/>
      <c r="J400" s="3758" t="n"/>
      <c r="K400" s="3758" t="n"/>
      <c r="L400" s="3758" t="n"/>
      <c r="M400" s="3758" t="n"/>
      <c r="N400" s="3758" t="n"/>
      <c r="O400" s="3758" t="n"/>
      <c r="P400" s="1979" t="n"/>
      <c r="Q400" s="3758" t="n"/>
      <c r="R400" s="3758" t="n"/>
      <c r="S400" s="3758" t="n"/>
      <c r="T400" s="3758" t="n"/>
      <c r="U400" s="3758" t="n"/>
      <c r="V400" s="3758" t="n"/>
      <c r="W400" s="3758" t="n"/>
      <c r="X400" s="3758" t="n"/>
      <c r="Y400" s="3758" t="n"/>
      <c r="Z400" s="3758" t="n"/>
      <c r="AA400" s="3758" t="n"/>
      <c r="AB400" s="3758" t="n"/>
      <c r="AC400" s="3758" t="n"/>
      <c r="AD400" s="3758" t="n"/>
      <c r="AE400" s="3758" t="n"/>
      <c r="AF400" s="3758" t="n"/>
      <c r="AG400" s="3758" t="n"/>
      <c r="AH400" s="3758" t="n"/>
      <c r="AI400" s="3758" t="n"/>
      <c r="AJ400" s="3758" t="n"/>
      <c r="AK400" s="3758" t="n"/>
      <c r="AL400" s="3758" t="n"/>
      <c r="AM400" s="3758" t="n"/>
      <c r="AN400" s="3758" t="n"/>
      <c r="AO400" s="3758" t="n"/>
      <c r="AP400" s="3758" t="n"/>
      <c r="AQ400" s="3758" t="n"/>
      <c r="AR400" s="3758" t="n"/>
      <c r="AS400" s="3758" t="n"/>
      <c r="AT400" s="3758" t="n"/>
      <c r="AU400" s="3758" t="n"/>
      <c r="AV400" s="3758" t="n"/>
      <c r="AW400" s="3758" t="n"/>
      <c r="AX400" s="3758" t="n"/>
      <c r="AY400" s="3758" t="n"/>
      <c r="AZ400" s="3758" t="n"/>
      <c r="BA400" s="1979" t="n"/>
      <c r="BB400" s="1982" t="n"/>
    </row>
    <row r="401">
      <c r="A401" s="1978" t="n"/>
      <c r="B401" s="1979" t="n"/>
      <c r="C401" s="1980" t="n"/>
      <c r="D401" s="3758" t="n"/>
      <c r="E401" s="3758" t="n"/>
      <c r="F401" s="3758" t="n"/>
      <c r="G401" s="3758" t="n"/>
      <c r="H401" s="3758" t="n"/>
      <c r="I401" s="3758" t="n"/>
      <c r="J401" s="3758" t="n"/>
      <c r="K401" s="3758" t="n"/>
      <c r="L401" s="3758" t="n"/>
      <c r="M401" s="3758" t="n"/>
      <c r="N401" s="3758" t="n"/>
      <c r="O401" s="3758" t="n"/>
      <c r="P401" s="1979" t="n"/>
      <c r="Q401" s="3758" t="n"/>
      <c r="R401" s="3758" t="n"/>
      <c r="S401" s="3758" t="n"/>
      <c r="T401" s="3758" t="n"/>
      <c r="U401" s="3758" t="n"/>
      <c r="V401" s="3758" t="n"/>
      <c r="W401" s="3758" t="n"/>
      <c r="X401" s="3758" t="n"/>
      <c r="Y401" s="3758" t="n"/>
      <c r="Z401" s="3758" t="n"/>
      <c r="AA401" s="3758" t="n"/>
      <c r="AB401" s="3758" t="n"/>
      <c r="AC401" s="3758" t="n"/>
      <c r="AD401" s="3758" t="n"/>
      <c r="AE401" s="3758" t="n"/>
      <c r="AF401" s="3758" t="n"/>
      <c r="AG401" s="3758" t="n"/>
      <c r="AH401" s="3758" t="n"/>
      <c r="AI401" s="3758" t="n"/>
      <c r="AJ401" s="3758" t="n"/>
      <c r="AK401" s="3758" t="n"/>
      <c r="AL401" s="3758" t="n"/>
      <c r="AM401" s="3758" t="n"/>
      <c r="AN401" s="3758" t="n"/>
      <c r="AO401" s="3758" t="n"/>
      <c r="AP401" s="3758" t="n"/>
      <c r="AQ401" s="3758" t="n"/>
      <c r="AR401" s="3758" t="n"/>
      <c r="AS401" s="3758" t="n"/>
      <c r="AT401" s="3758" t="n"/>
      <c r="AU401" s="3758" t="n"/>
      <c r="AV401" s="3758" t="n"/>
      <c r="AW401" s="3758" t="n"/>
      <c r="AX401" s="3758" t="n"/>
      <c r="AY401" s="3758" t="n"/>
      <c r="AZ401" s="3758" t="n"/>
      <c r="BA401" s="1979" t="n"/>
      <c r="BB401" s="1982" t="n"/>
    </row>
    <row r="402">
      <c r="A402" s="1978" t="n"/>
      <c r="B402" s="1979" t="n"/>
      <c r="C402" s="1980" t="n"/>
      <c r="D402" s="3758" t="n"/>
      <c r="E402" s="3758" t="n"/>
      <c r="F402" s="3758" t="n"/>
      <c r="G402" s="3758" t="n"/>
      <c r="H402" s="3758" t="n"/>
      <c r="I402" s="3758" t="n"/>
      <c r="J402" s="3758" t="n"/>
      <c r="K402" s="3758" t="n"/>
      <c r="L402" s="3758" t="n"/>
      <c r="M402" s="3758" t="n"/>
      <c r="N402" s="3758" t="n"/>
      <c r="O402" s="3758" t="n"/>
      <c r="P402" s="1979" t="n"/>
      <c r="Q402" s="3758" t="n"/>
      <c r="R402" s="3758" t="n"/>
      <c r="S402" s="3758" t="n"/>
      <c r="T402" s="3758" t="n"/>
      <c r="U402" s="3758" t="n"/>
      <c r="V402" s="3758" t="n"/>
      <c r="W402" s="3758" t="n"/>
      <c r="X402" s="3758" t="n"/>
      <c r="Y402" s="3758" t="n"/>
      <c r="Z402" s="3758" t="n"/>
      <c r="AA402" s="3758" t="n"/>
      <c r="AB402" s="3758" t="n"/>
      <c r="AC402" s="3758" t="n"/>
      <c r="AD402" s="3758" t="n"/>
      <c r="AE402" s="3758" t="n"/>
      <c r="AF402" s="3758" t="n"/>
      <c r="AG402" s="3758" t="n"/>
      <c r="AH402" s="3758" t="n"/>
      <c r="AI402" s="3758" t="n"/>
      <c r="AJ402" s="3758" t="n"/>
      <c r="AK402" s="3758" t="n"/>
      <c r="AL402" s="3758" t="n"/>
      <c r="AM402" s="3758" t="n"/>
      <c r="AN402" s="3758" t="n"/>
      <c r="AO402" s="3758" t="n"/>
      <c r="AP402" s="3758" t="n"/>
      <c r="AQ402" s="3758" t="n"/>
      <c r="AR402" s="3758" t="n"/>
      <c r="AS402" s="3758" t="n"/>
      <c r="AT402" s="3758" t="n"/>
      <c r="AU402" s="3758" t="n"/>
      <c r="AV402" s="3758" t="n"/>
      <c r="AW402" s="3758" t="n"/>
      <c r="AX402" s="3758" t="n"/>
      <c r="AY402" s="3758" t="n"/>
      <c r="AZ402" s="3758" t="n"/>
      <c r="BA402" s="1979" t="n"/>
      <c r="BB402" s="1982" t="n"/>
    </row>
    <row r="403">
      <c r="A403" s="1978" t="n"/>
      <c r="B403" s="1979" t="n"/>
      <c r="C403" s="1980" t="n"/>
      <c r="D403" s="3758" t="n"/>
      <c r="E403" s="3758" t="n"/>
      <c r="F403" s="3758" t="n"/>
      <c r="G403" s="3758" t="n"/>
      <c r="H403" s="3758" t="n"/>
      <c r="I403" s="3758" t="n"/>
      <c r="J403" s="3758" t="n"/>
      <c r="K403" s="3758" t="n"/>
      <c r="L403" s="3758" t="n"/>
      <c r="M403" s="3758" t="n"/>
      <c r="N403" s="3758" t="n"/>
      <c r="O403" s="3758" t="n"/>
      <c r="P403" s="1979" t="n"/>
      <c r="Q403" s="3758" t="n"/>
      <c r="R403" s="3758" t="n"/>
      <c r="S403" s="3758" t="n"/>
      <c r="T403" s="3758" t="n"/>
      <c r="U403" s="3758" t="n"/>
      <c r="V403" s="3758" t="n"/>
      <c r="W403" s="3758" t="n"/>
      <c r="X403" s="3758" t="n"/>
      <c r="Y403" s="3758" t="n"/>
      <c r="Z403" s="3758" t="n"/>
      <c r="AA403" s="3758" t="n"/>
      <c r="AB403" s="3758" t="n"/>
      <c r="AC403" s="3758" t="n"/>
      <c r="AD403" s="3758" t="n"/>
      <c r="AE403" s="3758" t="n"/>
      <c r="AF403" s="3758" t="n"/>
      <c r="AG403" s="3758" t="n"/>
      <c r="AH403" s="3758" t="n"/>
      <c r="AI403" s="3758" t="n"/>
      <c r="AJ403" s="3758" t="n"/>
      <c r="AK403" s="3758" t="n"/>
      <c r="AL403" s="3758" t="n"/>
      <c r="AM403" s="3758" t="n"/>
      <c r="AN403" s="3758" t="n"/>
      <c r="AO403" s="3758" t="n"/>
      <c r="AP403" s="3758" t="n"/>
      <c r="AQ403" s="3758" t="n"/>
      <c r="AR403" s="3758" t="n"/>
      <c r="AS403" s="3758" t="n"/>
      <c r="AT403" s="3758" t="n"/>
      <c r="AU403" s="3758" t="n"/>
      <c r="AV403" s="3758" t="n"/>
      <c r="AW403" s="3758" t="n"/>
      <c r="AX403" s="3758" t="n"/>
      <c r="AY403" s="3758" t="n"/>
      <c r="AZ403" s="3758" t="n"/>
      <c r="BA403" s="1979" t="n"/>
      <c r="BB403" s="1982" t="n"/>
    </row>
    <row r="404">
      <c r="A404" s="1978" t="n"/>
      <c r="B404" s="1979" t="n"/>
      <c r="C404" s="1980" t="n"/>
      <c r="D404" s="3758" t="n"/>
      <c r="E404" s="3758" t="n"/>
      <c r="F404" s="3758" t="n"/>
      <c r="G404" s="3758" t="n"/>
      <c r="H404" s="3758" t="n"/>
      <c r="I404" s="3758" t="n"/>
      <c r="J404" s="3758" t="n"/>
      <c r="K404" s="3758" t="n"/>
      <c r="L404" s="3758" t="n"/>
      <c r="M404" s="3758" t="n"/>
      <c r="N404" s="3758" t="n"/>
      <c r="O404" s="3758" t="n"/>
      <c r="P404" s="1979" t="n"/>
      <c r="Q404" s="3758" t="n"/>
      <c r="R404" s="3758" t="n"/>
      <c r="S404" s="3758" t="n"/>
      <c r="T404" s="3758" t="n"/>
      <c r="U404" s="3758" t="n"/>
      <c r="V404" s="3758" t="n"/>
      <c r="W404" s="3758" t="n"/>
      <c r="X404" s="3758" t="n"/>
      <c r="Y404" s="3758" t="n"/>
      <c r="Z404" s="3758" t="n"/>
      <c r="AA404" s="3758" t="n"/>
      <c r="AB404" s="3758" t="n"/>
      <c r="AC404" s="3758" t="n"/>
      <c r="AD404" s="3758" t="n"/>
      <c r="AE404" s="3758" t="n"/>
      <c r="AF404" s="3758" t="n"/>
      <c r="AG404" s="3758" t="n"/>
      <c r="AH404" s="3758" t="n"/>
      <c r="AI404" s="3758" t="n"/>
      <c r="AJ404" s="3758" t="n"/>
      <c r="AK404" s="3758" t="n"/>
      <c r="AL404" s="3758" t="n"/>
      <c r="AM404" s="3758" t="n"/>
      <c r="AN404" s="3758" t="n"/>
      <c r="AO404" s="3758" t="n"/>
      <c r="AP404" s="3758" t="n"/>
      <c r="AQ404" s="3758" t="n"/>
      <c r="AR404" s="3758" t="n"/>
      <c r="AS404" s="3758" t="n"/>
      <c r="AT404" s="3758" t="n"/>
      <c r="AU404" s="3758" t="n"/>
      <c r="AV404" s="3758" t="n"/>
      <c r="AW404" s="3758" t="n"/>
      <c r="AX404" s="3758" t="n"/>
      <c r="AY404" s="3758" t="n"/>
      <c r="AZ404" s="3758" t="n"/>
      <c r="BA404" s="1979" t="n"/>
      <c r="BB404" s="1982" t="n"/>
    </row>
    <row r="405">
      <c r="A405" s="1978" t="n"/>
      <c r="B405" s="1979" t="n"/>
      <c r="C405" s="1980" t="n"/>
      <c r="D405" s="3758" t="n"/>
      <c r="E405" s="3758" t="n"/>
      <c r="F405" s="3758" t="n"/>
      <c r="G405" s="3758" t="n"/>
      <c r="H405" s="3758" t="n"/>
      <c r="I405" s="3758" t="n"/>
      <c r="J405" s="3758" t="n"/>
      <c r="K405" s="3758" t="n"/>
      <c r="L405" s="3758" t="n"/>
      <c r="M405" s="3758" t="n"/>
      <c r="N405" s="3758" t="n"/>
      <c r="O405" s="3758" t="n"/>
      <c r="P405" s="1979" t="n"/>
      <c r="Q405" s="3758" t="n"/>
      <c r="R405" s="3758" t="n"/>
      <c r="S405" s="3758" t="n"/>
      <c r="T405" s="3758" t="n"/>
      <c r="U405" s="3758" t="n"/>
      <c r="V405" s="3758" t="n"/>
      <c r="W405" s="3758" t="n"/>
      <c r="X405" s="3758" t="n"/>
      <c r="Y405" s="3758" t="n"/>
      <c r="Z405" s="3758" t="n"/>
      <c r="AA405" s="3758" t="n"/>
      <c r="AB405" s="3758" t="n"/>
      <c r="AC405" s="3758" t="n"/>
      <c r="AD405" s="3758" t="n"/>
      <c r="AE405" s="3758" t="n"/>
      <c r="AF405" s="3758" t="n"/>
      <c r="AG405" s="3758" t="n"/>
      <c r="AH405" s="3758" t="n"/>
      <c r="AI405" s="3758" t="n"/>
      <c r="AJ405" s="3758" t="n"/>
      <c r="AK405" s="3758" t="n"/>
      <c r="AL405" s="3758" t="n"/>
      <c r="AM405" s="3758" t="n"/>
      <c r="AN405" s="3758" t="n"/>
      <c r="AO405" s="3758" t="n"/>
      <c r="AP405" s="3758" t="n"/>
      <c r="AQ405" s="3758" t="n"/>
      <c r="AR405" s="3758" t="n"/>
      <c r="AS405" s="3758" t="n"/>
      <c r="AT405" s="3758" t="n"/>
      <c r="AU405" s="3758" t="n"/>
      <c r="AV405" s="3758" t="n"/>
      <c r="AW405" s="3758" t="n"/>
      <c r="AX405" s="3758" t="n"/>
      <c r="AY405" s="3758" t="n"/>
      <c r="AZ405" s="3758" t="n"/>
      <c r="BA405" s="1979" t="n"/>
      <c r="BB405" s="1982" t="n"/>
    </row>
    <row r="406">
      <c r="A406" s="1978" t="n"/>
      <c r="B406" s="1979" t="n"/>
      <c r="C406" s="1980" t="n"/>
      <c r="D406" s="3758" t="n"/>
      <c r="E406" s="3758" t="n"/>
      <c r="F406" s="3758" t="n"/>
      <c r="G406" s="3758" t="n"/>
      <c r="H406" s="3758" t="n"/>
      <c r="I406" s="3758" t="n"/>
      <c r="J406" s="3758" t="n"/>
      <c r="K406" s="3758" t="n"/>
      <c r="L406" s="3758" t="n"/>
      <c r="M406" s="3758" t="n"/>
      <c r="N406" s="3758" t="n"/>
      <c r="O406" s="3758" t="n"/>
      <c r="P406" s="1979" t="n"/>
      <c r="Q406" s="3758" t="n"/>
      <c r="R406" s="3758" t="n"/>
      <c r="S406" s="3758" t="n"/>
      <c r="T406" s="3758" t="n"/>
      <c r="U406" s="3758" t="n"/>
      <c r="V406" s="3758" t="n"/>
      <c r="W406" s="3758" t="n"/>
      <c r="X406" s="3758" t="n"/>
      <c r="Y406" s="3758" t="n"/>
      <c r="Z406" s="3758" t="n"/>
      <c r="AA406" s="3758" t="n"/>
      <c r="AB406" s="3758" t="n"/>
      <c r="AC406" s="3758" t="n"/>
      <c r="AD406" s="3758" t="n"/>
      <c r="AE406" s="3758" t="n"/>
      <c r="AF406" s="3758" t="n"/>
      <c r="AG406" s="3758" t="n"/>
      <c r="AH406" s="3758" t="n"/>
      <c r="AI406" s="3758" t="n"/>
      <c r="AJ406" s="3758" t="n"/>
      <c r="AK406" s="3758" t="n"/>
      <c r="AL406" s="3758" t="n"/>
      <c r="AM406" s="3758" t="n"/>
      <c r="AN406" s="3758" t="n"/>
      <c r="AO406" s="3758" t="n"/>
      <c r="AP406" s="3758" t="n"/>
      <c r="AQ406" s="3758" t="n"/>
      <c r="AR406" s="3758" t="n"/>
      <c r="AS406" s="3758" t="n"/>
      <c r="AT406" s="3758" t="n"/>
      <c r="AU406" s="3758" t="n"/>
      <c r="AV406" s="3758" t="n"/>
      <c r="AW406" s="3758" t="n"/>
      <c r="AX406" s="3758" t="n"/>
      <c r="AY406" s="3758" t="n"/>
      <c r="AZ406" s="3758" t="n"/>
      <c r="BA406" s="1979" t="n"/>
      <c r="BB406" s="1982" t="n"/>
    </row>
    <row r="407">
      <c r="A407" s="1978" t="n"/>
      <c r="B407" s="1979" t="n"/>
      <c r="C407" s="1980" t="n"/>
      <c r="D407" s="3758" t="n"/>
      <c r="E407" s="3758" t="n"/>
      <c r="F407" s="3758" t="n"/>
      <c r="G407" s="3758" t="n"/>
      <c r="H407" s="3758" t="n"/>
      <c r="I407" s="3758" t="n"/>
      <c r="J407" s="3758" t="n"/>
      <c r="K407" s="3758" t="n"/>
      <c r="L407" s="3758" t="n"/>
      <c r="M407" s="3758" t="n"/>
      <c r="N407" s="3758" t="n"/>
      <c r="O407" s="3758" t="n"/>
      <c r="P407" s="1979" t="n"/>
      <c r="Q407" s="3758" t="n"/>
      <c r="R407" s="3758" t="n"/>
      <c r="S407" s="3758" t="n"/>
      <c r="T407" s="3758" t="n"/>
      <c r="U407" s="3758" t="n"/>
      <c r="V407" s="3758" t="n"/>
      <c r="W407" s="3758" t="n"/>
      <c r="X407" s="3758" t="n"/>
      <c r="Y407" s="3758" t="n"/>
      <c r="Z407" s="3758" t="n"/>
      <c r="AA407" s="3758" t="n"/>
      <c r="AB407" s="3758" t="n"/>
      <c r="AC407" s="3758" t="n"/>
      <c r="AD407" s="3758" t="n"/>
      <c r="AE407" s="3758" t="n"/>
      <c r="AF407" s="3758" t="n"/>
      <c r="AG407" s="3758" t="n"/>
      <c r="AH407" s="3758" t="n"/>
      <c r="AI407" s="3758" t="n"/>
      <c r="AJ407" s="3758" t="n"/>
      <c r="AK407" s="3758" t="n"/>
      <c r="AL407" s="3758" t="n"/>
      <c r="AM407" s="3758" t="n"/>
      <c r="AN407" s="3758" t="n"/>
      <c r="AO407" s="3758" t="n"/>
      <c r="AP407" s="3758" t="n"/>
      <c r="AQ407" s="3758" t="n"/>
      <c r="AR407" s="3758" t="n"/>
      <c r="AS407" s="3758" t="n"/>
      <c r="AT407" s="3758" t="n"/>
      <c r="AU407" s="3758" t="n"/>
      <c r="AV407" s="3758" t="n"/>
      <c r="AW407" s="3758" t="n"/>
      <c r="AX407" s="3758" t="n"/>
      <c r="AY407" s="3758" t="n"/>
      <c r="AZ407" s="3758" t="n"/>
      <c r="BA407" s="1979" t="n"/>
      <c r="BB407" s="1982" t="n"/>
    </row>
    <row r="408">
      <c r="A408" s="1978" t="n"/>
      <c r="B408" s="1979" t="n"/>
      <c r="C408" s="1980" t="n"/>
      <c r="D408" s="3758" t="n"/>
      <c r="E408" s="3758" t="n"/>
      <c r="F408" s="3758" t="n"/>
      <c r="G408" s="3758" t="n"/>
      <c r="H408" s="3758" t="n"/>
      <c r="I408" s="3758" t="n"/>
      <c r="J408" s="3758" t="n"/>
      <c r="K408" s="3758" t="n"/>
      <c r="L408" s="3758" t="n"/>
      <c r="M408" s="3758" t="n"/>
      <c r="N408" s="3758" t="n"/>
      <c r="O408" s="3758" t="n"/>
      <c r="P408" s="1979" t="n"/>
      <c r="Q408" s="3758" t="n"/>
      <c r="R408" s="3758" t="n"/>
      <c r="S408" s="3758" t="n"/>
      <c r="T408" s="3758" t="n"/>
      <c r="U408" s="3758" t="n"/>
      <c r="V408" s="3758" t="n"/>
      <c r="W408" s="3758" t="n"/>
      <c r="X408" s="3758" t="n"/>
      <c r="Y408" s="3758" t="n"/>
      <c r="Z408" s="3758" t="n"/>
      <c r="AA408" s="3758" t="n"/>
      <c r="AB408" s="3758" t="n"/>
      <c r="AC408" s="3758" t="n"/>
      <c r="AD408" s="3758" t="n"/>
      <c r="AE408" s="3758" t="n"/>
      <c r="AF408" s="3758" t="n"/>
      <c r="AG408" s="3758" t="n"/>
      <c r="AH408" s="3758" t="n"/>
      <c r="AI408" s="3758" t="n"/>
      <c r="AJ408" s="3758" t="n"/>
      <c r="AK408" s="3758" t="n"/>
      <c r="AL408" s="3758" t="n"/>
      <c r="AM408" s="3758" t="n"/>
      <c r="AN408" s="3758" t="n"/>
      <c r="AO408" s="3758" t="n"/>
      <c r="AP408" s="3758" t="n"/>
      <c r="AQ408" s="3758" t="n"/>
      <c r="AR408" s="3758" t="n"/>
      <c r="AS408" s="3758" t="n"/>
      <c r="AT408" s="3758" t="n"/>
      <c r="AU408" s="3758" t="n"/>
      <c r="AV408" s="3758" t="n"/>
      <c r="AW408" s="3758" t="n"/>
      <c r="AX408" s="3758" t="n"/>
      <c r="AY408" s="3758" t="n"/>
      <c r="AZ408" s="3758" t="n"/>
      <c r="BA408" s="1979" t="n"/>
      <c r="BB408" s="1982" t="n"/>
    </row>
    <row r="409">
      <c r="A409" s="1978" t="n"/>
      <c r="B409" s="1979" t="n"/>
      <c r="C409" s="1980" t="n"/>
      <c r="D409" s="3758" t="n"/>
      <c r="E409" s="3758" t="n"/>
      <c r="F409" s="3758" t="n"/>
      <c r="G409" s="3758" t="n"/>
      <c r="H409" s="3758" t="n"/>
      <c r="I409" s="3758" t="n"/>
      <c r="J409" s="3758" t="n"/>
      <c r="K409" s="3758" t="n"/>
      <c r="L409" s="3758" t="n"/>
      <c r="M409" s="3758" t="n"/>
      <c r="N409" s="3758" t="n"/>
      <c r="O409" s="3758" t="n"/>
      <c r="P409" s="1979" t="n"/>
      <c r="Q409" s="3758" t="n"/>
      <c r="R409" s="3758" t="n"/>
      <c r="S409" s="3758" t="n"/>
      <c r="T409" s="3758" t="n"/>
      <c r="U409" s="3758" t="n"/>
      <c r="V409" s="3758" t="n"/>
      <c r="W409" s="3758" t="n"/>
      <c r="X409" s="3758" t="n"/>
      <c r="Y409" s="3758" t="n"/>
      <c r="Z409" s="3758" t="n"/>
      <c r="AA409" s="3758" t="n"/>
      <c r="AB409" s="3758" t="n"/>
      <c r="AC409" s="3758" t="n"/>
      <c r="AD409" s="3758" t="n"/>
      <c r="AE409" s="3758" t="n"/>
      <c r="AF409" s="3758" t="n"/>
      <c r="AG409" s="3758" t="n"/>
      <c r="AH409" s="3758" t="n"/>
      <c r="AI409" s="3758" t="n"/>
      <c r="AJ409" s="3758" t="n"/>
      <c r="AK409" s="3758" t="n"/>
      <c r="AL409" s="3758" t="n"/>
      <c r="AM409" s="3758" t="n"/>
      <c r="AN409" s="3758" t="n"/>
      <c r="AO409" s="3758" t="n"/>
      <c r="AP409" s="3758" t="n"/>
      <c r="AQ409" s="3758" t="n"/>
      <c r="AR409" s="3758" t="n"/>
      <c r="AS409" s="3758" t="n"/>
      <c r="AT409" s="3758" t="n"/>
      <c r="AU409" s="3758" t="n"/>
      <c r="AV409" s="3758" t="n"/>
      <c r="AW409" s="3758" t="n"/>
      <c r="AX409" s="3758" t="n"/>
      <c r="AY409" s="3758" t="n"/>
      <c r="AZ409" s="3758" t="n"/>
      <c r="BA409" s="1979" t="n"/>
      <c r="BB409" s="1982" t="n"/>
    </row>
    <row r="410">
      <c r="A410" s="1978" t="n"/>
      <c r="B410" s="1979" t="n"/>
      <c r="C410" s="1980" t="n"/>
      <c r="D410" s="3758" t="n"/>
      <c r="E410" s="3758" t="n"/>
      <c r="F410" s="3758" t="n"/>
      <c r="G410" s="3758" t="n"/>
      <c r="H410" s="3758" t="n"/>
      <c r="I410" s="3758" t="n"/>
      <c r="J410" s="3758" t="n"/>
      <c r="K410" s="3758" t="n"/>
      <c r="L410" s="3758" t="n"/>
      <c r="M410" s="3758" t="n"/>
      <c r="N410" s="3758" t="n"/>
      <c r="O410" s="3758" t="n"/>
      <c r="P410" s="1979" t="n"/>
      <c r="Q410" s="3758" t="n"/>
      <c r="R410" s="3758" t="n"/>
      <c r="S410" s="3758" t="n"/>
      <c r="T410" s="3758" t="n"/>
      <c r="U410" s="3758" t="n"/>
      <c r="V410" s="3758" t="n"/>
      <c r="W410" s="3758" t="n"/>
      <c r="X410" s="3758" t="n"/>
      <c r="Y410" s="3758" t="n"/>
      <c r="Z410" s="3758" t="n"/>
      <c r="AA410" s="3758" t="n"/>
      <c r="AB410" s="3758" t="n"/>
      <c r="AC410" s="3758" t="n"/>
      <c r="AD410" s="3758" t="n"/>
      <c r="AE410" s="3758" t="n"/>
      <c r="AF410" s="3758" t="n"/>
      <c r="AG410" s="3758" t="n"/>
      <c r="AH410" s="3758" t="n"/>
      <c r="AI410" s="3758" t="n"/>
      <c r="AJ410" s="3758" t="n"/>
      <c r="AK410" s="3758" t="n"/>
      <c r="AL410" s="3758" t="n"/>
      <c r="AM410" s="3758" t="n"/>
      <c r="AN410" s="3758" t="n"/>
      <c r="AO410" s="3758" t="n"/>
      <c r="AP410" s="3758" t="n"/>
      <c r="AQ410" s="3758" t="n"/>
      <c r="AR410" s="3758" t="n"/>
      <c r="AS410" s="3758" t="n"/>
      <c r="AT410" s="3758" t="n"/>
      <c r="AU410" s="3758" t="n"/>
      <c r="AV410" s="3758" t="n"/>
      <c r="AW410" s="3758" t="n"/>
      <c r="AX410" s="3758" t="n"/>
      <c r="AY410" s="3758" t="n"/>
      <c r="AZ410" s="3758" t="n"/>
      <c r="BA410" s="1979" t="n"/>
      <c r="BB410" s="1982" t="n"/>
    </row>
    <row r="411">
      <c r="A411" s="1978" t="n"/>
      <c r="B411" s="1979" t="n"/>
      <c r="C411" s="1980" t="n"/>
      <c r="D411" s="3758" t="n"/>
      <c r="E411" s="3758" t="n"/>
      <c r="F411" s="3758" t="n"/>
      <c r="G411" s="3758" t="n"/>
      <c r="H411" s="3758" t="n"/>
      <c r="I411" s="3758" t="n"/>
      <c r="J411" s="3758" t="n"/>
      <c r="K411" s="3758" t="n"/>
      <c r="L411" s="3758" t="n"/>
      <c r="M411" s="3758" t="n"/>
      <c r="N411" s="3758" t="n"/>
      <c r="O411" s="3758" t="n"/>
      <c r="P411" s="1979" t="n"/>
      <c r="Q411" s="3758" t="n"/>
      <c r="R411" s="3758" t="n"/>
      <c r="S411" s="3758" t="n"/>
      <c r="T411" s="3758" t="n"/>
      <c r="U411" s="3758" t="n"/>
      <c r="V411" s="3758" t="n"/>
      <c r="W411" s="3758" t="n"/>
      <c r="X411" s="3758" t="n"/>
      <c r="Y411" s="3758" t="n"/>
      <c r="Z411" s="3758" t="n"/>
      <c r="AA411" s="3758" t="n"/>
      <c r="AB411" s="3758" t="n"/>
      <c r="AC411" s="3758" t="n"/>
      <c r="AD411" s="3758" t="n"/>
      <c r="AE411" s="3758" t="n"/>
      <c r="AF411" s="3758" t="n"/>
      <c r="AG411" s="3758" t="n"/>
      <c r="AH411" s="3758" t="n"/>
      <c r="AI411" s="3758" t="n"/>
      <c r="AJ411" s="3758" t="n"/>
      <c r="AK411" s="3758" t="n"/>
      <c r="AL411" s="3758" t="n"/>
      <c r="AM411" s="3758" t="n"/>
      <c r="AN411" s="3758" t="n"/>
      <c r="AO411" s="3758" t="n"/>
      <c r="AP411" s="3758" t="n"/>
      <c r="AQ411" s="3758" t="n"/>
      <c r="AR411" s="3758" t="n"/>
      <c r="AS411" s="3758" t="n"/>
      <c r="AT411" s="3758" t="n"/>
      <c r="AU411" s="3758" t="n"/>
      <c r="AV411" s="3758" t="n"/>
      <c r="AW411" s="3758" t="n"/>
      <c r="AX411" s="3758" t="n"/>
      <c r="AY411" s="3758" t="n"/>
      <c r="AZ411" s="3758" t="n"/>
      <c r="BA411" s="1979" t="n"/>
      <c r="BB411" s="1982" t="n"/>
    </row>
    <row r="412">
      <c r="A412" s="1978" t="n"/>
      <c r="B412" s="1979" t="n"/>
      <c r="C412" s="1980" t="n"/>
      <c r="D412" s="3758" t="n"/>
      <c r="E412" s="3758" t="n"/>
      <c r="F412" s="3758" t="n"/>
      <c r="G412" s="3758" t="n"/>
      <c r="H412" s="3758" t="n"/>
      <c r="I412" s="3758" t="n"/>
      <c r="J412" s="3758" t="n"/>
      <c r="K412" s="3758" t="n"/>
      <c r="L412" s="3758" t="n"/>
      <c r="M412" s="3758" t="n"/>
      <c r="N412" s="3758" t="n"/>
      <c r="O412" s="3758" t="n"/>
      <c r="P412" s="1979" t="n"/>
      <c r="Q412" s="3758" t="n"/>
      <c r="R412" s="3758" t="n"/>
      <c r="S412" s="3758" t="n"/>
      <c r="T412" s="3758" t="n"/>
      <c r="U412" s="3758" t="n"/>
      <c r="V412" s="3758" t="n"/>
      <c r="W412" s="3758" t="n"/>
      <c r="X412" s="3758" t="n"/>
      <c r="Y412" s="3758" t="n"/>
      <c r="Z412" s="3758" t="n"/>
      <c r="AA412" s="3758" t="n"/>
      <c r="AB412" s="3758" t="n"/>
      <c r="AC412" s="3758" t="n"/>
      <c r="AD412" s="3758" t="n"/>
      <c r="AE412" s="3758" t="n"/>
      <c r="AF412" s="3758" t="n"/>
      <c r="AG412" s="3758" t="n"/>
      <c r="AH412" s="3758" t="n"/>
      <c r="AI412" s="3758" t="n"/>
      <c r="AJ412" s="3758" t="n"/>
      <c r="AK412" s="3758" t="n"/>
      <c r="AL412" s="3758" t="n"/>
      <c r="AM412" s="3758" t="n"/>
      <c r="AN412" s="3758" t="n"/>
      <c r="AO412" s="3758" t="n"/>
      <c r="AP412" s="3758" t="n"/>
      <c r="AQ412" s="3758" t="n"/>
      <c r="AR412" s="3758" t="n"/>
      <c r="AS412" s="3758" t="n"/>
      <c r="AT412" s="3758" t="n"/>
      <c r="AU412" s="3758" t="n"/>
      <c r="AV412" s="3758" t="n"/>
      <c r="AW412" s="3758" t="n"/>
      <c r="AX412" s="3758" t="n"/>
      <c r="AY412" s="3758" t="n"/>
      <c r="AZ412" s="3758" t="n"/>
      <c r="BA412" s="1979" t="n"/>
      <c r="BB412" s="1982" t="n"/>
    </row>
    <row r="413">
      <c r="A413" s="1978" t="n"/>
      <c r="B413" s="1979" t="n"/>
      <c r="C413" s="1980" t="n"/>
      <c r="D413" s="3758" t="n"/>
      <c r="E413" s="3758" t="n"/>
      <c r="F413" s="3758" t="n"/>
      <c r="G413" s="3758" t="n"/>
      <c r="H413" s="3758" t="n"/>
      <c r="I413" s="3758" t="n"/>
      <c r="J413" s="3758" t="n"/>
      <c r="K413" s="3758" t="n"/>
      <c r="L413" s="3758" t="n"/>
      <c r="M413" s="3758" t="n"/>
      <c r="N413" s="3758" t="n"/>
      <c r="O413" s="3758" t="n"/>
      <c r="P413" s="1979" t="n"/>
      <c r="Q413" s="3758" t="n"/>
      <c r="R413" s="3758" t="n"/>
      <c r="S413" s="3758" t="n"/>
      <c r="T413" s="3758" t="n"/>
      <c r="U413" s="3758" t="n"/>
      <c r="V413" s="3758" t="n"/>
      <c r="W413" s="3758" t="n"/>
      <c r="X413" s="3758" t="n"/>
      <c r="Y413" s="3758" t="n"/>
      <c r="Z413" s="3758" t="n"/>
      <c r="AA413" s="3758" t="n"/>
      <c r="AB413" s="3758" t="n"/>
      <c r="AC413" s="3758" t="n"/>
      <c r="AD413" s="3758" t="n"/>
      <c r="AE413" s="3758" t="n"/>
      <c r="AF413" s="3758" t="n"/>
      <c r="AG413" s="3758" t="n"/>
      <c r="AH413" s="3758" t="n"/>
      <c r="AI413" s="3758" t="n"/>
      <c r="AJ413" s="3758" t="n"/>
      <c r="AK413" s="3758" t="n"/>
      <c r="AL413" s="3758" t="n"/>
      <c r="AM413" s="3758" t="n"/>
      <c r="AN413" s="3758" t="n"/>
      <c r="AO413" s="3758" t="n"/>
      <c r="AP413" s="3758" t="n"/>
      <c r="AQ413" s="3758" t="n"/>
      <c r="AR413" s="3758" t="n"/>
      <c r="AS413" s="3758" t="n"/>
      <c r="AT413" s="3758" t="n"/>
      <c r="AU413" s="3758" t="n"/>
      <c r="AV413" s="3758" t="n"/>
      <c r="AW413" s="3758" t="n"/>
      <c r="AX413" s="3758" t="n"/>
      <c r="AY413" s="3758" t="n"/>
      <c r="AZ413" s="3758" t="n"/>
      <c r="BA413" s="1979" t="n"/>
      <c r="BB413" s="1982" t="n"/>
    </row>
    <row r="414">
      <c r="A414" s="1978" t="n"/>
      <c r="B414" s="1979" t="n"/>
      <c r="C414" s="1980" t="n"/>
      <c r="D414" s="3758" t="n"/>
      <c r="E414" s="3758" t="n"/>
      <c r="F414" s="3758" t="n"/>
      <c r="G414" s="3758" t="n"/>
      <c r="H414" s="3758" t="n"/>
      <c r="I414" s="3758" t="n"/>
      <c r="J414" s="3758" t="n"/>
      <c r="K414" s="3758" t="n"/>
      <c r="L414" s="3758" t="n"/>
      <c r="M414" s="3758" t="n"/>
      <c r="N414" s="3758" t="n"/>
      <c r="O414" s="3758" t="n"/>
      <c r="P414" s="1979" t="n"/>
      <c r="Q414" s="3758" t="n"/>
      <c r="R414" s="3758" t="n"/>
      <c r="S414" s="3758" t="n"/>
      <c r="T414" s="3758" t="n"/>
      <c r="U414" s="3758" t="n"/>
      <c r="V414" s="3758" t="n"/>
      <c r="W414" s="3758" t="n"/>
      <c r="X414" s="3758" t="n"/>
      <c r="Y414" s="3758" t="n"/>
      <c r="Z414" s="3758" t="n"/>
      <c r="AA414" s="3758" t="n"/>
      <c r="AB414" s="3758" t="n"/>
      <c r="AC414" s="3758" t="n"/>
      <c r="AD414" s="3758" t="n"/>
      <c r="AE414" s="3758" t="n"/>
      <c r="AF414" s="3758" t="n"/>
      <c r="AG414" s="3758" t="n"/>
      <c r="AH414" s="3758" t="n"/>
      <c r="AI414" s="3758" t="n"/>
      <c r="AJ414" s="3758" t="n"/>
      <c r="AK414" s="3758" t="n"/>
      <c r="AL414" s="3758" t="n"/>
      <c r="AM414" s="3758" t="n"/>
      <c r="AN414" s="3758" t="n"/>
      <c r="AO414" s="3758" t="n"/>
      <c r="AP414" s="3758" t="n"/>
      <c r="AQ414" s="3758" t="n"/>
      <c r="AR414" s="3758" t="n"/>
      <c r="AS414" s="3758" t="n"/>
      <c r="AT414" s="3758" t="n"/>
      <c r="AU414" s="3758" t="n"/>
      <c r="AV414" s="3758" t="n"/>
      <c r="AW414" s="3758" t="n"/>
      <c r="AX414" s="3758" t="n"/>
      <c r="AY414" s="3758" t="n"/>
      <c r="AZ414" s="3758" t="n"/>
      <c r="BA414" s="1979" t="n"/>
      <c r="BB414" s="1982" t="n"/>
    </row>
    <row r="415">
      <c r="A415" s="1978" t="n"/>
      <c r="B415" s="1979" t="n"/>
      <c r="C415" s="1980" t="n"/>
      <c r="D415" s="3758" t="n"/>
      <c r="E415" s="3758" t="n"/>
      <c r="F415" s="3758" t="n"/>
      <c r="G415" s="3758" t="n"/>
      <c r="H415" s="3758" t="n"/>
      <c r="I415" s="3758" t="n"/>
      <c r="J415" s="3758" t="n"/>
      <c r="K415" s="3758" t="n"/>
      <c r="L415" s="3758" t="n"/>
      <c r="M415" s="3758" t="n"/>
      <c r="N415" s="3758" t="n"/>
      <c r="O415" s="3758" t="n"/>
      <c r="P415" s="1979" t="n"/>
      <c r="Q415" s="3758" t="n"/>
      <c r="R415" s="3758" t="n"/>
      <c r="S415" s="3758" t="n"/>
      <c r="T415" s="3758" t="n"/>
      <c r="U415" s="3758" t="n"/>
      <c r="V415" s="3758" t="n"/>
      <c r="W415" s="3758" t="n"/>
      <c r="X415" s="3758" t="n"/>
      <c r="Y415" s="3758" t="n"/>
      <c r="Z415" s="3758" t="n"/>
      <c r="AA415" s="3758" t="n"/>
      <c r="AB415" s="3758" t="n"/>
      <c r="AC415" s="3758" t="n"/>
      <c r="AD415" s="3758" t="n"/>
      <c r="AE415" s="3758" t="n"/>
      <c r="AF415" s="3758" t="n"/>
      <c r="AG415" s="3758" t="n"/>
      <c r="AH415" s="3758" t="n"/>
      <c r="AI415" s="3758" t="n"/>
      <c r="AJ415" s="3758" t="n"/>
      <c r="AK415" s="3758" t="n"/>
      <c r="AL415" s="3758" t="n"/>
      <c r="AM415" s="3758" t="n"/>
      <c r="AN415" s="3758" t="n"/>
      <c r="AO415" s="3758" t="n"/>
      <c r="AP415" s="3758" t="n"/>
      <c r="AQ415" s="3758" t="n"/>
      <c r="AR415" s="3758" t="n"/>
      <c r="AS415" s="3758" t="n"/>
      <c r="AT415" s="3758" t="n"/>
      <c r="AU415" s="3758" t="n"/>
      <c r="AV415" s="3758" t="n"/>
      <c r="AW415" s="3758" t="n"/>
      <c r="AX415" s="3758" t="n"/>
      <c r="AY415" s="3758" t="n"/>
      <c r="AZ415" s="3758" t="n"/>
      <c r="BA415" s="1979" t="n"/>
      <c r="BB415" s="1982" t="n"/>
    </row>
    <row r="416">
      <c r="A416" s="1978" t="n"/>
      <c r="B416" s="1979" t="n"/>
      <c r="C416" s="1980" t="n"/>
      <c r="D416" s="3758" t="n"/>
      <c r="E416" s="3758" t="n"/>
      <c r="F416" s="3758" t="n"/>
      <c r="G416" s="3758" t="n"/>
      <c r="H416" s="3758" t="n"/>
      <c r="I416" s="3758" t="n"/>
      <c r="J416" s="3758" t="n"/>
      <c r="K416" s="3758" t="n"/>
      <c r="L416" s="3758" t="n"/>
      <c r="M416" s="3758" t="n"/>
      <c r="N416" s="3758" t="n"/>
      <c r="O416" s="3758" t="n"/>
      <c r="P416" s="1979" t="n"/>
      <c r="Q416" s="3758" t="n"/>
      <c r="R416" s="3758" t="n"/>
      <c r="S416" s="3758" t="n"/>
      <c r="T416" s="3758" t="n"/>
      <c r="U416" s="3758" t="n"/>
      <c r="V416" s="3758" t="n"/>
      <c r="W416" s="3758" t="n"/>
      <c r="X416" s="3758" t="n"/>
      <c r="Y416" s="3758" t="n"/>
      <c r="Z416" s="3758" t="n"/>
      <c r="AA416" s="3758" t="n"/>
      <c r="AB416" s="3758" t="n"/>
      <c r="AC416" s="3758" t="n"/>
      <c r="AD416" s="3758" t="n"/>
      <c r="AE416" s="3758" t="n"/>
      <c r="AF416" s="3758" t="n"/>
      <c r="AG416" s="3758" t="n"/>
      <c r="AH416" s="3758" t="n"/>
      <c r="AI416" s="3758" t="n"/>
      <c r="AJ416" s="3758" t="n"/>
      <c r="AK416" s="3758" t="n"/>
      <c r="AL416" s="3758" t="n"/>
      <c r="AM416" s="3758" t="n"/>
      <c r="AN416" s="3758" t="n"/>
      <c r="AO416" s="3758" t="n"/>
      <c r="AP416" s="3758" t="n"/>
      <c r="AQ416" s="3758" t="n"/>
      <c r="AR416" s="3758" t="n"/>
      <c r="AS416" s="3758" t="n"/>
      <c r="AT416" s="3758" t="n"/>
      <c r="AU416" s="3758" t="n"/>
      <c r="AV416" s="3758" t="n"/>
      <c r="AW416" s="3758" t="n"/>
      <c r="AX416" s="3758" t="n"/>
      <c r="AY416" s="3758" t="n"/>
      <c r="AZ416" s="3758" t="n"/>
      <c r="BA416" s="1979" t="n"/>
      <c r="BB416" s="1982" t="n"/>
    </row>
    <row r="417">
      <c r="A417" s="1978" t="n"/>
      <c r="B417" s="1979" t="n"/>
      <c r="C417" s="1980" t="n"/>
      <c r="D417" s="3758" t="n"/>
      <c r="E417" s="3758" t="n"/>
      <c r="F417" s="3758" t="n"/>
      <c r="G417" s="3758" t="n"/>
      <c r="H417" s="3758" t="n"/>
      <c r="I417" s="3758" t="n"/>
      <c r="J417" s="3758" t="n"/>
      <c r="K417" s="3758" t="n"/>
      <c r="L417" s="3758" t="n"/>
      <c r="M417" s="3758" t="n"/>
      <c r="N417" s="3758" t="n"/>
      <c r="O417" s="3758" t="n"/>
      <c r="P417" s="1979" t="n"/>
      <c r="Q417" s="3758" t="n"/>
      <c r="R417" s="3758" t="n"/>
      <c r="S417" s="3758" t="n"/>
      <c r="T417" s="3758" t="n"/>
      <c r="U417" s="3758" t="n"/>
      <c r="V417" s="3758" t="n"/>
      <c r="W417" s="3758" t="n"/>
      <c r="X417" s="3758" t="n"/>
      <c r="Y417" s="3758" t="n"/>
      <c r="Z417" s="3758" t="n"/>
      <c r="AA417" s="3758" t="n"/>
      <c r="AB417" s="3758" t="n"/>
      <c r="AC417" s="3758" t="n"/>
      <c r="AD417" s="3758" t="n"/>
      <c r="AE417" s="3758" t="n"/>
      <c r="AF417" s="3758" t="n"/>
      <c r="AG417" s="3758" t="n"/>
      <c r="AH417" s="3758" t="n"/>
      <c r="AI417" s="3758" t="n"/>
      <c r="AJ417" s="3758" t="n"/>
      <c r="AK417" s="3758" t="n"/>
      <c r="AL417" s="3758" t="n"/>
      <c r="AM417" s="3758" t="n"/>
      <c r="AN417" s="3758" t="n"/>
      <c r="AO417" s="3758" t="n"/>
      <c r="AP417" s="3758" t="n"/>
      <c r="AQ417" s="3758" t="n"/>
      <c r="AR417" s="3758" t="n"/>
      <c r="AS417" s="3758" t="n"/>
      <c r="AT417" s="3758" t="n"/>
      <c r="AU417" s="3758" t="n"/>
      <c r="AV417" s="3758" t="n"/>
      <c r="AW417" s="3758" t="n"/>
      <c r="AX417" s="3758" t="n"/>
      <c r="AY417" s="3758" t="n"/>
      <c r="AZ417" s="3758" t="n"/>
      <c r="BA417" s="1979" t="n"/>
      <c r="BB417" s="1982" t="n"/>
    </row>
    <row r="418">
      <c r="A418" s="1978" t="n"/>
      <c r="B418" s="1979" t="n"/>
      <c r="C418" s="1980" t="n"/>
      <c r="D418" s="3758" t="n"/>
      <c r="E418" s="3758" t="n"/>
      <c r="F418" s="3758" t="n"/>
      <c r="G418" s="3758" t="n"/>
      <c r="H418" s="3758" t="n"/>
      <c r="I418" s="3758" t="n"/>
      <c r="J418" s="3758" t="n"/>
      <c r="K418" s="3758" t="n"/>
      <c r="L418" s="3758" t="n"/>
      <c r="M418" s="3758" t="n"/>
      <c r="N418" s="3758" t="n"/>
      <c r="O418" s="3758" t="n"/>
      <c r="P418" s="1979" t="n"/>
      <c r="Q418" s="3758" t="n"/>
      <c r="R418" s="3758" t="n"/>
      <c r="S418" s="3758" t="n"/>
      <c r="T418" s="3758" t="n"/>
      <c r="U418" s="3758" t="n"/>
      <c r="V418" s="3758" t="n"/>
      <c r="W418" s="3758" t="n"/>
      <c r="X418" s="3758" t="n"/>
      <c r="Y418" s="3758" t="n"/>
      <c r="Z418" s="3758" t="n"/>
      <c r="AA418" s="3758" t="n"/>
      <c r="AB418" s="3758" t="n"/>
      <c r="AC418" s="3758" t="n"/>
      <c r="AD418" s="3758" t="n"/>
      <c r="AE418" s="3758" t="n"/>
      <c r="AF418" s="3758" t="n"/>
      <c r="AG418" s="3758" t="n"/>
      <c r="AH418" s="3758" t="n"/>
      <c r="AI418" s="3758" t="n"/>
      <c r="AJ418" s="3758" t="n"/>
      <c r="AK418" s="3758" t="n"/>
      <c r="AL418" s="3758" t="n"/>
      <c r="AM418" s="3758" t="n"/>
      <c r="AN418" s="3758" t="n"/>
      <c r="AO418" s="3758" t="n"/>
      <c r="AP418" s="3758" t="n"/>
      <c r="AQ418" s="3758" t="n"/>
      <c r="AR418" s="3758" t="n"/>
      <c r="AS418" s="3758" t="n"/>
      <c r="AT418" s="3758" t="n"/>
      <c r="AU418" s="3758" t="n"/>
      <c r="AV418" s="3758" t="n"/>
      <c r="AW418" s="3758" t="n"/>
      <c r="AX418" s="3758" t="n"/>
      <c r="AY418" s="3758" t="n"/>
      <c r="AZ418" s="3758" t="n"/>
      <c r="BA418" s="1979" t="n"/>
      <c r="BB418" s="1982" t="n"/>
    </row>
    <row r="419">
      <c r="A419" s="1978" t="n"/>
      <c r="B419" s="1979" t="n"/>
      <c r="C419" s="1980" t="n"/>
      <c r="D419" s="3758" t="n"/>
      <c r="E419" s="3758" t="n"/>
      <c r="F419" s="3758" t="n"/>
      <c r="G419" s="3758" t="n"/>
      <c r="H419" s="3758" t="n"/>
      <c r="I419" s="3758" t="n"/>
      <c r="J419" s="3758" t="n"/>
      <c r="K419" s="3758" t="n"/>
      <c r="L419" s="3758" t="n"/>
      <c r="M419" s="3758" t="n"/>
      <c r="N419" s="3758" t="n"/>
      <c r="O419" s="3758" t="n"/>
      <c r="P419" s="1979" t="n"/>
      <c r="Q419" s="3758" t="n"/>
      <c r="R419" s="3758" t="n"/>
      <c r="S419" s="3758" t="n"/>
      <c r="T419" s="3758" t="n"/>
      <c r="U419" s="3758" t="n"/>
      <c r="V419" s="3758" t="n"/>
      <c r="W419" s="3758" t="n"/>
      <c r="X419" s="3758" t="n"/>
      <c r="Y419" s="3758" t="n"/>
      <c r="Z419" s="3758" t="n"/>
      <c r="AA419" s="3758" t="n"/>
      <c r="AB419" s="3758" t="n"/>
      <c r="AC419" s="3758" t="n"/>
      <c r="AD419" s="3758" t="n"/>
      <c r="AE419" s="3758" t="n"/>
      <c r="AF419" s="3758" t="n"/>
      <c r="AG419" s="3758" t="n"/>
      <c r="AH419" s="3758" t="n"/>
      <c r="AI419" s="3758" t="n"/>
      <c r="AJ419" s="3758" t="n"/>
      <c r="AK419" s="3758" t="n"/>
      <c r="AL419" s="3758" t="n"/>
      <c r="AM419" s="3758" t="n"/>
      <c r="AN419" s="3758" t="n"/>
      <c r="AO419" s="3758" t="n"/>
      <c r="AP419" s="3758" t="n"/>
      <c r="AQ419" s="3758" t="n"/>
      <c r="AR419" s="3758" t="n"/>
      <c r="AS419" s="3758" t="n"/>
      <c r="AT419" s="3758" t="n"/>
      <c r="AU419" s="3758" t="n"/>
      <c r="AV419" s="3758" t="n"/>
      <c r="AW419" s="3758" t="n"/>
      <c r="AX419" s="3758" t="n"/>
      <c r="AY419" s="3758" t="n"/>
      <c r="AZ419" s="3758" t="n"/>
      <c r="BA419" s="1979" t="n"/>
      <c r="BB419" s="1982" t="n"/>
    </row>
    <row r="420">
      <c r="A420" s="1978" t="n"/>
      <c r="B420" s="1979" t="n"/>
      <c r="C420" s="1980" t="n"/>
      <c r="D420" s="3758" t="n"/>
      <c r="E420" s="3758" t="n"/>
      <c r="F420" s="3758" t="n"/>
      <c r="G420" s="3758" t="n"/>
      <c r="H420" s="3758" t="n"/>
      <c r="I420" s="3758" t="n"/>
      <c r="J420" s="3758" t="n"/>
      <c r="K420" s="3758" t="n"/>
      <c r="L420" s="3758" t="n"/>
      <c r="M420" s="3758" t="n"/>
      <c r="N420" s="3758" t="n"/>
      <c r="O420" s="3758" t="n"/>
      <c r="P420" s="1979" t="n"/>
      <c r="Q420" s="3758" t="n"/>
      <c r="R420" s="3758" t="n"/>
      <c r="S420" s="3758" t="n"/>
      <c r="T420" s="3758" t="n"/>
      <c r="U420" s="3758" t="n"/>
      <c r="V420" s="3758" t="n"/>
      <c r="W420" s="3758" t="n"/>
      <c r="X420" s="3758" t="n"/>
      <c r="Y420" s="3758" t="n"/>
      <c r="Z420" s="3758" t="n"/>
      <c r="AA420" s="3758" t="n"/>
      <c r="AB420" s="3758" t="n"/>
      <c r="AC420" s="3758" t="n"/>
      <c r="AD420" s="3758" t="n"/>
      <c r="AE420" s="3758" t="n"/>
      <c r="AF420" s="3758" t="n"/>
      <c r="AG420" s="3758" t="n"/>
      <c r="AH420" s="3758" t="n"/>
      <c r="AI420" s="3758" t="n"/>
      <c r="AJ420" s="3758" t="n"/>
      <c r="AK420" s="3758" t="n"/>
      <c r="AL420" s="3758" t="n"/>
      <c r="AM420" s="3758" t="n"/>
      <c r="AN420" s="3758" t="n"/>
      <c r="AO420" s="3758" t="n"/>
      <c r="AP420" s="3758" t="n"/>
      <c r="AQ420" s="3758" t="n"/>
      <c r="AR420" s="3758" t="n"/>
      <c r="AS420" s="3758" t="n"/>
      <c r="AT420" s="3758" t="n"/>
      <c r="AU420" s="3758" t="n"/>
      <c r="AV420" s="3758" t="n"/>
      <c r="AW420" s="3758" t="n"/>
      <c r="AX420" s="3758" t="n"/>
      <c r="AY420" s="3758" t="n"/>
      <c r="AZ420" s="3758" t="n"/>
      <c r="BA420" s="1979" t="n"/>
      <c r="BB420" s="1982" t="n"/>
    </row>
    <row r="421">
      <c r="A421" s="1978" t="n"/>
      <c r="B421" s="1979" t="n"/>
      <c r="C421" s="1980" t="n"/>
      <c r="D421" s="3758" t="n"/>
      <c r="E421" s="3758" t="n"/>
      <c r="F421" s="3758" t="n"/>
      <c r="G421" s="3758" t="n"/>
      <c r="H421" s="3758" t="n"/>
      <c r="I421" s="3758" t="n"/>
      <c r="J421" s="3758" t="n"/>
      <c r="K421" s="3758" t="n"/>
      <c r="L421" s="3758" t="n"/>
      <c r="M421" s="3758" t="n"/>
      <c r="N421" s="3758" t="n"/>
      <c r="O421" s="3758" t="n"/>
      <c r="P421" s="1979" t="n"/>
      <c r="Q421" s="3758" t="n"/>
      <c r="R421" s="3758" t="n"/>
      <c r="S421" s="3758" t="n"/>
      <c r="T421" s="3758" t="n"/>
      <c r="U421" s="3758" t="n"/>
      <c r="V421" s="3758" t="n"/>
      <c r="W421" s="3758" t="n"/>
      <c r="X421" s="3758" t="n"/>
      <c r="Y421" s="3758" t="n"/>
      <c r="Z421" s="3758" t="n"/>
      <c r="AA421" s="3758" t="n"/>
      <c r="AB421" s="3758" t="n"/>
      <c r="AC421" s="3758" t="n"/>
      <c r="AD421" s="3758" t="n"/>
      <c r="AE421" s="3758" t="n"/>
      <c r="AF421" s="3758" t="n"/>
      <c r="AG421" s="3758" t="n"/>
      <c r="AH421" s="3758" t="n"/>
      <c r="AI421" s="3758" t="n"/>
      <c r="AJ421" s="3758" t="n"/>
      <c r="AK421" s="3758" t="n"/>
      <c r="AL421" s="3758" t="n"/>
      <c r="AM421" s="3758" t="n"/>
      <c r="AN421" s="3758" t="n"/>
      <c r="AO421" s="3758" t="n"/>
      <c r="AP421" s="3758" t="n"/>
      <c r="AQ421" s="3758" t="n"/>
      <c r="AR421" s="3758" t="n"/>
      <c r="AS421" s="3758" t="n"/>
      <c r="AT421" s="3758" t="n"/>
      <c r="AU421" s="3758" t="n"/>
      <c r="AV421" s="3758" t="n"/>
      <c r="AW421" s="3758" t="n"/>
      <c r="AX421" s="3758" t="n"/>
      <c r="AY421" s="3758" t="n"/>
      <c r="AZ421" s="3758" t="n"/>
      <c r="BA421" s="1979" t="n"/>
      <c r="BB421" s="1982" t="n"/>
    </row>
    <row r="422">
      <c r="A422" s="1978" t="n"/>
      <c r="B422" s="1979" t="n"/>
      <c r="C422" s="1980" t="n"/>
      <c r="D422" s="3758" t="n"/>
      <c r="E422" s="3758" t="n"/>
      <c r="F422" s="3758" t="n"/>
      <c r="G422" s="3758" t="n"/>
      <c r="H422" s="3758" t="n"/>
      <c r="I422" s="3758" t="n"/>
      <c r="J422" s="3758" t="n"/>
      <c r="K422" s="3758" t="n"/>
      <c r="L422" s="3758" t="n"/>
      <c r="M422" s="3758" t="n"/>
      <c r="N422" s="3758" t="n"/>
      <c r="O422" s="3758" t="n"/>
      <c r="P422" s="1979" t="n"/>
      <c r="Q422" s="3758" t="n"/>
      <c r="R422" s="3758" t="n"/>
      <c r="S422" s="3758" t="n"/>
      <c r="T422" s="3758" t="n"/>
      <c r="U422" s="3758" t="n"/>
      <c r="V422" s="3758" t="n"/>
      <c r="W422" s="3758" t="n"/>
      <c r="X422" s="3758" t="n"/>
      <c r="Y422" s="3758" t="n"/>
      <c r="Z422" s="3758" t="n"/>
      <c r="AA422" s="3758" t="n"/>
      <c r="AB422" s="3758" t="n"/>
      <c r="AC422" s="3758" t="n"/>
      <c r="AD422" s="3758" t="n"/>
      <c r="AE422" s="3758" t="n"/>
      <c r="AF422" s="3758" t="n"/>
      <c r="AG422" s="3758" t="n"/>
      <c r="AH422" s="3758" t="n"/>
      <c r="AI422" s="3758" t="n"/>
      <c r="AJ422" s="3758" t="n"/>
      <c r="AK422" s="3758" t="n"/>
      <c r="AL422" s="3758" t="n"/>
      <c r="AM422" s="3758" t="n"/>
      <c r="AN422" s="3758" t="n"/>
      <c r="AO422" s="3758" t="n"/>
      <c r="AP422" s="3758" t="n"/>
      <c r="AQ422" s="3758" t="n"/>
      <c r="AR422" s="3758" t="n"/>
      <c r="AS422" s="3758" t="n"/>
      <c r="AT422" s="3758" t="n"/>
      <c r="AU422" s="3758" t="n"/>
      <c r="AV422" s="3758" t="n"/>
      <c r="AW422" s="3758" t="n"/>
      <c r="AX422" s="3758" t="n"/>
      <c r="AY422" s="3758" t="n"/>
      <c r="AZ422" s="3758" t="n"/>
      <c r="BA422" s="1979" t="n"/>
      <c r="BB422" s="1982" t="n"/>
    </row>
    <row r="423">
      <c r="A423" s="1978" t="n"/>
      <c r="B423" s="1979" t="n"/>
      <c r="C423" s="1980" t="n"/>
      <c r="D423" s="3758" t="n"/>
      <c r="E423" s="3758" t="n"/>
      <c r="F423" s="3758" t="n"/>
      <c r="G423" s="3758" t="n"/>
      <c r="H423" s="3758" t="n"/>
      <c r="I423" s="3758" t="n"/>
      <c r="J423" s="3758" t="n"/>
      <c r="K423" s="3758" t="n"/>
      <c r="L423" s="3758" t="n"/>
      <c r="M423" s="3758" t="n"/>
      <c r="N423" s="3758" t="n"/>
      <c r="O423" s="3758" t="n"/>
      <c r="P423" s="1979" t="n"/>
      <c r="Q423" s="3758" t="n"/>
      <c r="R423" s="3758" t="n"/>
      <c r="S423" s="3758" t="n"/>
      <c r="T423" s="3758" t="n"/>
      <c r="U423" s="3758" t="n"/>
      <c r="V423" s="3758" t="n"/>
      <c r="W423" s="3758" t="n"/>
      <c r="X423" s="3758" t="n"/>
      <c r="Y423" s="3758" t="n"/>
      <c r="Z423" s="3758" t="n"/>
      <c r="AA423" s="3758" t="n"/>
      <c r="AB423" s="3758" t="n"/>
      <c r="AC423" s="3758" t="n"/>
      <c r="AD423" s="3758" t="n"/>
      <c r="AE423" s="3758" t="n"/>
      <c r="AF423" s="3758" t="n"/>
      <c r="AG423" s="3758" t="n"/>
      <c r="AH423" s="3758" t="n"/>
      <c r="AI423" s="3758" t="n"/>
      <c r="AJ423" s="3758" t="n"/>
      <c r="AK423" s="3758" t="n"/>
      <c r="AL423" s="3758" t="n"/>
      <c r="AM423" s="3758" t="n"/>
      <c r="AN423" s="3758" t="n"/>
      <c r="AO423" s="3758" t="n"/>
      <c r="AP423" s="3758" t="n"/>
      <c r="AQ423" s="3758" t="n"/>
      <c r="AR423" s="3758" t="n"/>
      <c r="AS423" s="3758" t="n"/>
      <c r="AT423" s="3758" t="n"/>
      <c r="AU423" s="3758" t="n"/>
      <c r="AV423" s="3758" t="n"/>
      <c r="AW423" s="3758" t="n"/>
      <c r="AX423" s="3758" t="n"/>
      <c r="AY423" s="3758" t="n"/>
      <c r="AZ423" s="3758" t="n"/>
      <c r="BA423" s="1979" t="n"/>
      <c r="BB423" s="1982" t="n"/>
    </row>
    <row r="424">
      <c r="A424" s="1978" t="n"/>
      <c r="B424" s="1979" t="n"/>
      <c r="C424" s="1980" t="n"/>
      <c r="D424" s="3758" t="n"/>
      <c r="E424" s="3758" t="n"/>
      <c r="F424" s="3758" t="n"/>
      <c r="G424" s="3758" t="n"/>
      <c r="H424" s="3758" t="n"/>
      <c r="I424" s="3758" t="n"/>
      <c r="J424" s="3758" t="n"/>
      <c r="K424" s="3758" t="n"/>
      <c r="L424" s="3758" t="n"/>
      <c r="M424" s="3758" t="n"/>
      <c r="N424" s="3758" t="n"/>
      <c r="O424" s="3758" t="n"/>
      <c r="P424" s="1979" t="n"/>
      <c r="Q424" s="3758" t="n"/>
      <c r="R424" s="3758" t="n"/>
      <c r="S424" s="3758" t="n"/>
      <c r="T424" s="3758" t="n"/>
      <c r="U424" s="3758" t="n"/>
      <c r="V424" s="3758" t="n"/>
      <c r="W424" s="3758" t="n"/>
      <c r="X424" s="3758" t="n"/>
      <c r="Y424" s="3758" t="n"/>
      <c r="Z424" s="3758" t="n"/>
      <c r="AA424" s="3758" t="n"/>
      <c r="AB424" s="3758" t="n"/>
      <c r="AC424" s="3758" t="n"/>
      <c r="AD424" s="3758" t="n"/>
      <c r="AE424" s="3758" t="n"/>
      <c r="AF424" s="3758" t="n"/>
      <c r="AG424" s="3758" t="n"/>
      <c r="AH424" s="3758" t="n"/>
      <c r="AI424" s="3758" t="n"/>
      <c r="AJ424" s="3758" t="n"/>
      <c r="AK424" s="3758" t="n"/>
      <c r="AL424" s="3758" t="n"/>
      <c r="AM424" s="3758" t="n"/>
      <c r="AN424" s="3758" t="n"/>
      <c r="AO424" s="3758" t="n"/>
      <c r="AP424" s="3758" t="n"/>
      <c r="AQ424" s="3758" t="n"/>
      <c r="AR424" s="3758" t="n"/>
      <c r="AS424" s="3758" t="n"/>
      <c r="AT424" s="3758" t="n"/>
      <c r="AU424" s="3758" t="n"/>
      <c r="AV424" s="3758" t="n"/>
      <c r="AW424" s="3758" t="n"/>
      <c r="AX424" s="3758" t="n"/>
      <c r="AY424" s="3758" t="n"/>
      <c r="AZ424" s="3758" t="n"/>
      <c r="BA424" s="1979" t="n"/>
      <c r="BB424" s="1982" t="n"/>
    </row>
    <row r="425">
      <c r="A425" s="1978" t="n"/>
      <c r="B425" s="1979" t="n"/>
      <c r="C425" s="1980" t="n"/>
      <c r="D425" s="3758" t="n"/>
      <c r="E425" s="3758" t="n"/>
      <c r="F425" s="3758" t="n"/>
      <c r="G425" s="3758" t="n"/>
      <c r="H425" s="3758" t="n"/>
      <c r="I425" s="3758" t="n"/>
      <c r="J425" s="3758" t="n"/>
      <c r="K425" s="3758" t="n"/>
      <c r="L425" s="3758" t="n"/>
      <c r="M425" s="3758" t="n"/>
      <c r="N425" s="3758" t="n"/>
      <c r="O425" s="3758" t="n"/>
      <c r="P425" s="1979" t="n"/>
      <c r="Q425" s="3758" t="n"/>
      <c r="R425" s="3758" t="n"/>
      <c r="S425" s="3758" t="n"/>
      <c r="T425" s="3758" t="n"/>
      <c r="U425" s="3758" t="n"/>
      <c r="V425" s="3758" t="n"/>
      <c r="W425" s="3758" t="n"/>
      <c r="X425" s="3758" t="n"/>
      <c r="Y425" s="3758" t="n"/>
      <c r="Z425" s="3758" t="n"/>
      <c r="AA425" s="3758" t="n"/>
      <c r="AB425" s="3758" t="n"/>
      <c r="AC425" s="3758" t="n"/>
      <c r="AD425" s="3758" t="n"/>
      <c r="AE425" s="3758" t="n"/>
      <c r="AF425" s="3758" t="n"/>
      <c r="AG425" s="3758" t="n"/>
      <c r="AH425" s="3758" t="n"/>
      <c r="AI425" s="3758" t="n"/>
      <c r="AJ425" s="3758" t="n"/>
      <c r="AK425" s="3758" t="n"/>
      <c r="AL425" s="3758" t="n"/>
      <c r="AM425" s="3758" t="n"/>
      <c r="AN425" s="3758" t="n"/>
      <c r="AO425" s="3758" t="n"/>
      <c r="AP425" s="3758" t="n"/>
      <c r="AQ425" s="3758" t="n"/>
      <c r="AR425" s="3758" t="n"/>
      <c r="AS425" s="3758" t="n"/>
      <c r="AT425" s="3758" t="n"/>
      <c r="AU425" s="3758" t="n"/>
      <c r="AV425" s="3758" t="n"/>
      <c r="AW425" s="3758" t="n"/>
      <c r="AX425" s="3758" t="n"/>
      <c r="AY425" s="3758" t="n"/>
      <c r="AZ425" s="3758" t="n"/>
      <c r="BA425" s="1979" t="n"/>
      <c r="BB425" s="1982" t="n"/>
    </row>
    <row r="426">
      <c r="A426" s="1978" t="n"/>
      <c r="B426" s="1979" t="n"/>
      <c r="C426" s="1980" t="n"/>
      <c r="D426" s="3758" t="n"/>
      <c r="E426" s="3758" t="n"/>
      <c r="F426" s="3758" t="n"/>
      <c r="G426" s="3758" t="n"/>
      <c r="H426" s="3758" t="n"/>
      <c r="I426" s="3758" t="n"/>
      <c r="J426" s="3758" t="n"/>
      <c r="K426" s="3758" t="n"/>
      <c r="L426" s="3758" t="n"/>
      <c r="M426" s="3758" t="n"/>
      <c r="N426" s="3758" t="n"/>
      <c r="O426" s="3758" t="n"/>
      <c r="P426" s="1979" t="n"/>
      <c r="Q426" s="3758" t="n"/>
      <c r="R426" s="3758" t="n"/>
      <c r="S426" s="3758" t="n"/>
      <c r="T426" s="3758" t="n"/>
      <c r="U426" s="3758" t="n"/>
      <c r="V426" s="3758" t="n"/>
      <c r="W426" s="3758" t="n"/>
      <c r="X426" s="3758" t="n"/>
      <c r="Y426" s="3758" t="n"/>
      <c r="Z426" s="3758" t="n"/>
      <c r="AA426" s="3758" t="n"/>
      <c r="AB426" s="3758" t="n"/>
      <c r="AC426" s="3758" t="n"/>
      <c r="AD426" s="3758" t="n"/>
      <c r="AE426" s="3758" t="n"/>
      <c r="AF426" s="3758" t="n"/>
      <c r="AG426" s="3758" t="n"/>
      <c r="AH426" s="3758" t="n"/>
      <c r="AI426" s="3758" t="n"/>
      <c r="AJ426" s="3758" t="n"/>
      <c r="AK426" s="3758" t="n"/>
      <c r="AL426" s="3758" t="n"/>
      <c r="AM426" s="3758" t="n"/>
      <c r="AN426" s="3758" t="n"/>
      <c r="AO426" s="3758" t="n"/>
      <c r="AP426" s="3758" t="n"/>
      <c r="AQ426" s="3758" t="n"/>
      <c r="AR426" s="3758" t="n"/>
      <c r="AS426" s="3758" t="n"/>
      <c r="AT426" s="3758" t="n"/>
      <c r="AU426" s="3758" t="n"/>
      <c r="AV426" s="3758" t="n"/>
      <c r="AW426" s="3758" t="n"/>
      <c r="AX426" s="3758" t="n"/>
      <c r="AY426" s="3758" t="n"/>
      <c r="AZ426" s="3758" t="n"/>
      <c r="BA426" s="1979" t="n"/>
      <c r="BB426" s="1982" t="n"/>
    </row>
    <row r="427">
      <c r="A427" s="1978" t="n"/>
      <c r="B427" s="1979" t="n"/>
      <c r="C427" s="1980" t="n"/>
      <c r="D427" s="3758" t="n"/>
      <c r="E427" s="3758" t="n"/>
      <c r="F427" s="3758" t="n"/>
      <c r="G427" s="3758" t="n"/>
      <c r="H427" s="3758" t="n"/>
      <c r="I427" s="3758" t="n"/>
      <c r="J427" s="3758" t="n"/>
      <c r="K427" s="3758" t="n"/>
      <c r="L427" s="3758" t="n"/>
      <c r="M427" s="3758" t="n"/>
      <c r="N427" s="3758" t="n"/>
      <c r="O427" s="3758" t="n"/>
      <c r="P427" s="1979" t="n"/>
      <c r="Q427" s="3758" t="n"/>
      <c r="R427" s="3758" t="n"/>
      <c r="S427" s="3758" t="n"/>
      <c r="T427" s="3758" t="n"/>
      <c r="U427" s="3758" t="n"/>
      <c r="V427" s="3758" t="n"/>
      <c r="W427" s="3758" t="n"/>
      <c r="X427" s="3758" t="n"/>
      <c r="Y427" s="3758" t="n"/>
      <c r="Z427" s="3758" t="n"/>
      <c r="AA427" s="3758" t="n"/>
      <c r="AB427" s="3758" t="n"/>
      <c r="AC427" s="3758" t="n"/>
      <c r="AD427" s="3758" t="n"/>
      <c r="AE427" s="3758" t="n"/>
      <c r="AF427" s="3758" t="n"/>
      <c r="AG427" s="3758" t="n"/>
      <c r="AH427" s="3758" t="n"/>
      <c r="AI427" s="3758" t="n"/>
      <c r="AJ427" s="3758" t="n"/>
      <c r="AK427" s="3758" t="n"/>
      <c r="AL427" s="3758" t="n"/>
      <c r="AM427" s="3758" t="n"/>
      <c r="AN427" s="3758" t="n"/>
      <c r="AO427" s="3758" t="n"/>
      <c r="AP427" s="3758" t="n"/>
      <c r="AQ427" s="3758" t="n"/>
      <c r="AR427" s="3758" t="n"/>
      <c r="AS427" s="3758" t="n"/>
      <c r="AT427" s="3758" t="n"/>
      <c r="AU427" s="3758" t="n"/>
      <c r="AV427" s="3758" t="n"/>
      <c r="AW427" s="3758" t="n"/>
      <c r="AX427" s="3758" t="n"/>
      <c r="AY427" s="3758" t="n"/>
      <c r="AZ427" s="3758" t="n"/>
      <c r="BA427" s="1979" t="n"/>
      <c r="BB427" s="1982" t="n"/>
    </row>
    <row r="428">
      <c r="A428" s="1978" t="n"/>
      <c r="B428" s="1979" t="n"/>
      <c r="C428" s="1980" t="n"/>
      <c r="D428" s="3758" t="n"/>
      <c r="E428" s="3758" t="n"/>
      <c r="F428" s="3758" t="n"/>
      <c r="G428" s="3758" t="n"/>
      <c r="H428" s="3758" t="n"/>
      <c r="I428" s="3758" t="n"/>
      <c r="J428" s="3758" t="n"/>
      <c r="K428" s="3758" t="n"/>
      <c r="L428" s="3758" t="n"/>
      <c r="M428" s="3758" t="n"/>
      <c r="N428" s="3758" t="n"/>
      <c r="O428" s="3758" t="n"/>
      <c r="P428" s="1979" t="n"/>
      <c r="Q428" s="3758" t="n"/>
      <c r="R428" s="3758" t="n"/>
      <c r="S428" s="3758" t="n"/>
      <c r="T428" s="3758" t="n"/>
      <c r="U428" s="3758" t="n"/>
      <c r="V428" s="3758" t="n"/>
      <c r="W428" s="3758" t="n"/>
      <c r="X428" s="3758" t="n"/>
      <c r="Y428" s="3758" t="n"/>
      <c r="Z428" s="3758" t="n"/>
      <c r="AA428" s="3758" t="n"/>
      <c r="AB428" s="3758" t="n"/>
      <c r="AC428" s="3758" t="n"/>
      <c r="AD428" s="3758" t="n"/>
      <c r="AE428" s="3758" t="n"/>
      <c r="AF428" s="3758" t="n"/>
      <c r="AG428" s="3758" t="n"/>
      <c r="AH428" s="3758" t="n"/>
      <c r="AI428" s="3758" t="n"/>
      <c r="AJ428" s="3758" t="n"/>
      <c r="AK428" s="3758" t="n"/>
      <c r="AL428" s="3758" t="n"/>
      <c r="AM428" s="3758" t="n"/>
      <c r="AN428" s="3758" t="n"/>
      <c r="AO428" s="3758" t="n"/>
      <c r="AP428" s="3758" t="n"/>
      <c r="AQ428" s="3758" t="n"/>
      <c r="AR428" s="3758" t="n"/>
      <c r="AS428" s="3758" t="n"/>
      <c r="AT428" s="3758" t="n"/>
      <c r="AU428" s="3758" t="n"/>
      <c r="AV428" s="3758" t="n"/>
      <c r="AW428" s="3758" t="n"/>
      <c r="AX428" s="3758" t="n"/>
      <c r="AY428" s="3758" t="n"/>
      <c r="AZ428" s="3758" t="n"/>
      <c r="BA428" s="1979" t="n"/>
      <c r="BB428" s="1982" t="n"/>
    </row>
    <row r="429">
      <c r="A429" s="1978" t="n"/>
      <c r="B429" s="1979" t="n"/>
      <c r="C429" s="1980" t="n"/>
      <c r="D429" s="3758" t="n"/>
      <c r="E429" s="3758" t="n"/>
      <c r="F429" s="3758" t="n"/>
      <c r="G429" s="3758" t="n"/>
      <c r="H429" s="3758" t="n"/>
      <c r="I429" s="3758" t="n"/>
      <c r="J429" s="3758" t="n"/>
      <c r="K429" s="3758" t="n"/>
      <c r="L429" s="3758" t="n"/>
      <c r="M429" s="3758" t="n"/>
      <c r="N429" s="3758" t="n"/>
      <c r="O429" s="3758" t="n"/>
      <c r="P429" s="1979" t="n"/>
      <c r="Q429" s="3758" t="n"/>
      <c r="R429" s="3758" t="n"/>
      <c r="S429" s="3758" t="n"/>
      <c r="T429" s="3758" t="n"/>
      <c r="U429" s="3758" t="n"/>
      <c r="V429" s="3758" t="n"/>
      <c r="W429" s="3758" t="n"/>
      <c r="X429" s="3758" t="n"/>
      <c r="Y429" s="3758" t="n"/>
      <c r="Z429" s="3758" t="n"/>
      <c r="AA429" s="3758" t="n"/>
      <c r="AB429" s="3758" t="n"/>
      <c r="AC429" s="3758" t="n"/>
      <c r="AD429" s="3758" t="n"/>
      <c r="AE429" s="3758" t="n"/>
      <c r="AF429" s="3758" t="n"/>
      <c r="AG429" s="3758" t="n"/>
      <c r="AH429" s="3758" t="n"/>
      <c r="AI429" s="3758" t="n"/>
      <c r="AJ429" s="3758" t="n"/>
      <c r="AK429" s="3758" t="n"/>
      <c r="AL429" s="3758" t="n"/>
      <c r="AM429" s="3758" t="n"/>
      <c r="AN429" s="3758" t="n"/>
      <c r="AO429" s="3758" t="n"/>
      <c r="AP429" s="3758" t="n"/>
      <c r="AQ429" s="3758" t="n"/>
      <c r="AR429" s="3758" t="n"/>
      <c r="AS429" s="3758" t="n"/>
      <c r="AT429" s="3758" t="n"/>
      <c r="AU429" s="3758" t="n"/>
      <c r="AV429" s="3758" t="n"/>
      <c r="AW429" s="3758" t="n"/>
      <c r="AX429" s="3758" t="n"/>
      <c r="AY429" s="3758" t="n"/>
      <c r="AZ429" s="3758" t="n"/>
      <c r="BA429" s="1979" t="n"/>
      <c r="BB429" s="1982" t="n"/>
    </row>
    <row r="430">
      <c r="A430" s="1978" t="n"/>
      <c r="B430" s="1979" t="n"/>
      <c r="C430" s="1980" t="n"/>
      <c r="D430" s="3758" t="n"/>
      <c r="E430" s="3758" t="n"/>
      <c r="F430" s="3758" t="n"/>
      <c r="G430" s="3758" t="n"/>
      <c r="H430" s="3758" t="n"/>
      <c r="I430" s="3758" t="n"/>
      <c r="J430" s="3758" t="n"/>
      <c r="K430" s="3758" t="n"/>
      <c r="L430" s="3758" t="n"/>
      <c r="M430" s="3758" t="n"/>
      <c r="N430" s="3758" t="n"/>
      <c r="O430" s="3758" t="n"/>
      <c r="P430" s="1979" t="n"/>
      <c r="Q430" s="3758" t="n"/>
      <c r="R430" s="3758" t="n"/>
      <c r="S430" s="3758" t="n"/>
      <c r="T430" s="3758" t="n"/>
      <c r="U430" s="3758" t="n"/>
      <c r="V430" s="3758" t="n"/>
      <c r="W430" s="3758" t="n"/>
      <c r="X430" s="3758" t="n"/>
      <c r="Y430" s="3758" t="n"/>
      <c r="Z430" s="3758" t="n"/>
      <c r="AA430" s="3758" t="n"/>
      <c r="AB430" s="3758" t="n"/>
      <c r="AC430" s="3758" t="n"/>
      <c r="AD430" s="3758" t="n"/>
      <c r="AE430" s="3758" t="n"/>
      <c r="AF430" s="3758" t="n"/>
      <c r="AG430" s="3758" t="n"/>
      <c r="AH430" s="3758" t="n"/>
      <c r="AI430" s="3758" t="n"/>
      <c r="AJ430" s="3758" t="n"/>
      <c r="AK430" s="3758" t="n"/>
      <c r="AL430" s="3758" t="n"/>
      <c r="AM430" s="3758" t="n"/>
      <c r="AN430" s="3758" t="n"/>
      <c r="AO430" s="3758" t="n"/>
      <c r="AP430" s="3758" t="n"/>
      <c r="AQ430" s="3758" t="n"/>
      <c r="AR430" s="3758" t="n"/>
      <c r="AS430" s="3758" t="n"/>
      <c r="AT430" s="3758" t="n"/>
      <c r="AU430" s="3758" t="n"/>
      <c r="AV430" s="3758" t="n"/>
      <c r="AW430" s="3758" t="n"/>
      <c r="AX430" s="3758" t="n"/>
      <c r="AY430" s="3758" t="n"/>
      <c r="AZ430" s="3758" t="n"/>
      <c r="BA430" s="1979" t="n"/>
      <c r="BB430" s="1982" t="n"/>
    </row>
    <row r="431">
      <c r="A431" s="1978" t="n"/>
      <c r="B431" s="1979" t="n"/>
      <c r="C431" s="1980" t="n"/>
      <c r="D431" s="3758" t="n"/>
      <c r="E431" s="3758" t="n"/>
      <c r="F431" s="3758" t="n"/>
      <c r="G431" s="3758" t="n"/>
      <c r="H431" s="3758" t="n"/>
      <c r="I431" s="3758" t="n"/>
      <c r="J431" s="3758" t="n"/>
      <c r="K431" s="3758" t="n"/>
      <c r="L431" s="3758" t="n"/>
      <c r="M431" s="3758" t="n"/>
      <c r="N431" s="3758" t="n"/>
      <c r="O431" s="3758" t="n"/>
      <c r="P431" s="1979" t="n"/>
      <c r="Q431" s="3758" t="n"/>
      <c r="R431" s="3758" t="n"/>
      <c r="S431" s="3758" t="n"/>
      <c r="T431" s="3758" t="n"/>
      <c r="U431" s="3758" t="n"/>
      <c r="V431" s="3758" t="n"/>
      <c r="W431" s="3758" t="n"/>
      <c r="X431" s="3758" t="n"/>
      <c r="Y431" s="3758" t="n"/>
      <c r="Z431" s="3758" t="n"/>
      <c r="AA431" s="3758" t="n"/>
      <c r="AB431" s="3758" t="n"/>
      <c r="AC431" s="3758" t="n"/>
      <c r="AD431" s="3758" t="n"/>
      <c r="AE431" s="3758" t="n"/>
      <c r="AF431" s="3758" t="n"/>
      <c r="AG431" s="3758" t="n"/>
      <c r="AH431" s="3758" t="n"/>
      <c r="AI431" s="3758" t="n"/>
      <c r="AJ431" s="3758" t="n"/>
      <c r="AK431" s="3758" t="n"/>
      <c r="AL431" s="3758" t="n"/>
      <c r="AM431" s="3758" t="n"/>
      <c r="AN431" s="3758" t="n"/>
      <c r="AO431" s="3758" t="n"/>
      <c r="AP431" s="3758" t="n"/>
      <c r="AQ431" s="3758" t="n"/>
      <c r="AR431" s="3758" t="n"/>
      <c r="AS431" s="3758" t="n"/>
      <c r="AT431" s="3758" t="n"/>
      <c r="AU431" s="3758" t="n"/>
      <c r="AV431" s="3758" t="n"/>
      <c r="AW431" s="3758" t="n"/>
      <c r="AX431" s="3758" t="n"/>
      <c r="AY431" s="3758" t="n"/>
      <c r="AZ431" s="3758" t="n"/>
      <c r="BA431" s="1979" t="n"/>
      <c r="BB431" s="1982" t="n"/>
    </row>
    <row r="432">
      <c r="A432" s="1978" t="n"/>
      <c r="B432" s="1979" t="n"/>
      <c r="C432" s="1980" t="n"/>
      <c r="D432" s="3758" t="n"/>
      <c r="E432" s="3758" t="n"/>
      <c r="F432" s="3758" t="n"/>
      <c r="G432" s="3758" t="n"/>
      <c r="H432" s="3758" t="n"/>
      <c r="I432" s="3758" t="n"/>
      <c r="J432" s="3758" t="n"/>
      <c r="K432" s="3758" t="n"/>
      <c r="L432" s="3758" t="n"/>
      <c r="M432" s="3758" t="n"/>
      <c r="N432" s="3758" t="n"/>
      <c r="O432" s="3758" t="n"/>
      <c r="P432" s="1979" t="n"/>
      <c r="Q432" s="3758" t="n"/>
      <c r="R432" s="3758" t="n"/>
      <c r="S432" s="3758" t="n"/>
      <c r="T432" s="3758" t="n"/>
      <c r="U432" s="3758" t="n"/>
      <c r="V432" s="3758" t="n"/>
      <c r="W432" s="3758" t="n"/>
      <c r="X432" s="3758" t="n"/>
      <c r="Y432" s="3758" t="n"/>
      <c r="Z432" s="3758" t="n"/>
      <c r="AA432" s="3758" t="n"/>
      <c r="AB432" s="3758" t="n"/>
      <c r="AC432" s="3758" t="n"/>
      <c r="AD432" s="3758" t="n"/>
      <c r="AE432" s="3758" t="n"/>
      <c r="AF432" s="3758" t="n"/>
      <c r="AG432" s="3758" t="n"/>
      <c r="AH432" s="3758" t="n"/>
      <c r="AI432" s="3758" t="n"/>
      <c r="AJ432" s="3758" t="n"/>
      <c r="AK432" s="3758" t="n"/>
      <c r="AL432" s="3758" t="n"/>
      <c r="AM432" s="3758" t="n"/>
      <c r="AN432" s="3758" t="n"/>
      <c r="AO432" s="3758" t="n"/>
      <c r="AP432" s="3758" t="n"/>
      <c r="AQ432" s="3758" t="n"/>
      <c r="AR432" s="3758" t="n"/>
      <c r="AS432" s="3758" t="n"/>
      <c r="AT432" s="3758" t="n"/>
      <c r="AU432" s="3758" t="n"/>
      <c r="AV432" s="3758" t="n"/>
      <c r="AW432" s="3758" t="n"/>
      <c r="AX432" s="3758" t="n"/>
      <c r="AY432" s="3758" t="n"/>
      <c r="AZ432" s="3758" t="n"/>
      <c r="BA432" s="1979" t="n"/>
      <c r="BB432" s="1982" t="n"/>
    </row>
    <row r="433">
      <c r="A433" s="1978" t="n"/>
      <c r="B433" s="1979" t="n"/>
      <c r="C433" s="1980" t="n"/>
      <c r="D433" s="3758" t="n"/>
      <c r="E433" s="3758" t="n"/>
      <c r="F433" s="3758" t="n"/>
      <c r="G433" s="3758" t="n"/>
      <c r="H433" s="3758" t="n"/>
      <c r="I433" s="3758" t="n"/>
      <c r="J433" s="3758" t="n"/>
      <c r="K433" s="3758" t="n"/>
      <c r="L433" s="3758" t="n"/>
      <c r="M433" s="3758" t="n"/>
      <c r="N433" s="3758" t="n"/>
      <c r="O433" s="3758" t="n"/>
      <c r="P433" s="1979" t="n"/>
      <c r="Q433" s="3758" t="n"/>
      <c r="R433" s="3758" t="n"/>
      <c r="S433" s="3758" t="n"/>
      <c r="T433" s="3758" t="n"/>
      <c r="U433" s="3758" t="n"/>
      <c r="V433" s="3758" t="n"/>
      <c r="W433" s="3758" t="n"/>
      <c r="X433" s="3758" t="n"/>
      <c r="Y433" s="3758" t="n"/>
      <c r="Z433" s="3758" t="n"/>
      <c r="AA433" s="3758" t="n"/>
      <c r="AB433" s="3758" t="n"/>
      <c r="AC433" s="3758" t="n"/>
      <c r="AD433" s="3758" t="n"/>
      <c r="AE433" s="3758" t="n"/>
      <c r="AF433" s="3758" t="n"/>
      <c r="AG433" s="3758" t="n"/>
      <c r="AH433" s="3758" t="n"/>
      <c r="AI433" s="3758" t="n"/>
      <c r="AJ433" s="3758" t="n"/>
      <c r="AK433" s="3758" t="n"/>
      <c r="AL433" s="3758" t="n"/>
      <c r="AM433" s="3758" t="n"/>
      <c r="AN433" s="3758" t="n"/>
      <c r="AO433" s="3758" t="n"/>
      <c r="AP433" s="3758" t="n"/>
      <c r="AQ433" s="3758" t="n"/>
      <c r="AR433" s="3758" t="n"/>
      <c r="AS433" s="3758" t="n"/>
      <c r="AT433" s="3758" t="n"/>
      <c r="AU433" s="3758" t="n"/>
      <c r="AV433" s="3758" t="n"/>
      <c r="AW433" s="3758" t="n"/>
      <c r="AX433" s="3758" t="n"/>
      <c r="AY433" s="3758" t="n"/>
      <c r="AZ433" s="3758" t="n"/>
      <c r="BA433" s="1979" t="n"/>
      <c r="BB433" s="1982" t="n"/>
    </row>
    <row r="434">
      <c r="A434" s="1978" t="n"/>
      <c r="B434" s="1979" t="n"/>
      <c r="C434" s="1980" t="n"/>
      <c r="D434" s="3758" t="n"/>
      <c r="E434" s="3758" t="n"/>
      <c r="F434" s="3758" t="n"/>
      <c r="G434" s="3758" t="n"/>
      <c r="H434" s="3758" t="n"/>
      <c r="I434" s="3758" t="n"/>
      <c r="J434" s="3758" t="n"/>
      <c r="K434" s="3758" t="n"/>
      <c r="L434" s="3758" t="n"/>
      <c r="M434" s="3758" t="n"/>
      <c r="N434" s="3758" t="n"/>
      <c r="O434" s="3758" t="n"/>
      <c r="P434" s="1979" t="n"/>
      <c r="Q434" s="3758" t="n"/>
      <c r="R434" s="3758" t="n"/>
      <c r="S434" s="3758" t="n"/>
      <c r="T434" s="3758" t="n"/>
      <c r="U434" s="3758" t="n"/>
      <c r="V434" s="3758" t="n"/>
      <c r="W434" s="3758" t="n"/>
      <c r="X434" s="3758" t="n"/>
      <c r="Y434" s="3758" t="n"/>
      <c r="Z434" s="3758" t="n"/>
      <c r="AA434" s="3758" t="n"/>
      <c r="AB434" s="3758" t="n"/>
      <c r="AC434" s="3758" t="n"/>
      <c r="AD434" s="3758" t="n"/>
      <c r="AE434" s="3758" t="n"/>
      <c r="AF434" s="3758" t="n"/>
      <c r="AG434" s="3758" t="n"/>
      <c r="AH434" s="3758" t="n"/>
      <c r="AI434" s="3758" t="n"/>
      <c r="AJ434" s="3758" t="n"/>
      <c r="AK434" s="3758" t="n"/>
      <c r="AL434" s="3758" t="n"/>
      <c r="AM434" s="3758" t="n"/>
      <c r="AN434" s="3758" t="n"/>
      <c r="AO434" s="3758" t="n"/>
      <c r="AP434" s="3758" t="n"/>
      <c r="AQ434" s="3758" t="n"/>
      <c r="AR434" s="3758" t="n"/>
      <c r="AS434" s="3758" t="n"/>
      <c r="AT434" s="3758" t="n"/>
      <c r="AU434" s="3758" t="n"/>
      <c r="AV434" s="3758" t="n"/>
      <c r="AW434" s="3758" t="n"/>
      <c r="AX434" s="3758" t="n"/>
      <c r="AY434" s="3758" t="n"/>
      <c r="AZ434" s="3758" t="n"/>
      <c r="BA434" s="1979" t="n"/>
      <c r="BB434" s="1982" t="n"/>
    </row>
    <row r="435">
      <c r="A435" s="1978" t="n"/>
      <c r="B435" s="1979" t="n"/>
      <c r="C435" s="1980" t="n"/>
      <c r="D435" s="3758" t="n"/>
      <c r="E435" s="3758" t="n"/>
      <c r="F435" s="3758" t="n"/>
      <c r="G435" s="3758" t="n"/>
      <c r="H435" s="3758" t="n"/>
      <c r="I435" s="3758" t="n"/>
      <c r="J435" s="3758" t="n"/>
      <c r="K435" s="3758" t="n"/>
      <c r="L435" s="3758" t="n"/>
      <c r="M435" s="3758" t="n"/>
      <c r="N435" s="3758" t="n"/>
      <c r="O435" s="3758" t="n"/>
      <c r="P435" s="1979" t="n"/>
      <c r="Q435" s="3758" t="n"/>
      <c r="R435" s="3758" t="n"/>
      <c r="S435" s="3758" t="n"/>
      <c r="T435" s="3758" t="n"/>
      <c r="U435" s="3758" t="n"/>
      <c r="V435" s="3758" t="n"/>
      <c r="W435" s="3758" t="n"/>
      <c r="X435" s="3758" t="n"/>
      <c r="Y435" s="3758" t="n"/>
      <c r="Z435" s="3758" t="n"/>
      <c r="AA435" s="3758" t="n"/>
      <c r="AB435" s="3758" t="n"/>
      <c r="AC435" s="3758" t="n"/>
      <c r="AD435" s="3758" t="n"/>
      <c r="AE435" s="3758" t="n"/>
      <c r="AF435" s="3758" t="n"/>
      <c r="AG435" s="3758" t="n"/>
      <c r="AH435" s="3758" t="n"/>
      <c r="AI435" s="3758" t="n"/>
      <c r="AJ435" s="3758" t="n"/>
      <c r="AK435" s="3758" t="n"/>
      <c r="AL435" s="3758" t="n"/>
      <c r="AM435" s="3758" t="n"/>
      <c r="AN435" s="3758" t="n"/>
      <c r="AO435" s="3758" t="n"/>
      <c r="AP435" s="3758" t="n"/>
      <c r="AQ435" s="3758" t="n"/>
      <c r="AR435" s="3758" t="n"/>
      <c r="AS435" s="3758" t="n"/>
      <c r="AT435" s="3758" t="n"/>
      <c r="AU435" s="3758" t="n"/>
      <c r="AV435" s="3758" t="n"/>
      <c r="AW435" s="3758" t="n"/>
      <c r="AX435" s="3758" t="n"/>
      <c r="AY435" s="3758" t="n"/>
      <c r="AZ435" s="3758" t="n"/>
      <c r="BA435" s="1979" t="n"/>
      <c r="BB435" s="1982" t="n"/>
    </row>
    <row r="436">
      <c r="A436" s="1978" t="n"/>
      <c r="B436" s="1979" t="n"/>
      <c r="C436" s="1980" t="n"/>
      <c r="D436" s="3758" t="n"/>
      <c r="E436" s="3758" t="n"/>
      <c r="F436" s="3758" t="n"/>
      <c r="G436" s="3758" t="n"/>
      <c r="H436" s="3758" t="n"/>
      <c r="I436" s="3758" t="n"/>
      <c r="J436" s="3758" t="n"/>
      <c r="K436" s="3758" t="n"/>
      <c r="L436" s="3758" t="n"/>
      <c r="M436" s="3758" t="n"/>
      <c r="N436" s="3758" t="n"/>
      <c r="O436" s="3758" t="n"/>
      <c r="P436" s="1979" t="n"/>
      <c r="Q436" s="3758" t="n"/>
      <c r="R436" s="3758" t="n"/>
      <c r="S436" s="3758" t="n"/>
      <c r="T436" s="3758" t="n"/>
      <c r="U436" s="3758" t="n"/>
      <c r="V436" s="3758" t="n"/>
      <c r="W436" s="3758" t="n"/>
      <c r="X436" s="3758" t="n"/>
      <c r="Y436" s="3758" t="n"/>
      <c r="Z436" s="3758" t="n"/>
      <c r="AA436" s="3758" t="n"/>
      <c r="AB436" s="3758" t="n"/>
      <c r="AC436" s="3758" t="n"/>
      <c r="AD436" s="3758" t="n"/>
      <c r="AE436" s="3758" t="n"/>
      <c r="AF436" s="3758" t="n"/>
      <c r="AG436" s="3758" t="n"/>
      <c r="AH436" s="3758" t="n"/>
      <c r="AI436" s="3758" t="n"/>
      <c r="AJ436" s="3758" t="n"/>
      <c r="AK436" s="3758" t="n"/>
      <c r="AL436" s="3758" t="n"/>
      <c r="AM436" s="3758" t="n"/>
      <c r="AN436" s="3758" t="n"/>
      <c r="AO436" s="3758" t="n"/>
      <c r="AP436" s="3758" t="n"/>
      <c r="AQ436" s="3758" t="n"/>
      <c r="AR436" s="3758" t="n"/>
      <c r="AS436" s="3758" t="n"/>
      <c r="AT436" s="3758" t="n"/>
      <c r="AU436" s="3758" t="n"/>
      <c r="AV436" s="3758" t="n"/>
      <c r="AW436" s="3758" t="n"/>
      <c r="AX436" s="3758" t="n"/>
      <c r="AY436" s="3758" t="n"/>
      <c r="AZ436" s="3758" t="n"/>
      <c r="BA436" s="1979" t="n"/>
      <c r="BB436" s="1982" t="n"/>
    </row>
    <row r="437">
      <c r="A437" s="1978" t="n"/>
      <c r="B437" s="1979" t="n"/>
      <c r="C437" s="1980" t="n"/>
      <c r="D437" s="3758" t="n"/>
      <c r="E437" s="3758" t="n"/>
      <c r="F437" s="3758" t="n"/>
      <c r="G437" s="3758" t="n"/>
      <c r="H437" s="3758" t="n"/>
      <c r="I437" s="3758" t="n"/>
      <c r="J437" s="3758" t="n"/>
      <c r="K437" s="3758" t="n"/>
      <c r="L437" s="3758" t="n"/>
      <c r="M437" s="3758" t="n"/>
      <c r="N437" s="3758" t="n"/>
      <c r="O437" s="3758" t="n"/>
      <c r="P437" s="1979" t="n"/>
      <c r="Q437" s="3758" t="n"/>
      <c r="R437" s="3758" t="n"/>
      <c r="S437" s="3758" t="n"/>
      <c r="T437" s="3758" t="n"/>
      <c r="U437" s="3758" t="n"/>
      <c r="V437" s="3758" t="n"/>
      <c r="W437" s="3758" t="n"/>
      <c r="X437" s="3758" t="n"/>
      <c r="Y437" s="3758" t="n"/>
      <c r="Z437" s="3758" t="n"/>
      <c r="AA437" s="3758" t="n"/>
      <c r="AB437" s="3758" t="n"/>
      <c r="AC437" s="3758" t="n"/>
      <c r="AD437" s="3758" t="n"/>
      <c r="AE437" s="3758" t="n"/>
      <c r="AF437" s="3758" t="n"/>
      <c r="AG437" s="3758" t="n"/>
      <c r="AH437" s="3758" t="n"/>
      <c r="AI437" s="3758" t="n"/>
      <c r="AJ437" s="3758" t="n"/>
      <c r="AK437" s="3758" t="n"/>
      <c r="AL437" s="3758" t="n"/>
      <c r="AM437" s="3758" t="n"/>
      <c r="AN437" s="3758" t="n"/>
      <c r="AO437" s="3758" t="n"/>
      <c r="AP437" s="3758" t="n"/>
      <c r="AQ437" s="3758" t="n"/>
      <c r="AR437" s="3758" t="n"/>
      <c r="AS437" s="3758" t="n"/>
      <c r="AT437" s="3758" t="n"/>
      <c r="AU437" s="3758" t="n"/>
      <c r="AV437" s="3758" t="n"/>
      <c r="AW437" s="3758" t="n"/>
      <c r="AX437" s="3758" t="n"/>
      <c r="AY437" s="3758" t="n"/>
      <c r="AZ437" s="3758" t="n"/>
      <c r="BA437" s="1979" t="n"/>
      <c r="BB437" s="1982" t="n"/>
    </row>
    <row r="438">
      <c r="A438" s="1978" t="n"/>
      <c r="B438" s="1979" t="n"/>
      <c r="C438" s="1980" t="n"/>
      <c r="D438" s="3758" t="n"/>
      <c r="E438" s="3758" t="n"/>
      <c r="F438" s="3758" t="n"/>
      <c r="G438" s="3758" t="n"/>
      <c r="H438" s="3758" t="n"/>
      <c r="I438" s="3758" t="n"/>
      <c r="J438" s="3758" t="n"/>
      <c r="K438" s="3758" t="n"/>
      <c r="L438" s="3758" t="n"/>
      <c r="M438" s="3758" t="n"/>
      <c r="N438" s="3758" t="n"/>
      <c r="O438" s="3758" t="n"/>
      <c r="P438" s="1979" t="n"/>
      <c r="Q438" s="3758" t="n"/>
      <c r="R438" s="3758" t="n"/>
      <c r="S438" s="3758" t="n"/>
      <c r="T438" s="3758" t="n"/>
      <c r="U438" s="3758" t="n"/>
      <c r="V438" s="3758" t="n"/>
      <c r="W438" s="3758" t="n"/>
      <c r="X438" s="3758" t="n"/>
      <c r="Y438" s="3758" t="n"/>
      <c r="Z438" s="3758" t="n"/>
      <c r="AA438" s="3758" t="n"/>
      <c r="AB438" s="3758" t="n"/>
      <c r="AC438" s="3758" t="n"/>
      <c r="AD438" s="3758" t="n"/>
      <c r="AE438" s="3758" t="n"/>
      <c r="AF438" s="3758" t="n"/>
      <c r="AG438" s="3758" t="n"/>
      <c r="AH438" s="3758" t="n"/>
      <c r="AI438" s="3758" t="n"/>
      <c r="AJ438" s="3758" t="n"/>
      <c r="AK438" s="3758" t="n"/>
      <c r="AL438" s="3758" t="n"/>
      <c r="AM438" s="3758" t="n"/>
      <c r="AN438" s="3758" t="n"/>
      <c r="AO438" s="3758" t="n"/>
      <c r="AP438" s="3758" t="n"/>
      <c r="AQ438" s="3758" t="n"/>
      <c r="AR438" s="3758" t="n"/>
      <c r="AS438" s="3758" t="n"/>
      <c r="AT438" s="3758" t="n"/>
      <c r="AU438" s="3758" t="n"/>
      <c r="AV438" s="3758" t="n"/>
      <c r="AW438" s="3758" t="n"/>
      <c r="AX438" s="3758" t="n"/>
      <c r="AY438" s="3758" t="n"/>
      <c r="AZ438" s="3758" t="n"/>
      <c r="BA438" s="1979" t="n"/>
      <c r="BB438" s="1982" t="n"/>
    </row>
    <row r="439">
      <c r="A439" s="1978" t="n"/>
      <c r="B439" s="1979" t="n"/>
      <c r="C439" s="1980" t="n"/>
      <c r="D439" s="3758" t="n"/>
      <c r="E439" s="3758" t="n"/>
      <c r="F439" s="3758" t="n"/>
      <c r="G439" s="3758" t="n"/>
      <c r="H439" s="3758" t="n"/>
      <c r="I439" s="3758" t="n"/>
      <c r="J439" s="3758" t="n"/>
      <c r="K439" s="3758" t="n"/>
      <c r="L439" s="3758" t="n"/>
      <c r="M439" s="3758" t="n"/>
      <c r="N439" s="3758" t="n"/>
      <c r="O439" s="3758" t="n"/>
      <c r="P439" s="1979" t="n"/>
      <c r="Q439" s="3758" t="n"/>
      <c r="R439" s="3758" t="n"/>
      <c r="S439" s="3758" t="n"/>
      <c r="T439" s="3758" t="n"/>
      <c r="U439" s="3758" t="n"/>
      <c r="V439" s="3758" t="n"/>
      <c r="W439" s="3758" t="n"/>
      <c r="X439" s="3758" t="n"/>
      <c r="Y439" s="3758" t="n"/>
      <c r="Z439" s="3758" t="n"/>
      <c r="AA439" s="3758" t="n"/>
      <c r="AB439" s="3758" t="n"/>
      <c r="AC439" s="3758" t="n"/>
      <c r="AD439" s="3758" t="n"/>
      <c r="AE439" s="3758" t="n"/>
      <c r="AF439" s="3758" t="n"/>
      <c r="AG439" s="3758" t="n"/>
      <c r="AH439" s="3758" t="n"/>
      <c r="AI439" s="3758" t="n"/>
      <c r="AJ439" s="3758" t="n"/>
      <c r="AK439" s="3758" t="n"/>
      <c r="AL439" s="3758" t="n"/>
      <c r="AM439" s="3758" t="n"/>
      <c r="AN439" s="3758" t="n"/>
      <c r="AO439" s="3758" t="n"/>
      <c r="AP439" s="3758" t="n"/>
      <c r="AQ439" s="3758" t="n"/>
      <c r="AR439" s="3758" t="n"/>
      <c r="AS439" s="3758" t="n"/>
      <c r="AT439" s="3758" t="n"/>
      <c r="AU439" s="3758" t="n"/>
      <c r="AV439" s="3758" t="n"/>
      <c r="AW439" s="3758" t="n"/>
      <c r="AX439" s="3758" t="n"/>
      <c r="AY439" s="3758" t="n"/>
      <c r="AZ439" s="3758" t="n"/>
      <c r="BA439" s="1979" t="n"/>
      <c r="BB439" s="1982" t="n"/>
    </row>
    <row r="440">
      <c r="A440" s="1978" t="n"/>
      <c r="B440" s="1979" t="n"/>
      <c r="C440" s="1980" t="n"/>
      <c r="D440" s="3758" t="n"/>
      <c r="E440" s="3758" t="n"/>
      <c r="F440" s="3758" t="n"/>
      <c r="G440" s="3758" t="n"/>
      <c r="H440" s="3758" t="n"/>
      <c r="I440" s="3758" t="n"/>
      <c r="J440" s="3758" t="n"/>
      <c r="K440" s="3758" t="n"/>
      <c r="L440" s="3758" t="n"/>
      <c r="M440" s="3758" t="n"/>
      <c r="N440" s="3758" t="n"/>
      <c r="O440" s="3758" t="n"/>
      <c r="P440" s="1979" t="n"/>
      <c r="Q440" s="3758" t="n"/>
      <c r="R440" s="3758" t="n"/>
      <c r="S440" s="3758" t="n"/>
      <c r="T440" s="3758" t="n"/>
      <c r="U440" s="3758" t="n"/>
      <c r="V440" s="3758" t="n"/>
      <c r="W440" s="3758" t="n"/>
      <c r="X440" s="3758" t="n"/>
      <c r="Y440" s="3758" t="n"/>
      <c r="Z440" s="3758" t="n"/>
      <c r="AA440" s="3758" t="n"/>
      <c r="AB440" s="3758" t="n"/>
      <c r="AC440" s="3758" t="n"/>
      <c r="AD440" s="3758" t="n"/>
      <c r="AE440" s="3758" t="n"/>
      <c r="AF440" s="3758" t="n"/>
      <c r="AG440" s="3758" t="n"/>
      <c r="AH440" s="3758" t="n"/>
      <c r="AI440" s="3758" t="n"/>
      <c r="AJ440" s="3758" t="n"/>
      <c r="AK440" s="3758" t="n"/>
      <c r="AL440" s="3758" t="n"/>
      <c r="AM440" s="3758" t="n"/>
      <c r="AN440" s="3758" t="n"/>
      <c r="AO440" s="3758" t="n"/>
      <c r="AP440" s="3758" t="n"/>
      <c r="AQ440" s="3758" t="n"/>
      <c r="AR440" s="3758" t="n"/>
      <c r="AS440" s="3758" t="n"/>
      <c r="AT440" s="3758" t="n"/>
      <c r="AU440" s="3758" t="n"/>
      <c r="AV440" s="3758" t="n"/>
      <c r="AW440" s="3758" t="n"/>
      <c r="AX440" s="3758" t="n"/>
      <c r="AY440" s="3758" t="n"/>
      <c r="AZ440" s="3758" t="n"/>
      <c r="BA440" s="1979" t="n"/>
      <c r="BB440" s="1982" t="n"/>
    </row>
    <row r="441">
      <c r="A441" s="1978" t="n"/>
      <c r="B441" s="1979" t="n"/>
      <c r="C441" s="1980" t="n"/>
      <c r="D441" s="3758" t="n"/>
      <c r="E441" s="3758" t="n"/>
      <c r="F441" s="3758" t="n"/>
      <c r="G441" s="3758" t="n"/>
      <c r="H441" s="3758" t="n"/>
      <c r="I441" s="3758" t="n"/>
      <c r="J441" s="3758" t="n"/>
      <c r="K441" s="3758" t="n"/>
      <c r="L441" s="3758" t="n"/>
      <c r="M441" s="3758" t="n"/>
      <c r="N441" s="3758" t="n"/>
      <c r="O441" s="3758" t="n"/>
      <c r="P441" s="1979" t="n"/>
      <c r="Q441" s="3758" t="n"/>
      <c r="R441" s="3758" t="n"/>
      <c r="S441" s="3758" t="n"/>
      <c r="T441" s="3758" t="n"/>
      <c r="U441" s="3758" t="n"/>
      <c r="V441" s="3758" t="n"/>
      <c r="W441" s="3758" t="n"/>
      <c r="X441" s="3758" t="n"/>
      <c r="Y441" s="3758" t="n"/>
      <c r="Z441" s="3758" t="n"/>
      <c r="AA441" s="3758" t="n"/>
      <c r="AB441" s="3758" t="n"/>
      <c r="AC441" s="3758" t="n"/>
      <c r="AD441" s="3758" t="n"/>
      <c r="AE441" s="3758" t="n"/>
      <c r="AF441" s="3758" t="n"/>
      <c r="AG441" s="3758" t="n"/>
      <c r="AH441" s="3758" t="n"/>
      <c r="AI441" s="3758" t="n"/>
      <c r="AJ441" s="3758" t="n"/>
      <c r="AK441" s="3758" t="n"/>
      <c r="AL441" s="3758" t="n"/>
      <c r="AM441" s="3758" t="n"/>
      <c r="AN441" s="3758" t="n"/>
      <c r="AO441" s="3758" t="n"/>
      <c r="AP441" s="3758" t="n"/>
      <c r="AQ441" s="3758" t="n"/>
      <c r="AR441" s="3758" t="n"/>
      <c r="AS441" s="3758" t="n"/>
      <c r="AT441" s="3758" t="n"/>
      <c r="AU441" s="3758" t="n"/>
      <c r="AV441" s="3758" t="n"/>
      <c r="AW441" s="3758" t="n"/>
      <c r="AX441" s="3758" t="n"/>
      <c r="AY441" s="3758" t="n"/>
      <c r="AZ441" s="3758" t="n"/>
      <c r="BA441" s="1979" t="n"/>
      <c r="BB441" s="1982" t="n"/>
    </row>
    <row r="442">
      <c r="A442" s="1978" t="n"/>
      <c r="B442" s="1979" t="n"/>
      <c r="C442" s="1980" t="n"/>
      <c r="D442" s="3758" t="n"/>
      <c r="E442" s="3758" t="n"/>
      <c r="F442" s="3758" t="n"/>
      <c r="G442" s="3758" t="n"/>
      <c r="H442" s="3758" t="n"/>
      <c r="I442" s="3758" t="n"/>
      <c r="J442" s="3758" t="n"/>
      <c r="K442" s="3758" t="n"/>
      <c r="L442" s="3758" t="n"/>
      <c r="M442" s="3758" t="n"/>
      <c r="N442" s="3758" t="n"/>
      <c r="O442" s="3758" t="n"/>
      <c r="P442" s="1979" t="n"/>
      <c r="Q442" s="3758" t="n"/>
      <c r="R442" s="3758" t="n"/>
      <c r="S442" s="3758" t="n"/>
      <c r="T442" s="3758" t="n"/>
      <c r="U442" s="3758" t="n"/>
      <c r="V442" s="3758" t="n"/>
      <c r="W442" s="3758" t="n"/>
      <c r="X442" s="3758" t="n"/>
      <c r="Y442" s="3758" t="n"/>
      <c r="Z442" s="3758" t="n"/>
      <c r="AA442" s="3758" t="n"/>
      <c r="AB442" s="3758" t="n"/>
      <c r="AC442" s="3758" t="n"/>
      <c r="AD442" s="3758" t="n"/>
      <c r="AE442" s="3758" t="n"/>
      <c r="AF442" s="3758" t="n"/>
      <c r="AG442" s="3758" t="n"/>
      <c r="AH442" s="3758" t="n"/>
      <c r="AI442" s="3758" t="n"/>
      <c r="AJ442" s="3758" t="n"/>
      <c r="AK442" s="3758" t="n"/>
      <c r="AL442" s="3758" t="n"/>
      <c r="AM442" s="3758" t="n"/>
      <c r="AN442" s="3758" t="n"/>
      <c r="AO442" s="3758" t="n"/>
      <c r="AP442" s="3758" t="n"/>
      <c r="AQ442" s="3758" t="n"/>
      <c r="AR442" s="3758" t="n"/>
      <c r="AS442" s="3758" t="n"/>
      <c r="AT442" s="3758" t="n"/>
      <c r="AU442" s="3758" t="n"/>
      <c r="AV442" s="3758" t="n"/>
      <c r="AW442" s="3758" t="n"/>
      <c r="AX442" s="3758" t="n"/>
      <c r="AY442" s="3758" t="n"/>
      <c r="AZ442" s="3758" t="n"/>
      <c r="BA442" s="1979" t="n"/>
      <c r="BB442" s="1982" t="n"/>
    </row>
    <row r="443">
      <c r="A443" s="1978" t="n"/>
      <c r="B443" s="1979" t="n"/>
      <c r="C443" s="1980" t="n"/>
      <c r="D443" s="3758" t="n"/>
      <c r="E443" s="3758" t="n"/>
      <c r="F443" s="3758" t="n"/>
      <c r="G443" s="3758" t="n"/>
      <c r="H443" s="3758" t="n"/>
      <c r="I443" s="3758" t="n"/>
      <c r="J443" s="3758" t="n"/>
      <c r="K443" s="3758" t="n"/>
      <c r="L443" s="3758" t="n"/>
      <c r="M443" s="3758" t="n"/>
      <c r="N443" s="3758" t="n"/>
      <c r="O443" s="3758" t="n"/>
      <c r="P443" s="1979" t="n"/>
      <c r="Q443" s="3758" t="n"/>
      <c r="R443" s="3758" t="n"/>
      <c r="S443" s="3758" t="n"/>
      <c r="T443" s="3758" t="n"/>
      <c r="U443" s="3758" t="n"/>
      <c r="V443" s="3758" t="n"/>
      <c r="W443" s="3758" t="n"/>
      <c r="X443" s="3758" t="n"/>
      <c r="Y443" s="3758" t="n"/>
      <c r="Z443" s="3758" t="n"/>
      <c r="AA443" s="3758" t="n"/>
      <c r="AB443" s="3758" t="n"/>
      <c r="AC443" s="3758" t="n"/>
      <c r="AD443" s="3758" t="n"/>
      <c r="AE443" s="3758" t="n"/>
      <c r="AF443" s="3758" t="n"/>
      <c r="AG443" s="3758" t="n"/>
      <c r="AH443" s="3758" t="n"/>
      <c r="AI443" s="3758" t="n"/>
      <c r="AJ443" s="3758" t="n"/>
      <c r="AK443" s="3758" t="n"/>
      <c r="AL443" s="3758" t="n"/>
      <c r="AM443" s="3758" t="n"/>
      <c r="AN443" s="3758" t="n"/>
      <c r="AO443" s="3758" t="n"/>
      <c r="AP443" s="3758" t="n"/>
      <c r="AQ443" s="3758" t="n"/>
      <c r="AR443" s="3758" t="n"/>
      <c r="AS443" s="3758" t="n"/>
      <c r="AT443" s="3758" t="n"/>
      <c r="AU443" s="3758" t="n"/>
      <c r="AV443" s="3758" t="n"/>
      <c r="AW443" s="3758" t="n"/>
      <c r="AX443" s="3758" t="n"/>
      <c r="AY443" s="3758" t="n"/>
      <c r="AZ443" s="3758" t="n"/>
      <c r="BA443" s="1979" t="n"/>
      <c r="BB443" s="1982" t="n"/>
    </row>
    <row r="444">
      <c r="A444" s="1978" t="n"/>
      <c r="B444" s="1979" t="n"/>
      <c r="C444" s="1980" t="n"/>
      <c r="D444" s="3758" t="n"/>
      <c r="E444" s="3758" t="n"/>
      <c r="F444" s="3758" t="n"/>
      <c r="G444" s="3758" t="n"/>
      <c r="H444" s="3758" t="n"/>
      <c r="I444" s="3758" t="n"/>
      <c r="J444" s="3758" t="n"/>
      <c r="K444" s="3758" t="n"/>
      <c r="L444" s="3758" t="n"/>
      <c r="M444" s="3758" t="n"/>
      <c r="N444" s="3758" t="n"/>
      <c r="O444" s="3758" t="n"/>
      <c r="P444" s="1979" t="n"/>
      <c r="Q444" s="3758" t="n"/>
      <c r="R444" s="3758" t="n"/>
      <c r="S444" s="3758" t="n"/>
      <c r="T444" s="3758" t="n"/>
      <c r="U444" s="3758" t="n"/>
      <c r="V444" s="3758" t="n"/>
      <c r="W444" s="3758" t="n"/>
      <c r="X444" s="3758" t="n"/>
      <c r="Y444" s="3758" t="n"/>
      <c r="Z444" s="3758" t="n"/>
      <c r="AA444" s="3758" t="n"/>
      <c r="AB444" s="3758" t="n"/>
      <c r="AC444" s="3758" t="n"/>
      <c r="AD444" s="3758" t="n"/>
      <c r="AE444" s="3758" t="n"/>
      <c r="AF444" s="3758" t="n"/>
      <c r="AG444" s="3758" t="n"/>
      <c r="AH444" s="3758" t="n"/>
      <c r="AI444" s="3758" t="n"/>
      <c r="AJ444" s="3758" t="n"/>
      <c r="AK444" s="3758" t="n"/>
      <c r="AL444" s="3758" t="n"/>
      <c r="AM444" s="3758" t="n"/>
      <c r="AN444" s="3758" t="n"/>
      <c r="AO444" s="3758" t="n"/>
      <c r="AP444" s="3758" t="n"/>
      <c r="AQ444" s="3758" t="n"/>
      <c r="AR444" s="3758" t="n"/>
      <c r="AS444" s="3758" t="n"/>
      <c r="AT444" s="3758" t="n"/>
      <c r="AU444" s="3758" t="n"/>
      <c r="AV444" s="3758" t="n"/>
      <c r="AW444" s="3758" t="n"/>
      <c r="AX444" s="3758" t="n"/>
      <c r="AY444" s="3758" t="n"/>
      <c r="AZ444" s="3758" t="n"/>
      <c r="BA444" s="1979" t="n"/>
      <c r="BB444" s="1982" t="n"/>
    </row>
    <row r="445">
      <c r="A445" s="1978" t="n"/>
      <c r="B445" s="1979" t="n"/>
      <c r="C445" s="1980" t="n"/>
      <c r="D445" s="3758" t="n"/>
      <c r="E445" s="3758" t="n"/>
      <c r="F445" s="3758" t="n"/>
      <c r="G445" s="3758" t="n"/>
      <c r="H445" s="3758" t="n"/>
      <c r="I445" s="3758" t="n"/>
      <c r="J445" s="3758" t="n"/>
      <c r="K445" s="3758" t="n"/>
      <c r="L445" s="3758" t="n"/>
      <c r="M445" s="3758" t="n"/>
      <c r="N445" s="3758" t="n"/>
      <c r="O445" s="3758" t="n"/>
      <c r="P445" s="1979" t="n"/>
      <c r="Q445" s="3758" t="n"/>
      <c r="R445" s="3758" t="n"/>
      <c r="S445" s="3758" t="n"/>
      <c r="T445" s="3758" t="n"/>
      <c r="U445" s="3758" t="n"/>
      <c r="V445" s="3758" t="n"/>
      <c r="W445" s="3758" t="n"/>
      <c r="X445" s="3758" t="n"/>
      <c r="Y445" s="3758" t="n"/>
      <c r="Z445" s="3758" t="n"/>
      <c r="AA445" s="3758" t="n"/>
      <c r="AB445" s="3758" t="n"/>
      <c r="AC445" s="3758" t="n"/>
      <c r="AD445" s="3758" t="n"/>
      <c r="AE445" s="3758" t="n"/>
      <c r="AF445" s="3758" t="n"/>
      <c r="AG445" s="3758" t="n"/>
      <c r="AH445" s="3758" t="n"/>
      <c r="AI445" s="3758" t="n"/>
      <c r="AJ445" s="3758" t="n"/>
      <c r="AK445" s="3758" t="n"/>
      <c r="AL445" s="3758" t="n"/>
      <c r="AM445" s="3758" t="n"/>
      <c r="AN445" s="3758" t="n"/>
      <c r="AO445" s="3758" t="n"/>
      <c r="AP445" s="3758" t="n"/>
      <c r="AQ445" s="3758" t="n"/>
      <c r="AR445" s="3758" t="n"/>
      <c r="AS445" s="3758" t="n"/>
      <c r="AT445" s="3758" t="n"/>
      <c r="AU445" s="3758" t="n"/>
      <c r="AV445" s="3758" t="n"/>
      <c r="AW445" s="3758" t="n"/>
      <c r="AX445" s="3758" t="n"/>
      <c r="AY445" s="3758" t="n"/>
      <c r="AZ445" s="3758" t="n"/>
      <c r="BA445" s="1979" t="n"/>
      <c r="BB445" s="1982" t="n"/>
    </row>
    <row r="446">
      <c r="A446" s="1978" t="n"/>
      <c r="B446" s="1979" t="n"/>
      <c r="C446" s="1980" t="n"/>
      <c r="D446" s="3758" t="n"/>
      <c r="E446" s="3758" t="n"/>
      <c r="F446" s="3758" t="n"/>
      <c r="G446" s="3758" t="n"/>
      <c r="H446" s="3758" t="n"/>
      <c r="I446" s="3758" t="n"/>
      <c r="J446" s="3758" t="n"/>
      <c r="K446" s="3758" t="n"/>
      <c r="L446" s="3758" t="n"/>
      <c r="M446" s="3758" t="n"/>
      <c r="N446" s="3758" t="n"/>
      <c r="O446" s="3758" t="n"/>
      <c r="P446" s="1979" t="n"/>
      <c r="Q446" s="3758" t="n"/>
      <c r="R446" s="3758" t="n"/>
      <c r="S446" s="3758" t="n"/>
      <c r="T446" s="3758" t="n"/>
      <c r="U446" s="3758" t="n"/>
      <c r="V446" s="3758" t="n"/>
      <c r="W446" s="3758" t="n"/>
      <c r="X446" s="3758" t="n"/>
      <c r="Y446" s="3758" t="n"/>
      <c r="Z446" s="3758" t="n"/>
      <c r="AA446" s="3758" t="n"/>
      <c r="AB446" s="3758" t="n"/>
      <c r="AC446" s="3758" t="n"/>
      <c r="AD446" s="3758" t="n"/>
      <c r="AE446" s="3758" t="n"/>
      <c r="AF446" s="3758" t="n"/>
      <c r="AG446" s="3758" t="n"/>
      <c r="AH446" s="3758" t="n"/>
      <c r="AI446" s="3758" t="n"/>
      <c r="AJ446" s="3758" t="n"/>
      <c r="AK446" s="3758" t="n"/>
      <c r="AL446" s="3758" t="n"/>
      <c r="AM446" s="3758" t="n"/>
      <c r="AN446" s="3758" t="n"/>
      <c r="AO446" s="3758" t="n"/>
      <c r="AP446" s="3758" t="n"/>
      <c r="AQ446" s="3758" t="n"/>
      <c r="AR446" s="3758" t="n"/>
      <c r="AS446" s="3758" t="n"/>
      <c r="AT446" s="3758" t="n"/>
      <c r="AU446" s="3758" t="n"/>
      <c r="AV446" s="3758" t="n"/>
      <c r="AW446" s="3758" t="n"/>
      <c r="AX446" s="3758" t="n"/>
      <c r="AY446" s="3758" t="n"/>
      <c r="AZ446" s="3758" t="n"/>
      <c r="BA446" s="1979" t="n"/>
      <c r="BB446" s="1982" t="n"/>
    </row>
    <row r="447">
      <c r="A447" s="1978" t="n"/>
      <c r="B447" s="1979" t="n"/>
      <c r="C447" s="1980" t="n"/>
      <c r="D447" s="3758" t="n"/>
      <c r="E447" s="3758" t="n"/>
      <c r="F447" s="3758" t="n"/>
      <c r="G447" s="3758" t="n"/>
      <c r="H447" s="3758" t="n"/>
      <c r="I447" s="3758" t="n"/>
      <c r="J447" s="3758" t="n"/>
      <c r="K447" s="3758" t="n"/>
      <c r="L447" s="3758" t="n"/>
      <c r="M447" s="3758" t="n"/>
      <c r="N447" s="3758" t="n"/>
      <c r="O447" s="3758" t="n"/>
      <c r="P447" s="1979" t="n"/>
      <c r="Q447" s="3758" t="n"/>
      <c r="R447" s="3758" t="n"/>
      <c r="S447" s="3758" t="n"/>
      <c r="T447" s="3758" t="n"/>
      <c r="U447" s="3758" t="n"/>
      <c r="V447" s="3758" t="n"/>
      <c r="W447" s="3758" t="n"/>
      <c r="X447" s="3758" t="n"/>
      <c r="Y447" s="3758" t="n"/>
      <c r="Z447" s="3758" t="n"/>
      <c r="AA447" s="3758" t="n"/>
      <c r="AB447" s="3758" t="n"/>
      <c r="AC447" s="3758" t="n"/>
      <c r="AD447" s="3758" t="n"/>
      <c r="AE447" s="3758" t="n"/>
      <c r="AF447" s="3758" t="n"/>
      <c r="AG447" s="3758" t="n"/>
      <c r="AH447" s="3758" t="n"/>
      <c r="AI447" s="3758" t="n"/>
      <c r="AJ447" s="3758" t="n"/>
      <c r="AK447" s="3758" t="n"/>
      <c r="AL447" s="3758" t="n"/>
      <c r="AM447" s="3758" t="n"/>
      <c r="AN447" s="3758" t="n"/>
      <c r="AO447" s="3758" t="n"/>
      <c r="AP447" s="3758" t="n"/>
      <c r="AQ447" s="3758" t="n"/>
      <c r="AR447" s="3758" t="n"/>
      <c r="AS447" s="3758" t="n"/>
      <c r="AT447" s="3758" t="n"/>
      <c r="AU447" s="3758" t="n"/>
      <c r="AV447" s="3758" t="n"/>
      <c r="AW447" s="3758" t="n"/>
      <c r="AX447" s="3758" t="n"/>
      <c r="AY447" s="3758" t="n"/>
      <c r="AZ447" s="3758" t="n"/>
      <c r="BA447" s="1979" t="n"/>
      <c r="BB447" s="1982" t="n"/>
    </row>
    <row r="448">
      <c r="A448" s="1978" t="n"/>
      <c r="B448" s="1979" t="n"/>
      <c r="C448" s="1980" t="n"/>
      <c r="D448" s="3758" t="n"/>
      <c r="E448" s="3758" t="n"/>
      <c r="F448" s="3758" t="n"/>
      <c r="G448" s="3758" t="n"/>
      <c r="H448" s="3758" t="n"/>
      <c r="I448" s="3758" t="n"/>
      <c r="J448" s="3758" t="n"/>
      <c r="K448" s="3758" t="n"/>
      <c r="L448" s="3758" t="n"/>
      <c r="M448" s="3758" t="n"/>
      <c r="N448" s="3758" t="n"/>
      <c r="O448" s="3758" t="n"/>
      <c r="P448" s="1979" t="n"/>
      <c r="Q448" s="3758" t="n"/>
      <c r="R448" s="3758" t="n"/>
      <c r="S448" s="3758" t="n"/>
      <c r="T448" s="3758" t="n"/>
      <c r="U448" s="3758" t="n"/>
      <c r="V448" s="3758" t="n"/>
      <c r="W448" s="3758" t="n"/>
      <c r="X448" s="3758" t="n"/>
      <c r="Y448" s="3758" t="n"/>
      <c r="Z448" s="3758" t="n"/>
      <c r="AA448" s="3758" t="n"/>
      <c r="AB448" s="3758" t="n"/>
      <c r="AC448" s="3758" t="n"/>
      <c r="AD448" s="3758" t="n"/>
      <c r="AE448" s="3758" t="n"/>
      <c r="AF448" s="3758" t="n"/>
      <c r="AG448" s="3758" t="n"/>
      <c r="AH448" s="3758" t="n"/>
      <c r="AI448" s="3758" t="n"/>
      <c r="AJ448" s="3758" t="n"/>
      <c r="AK448" s="3758" t="n"/>
      <c r="AL448" s="3758" t="n"/>
      <c r="AM448" s="3758" t="n"/>
      <c r="AN448" s="3758" t="n"/>
      <c r="AO448" s="3758" t="n"/>
      <c r="AP448" s="3758" t="n"/>
      <c r="AQ448" s="3758" t="n"/>
      <c r="AR448" s="3758" t="n"/>
      <c r="AS448" s="3758" t="n"/>
      <c r="AT448" s="3758" t="n"/>
      <c r="AU448" s="3758" t="n"/>
      <c r="AV448" s="3758" t="n"/>
      <c r="AW448" s="3758" t="n"/>
      <c r="AX448" s="3758" t="n"/>
      <c r="AY448" s="3758" t="n"/>
      <c r="AZ448" s="3758" t="n"/>
      <c r="BA448" s="1979" t="n"/>
      <c r="BB448" s="1982" t="n"/>
    </row>
    <row r="449">
      <c r="A449" s="1978" t="n"/>
      <c r="B449" s="1979" t="n"/>
      <c r="C449" s="1980" t="n"/>
      <c r="D449" s="3758" t="n"/>
      <c r="E449" s="3758" t="n"/>
      <c r="F449" s="3758" t="n"/>
      <c r="G449" s="3758" t="n"/>
      <c r="H449" s="3758" t="n"/>
      <c r="I449" s="3758" t="n"/>
      <c r="J449" s="3758" t="n"/>
      <c r="K449" s="3758" t="n"/>
      <c r="L449" s="3758" t="n"/>
      <c r="M449" s="3758" t="n"/>
      <c r="N449" s="3758" t="n"/>
      <c r="O449" s="3758" t="n"/>
      <c r="P449" s="1979" t="n"/>
      <c r="Q449" s="3758" t="n"/>
      <c r="R449" s="3758" t="n"/>
      <c r="S449" s="3758" t="n"/>
      <c r="T449" s="3758" t="n"/>
      <c r="U449" s="3758" t="n"/>
      <c r="V449" s="3758" t="n"/>
      <c r="W449" s="3758" t="n"/>
      <c r="X449" s="3758" t="n"/>
      <c r="Y449" s="3758" t="n"/>
      <c r="Z449" s="3758" t="n"/>
      <c r="AA449" s="3758" t="n"/>
      <c r="AB449" s="3758" t="n"/>
      <c r="AC449" s="3758" t="n"/>
      <c r="AD449" s="3758" t="n"/>
      <c r="AE449" s="3758" t="n"/>
      <c r="AF449" s="3758" t="n"/>
      <c r="AG449" s="3758" t="n"/>
      <c r="AH449" s="3758" t="n"/>
      <c r="AI449" s="3758" t="n"/>
      <c r="AJ449" s="3758" t="n"/>
      <c r="AK449" s="3758" t="n"/>
      <c r="AL449" s="3758" t="n"/>
      <c r="AM449" s="3758" t="n"/>
      <c r="AN449" s="3758" t="n"/>
      <c r="AO449" s="3758" t="n"/>
      <c r="AP449" s="3758" t="n"/>
      <c r="AQ449" s="3758" t="n"/>
      <c r="AR449" s="3758" t="n"/>
      <c r="AS449" s="3758" t="n"/>
      <c r="AT449" s="3758" t="n"/>
      <c r="AU449" s="3758" t="n"/>
      <c r="AV449" s="3758" t="n"/>
      <c r="AW449" s="3758" t="n"/>
      <c r="AX449" s="3758" t="n"/>
      <c r="AY449" s="3758" t="n"/>
      <c r="AZ449" s="3758" t="n"/>
      <c r="BA449" s="1979" t="n"/>
      <c r="BB449" s="1982" t="n"/>
    </row>
    <row r="450">
      <c r="A450" s="1978" t="n"/>
      <c r="B450" s="1979" t="n"/>
      <c r="C450" s="1980" t="n"/>
      <c r="D450" s="3758" t="n"/>
      <c r="E450" s="3758" t="n"/>
      <c r="F450" s="3758" t="n"/>
      <c r="G450" s="3758" t="n"/>
      <c r="H450" s="3758" t="n"/>
      <c r="I450" s="3758" t="n"/>
      <c r="J450" s="3758" t="n"/>
      <c r="K450" s="3758" t="n"/>
      <c r="L450" s="3758" t="n"/>
      <c r="M450" s="3758" t="n"/>
      <c r="N450" s="3758" t="n"/>
      <c r="O450" s="3758" t="n"/>
      <c r="P450" s="1979" t="n"/>
      <c r="Q450" s="3758" t="n"/>
      <c r="R450" s="3758" t="n"/>
      <c r="S450" s="3758" t="n"/>
      <c r="T450" s="3758" t="n"/>
      <c r="U450" s="3758" t="n"/>
      <c r="V450" s="3758" t="n"/>
      <c r="W450" s="3758" t="n"/>
      <c r="X450" s="3758" t="n"/>
      <c r="Y450" s="3758" t="n"/>
      <c r="Z450" s="3758" t="n"/>
      <c r="AA450" s="3758" t="n"/>
      <c r="AB450" s="3758" t="n"/>
      <c r="AC450" s="3758" t="n"/>
      <c r="AD450" s="3758" t="n"/>
      <c r="AE450" s="3758" t="n"/>
      <c r="AF450" s="3758" t="n"/>
      <c r="AG450" s="3758" t="n"/>
      <c r="AH450" s="3758" t="n"/>
      <c r="AI450" s="3758" t="n"/>
      <c r="AJ450" s="3758" t="n"/>
      <c r="AK450" s="3758" t="n"/>
      <c r="AL450" s="3758" t="n"/>
      <c r="AM450" s="3758" t="n"/>
      <c r="AN450" s="3758" t="n"/>
      <c r="AO450" s="3758" t="n"/>
      <c r="AP450" s="3758" t="n"/>
      <c r="AQ450" s="3758" t="n"/>
      <c r="AR450" s="3758" t="n"/>
      <c r="AS450" s="3758" t="n"/>
      <c r="AT450" s="3758" t="n"/>
      <c r="AU450" s="3758" t="n"/>
      <c r="AV450" s="3758" t="n"/>
      <c r="AW450" s="3758" t="n"/>
      <c r="AX450" s="3758" t="n"/>
      <c r="AY450" s="3758" t="n"/>
      <c r="AZ450" s="3758" t="n"/>
      <c r="BA450" s="1979" t="n"/>
      <c r="BB450" s="1982" t="n"/>
    </row>
    <row r="451">
      <c r="A451" s="1978" t="n"/>
      <c r="B451" s="1979" t="n"/>
      <c r="C451" s="1980" t="n"/>
      <c r="D451" s="3758" t="n"/>
      <c r="E451" s="3758" t="n"/>
      <c r="F451" s="3758" t="n"/>
      <c r="G451" s="3758" t="n"/>
      <c r="H451" s="3758" t="n"/>
      <c r="I451" s="3758" t="n"/>
      <c r="J451" s="3758" t="n"/>
      <c r="K451" s="3758" t="n"/>
      <c r="L451" s="3758" t="n"/>
      <c r="M451" s="3758" t="n"/>
      <c r="N451" s="3758" t="n"/>
      <c r="O451" s="3758" t="n"/>
      <c r="P451" s="1979" t="n"/>
      <c r="Q451" s="3758" t="n"/>
      <c r="R451" s="3758" t="n"/>
      <c r="S451" s="3758" t="n"/>
      <c r="T451" s="3758" t="n"/>
      <c r="U451" s="3758" t="n"/>
      <c r="V451" s="3758" t="n"/>
      <c r="W451" s="3758" t="n"/>
      <c r="X451" s="3758" t="n"/>
      <c r="Y451" s="3758" t="n"/>
      <c r="Z451" s="3758" t="n"/>
      <c r="AA451" s="3758" t="n"/>
      <c r="AB451" s="3758" t="n"/>
      <c r="AC451" s="3758" t="n"/>
      <c r="AD451" s="3758" t="n"/>
      <c r="AE451" s="3758" t="n"/>
      <c r="AF451" s="3758" t="n"/>
      <c r="AG451" s="3758" t="n"/>
      <c r="AH451" s="3758" t="n"/>
      <c r="AI451" s="3758" t="n"/>
      <c r="AJ451" s="3758" t="n"/>
      <c r="AK451" s="3758" t="n"/>
      <c r="AL451" s="3758" t="n"/>
      <c r="AM451" s="3758" t="n"/>
      <c r="AN451" s="3758" t="n"/>
      <c r="AO451" s="3758" t="n"/>
      <c r="AP451" s="3758" t="n"/>
      <c r="AQ451" s="3758" t="n"/>
      <c r="AR451" s="3758" t="n"/>
      <c r="AS451" s="3758" t="n"/>
      <c r="AT451" s="3758" t="n"/>
      <c r="AU451" s="3758" t="n"/>
      <c r="AV451" s="3758" t="n"/>
      <c r="AW451" s="3758" t="n"/>
      <c r="AX451" s="3758" t="n"/>
      <c r="AY451" s="3758" t="n"/>
      <c r="AZ451" s="3758" t="n"/>
      <c r="BA451" s="1979" t="n"/>
      <c r="BB451" s="1982" t="n"/>
    </row>
    <row r="452">
      <c r="A452" s="1978" t="n"/>
      <c r="B452" s="1979" t="n"/>
      <c r="C452" s="1980" t="n"/>
      <c r="D452" s="3758" t="n"/>
      <c r="E452" s="3758" t="n"/>
      <c r="F452" s="3758" t="n"/>
      <c r="G452" s="3758" t="n"/>
      <c r="H452" s="3758" t="n"/>
      <c r="I452" s="3758" t="n"/>
      <c r="J452" s="3758" t="n"/>
      <c r="K452" s="3758" t="n"/>
      <c r="L452" s="3758" t="n"/>
      <c r="M452" s="3758" t="n"/>
      <c r="N452" s="3758" t="n"/>
      <c r="O452" s="3758" t="n"/>
      <c r="P452" s="1979" t="n"/>
      <c r="Q452" s="3758" t="n"/>
      <c r="R452" s="3758" t="n"/>
      <c r="S452" s="3758" t="n"/>
      <c r="T452" s="3758" t="n"/>
      <c r="U452" s="3758" t="n"/>
      <c r="V452" s="3758" t="n"/>
      <c r="W452" s="3758" t="n"/>
      <c r="X452" s="3758" t="n"/>
      <c r="Y452" s="3758" t="n"/>
      <c r="Z452" s="3758" t="n"/>
      <c r="AA452" s="3758" t="n"/>
      <c r="AB452" s="3758" t="n"/>
      <c r="AC452" s="3758" t="n"/>
      <c r="AD452" s="3758" t="n"/>
      <c r="AE452" s="3758" t="n"/>
      <c r="AF452" s="3758" t="n"/>
      <c r="AG452" s="3758" t="n"/>
      <c r="AH452" s="3758" t="n"/>
      <c r="AI452" s="3758" t="n"/>
      <c r="AJ452" s="3758" t="n"/>
      <c r="AK452" s="3758" t="n"/>
      <c r="AL452" s="3758" t="n"/>
      <c r="AM452" s="3758" t="n"/>
      <c r="AN452" s="3758" t="n"/>
      <c r="AO452" s="3758" t="n"/>
      <c r="AP452" s="3758" t="n"/>
      <c r="AQ452" s="3758" t="n"/>
      <c r="AR452" s="3758" t="n"/>
      <c r="AS452" s="3758" t="n"/>
      <c r="AT452" s="3758" t="n"/>
      <c r="AU452" s="3758" t="n"/>
      <c r="AV452" s="3758" t="n"/>
      <c r="AW452" s="3758" t="n"/>
      <c r="AX452" s="3758" t="n"/>
      <c r="AY452" s="3758" t="n"/>
      <c r="AZ452" s="3758" t="n"/>
      <c r="BA452" s="1979" t="n"/>
      <c r="BB452" s="1982" t="n"/>
    </row>
    <row r="453">
      <c r="A453" s="1978" t="n"/>
      <c r="B453" s="1979" t="n"/>
      <c r="C453" s="1980" t="n"/>
      <c r="D453" s="3758" t="n"/>
      <c r="E453" s="3758" t="n"/>
      <c r="F453" s="3758" t="n"/>
      <c r="G453" s="3758" t="n"/>
      <c r="H453" s="3758" t="n"/>
      <c r="I453" s="3758" t="n"/>
      <c r="J453" s="3758" t="n"/>
      <c r="K453" s="3758" t="n"/>
      <c r="L453" s="3758" t="n"/>
      <c r="M453" s="3758" t="n"/>
      <c r="N453" s="3758" t="n"/>
      <c r="O453" s="3758" t="n"/>
      <c r="P453" s="1979" t="n"/>
      <c r="Q453" s="3758" t="n"/>
      <c r="R453" s="3758" t="n"/>
      <c r="S453" s="3758" t="n"/>
      <c r="T453" s="3758" t="n"/>
      <c r="U453" s="3758" t="n"/>
      <c r="V453" s="3758" t="n"/>
      <c r="W453" s="3758" t="n"/>
      <c r="X453" s="3758" t="n"/>
      <c r="Y453" s="3758" t="n"/>
      <c r="Z453" s="3758" t="n"/>
      <c r="AA453" s="3758" t="n"/>
      <c r="AB453" s="3758" t="n"/>
      <c r="AC453" s="3758" t="n"/>
      <c r="AD453" s="3758" t="n"/>
      <c r="AE453" s="3758" t="n"/>
      <c r="AF453" s="3758" t="n"/>
      <c r="AG453" s="3758" t="n"/>
      <c r="AH453" s="3758" t="n"/>
      <c r="AI453" s="3758" t="n"/>
      <c r="AJ453" s="3758" t="n"/>
      <c r="AK453" s="3758" t="n"/>
      <c r="AL453" s="3758" t="n"/>
      <c r="AM453" s="3758" t="n"/>
      <c r="AN453" s="3758" t="n"/>
      <c r="AO453" s="3758" t="n"/>
      <c r="AP453" s="3758" t="n"/>
      <c r="AQ453" s="3758" t="n"/>
      <c r="AR453" s="3758" t="n"/>
      <c r="AS453" s="3758" t="n"/>
      <c r="AT453" s="3758" t="n"/>
      <c r="AU453" s="3758" t="n"/>
      <c r="AV453" s="3758" t="n"/>
      <c r="AW453" s="3758" t="n"/>
      <c r="AX453" s="3758" t="n"/>
      <c r="AY453" s="3758" t="n"/>
      <c r="AZ453" s="3758" t="n"/>
      <c r="BA453" s="1979" t="n"/>
      <c r="BB453" s="1982" t="n"/>
    </row>
    <row r="454">
      <c r="A454" s="1978" t="n"/>
      <c r="B454" s="1979" t="n"/>
      <c r="C454" s="1980" t="n"/>
      <c r="D454" s="3758" t="n"/>
      <c r="E454" s="3758" t="n"/>
      <c r="F454" s="3758" t="n"/>
      <c r="G454" s="3758" t="n"/>
      <c r="H454" s="3758" t="n"/>
      <c r="I454" s="3758" t="n"/>
      <c r="J454" s="3758" t="n"/>
      <c r="K454" s="3758" t="n"/>
      <c r="L454" s="3758" t="n"/>
      <c r="M454" s="3758" t="n"/>
      <c r="N454" s="3758" t="n"/>
      <c r="O454" s="3758" t="n"/>
      <c r="P454" s="1979" t="n"/>
      <c r="Q454" s="3758" t="n"/>
      <c r="R454" s="3758" t="n"/>
      <c r="S454" s="3758" t="n"/>
      <c r="T454" s="3758" t="n"/>
      <c r="U454" s="3758" t="n"/>
      <c r="V454" s="3758" t="n"/>
      <c r="W454" s="3758" t="n"/>
      <c r="X454" s="3758" t="n"/>
      <c r="Y454" s="3758" t="n"/>
      <c r="Z454" s="3758" t="n"/>
      <c r="AA454" s="3758" t="n"/>
      <c r="AB454" s="3758" t="n"/>
      <c r="AC454" s="3758" t="n"/>
      <c r="AD454" s="3758" t="n"/>
      <c r="AE454" s="3758" t="n"/>
      <c r="AF454" s="3758" t="n"/>
      <c r="AG454" s="3758" t="n"/>
      <c r="AH454" s="3758" t="n"/>
      <c r="AI454" s="3758" t="n"/>
      <c r="AJ454" s="3758" t="n"/>
      <c r="AK454" s="3758" t="n"/>
      <c r="AL454" s="3758" t="n"/>
      <c r="AM454" s="3758" t="n"/>
      <c r="AN454" s="3758" t="n"/>
      <c r="AO454" s="3758" t="n"/>
      <c r="AP454" s="3758" t="n"/>
      <c r="AQ454" s="3758" t="n"/>
      <c r="AR454" s="3758" t="n"/>
      <c r="AS454" s="3758" t="n"/>
      <c r="AT454" s="3758" t="n"/>
      <c r="AU454" s="3758" t="n"/>
      <c r="AV454" s="3758" t="n"/>
      <c r="AW454" s="3758" t="n"/>
      <c r="AX454" s="3758" t="n"/>
      <c r="AY454" s="3758" t="n"/>
      <c r="AZ454" s="3758" t="n"/>
      <c r="BA454" s="1979" t="n"/>
      <c r="BB454" s="1982" t="n"/>
    </row>
    <row r="455">
      <c r="A455" s="1978" t="n"/>
      <c r="B455" s="1979" t="n"/>
      <c r="C455" s="1980" t="n"/>
      <c r="D455" s="3758" t="n"/>
      <c r="E455" s="3758" t="n"/>
      <c r="F455" s="3758" t="n"/>
      <c r="G455" s="3758" t="n"/>
      <c r="H455" s="3758" t="n"/>
      <c r="I455" s="3758" t="n"/>
      <c r="J455" s="3758" t="n"/>
      <c r="K455" s="3758" t="n"/>
      <c r="L455" s="3758" t="n"/>
      <c r="M455" s="3758" t="n"/>
      <c r="N455" s="3758" t="n"/>
      <c r="O455" s="3758" t="n"/>
      <c r="P455" s="1979" t="n"/>
      <c r="Q455" s="3758" t="n"/>
      <c r="R455" s="3758" t="n"/>
      <c r="S455" s="3758" t="n"/>
      <c r="T455" s="3758" t="n"/>
      <c r="U455" s="3758" t="n"/>
      <c r="V455" s="3758" t="n"/>
      <c r="W455" s="3758" t="n"/>
      <c r="X455" s="3758" t="n"/>
      <c r="Y455" s="3758" t="n"/>
      <c r="Z455" s="3758" t="n"/>
      <c r="AA455" s="3758" t="n"/>
      <c r="AB455" s="3758" t="n"/>
      <c r="AC455" s="3758" t="n"/>
      <c r="AD455" s="3758" t="n"/>
      <c r="AE455" s="3758" t="n"/>
      <c r="AF455" s="3758" t="n"/>
      <c r="AG455" s="3758" t="n"/>
      <c r="AH455" s="3758" t="n"/>
      <c r="AI455" s="3758" t="n"/>
      <c r="AJ455" s="3758" t="n"/>
      <c r="AK455" s="3758" t="n"/>
      <c r="AL455" s="3758" t="n"/>
      <c r="AM455" s="3758" t="n"/>
      <c r="AN455" s="3758" t="n"/>
      <c r="AO455" s="3758" t="n"/>
      <c r="AP455" s="3758" t="n"/>
      <c r="AQ455" s="3758" t="n"/>
      <c r="AR455" s="3758" t="n"/>
      <c r="AS455" s="3758" t="n"/>
      <c r="AT455" s="3758" t="n"/>
      <c r="AU455" s="3758" t="n"/>
      <c r="AV455" s="3758" t="n"/>
      <c r="AW455" s="3758" t="n"/>
      <c r="AX455" s="3758" t="n"/>
      <c r="AY455" s="3758" t="n"/>
      <c r="AZ455" s="3758" t="n"/>
      <c r="BA455" s="1979" t="n"/>
      <c r="BB455" s="1982" t="n"/>
    </row>
    <row r="456">
      <c r="A456" s="1978" t="n"/>
      <c r="B456" s="1979" t="n"/>
      <c r="C456" s="1980" t="n"/>
      <c r="D456" s="3758" t="n"/>
      <c r="E456" s="3758" t="n"/>
      <c r="F456" s="3758" t="n"/>
      <c r="G456" s="3758" t="n"/>
      <c r="H456" s="3758" t="n"/>
      <c r="I456" s="3758" t="n"/>
      <c r="J456" s="3758" t="n"/>
      <c r="K456" s="3758" t="n"/>
      <c r="L456" s="3758" t="n"/>
      <c r="M456" s="3758" t="n"/>
      <c r="N456" s="3758" t="n"/>
      <c r="O456" s="3758" t="n"/>
      <c r="P456" s="1979" t="n"/>
      <c r="Q456" s="3758" t="n"/>
      <c r="R456" s="3758" t="n"/>
      <c r="S456" s="3758" t="n"/>
      <c r="T456" s="3758" t="n"/>
      <c r="U456" s="3758" t="n"/>
      <c r="V456" s="3758" t="n"/>
      <c r="W456" s="3758" t="n"/>
      <c r="X456" s="3758" t="n"/>
      <c r="Y456" s="3758" t="n"/>
      <c r="Z456" s="3758" t="n"/>
      <c r="AA456" s="3758" t="n"/>
      <c r="AB456" s="3758" t="n"/>
      <c r="AC456" s="3758" t="n"/>
      <c r="AD456" s="3758" t="n"/>
      <c r="AE456" s="3758" t="n"/>
      <c r="AF456" s="3758" t="n"/>
      <c r="AG456" s="3758" t="n"/>
      <c r="AH456" s="3758" t="n"/>
      <c r="AI456" s="3758" t="n"/>
      <c r="AJ456" s="3758" t="n"/>
      <c r="AK456" s="3758" t="n"/>
      <c r="AL456" s="3758" t="n"/>
      <c r="AM456" s="3758" t="n"/>
      <c r="AN456" s="3758" t="n"/>
      <c r="AO456" s="3758" t="n"/>
      <c r="AP456" s="3758" t="n"/>
      <c r="AQ456" s="3758" t="n"/>
      <c r="AR456" s="3758" t="n"/>
      <c r="AS456" s="3758" t="n"/>
      <c r="AT456" s="3758" t="n"/>
      <c r="AU456" s="3758" t="n"/>
      <c r="AV456" s="3758" t="n"/>
      <c r="AW456" s="3758" t="n"/>
      <c r="AX456" s="3758" t="n"/>
      <c r="AY456" s="3758" t="n"/>
      <c r="AZ456" s="3758" t="n"/>
      <c r="BA456" s="1979" t="n"/>
      <c r="BB456" s="1982" t="n"/>
    </row>
    <row r="457">
      <c r="A457" s="1978" t="n"/>
      <c r="B457" s="1979" t="n"/>
      <c r="C457" s="1980" t="n"/>
      <c r="D457" s="3758" t="n"/>
      <c r="E457" s="3758" t="n"/>
      <c r="F457" s="3758" t="n"/>
      <c r="G457" s="3758" t="n"/>
      <c r="H457" s="3758" t="n"/>
      <c r="I457" s="3758" t="n"/>
      <c r="J457" s="3758" t="n"/>
      <c r="K457" s="3758" t="n"/>
      <c r="L457" s="3758" t="n"/>
      <c r="M457" s="3758" t="n"/>
      <c r="N457" s="3758" t="n"/>
      <c r="O457" s="3758" t="n"/>
      <c r="P457" s="1979" t="n"/>
      <c r="Q457" s="3758" t="n"/>
      <c r="R457" s="3758" t="n"/>
      <c r="S457" s="3758" t="n"/>
      <c r="T457" s="3758" t="n"/>
      <c r="U457" s="3758" t="n"/>
      <c r="V457" s="3758" t="n"/>
      <c r="W457" s="3758" t="n"/>
      <c r="X457" s="3758" t="n"/>
      <c r="Y457" s="3758" t="n"/>
      <c r="Z457" s="3758" t="n"/>
      <c r="AA457" s="3758" t="n"/>
      <c r="AB457" s="3758" t="n"/>
      <c r="AC457" s="3758" t="n"/>
      <c r="AD457" s="3758" t="n"/>
      <c r="AE457" s="3758" t="n"/>
      <c r="AF457" s="3758" t="n"/>
      <c r="AG457" s="3758" t="n"/>
      <c r="AH457" s="3758" t="n"/>
      <c r="AI457" s="3758" t="n"/>
      <c r="AJ457" s="3758" t="n"/>
      <c r="AK457" s="3758" t="n"/>
      <c r="AL457" s="3758" t="n"/>
      <c r="AM457" s="3758" t="n"/>
      <c r="AN457" s="3758" t="n"/>
      <c r="AO457" s="3758" t="n"/>
      <c r="AP457" s="3758" t="n"/>
      <c r="AQ457" s="3758" t="n"/>
      <c r="AR457" s="3758" t="n"/>
      <c r="AS457" s="3758" t="n"/>
      <c r="AT457" s="3758" t="n"/>
      <c r="AU457" s="3758" t="n"/>
      <c r="AV457" s="3758" t="n"/>
      <c r="AW457" s="3758" t="n"/>
      <c r="AX457" s="3758" t="n"/>
      <c r="AY457" s="3758" t="n"/>
      <c r="AZ457" s="3758" t="n"/>
      <c r="BA457" s="1979" t="n"/>
      <c r="BB457" s="1982" t="n"/>
    </row>
    <row r="458">
      <c r="A458" s="1978" t="n"/>
      <c r="B458" s="1979" t="n"/>
      <c r="C458" s="1980" t="n"/>
      <c r="D458" s="3758" t="n"/>
      <c r="E458" s="3758" t="n"/>
      <c r="F458" s="3758" t="n"/>
      <c r="G458" s="3758" t="n"/>
      <c r="H458" s="3758" t="n"/>
      <c r="I458" s="3758" t="n"/>
      <c r="J458" s="3758" t="n"/>
      <c r="K458" s="3758" t="n"/>
      <c r="L458" s="3758" t="n"/>
      <c r="M458" s="3758" t="n"/>
      <c r="N458" s="3758" t="n"/>
      <c r="O458" s="3758" t="n"/>
      <c r="P458" s="1979" t="n"/>
      <c r="Q458" s="3758" t="n"/>
      <c r="R458" s="3758" t="n"/>
      <c r="S458" s="3758" t="n"/>
      <c r="T458" s="3758" t="n"/>
      <c r="U458" s="3758" t="n"/>
      <c r="V458" s="3758" t="n"/>
      <c r="W458" s="3758" t="n"/>
      <c r="X458" s="3758" t="n"/>
      <c r="Y458" s="3758" t="n"/>
      <c r="Z458" s="3758" t="n"/>
      <c r="AA458" s="3758" t="n"/>
      <c r="AB458" s="3758" t="n"/>
      <c r="AC458" s="3758" t="n"/>
      <c r="AD458" s="3758" t="n"/>
      <c r="AE458" s="3758" t="n"/>
      <c r="AF458" s="3758" t="n"/>
      <c r="AG458" s="3758" t="n"/>
      <c r="AH458" s="3758" t="n"/>
      <c r="AI458" s="3758" t="n"/>
      <c r="AJ458" s="3758" t="n"/>
      <c r="AK458" s="3758" t="n"/>
      <c r="AL458" s="3758" t="n"/>
      <c r="AM458" s="3758" t="n"/>
      <c r="AN458" s="3758" t="n"/>
      <c r="AO458" s="3758" t="n"/>
      <c r="AP458" s="3758" t="n"/>
      <c r="AQ458" s="3758" t="n"/>
      <c r="AR458" s="3758" t="n"/>
      <c r="AS458" s="3758" t="n"/>
      <c r="AT458" s="3758" t="n"/>
      <c r="AU458" s="3758" t="n"/>
      <c r="AV458" s="3758" t="n"/>
      <c r="AW458" s="3758" t="n"/>
      <c r="AX458" s="3758" t="n"/>
      <c r="AY458" s="3758" t="n"/>
      <c r="AZ458" s="3758" t="n"/>
      <c r="BA458" s="1979" t="n"/>
      <c r="BB458" s="1982" t="n"/>
    </row>
    <row r="459">
      <c r="A459" s="1978" t="n"/>
      <c r="B459" s="1979" t="n"/>
      <c r="C459" s="1980" t="n"/>
      <c r="D459" s="3758" t="n"/>
      <c r="E459" s="3758" t="n"/>
      <c r="F459" s="3758" t="n"/>
      <c r="G459" s="3758" t="n"/>
      <c r="H459" s="3758" t="n"/>
      <c r="I459" s="3758" t="n"/>
      <c r="J459" s="3758" t="n"/>
      <c r="K459" s="3758" t="n"/>
      <c r="L459" s="3758" t="n"/>
      <c r="M459" s="3758" t="n"/>
      <c r="N459" s="3758" t="n"/>
      <c r="O459" s="3758" t="n"/>
      <c r="P459" s="1979" t="n"/>
      <c r="Q459" s="3758" t="n"/>
      <c r="R459" s="3758" t="n"/>
      <c r="S459" s="3758" t="n"/>
      <c r="T459" s="3758" t="n"/>
      <c r="U459" s="3758" t="n"/>
      <c r="V459" s="3758" t="n"/>
      <c r="W459" s="3758" t="n"/>
      <c r="X459" s="3758" t="n"/>
      <c r="Y459" s="3758" t="n"/>
      <c r="Z459" s="3758" t="n"/>
      <c r="AA459" s="3758" t="n"/>
      <c r="AB459" s="3758" t="n"/>
      <c r="AC459" s="3758" t="n"/>
      <c r="AD459" s="3758" t="n"/>
      <c r="AE459" s="3758" t="n"/>
      <c r="AF459" s="3758" t="n"/>
      <c r="AG459" s="3758" t="n"/>
      <c r="AH459" s="3758" t="n"/>
      <c r="AI459" s="3758" t="n"/>
      <c r="AJ459" s="3758" t="n"/>
      <c r="AK459" s="3758" t="n"/>
      <c r="AL459" s="3758" t="n"/>
      <c r="AM459" s="3758" t="n"/>
      <c r="AN459" s="3758" t="n"/>
      <c r="AO459" s="3758" t="n"/>
      <c r="AP459" s="3758" t="n"/>
      <c r="AQ459" s="3758" t="n"/>
      <c r="AR459" s="3758" t="n"/>
      <c r="AS459" s="3758" t="n"/>
      <c r="AT459" s="3758" t="n"/>
      <c r="AU459" s="3758" t="n"/>
      <c r="AV459" s="3758" t="n"/>
      <c r="AW459" s="3758" t="n"/>
      <c r="AX459" s="3758" t="n"/>
      <c r="AY459" s="3758" t="n"/>
      <c r="AZ459" s="3758" t="n"/>
      <c r="BA459" s="1979" t="n"/>
      <c r="BB459" s="1982" t="n"/>
    </row>
    <row r="460">
      <c r="A460" s="1978" t="n"/>
      <c r="B460" s="1979" t="n"/>
      <c r="C460" s="1980" t="n"/>
      <c r="D460" s="3758" t="n"/>
      <c r="E460" s="3758" t="n"/>
      <c r="F460" s="3758" t="n"/>
      <c r="G460" s="3758" t="n"/>
      <c r="H460" s="3758" t="n"/>
      <c r="I460" s="3758" t="n"/>
      <c r="J460" s="3758" t="n"/>
      <c r="K460" s="3758" t="n"/>
      <c r="L460" s="3758" t="n"/>
      <c r="M460" s="3758" t="n"/>
      <c r="N460" s="3758" t="n"/>
      <c r="O460" s="3758" t="n"/>
      <c r="P460" s="1979" t="n"/>
      <c r="Q460" s="3758" t="n"/>
      <c r="R460" s="3758" t="n"/>
      <c r="S460" s="3758" t="n"/>
      <c r="T460" s="3758" t="n"/>
      <c r="U460" s="3758" t="n"/>
      <c r="V460" s="3758" t="n"/>
      <c r="W460" s="3758" t="n"/>
      <c r="X460" s="3758" t="n"/>
      <c r="Y460" s="3758" t="n"/>
      <c r="Z460" s="3758" t="n"/>
      <c r="AA460" s="3758" t="n"/>
      <c r="AB460" s="3758" t="n"/>
      <c r="AC460" s="3758" t="n"/>
      <c r="AD460" s="3758" t="n"/>
      <c r="AE460" s="3758" t="n"/>
      <c r="AF460" s="3758" t="n"/>
      <c r="AG460" s="3758" t="n"/>
      <c r="AH460" s="3758" t="n"/>
      <c r="AI460" s="3758" t="n"/>
      <c r="AJ460" s="3758" t="n"/>
      <c r="AK460" s="3758" t="n"/>
      <c r="AL460" s="3758" t="n"/>
      <c r="AM460" s="3758" t="n"/>
      <c r="AN460" s="3758" t="n"/>
      <c r="AO460" s="3758" t="n"/>
      <c r="AP460" s="3758" t="n"/>
      <c r="AQ460" s="3758" t="n"/>
      <c r="AR460" s="3758" t="n"/>
      <c r="AS460" s="3758" t="n"/>
      <c r="AT460" s="3758" t="n"/>
      <c r="AU460" s="3758" t="n"/>
      <c r="AV460" s="3758" t="n"/>
      <c r="AW460" s="3758" t="n"/>
      <c r="AX460" s="3758" t="n"/>
      <c r="AY460" s="3758" t="n"/>
      <c r="AZ460" s="3758" t="n"/>
      <c r="BA460" s="1979" t="n"/>
      <c r="BB460" s="1982" t="n"/>
    </row>
    <row r="461">
      <c r="A461" s="1978" t="n"/>
      <c r="B461" s="1979" t="n"/>
      <c r="C461" s="1980" t="n"/>
      <c r="D461" s="3758" t="n"/>
      <c r="E461" s="3758" t="n"/>
      <c r="F461" s="3758" t="n"/>
      <c r="G461" s="3758" t="n"/>
      <c r="H461" s="3758" t="n"/>
      <c r="I461" s="3758" t="n"/>
      <c r="J461" s="3758" t="n"/>
      <c r="K461" s="3758" t="n"/>
      <c r="L461" s="3758" t="n"/>
      <c r="M461" s="3758" t="n"/>
      <c r="N461" s="3758" t="n"/>
      <c r="O461" s="3758" t="n"/>
      <c r="P461" s="1979" t="n"/>
      <c r="Q461" s="3758" t="n"/>
      <c r="R461" s="3758" t="n"/>
      <c r="S461" s="3758" t="n"/>
      <c r="T461" s="3758" t="n"/>
      <c r="U461" s="3758" t="n"/>
      <c r="V461" s="3758" t="n"/>
      <c r="W461" s="3758" t="n"/>
      <c r="X461" s="3758" t="n"/>
      <c r="Y461" s="3758" t="n"/>
      <c r="Z461" s="3758" t="n"/>
      <c r="AA461" s="3758" t="n"/>
      <c r="AB461" s="3758" t="n"/>
      <c r="AC461" s="3758" t="n"/>
      <c r="AD461" s="3758" t="n"/>
      <c r="AE461" s="3758" t="n"/>
      <c r="AF461" s="3758" t="n"/>
      <c r="AG461" s="3758" t="n"/>
      <c r="AH461" s="3758" t="n"/>
      <c r="AI461" s="3758" t="n"/>
      <c r="AJ461" s="3758" t="n"/>
      <c r="AK461" s="3758" t="n"/>
      <c r="AL461" s="3758" t="n"/>
      <c r="AM461" s="3758" t="n"/>
      <c r="AN461" s="3758" t="n"/>
      <c r="AO461" s="3758" t="n"/>
      <c r="AP461" s="3758" t="n"/>
      <c r="AQ461" s="3758" t="n"/>
      <c r="AR461" s="3758" t="n"/>
      <c r="AS461" s="3758" t="n"/>
      <c r="AT461" s="3758" t="n"/>
      <c r="AU461" s="3758" t="n"/>
      <c r="AV461" s="3758" t="n"/>
      <c r="AW461" s="3758" t="n"/>
      <c r="AX461" s="3758" t="n"/>
      <c r="AY461" s="3758" t="n"/>
      <c r="AZ461" s="3758" t="n"/>
      <c r="BA461" s="1979" t="n"/>
      <c r="BB461" s="1982" t="n"/>
    </row>
    <row r="462">
      <c r="A462" s="1978" t="n"/>
      <c r="B462" s="1979" t="n"/>
      <c r="C462" s="1980" t="n"/>
      <c r="D462" s="3758" t="n"/>
      <c r="E462" s="3758" t="n"/>
      <c r="F462" s="3758" t="n"/>
      <c r="G462" s="3758" t="n"/>
      <c r="H462" s="3758" t="n"/>
      <c r="I462" s="3758" t="n"/>
      <c r="J462" s="3758" t="n"/>
      <c r="K462" s="3758" t="n"/>
      <c r="L462" s="3758" t="n"/>
      <c r="M462" s="3758" t="n"/>
      <c r="N462" s="3758" t="n"/>
      <c r="O462" s="3758" t="n"/>
      <c r="P462" s="1979" t="n"/>
      <c r="Q462" s="3758" t="n"/>
      <c r="R462" s="3758" t="n"/>
      <c r="S462" s="3758" t="n"/>
      <c r="T462" s="3758" t="n"/>
      <c r="U462" s="3758" t="n"/>
      <c r="V462" s="3758" t="n"/>
      <c r="W462" s="3758" t="n"/>
      <c r="X462" s="3758" t="n"/>
      <c r="Y462" s="3758" t="n"/>
      <c r="Z462" s="3758" t="n"/>
      <c r="AA462" s="3758" t="n"/>
      <c r="AB462" s="3758" t="n"/>
      <c r="AC462" s="3758" t="n"/>
      <c r="AD462" s="3758" t="n"/>
      <c r="AE462" s="3758" t="n"/>
      <c r="AF462" s="3758" t="n"/>
      <c r="AG462" s="3758" t="n"/>
      <c r="AH462" s="3758" t="n"/>
      <c r="AI462" s="3758" t="n"/>
      <c r="AJ462" s="3758" t="n"/>
      <c r="AK462" s="3758" t="n"/>
      <c r="AL462" s="3758" t="n"/>
      <c r="AM462" s="3758" t="n"/>
      <c r="AN462" s="3758" t="n"/>
      <c r="AO462" s="3758" t="n"/>
      <c r="AP462" s="3758" t="n"/>
      <c r="AQ462" s="3758" t="n"/>
      <c r="AR462" s="3758" t="n"/>
      <c r="AS462" s="3758" t="n"/>
      <c r="AT462" s="3758" t="n"/>
      <c r="AU462" s="3758" t="n"/>
      <c r="AV462" s="3758" t="n"/>
      <c r="AW462" s="3758" t="n"/>
      <c r="AX462" s="3758" t="n"/>
      <c r="AY462" s="3758" t="n"/>
      <c r="AZ462" s="3758" t="n"/>
      <c r="BA462" s="1979" t="n"/>
      <c r="BB462" s="1982" t="n"/>
    </row>
    <row r="463">
      <c r="A463" s="1978" t="n"/>
      <c r="B463" s="1979" t="n"/>
      <c r="C463" s="1980" t="n"/>
      <c r="D463" s="3758" t="n"/>
      <c r="E463" s="3758" t="n"/>
      <c r="F463" s="3758" t="n"/>
      <c r="G463" s="3758" t="n"/>
      <c r="H463" s="3758" t="n"/>
      <c r="I463" s="3758" t="n"/>
      <c r="J463" s="3758" t="n"/>
      <c r="K463" s="3758" t="n"/>
      <c r="L463" s="3758" t="n"/>
      <c r="M463" s="3758" t="n"/>
      <c r="N463" s="3758" t="n"/>
      <c r="O463" s="3758" t="n"/>
      <c r="P463" s="1979" t="n"/>
      <c r="Q463" s="3758" t="n"/>
      <c r="R463" s="3758" t="n"/>
      <c r="S463" s="3758" t="n"/>
      <c r="T463" s="3758" t="n"/>
      <c r="U463" s="3758" t="n"/>
      <c r="V463" s="3758" t="n"/>
      <c r="W463" s="3758" t="n"/>
      <c r="X463" s="3758" t="n"/>
      <c r="Y463" s="3758" t="n"/>
      <c r="Z463" s="3758" t="n"/>
      <c r="AA463" s="3758" t="n"/>
      <c r="AB463" s="3758" t="n"/>
      <c r="AC463" s="3758" t="n"/>
      <c r="AD463" s="3758" t="n"/>
      <c r="AE463" s="3758" t="n"/>
      <c r="AF463" s="3758" t="n"/>
      <c r="AG463" s="3758" t="n"/>
      <c r="AH463" s="3758" t="n"/>
      <c r="AI463" s="3758" t="n"/>
      <c r="AJ463" s="3758" t="n"/>
      <c r="AK463" s="3758" t="n"/>
      <c r="AL463" s="3758" t="n"/>
      <c r="AM463" s="3758" t="n"/>
      <c r="AN463" s="3758" t="n"/>
      <c r="AO463" s="3758" t="n"/>
      <c r="AP463" s="3758" t="n"/>
      <c r="AQ463" s="3758" t="n"/>
      <c r="AR463" s="3758" t="n"/>
      <c r="AS463" s="3758" t="n"/>
      <c r="AT463" s="3758" t="n"/>
      <c r="AU463" s="3758" t="n"/>
      <c r="AV463" s="3758" t="n"/>
      <c r="AW463" s="3758" t="n"/>
      <c r="AX463" s="3758" t="n"/>
      <c r="AY463" s="3758" t="n"/>
      <c r="AZ463" s="3758" t="n"/>
      <c r="BA463" s="1979" t="n"/>
      <c r="BB463" s="1982" t="n"/>
    </row>
    <row r="464">
      <c r="A464" s="1978" t="n"/>
      <c r="B464" s="1979" t="n"/>
      <c r="C464" s="1980" t="n"/>
      <c r="D464" s="3758" t="n"/>
      <c r="E464" s="3758" t="n"/>
      <c r="F464" s="3758" t="n"/>
      <c r="G464" s="3758" t="n"/>
      <c r="H464" s="3758" t="n"/>
      <c r="I464" s="3758" t="n"/>
      <c r="J464" s="3758" t="n"/>
      <c r="K464" s="3758" t="n"/>
      <c r="L464" s="3758" t="n"/>
      <c r="M464" s="3758" t="n"/>
      <c r="N464" s="3758" t="n"/>
      <c r="O464" s="3758" t="n"/>
      <c r="P464" s="1979" t="n"/>
      <c r="Q464" s="3758" t="n"/>
      <c r="R464" s="3758" t="n"/>
      <c r="S464" s="3758" t="n"/>
      <c r="T464" s="3758" t="n"/>
      <c r="U464" s="3758" t="n"/>
      <c r="V464" s="3758" t="n"/>
      <c r="W464" s="3758" t="n"/>
      <c r="X464" s="3758" t="n"/>
      <c r="Y464" s="3758" t="n"/>
      <c r="Z464" s="3758" t="n"/>
      <c r="AA464" s="3758" t="n"/>
      <c r="AB464" s="3758" t="n"/>
      <c r="AC464" s="3758" t="n"/>
      <c r="AD464" s="3758" t="n"/>
      <c r="AE464" s="3758" t="n"/>
      <c r="AF464" s="3758" t="n"/>
      <c r="AG464" s="3758" t="n"/>
      <c r="AH464" s="3758" t="n"/>
      <c r="AI464" s="3758" t="n"/>
      <c r="AJ464" s="3758" t="n"/>
      <c r="AK464" s="3758" t="n"/>
      <c r="AL464" s="3758" t="n"/>
      <c r="AM464" s="3758" t="n"/>
      <c r="AN464" s="3758" t="n"/>
      <c r="AO464" s="3758" t="n"/>
      <c r="AP464" s="3758" t="n"/>
      <c r="AQ464" s="3758" t="n"/>
      <c r="AR464" s="3758" t="n"/>
      <c r="AS464" s="3758" t="n"/>
      <c r="AT464" s="3758" t="n"/>
      <c r="AU464" s="3758" t="n"/>
      <c r="AV464" s="3758" t="n"/>
      <c r="AW464" s="3758" t="n"/>
      <c r="AX464" s="3758" t="n"/>
      <c r="AY464" s="3758" t="n"/>
      <c r="AZ464" s="3758" t="n"/>
      <c r="BA464" s="1979" t="n"/>
      <c r="BB464" s="1982" t="n"/>
    </row>
    <row r="465">
      <c r="A465" s="1978" t="n"/>
      <c r="B465" s="1979" t="n"/>
      <c r="C465" s="1980" t="n"/>
      <c r="D465" s="3758" t="n"/>
      <c r="E465" s="3758" t="n"/>
      <c r="F465" s="3758" t="n"/>
      <c r="G465" s="3758" t="n"/>
      <c r="H465" s="3758" t="n"/>
      <c r="I465" s="3758" t="n"/>
      <c r="J465" s="3758" t="n"/>
      <c r="K465" s="3758" t="n"/>
      <c r="L465" s="3758" t="n"/>
      <c r="M465" s="3758" t="n"/>
      <c r="N465" s="3758" t="n"/>
      <c r="O465" s="3758" t="n"/>
      <c r="P465" s="1979" t="n"/>
      <c r="Q465" s="3758" t="n"/>
      <c r="R465" s="3758" t="n"/>
      <c r="S465" s="3758" t="n"/>
      <c r="T465" s="3758" t="n"/>
      <c r="U465" s="3758" t="n"/>
      <c r="V465" s="3758" t="n"/>
      <c r="W465" s="3758" t="n"/>
      <c r="X465" s="3758" t="n"/>
      <c r="Y465" s="3758" t="n"/>
      <c r="Z465" s="3758" t="n"/>
      <c r="AA465" s="3758" t="n"/>
      <c r="AB465" s="3758" t="n"/>
      <c r="AC465" s="3758" t="n"/>
      <c r="AD465" s="3758" t="n"/>
      <c r="AE465" s="3758" t="n"/>
      <c r="AF465" s="3758" t="n"/>
      <c r="AG465" s="3758" t="n"/>
      <c r="AH465" s="3758" t="n"/>
      <c r="AI465" s="3758" t="n"/>
      <c r="AJ465" s="3758" t="n"/>
      <c r="AK465" s="3758" t="n"/>
      <c r="AL465" s="3758" t="n"/>
      <c r="AM465" s="3758" t="n"/>
      <c r="AN465" s="3758" t="n"/>
      <c r="AO465" s="3758" t="n"/>
      <c r="AP465" s="3758" t="n"/>
      <c r="AQ465" s="3758" t="n"/>
      <c r="AR465" s="3758" t="n"/>
      <c r="AS465" s="3758" t="n"/>
      <c r="AT465" s="3758" t="n"/>
      <c r="AU465" s="3758" t="n"/>
      <c r="AV465" s="3758" t="n"/>
      <c r="AW465" s="3758" t="n"/>
      <c r="AX465" s="3758" t="n"/>
      <c r="AY465" s="3758" t="n"/>
      <c r="AZ465" s="3758" t="n"/>
      <c r="BA465" s="1979" t="n"/>
      <c r="BB465" s="1982" t="n"/>
    </row>
    <row r="466">
      <c r="A466" s="1978" t="n"/>
      <c r="B466" s="1979" t="n"/>
      <c r="C466" s="1980" t="n"/>
      <c r="D466" s="3758" t="n"/>
      <c r="E466" s="3758" t="n"/>
      <c r="F466" s="3758" t="n"/>
      <c r="G466" s="3758" t="n"/>
      <c r="H466" s="3758" t="n"/>
      <c r="I466" s="3758" t="n"/>
      <c r="J466" s="3758" t="n"/>
      <c r="K466" s="3758" t="n"/>
      <c r="L466" s="3758" t="n"/>
      <c r="M466" s="3758" t="n"/>
      <c r="N466" s="3758" t="n"/>
      <c r="O466" s="3758" t="n"/>
      <c r="P466" s="1979" t="n"/>
      <c r="Q466" s="3758" t="n"/>
      <c r="R466" s="3758" t="n"/>
      <c r="S466" s="3758" t="n"/>
      <c r="T466" s="3758" t="n"/>
      <c r="U466" s="3758" t="n"/>
      <c r="V466" s="3758" t="n"/>
      <c r="W466" s="3758" t="n"/>
      <c r="X466" s="3758" t="n"/>
      <c r="Y466" s="3758" t="n"/>
      <c r="Z466" s="3758" t="n"/>
      <c r="AA466" s="3758" t="n"/>
      <c r="AB466" s="3758" t="n"/>
      <c r="AC466" s="3758" t="n"/>
      <c r="AD466" s="3758" t="n"/>
      <c r="AE466" s="3758" t="n"/>
      <c r="AF466" s="3758" t="n"/>
      <c r="AG466" s="3758" t="n"/>
      <c r="AH466" s="3758" t="n"/>
      <c r="AI466" s="3758" t="n"/>
      <c r="AJ466" s="3758" t="n"/>
      <c r="AK466" s="3758" t="n"/>
      <c r="AL466" s="3758" t="n"/>
      <c r="AM466" s="3758" t="n"/>
      <c r="AN466" s="3758" t="n"/>
      <c r="AO466" s="3758" t="n"/>
      <c r="AP466" s="3758" t="n"/>
      <c r="AQ466" s="3758" t="n"/>
      <c r="AR466" s="3758" t="n"/>
      <c r="AS466" s="3758" t="n"/>
      <c r="AT466" s="3758" t="n"/>
      <c r="AU466" s="3758" t="n"/>
      <c r="AV466" s="3758" t="n"/>
      <c r="AW466" s="3758" t="n"/>
      <c r="AX466" s="3758" t="n"/>
      <c r="AY466" s="3758" t="n"/>
      <c r="AZ466" s="3758" t="n"/>
      <c r="BA466" s="1979" t="n"/>
      <c r="BB466" s="1982" t="n"/>
    </row>
    <row r="467">
      <c r="A467" s="1978" t="n"/>
      <c r="B467" s="1979" t="n"/>
      <c r="C467" s="1980" t="n"/>
      <c r="D467" s="3758" t="n"/>
      <c r="E467" s="3758" t="n"/>
      <c r="F467" s="3758" t="n"/>
      <c r="G467" s="3758" t="n"/>
      <c r="H467" s="3758" t="n"/>
      <c r="I467" s="3758" t="n"/>
      <c r="J467" s="3758" t="n"/>
      <c r="K467" s="3758" t="n"/>
      <c r="L467" s="3758" t="n"/>
      <c r="M467" s="3758" t="n"/>
      <c r="N467" s="3758" t="n"/>
      <c r="O467" s="3758" t="n"/>
      <c r="P467" s="1979" t="n"/>
      <c r="Q467" s="3758" t="n"/>
      <c r="R467" s="3758" t="n"/>
      <c r="S467" s="3758" t="n"/>
      <c r="T467" s="3758" t="n"/>
      <c r="U467" s="3758" t="n"/>
      <c r="V467" s="3758" t="n"/>
      <c r="W467" s="3758" t="n"/>
      <c r="X467" s="3758" t="n"/>
      <c r="Y467" s="3758" t="n"/>
      <c r="Z467" s="3758" t="n"/>
      <c r="AA467" s="3758" t="n"/>
      <c r="AB467" s="3758" t="n"/>
      <c r="AC467" s="3758" t="n"/>
      <c r="AD467" s="3758" t="n"/>
      <c r="AE467" s="3758" t="n"/>
      <c r="AF467" s="3758" t="n"/>
      <c r="AG467" s="3758" t="n"/>
      <c r="AH467" s="3758" t="n"/>
      <c r="AI467" s="3758" t="n"/>
      <c r="AJ467" s="3758" t="n"/>
      <c r="AK467" s="3758" t="n"/>
      <c r="AL467" s="3758" t="n"/>
      <c r="AM467" s="3758" t="n"/>
      <c r="AN467" s="3758" t="n"/>
      <c r="AO467" s="3758" t="n"/>
      <c r="AP467" s="3758" t="n"/>
      <c r="AQ467" s="3758" t="n"/>
      <c r="AR467" s="3758" t="n"/>
      <c r="AS467" s="3758" t="n"/>
      <c r="AT467" s="3758" t="n"/>
      <c r="AU467" s="3758" t="n"/>
      <c r="AV467" s="3758" t="n"/>
      <c r="AW467" s="3758" t="n"/>
      <c r="AX467" s="3758" t="n"/>
      <c r="AY467" s="3758" t="n"/>
      <c r="AZ467" s="3758" t="n"/>
      <c r="BA467" s="1979" t="n"/>
      <c r="BB467" s="1982" t="n"/>
    </row>
    <row r="468">
      <c r="A468" s="1978" t="n"/>
      <c r="B468" s="1979" t="n"/>
      <c r="C468" s="1980" t="n"/>
      <c r="D468" s="3758" t="n"/>
      <c r="E468" s="3758" t="n"/>
      <c r="F468" s="3758" t="n"/>
      <c r="G468" s="3758" t="n"/>
      <c r="H468" s="3758" t="n"/>
      <c r="I468" s="3758" t="n"/>
      <c r="J468" s="3758" t="n"/>
      <c r="K468" s="3758" t="n"/>
      <c r="L468" s="3758" t="n"/>
      <c r="M468" s="3758" t="n"/>
      <c r="N468" s="3758" t="n"/>
      <c r="O468" s="3758" t="n"/>
      <c r="P468" s="1979" t="n"/>
      <c r="Q468" s="3758" t="n"/>
      <c r="R468" s="3758" t="n"/>
      <c r="S468" s="3758" t="n"/>
      <c r="T468" s="3758" t="n"/>
      <c r="U468" s="3758" t="n"/>
      <c r="V468" s="3758" t="n"/>
      <c r="W468" s="3758" t="n"/>
      <c r="X468" s="3758" t="n"/>
      <c r="Y468" s="3758" t="n"/>
      <c r="Z468" s="3758" t="n"/>
      <c r="AA468" s="3758" t="n"/>
      <c r="AB468" s="3758" t="n"/>
      <c r="AC468" s="3758" t="n"/>
      <c r="AD468" s="3758" t="n"/>
      <c r="AE468" s="3758" t="n"/>
      <c r="AF468" s="3758" t="n"/>
      <c r="AG468" s="3758" t="n"/>
      <c r="AH468" s="3758" t="n"/>
      <c r="AI468" s="3758" t="n"/>
      <c r="AJ468" s="3758" t="n"/>
      <c r="AK468" s="3758" t="n"/>
      <c r="AL468" s="3758" t="n"/>
      <c r="AM468" s="3758" t="n"/>
      <c r="AN468" s="3758" t="n"/>
      <c r="AO468" s="3758" t="n"/>
      <c r="AP468" s="3758" t="n"/>
      <c r="AQ468" s="3758" t="n"/>
      <c r="AR468" s="3758" t="n"/>
      <c r="AS468" s="3758" t="n"/>
      <c r="AT468" s="3758" t="n"/>
      <c r="AU468" s="3758" t="n"/>
      <c r="AV468" s="3758" t="n"/>
      <c r="AW468" s="3758" t="n"/>
      <c r="AX468" s="3758" t="n"/>
      <c r="AY468" s="3758" t="n"/>
      <c r="AZ468" s="3758" t="n"/>
      <c r="BA468" s="1979" t="n"/>
      <c r="BB468" s="1982" t="n"/>
    </row>
    <row r="469">
      <c r="A469" s="1978" t="n"/>
      <c r="B469" s="1979" t="n"/>
      <c r="C469" s="1980" t="n"/>
      <c r="D469" s="3758" t="n"/>
      <c r="E469" s="3758" t="n"/>
      <c r="F469" s="3758" t="n"/>
      <c r="G469" s="3758" t="n"/>
      <c r="H469" s="3758" t="n"/>
      <c r="I469" s="3758" t="n"/>
      <c r="J469" s="3758" t="n"/>
      <c r="K469" s="3758" t="n"/>
      <c r="L469" s="3758" t="n"/>
      <c r="M469" s="3758" t="n"/>
      <c r="N469" s="3758" t="n"/>
      <c r="O469" s="3758" t="n"/>
      <c r="P469" s="1979" t="n"/>
      <c r="Q469" s="3758" t="n"/>
      <c r="R469" s="3758" t="n"/>
      <c r="S469" s="3758" t="n"/>
      <c r="T469" s="3758" t="n"/>
      <c r="U469" s="3758" t="n"/>
      <c r="V469" s="3758" t="n"/>
      <c r="W469" s="3758" t="n"/>
      <c r="X469" s="3758" t="n"/>
      <c r="Y469" s="3758" t="n"/>
      <c r="Z469" s="3758" t="n"/>
      <c r="AA469" s="3758" t="n"/>
      <c r="AB469" s="3758" t="n"/>
      <c r="AC469" s="3758" t="n"/>
      <c r="AD469" s="3758" t="n"/>
      <c r="AE469" s="3758" t="n"/>
      <c r="AF469" s="3758" t="n"/>
      <c r="AG469" s="3758" t="n"/>
      <c r="AH469" s="3758" t="n"/>
      <c r="AI469" s="3758" t="n"/>
      <c r="AJ469" s="3758" t="n"/>
      <c r="AK469" s="3758" t="n"/>
      <c r="AL469" s="3758" t="n"/>
      <c r="AM469" s="3758" t="n"/>
      <c r="AN469" s="3758" t="n"/>
      <c r="AO469" s="3758" t="n"/>
      <c r="AP469" s="3758" t="n"/>
      <c r="AQ469" s="3758" t="n"/>
      <c r="AR469" s="3758" t="n"/>
      <c r="AS469" s="3758" t="n"/>
      <c r="AT469" s="3758" t="n"/>
      <c r="AU469" s="3758" t="n"/>
      <c r="AV469" s="3758" t="n"/>
      <c r="AW469" s="3758" t="n"/>
      <c r="AX469" s="3758" t="n"/>
      <c r="AY469" s="3758" t="n"/>
      <c r="AZ469" s="3758" t="n"/>
      <c r="BA469" s="1979" t="n"/>
      <c r="BB469" s="1982" t="n"/>
    </row>
    <row r="470">
      <c r="A470" s="1978" t="n"/>
      <c r="B470" s="1979" t="n"/>
      <c r="C470" s="1980" t="n"/>
      <c r="D470" s="3758" t="n"/>
      <c r="E470" s="3758" t="n"/>
      <c r="F470" s="3758" t="n"/>
      <c r="G470" s="3758" t="n"/>
      <c r="H470" s="3758" t="n"/>
      <c r="I470" s="3758" t="n"/>
      <c r="J470" s="3758" t="n"/>
      <c r="K470" s="3758" t="n"/>
      <c r="L470" s="3758" t="n"/>
      <c r="M470" s="3758" t="n"/>
      <c r="N470" s="3758" t="n"/>
      <c r="O470" s="3758" t="n"/>
      <c r="P470" s="1979" t="n"/>
      <c r="Q470" s="3758" t="n"/>
      <c r="R470" s="3758" t="n"/>
      <c r="S470" s="3758" t="n"/>
      <c r="T470" s="3758" t="n"/>
      <c r="U470" s="3758" t="n"/>
      <c r="V470" s="3758" t="n"/>
      <c r="W470" s="3758" t="n"/>
      <c r="X470" s="3758" t="n"/>
      <c r="Y470" s="3758" t="n"/>
      <c r="Z470" s="3758" t="n"/>
      <c r="AA470" s="3758" t="n"/>
      <c r="AB470" s="3758" t="n"/>
      <c r="AC470" s="3758" t="n"/>
      <c r="AD470" s="3758" t="n"/>
      <c r="AE470" s="3758" t="n"/>
      <c r="AF470" s="3758" t="n"/>
      <c r="AG470" s="3758" t="n"/>
      <c r="AH470" s="3758" t="n"/>
      <c r="AI470" s="3758" t="n"/>
      <c r="AJ470" s="3758" t="n"/>
      <c r="AK470" s="3758" t="n"/>
      <c r="AL470" s="3758" t="n"/>
      <c r="AM470" s="3758" t="n"/>
      <c r="AN470" s="3758" t="n"/>
      <c r="AO470" s="3758" t="n"/>
      <c r="AP470" s="3758" t="n"/>
      <c r="AQ470" s="3758" t="n"/>
      <c r="AR470" s="3758" t="n"/>
      <c r="AS470" s="3758" t="n"/>
      <c r="AT470" s="3758" t="n"/>
      <c r="AU470" s="3758" t="n"/>
      <c r="AV470" s="3758" t="n"/>
      <c r="AW470" s="3758" t="n"/>
      <c r="AX470" s="3758" t="n"/>
      <c r="AY470" s="3758" t="n"/>
      <c r="AZ470" s="3758" t="n"/>
      <c r="BA470" s="1979" t="n"/>
      <c r="BB470" s="1982" t="n"/>
    </row>
    <row r="471">
      <c r="A471" s="1978" t="n"/>
      <c r="B471" s="1979" t="n"/>
      <c r="C471" s="1980" t="n"/>
      <c r="D471" s="3758" t="n"/>
      <c r="E471" s="3758" t="n"/>
      <c r="F471" s="3758" t="n"/>
      <c r="G471" s="3758" t="n"/>
      <c r="H471" s="3758" t="n"/>
      <c r="I471" s="3758" t="n"/>
      <c r="J471" s="3758" t="n"/>
      <c r="K471" s="3758" t="n"/>
      <c r="L471" s="3758" t="n"/>
      <c r="M471" s="3758" t="n"/>
      <c r="N471" s="3758" t="n"/>
      <c r="O471" s="3758" t="n"/>
      <c r="P471" s="1979" t="n"/>
      <c r="Q471" s="3758" t="n"/>
      <c r="R471" s="3758" t="n"/>
      <c r="S471" s="3758" t="n"/>
      <c r="T471" s="3758" t="n"/>
      <c r="U471" s="3758" t="n"/>
      <c r="V471" s="3758" t="n"/>
      <c r="W471" s="3758" t="n"/>
      <c r="X471" s="3758" t="n"/>
      <c r="Y471" s="3758" t="n"/>
      <c r="Z471" s="3758" t="n"/>
      <c r="AA471" s="3758" t="n"/>
      <c r="AB471" s="3758" t="n"/>
      <c r="AC471" s="3758" t="n"/>
      <c r="AD471" s="3758" t="n"/>
      <c r="AE471" s="3758" t="n"/>
      <c r="AF471" s="3758" t="n"/>
      <c r="AG471" s="3758" t="n"/>
      <c r="AH471" s="3758" t="n"/>
      <c r="AI471" s="3758" t="n"/>
      <c r="AJ471" s="3758" t="n"/>
      <c r="AK471" s="3758" t="n"/>
      <c r="AL471" s="3758" t="n"/>
      <c r="AM471" s="3758" t="n"/>
      <c r="AN471" s="3758" t="n"/>
      <c r="AO471" s="3758" t="n"/>
      <c r="AP471" s="3758" t="n"/>
      <c r="AQ471" s="3758" t="n"/>
      <c r="AR471" s="3758" t="n"/>
      <c r="AS471" s="3758" t="n"/>
      <c r="AT471" s="3758" t="n"/>
      <c r="AU471" s="3758" t="n"/>
      <c r="AV471" s="3758" t="n"/>
      <c r="AW471" s="3758" t="n"/>
      <c r="AX471" s="3758" t="n"/>
      <c r="AY471" s="3758" t="n"/>
      <c r="AZ471" s="3758" t="n"/>
      <c r="BA471" s="1979" t="n"/>
      <c r="BB471" s="1982" t="n"/>
    </row>
    <row r="472">
      <c r="A472" s="1978" t="n"/>
      <c r="B472" s="1979" t="n"/>
      <c r="C472" s="1980" t="n"/>
      <c r="D472" s="3758" t="n"/>
      <c r="E472" s="3758" t="n"/>
      <c r="F472" s="3758" t="n"/>
      <c r="G472" s="3758" t="n"/>
      <c r="H472" s="3758" t="n"/>
      <c r="I472" s="3758" t="n"/>
      <c r="J472" s="3758" t="n"/>
      <c r="K472" s="3758" t="n"/>
      <c r="L472" s="3758" t="n"/>
      <c r="M472" s="3758" t="n"/>
      <c r="N472" s="3758" t="n"/>
      <c r="O472" s="3758" t="n"/>
      <c r="P472" s="1979" t="n"/>
      <c r="Q472" s="3758" t="n"/>
      <c r="R472" s="3758" t="n"/>
      <c r="S472" s="3758" t="n"/>
      <c r="T472" s="3758" t="n"/>
      <c r="U472" s="3758" t="n"/>
      <c r="V472" s="3758" t="n"/>
      <c r="W472" s="3758" t="n"/>
      <c r="X472" s="3758" t="n"/>
      <c r="Y472" s="3758" t="n"/>
      <c r="Z472" s="3758" t="n"/>
      <c r="AA472" s="3758" t="n"/>
      <c r="AB472" s="3758" t="n"/>
      <c r="AC472" s="3758" t="n"/>
      <c r="AD472" s="3758" t="n"/>
      <c r="AE472" s="3758" t="n"/>
      <c r="AF472" s="3758" t="n"/>
      <c r="AG472" s="3758" t="n"/>
      <c r="AH472" s="3758" t="n"/>
      <c r="AI472" s="3758" t="n"/>
      <c r="AJ472" s="3758" t="n"/>
      <c r="AK472" s="3758" t="n"/>
      <c r="AL472" s="3758" t="n"/>
      <c r="AM472" s="3758" t="n"/>
      <c r="AN472" s="3758" t="n"/>
      <c r="AO472" s="3758" t="n"/>
      <c r="AP472" s="3758" t="n"/>
      <c r="AQ472" s="3758" t="n"/>
      <c r="AR472" s="3758" t="n"/>
      <c r="AS472" s="3758" t="n"/>
      <c r="AT472" s="3758" t="n"/>
      <c r="AU472" s="3758" t="n"/>
      <c r="AV472" s="3758" t="n"/>
      <c r="AW472" s="3758" t="n"/>
      <c r="AX472" s="3758" t="n"/>
      <c r="AY472" s="3758" t="n"/>
      <c r="AZ472" s="3758" t="n"/>
      <c r="BA472" s="1979" t="n"/>
      <c r="BB472" s="1982" t="n"/>
    </row>
    <row r="473">
      <c r="A473" s="1978" t="n"/>
      <c r="B473" s="1979" t="n"/>
      <c r="C473" s="1980" t="n"/>
      <c r="D473" s="3758" t="n"/>
      <c r="E473" s="3758" t="n"/>
      <c r="F473" s="3758" t="n"/>
      <c r="G473" s="3758" t="n"/>
      <c r="H473" s="3758" t="n"/>
      <c r="I473" s="3758" t="n"/>
      <c r="J473" s="3758" t="n"/>
      <c r="K473" s="3758" t="n"/>
      <c r="L473" s="3758" t="n"/>
      <c r="M473" s="3758" t="n"/>
      <c r="N473" s="3758" t="n"/>
      <c r="O473" s="3758" t="n"/>
      <c r="P473" s="1979" t="n"/>
      <c r="Q473" s="3758" t="n"/>
      <c r="R473" s="3758" t="n"/>
      <c r="S473" s="3758" t="n"/>
      <c r="T473" s="3758" t="n"/>
      <c r="U473" s="3758" t="n"/>
      <c r="V473" s="3758" t="n"/>
      <c r="W473" s="3758" t="n"/>
      <c r="X473" s="3758" t="n"/>
      <c r="Y473" s="3758" t="n"/>
      <c r="Z473" s="3758" t="n"/>
      <c r="AA473" s="3758" t="n"/>
      <c r="AB473" s="3758" t="n"/>
      <c r="AC473" s="3758" t="n"/>
      <c r="AD473" s="3758" t="n"/>
      <c r="AE473" s="3758" t="n"/>
      <c r="AF473" s="3758" t="n"/>
      <c r="AG473" s="3758" t="n"/>
      <c r="AH473" s="3758" t="n"/>
      <c r="AI473" s="3758" t="n"/>
      <c r="AJ473" s="3758" t="n"/>
      <c r="AK473" s="3758" t="n"/>
      <c r="AL473" s="3758" t="n"/>
      <c r="AM473" s="3758" t="n"/>
      <c r="AN473" s="3758" t="n"/>
      <c r="AO473" s="3758" t="n"/>
      <c r="AP473" s="3758" t="n"/>
      <c r="AQ473" s="3758" t="n"/>
      <c r="AR473" s="3758" t="n"/>
      <c r="AS473" s="3758" t="n"/>
      <c r="AT473" s="3758" t="n"/>
      <c r="AU473" s="3758" t="n"/>
      <c r="AV473" s="3758" t="n"/>
      <c r="AW473" s="3758" t="n"/>
      <c r="AX473" s="3758" t="n"/>
      <c r="AY473" s="3758" t="n"/>
      <c r="AZ473" s="3758" t="n"/>
      <c r="BA473" s="1979" t="n"/>
      <c r="BB473" s="1982" t="n"/>
    </row>
    <row r="474">
      <c r="A474" s="1978" t="n"/>
      <c r="B474" s="1979" t="n"/>
      <c r="C474" s="1980" t="n"/>
      <c r="D474" s="3758" t="n"/>
      <c r="E474" s="3758" t="n"/>
      <c r="F474" s="3758" t="n"/>
      <c r="G474" s="3758" t="n"/>
      <c r="H474" s="3758" t="n"/>
      <c r="I474" s="3758" t="n"/>
      <c r="J474" s="3758" t="n"/>
      <c r="K474" s="3758" t="n"/>
      <c r="L474" s="3758" t="n"/>
      <c r="M474" s="3758" t="n"/>
      <c r="N474" s="3758" t="n"/>
      <c r="O474" s="3758" t="n"/>
      <c r="P474" s="1979" t="n"/>
      <c r="Q474" s="3758" t="n"/>
      <c r="R474" s="3758" t="n"/>
      <c r="S474" s="3758" t="n"/>
      <c r="T474" s="3758" t="n"/>
      <c r="U474" s="3758" t="n"/>
      <c r="V474" s="3758" t="n"/>
      <c r="W474" s="3758" t="n"/>
      <c r="X474" s="3758" t="n"/>
      <c r="Y474" s="3758" t="n"/>
      <c r="Z474" s="3758" t="n"/>
      <c r="AA474" s="3758" t="n"/>
      <c r="AB474" s="3758" t="n"/>
      <c r="AC474" s="3758" t="n"/>
      <c r="AD474" s="3758" t="n"/>
      <c r="AE474" s="3758" t="n"/>
      <c r="AF474" s="3758" t="n"/>
      <c r="AG474" s="3758" t="n"/>
      <c r="AH474" s="3758" t="n"/>
      <c r="AI474" s="3758" t="n"/>
      <c r="AJ474" s="3758" t="n"/>
      <c r="AK474" s="3758" t="n"/>
      <c r="AL474" s="3758" t="n"/>
      <c r="AM474" s="3758" t="n"/>
      <c r="AN474" s="3758" t="n"/>
      <c r="AO474" s="3758" t="n"/>
      <c r="AP474" s="3758" t="n"/>
      <c r="AQ474" s="3758" t="n"/>
      <c r="AR474" s="3758" t="n"/>
      <c r="AS474" s="3758" t="n"/>
      <c r="AT474" s="3758" t="n"/>
      <c r="AU474" s="3758" t="n"/>
      <c r="AV474" s="3758" t="n"/>
      <c r="AW474" s="3758" t="n"/>
      <c r="AX474" s="3758" t="n"/>
      <c r="AY474" s="3758" t="n"/>
      <c r="AZ474" s="3758" t="n"/>
      <c r="BA474" s="1979" t="n"/>
      <c r="BB474" s="1982" t="n"/>
    </row>
    <row r="475">
      <c r="A475" s="1978" t="n"/>
      <c r="B475" s="1979" t="n"/>
      <c r="C475" s="1980" t="n"/>
      <c r="D475" s="3758" t="n"/>
      <c r="E475" s="3758" t="n"/>
      <c r="F475" s="3758" t="n"/>
      <c r="G475" s="3758" t="n"/>
      <c r="H475" s="3758" t="n"/>
      <c r="I475" s="3758" t="n"/>
      <c r="J475" s="3758" t="n"/>
      <c r="K475" s="3758" t="n"/>
      <c r="L475" s="3758" t="n"/>
      <c r="M475" s="3758" t="n"/>
      <c r="N475" s="3758" t="n"/>
      <c r="O475" s="3758" t="n"/>
      <c r="P475" s="1979" t="n"/>
      <c r="Q475" s="3758" t="n"/>
      <c r="R475" s="3758" t="n"/>
      <c r="S475" s="3758" t="n"/>
      <c r="T475" s="3758" t="n"/>
      <c r="U475" s="3758" t="n"/>
      <c r="V475" s="3758" t="n"/>
      <c r="W475" s="3758" t="n"/>
      <c r="X475" s="3758" t="n"/>
      <c r="Y475" s="3758" t="n"/>
      <c r="Z475" s="3758" t="n"/>
      <c r="AA475" s="3758" t="n"/>
      <c r="AB475" s="3758" t="n"/>
      <c r="AC475" s="3758" t="n"/>
      <c r="AD475" s="3758" t="n"/>
      <c r="AE475" s="3758" t="n"/>
      <c r="AF475" s="3758" t="n"/>
      <c r="AG475" s="3758" t="n"/>
      <c r="AH475" s="3758" t="n"/>
      <c r="AI475" s="3758" t="n"/>
      <c r="AJ475" s="3758" t="n"/>
      <c r="AK475" s="3758" t="n"/>
      <c r="AL475" s="3758" t="n"/>
      <c r="AM475" s="3758" t="n"/>
      <c r="AN475" s="3758" t="n"/>
      <c r="AO475" s="3758" t="n"/>
      <c r="AP475" s="3758" t="n"/>
      <c r="AQ475" s="3758" t="n"/>
      <c r="AR475" s="3758" t="n"/>
      <c r="AS475" s="3758" t="n"/>
      <c r="AT475" s="3758" t="n"/>
      <c r="AU475" s="3758" t="n"/>
      <c r="AV475" s="3758" t="n"/>
      <c r="AW475" s="3758" t="n"/>
      <c r="AX475" s="3758" t="n"/>
      <c r="AY475" s="3758" t="n"/>
      <c r="AZ475" s="3758" t="n"/>
      <c r="BA475" s="1979" t="n"/>
      <c r="BB475" s="1982" t="n"/>
    </row>
    <row r="476">
      <c r="A476" s="1978" t="n"/>
      <c r="B476" s="1979" t="n"/>
      <c r="C476" s="1980" t="n"/>
      <c r="D476" s="3758" t="n"/>
      <c r="E476" s="3758" t="n"/>
      <c r="F476" s="3758" t="n"/>
      <c r="G476" s="3758" t="n"/>
      <c r="H476" s="3758" t="n"/>
      <c r="I476" s="3758" t="n"/>
      <c r="J476" s="3758" t="n"/>
      <c r="K476" s="3758" t="n"/>
      <c r="L476" s="3758" t="n"/>
      <c r="M476" s="3758" t="n"/>
      <c r="N476" s="3758" t="n"/>
      <c r="O476" s="3758" t="n"/>
      <c r="P476" s="1979" t="n"/>
      <c r="Q476" s="3758" t="n"/>
      <c r="R476" s="3758" t="n"/>
      <c r="S476" s="3758" t="n"/>
      <c r="T476" s="3758" t="n"/>
      <c r="U476" s="3758" t="n"/>
      <c r="V476" s="3758" t="n"/>
      <c r="W476" s="3758" t="n"/>
      <c r="X476" s="3758" t="n"/>
      <c r="Y476" s="3758" t="n"/>
      <c r="Z476" s="3758" t="n"/>
      <c r="AA476" s="3758" t="n"/>
      <c r="AB476" s="3758" t="n"/>
      <c r="AC476" s="3758" t="n"/>
      <c r="AD476" s="3758" t="n"/>
      <c r="AE476" s="3758" t="n"/>
      <c r="AF476" s="3758" t="n"/>
      <c r="AG476" s="3758" t="n"/>
      <c r="AH476" s="3758" t="n"/>
      <c r="AI476" s="3758" t="n"/>
      <c r="AJ476" s="3758" t="n"/>
      <c r="AK476" s="3758" t="n"/>
      <c r="AL476" s="3758" t="n"/>
      <c r="AM476" s="3758" t="n"/>
      <c r="AN476" s="3758" t="n"/>
      <c r="AO476" s="3758" t="n"/>
      <c r="AP476" s="3758" t="n"/>
      <c r="AQ476" s="3758" t="n"/>
      <c r="AR476" s="3758" t="n"/>
      <c r="AS476" s="3758" t="n"/>
      <c r="AT476" s="3758" t="n"/>
      <c r="AU476" s="3758" t="n"/>
      <c r="AV476" s="3758" t="n"/>
      <c r="AW476" s="3758" t="n"/>
      <c r="AX476" s="3758" t="n"/>
      <c r="AY476" s="3758" t="n"/>
      <c r="AZ476" s="3758" t="n"/>
      <c r="BA476" s="1979" t="n"/>
      <c r="BB476" s="1982" t="n"/>
    </row>
    <row r="477">
      <c r="A477" s="1978" t="n"/>
      <c r="B477" s="1979" t="n"/>
      <c r="C477" s="1980" t="n"/>
      <c r="D477" s="3758" t="n"/>
      <c r="E477" s="3758" t="n"/>
      <c r="F477" s="3758" t="n"/>
      <c r="G477" s="3758" t="n"/>
      <c r="H477" s="3758" t="n"/>
      <c r="I477" s="3758" t="n"/>
      <c r="J477" s="3758" t="n"/>
      <c r="K477" s="3758" t="n"/>
      <c r="L477" s="3758" t="n"/>
      <c r="M477" s="3758" t="n"/>
      <c r="N477" s="3758" t="n"/>
      <c r="O477" s="3758" t="n"/>
      <c r="P477" s="1979" t="n"/>
      <c r="Q477" s="3758" t="n"/>
      <c r="R477" s="3758" t="n"/>
      <c r="S477" s="3758" t="n"/>
      <c r="T477" s="3758" t="n"/>
      <c r="U477" s="3758" t="n"/>
      <c r="V477" s="3758" t="n"/>
      <c r="W477" s="3758" t="n"/>
      <c r="X477" s="3758" t="n"/>
      <c r="Y477" s="3758" t="n"/>
      <c r="Z477" s="3758" t="n"/>
      <c r="AA477" s="3758" t="n"/>
      <c r="AB477" s="3758" t="n"/>
      <c r="AC477" s="3758" t="n"/>
      <c r="AD477" s="3758" t="n"/>
      <c r="AE477" s="3758" t="n"/>
      <c r="AF477" s="3758" t="n"/>
      <c r="AG477" s="3758" t="n"/>
      <c r="AH477" s="3758" t="n"/>
      <c r="AI477" s="3758" t="n"/>
      <c r="AJ477" s="3758" t="n"/>
      <c r="AK477" s="3758" t="n"/>
      <c r="AL477" s="3758" t="n"/>
      <c r="AM477" s="3758" t="n"/>
      <c r="AN477" s="3758" t="n"/>
      <c r="AO477" s="3758" t="n"/>
      <c r="AP477" s="3758" t="n"/>
      <c r="AQ477" s="3758" t="n"/>
      <c r="AR477" s="3758" t="n"/>
      <c r="AS477" s="3758" t="n"/>
      <c r="AT477" s="3758" t="n"/>
      <c r="AU477" s="3758" t="n"/>
      <c r="AV477" s="3758" t="n"/>
      <c r="AW477" s="3758" t="n"/>
      <c r="AX477" s="3758" t="n"/>
      <c r="AY477" s="3758" t="n"/>
      <c r="AZ477" s="3758" t="n"/>
      <c r="BA477" s="1979" t="n"/>
      <c r="BB477" s="1982" t="n"/>
    </row>
    <row r="478">
      <c r="A478" s="1978" t="n"/>
      <c r="B478" s="1979" t="n"/>
      <c r="C478" s="1980" t="n"/>
      <c r="D478" s="3758" t="n"/>
      <c r="E478" s="3758" t="n"/>
      <c r="F478" s="3758" t="n"/>
      <c r="G478" s="3758" t="n"/>
      <c r="H478" s="3758" t="n"/>
      <c r="I478" s="3758" t="n"/>
      <c r="J478" s="3758" t="n"/>
      <c r="K478" s="3758" t="n"/>
      <c r="L478" s="3758" t="n"/>
      <c r="M478" s="3758" t="n"/>
      <c r="N478" s="3758" t="n"/>
      <c r="O478" s="3758" t="n"/>
      <c r="P478" s="1979" t="n"/>
      <c r="Q478" s="3758" t="n"/>
      <c r="R478" s="3758" t="n"/>
      <c r="S478" s="3758" t="n"/>
      <c r="T478" s="3758" t="n"/>
      <c r="U478" s="3758" t="n"/>
      <c r="V478" s="3758" t="n"/>
      <c r="W478" s="3758" t="n"/>
      <c r="X478" s="3758" t="n"/>
      <c r="Y478" s="3758" t="n"/>
      <c r="Z478" s="3758" t="n"/>
      <c r="AA478" s="3758" t="n"/>
      <c r="AB478" s="3758" t="n"/>
      <c r="AC478" s="3758" t="n"/>
      <c r="AD478" s="3758" t="n"/>
      <c r="AE478" s="3758" t="n"/>
      <c r="AF478" s="3758" t="n"/>
      <c r="AG478" s="3758" t="n"/>
      <c r="AH478" s="3758" t="n"/>
      <c r="AI478" s="3758" t="n"/>
      <c r="AJ478" s="3758" t="n"/>
      <c r="AK478" s="3758" t="n"/>
      <c r="AL478" s="3758" t="n"/>
      <c r="AM478" s="3758" t="n"/>
      <c r="AN478" s="3758" t="n"/>
      <c r="AO478" s="3758" t="n"/>
      <c r="AP478" s="3758" t="n"/>
      <c r="AQ478" s="3758" t="n"/>
      <c r="AR478" s="3758" t="n"/>
      <c r="AS478" s="3758" t="n"/>
      <c r="AT478" s="3758" t="n"/>
      <c r="AU478" s="3758" t="n"/>
      <c r="AV478" s="3758" t="n"/>
      <c r="AW478" s="3758" t="n"/>
      <c r="AX478" s="3758" t="n"/>
      <c r="AY478" s="3758" t="n"/>
      <c r="AZ478" s="3758" t="n"/>
      <c r="BA478" s="1979" t="n"/>
      <c r="BB478" s="1982" t="n"/>
    </row>
    <row r="479">
      <c r="A479" s="1978" t="n"/>
      <c r="B479" s="1979" t="n"/>
      <c r="C479" s="1980" t="n"/>
      <c r="D479" s="3758" t="n"/>
      <c r="E479" s="3758" t="n"/>
      <c r="F479" s="3758" t="n"/>
      <c r="G479" s="3758" t="n"/>
      <c r="H479" s="3758" t="n"/>
      <c r="I479" s="3758" t="n"/>
      <c r="J479" s="3758" t="n"/>
      <c r="K479" s="3758" t="n"/>
      <c r="L479" s="3758" t="n"/>
      <c r="M479" s="3758" t="n"/>
      <c r="N479" s="3758" t="n"/>
      <c r="O479" s="3758" t="n"/>
      <c r="P479" s="1979" t="n"/>
      <c r="Q479" s="3758" t="n"/>
      <c r="R479" s="3758" t="n"/>
      <c r="S479" s="3758" t="n"/>
      <c r="T479" s="3758" t="n"/>
      <c r="U479" s="3758" t="n"/>
      <c r="V479" s="3758" t="n"/>
      <c r="W479" s="3758" t="n"/>
      <c r="X479" s="3758" t="n"/>
      <c r="Y479" s="3758" t="n"/>
      <c r="Z479" s="3758" t="n"/>
      <c r="AA479" s="3758" t="n"/>
      <c r="AB479" s="3758" t="n"/>
      <c r="AC479" s="3758" t="n"/>
      <c r="AD479" s="3758" t="n"/>
      <c r="AE479" s="3758" t="n"/>
      <c r="AF479" s="3758" t="n"/>
      <c r="AG479" s="3758" t="n"/>
      <c r="AH479" s="3758" t="n"/>
      <c r="AI479" s="3758" t="n"/>
      <c r="AJ479" s="3758" t="n"/>
      <c r="AK479" s="3758" t="n"/>
      <c r="AL479" s="3758" t="n"/>
      <c r="AM479" s="3758" t="n"/>
      <c r="AN479" s="3758" t="n"/>
      <c r="AO479" s="3758" t="n"/>
      <c r="AP479" s="3758" t="n"/>
      <c r="AQ479" s="3758" t="n"/>
      <c r="AR479" s="3758" t="n"/>
      <c r="AS479" s="3758" t="n"/>
      <c r="AT479" s="3758" t="n"/>
      <c r="AU479" s="3758" t="n"/>
      <c r="AV479" s="3758" t="n"/>
      <c r="AW479" s="3758" t="n"/>
      <c r="AX479" s="3758" t="n"/>
      <c r="AY479" s="3758" t="n"/>
      <c r="AZ479" s="3758" t="n"/>
      <c r="BA479" s="1979" t="n"/>
      <c r="BB479" s="1982" t="n"/>
    </row>
    <row r="480">
      <c r="A480" s="1978" t="n"/>
      <c r="B480" s="1979" t="n"/>
      <c r="C480" s="1980" t="n"/>
      <c r="D480" s="3758" t="n"/>
      <c r="E480" s="3758" t="n"/>
      <c r="F480" s="3758" t="n"/>
      <c r="G480" s="3758" t="n"/>
      <c r="H480" s="3758" t="n"/>
      <c r="I480" s="3758" t="n"/>
      <c r="J480" s="3758" t="n"/>
      <c r="K480" s="3758" t="n"/>
      <c r="L480" s="3758" t="n"/>
      <c r="M480" s="3758" t="n"/>
      <c r="N480" s="3758" t="n"/>
      <c r="O480" s="3758" t="n"/>
      <c r="P480" s="1979" t="n"/>
      <c r="Q480" s="3758" t="n"/>
      <c r="R480" s="3758" t="n"/>
      <c r="S480" s="3758" t="n"/>
      <c r="T480" s="3758" t="n"/>
      <c r="U480" s="3758" t="n"/>
      <c r="V480" s="3758" t="n"/>
      <c r="W480" s="3758" t="n"/>
      <c r="X480" s="3758" t="n"/>
      <c r="Y480" s="3758" t="n"/>
      <c r="Z480" s="3758" t="n"/>
      <c r="AA480" s="3758" t="n"/>
      <c r="AB480" s="3758" t="n"/>
      <c r="AC480" s="3758" t="n"/>
      <c r="AD480" s="3758" t="n"/>
      <c r="AE480" s="3758" t="n"/>
      <c r="AF480" s="3758" t="n"/>
      <c r="AG480" s="3758" t="n"/>
      <c r="AH480" s="3758" t="n"/>
      <c r="AI480" s="3758" t="n"/>
      <c r="AJ480" s="3758" t="n"/>
      <c r="AK480" s="3758" t="n"/>
      <c r="AL480" s="3758" t="n"/>
      <c r="AM480" s="3758" t="n"/>
      <c r="AN480" s="3758" t="n"/>
      <c r="AO480" s="3758" t="n"/>
      <c r="AP480" s="3758" t="n"/>
      <c r="AQ480" s="3758" t="n"/>
      <c r="AR480" s="3758" t="n"/>
      <c r="AS480" s="3758" t="n"/>
      <c r="AT480" s="3758" t="n"/>
      <c r="AU480" s="3758" t="n"/>
      <c r="AV480" s="3758" t="n"/>
      <c r="AW480" s="3758" t="n"/>
      <c r="AX480" s="3758" t="n"/>
      <c r="AY480" s="3758" t="n"/>
      <c r="AZ480" s="3758" t="n"/>
      <c r="BA480" s="1979" t="n"/>
      <c r="BB480" s="1982" t="n"/>
    </row>
    <row r="481">
      <c r="A481" s="1978" t="n"/>
      <c r="B481" s="1979" t="n"/>
      <c r="C481" s="1980" t="n"/>
      <c r="D481" s="3758" t="n"/>
      <c r="E481" s="3758" t="n"/>
      <c r="F481" s="3758" t="n"/>
      <c r="G481" s="3758" t="n"/>
      <c r="H481" s="3758" t="n"/>
      <c r="I481" s="3758" t="n"/>
      <c r="J481" s="3758" t="n"/>
      <c r="K481" s="3758" t="n"/>
      <c r="L481" s="3758" t="n"/>
      <c r="M481" s="3758" t="n"/>
      <c r="N481" s="3758" t="n"/>
      <c r="O481" s="3758" t="n"/>
      <c r="P481" s="1979" t="n"/>
      <c r="Q481" s="3758" t="n"/>
      <c r="R481" s="3758" t="n"/>
      <c r="S481" s="3758" t="n"/>
      <c r="T481" s="3758" t="n"/>
      <c r="U481" s="3758" t="n"/>
      <c r="V481" s="3758" t="n"/>
      <c r="W481" s="3758" t="n"/>
      <c r="X481" s="3758" t="n"/>
      <c r="Y481" s="3758" t="n"/>
      <c r="Z481" s="3758" t="n"/>
      <c r="AA481" s="3758" t="n"/>
      <c r="AB481" s="3758" t="n"/>
      <c r="AC481" s="3758" t="n"/>
      <c r="AD481" s="3758" t="n"/>
      <c r="AE481" s="3758" t="n"/>
      <c r="AF481" s="3758" t="n"/>
      <c r="AG481" s="3758" t="n"/>
      <c r="AH481" s="3758" t="n"/>
      <c r="AI481" s="3758" t="n"/>
      <c r="AJ481" s="3758" t="n"/>
      <c r="AK481" s="3758" t="n"/>
      <c r="AL481" s="3758" t="n"/>
      <c r="AM481" s="3758" t="n"/>
      <c r="AN481" s="3758" t="n"/>
      <c r="AO481" s="3758" t="n"/>
      <c r="AP481" s="3758" t="n"/>
      <c r="AQ481" s="3758" t="n"/>
      <c r="AR481" s="3758" t="n"/>
      <c r="AS481" s="3758" t="n"/>
      <c r="AT481" s="3758" t="n"/>
      <c r="AU481" s="3758" t="n"/>
      <c r="AV481" s="3758" t="n"/>
      <c r="AW481" s="3758" t="n"/>
      <c r="AX481" s="3758" t="n"/>
      <c r="AY481" s="3758" t="n"/>
      <c r="AZ481" s="3758" t="n"/>
      <c r="BA481" s="1979" t="n"/>
      <c r="BB481" s="1982" t="n"/>
    </row>
    <row r="482">
      <c r="A482" s="1978" t="n"/>
      <c r="B482" s="1979" t="n"/>
      <c r="C482" s="1980" t="n"/>
      <c r="D482" s="3758" t="n"/>
      <c r="E482" s="3758" t="n"/>
      <c r="F482" s="3758" t="n"/>
      <c r="G482" s="3758" t="n"/>
      <c r="H482" s="3758" t="n"/>
      <c r="I482" s="3758" t="n"/>
      <c r="J482" s="3758" t="n"/>
      <c r="K482" s="3758" t="n"/>
      <c r="L482" s="3758" t="n"/>
      <c r="M482" s="3758" t="n"/>
      <c r="N482" s="3758" t="n"/>
      <c r="O482" s="3758" t="n"/>
      <c r="P482" s="1979" t="n"/>
      <c r="Q482" s="3758" t="n"/>
      <c r="R482" s="3758" t="n"/>
      <c r="S482" s="3758" t="n"/>
      <c r="T482" s="3758" t="n"/>
      <c r="U482" s="3758" t="n"/>
      <c r="V482" s="3758" t="n"/>
      <c r="W482" s="3758" t="n"/>
      <c r="X482" s="3758" t="n"/>
      <c r="Y482" s="3758" t="n"/>
      <c r="Z482" s="3758" t="n"/>
      <c r="AA482" s="3758" t="n"/>
      <c r="AB482" s="3758" t="n"/>
      <c r="AC482" s="3758" t="n"/>
      <c r="AD482" s="3758" t="n"/>
      <c r="AE482" s="3758" t="n"/>
      <c r="AF482" s="3758" t="n"/>
      <c r="AG482" s="3758" t="n"/>
      <c r="AH482" s="3758" t="n"/>
      <c r="AI482" s="3758" t="n"/>
      <c r="AJ482" s="3758" t="n"/>
      <c r="AK482" s="3758" t="n"/>
      <c r="AL482" s="3758" t="n"/>
      <c r="AM482" s="3758" t="n"/>
      <c r="AN482" s="3758" t="n"/>
      <c r="AO482" s="3758" t="n"/>
      <c r="AP482" s="3758" t="n"/>
      <c r="AQ482" s="3758" t="n"/>
      <c r="AR482" s="3758" t="n"/>
      <c r="AS482" s="3758" t="n"/>
      <c r="AT482" s="3758" t="n"/>
      <c r="AU482" s="3758" t="n"/>
      <c r="AV482" s="3758" t="n"/>
      <c r="AW482" s="3758" t="n"/>
      <c r="AX482" s="3758" t="n"/>
      <c r="AY482" s="3758" t="n"/>
      <c r="AZ482" s="3758" t="n"/>
      <c r="BA482" s="1979" t="n"/>
      <c r="BB482" s="1982" t="n"/>
    </row>
    <row r="483">
      <c r="A483" s="1978" t="n"/>
      <c r="B483" s="1979" t="n"/>
      <c r="C483" s="1980" t="n"/>
      <c r="D483" s="3758" t="n"/>
      <c r="E483" s="3758" t="n"/>
      <c r="F483" s="3758" t="n"/>
      <c r="G483" s="3758" t="n"/>
      <c r="H483" s="3758" t="n"/>
      <c r="I483" s="3758" t="n"/>
      <c r="J483" s="3758" t="n"/>
      <c r="K483" s="3758" t="n"/>
      <c r="L483" s="3758" t="n"/>
      <c r="M483" s="3758" t="n"/>
      <c r="N483" s="3758" t="n"/>
      <c r="O483" s="3758" t="n"/>
      <c r="P483" s="1979" t="n"/>
      <c r="Q483" s="3758" t="n"/>
      <c r="R483" s="3758" t="n"/>
      <c r="S483" s="3758" t="n"/>
      <c r="T483" s="3758" t="n"/>
      <c r="U483" s="3758" t="n"/>
      <c r="V483" s="3758" t="n"/>
      <c r="W483" s="3758" t="n"/>
      <c r="X483" s="3758" t="n"/>
      <c r="Y483" s="3758" t="n"/>
      <c r="Z483" s="3758" t="n"/>
      <c r="AA483" s="3758" t="n"/>
      <c r="AB483" s="3758" t="n"/>
      <c r="AC483" s="3758" t="n"/>
      <c r="AD483" s="3758" t="n"/>
      <c r="AE483" s="3758" t="n"/>
      <c r="AF483" s="3758" t="n"/>
      <c r="AG483" s="3758" t="n"/>
      <c r="AH483" s="3758" t="n"/>
      <c r="AI483" s="3758" t="n"/>
      <c r="AJ483" s="3758" t="n"/>
      <c r="AK483" s="3758" t="n"/>
      <c r="AL483" s="3758" t="n"/>
      <c r="AM483" s="3758" t="n"/>
      <c r="AN483" s="3758" t="n"/>
      <c r="AO483" s="3758" t="n"/>
      <c r="AP483" s="3758" t="n"/>
      <c r="AQ483" s="3758" t="n"/>
      <c r="AR483" s="3758" t="n"/>
      <c r="AS483" s="3758" t="n"/>
      <c r="AT483" s="3758" t="n"/>
      <c r="AU483" s="3758" t="n"/>
      <c r="AV483" s="3758" t="n"/>
      <c r="AW483" s="3758" t="n"/>
      <c r="AX483" s="3758" t="n"/>
      <c r="AY483" s="3758" t="n"/>
      <c r="AZ483" s="3758" t="n"/>
      <c r="BA483" s="1979" t="n"/>
      <c r="BB483" s="1982" t="n"/>
    </row>
    <row r="484">
      <c r="A484" s="1978" t="n"/>
      <c r="B484" s="1979" t="n"/>
      <c r="C484" s="1980" t="n"/>
      <c r="D484" s="3758" t="n"/>
      <c r="E484" s="3758" t="n"/>
      <c r="F484" s="3758" t="n"/>
      <c r="G484" s="3758" t="n"/>
      <c r="H484" s="3758" t="n"/>
      <c r="I484" s="3758" t="n"/>
      <c r="J484" s="3758" t="n"/>
      <c r="K484" s="3758" t="n"/>
      <c r="L484" s="3758" t="n"/>
      <c r="M484" s="3758" t="n"/>
      <c r="N484" s="3758" t="n"/>
      <c r="O484" s="3758" t="n"/>
      <c r="P484" s="1979" t="n"/>
      <c r="Q484" s="3758" t="n"/>
      <c r="R484" s="3758" t="n"/>
      <c r="S484" s="3758" t="n"/>
      <c r="T484" s="3758" t="n"/>
      <c r="U484" s="3758" t="n"/>
      <c r="V484" s="3758" t="n"/>
      <c r="W484" s="3758" t="n"/>
      <c r="X484" s="3758" t="n"/>
      <c r="Y484" s="3758" t="n"/>
      <c r="Z484" s="3758" t="n"/>
      <c r="AA484" s="3758" t="n"/>
      <c r="AB484" s="3758" t="n"/>
      <c r="AC484" s="3758" t="n"/>
      <c r="AD484" s="3758" t="n"/>
      <c r="AE484" s="3758" t="n"/>
      <c r="AF484" s="3758" t="n"/>
      <c r="AG484" s="3758" t="n"/>
      <c r="AH484" s="3758" t="n"/>
      <c r="AI484" s="3758" t="n"/>
      <c r="AJ484" s="3758" t="n"/>
      <c r="AK484" s="3758" t="n"/>
      <c r="AL484" s="3758" t="n"/>
      <c r="AM484" s="3758" t="n"/>
      <c r="AN484" s="3758" t="n"/>
      <c r="AO484" s="3758" t="n"/>
      <c r="AP484" s="3758" t="n"/>
      <c r="AQ484" s="3758" t="n"/>
      <c r="AR484" s="3758" t="n"/>
      <c r="AS484" s="3758" t="n"/>
      <c r="AT484" s="3758" t="n"/>
      <c r="AU484" s="3758" t="n"/>
      <c r="AV484" s="3758" t="n"/>
      <c r="AW484" s="3758" t="n"/>
      <c r="AX484" s="3758" t="n"/>
      <c r="AY484" s="3758" t="n"/>
      <c r="AZ484" s="3758" t="n"/>
      <c r="BA484" s="1979" t="n"/>
      <c r="BB484" s="1982" t="n"/>
    </row>
    <row r="485">
      <c r="A485" s="1978" t="n"/>
      <c r="B485" s="1979" t="n"/>
      <c r="C485" s="1980" t="n"/>
      <c r="D485" s="3758" t="n"/>
      <c r="E485" s="3758" t="n"/>
      <c r="F485" s="3758" t="n"/>
      <c r="G485" s="3758" t="n"/>
      <c r="H485" s="3758" t="n"/>
      <c r="I485" s="3758" t="n"/>
      <c r="J485" s="3758" t="n"/>
      <c r="K485" s="3758" t="n"/>
      <c r="L485" s="3758" t="n"/>
      <c r="M485" s="3758" t="n"/>
      <c r="N485" s="3758" t="n"/>
      <c r="O485" s="3758" t="n"/>
      <c r="P485" s="1979" t="n"/>
      <c r="Q485" s="3758" t="n"/>
      <c r="R485" s="3758" t="n"/>
      <c r="S485" s="3758" t="n"/>
      <c r="T485" s="3758" t="n"/>
      <c r="U485" s="3758" t="n"/>
      <c r="V485" s="3758" t="n"/>
      <c r="W485" s="3758" t="n"/>
      <c r="X485" s="3758" t="n"/>
      <c r="Y485" s="3758" t="n"/>
      <c r="Z485" s="3758" t="n"/>
      <c r="AA485" s="3758" t="n"/>
      <c r="AB485" s="3758" t="n"/>
      <c r="AC485" s="3758" t="n"/>
      <c r="AD485" s="3758" t="n"/>
      <c r="AE485" s="3758" t="n"/>
      <c r="AF485" s="3758" t="n"/>
      <c r="AG485" s="3758" t="n"/>
      <c r="AH485" s="3758" t="n"/>
      <c r="AI485" s="3758" t="n"/>
      <c r="AJ485" s="3758" t="n"/>
      <c r="AK485" s="3758" t="n"/>
      <c r="AL485" s="3758" t="n"/>
      <c r="AM485" s="3758" t="n"/>
      <c r="AN485" s="3758" t="n"/>
      <c r="AO485" s="3758" t="n"/>
      <c r="AP485" s="3758" t="n"/>
      <c r="AQ485" s="3758" t="n"/>
      <c r="AR485" s="3758" t="n"/>
      <c r="AS485" s="3758" t="n"/>
      <c r="AT485" s="3758" t="n"/>
      <c r="AU485" s="3758" t="n"/>
      <c r="AV485" s="3758" t="n"/>
      <c r="AW485" s="3758" t="n"/>
      <c r="AX485" s="3758" t="n"/>
      <c r="AY485" s="3758" t="n"/>
      <c r="AZ485" s="3758" t="n"/>
      <c r="BA485" s="1979" t="n"/>
      <c r="BB485" s="1982" t="n"/>
    </row>
    <row r="486">
      <c r="A486" s="1978" t="n"/>
      <c r="B486" s="1979" t="n"/>
      <c r="C486" s="1980" t="n"/>
      <c r="D486" s="3758" t="n"/>
      <c r="E486" s="3758" t="n"/>
      <c r="F486" s="3758" t="n"/>
      <c r="G486" s="3758" t="n"/>
      <c r="H486" s="3758" t="n"/>
      <c r="I486" s="3758" t="n"/>
      <c r="J486" s="3758" t="n"/>
      <c r="K486" s="3758" t="n"/>
      <c r="L486" s="3758" t="n"/>
      <c r="M486" s="3758" t="n"/>
      <c r="N486" s="3758" t="n"/>
      <c r="O486" s="3758" t="n"/>
      <c r="P486" s="1979" t="n"/>
      <c r="Q486" s="3758" t="n"/>
      <c r="R486" s="3758" t="n"/>
      <c r="S486" s="3758" t="n"/>
      <c r="T486" s="3758" t="n"/>
      <c r="U486" s="3758" t="n"/>
      <c r="V486" s="3758" t="n"/>
      <c r="W486" s="3758" t="n"/>
      <c r="X486" s="3758" t="n"/>
      <c r="Y486" s="3758" t="n"/>
      <c r="Z486" s="3758" t="n"/>
      <c r="AA486" s="3758" t="n"/>
      <c r="AB486" s="3758" t="n"/>
      <c r="AC486" s="3758" t="n"/>
      <c r="AD486" s="3758" t="n"/>
      <c r="AE486" s="3758" t="n"/>
      <c r="AF486" s="3758" t="n"/>
      <c r="AG486" s="3758" t="n"/>
      <c r="AH486" s="3758" t="n"/>
      <c r="AI486" s="3758" t="n"/>
      <c r="AJ486" s="3758" t="n"/>
      <c r="AK486" s="3758" t="n"/>
      <c r="AL486" s="3758" t="n"/>
      <c r="AM486" s="3758" t="n"/>
      <c r="AN486" s="3758" t="n"/>
      <c r="AO486" s="3758" t="n"/>
      <c r="AP486" s="3758" t="n"/>
      <c r="AQ486" s="3758" t="n"/>
      <c r="AR486" s="3758" t="n"/>
      <c r="AS486" s="3758" t="n"/>
      <c r="AT486" s="3758" t="n"/>
      <c r="AU486" s="3758" t="n"/>
      <c r="AV486" s="3758" t="n"/>
      <c r="AW486" s="3758" t="n"/>
      <c r="AX486" s="3758" t="n"/>
      <c r="AY486" s="3758" t="n"/>
      <c r="AZ486" s="3758" t="n"/>
      <c r="BA486" s="1979" t="n"/>
      <c r="BB486" s="1982" t="n"/>
    </row>
    <row r="487">
      <c r="A487" s="1978" t="n"/>
      <c r="B487" s="1979" t="n"/>
      <c r="C487" s="1980" t="n"/>
      <c r="D487" s="3758" t="n"/>
      <c r="E487" s="3758" t="n"/>
      <c r="F487" s="3758" t="n"/>
      <c r="G487" s="3758" t="n"/>
      <c r="H487" s="3758" t="n"/>
      <c r="I487" s="3758" t="n"/>
      <c r="J487" s="3758" t="n"/>
      <c r="K487" s="3758" t="n"/>
      <c r="L487" s="3758" t="n"/>
      <c r="M487" s="3758" t="n"/>
      <c r="N487" s="3758" t="n"/>
      <c r="O487" s="3758" t="n"/>
      <c r="P487" s="1979" t="n"/>
      <c r="Q487" s="3758" t="n"/>
      <c r="R487" s="3758" t="n"/>
      <c r="S487" s="3758" t="n"/>
      <c r="T487" s="3758" t="n"/>
      <c r="U487" s="3758" t="n"/>
      <c r="V487" s="3758" t="n"/>
      <c r="W487" s="3758" t="n"/>
      <c r="X487" s="3758" t="n"/>
      <c r="Y487" s="3758" t="n"/>
      <c r="Z487" s="3758" t="n"/>
      <c r="AA487" s="3758" t="n"/>
      <c r="AB487" s="3758" t="n"/>
      <c r="AC487" s="3758" t="n"/>
      <c r="AD487" s="3758" t="n"/>
      <c r="AE487" s="3758" t="n"/>
      <c r="AF487" s="3758" t="n"/>
      <c r="AG487" s="3758" t="n"/>
      <c r="AH487" s="3758" t="n"/>
      <c r="AI487" s="3758" t="n"/>
      <c r="AJ487" s="3758" t="n"/>
      <c r="AK487" s="3758" t="n"/>
      <c r="AL487" s="3758" t="n"/>
      <c r="AM487" s="3758" t="n"/>
      <c r="AN487" s="3758" t="n"/>
      <c r="AO487" s="3758" t="n"/>
      <c r="AP487" s="3758" t="n"/>
      <c r="AQ487" s="3758" t="n"/>
      <c r="AR487" s="3758" t="n"/>
      <c r="AS487" s="3758" t="n"/>
      <c r="AT487" s="3758" t="n"/>
      <c r="AU487" s="3758" t="n"/>
      <c r="AV487" s="3758" t="n"/>
      <c r="AW487" s="3758" t="n"/>
      <c r="AX487" s="3758" t="n"/>
      <c r="AY487" s="3758" t="n"/>
      <c r="AZ487" s="3758" t="n"/>
      <c r="BA487" s="1979" t="n"/>
      <c r="BB487" s="1982" t="n"/>
    </row>
    <row r="488">
      <c r="A488" s="1978" t="n"/>
      <c r="B488" s="1979" t="n"/>
      <c r="C488" s="1980" t="n"/>
      <c r="D488" s="3758" t="n"/>
      <c r="E488" s="3758" t="n"/>
      <c r="F488" s="3758" t="n"/>
      <c r="G488" s="3758" t="n"/>
      <c r="H488" s="3758" t="n"/>
      <c r="I488" s="3758" t="n"/>
      <c r="J488" s="3758" t="n"/>
      <c r="K488" s="3758" t="n"/>
      <c r="L488" s="3758" t="n"/>
      <c r="M488" s="3758" t="n"/>
      <c r="N488" s="3758" t="n"/>
      <c r="O488" s="3758" t="n"/>
      <c r="P488" s="1979" t="n"/>
      <c r="Q488" s="3758" t="n"/>
      <c r="R488" s="3758" t="n"/>
      <c r="S488" s="3758" t="n"/>
      <c r="T488" s="3758" t="n"/>
      <c r="U488" s="3758" t="n"/>
      <c r="V488" s="3758" t="n"/>
      <c r="W488" s="3758" t="n"/>
      <c r="X488" s="3758" t="n"/>
      <c r="Y488" s="3758" t="n"/>
      <c r="Z488" s="3758" t="n"/>
      <c r="AA488" s="3758" t="n"/>
      <c r="AB488" s="3758" t="n"/>
      <c r="AC488" s="3758" t="n"/>
      <c r="AD488" s="3758" t="n"/>
      <c r="AE488" s="3758" t="n"/>
      <c r="AF488" s="3758" t="n"/>
      <c r="AG488" s="3758" t="n"/>
      <c r="AH488" s="3758" t="n"/>
      <c r="AI488" s="3758" t="n"/>
      <c r="AJ488" s="3758" t="n"/>
      <c r="AK488" s="3758" t="n"/>
      <c r="AL488" s="3758" t="n"/>
      <c r="AM488" s="3758" t="n"/>
      <c r="AN488" s="3758" t="n"/>
      <c r="AO488" s="3758" t="n"/>
      <c r="AP488" s="3758" t="n"/>
      <c r="AQ488" s="3758" t="n"/>
      <c r="AR488" s="3758" t="n"/>
      <c r="AS488" s="3758" t="n"/>
      <c r="AT488" s="3758" t="n"/>
      <c r="AU488" s="3758" t="n"/>
      <c r="AV488" s="3758" t="n"/>
      <c r="AW488" s="3758" t="n"/>
      <c r="AX488" s="3758" t="n"/>
      <c r="AY488" s="3758" t="n"/>
      <c r="AZ488" s="3758" t="n"/>
      <c r="BA488" s="1979" t="n"/>
      <c r="BB488" s="1982" t="n"/>
    </row>
    <row r="489">
      <c r="A489" s="1978" t="n"/>
      <c r="B489" s="1979" t="n"/>
      <c r="C489" s="1980" t="n"/>
      <c r="D489" s="3758" t="n"/>
      <c r="E489" s="3758" t="n"/>
      <c r="F489" s="3758" t="n"/>
      <c r="G489" s="3758" t="n"/>
      <c r="H489" s="3758" t="n"/>
      <c r="I489" s="3758" t="n"/>
      <c r="J489" s="3758" t="n"/>
      <c r="K489" s="3758" t="n"/>
      <c r="L489" s="3758" t="n"/>
      <c r="M489" s="3758" t="n"/>
      <c r="N489" s="3758" t="n"/>
      <c r="O489" s="3758" t="n"/>
      <c r="P489" s="1979" t="n"/>
      <c r="Q489" s="3758" t="n"/>
      <c r="R489" s="3758" t="n"/>
      <c r="S489" s="3758" t="n"/>
      <c r="T489" s="3758" t="n"/>
      <c r="U489" s="3758" t="n"/>
      <c r="V489" s="3758" t="n"/>
      <c r="W489" s="3758" t="n"/>
      <c r="X489" s="3758" t="n"/>
      <c r="Y489" s="3758" t="n"/>
      <c r="Z489" s="3758" t="n"/>
      <c r="AA489" s="3758" t="n"/>
      <c r="AB489" s="3758" t="n"/>
      <c r="AC489" s="3758" t="n"/>
      <c r="AD489" s="3758" t="n"/>
      <c r="AE489" s="3758" t="n"/>
      <c r="AF489" s="3758" t="n"/>
      <c r="AG489" s="3758" t="n"/>
      <c r="AH489" s="3758" t="n"/>
      <c r="AI489" s="3758" t="n"/>
      <c r="AJ489" s="3758" t="n"/>
      <c r="AK489" s="3758" t="n"/>
      <c r="AL489" s="3758" t="n"/>
      <c r="AM489" s="3758" t="n"/>
      <c r="AN489" s="3758" t="n"/>
      <c r="AO489" s="3758" t="n"/>
      <c r="AP489" s="3758" t="n"/>
      <c r="AQ489" s="3758" t="n"/>
      <c r="AR489" s="3758" t="n"/>
      <c r="AS489" s="3758" t="n"/>
      <c r="AT489" s="3758" t="n"/>
      <c r="AU489" s="3758" t="n"/>
      <c r="AV489" s="3758" t="n"/>
      <c r="AW489" s="3758" t="n"/>
      <c r="AX489" s="3758" t="n"/>
      <c r="AY489" s="3758" t="n"/>
      <c r="AZ489" s="3758" t="n"/>
      <c r="BA489" s="1979" t="n"/>
      <c r="BB489" s="1982" t="n"/>
    </row>
    <row r="490">
      <c r="A490" s="1978" t="n"/>
      <c r="B490" s="1979" t="n"/>
      <c r="C490" s="1980" t="n"/>
      <c r="D490" s="3758" t="n"/>
      <c r="E490" s="3758" t="n"/>
      <c r="F490" s="3758" t="n"/>
      <c r="G490" s="3758" t="n"/>
      <c r="H490" s="3758" t="n"/>
      <c r="I490" s="3758" t="n"/>
      <c r="J490" s="3758" t="n"/>
      <c r="K490" s="3758" t="n"/>
      <c r="L490" s="3758" t="n"/>
      <c r="M490" s="3758" t="n"/>
      <c r="N490" s="3758" t="n"/>
      <c r="O490" s="3758" t="n"/>
      <c r="P490" s="1979" t="n"/>
      <c r="Q490" s="3758" t="n"/>
      <c r="R490" s="3758" t="n"/>
      <c r="S490" s="3758" t="n"/>
      <c r="T490" s="3758" t="n"/>
      <c r="U490" s="3758" t="n"/>
      <c r="V490" s="3758" t="n"/>
      <c r="W490" s="3758" t="n"/>
      <c r="X490" s="3758" t="n"/>
      <c r="Y490" s="3758" t="n"/>
      <c r="Z490" s="3758" t="n"/>
      <c r="AA490" s="3758" t="n"/>
      <c r="AB490" s="3758" t="n"/>
      <c r="AC490" s="3758" t="n"/>
      <c r="AD490" s="3758" t="n"/>
      <c r="AE490" s="3758" t="n"/>
      <c r="AF490" s="3758" t="n"/>
      <c r="AG490" s="3758" t="n"/>
      <c r="AH490" s="3758" t="n"/>
      <c r="AI490" s="3758" t="n"/>
      <c r="AJ490" s="3758" t="n"/>
      <c r="AK490" s="3758" t="n"/>
      <c r="AL490" s="3758" t="n"/>
      <c r="AM490" s="3758" t="n"/>
      <c r="AN490" s="3758" t="n"/>
      <c r="AO490" s="3758" t="n"/>
      <c r="AP490" s="3758" t="n"/>
      <c r="AQ490" s="3758" t="n"/>
      <c r="AR490" s="3758" t="n"/>
      <c r="AS490" s="3758" t="n"/>
      <c r="AT490" s="3758" t="n"/>
      <c r="AU490" s="3758" t="n"/>
      <c r="AV490" s="3758" t="n"/>
      <c r="AW490" s="3758" t="n"/>
      <c r="AX490" s="3758" t="n"/>
      <c r="AY490" s="3758" t="n"/>
      <c r="AZ490" s="3758" t="n"/>
      <c r="BA490" s="1979" t="n"/>
      <c r="BB490" s="1982" t="n"/>
    </row>
    <row r="491">
      <c r="A491" s="1978" t="n"/>
      <c r="B491" s="1979" t="n"/>
      <c r="C491" s="1980" t="n"/>
      <c r="D491" s="3758" t="n"/>
      <c r="E491" s="3758" t="n"/>
      <c r="F491" s="3758" t="n"/>
      <c r="G491" s="3758" t="n"/>
      <c r="H491" s="3758" t="n"/>
      <c r="I491" s="3758" t="n"/>
      <c r="J491" s="3758" t="n"/>
      <c r="K491" s="3758" t="n"/>
      <c r="L491" s="3758" t="n"/>
      <c r="M491" s="3758" t="n"/>
      <c r="N491" s="3758" t="n"/>
      <c r="O491" s="3758" t="n"/>
      <c r="P491" s="1979" t="n"/>
      <c r="Q491" s="3758" t="n"/>
      <c r="R491" s="3758" t="n"/>
      <c r="S491" s="3758" t="n"/>
      <c r="T491" s="3758" t="n"/>
      <c r="U491" s="3758" t="n"/>
      <c r="V491" s="3758" t="n"/>
      <c r="W491" s="3758" t="n"/>
      <c r="X491" s="3758" t="n"/>
      <c r="Y491" s="3758" t="n"/>
      <c r="Z491" s="3758" t="n"/>
      <c r="AA491" s="3758" t="n"/>
      <c r="AB491" s="3758" t="n"/>
      <c r="AC491" s="3758" t="n"/>
      <c r="AD491" s="3758" t="n"/>
      <c r="AE491" s="3758" t="n"/>
      <c r="AF491" s="3758" t="n"/>
      <c r="AG491" s="3758" t="n"/>
      <c r="AH491" s="3758" t="n"/>
      <c r="AI491" s="3758" t="n"/>
      <c r="AJ491" s="3758" t="n"/>
      <c r="AK491" s="3758" t="n"/>
      <c r="AL491" s="3758" t="n"/>
      <c r="AM491" s="3758" t="n"/>
      <c r="AN491" s="3758" t="n"/>
      <c r="AO491" s="3758" t="n"/>
      <c r="AP491" s="3758" t="n"/>
      <c r="AQ491" s="3758" t="n"/>
      <c r="AR491" s="3758" t="n"/>
      <c r="AS491" s="3758" t="n"/>
      <c r="AT491" s="3758" t="n"/>
      <c r="AU491" s="3758" t="n"/>
      <c r="AV491" s="3758" t="n"/>
      <c r="AW491" s="3758" t="n"/>
      <c r="AX491" s="3758" t="n"/>
      <c r="AY491" s="3758" t="n"/>
      <c r="AZ491" s="3758" t="n"/>
      <c r="BA491" s="1979" t="n"/>
      <c r="BB491" s="1982" t="n"/>
    </row>
    <row r="492">
      <c r="A492" s="1978" t="n"/>
      <c r="B492" s="1979" t="n"/>
      <c r="C492" s="1980" t="n"/>
      <c r="D492" s="3758" t="n"/>
      <c r="E492" s="3758" t="n"/>
      <c r="F492" s="3758" t="n"/>
      <c r="G492" s="3758" t="n"/>
      <c r="H492" s="3758" t="n"/>
      <c r="I492" s="3758" t="n"/>
      <c r="J492" s="3758" t="n"/>
      <c r="K492" s="3758" t="n"/>
      <c r="L492" s="3758" t="n"/>
      <c r="M492" s="3758" t="n"/>
      <c r="N492" s="3758" t="n"/>
      <c r="O492" s="3758" t="n"/>
      <c r="P492" s="1979" t="n"/>
      <c r="Q492" s="3758" t="n"/>
      <c r="R492" s="3758" t="n"/>
      <c r="S492" s="3758" t="n"/>
      <c r="T492" s="3758" t="n"/>
      <c r="U492" s="3758" t="n"/>
      <c r="V492" s="3758" t="n"/>
      <c r="W492" s="3758" t="n"/>
      <c r="X492" s="3758" t="n"/>
      <c r="Y492" s="3758" t="n"/>
      <c r="Z492" s="3758" t="n"/>
      <c r="AA492" s="3758" t="n"/>
      <c r="AB492" s="3758" t="n"/>
      <c r="AC492" s="3758" t="n"/>
      <c r="AD492" s="3758" t="n"/>
      <c r="AE492" s="3758" t="n"/>
      <c r="AF492" s="3758" t="n"/>
      <c r="AG492" s="3758" t="n"/>
      <c r="AH492" s="3758" t="n"/>
      <c r="AI492" s="3758" t="n"/>
      <c r="AJ492" s="3758" t="n"/>
      <c r="AK492" s="3758" t="n"/>
      <c r="AL492" s="3758" t="n"/>
      <c r="AM492" s="3758" t="n"/>
      <c r="AN492" s="3758" t="n"/>
      <c r="AO492" s="3758" t="n"/>
      <c r="AP492" s="3758" t="n"/>
      <c r="AQ492" s="3758" t="n"/>
      <c r="AR492" s="3758" t="n"/>
      <c r="AS492" s="3758" t="n"/>
      <c r="AT492" s="3758" t="n"/>
      <c r="AU492" s="3758" t="n"/>
      <c r="AV492" s="3758" t="n"/>
      <c r="AW492" s="3758" t="n"/>
      <c r="AX492" s="3758" t="n"/>
      <c r="AY492" s="3758" t="n"/>
      <c r="AZ492" s="3758" t="n"/>
      <c r="BA492" s="1979" t="n"/>
      <c r="BB492" s="1982" t="n"/>
    </row>
    <row r="493">
      <c r="A493" s="1978" t="n"/>
      <c r="B493" s="1979" t="n"/>
      <c r="C493" s="1980" t="n"/>
      <c r="D493" s="3758" t="n"/>
      <c r="E493" s="3758" t="n"/>
      <c r="F493" s="3758" t="n"/>
      <c r="G493" s="3758" t="n"/>
      <c r="H493" s="3758" t="n"/>
      <c r="I493" s="3758" t="n"/>
      <c r="J493" s="3758" t="n"/>
      <c r="K493" s="3758" t="n"/>
      <c r="L493" s="3758" t="n"/>
      <c r="M493" s="3758" t="n"/>
      <c r="N493" s="3758" t="n"/>
      <c r="O493" s="3758" t="n"/>
      <c r="P493" s="1979" t="n"/>
      <c r="Q493" s="3758" t="n"/>
      <c r="R493" s="3758" t="n"/>
      <c r="S493" s="3758" t="n"/>
      <c r="T493" s="3758" t="n"/>
      <c r="U493" s="3758" t="n"/>
      <c r="V493" s="3758" t="n"/>
      <c r="W493" s="3758" t="n"/>
      <c r="X493" s="3758" t="n"/>
      <c r="Y493" s="3758" t="n"/>
      <c r="Z493" s="3758" t="n"/>
      <c r="AA493" s="3758" t="n"/>
      <c r="AB493" s="3758" t="n"/>
      <c r="AC493" s="3758" t="n"/>
      <c r="AD493" s="3758" t="n"/>
      <c r="AE493" s="3758" t="n"/>
      <c r="AF493" s="3758" t="n"/>
      <c r="AG493" s="3758" t="n"/>
      <c r="AH493" s="3758" t="n"/>
      <c r="AI493" s="3758" t="n"/>
      <c r="AJ493" s="3758" t="n"/>
      <c r="AK493" s="3758" t="n"/>
      <c r="AL493" s="3758" t="n"/>
      <c r="AM493" s="3758" t="n"/>
      <c r="AN493" s="3758" t="n"/>
      <c r="AO493" s="3758" t="n"/>
      <c r="AP493" s="3758" t="n"/>
      <c r="AQ493" s="3758" t="n"/>
      <c r="AR493" s="3758" t="n"/>
      <c r="AS493" s="3758" t="n"/>
      <c r="AT493" s="3758" t="n"/>
      <c r="AU493" s="3758" t="n"/>
      <c r="AV493" s="3758" t="n"/>
      <c r="AW493" s="3758" t="n"/>
      <c r="AX493" s="3758" t="n"/>
      <c r="AY493" s="3758" t="n"/>
      <c r="AZ493" s="3758" t="n"/>
      <c r="BA493" s="1979" t="n"/>
      <c r="BB493" s="1982" t="n"/>
    </row>
    <row r="494">
      <c r="A494" s="1978" t="n"/>
      <c r="B494" s="1979" t="n"/>
      <c r="C494" s="1980" t="n"/>
      <c r="D494" s="3758" t="n"/>
      <c r="E494" s="3758" t="n"/>
      <c r="F494" s="3758" t="n"/>
      <c r="G494" s="3758" t="n"/>
      <c r="H494" s="3758" t="n"/>
      <c r="I494" s="3758" t="n"/>
      <c r="J494" s="3758" t="n"/>
      <c r="K494" s="3758" t="n"/>
      <c r="L494" s="3758" t="n"/>
      <c r="M494" s="3758" t="n"/>
      <c r="N494" s="3758" t="n"/>
      <c r="O494" s="3758" t="n"/>
      <c r="P494" s="1979" t="n"/>
      <c r="Q494" s="3758" t="n"/>
      <c r="R494" s="3758" t="n"/>
      <c r="S494" s="3758" t="n"/>
      <c r="T494" s="3758" t="n"/>
      <c r="U494" s="3758" t="n"/>
      <c r="V494" s="3758" t="n"/>
      <c r="W494" s="3758" t="n"/>
      <c r="X494" s="3758" t="n"/>
      <c r="Y494" s="3758" t="n"/>
      <c r="Z494" s="3758" t="n"/>
      <c r="AA494" s="3758" t="n"/>
      <c r="AB494" s="3758" t="n"/>
      <c r="AC494" s="3758" t="n"/>
      <c r="AD494" s="3758" t="n"/>
      <c r="AE494" s="3758" t="n"/>
      <c r="AF494" s="3758" t="n"/>
      <c r="AG494" s="3758" t="n"/>
      <c r="AH494" s="3758" t="n"/>
      <c r="AI494" s="3758" t="n"/>
      <c r="AJ494" s="3758" t="n"/>
      <c r="AK494" s="3758" t="n"/>
      <c r="AL494" s="3758" t="n"/>
      <c r="AM494" s="3758" t="n"/>
      <c r="AN494" s="3758" t="n"/>
      <c r="AO494" s="3758" t="n"/>
      <c r="AP494" s="3758" t="n"/>
      <c r="AQ494" s="3758" t="n"/>
      <c r="AR494" s="3758" t="n"/>
      <c r="AS494" s="3758" t="n"/>
      <c r="AT494" s="3758" t="n"/>
      <c r="AU494" s="3758" t="n"/>
      <c r="AV494" s="3758" t="n"/>
      <c r="AW494" s="3758" t="n"/>
      <c r="AX494" s="3758" t="n"/>
      <c r="AY494" s="3758" t="n"/>
      <c r="AZ494" s="3758" t="n"/>
      <c r="BA494" s="1979" t="n"/>
      <c r="BB494" s="1982" t="n"/>
    </row>
    <row r="495">
      <c r="A495" s="1978" t="n"/>
      <c r="B495" s="1979" t="n"/>
      <c r="C495" s="1980" t="n"/>
      <c r="D495" s="3758" t="n"/>
      <c r="E495" s="3758" t="n"/>
      <c r="F495" s="3758" t="n"/>
      <c r="G495" s="3758" t="n"/>
      <c r="H495" s="3758" t="n"/>
      <c r="I495" s="3758" t="n"/>
      <c r="J495" s="3758" t="n"/>
      <c r="K495" s="3758" t="n"/>
      <c r="L495" s="3758" t="n"/>
      <c r="M495" s="3758" t="n"/>
      <c r="N495" s="3758" t="n"/>
      <c r="O495" s="3758" t="n"/>
      <c r="P495" s="1979" t="n"/>
      <c r="Q495" s="3758" t="n"/>
      <c r="R495" s="3758" t="n"/>
      <c r="S495" s="3758" t="n"/>
      <c r="T495" s="3758" t="n"/>
      <c r="U495" s="3758" t="n"/>
      <c r="V495" s="3758" t="n"/>
      <c r="W495" s="3758" t="n"/>
      <c r="X495" s="3758" t="n"/>
      <c r="Y495" s="3758" t="n"/>
      <c r="Z495" s="3758" t="n"/>
      <c r="AA495" s="3758" t="n"/>
      <c r="AB495" s="3758" t="n"/>
      <c r="AC495" s="3758" t="n"/>
      <c r="AD495" s="3758" t="n"/>
      <c r="AE495" s="3758" t="n"/>
      <c r="AF495" s="3758" t="n"/>
      <c r="AG495" s="3758" t="n"/>
      <c r="AH495" s="3758" t="n"/>
      <c r="AI495" s="3758" t="n"/>
      <c r="AJ495" s="3758" t="n"/>
      <c r="AK495" s="3758" t="n"/>
      <c r="AL495" s="3758" t="n"/>
      <c r="AM495" s="3758" t="n"/>
      <c r="AN495" s="3758" t="n"/>
      <c r="AO495" s="3758" t="n"/>
      <c r="AP495" s="3758" t="n"/>
      <c r="AQ495" s="3758" t="n"/>
      <c r="AR495" s="3758" t="n"/>
      <c r="AS495" s="3758" t="n"/>
      <c r="AT495" s="3758" t="n"/>
      <c r="AU495" s="3758" t="n"/>
      <c r="AV495" s="3758" t="n"/>
      <c r="AW495" s="3758" t="n"/>
      <c r="AX495" s="3758" t="n"/>
      <c r="AY495" s="3758" t="n"/>
      <c r="AZ495" s="3758" t="n"/>
      <c r="BA495" s="1979" t="n"/>
      <c r="BB495" s="1982" t="n"/>
    </row>
    <row r="496">
      <c r="A496" s="1978" t="n"/>
      <c r="B496" s="1979" t="n"/>
      <c r="C496" s="1980" t="n"/>
      <c r="D496" s="3758" t="n"/>
      <c r="E496" s="3758" t="n"/>
      <c r="F496" s="3758" t="n"/>
      <c r="G496" s="3758" t="n"/>
      <c r="H496" s="3758" t="n"/>
      <c r="I496" s="3758" t="n"/>
      <c r="J496" s="3758" t="n"/>
      <c r="K496" s="3758" t="n"/>
      <c r="L496" s="3758" t="n"/>
      <c r="M496" s="3758" t="n"/>
      <c r="N496" s="3758" t="n"/>
      <c r="O496" s="3758" t="n"/>
      <c r="P496" s="1979" t="n"/>
      <c r="Q496" s="3758" t="n"/>
      <c r="R496" s="3758" t="n"/>
      <c r="S496" s="3758" t="n"/>
      <c r="T496" s="3758" t="n"/>
      <c r="U496" s="3758" t="n"/>
      <c r="V496" s="3758" t="n"/>
      <c r="W496" s="3758" t="n"/>
      <c r="X496" s="3758" t="n"/>
      <c r="Y496" s="3758" t="n"/>
      <c r="Z496" s="3758" t="n"/>
      <c r="AA496" s="3758" t="n"/>
      <c r="AB496" s="3758" t="n"/>
      <c r="AC496" s="3758" t="n"/>
      <c r="AD496" s="3758" t="n"/>
      <c r="AE496" s="3758" t="n"/>
      <c r="AF496" s="3758" t="n"/>
      <c r="AG496" s="3758" t="n"/>
      <c r="AH496" s="3758" t="n"/>
      <c r="AI496" s="3758" t="n"/>
      <c r="AJ496" s="3758" t="n"/>
      <c r="AK496" s="3758" t="n"/>
      <c r="AL496" s="3758" t="n"/>
      <c r="AM496" s="3758" t="n"/>
      <c r="AN496" s="3758" t="n"/>
      <c r="AO496" s="3758" t="n"/>
      <c r="AP496" s="3758" t="n"/>
      <c r="AQ496" s="3758" t="n"/>
      <c r="AR496" s="3758" t="n"/>
      <c r="AS496" s="3758" t="n"/>
      <c r="AT496" s="3758" t="n"/>
      <c r="AU496" s="3758" t="n"/>
      <c r="AV496" s="3758" t="n"/>
      <c r="AW496" s="3758" t="n"/>
      <c r="AX496" s="3758" t="n"/>
      <c r="AY496" s="3758" t="n"/>
      <c r="AZ496" s="3758" t="n"/>
      <c r="BA496" s="1979" t="n"/>
      <c r="BB496" s="1982" t="n"/>
    </row>
    <row r="497">
      <c r="A497" s="1978" t="n"/>
      <c r="B497" s="1979" t="n"/>
      <c r="C497" s="1980" t="n"/>
      <c r="D497" s="3758" t="n"/>
      <c r="E497" s="3758" t="n"/>
      <c r="F497" s="3758" t="n"/>
      <c r="G497" s="3758" t="n"/>
      <c r="H497" s="3758" t="n"/>
      <c r="I497" s="3758" t="n"/>
      <c r="J497" s="3758" t="n"/>
      <c r="K497" s="3758" t="n"/>
      <c r="L497" s="3758" t="n"/>
      <c r="M497" s="3758" t="n"/>
      <c r="N497" s="3758" t="n"/>
      <c r="O497" s="3758" t="n"/>
      <c r="P497" s="1979" t="n"/>
      <c r="Q497" s="3758" t="n"/>
      <c r="R497" s="3758" t="n"/>
      <c r="S497" s="3758" t="n"/>
      <c r="T497" s="3758" t="n"/>
      <c r="U497" s="3758" t="n"/>
      <c r="V497" s="3758" t="n"/>
      <c r="W497" s="3758" t="n"/>
      <c r="X497" s="3758" t="n"/>
      <c r="Y497" s="3758" t="n"/>
      <c r="Z497" s="3758" t="n"/>
      <c r="AA497" s="3758" t="n"/>
      <c r="AB497" s="3758" t="n"/>
      <c r="AC497" s="3758" t="n"/>
      <c r="AD497" s="3758" t="n"/>
      <c r="AE497" s="3758" t="n"/>
      <c r="AF497" s="3758" t="n"/>
      <c r="AG497" s="3758" t="n"/>
      <c r="AH497" s="3758" t="n"/>
      <c r="AI497" s="3758" t="n"/>
      <c r="AJ497" s="3758" t="n"/>
      <c r="AK497" s="3758" t="n"/>
      <c r="AL497" s="3758" t="n"/>
      <c r="AM497" s="3758" t="n"/>
      <c r="AN497" s="3758" t="n"/>
      <c r="AO497" s="3758" t="n"/>
      <c r="AP497" s="3758" t="n"/>
      <c r="AQ497" s="3758" t="n"/>
      <c r="AR497" s="3758" t="n"/>
      <c r="AS497" s="3758" t="n"/>
      <c r="AT497" s="3758" t="n"/>
      <c r="AU497" s="3758" t="n"/>
      <c r="AV497" s="3758" t="n"/>
      <c r="AW497" s="3758" t="n"/>
      <c r="AX497" s="3758" t="n"/>
      <c r="AY497" s="3758" t="n"/>
      <c r="AZ497" s="3758" t="n"/>
      <c r="BA497" s="1979" t="n"/>
      <c r="BB497" s="1982" t="n"/>
    </row>
    <row r="498">
      <c r="A498" s="1978" t="n"/>
      <c r="B498" s="1979" t="n"/>
      <c r="C498" s="1980" t="n"/>
      <c r="D498" s="3758" t="n"/>
      <c r="E498" s="3758" t="n"/>
      <c r="F498" s="3758" t="n"/>
      <c r="G498" s="3758" t="n"/>
      <c r="H498" s="3758" t="n"/>
      <c r="I498" s="3758" t="n"/>
      <c r="J498" s="3758" t="n"/>
      <c r="K498" s="3758" t="n"/>
      <c r="L498" s="3758" t="n"/>
      <c r="M498" s="3758" t="n"/>
      <c r="N498" s="3758" t="n"/>
      <c r="O498" s="3758" t="n"/>
      <c r="P498" s="1979" t="n"/>
      <c r="Q498" s="3758" t="n"/>
      <c r="R498" s="3758" t="n"/>
      <c r="S498" s="3758" t="n"/>
      <c r="T498" s="3758" t="n"/>
      <c r="U498" s="3758" t="n"/>
      <c r="V498" s="3758" t="n"/>
      <c r="W498" s="3758" t="n"/>
      <c r="X498" s="3758" t="n"/>
      <c r="Y498" s="3758" t="n"/>
      <c r="Z498" s="3758" t="n"/>
      <c r="AA498" s="3758" t="n"/>
      <c r="AB498" s="3758" t="n"/>
      <c r="AC498" s="3758" t="n"/>
      <c r="AD498" s="3758" t="n"/>
      <c r="AE498" s="3758" t="n"/>
      <c r="AF498" s="3758" t="n"/>
      <c r="AG498" s="3758" t="n"/>
      <c r="AH498" s="3758" t="n"/>
      <c r="AI498" s="3758" t="n"/>
      <c r="AJ498" s="3758" t="n"/>
      <c r="AK498" s="3758" t="n"/>
      <c r="AL498" s="3758" t="n"/>
      <c r="AM498" s="3758" t="n"/>
      <c r="AN498" s="3758" t="n"/>
      <c r="AO498" s="3758" t="n"/>
      <c r="AP498" s="3758" t="n"/>
      <c r="AQ498" s="3758" t="n"/>
      <c r="AR498" s="3758" t="n"/>
      <c r="AS498" s="3758" t="n"/>
      <c r="AT498" s="3758" t="n"/>
      <c r="AU498" s="3758" t="n"/>
      <c r="AV498" s="3758" t="n"/>
      <c r="AW498" s="3758" t="n"/>
      <c r="AX498" s="3758" t="n"/>
      <c r="AY498" s="3758" t="n"/>
      <c r="AZ498" s="3758" t="n"/>
      <c r="BA498" s="1979" t="n"/>
      <c r="BB498" s="1982" t="n"/>
    </row>
    <row r="499">
      <c r="A499" s="1978" t="n"/>
      <c r="B499" s="1979" t="n"/>
      <c r="C499" s="1980" t="n"/>
      <c r="D499" s="3758" t="n"/>
      <c r="E499" s="3758" t="n"/>
      <c r="F499" s="3758" t="n"/>
      <c r="G499" s="3758" t="n"/>
      <c r="H499" s="3758" t="n"/>
      <c r="I499" s="3758" t="n"/>
      <c r="J499" s="3758" t="n"/>
      <c r="K499" s="3758" t="n"/>
      <c r="L499" s="3758" t="n"/>
      <c r="M499" s="3758" t="n"/>
      <c r="N499" s="3758" t="n"/>
      <c r="O499" s="3758" t="n"/>
      <c r="P499" s="1979" t="n"/>
      <c r="Q499" s="3758" t="n"/>
      <c r="R499" s="3758" t="n"/>
      <c r="S499" s="3758" t="n"/>
      <c r="T499" s="3758" t="n"/>
      <c r="U499" s="3758" t="n"/>
      <c r="V499" s="3758" t="n"/>
      <c r="W499" s="3758" t="n"/>
      <c r="X499" s="3758" t="n"/>
      <c r="Y499" s="3758" t="n"/>
      <c r="Z499" s="3758" t="n"/>
      <c r="AA499" s="3758" t="n"/>
      <c r="AB499" s="3758" t="n"/>
      <c r="AC499" s="3758" t="n"/>
      <c r="AD499" s="3758" t="n"/>
      <c r="AE499" s="3758" t="n"/>
      <c r="AF499" s="3758" t="n"/>
      <c r="AG499" s="3758" t="n"/>
      <c r="AH499" s="3758" t="n"/>
      <c r="AI499" s="3758" t="n"/>
      <c r="AJ499" s="3758" t="n"/>
      <c r="AK499" s="3758" t="n"/>
      <c r="AL499" s="3758" t="n"/>
      <c r="AM499" s="3758" t="n"/>
      <c r="AN499" s="3758" t="n"/>
      <c r="AO499" s="3758" t="n"/>
      <c r="AP499" s="3758" t="n"/>
      <c r="AQ499" s="3758" t="n"/>
      <c r="AR499" s="3758" t="n"/>
      <c r="AS499" s="3758" t="n"/>
      <c r="AT499" s="3758" t="n"/>
      <c r="AU499" s="3758" t="n"/>
      <c r="AV499" s="3758" t="n"/>
      <c r="AW499" s="3758" t="n"/>
      <c r="AX499" s="3758" t="n"/>
      <c r="AY499" s="3758" t="n"/>
      <c r="AZ499" s="3758" t="n"/>
      <c r="BA499" s="1979" t="n"/>
      <c r="BB499" s="1982" t="n"/>
    </row>
    <row r="500">
      <c r="A500" s="1978" t="n"/>
      <c r="B500" s="1979" t="n"/>
      <c r="C500" s="1980" t="n"/>
      <c r="D500" s="3758" t="n"/>
      <c r="E500" s="3758" t="n"/>
      <c r="F500" s="3758" t="n"/>
      <c r="G500" s="3758" t="n"/>
      <c r="H500" s="3758" t="n"/>
      <c r="I500" s="3758" t="n"/>
      <c r="J500" s="3758" t="n"/>
      <c r="K500" s="3758" t="n"/>
      <c r="L500" s="3758" t="n"/>
      <c r="M500" s="3758" t="n"/>
      <c r="N500" s="3758" t="n"/>
      <c r="O500" s="3758" t="n"/>
      <c r="P500" s="1979" t="n"/>
      <c r="Q500" s="3758" t="n"/>
      <c r="R500" s="3758" t="n"/>
      <c r="S500" s="3758" t="n"/>
      <c r="T500" s="3758" t="n"/>
      <c r="U500" s="3758" t="n"/>
      <c r="V500" s="3758" t="n"/>
      <c r="W500" s="3758" t="n"/>
      <c r="X500" s="3758" t="n"/>
      <c r="Y500" s="3758" t="n"/>
      <c r="Z500" s="3758" t="n"/>
      <c r="AA500" s="3758" t="n"/>
      <c r="AB500" s="3758" t="n"/>
      <c r="AC500" s="3758" t="n"/>
      <c r="AD500" s="3758" t="n"/>
      <c r="AE500" s="3758" t="n"/>
      <c r="AF500" s="3758" t="n"/>
      <c r="AG500" s="3758" t="n"/>
      <c r="AH500" s="3758" t="n"/>
      <c r="AI500" s="3758" t="n"/>
      <c r="AJ500" s="3758" t="n"/>
      <c r="AK500" s="3758" t="n"/>
      <c r="AL500" s="3758" t="n"/>
      <c r="AM500" s="3758" t="n"/>
      <c r="AN500" s="3758" t="n"/>
      <c r="AO500" s="3758" t="n"/>
      <c r="AP500" s="3758" t="n"/>
      <c r="AQ500" s="3758" t="n"/>
      <c r="AR500" s="3758" t="n"/>
      <c r="AS500" s="3758" t="n"/>
      <c r="AT500" s="3758" t="n"/>
      <c r="AU500" s="3758" t="n"/>
      <c r="AV500" s="3758" t="n"/>
      <c r="AW500" s="3758" t="n"/>
      <c r="AX500" s="3758" t="n"/>
      <c r="AY500" s="3758" t="n"/>
      <c r="AZ500" s="3758" t="n"/>
      <c r="BA500" s="1979" t="n"/>
      <c r="BB500" s="1982" t="n"/>
    </row>
    <row r="501">
      <c r="A501" s="1978" t="n"/>
      <c r="B501" s="1979" t="n"/>
      <c r="C501" s="1980" t="n"/>
      <c r="D501" s="3758" t="n"/>
      <c r="E501" s="3758" t="n"/>
      <c r="F501" s="3758" t="n"/>
      <c r="G501" s="3758" t="n"/>
      <c r="H501" s="3758" t="n"/>
      <c r="I501" s="3758" t="n"/>
      <c r="J501" s="3758" t="n"/>
      <c r="K501" s="3758" t="n"/>
      <c r="L501" s="3758" t="n"/>
      <c r="M501" s="3758" t="n"/>
      <c r="N501" s="3758" t="n"/>
      <c r="O501" s="3758" t="n"/>
      <c r="P501" s="1979" t="n"/>
      <c r="Q501" s="3758" t="n"/>
      <c r="R501" s="3758" t="n"/>
      <c r="S501" s="3758" t="n"/>
      <c r="T501" s="3758" t="n"/>
      <c r="U501" s="3758" t="n"/>
      <c r="V501" s="3758" t="n"/>
      <c r="W501" s="3758" t="n"/>
      <c r="X501" s="3758" t="n"/>
      <c r="Y501" s="3758" t="n"/>
      <c r="Z501" s="3758" t="n"/>
      <c r="AA501" s="3758" t="n"/>
      <c r="AB501" s="3758" t="n"/>
      <c r="AC501" s="3758" t="n"/>
      <c r="AD501" s="3758" t="n"/>
      <c r="AE501" s="3758" t="n"/>
      <c r="AF501" s="3758" t="n"/>
      <c r="AG501" s="3758" t="n"/>
      <c r="AH501" s="3758" t="n"/>
      <c r="AI501" s="3758" t="n"/>
      <c r="AJ501" s="3758" t="n"/>
      <c r="AK501" s="3758" t="n"/>
      <c r="AL501" s="3758" t="n"/>
      <c r="AM501" s="3758" t="n"/>
      <c r="AN501" s="3758" t="n"/>
      <c r="AO501" s="3758" t="n"/>
      <c r="AP501" s="3758" t="n"/>
      <c r="AQ501" s="3758" t="n"/>
      <c r="AR501" s="3758" t="n"/>
      <c r="AS501" s="3758" t="n"/>
      <c r="AT501" s="3758" t="n"/>
      <c r="AU501" s="3758" t="n"/>
      <c r="AV501" s="3758" t="n"/>
      <c r="AW501" s="3758" t="n"/>
      <c r="AX501" s="3758" t="n"/>
      <c r="AY501" s="3758" t="n"/>
      <c r="AZ501" s="3758" t="n"/>
      <c r="BA501" s="1979" t="n"/>
      <c r="BB501" s="1982" t="n"/>
    </row>
    <row r="502">
      <c r="A502" s="1978" t="n"/>
      <c r="B502" s="1979" t="n"/>
      <c r="C502" s="1980" t="n"/>
      <c r="D502" s="3758" t="n"/>
      <c r="E502" s="3758" t="n"/>
      <c r="F502" s="3758" t="n"/>
      <c r="G502" s="3758" t="n"/>
      <c r="H502" s="3758" t="n"/>
      <c r="I502" s="3758" t="n"/>
      <c r="J502" s="3758" t="n"/>
      <c r="K502" s="3758" t="n"/>
      <c r="L502" s="3758" t="n"/>
      <c r="M502" s="3758" t="n"/>
      <c r="N502" s="3758" t="n"/>
      <c r="O502" s="3758" t="n"/>
      <c r="P502" s="1979" t="n"/>
      <c r="Q502" s="3758" t="n"/>
      <c r="R502" s="3758" t="n"/>
      <c r="S502" s="3758" t="n"/>
      <c r="T502" s="3758" t="n"/>
      <c r="U502" s="3758" t="n"/>
      <c r="V502" s="3758" t="n"/>
      <c r="W502" s="3758" t="n"/>
      <c r="X502" s="3758" t="n"/>
      <c r="Y502" s="3758" t="n"/>
      <c r="Z502" s="3758" t="n"/>
      <c r="AA502" s="3758" t="n"/>
      <c r="AB502" s="3758" t="n"/>
      <c r="AC502" s="3758" t="n"/>
      <c r="AD502" s="3758" t="n"/>
      <c r="AE502" s="3758" t="n"/>
      <c r="AF502" s="3758" t="n"/>
      <c r="AG502" s="3758" t="n"/>
      <c r="AH502" s="3758" t="n"/>
      <c r="AI502" s="3758" t="n"/>
      <c r="AJ502" s="3758" t="n"/>
      <c r="AK502" s="3758" t="n"/>
      <c r="AL502" s="3758" t="n"/>
      <c r="AM502" s="3758" t="n"/>
      <c r="AN502" s="3758" t="n"/>
      <c r="AO502" s="3758" t="n"/>
      <c r="AP502" s="3758" t="n"/>
      <c r="AQ502" s="3758" t="n"/>
      <c r="AR502" s="3758" t="n"/>
      <c r="AS502" s="3758" t="n"/>
      <c r="AT502" s="3758" t="n"/>
      <c r="AU502" s="3758" t="n"/>
      <c r="AV502" s="3758" t="n"/>
      <c r="AW502" s="3758" t="n"/>
      <c r="AX502" s="3758" t="n"/>
      <c r="AY502" s="3758" t="n"/>
      <c r="AZ502" s="3758" t="n"/>
      <c r="BA502" s="1979" t="n"/>
      <c r="BB502" s="1982" t="n"/>
    </row>
    <row r="503">
      <c r="A503" s="1978" t="n"/>
      <c r="B503" s="1979" t="n"/>
      <c r="C503" s="1980" t="n"/>
      <c r="D503" s="3758" t="n"/>
      <c r="E503" s="3758" t="n"/>
      <c r="F503" s="3758" t="n"/>
      <c r="G503" s="3758" t="n"/>
      <c r="H503" s="3758" t="n"/>
      <c r="I503" s="3758" t="n"/>
      <c r="J503" s="3758" t="n"/>
      <c r="K503" s="3758" t="n"/>
      <c r="L503" s="3758" t="n"/>
      <c r="M503" s="3758" t="n"/>
      <c r="N503" s="3758" t="n"/>
      <c r="O503" s="3758" t="n"/>
      <c r="P503" s="1979" t="n"/>
      <c r="Q503" s="3758" t="n"/>
      <c r="R503" s="3758" t="n"/>
      <c r="S503" s="3758" t="n"/>
      <c r="T503" s="3758" t="n"/>
      <c r="U503" s="3758" t="n"/>
      <c r="V503" s="3758" t="n"/>
      <c r="W503" s="3758" t="n"/>
      <c r="X503" s="3758" t="n"/>
      <c r="Y503" s="3758" t="n"/>
      <c r="Z503" s="3758" t="n"/>
      <c r="AA503" s="3758" t="n"/>
      <c r="AB503" s="3758" t="n"/>
      <c r="AC503" s="3758" t="n"/>
      <c r="AD503" s="3758" t="n"/>
      <c r="AE503" s="3758" t="n"/>
      <c r="AF503" s="3758" t="n"/>
      <c r="AG503" s="3758" t="n"/>
      <c r="AH503" s="3758" t="n"/>
      <c r="AI503" s="3758" t="n"/>
      <c r="AJ503" s="3758" t="n"/>
      <c r="AK503" s="3758" t="n"/>
      <c r="AL503" s="3758" t="n"/>
      <c r="AM503" s="3758" t="n"/>
      <c r="AN503" s="3758" t="n"/>
      <c r="AO503" s="3758" t="n"/>
      <c r="AP503" s="3758" t="n"/>
      <c r="AQ503" s="3758" t="n"/>
      <c r="AR503" s="3758" t="n"/>
      <c r="AS503" s="3758" t="n"/>
      <c r="AT503" s="3758" t="n"/>
      <c r="AU503" s="3758" t="n"/>
      <c r="AV503" s="3758" t="n"/>
      <c r="AW503" s="3758" t="n"/>
      <c r="AX503" s="3758" t="n"/>
      <c r="AY503" s="3758" t="n"/>
      <c r="AZ503" s="3758" t="n"/>
      <c r="BA503" s="1979" t="n"/>
      <c r="BB503" s="1982" t="n"/>
    </row>
    <row r="504">
      <c r="A504" s="1978" t="n"/>
      <c r="B504" s="1979" t="n"/>
      <c r="C504" s="1980" t="n"/>
      <c r="D504" s="3758" t="n"/>
      <c r="E504" s="3758" t="n"/>
      <c r="F504" s="3758" t="n"/>
      <c r="G504" s="3758" t="n"/>
      <c r="H504" s="3758" t="n"/>
      <c r="I504" s="3758" t="n"/>
      <c r="J504" s="3758" t="n"/>
      <c r="K504" s="3758" t="n"/>
      <c r="L504" s="3758" t="n"/>
      <c r="M504" s="3758" t="n"/>
      <c r="N504" s="3758" t="n"/>
      <c r="O504" s="3758" t="n"/>
      <c r="P504" s="1979" t="n"/>
      <c r="Q504" s="3758" t="n"/>
      <c r="R504" s="3758" t="n"/>
      <c r="S504" s="3758" t="n"/>
      <c r="T504" s="3758" t="n"/>
      <c r="U504" s="3758" t="n"/>
      <c r="V504" s="3758" t="n"/>
      <c r="W504" s="3758" t="n"/>
      <c r="X504" s="3758" t="n"/>
      <c r="Y504" s="3758" t="n"/>
      <c r="Z504" s="3758" t="n"/>
      <c r="AA504" s="3758" t="n"/>
      <c r="AB504" s="3758" t="n"/>
      <c r="AC504" s="3758" t="n"/>
      <c r="AD504" s="3758" t="n"/>
      <c r="AE504" s="3758" t="n"/>
      <c r="AF504" s="3758" t="n"/>
      <c r="AG504" s="3758" t="n"/>
      <c r="AH504" s="3758" t="n"/>
      <c r="AI504" s="3758" t="n"/>
      <c r="AJ504" s="3758" t="n"/>
      <c r="AK504" s="3758" t="n"/>
      <c r="AL504" s="3758" t="n"/>
      <c r="AM504" s="3758" t="n"/>
      <c r="AN504" s="3758" t="n"/>
      <c r="AO504" s="3758" t="n"/>
      <c r="AP504" s="3758" t="n"/>
      <c r="AQ504" s="3758" t="n"/>
      <c r="AR504" s="3758" t="n"/>
      <c r="AS504" s="3758" t="n"/>
      <c r="AT504" s="3758" t="n"/>
      <c r="AU504" s="3758" t="n"/>
      <c r="AV504" s="3758" t="n"/>
      <c r="AW504" s="3758" t="n"/>
      <c r="AX504" s="3758" t="n"/>
      <c r="AY504" s="3758" t="n"/>
      <c r="AZ504" s="3758" t="n"/>
      <c r="BA504" s="1979" t="n"/>
      <c r="BB504" s="1982" t="n"/>
    </row>
    <row r="505">
      <c r="A505" s="1978" t="n"/>
      <c r="B505" s="1979" t="n"/>
      <c r="C505" s="1980" t="n"/>
      <c r="D505" s="3758" t="n"/>
      <c r="E505" s="3758" t="n"/>
      <c r="F505" s="3758" t="n"/>
      <c r="G505" s="3758" t="n"/>
      <c r="H505" s="3758" t="n"/>
      <c r="I505" s="3758" t="n"/>
      <c r="J505" s="3758" t="n"/>
      <c r="K505" s="3758" t="n"/>
      <c r="L505" s="3758" t="n"/>
      <c r="M505" s="3758" t="n"/>
      <c r="N505" s="3758" t="n"/>
      <c r="O505" s="3758" t="n"/>
      <c r="P505" s="1979" t="n"/>
      <c r="Q505" s="3758" t="n"/>
      <c r="R505" s="3758" t="n"/>
      <c r="S505" s="3758" t="n"/>
      <c r="T505" s="3758" t="n"/>
      <c r="U505" s="3758" t="n"/>
      <c r="V505" s="3758" t="n"/>
      <c r="W505" s="3758" t="n"/>
      <c r="X505" s="3758" t="n"/>
      <c r="Y505" s="3758" t="n"/>
      <c r="Z505" s="3758" t="n"/>
      <c r="AA505" s="3758" t="n"/>
      <c r="AB505" s="3758" t="n"/>
      <c r="AC505" s="3758" t="n"/>
      <c r="AD505" s="3758" t="n"/>
      <c r="AE505" s="3758" t="n"/>
      <c r="AF505" s="3758" t="n"/>
      <c r="AG505" s="3758" t="n"/>
      <c r="AH505" s="3758" t="n"/>
      <c r="AI505" s="3758" t="n"/>
      <c r="AJ505" s="3758" t="n"/>
      <c r="AK505" s="3758" t="n"/>
      <c r="AL505" s="3758" t="n"/>
      <c r="AM505" s="3758" t="n"/>
      <c r="AN505" s="3758" t="n"/>
      <c r="AO505" s="3758" t="n"/>
      <c r="AP505" s="3758" t="n"/>
      <c r="AQ505" s="3758" t="n"/>
      <c r="AR505" s="3758" t="n"/>
      <c r="AS505" s="3758" t="n"/>
      <c r="AT505" s="3758" t="n"/>
      <c r="AU505" s="3758" t="n"/>
      <c r="AV505" s="3758" t="n"/>
      <c r="AW505" s="3758" t="n"/>
      <c r="AX505" s="3758" t="n"/>
      <c r="AY505" s="3758" t="n"/>
      <c r="AZ505" s="3758" t="n"/>
      <c r="BA505" s="1979" t="n"/>
      <c r="BB505" s="1982" t="n"/>
    </row>
    <row r="506">
      <c r="A506" s="1978" t="n"/>
      <c r="B506" s="1979" t="n"/>
      <c r="C506" s="1980" t="n"/>
      <c r="D506" s="3758" t="n"/>
      <c r="E506" s="3758" t="n"/>
      <c r="F506" s="3758" t="n"/>
      <c r="G506" s="3758" t="n"/>
      <c r="H506" s="3758" t="n"/>
      <c r="I506" s="3758" t="n"/>
      <c r="J506" s="3758" t="n"/>
      <c r="K506" s="3758" t="n"/>
      <c r="L506" s="3758" t="n"/>
      <c r="M506" s="3758" t="n"/>
      <c r="N506" s="3758" t="n"/>
      <c r="O506" s="3758" t="n"/>
      <c r="P506" s="1979" t="n"/>
      <c r="Q506" s="3758" t="n"/>
      <c r="R506" s="3758" t="n"/>
      <c r="S506" s="3758" t="n"/>
      <c r="T506" s="3758" t="n"/>
      <c r="U506" s="3758" t="n"/>
      <c r="V506" s="3758" t="n"/>
      <c r="W506" s="3758" t="n"/>
      <c r="X506" s="3758" t="n"/>
      <c r="Y506" s="3758" t="n"/>
      <c r="Z506" s="3758" t="n"/>
      <c r="AA506" s="3758" t="n"/>
      <c r="AB506" s="3758" t="n"/>
      <c r="AC506" s="3758" t="n"/>
      <c r="AD506" s="3758" t="n"/>
      <c r="AE506" s="3758" t="n"/>
      <c r="AF506" s="3758" t="n"/>
      <c r="AG506" s="3758" t="n"/>
      <c r="AH506" s="3758" t="n"/>
      <c r="AI506" s="3758" t="n"/>
      <c r="AJ506" s="3758" t="n"/>
      <c r="AK506" s="3758" t="n"/>
      <c r="AL506" s="3758" t="n"/>
      <c r="AM506" s="3758" t="n"/>
      <c r="AN506" s="3758" t="n"/>
      <c r="AO506" s="3758" t="n"/>
      <c r="AP506" s="3758" t="n"/>
      <c r="AQ506" s="3758" t="n"/>
      <c r="AR506" s="3758" t="n"/>
      <c r="AS506" s="3758" t="n"/>
      <c r="AT506" s="3758" t="n"/>
      <c r="AU506" s="3758" t="n"/>
      <c r="AV506" s="3758" t="n"/>
      <c r="AW506" s="3758" t="n"/>
      <c r="AX506" s="3758" t="n"/>
      <c r="AY506" s="3758" t="n"/>
      <c r="AZ506" s="3758" t="n"/>
      <c r="BA506" s="1979" t="n"/>
      <c r="BB506" s="1982" t="n"/>
    </row>
    <row r="507">
      <c r="A507" s="1978" t="n"/>
      <c r="B507" s="1979" t="n"/>
      <c r="C507" s="1980" t="n"/>
      <c r="D507" s="3758" t="n"/>
      <c r="E507" s="3758" t="n"/>
      <c r="F507" s="3758" t="n"/>
      <c r="G507" s="3758" t="n"/>
      <c r="H507" s="3758" t="n"/>
      <c r="I507" s="3758" t="n"/>
      <c r="J507" s="3758" t="n"/>
      <c r="K507" s="3758" t="n"/>
      <c r="L507" s="3758" t="n"/>
      <c r="M507" s="3758" t="n"/>
      <c r="N507" s="3758" t="n"/>
      <c r="O507" s="3758" t="n"/>
      <c r="P507" s="1979" t="n"/>
      <c r="Q507" s="3758" t="n"/>
      <c r="R507" s="3758" t="n"/>
      <c r="S507" s="3758" t="n"/>
      <c r="T507" s="3758" t="n"/>
      <c r="U507" s="3758" t="n"/>
      <c r="V507" s="3758" t="n"/>
      <c r="W507" s="3758" t="n"/>
      <c r="X507" s="3758" t="n"/>
      <c r="Y507" s="3758" t="n"/>
      <c r="Z507" s="3758" t="n"/>
      <c r="AA507" s="3758" t="n"/>
      <c r="AB507" s="3758" t="n"/>
      <c r="AC507" s="3758" t="n"/>
      <c r="AD507" s="3758" t="n"/>
      <c r="AE507" s="3758" t="n"/>
      <c r="AF507" s="3758" t="n"/>
      <c r="AG507" s="3758" t="n"/>
      <c r="AH507" s="3758" t="n"/>
      <c r="AI507" s="3758" t="n"/>
      <c r="AJ507" s="3758" t="n"/>
      <c r="AK507" s="3758" t="n"/>
      <c r="AL507" s="3758" t="n"/>
      <c r="AM507" s="3758" t="n"/>
      <c r="AN507" s="3758" t="n"/>
      <c r="AO507" s="3758" t="n"/>
      <c r="AP507" s="3758" t="n"/>
      <c r="AQ507" s="3758" t="n"/>
      <c r="AR507" s="3758" t="n"/>
      <c r="AS507" s="3758" t="n"/>
      <c r="AT507" s="3758" t="n"/>
      <c r="AU507" s="3758" t="n"/>
      <c r="AV507" s="3758" t="n"/>
      <c r="AW507" s="3758" t="n"/>
      <c r="AX507" s="3758" t="n"/>
      <c r="AY507" s="3758" t="n"/>
      <c r="AZ507" s="3758" t="n"/>
      <c r="BA507" s="1979" t="n"/>
      <c r="BB507" s="1982" t="n"/>
    </row>
    <row r="508">
      <c r="A508" s="1978" t="n"/>
      <c r="B508" s="1979" t="n"/>
      <c r="C508" s="1980" t="n"/>
      <c r="D508" s="3758" t="n"/>
      <c r="E508" s="3758" t="n"/>
      <c r="F508" s="3758" t="n"/>
      <c r="G508" s="3758" t="n"/>
      <c r="H508" s="3758" t="n"/>
      <c r="I508" s="3758" t="n"/>
      <c r="J508" s="3758" t="n"/>
      <c r="K508" s="3758" t="n"/>
      <c r="L508" s="3758" t="n"/>
      <c r="M508" s="3758" t="n"/>
      <c r="N508" s="3758" t="n"/>
      <c r="O508" s="3758" t="n"/>
      <c r="P508" s="1979" t="n"/>
      <c r="Q508" s="3758" t="n"/>
      <c r="R508" s="3758" t="n"/>
      <c r="S508" s="3758" t="n"/>
      <c r="T508" s="3758" t="n"/>
      <c r="U508" s="3758" t="n"/>
      <c r="V508" s="3758" t="n"/>
      <c r="W508" s="3758" t="n"/>
      <c r="X508" s="3758" t="n"/>
      <c r="Y508" s="3758" t="n"/>
      <c r="Z508" s="3758" t="n"/>
      <c r="AA508" s="3758" t="n"/>
      <c r="AB508" s="3758" t="n"/>
      <c r="AC508" s="3758" t="n"/>
      <c r="AD508" s="3758" t="n"/>
      <c r="AE508" s="3758" t="n"/>
      <c r="AF508" s="3758" t="n"/>
      <c r="AG508" s="3758" t="n"/>
      <c r="AH508" s="3758" t="n"/>
      <c r="AI508" s="3758" t="n"/>
      <c r="AJ508" s="3758" t="n"/>
      <c r="AK508" s="3758" t="n"/>
      <c r="AL508" s="3758" t="n"/>
      <c r="AM508" s="3758" t="n"/>
      <c r="AN508" s="3758" t="n"/>
      <c r="AO508" s="3758" t="n"/>
      <c r="AP508" s="3758" t="n"/>
      <c r="AQ508" s="3758" t="n"/>
      <c r="AR508" s="3758" t="n"/>
      <c r="AS508" s="3758" t="n"/>
      <c r="AT508" s="3758" t="n"/>
      <c r="AU508" s="3758" t="n"/>
      <c r="AV508" s="3758" t="n"/>
      <c r="AW508" s="3758" t="n"/>
      <c r="AX508" s="3758" t="n"/>
      <c r="AY508" s="3758" t="n"/>
      <c r="AZ508" s="3758" t="n"/>
      <c r="BA508" s="1979" t="n"/>
      <c r="BB508" s="1982" t="n"/>
    </row>
    <row r="509">
      <c r="A509" s="1978" t="n"/>
      <c r="B509" s="1979" t="n"/>
      <c r="C509" s="1980" t="n"/>
      <c r="D509" s="3758" t="n"/>
      <c r="E509" s="3758" t="n"/>
      <c r="F509" s="3758" t="n"/>
      <c r="G509" s="3758" t="n"/>
      <c r="H509" s="3758" t="n"/>
      <c r="I509" s="3758" t="n"/>
      <c r="J509" s="3758" t="n"/>
      <c r="K509" s="3758" t="n"/>
      <c r="L509" s="3758" t="n"/>
      <c r="M509" s="3758" t="n"/>
      <c r="N509" s="3758" t="n"/>
      <c r="O509" s="3758" t="n"/>
      <c r="P509" s="1979" t="n"/>
      <c r="Q509" s="3758" t="n"/>
      <c r="R509" s="3758" t="n"/>
      <c r="S509" s="3758" t="n"/>
      <c r="T509" s="3758" t="n"/>
      <c r="U509" s="3758" t="n"/>
      <c r="V509" s="3758" t="n"/>
      <c r="W509" s="3758" t="n"/>
      <c r="X509" s="3758" t="n"/>
      <c r="Y509" s="3758" t="n"/>
      <c r="Z509" s="3758" t="n"/>
      <c r="AA509" s="3758" t="n"/>
      <c r="AB509" s="3758" t="n"/>
      <c r="AC509" s="3758" t="n"/>
      <c r="AD509" s="3758" t="n"/>
      <c r="AE509" s="3758" t="n"/>
      <c r="AF509" s="3758" t="n"/>
      <c r="AG509" s="3758" t="n"/>
      <c r="AH509" s="3758" t="n"/>
      <c r="AI509" s="3758" t="n"/>
      <c r="AJ509" s="3758" t="n"/>
      <c r="AK509" s="3758" t="n"/>
      <c r="AL509" s="3758" t="n"/>
      <c r="AM509" s="3758" t="n"/>
      <c r="AN509" s="3758" t="n"/>
      <c r="AO509" s="3758" t="n"/>
      <c r="AP509" s="3758" t="n"/>
      <c r="AQ509" s="3758" t="n"/>
      <c r="AR509" s="3758" t="n"/>
      <c r="AS509" s="3758" t="n"/>
      <c r="AT509" s="3758" t="n"/>
      <c r="AU509" s="3758" t="n"/>
      <c r="AV509" s="3758" t="n"/>
      <c r="AW509" s="3758" t="n"/>
      <c r="AX509" s="3758" t="n"/>
      <c r="AY509" s="3758" t="n"/>
      <c r="AZ509" s="3758" t="n"/>
      <c r="BA509" s="1979" t="n"/>
      <c r="BB509" s="1982" t="n"/>
    </row>
    <row r="510">
      <c r="A510" s="1978" t="n"/>
      <c r="B510" s="1979" t="n"/>
      <c r="C510" s="1980" t="n"/>
      <c r="D510" s="3758" t="n"/>
      <c r="E510" s="3758" t="n"/>
      <c r="F510" s="3758" t="n"/>
      <c r="G510" s="3758" t="n"/>
      <c r="H510" s="3758" t="n"/>
      <c r="I510" s="3758" t="n"/>
      <c r="J510" s="3758" t="n"/>
      <c r="K510" s="3758" t="n"/>
      <c r="L510" s="3758" t="n"/>
      <c r="M510" s="3758" t="n"/>
      <c r="N510" s="3758" t="n"/>
      <c r="O510" s="3758" t="n"/>
      <c r="P510" s="1979" t="n"/>
      <c r="Q510" s="3758" t="n"/>
      <c r="R510" s="3758" t="n"/>
      <c r="S510" s="3758" t="n"/>
      <c r="T510" s="3758" t="n"/>
      <c r="U510" s="3758" t="n"/>
      <c r="V510" s="3758" t="n"/>
      <c r="W510" s="3758" t="n"/>
      <c r="X510" s="3758" t="n"/>
      <c r="Y510" s="3758" t="n"/>
      <c r="Z510" s="3758" t="n"/>
      <c r="AA510" s="3758" t="n"/>
      <c r="AB510" s="3758" t="n"/>
      <c r="AC510" s="3758" t="n"/>
      <c r="AD510" s="3758" t="n"/>
      <c r="AE510" s="3758" t="n"/>
      <c r="AF510" s="3758" t="n"/>
      <c r="AG510" s="3758" t="n"/>
      <c r="AH510" s="3758" t="n"/>
      <c r="AI510" s="3758" t="n"/>
      <c r="AJ510" s="3758" t="n"/>
      <c r="AK510" s="3758" t="n"/>
      <c r="AL510" s="3758" t="n"/>
      <c r="AM510" s="3758" t="n"/>
      <c r="AN510" s="3758" t="n"/>
      <c r="AO510" s="3758" t="n"/>
      <c r="AP510" s="3758" t="n"/>
      <c r="AQ510" s="3758" t="n"/>
      <c r="AR510" s="3758" t="n"/>
      <c r="AS510" s="3758" t="n"/>
      <c r="AT510" s="3758" t="n"/>
      <c r="AU510" s="3758" t="n"/>
      <c r="AV510" s="3758" t="n"/>
      <c r="AW510" s="3758" t="n"/>
      <c r="AX510" s="3758" t="n"/>
      <c r="AY510" s="3758" t="n"/>
      <c r="AZ510" s="3758" t="n"/>
      <c r="BA510" s="1979" t="n"/>
      <c r="BB510" s="1982" t="n"/>
    </row>
    <row r="511">
      <c r="A511" s="1978" t="n"/>
      <c r="B511" s="1979" t="n"/>
      <c r="C511" s="1980" t="n"/>
      <c r="D511" s="3758" t="n"/>
      <c r="E511" s="3758" t="n"/>
      <c r="F511" s="3758" t="n"/>
      <c r="G511" s="3758" t="n"/>
      <c r="H511" s="3758" t="n"/>
      <c r="I511" s="3758" t="n"/>
      <c r="J511" s="3758" t="n"/>
      <c r="K511" s="3758" t="n"/>
      <c r="L511" s="3758" t="n"/>
      <c r="M511" s="3758" t="n"/>
      <c r="N511" s="3758" t="n"/>
      <c r="O511" s="3758" t="n"/>
      <c r="P511" s="1979" t="n"/>
      <c r="Q511" s="3758" t="n"/>
      <c r="R511" s="3758" t="n"/>
      <c r="S511" s="3758" t="n"/>
      <c r="T511" s="3758" t="n"/>
      <c r="U511" s="3758" t="n"/>
      <c r="V511" s="3758" t="n"/>
      <c r="W511" s="3758" t="n"/>
      <c r="X511" s="3758" t="n"/>
      <c r="Y511" s="3758" t="n"/>
      <c r="Z511" s="3758" t="n"/>
      <c r="AA511" s="3758" t="n"/>
      <c r="AB511" s="3758" t="n"/>
      <c r="AC511" s="3758" t="n"/>
      <c r="AD511" s="3758" t="n"/>
      <c r="AE511" s="3758" t="n"/>
      <c r="AF511" s="3758" t="n"/>
      <c r="AG511" s="3758" t="n"/>
      <c r="AH511" s="3758" t="n"/>
      <c r="AI511" s="3758" t="n"/>
      <c r="AJ511" s="3758" t="n"/>
      <c r="AK511" s="3758" t="n"/>
      <c r="AL511" s="3758" t="n"/>
      <c r="AM511" s="3758" t="n"/>
      <c r="AN511" s="3758" t="n"/>
      <c r="AO511" s="3758" t="n"/>
      <c r="AP511" s="3758" t="n"/>
      <c r="AQ511" s="3758" t="n"/>
      <c r="AR511" s="3758" t="n"/>
      <c r="AS511" s="3758" t="n"/>
      <c r="AT511" s="3758" t="n"/>
      <c r="AU511" s="3758" t="n"/>
      <c r="AV511" s="3758" t="n"/>
      <c r="AW511" s="3758" t="n"/>
      <c r="AX511" s="3758" t="n"/>
      <c r="AY511" s="3758" t="n"/>
      <c r="AZ511" s="3758" t="n"/>
      <c r="BA511" s="1979" t="n"/>
      <c r="BB511" s="1982" t="n"/>
    </row>
    <row r="512">
      <c r="A512" s="1978" t="n"/>
      <c r="B512" s="1979" t="n"/>
      <c r="C512" s="1980" t="n"/>
      <c r="D512" s="3758" t="n"/>
      <c r="E512" s="3758" t="n"/>
      <c r="F512" s="3758" t="n"/>
      <c r="G512" s="3758" t="n"/>
      <c r="H512" s="3758" t="n"/>
      <c r="I512" s="3758" t="n"/>
      <c r="J512" s="3758" t="n"/>
      <c r="K512" s="3758" t="n"/>
      <c r="L512" s="3758" t="n"/>
      <c r="M512" s="3758" t="n"/>
      <c r="N512" s="3758" t="n"/>
      <c r="O512" s="3758" t="n"/>
      <c r="P512" s="1979" t="n"/>
      <c r="Q512" s="3758" t="n"/>
      <c r="R512" s="3758" t="n"/>
      <c r="S512" s="3758" t="n"/>
      <c r="T512" s="3758" t="n"/>
      <c r="U512" s="3758" t="n"/>
      <c r="V512" s="3758" t="n"/>
      <c r="W512" s="3758" t="n"/>
      <c r="X512" s="3758" t="n"/>
      <c r="Y512" s="3758" t="n"/>
      <c r="Z512" s="3758" t="n"/>
      <c r="AA512" s="3758" t="n"/>
      <c r="AB512" s="3758" t="n"/>
      <c r="AC512" s="3758" t="n"/>
      <c r="AD512" s="3758" t="n"/>
      <c r="AE512" s="3758" t="n"/>
      <c r="AF512" s="3758" t="n"/>
      <c r="AG512" s="3758" t="n"/>
      <c r="AH512" s="3758" t="n"/>
      <c r="AI512" s="3758" t="n"/>
      <c r="AJ512" s="3758" t="n"/>
      <c r="AK512" s="3758" t="n"/>
      <c r="AL512" s="3758" t="n"/>
      <c r="AM512" s="3758" t="n"/>
      <c r="AN512" s="3758" t="n"/>
      <c r="AO512" s="3758" t="n"/>
      <c r="AP512" s="3758" t="n"/>
      <c r="AQ512" s="3758" t="n"/>
      <c r="AR512" s="3758" t="n"/>
      <c r="AS512" s="3758" t="n"/>
      <c r="AT512" s="3758" t="n"/>
      <c r="AU512" s="3758" t="n"/>
      <c r="AV512" s="3758" t="n"/>
      <c r="AW512" s="3758" t="n"/>
      <c r="AX512" s="3758" t="n"/>
      <c r="AY512" s="3758" t="n"/>
      <c r="AZ512" s="3758" t="n"/>
      <c r="BA512" s="1979" t="n"/>
      <c r="BB512" s="1982" t="n"/>
    </row>
    <row r="513">
      <c r="A513" s="1978" t="n"/>
      <c r="B513" s="1979" t="n"/>
      <c r="C513" s="1980" t="n"/>
      <c r="D513" s="3758" t="n"/>
      <c r="E513" s="3758" t="n"/>
      <c r="F513" s="3758" t="n"/>
      <c r="G513" s="3758" t="n"/>
      <c r="H513" s="3758" t="n"/>
      <c r="I513" s="3758" t="n"/>
      <c r="J513" s="3758" t="n"/>
      <c r="K513" s="3758" t="n"/>
      <c r="L513" s="3758" t="n"/>
      <c r="M513" s="3758" t="n"/>
      <c r="N513" s="3758" t="n"/>
      <c r="O513" s="3758" t="n"/>
      <c r="P513" s="1979" t="n"/>
      <c r="Q513" s="3758" t="n"/>
      <c r="R513" s="3758" t="n"/>
      <c r="S513" s="3758" t="n"/>
      <c r="T513" s="3758" t="n"/>
      <c r="U513" s="3758" t="n"/>
      <c r="V513" s="3758" t="n"/>
      <c r="W513" s="3758" t="n"/>
      <c r="X513" s="3758" t="n"/>
      <c r="Y513" s="3758" t="n"/>
      <c r="Z513" s="3758" t="n"/>
      <c r="AA513" s="3758" t="n"/>
      <c r="AB513" s="3758" t="n"/>
      <c r="AC513" s="3758" t="n"/>
      <c r="AD513" s="3758" t="n"/>
      <c r="AE513" s="3758" t="n"/>
      <c r="AF513" s="3758" t="n"/>
      <c r="AG513" s="3758" t="n"/>
      <c r="AH513" s="3758" t="n"/>
      <c r="AI513" s="3758" t="n"/>
      <c r="AJ513" s="3758" t="n"/>
      <c r="AK513" s="3758" t="n"/>
      <c r="AL513" s="3758" t="n"/>
      <c r="AM513" s="3758" t="n"/>
      <c r="AN513" s="3758" t="n"/>
      <c r="AO513" s="3758" t="n"/>
      <c r="AP513" s="3758" t="n"/>
      <c r="AQ513" s="3758" t="n"/>
      <c r="AR513" s="3758" t="n"/>
      <c r="AS513" s="3758" t="n"/>
      <c r="AT513" s="3758" t="n"/>
      <c r="AU513" s="3758" t="n"/>
      <c r="AV513" s="3758" t="n"/>
      <c r="AW513" s="3758" t="n"/>
      <c r="AX513" s="3758" t="n"/>
      <c r="AY513" s="3758" t="n"/>
      <c r="AZ513" s="3758" t="n"/>
      <c r="BA513" s="1979" t="n"/>
      <c r="BB513" s="1982" t="n"/>
    </row>
    <row r="514">
      <c r="A514" s="1978" t="n"/>
      <c r="B514" s="1979" t="n"/>
      <c r="C514" s="1980" t="n"/>
      <c r="D514" s="3758" t="n"/>
      <c r="E514" s="3758" t="n"/>
      <c r="F514" s="3758" t="n"/>
      <c r="G514" s="3758" t="n"/>
      <c r="H514" s="3758" t="n"/>
      <c r="I514" s="3758" t="n"/>
      <c r="J514" s="3758" t="n"/>
      <c r="K514" s="3758" t="n"/>
      <c r="L514" s="3758" t="n"/>
      <c r="M514" s="3758" t="n"/>
      <c r="N514" s="3758" t="n"/>
      <c r="O514" s="3758" t="n"/>
      <c r="P514" s="1979" t="n"/>
      <c r="Q514" s="3758" t="n"/>
      <c r="R514" s="3758" t="n"/>
      <c r="S514" s="3758" t="n"/>
      <c r="T514" s="3758" t="n"/>
      <c r="U514" s="3758" t="n"/>
      <c r="V514" s="3758" t="n"/>
      <c r="W514" s="3758" t="n"/>
      <c r="X514" s="3758" t="n"/>
      <c r="Y514" s="3758" t="n"/>
      <c r="Z514" s="3758" t="n"/>
      <c r="AA514" s="3758" t="n"/>
      <c r="AB514" s="3758" t="n"/>
      <c r="AC514" s="3758" t="n"/>
      <c r="AD514" s="3758" t="n"/>
      <c r="AE514" s="3758" t="n"/>
      <c r="AF514" s="3758" t="n"/>
      <c r="AG514" s="3758" t="n"/>
      <c r="AH514" s="3758" t="n"/>
      <c r="AI514" s="3758" t="n"/>
      <c r="AJ514" s="3758" t="n"/>
      <c r="AK514" s="3758" t="n"/>
      <c r="AL514" s="3758" t="n"/>
      <c r="AM514" s="3758" t="n"/>
      <c r="AN514" s="3758" t="n"/>
      <c r="AO514" s="3758" t="n"/>
      <c r="AP514" s="3758" t="n"/>
      <c r="AQ514" s="3758" t="n"/>
      <c r="AR514" s="3758" t="n"/>
      <c r="AS514" s="3758" t="n"/>
      <c r="AT514" s="3758" t="n"/>
      <c r="AU514" s="3758" t="n"/>
      <c r="AV514" s="3758" t="n"/>
      <c r="AW514" s="3758" t="n"/>
      <c r="AX514" s="3758" t="n"/>
      <c r="AY514" s="3758" t="n"/>
      <c r="AZ514" s="3758" t="n"/>
      <c r="BA514" s="1979" t="n"/>
      <c r="BB514" s="1982" t="n"/>
    </row>
    <row r="515">
      <c r="A515" s="1978" t="n"/>
      <c r="B515" s="1979" t="n"/>
      <c r="C515" s="1980" t="n"/>
      <c r="D515" s="3758" t="n"/>
      <c r="E515" s="3758" t="n"/>
      <c r="F515" s="3758" t="n"/>
      <c r="G515" s="3758" t="n"/>
      <c r="H515" s="3758" t="n"/>
      <c r="I515" s="3758" t="n"/>
      <c r="J515" s="3758" t="n"/>
      <c r="K515" s="3758" t="n"/>
      <c r="L515" s="3758" t="n"/>
      <c r="M515" s="3758" t="n"/>
      <c r="N515" s="3758" t="n"/>
      <c r="O515" s="3758" t="n"/>
      <c r="P515" s="1979" t="n"/>
      <c r="Q515" s="3758" t="n"/>
      <c r="R515" s="3758" t="n"/>
      <c r="S515" s="3758" t="n"/>
      <c r="T515" s="3758" t="n"/>
      <c r="U515" s="3758" t="n"/>
      <c r="V515" s="3758" t="n"/>
      <c r="W515" s="3758" t="n"/>
      <c r="X515" s="3758" t="n"/>
      <c r="Y515" s="3758" t="n"/>
      <c r="Z515" s="3758" t="n"/>
      <c r="AA515" s="3758" t="n"/>
      <c r="AB515" s="3758" t="n"/>
      <c r="AC515" s="3758" t="n"/>
      <c r="AD515" s="3758" t="n"/>
      <c r="AE515" s="3758" t="n"/>
      <c r="AF515" s="3758" t="n"/>
      <c r="AG515" s="3758" t="n"/>
      <c r="AH515" s="3758" t="n"/>
      <c r="AI515" s="3758" t="n"/>
      <c r="AJ515" s="3758" t="n"/>
      <c r="AK515" s="3758" t="n"/>
      <c r="AL515" s="3758" t="n"/>
      <c r="AM515" s="3758" t="n"/>
      <c r="AN515" s="3758" t="n"/>
      <c r="AO515" s="3758" t="n"/>
      <c r="AP515" s="3758" t="n"/>
      <c r="AQ515" s="3758" t="n"/>
      <c r="AR515" s="3758" t="n"/>
      <c r="AS515" s="3758" t="n"/>
      <c r="AT515" s="3758" t="n"/>
      <c r="AU515" s="3758" t="n"/>
      <c r="AV515" s="3758" t="n"/>
      <c r="AW515" s="3758" t="n"/>
      <c r="AX515" s="3758" t="n"/>
      <c r="AY515" s="3758" t="n"/>
      <c r="AZ515" s="3758" t="n"/>
      <c r="BA515" s="1979" t="n"/>
      <c r="BB515" s="1982" t="n"/>
    </row>
    <row r="516">
      <c r="A516" s="1978" t="n"/>
      <c r="B516" s="1979" t="n"/>
      <c r="C516" s="1980" t="n"/>
      <c r="D516" s="3758" t="n"/>
      <c r="E516" s="3758" t="n"/>
      <c r="F516" s="3758" t="n"/>
      <c r="G516" s="3758" t="n"/>
      <c r="H516" s="3758" t="n"/>
      <c r="I516" s="3758" t="n"/>
      <c r="J516" s="3758" t="n"/>
      <c r="K516" s="3758" t="n"/>
      <c r="L516" s="3758" t="n"/>
      <c r="M516" s="3758" t="n"/>
      <c r="N516" s="3758" t="n"/>
      <c r="O516" s="3758" t="n"/>
      <c r="P516" s="1979" t="n"/>
      <c r="Q516" s="3758" t="n"/>
      <c r="R516" s="3758" t="n"/>
      <c r="S516" s="3758" t="n"/>
      <c r="T516" s="3758" t="n"/>
      <c r="U516" s="3758" t="n"/>
      <c r="V516" s="3758" t="n"/>
      <c r="W516" s="3758" t="n"/>
      <c r="X516" s="3758" t="n"/>
      <c r="Y516" s="3758" t="n"/>
      <c r="Z516" s="3758" t="n"/>
      <c r="AA516" s="3758" t="n"/>
      <c r="AB516" s="3758" t="n"/>
      <c r="AC516" s="3758" t="n"/>
      <c r="AD516" s="3758" t="n"/>
      <c r="AE516" s="3758" t="n"/>
      <c r="AF516" s="3758" t="n"/>
      <c r="AG516" s="3758" t="n"/>
      <c r="AH516" s="3758" t="n"/>
      <c r="AI516" s="3758" t="n"/>
      <c r="AJ516" s="3758" t="n"/>
      <c r="AK516" s="3758" t="n"/>
      <c r="AL516" s="3758" t="n"/>
      <c r="AM516" s="3758" t="n"/>
      <c r="AN516" s="3758" t="n"/>
      <c r="AO516" s="3758" t="n"/>
      <c r="AP516" s="3758" t="n"/>
      <c r="AQ516" s="3758" t="n"/>
      <c r="AR516" s="3758" t="n"/>
      <c r="AS516" s="3758" t="n"/>
      <c r="AT516" s="3758" t="n"/>
      <c r="AU516" s="3758" t="n"/>
      <c r="AV516" s="3758" t="n"/>
      <c r="AW516" s="3758" t="n"/>
      <c r="AX516" s="3758" t="n"/>
      <c r="AY516" s="3758" t="n"/>
      <c r="AZ516" s="3758" t="n"/>
      <c r="BA516" s="1979" t="n"/>
      <c r="BB516" s="1982" t="n"/>
    </row>
    <row r="517">
      <c r="A517" s="1978" t="n"/>
      <c r="B517" s="1979" t="n"/>
      <c r="C517" s="1980" t="n"/>
      <c r="D517" s="3758" t="n"/>
      <c r="E517" s="3758" t="n"/>
      <c r="F517" s="3758" t="n"/>
      <c r="G517" s="3758" t="n"/>
      <c r="H517" s="3758" t="n"/>
      <c r="I517" s="3758" t="n"/>
      <c r="J517" s="3758" t="n"/>
      <c r="K517" s="3758" t="n"/>
      <c r="L517" s="3758" t="n"/>
      <c r="M517" s="3758" t="n"/>
      <c r="N517" s="3758" t="n"/>
      <c r="O517" s="3758" t="n"/>
      <c r="P517" s="1979" t="n"/>
      <c r="Q517" s="3758" t="n"/>
      <c r="R517" s="3758" t="n"/>
      <c r="S517" s="3758" t="n"/>
      <c r="T517" s="3758" t="n"/>
      <c r="U517" s="3758" t="n"/>
      <c r="V517" s="3758" t="n"/>
      <c r="W517" s="3758" t="n"/>
      <c r="X517" s="3758" t="n"/>
      <c r="Y517" s="3758" t="n"/>
      <c r="Z517" s="3758" t="n"/>
      <c r="AA517" s="3758" t="n"/>
      <c r="AB517" s="3758" t="n"/>
      <c r="AC517" s="3758" t="n"/>
      <c r="AD517" s="3758" t="n"/>
      <c r="AE517" s="3758" t="n"/>
      <c r="AF517" s="3758" t="n"/>
      <c r="AG517" s="3758" t="n"/>
      <c r="AH517" s="3758" t="n"/>
      <c r="AI517" s="3758" t="n"/>
      <c r="AJ517" s="3758" t="n"/>
      <c r="AK517" s="3758" t="n"/>
      <c r="AL517" s="3758" t="n"/>
      <c r="AM517" s="3758" t="n"/>
      <c r="AN517" s="3758" t="n"/>
      <c r="AO517" s="3758" t="n"/>
      <c r="AP517" s="3758" t="n"/>
      <c r="AQ517" s="3758" t="n"/>
      <c r="AR517" s="3758" t="n"/>
      <c r="AS517" s="3758" t="n"/>
      <c r="AT517" s="3758" t="n"/>
      <c r="AU517" s="3758" t="n"/>
      <c r="AV517" s="3758" t="n"/>
      <c r="AW517" s="3758" t="n"/>
      <c r="AX517" s="3758" t="n"/>
      <c r="AY517" s="3758" t="n"/>
      <c r="AZ517" s="3758" t="n"/>
      <c r="BA517" s="1979" t="n"/>
      <c r="BB517" s="1982" t="n"/>
    </row>
    <row r="518">
      <c r="A518" s="1978" t="n"/>
      <c r="B518" s="1979" t="n"/>
      <c r="C518" s="1980" t="n"/>
      <c r="D518" s="3758" t="n"/>
      <c r="E518" s="3758" t="n"/>
      <c r="F518" s="3758" t="n"/>
      <c r="G518" s="3758" t="n"/>
      <c r="H518" s="3758" t="n"/>
      <c r="I518" s="3758" t="n"/>
      <c r="J518" s="3758" t="n"/>
      <c r="K518" s="3758" t="n"/>
      <c r="L518" s="3758" t="n"/>
      <c r="M518" s="3758" t="n"/>
      <c r="N518" s="3758" t="n"/>
      <c r="O518" s="3758" t="n"/>
      <c r="P518" s="1979" t="n"/>
      <c r="Q518" s="3758" t="n"/>
      <c r="R518" s="3758" t="n"/>
      <c r="S518" s="3758" t="n"/>
      <c r="T518" s="3758" t="n"/>
      <c r="U518" s="3758" t="n"/>
      <c r="V518" s="3758" t="n"/>
      <c r="W518" s="3758" t="n"/>
      <c r="X518" s="3758" t="n"/>
      <c r="Y518" s="3758" t="n"/>
      <c r="Z518" s="3758" t="n"/>
      <c r="AA518" s="3758" t="n"/>
      <c r="AB518" s="3758" t="n"/>
      <c r="AC518" s="3758" t="n"/>
      <c r="AD518" s="3758" t="n"/>
      <c r="AE518" s="3758" t="n"/>
      <c r="AF518" s="3758" t="n"/>
      <c r="AG518" s="3758" t="n"/>
      <c r="AH518" s="3758" t="n"/>
      <c r="AI518" s="3758" t="n"/>
      <c r="AJ518" s="3758" t="n"/>
      <c r="AK518" s="3758" t="n"/>
      <c r="AL518" s="3758" t="n"/>
      <c r="AM518" s="3758" t="n"/>
      <c r="AN518" s="3758" t="n"/>
      <c r="AO518" s="3758" t="n"/>
      <c r="AP518" s="3758" t="n"/>
      <c r="AQ518" s="3758" t="n"/>
      <c r="AR518" s="3758" t="n"/>
      <c r="AS518" s="3758" t="n"/>
      <c r="AT518" s="3758" t="n"/>
      <c r="AU518" s="3758" t="n"/>
      <c r="AV518" s="3758" t="n"/>
      <c r="AW518" s="3758" t="n"/>
      <c r="AX518" s="3758" t="n"/>
      <c r="AY518" s="3758" t="n"/>
      <c r="AZ518" s="3758" t="n"/>
      <c r="BA518" s="1979" t="n"/>
      <c r="BB518" s="1982" t="n"/>
    </row>
    <row r="519">
      <c r="A519" s="1978" t="n"/>
      <c r="B519" s="1979" t="n"/>
      <c r="C519" s="1980" t="n"/>
      <c r="D519" s="3758" t="n"/>
      <c r="E519" s="3758" t="n"/>
      <c r="F519" s="3758" t="n"/>
      <c r="G519" s="3758" t="n"/>
      <c r="H519" s="3758" t="n"/>
      <c r="I519" s="3758" t="n"/>
      <c r="J519" s="3758" t="n"/>
      <c r="K519" s="3758" t="n"/>
      <c r="L519" s="3758" t="n"/>
      <c r="M519" s="3758" t="n"/>
      <c r="N519" s="3758" t="n"/>
      <c r="O519" s="3758" t="n"/>
      <c r="P519" s="1979" t="n"/>
      <c r="Q519" s="3758" t="n"/>
      <c r="R519" s="3758" t="n"/>
      <c r="S519" s="3758" t="n"/>
      <c r="T519" s="3758" t="n"/>
      <c r="U519" s="3758" t="n"/>
      <c r="V519" s="3758" t="n"/>
      <c r="W519" s="3758" t="n"/>
      <c r="X519" s="3758" t="n"/>
      <c r="Y519" s="3758" t="n"/>
      <c r="Z519" s="3758" t="n"/>
      <c r="AA519" s="3758" t="n"/>
      <c r="AB519" s="3758" t="n"/>
      <c r="AC519" s="3758" t="n"/>
      <c r="AD519" s="3758" t="n"/>
      <c r="AE519" s="3758" t="n"/>
      <c r="AF519" s="3758" t="n"/>
      <c r="AG519" s="3758" t="n"/>
      <c r="AH519" s="3758" t="n"/>
      <c r="AI519" s="3758" t="n"/>
      <c r="AJ519" s="3758" t="n"/>
      <c r="AK519" s="3758" t="n"/>
      <c r="AL519" s="3758" t="n"/>
      <c r="AM519" s="3758" t="n"/>
      <c r="AN519" s="3758" t="n"/>
      <c r="AO519" s="3758" t="n"/>
      <c r="AP519" s="3758" t="n"/>
      <c r="AQ519" s="3758" t="n"/>
      <c r="AR519" s="3758" t="n"/>
      <c r="AS519" s="3758" t="n"/>
      <c r="AT519" s="3758" t="n"/>
      <c r="AU519" s="3758" t="n"/>
      <c r="AV519" s="3758" t="n"/>
      <c r="AW519" s="3758" t="n"/>
      <c r="AX519" s="3758" t="n"/>
      <c r="AY519" s="3758" t="n"/>
      <c r="AZ519" s="3758" t="n"/>
      <c r="BA519" s="1979" t="n"/>
      <c r="BB519" s="1982" t="n"/>
    </row>
    <row r="520">
      <c r="A520" s="1978" t="n"/>
      <c r="B520" s="1979" t="n"/>
      <c r="C520" s="1980" t="n"/>
      <c r="D520" s="3758" t="n"/>
      <c r="E520" s="3758" t="n"/>
      <c r="F520" s="3758" t="n"/>
      <c r="G520" s="3758" t="n"/>
      <c r="H520" s="3758" t="n"/>
      <c r="I520" s="3758" t="n"/>
      <c r="J520" s="3758" t="n"/>
      <c r="K520" s="3758" t="n"/>
      <c r="L520" s="3758" t="n"/>
      <c r="M520" s="3758" t="n"/>
      <c r="N520" s="3758" t="n"/>
      <c r="O520" s="3758" t="n"/>
      <c r="P520" s="1979" t="n"/>
      <c r="Q520" s="3758" t="n"/>
      <c r="R520" s="3758" t="n"/>
      <c r="S520" s="3758" t="n"/>
      <c r="T520" s="3758" t="n"/>
      <c r="U520" s="3758" t="n"/>
      <c r="V520" s="3758" t="n"/>
      <c r="W520" s="3758" t="n"/>
      <c r="X520" s="3758" t="n"/>
      <c r="Y520" s="3758" t="n"/>
      <c r="Z520" s="3758" t="n"/>
      <c r="AA520" s="3758" t="n"/>
      <c r="AB520" s="3758" t="n"/>
      <c r="AC520" s="3758" t="n"/>
      <c r="AD520" s="3758" t="n"/>
      <c r="AE520" s="3758" t="n"/>
      <c r="AF520" s="3758" t="n"/>
      <c r="AG520" s="3758" t="n"/>
      <c r="AH520" s="3758" t="n"/>
      <c r="AI520" s="3758" t="n"/>
      <c r="AJ520" s="3758" t="n"/>
      <c r="AK520" s="3758" t="n"/>
      <c r="AL520" s="3758" t="n"/>
      <c r="AM520" s="3758" t="n"/>
      <c r="AN520" s="3758" t="n"/>
      <c r="AO520" s="3758" t="n"/>
      <c r="AP520" s="3758" t="n"/>
      <c r="AQ520" s="3758" t="n"/>
      <c r="AR520" s="3758" t="n"/>
      <c r="AS520" s="3758" t="n"/>
      <c r="AT520" s="3758" t="n"/>
      <c r="AU520" s="3758" t="n"/>
      <c r="AV520" s="3758" t="n"/>
      <c r="AW520" s="3758" t="n"/>
      <c r="AX520" s="3758" t="n"/>
      <c r="AY520" s="3758" t="n"/>
      <c r="AZ520" s="3758" t="n"/>
      <c r="BA520" s="1979" t="n"/>
      <c r="BB520" s="1982" t="n"/>
    </row>
    <row r="521">
      <c r="A521" s="1978" t="n"/>
      <c r="B521" s="1979" t="n"/>
      <c r="C521" s="1980" t="n"/>
      <c r="D521" s="3758" t="n"/>
      <c r="E521" s="3758" t="n"/>
      <c r="F521" s="3758" t="n"/>
      <c r="G521" s="3758" t="n"/>
      <c r="H521" s="3758" t="n"/>
      <c r="I521" s="3758" t="n"/>
      <c r="J521" s="3758" t="n"/>
      <c r="K521" s="3758" t="n"/>
      <c r="L521" s="3758" t="n"/>
      <c r="M521" s="3758" t="n"/>
      <c r="N521" s="3758" t="n"/>
      <c r="O521" s="3758" t="n"/>
      <c r="P521" s="1979" t="n"/>
      <c r="Q521" s="3758" t="n"/>
      <c r="R521" s="3758" t="n"/>
      <c r="S521" s="3758" t="n"/>
      <c r="T521" s="3758" t="n"/>
      <c r="U521" s="3758" t="n"/>
      <c r="V521" s="3758" t="n"/>
      <c r="W521" s="3758" t="n"/>
      <c r="X521" s="3758" t="n"/>
      <c r="Y521" s="3758" t="n"/>
      <c r="Z521" s="3758" t="n"/>
      <c r="AA521" s="3758" t="n"/>
      <c r="AB521" s="3758" t="n"/>
      <c r="AC521" s="3758" t="n"/>
      <c r="AD521" s="3758" t="n"/>
      <c r="AE521" s="3758" t="n"/>
      <c r="AF521" s="3758" t="n"/>
      <c r="AG521" s="3758" t="n"/>
      <c r="AH521" s="3758" t="n"/>
      <c r="AI521" s="3758" t="n"/>
      <c r="AJ521" s="3758" t="n"/>
      <c r="AK521" s="3758" t="n"/>
      <c r="AL521" s="3758" t="n"/>
      <c r="AM521" s="3758" t="n"/>
      <c r="AN521" s="3758" t="n"/>
      <c r="AO521" s="3758" t="n"/>
      <c r="AP521" s="3758" t="n"/>
      <c r="AQ521" s="3758" t="n"/>
      <c r="AR521" s="3758" t="n"/>
      <c r="AS521" s="3758" t="n"/>
      <c r="AT521" s="3758" t="n"/>
      <c r="AU521" s="3758" t="n"/>
      <c r="AV521" s="3758" t="n"/>
      <c r="AW521" s="3758" t="n"/>
      <c r="AX521" s="3758" t="n"/>
      <c r="AY521" s="3758" t="n"/>
      <c r="AZ521" s="3758" t="n"/>
      <c r="BA521" s="1979" t="n"/>
      <c r="BB521" s="1982" t="n"/>
    </row>
    <row r="522">
      <c r="A522" s="1978" t="n"/>
      <c r="B522" s="1979" t="n"/>
      <c r="C522" s="1980" t="n"/>
      <c r="D522" s="3758" t="n"/>
      <c r="E522" s="3758" t="n"/>
      <c r="F522" s="3758" t="n"/>
      <c r="G522" s="3758" t="n"/>
      <c r="H522" s="3758" t="n"/>
      <c r="I522" s="3758" t="n"/>
      <c r="J522" s="3758" t="n"/>
      <c r="K522" s="3758" t="n"/>
      <c r="L522" s="3758" t="n"/>
      <c r="M522" s="3758" t="n"/>
      <c r="N522" s="3758" t="n"/>
      <c r="O522" s="3758" t="n"/>
      <c r="P522" s="1979" t="n"/>
      <c r="Q522" s="3758" t="n"/>
      <c r="R522" s="3758" t="n"/>
      <c r="S522" s="3758" t="n"/>
      <c r="T522" s="3758" t="n"/>
      <c r="U522" s="3758" t="n"/>
      <c r="V522" s="3758" t="n"/>
      <c r="W522" s="3758" t="n"/>
      <c r="X522" s="3758" t="n"/>
      <c r="Y522" s="3758" t="n"/>
      <c r="Z522" s="3758" t="n"/>
      <c r="AA522" s="3758" t="n"/>
      <c r="AB522" s="3758" t="n"/>
      <c r="AC522" s="3758" t="n"/>
      <c r="AD522" s="3758" t="n"/>
      <c r="AE522" s="3758" t="n"/>
      <c r="AF522" s="3758" t="n"/>
      <c r="AG522" s="3758" t="n"/>
      <c r="AH522" s="3758" t="n"/>
      <c r="AI522" s="3758" t="n"/>
      <c r="AJ522" s="3758" t="n"/>
      <c r="AK522" s="3758" t="n"/>
      <c r="AL522" s="3758" t="n"/>
      <c r="AM522" s="3758" t="n"/>
      <c r="AN522" s="3758" t="n"/>
      <c r="AO522" s="3758" t="n"/>
      <c r="AP522" s="3758" t="n"/>
      <c r="AQ522" s="3758" t="n"/>
      <c r="AR522" s="3758" t="n"/>
      <c r="AS522" s="3758" t="n"/>
      <c r="AT522" s="3758" t="n"/>
      <c r="AU522" s="3758" t="n"/>
      <c r="AV522" s="3758" t="n"/>
      <c r="AW522" s="3758" t="n"/>
      <c r="AX522" s="3758" t="n"/>
      <c r="AY522" s="3758" t="n"/>
      <c r="AZ522" s="3758" t="n"/>
      <c r="BA522" s="1979" t="n"/>
      <c r="BB522" s="1982" t="n"/>
    </row>
    <row r="523">
      <c r="A523" s="1978" t="n"/>
      <c r="B523" s="1979" t="n"/>
      <c r="C523" s="1980" t="n"/>
      <c r="D523" s="3758" t="n"/>
      <c r="E523" s="3758" t="n"/>
      <c r="F523" s="3758" t="n"/>
      <c r="G523" s="3758" t="n"/>
      <c r="H523" s="3758" t="n"/>
      <c r="I523" s="3758" t="n"/>
      <c r="J523" s="3758" t="n"/>
      <c r="K523" s="3758" t="n"/>
      <c r="L523" s="3758" t="n"/>
      <c r="M523" s="3758" t="n"/>
      <c r="N523" s="3758" t="n"/>
      <c r="O523" s="3758" t="n"/>
      <c r="P523" s="1979" t="n"/>
      <c r="Q523" s="3758" t="n"/>
      <c r="R523" s="3758" t="n"/>
      <c r="S523" s="3758" t="n"/>
      <c r="T523" s="3758" t="n"/>
      <c r="U523" s="3758" t="n"/>
      <c r="V523" s="3758" t="n"/>
      <c r="W523" s="3758" t="n"/>
      <c r="X523" s="3758" t="n"/>
      <c r="Y523" s="3758" t="n"/>
      <c r="Z523" s="3758" t="n"/>
      <c r="AA523" s="3758" t="n"/>
      <c r="AB523" s="3758" t="n"/>
      <c r="AC523" s="3758" t="n"/>
      <c r="AD523" s="3758" t="n"/>
      <c r="AE523" s="3758" t="n"/>
      <c r="AF523" s="3758" t="n"/>
      <c r="AG523" s="3758" t="n"/>
      <c r="AH523" s="3758" t="n"/>
      <c r="AI523" s="3758" t="n"/>
      <c r="AJ523" s="3758" t="n"/>
      <c r="AK523" s="3758" t="n"/>
      <c r="AL523" s="3758" t="n"/>
      <c r="AM523" s="3758" t="n"/>
      <c r="AN523" s="3758" t="n"/>
      <c r="AO523" s="3758" t="n"/>
      <c r="AP523" s="3758" t="n"/>
      <c r="AQ523" s="3758" t="n"/>
      <c r="AR523" s="3758" t="n"/>
      <c r="AS523" s="3758" t="n"/>
      <c r="AT523" s="3758" t="n"/>
      <c r="AU523" s="3758" t="n"/>
      <c r="AV523" s="3758" t="n"/>
      <c r="AW523" s="3758" t="n"/>
      <c r="AX523" s="3758" t="n"/>
      <c r="AY523" s="3758" t="n"/>
      <c r="AZ523" s="3758" t="n"/>
      <c r="BA523" s="1979" t="n"/>
      <c r="BB523" s="1982" t="n"/>
    </row>
    <row r="524">
      <c r="A524" s="1978" t="n"/>
      <c r="B524" s="1979" t="n"/>
      <c r="C524" s="1980" t="n"/>
      <c r="D524" s="3758" t="n"/>
      <c r="E524" s="3758" t="n"/>
      <c r="F524" s="3758" t="n"/>
      <c r="G524" s="3758" t="n"/>
      <c r="H524" s="3758" t="n"/>
      <c r="I524" s="3758" t="n"/>
      <c r="J524" s="3758" t="n"/>
      <c r="K524" s="3758" t="n"/>
      <c r="L524" s="3758" t="n"/>
      <c r="M524" s="3758" t="n"/>
      <c r="N524" s="3758" t="n"/>
      <c r="O524" s="3758" t="n"/>
      <c r="P524" s="1979" t="n"/>
      <c r="Q524" s="3758" t="n"/>
      <c r="R524" s="3758" t="n"/>
      <c r="S524" s="3758" t="n"/>
      <c r="T524" s="3758" t="n"/>
      <c r="U524" s="3758" t="n"/>
      <c r="V524" s="3758" t="n"/>
      <c r="W524" s="3758" t="n"/>
      <c r="X524" s="3758" t="n"/>
      <c r="Y524" s="3758" t="n"/>
      <c r="Z524" s="3758" t="n"/>
      <c r="AA524" s="3758" t="n"/>
      <c r="AB524" s="3758" t="n"/>
      <c r="AC524" s="3758" t="n"/>
      <c r="AD524" s="3758" t="n"/>
      <c r="AE524" s="3758" t="n"/>
      <c r="AF524" s="3758" t="n"/>
      <c r="AG524" s="3758" t="n"/>
      <c r="AH524" s="3758" t="n"/>
      <c r="AI524" s="3758" t="n"/>
      <c r="AJ524" s="3758" t="n"/>
      <c r="AK524" s="3758" t="n"/>
      <c r="AL524" s="3758" t="n"/>
      <c r="AM524" s="3758" t="n"/>
      <c r="AN524" s="3758" t="n"/>
      <c r="AO524" s="3758" t="n"/>
      <c r="AP524" s="3758" t="n"/>
      <c r="AQ524" s="3758" t="n"/>
      <c r="AR524" s="3758" t="n"/>
      <c r="AS524" s="3758" t="n"/>
      <c r="AT524" s="3758" t="n"/>
      <c r="AU524" s="3758" t="n"/>
      <c r="AV524" s="3758" t="n"/>
      <c r="AW524" s="3758" t="n"/>
      <c r="AX524" s="3758" t="n"/>
      <c r="AY524" s="3758" t="n"/>
      <c r="AZ524" s="3758" t="n"/>
      <c r="BA524" s="1979" t="n"/>
      <c r="BB524" s="1982" t="n"/>
    </row>
    <row r="525">
      <c r="A525" s="1978" t="n"/>
      <c r="B525" s="1979" t="n"/>
      <c r="C525" s="1980" t="n"/>
      <c r="D525" s="3758" t="n"/>
      <c r="E525" s="3758" t="n"/>
      <c r="F525" s="3758" t="n"/>
      <c r="G525" s="3758" t="n"/>
      <c r="H525" s="3758" t="n"/>
      <c r="I525" s="3758" t="n"/>
      <c r="J525" s="3758" t="n"/>
      <c r="K525" s="3758" t="n"/>
      <c r="L525" s="3758" t="n"/>
      <c r="M525" s="3758" t="n"/>
      <c r="N525" s="3758" t="n"/>
      <c r="O525" s="3758" t="n"/>
      <c r="P525" s="1979" t="n"/>
      <c r="Q525" s="3758" t="n"/>
      <c r="R525" s="3758" t="n"/>
      <c r="S525" s="3758" t="n"/>
      <c r="T525" s="3758" t="n"/>
      <c r="U525" s="3758" t="n"/>
      <c r="V525" s="3758" t="n"/>
      <c r="W525" s="3758" t="n"/>
      <c r="X525" s="3758" t="n"/>
      <c r="Y525" s="3758" t="n"/>
      <c r="Z525" s="3758" t="n"/>
      <c r="AA525" s="3758" t="n"/>
      <c r="AB525" s="3758" t="n"/>
      <c r="AC525" s="3758" t="n"/>
      <c r="AD525" s="3758" t="n"/>
      <c r="AE525" s="3758" t="n"/>
      <c r="AF525" s="3758" t="n"/>
      <c r="AG525" s="3758" t="n"/>
      <c r="AH525" s="3758" t="n"/>
      <c r="AI525" s="3758" t="n"/>
      <c r="AJ525" s="3758" t="n"/>
      <c r="AK525" s="3758" t="n"/>
      <c r="AL525" s="3758" t="n"/>
      <c r="AM525" s="3758" t="n"/>
      <c r="AN525" s="3758" t="n"/>
      <c r="AO525" s="3758" t="n"/>
      <c r="AP525" s="3758" t="n"/>
      <c r="AQ525" s="3758" t="n"/>
      <c r="AR525" s="3758" t="n"/>
      <c r="AS525" s="3758" t="n"/>
      <c r="AT525" s="3758" t="n"/>
      <c r="AU525" s="3758" t="n"/>
      <c r="AV525" s="3758" t="n"/>
      <c r="AW525" s="3758" t="n"/>
      <c r="AX525" s="3758" t="n"/>
      <c r="AY525" s="3758" t="n"/>
      <c r="AZ525" s="3758" t="n"/>
      <c r="BA525" s="1979" t="n"/>
      <c r="BB525" s="1982" t="n"/>
    </row>
    <row r="526">
      <c r="A526" s="1978" t="n"/>
      <c r="B526" s="1979" t="n"/>
      <c r="C526" s="1980" t="n"/>
      <c r="D526" s="3758" t="n"/>
      <c r="E526" s="3758" t="n"/>
      <c r="F526" s="3758" t="n"/>
      <c r="G526" s="3758" t="n"/>
      <c r="H526" s="3758" t="n"/>
      <c r="I526" s="3758" t="n"/>
      <c r="J526" s="3758" t="n"/>
      <c r="K526" s="3758" t="n"/>
      <c r="L526" s="3758" t="n"/>
      <c r="M526" s="3758" t="n"/>
      <c r="N526" s="3758" t="n"/>
      <c r="O526" s="3758" t="n"/>
      <c r="P526" s="1979" t="n"/>
      <c r="Q526" s="3758" t="n"/>
      <c r="R526" s="3758" t="n"/>
      <c r="S526" s="3758" t="n"/>
      <c r="T526" s="3758" t="n"/>
      <c r="U526" s="3758" t="n"/>
      <c r="V526" s="3758" t="n"/>
      <c r="W526" s="3758" t="n"/>
      <c r="X526" s="3758" t="n"/>
      <c r="Y526" s="3758" t="n"/>
      <c r="Z526" s="3758" t="n"/>
      <c r="AA526" s="3758" t="n"/>
      <c r="AB526" s="3758" t="n"/>
      <c r="AC526" s="3758" t="n"/>
      <c r="AD526" s="3758" t="n"/>
      <c r="AE526" s="3758" t="n"/>
      <c r="AF526" s="3758" t="n"/>
      <c r="AG526" s="3758" t="n"/>
      <c r="AH526" s="3758" t="n"/>
      <c r="AI526" s="3758" t="n"/>
      <c r="AJ526" s="3758" t="n"/>
      <c r="AK526" s="3758" t="n"/>
      <c r="AL526" s="3758" t="n"/>
      <c r="AM526" s="3758" t="n"/>
      <c r="AN526" s="3758" t="n"/>
      <c r="AO526" s="3758" t="n"/>
      <c r="AP526" s="3758" t="n"/>
      <c r="AQ526" s="3758" t="n"/>
      <c r="AR526" s="3758" t="n"/>
      <c r="AS526" s="3758" t="n"/>
      <c r="AT526" s="3758" t="n"/>
      <c r="AU526" s="3758" t="n"/>
      <c r="AV526" s="3758" t="n"/>
      <c r="AW526" s="3758" t="n"/>
      <c r="AX526" s="3758" t="n"/>
      <c r="AY526" s="3758" t="n"/>
      <c r="AZ526" s="3758" t="n"/>
      <c r="BA526" s="1979" t="n"/>
      <c r="BB526" s="1982" t="n"/>
    </row>
    <row r="527">
      <c r="A527" s="1978" t="n"/>
      <c r="B527" s="1979" t="n"/>
      <c r="C527" s="1980" t="n"/>
      <c r="D527" s="3758" t="n"/>
      <c r="E527" s="3758" t="n"/>
      <c r="F527" s="3758" t="n"/>
      <c r="G527" s="3758" t="n"/>
      <c r="H527" s="3758" t="n"/>
      <c r="I527" s="3758" t="n"/>
      <c r="J527" s="3758" t="n"/>
      <c r="K527" s="3758" t="n"/>
      <c r="L527" s="3758" t="n"/>
      <c r="M527" s="3758" t="n"/>
      <c r="N527" s="3758" t="n"/>
      <c r="O527" s="3758" t="n"/>
      <c r="P527" s="1979" t="n"/>
      <c r="Q527" s="3758" t="n"/>
      <c r="R527" s="3758" t="n"/>
      <c r="S527" s="3758" t="n"/>
      <c r="T527" s="3758" t="n"/>
      <c r="U527" s="3758" t="n"/>
      <c r="V527" s="3758" t="n"/>
      <c r="W527" s="3758" t="n"/>
      <c r="X527" s="3758" t="n"/>
      <c r="Y527" s="3758" t="n"/>
      <c r="Z527" s="3758" t="n"/>
      <c r="AA527" s="3758" t="n"/>
      <c r="AB527" s="3758" t="n"/>
      <c r="AC527" s="3758" t="n"/>
      <c r="AD527" s="3758" t="n"/>
      <c r="AE527" s="3758" t="n"/>
      <c r="AF527" s="3758" t="n"/>
      <c r="AG527" s="3758" t="n"/>
      <c r="AH527" s="3758" t="n"/>
      <c r="AI527" s="3758" t="n"/>
      <c r="AJ527" s="3758" t="n"/>
      <c r="AK527" s="3758" t="n"/>
      <c r="AL527" s="3758" t="n"/>
      <c r="AM527" s="3758" t="n"/>
      <c r="AN527" s="3758" t="n"/>
      <c r="AO527" s="3758" t="n"/>
      <c r="AP527" s="3758" t="n"/>
      <c r="AQ527" s="3758" t="n"/>
      <c r="AR527" s="3758" t="n"/>
      <c r="AS527" s="3758" t="n"/>
      <c r="AT527" s="3758" t="n"/>
      <c r="AU527" s="3758" t="n"/>
      <c r="AV527" s="3758" t="n"/>
      <c r="AW527" s="3758" t="n"/>
      <c r="AX527" s="3758" t="n"/>
      <c r="AY527" s="3758" t="n"/>
      <c r="AZ527" s="3758" t="n"/>
      <c r="BA527" s="1979" t="n"/>
      <c r="BB527" s="1982" t="n"/>
    </row>
    <row r="528">
      <c r="A528" s="1978" t="n"/>
      <c r="B528" s="1979" t="n"/>
      <c r="C528" s="1980" t="n"/>
      <c r="D528" s="3758" t="n"/>
      <c r="E528" s="3758" t="n"/>
      <c r="F528" s="3758" t="n"/>
      <c r="G528" s="3758" t="n"/>
      <c r="H528" s="3758" t="n"/>
      <c r="I528" s="3758" t="n"/>
      <c r="J528" s="3758" t="n"/>
      <c r="K528" s="3758" t="n"/>
      <c r="L528" s="3758" t="n"/>
      <c r="M528" s="3758" t="n"/>
      <c r="N528" s="3758" t="n"/>
      <c r="O528" s="3758" t="n"/>
      <c r="P528" s="1979" t="n"/>
      <c r="Q528" s="3758" t="n"/>
      <c r="R528" s="3758" t="n"/>
      <c r="S528" s="3758" t="n"/>
      <c r="T528" s="3758" t="n"/>
      <c r="U528" s="3758" t="n"/>
      <c r="V528" s="3758" t="n"/>
      <c r="W528" s="3758" t="n"/>
      <c r="X528" s="3758" t="n"/>
      <c r="Y528" s="3758" t="n"/>
      <c r="Z528" s="3758" t="n"/>
      <c r="AA528" s="3758" t="n"/>
      <c r="AB528" s="3758" t="n"/>
      <c r="AC528" s="3758" t="n"/>
      <c r="AD528" s="3758" t="n"/>
      <c r="AE528" s="3758" t="n"/>
      <c r="AF528" s="3758" t="n"/>
      <c r="AG528" s="3758" t="n"/>
      <c r="AH528" s="3758" t="n"/>
      <c r="AI528" s="3758" t="n"/>
      <c r="AJ528" s="3758" t="n"/>
      <c r="AK528" s="3758" t="n"/>
      <c r="AL528" s="3758" t="n"/>
      <c r="AM528" s="3758" t="n"/>
      <c r="AN528" s="3758" t="n"/>
      <c r="AO528" s="3758" t="n"/>
      <c r="AP528" s="3758" t="n"/>
      <c r="AQ528" s="3758" t="n"/>
      <c r="AR528" s="3758" t="n"/>
      <c r="AS528" s="3758" t="n"/>
      <c r="AT528" s="3758" t="n"/>
      <c r="AU528" s="3758" t="n"/>
      <c r="AV528" s="3758" t="n"/>
      <c r="AW528" s="3758" t="n"/>
      <c r="AX528" s="3758" t="n"/>
      <c r="AY528" s="3758" t="n"/>
      <c r="AZ528" s="3758" t="n"/>
      <c r="BA528" s="1979" t="n"/>
      <c r="BB528" s="1982" t="n"/>
    </row>
    <row r="529">
      <c r="A529" s="1978" t="n"/>
      <c r="B529" s="1979" t="n"/>
      <c r="C529" s="1980" t="n"/>
      <c r="D529" s="3758" t="n"/>
      <c r="E529" s="3758" t="n"/>
      <c r="F529" s="3758" t="n"/>
      <c r="G529" s="3758" t="n"/>
      <c r="H529" s="3758" t="n"/>
      <c r="I529" s="3758" t="n"/>
      <c r="J529" s="3758" t="n"/>
      <c r="K529" s="3758" t="n"/>
      <c r="L529" s="3758" t="n"/>
      <c r="M529" s="3758" t="n"/>
      <c r="N529" s="3758" t="n"/>
      <c r="O529" s="3758" t="n"/>
      <c r="P529" s="1979" t="n"/>
      <c r="Q529" s="3758" t="n"/>
      <c r="R529" s="3758" t="n"/>
      <c r="S529" s="3758" t="n"/>
      <c r="T529" s="3758" t="n"/>
      <c r="U529" s="3758" t="n"/>
      <c r="V529" s="3758" t="n"/>
      <c r="W529" s="3758" t="n"/>
      <c r="X529" s="3758" t="n"/>
      <c r="Y529" s="3758" t="n"/>
      <c r="Z529" s="3758" t="n"/>
      <c r="AA529" s="3758" t="n"/>
      <c r="AB529" s="3758" t="n"/>
      <c r="AC529" s="3758" t="n"/>
      <c r="AD529" s="3758" t="n"/>
      <c r="AE529" s="3758" t="n"/>
      <c r="AF529" s="3758" t="n"/>
      <c r="AG529" s="3758" t="n"/>
      <c r="AH529" s="3758" t="n"/>
      <c r="AI529" s="3758" t="n"/>
      <c r="AJ529" s="3758" t="n"/>
      <c r="AK529" s="3758" t="n"/>
      <c r="AL529" s="3758" t="n"/>
      <c r="AM529" s="3758" t="n"/>
      <c r="AN529" s="3758" t="n"/>
      <c r="AO529" s="3758" t="n"/>
      <c r="AP529" s="3758" t="n"/>
      <c r="AQ529" s="3758" t="n"/>
      <c r="AR529" s="3758" t="n"/>
      <c r="AS529" s="3758" t="n"/>
      <c r="AT529" s="3758" t="n"/>
      <c r="AU529" s="3758" t="n"/>
      <c r="AV529" s="3758" t="n"/>
      <c r="AW529" s="3758" t="n"/>
      <c r="AX529" s="3758" t="n"/>
      <c r="AY529" s="3758" t="n"/>
      <c r="AZ529" s="3758" t="n"/>
      <c r="BA529" s="1979" t="n"/>
      <c r="BB529" s="1982" t="n"/>
    </row>
    <row r="530">
      <c r="A530" s="1978" t="n"/>
      <c r="B530" s="1979" t="n"/>
      <c r="C530" s="1980" t="n"/>
      <c r="D530" s="3758" t="n"/>
      <c r="E530" s="3758" t="n"/>
      <c r="F530" s="3758" t="n"/>
      <c r="G530" s="3758" t="n"/>
      <c r="H530" s="3758" t="n"/>
      <c r="I530" s="3758" t="n"/>
      <c r="J530" s="3758" t="n"/>
      <c r="K530" s="3758" t="n"/>
      <c r="L530" s="3758" t="n"/>
      <c r="M530" s="3758" t="n"/>
      <c r="N530" s="3758" t="n"/>
      <c r="O530" s="3758" t="n"/>
      <c r="P530" s="1979" t="n"/>
      <c r="Q530" s="3758" t="n"/>
      <c r="R530" s="3758" t="n"/>
      <c r="S530" s="3758" t="n"/>
      <c r="T530" s="3758" t="n"/>
      <c r="U530" s="3758" t="n"/>
      <c r="V530" s="3758" t="n"/>
      <c r="W530" s="3758" t="n"/>
      <c r="X530" s="3758" t="n"/>
      <c r="Y530" s="3758" t="n"/>
      <c r="Z530" s="3758" t="n"/>
      <c r="AA530" s="3758" t="n"/>
      <c r="AB530" s="3758" t="n"/>
      <c r="AC530" s="3758" t="n"/>
      <c r="AD530" s="3758" t="n"/>
      <c r="AE530" s="3758" t="n"/>
      <c r="AF530" s="3758" t="n"/>
      <c r="AG530" s="3758" t="n"/>
      <c r="AH530" s="3758" t="n"/>
      <c r="AI530" s="3758" t="n"/>
      <c r="AJ530" s="3758" t="n"/>
      <c r="AK530" s="3758" t="n"/>
      <c r="AL530" s="3758" t="n"/>
      <c r="AM530" s="3758" t="n"/>
      <c r="AN530" s="3758" t="n"/>
      <c r="AO530" s="3758" t="n"/>
      <c r="AP530" s="3758" t="n"/>
      <c r="AQ530" s="3758" t="n"/>
      <c r="AR530" s="3758" t="n"/>
      <c r="AS530" s="3758" t="n"/>
      <c r="AT530" s="3758" t="n"/>
      <c r="AU530" s="3758" t="n"/>
      <c r="AV530" s="3758" t="n"/>
      <c r="AW530" s="3758" t="n"/>
      <c r="AX530" s="3758" t="n"/>
      <c r="AY530" s="3758" t="n"/>
      <c r="AZ530" s="3758" t="n"/>
      <c r="BA530" s="1979" t="n"/>
      <c r="BB530" s="1982" t="n"/>
    </row>
    <row r="531">
      <c r="A531" s="1978" t="n"/>
      <c r="B531" s="1979" t="n"/>
      <c r="C531" s="1980" t="n"/>
      <c r="D531" s="3758" t="n"/>
      <c r="E531" s="3758" t="n"/>
      <c r="F531" s="3758" t="n"/>
      <c r="G531" s="3758" t="n"/>
      <c r="H531" s="3758" t="n"/>
      <c r="I531" s="3758" t="n"/>
      <c r="J531" s="3758" t="n"/>
      <c r="K531" s="3758" t="n"/>
      <c r="L531" s="3758" t="n"/>
      <c r="M531" s="3758" t="n"/>
      <c r="N531" s="3758" t="n"/>
      <c r="O531" s="3758" t="n"/>
      <c r="P531" s="1979" t="n"/>
      <c r="Q531" s="3758" t="n"/>
      <c r="R531" s="3758" t="n"/>
      <c r="S531" s="3758" t="n"/>
      <c r="T531" s="3758" t="n"/>
      <c r="U531" s="3758" t="n"/>
      <c r="V531" s="3758" t="n"/>
      <c r="W531" s="3758" t="n"/>
      <c r="X531" s="3758" t="n"/>
      <c r="Y531" s="3758" t="n"/>
      <c r="Z531" s="3758" t="n"/>
      <c r="AA531" s="3758" t="n"/>
      <c r="AB531" s="3758" t="n"/>
      <c r="AC531" s="3758" t="n"/>
      <c r="AD531" s="3758" t="n"/>
      <c r="AE531" s="3758" t="n"/>
      <c r="AF531" s="3758" t="n"/>
      <c r="AG531" s="3758" t="n"/>
      <c r="AH531" s="3758" t="n"/>
      <c r="AI531" s="3758" t="n"/>
      <c r="AJ531" s="3758" t="n"/>
      <c r="AK531" s="3758" t="n"/>
      <c r="AL531" s="3758" t="n"/>
      <c r="AM531" s="3758" t="n"/>
      <c r="AN531" s="3758" t="n"/>
      <c r="AO531" s="3758" t="n"/>
      <c r="AP531" s="3758" t="n"/>
      <c r="AQ531" s="3758" t="n"/>
      <c r="AR531" s="3758" t="n"/>
      <c r="AS531" s="3758" t="n"/>
      <c r="AT531" s="3758" t="n"/>
      <c r="AU531" s="3758" t="n"/>
      <c r="AV531" s="3758" t="n"/>
      <c r="AW531" s="3758" t="n"/>
      <c r="AX531" s="3758" t="n"/>
      <c r="AY531" s="3758" t="n"/>
      <c r="AZ531" s="3758" t="n"/>
      <c r="BA531" s="1979" t="n"/>
      <c r="BB531" s="1982" t="n"/>
    </row>
    <row r="532">
      <c r="A532" s="1978" t="n"/>
      <c r="B532" s="1979" t="n"/>
      <c r="C532" s="1980" t="n"/>
      <c r="D532" s="3758" t="n"/>
      <c r="E532" s="3758" t="n"/>
      <c r="F532" s="3758" t="n"/>
      <c r="G532" s="3758" t="n"/>
      <c r="H532" s="3758" t="n"/>
      <c r="I532" s="3758" t="n"/>
      <c r="J532" s="3758" t="n"/>
      <c r="K532" s="3758" t="n"/>
      <c r="L532" s="3758" t="n"/>
      <c r="M532" s="3758" t="n"/>
      <c r="N532" s="3758" t="n"/>
      <c r="O532" s="3758" t="n"/>
      <c r="P532" s="1979" t="n"/>
      <c r="Q532" s="3758" t="n"/>
      <c r="R532" s="3758" t="n"/>
      <c r="S532" s="3758" t="n"/>
      <c r="T532" s="3758" t="n"/>
      <c r="U532" s="3758" t="n"/>
      <c r="V532" s="3758" t="n"/>
      <c r="W532" s="3758" t="n"/>
      <c r="X532" s="3758" t="n"/>
      <c r="Y532" s="3758" t="n"/>
      <c r="Z532" s="3758" t="n"/>
      <c r="AA532" s="3758" t="n"/>
      <c r="AB532" s="3758" t="n"/>
      <c r="AC532" s="3758" t="n"/>
      <c r="AD532" s="3758" t="n"/>
      <c r="AE532" s="3758" t="n"/>
      <c r="AF532" s="3758" t="n"/>
      <c r="AG532" s="3758" t="n"/>
      <c r="AH532" s="3758" t="n"/>
      <c r="AI532" s="3758" t="n"/>
      <c r="AJ532" s="3758" t="n"/>
      <c r="AK532" s="3758" t="n"/>
      <c r="AL532" s="3758" t="n"/>
      <c r="AM532" s="3758" t="n"/>
      <c r="AN532" s="3758" t="n"/>
      <c r="AO532" s="3758" t="n"/>
      <c r="AP532" s="3758" t="n"/>
      <c r="AQ532" s="3758" t="n"/>
      <c r="AR532" s="3758" t="n"/>
      <c r="AS532" s="3758" t="n"/>
      <c r="AT532" s="3758" t="n"/>
      <c r="AU532" s="3758" t="n"/>
      <c r="AV532" s="3758" t="n"/>
      <c r="AW532" s="3758" t="n"/>
      <c r="AX532" s="3758" t="n"/>
      <c r="AY532" s="3758" t="n"/>
      <c r="AZ532" s="3758" t="n"/>
      <c r="BA532" s="1979" t="n"/>
      <c r="BB532" s="1982" t="n"/>
    </row>
    <row r="533">
      <c r="A533" s="1978" t="n"/>
      <c r="B533" s="1979" t="n"/>
      <c r="C533" s="1980" t="n"/>
      <c r="D533" s="3758" t="n"/>
      <c r="E533" s="3758" t="n"/>
      <c r="F533" s="3758" t="n"/>
      <c r="G533" s="3758" t="n"/>
      <c r="H533" s="3758" t="n"/>
      <c r="I533" s="3758" t="n"/>
      <c r="J533" s="3758" t="n"/>
      <c r="K533" s="3758" t="n"/>
      <c r="L533" s="3758" t="n"/>
      <c r="M533" s="3758" t="n"/>
      <c r="N533" s="3758" t="n"/>
      <c r="O533" s="3758" t="n"/>
      <c r="P533" s="1979" t="n"/>
      <c r="Q533" s="3758" t="n"/>
      <c r="R533" s="3758" t="n"/>
      <c r="S533" s="3758" t="n"/>
      <c r="T533" s="3758" t="n"/>
      <c r="U533" s="3758" t="n"/>
      <c r="V533" s="3758" t="n"/>
      <c r="W533" s="3758" t="n"/>
      <c r="X533" s="3758" t="n"/>
      <c r="Y533" s="3758" t="n"/>
      <c r="Z533" s="3758" t="n"/>
      <c r="AA533" s="3758" t="n"/>
      <c r="AB533" s="3758" t="n"/>
      <c r="AC533" s="3758" t="n"/>
      <c r="AD533" s="3758" t="n"/>
      <c r="AE533" s="3758" t="n"/>
      <c r="AF533" s="3758" t="n"/>
      <c r="AG533" s="3758" t="n"/>
      <c r="AH533" s="3758" t="n"/>
      <c r="AI533" s="3758" t="n"/>
      <c r="AJ533" s="3758" t="n"/>
      <c r="AK533" s="3758" t="n"/>
      <c r="AL533" s="3758" t="n"/>
      <c r="AM533" s="3758" t="n"/>
      <c r="AN533" s="3758" t="n"/>
      <c r="AO533" s="3758" t="n"/>
      <c r="AP533" s="3758" t="n"/>
      <c r="AQ533" s="3758" t="n"/>
      <c r="AR533" s="3758" t="n"/>
      <c r="AS533" s="3758" t="n"/>
      <c r="AT533" s="3758" t="n"/>
      <c r="AU533" s="3758" t="n"/>
      <c r="AV533" s="3758" t="n"/>
      <c r="AW533" s="3758" t="n"/>
      <c r="AX533" s="3758" t="n"/>
      <c r="AY533" s="3758" t="n"/>
      <c r="AZ533" s="3758" t="n"/>
      <c r="BA533" s="1979" t="n"/>
      <c r="BB533" s="1982" t="n"/>
    </row>
    <row r="534">
      <c r="A534" s="1978" t="n"/>
      <c r="B534" s="1979" t="n"/>
      <c r="C534" s="1980" t="n"/>
      <c r="D534" s="3758" t="n"/>
      <c r="E534" s="3758" t="n"/>
      <c r="F534" s="3758" t="n"/>
      <c r="G534" s="3758" t="n"/>
      <c r="H534" s="3758" t="n"/>
      <c r="I534" s="3758" t="n"/>
      <c r="J534" s="3758" t="n"/>
      <c r="K534" s="3758" t="n"/>
      <c r="L534" s="3758" t="n"/>
      <c r="M534" s="3758" t="n"/>
      <c r="N534" s="3758" t="n"/>
      <c r="O534" s="3758" t="n"/>
      <c r="P534" s="1979" t="n"/>
      <c r="Q534" s="3758" t="n"/>
      <c r="R534" s="3758" t="n"/>
      <c r="S534" s="3758" t="n"/>
      <c r="T534" s="3758" t="n"/>
      <c r="U534" s="3758" t="n"/>
      <c r="V534" s="3758" t="n"/>
      <c r="W534" s="3758" t="n"/>
      <c r="X534" s="3758" t="n"/>
      <c r="Y534" s="3758" t="n"/>
      <c r="Z534" s="3758" t="n"/>
      <c r="AA534" s="3758" t="n"/>
      <c r="AB534" s="3758" t="n"/>
      <c r="AC534" s="3758" t="n"/>
      <c r="AD534" s="3758" t="n"/>
      <c r="AE534" s="3758" t="n"/>
      <c r="AF534" s="3758" t="n"/>
      <c r="AG534" s="3758" t="n"/>
      <c r="AH534" s="3758" t="n"/>
      <c r="AI534" s="3758" t="n"/>
      <c r="AJ534" s="3758" t="n"/>
      <c r="AK534" s="3758" t="n"/>
      <c r="AL534" s="3758" t="n"/>
      <c r="AM534" s="3758" t="n"/>
      <c r="AN534" s="3758" t="n"/>
      <c r="AO534" s="3758" t="n"/>
      <c r="AP534" s="3758" t="n"/>
      <c r="AQ534" s="3758" t="n"/>
      <c r="AR534" s="3758" t="n"/>
      <c r="AS534" s="3758" t="n"/>
      <c r="AT534" s="3758" t="n"/>
      <c r="AU534" s="3758" t="n"/>
      <c r="AV534" s="3758" t="n"/>
      <c r="AW534" s="3758" t="n"/>
      <c r="AX534" s="3758" t="n"/>
      <c r="AY534" s="3758" t="n"/>
      <c r="AZ534" s="3758" t="n"/>
      <c r="BA534" s="1979" t="n"/>
      <c r="BB534" s="1982" t="n"/>
    </row>
    <row r="535">
      <c r="A535" s="1978" t="n"/>
      <c r="B535" s="1979" t="n"/>
      <c r="C535" s="1980" t="n"/>
      <c r="D535" s="3758" t="n"/>
      <c r="E535" s="3758" t="n"/>
      <c r="F535" s="3758" t="n"/>
      <c r="G535" s="3758" t="n"/>
      <c r="H535" s="3758" t="n"/>
      <c r="I535" s="3758" t="n"/>
      <c r="J535" s="3758" t="n"/>
      <c r="K535" s="3758" t="n"/>
      <c r="L535" s="3758" t="n"/>
      <c r="M535" s="3758" t="n"/>
      <c r="N535" s="3758" t="n"/>
      <c r="O535" s="3758" t="n"/>
      <c r="P535" s="1979" t="n"/>
      <c r="Q535" s="3758" t="n"/>
      <c r="R535" s="3758" t="n"/>
      <c r="S535" s="3758" t="n"/>
      <c r="T535" s="3758" t="n"/>
      <c r="U535" s="3758" t="n"/>
      <c r="V535" s="3758" t="n"/>
      <c r="W535" s="3758" t="n"/>
      <c r="X535" s="3758" t="n"/>
      <c r="Y535" s="3758" t="n"/>
      <c r="Z535" s="3758" t="n"/>
      <c r="AA535" s="3758" t="n"/>
      <c r="AB535" s="3758" t="n"/>
      <c r="AC535" s="3758" t="n"/>
      <c r="AD535" s="3758" t="n"/>
      <c r="AE535" s="3758" t="n"/>
      <c r="AF535" s="3758" t="n"/>
      <c r="AG535" s="3758" t="n"/>
      <c r="AH535" s="3758" t="n"/>
      <c r="AI535" s="3758" t="n"/>
      <c r="AJ535" s="3758" t="n"/>
      <c r="AK535" s="3758" t="n"/>
      <c r="AL535" s="3758" t="n"/>
      <c r="AM535" s="3758" t="n"/>
      <c r="AN535" s="3758" t="n"/>
      <c r="AO535" s="3758" t="n"/>
      <c r="AP535" s="3758" t="n"/>
      <c r="AQ535" s="3758" t="n"/>
      <c r="AR535" s="3758" t="n"/>
      <c r="AS535" s="3758" t="n"/>
      <c r="AT535" s="3758" t="n"/>
      <c r="AU535" s="3758" t="n"/>
      <c r="AV535" s="3758" t="n"/>
      <c r="AW535" s="3758" t="n"/>
      <c r="AX535" s="3758" t="n"/>
      <c r="AY535" s="3758" t="n"/>
      <c r="AZ535" s="3758" t="n"/>
      <c r="BA535" s="1979" t="n"/>
      <c r="BB535" s="1982" t="n"/>
    </row>
    <row r="536">
      <c r="A536" s="1978" t="n"/>
      <c r="B536" s="1979" t="n"/>
      <c r="C536" s="1980" t="n"/>
      <c r="D536" s="3758" t="n"/>
      <c r="E536" s="3758" t="n"/>
      <c r="F536" s="3758" t="n"/>
      <c r="G536" s="3758" t="n"/>
      <c r="H536" s="3758" t="n"/>
      <c r="I536" s="3758" t="n"/>
      <c r="J536" s="3758" t="n"/>
      <c r="K536" s="3758" t="n"/>
      <c r="L536" s="3758" t="n"/>
      <c r="M536" s="3758" t="n"/>
      <c r="N536" s="3758" t="n"/>
      <c r="O536" s="3758" t="n"/>
      <c r="P536" s="1979" t="n"/>
      <c r="Q536" s="3758" t="n"/>
      <c r="R536" s="3758" t="n"/>
      <c r="S536" s="3758" t="n"/>
      <c r="T536" s="3758" t="n"/>
      <c r="U536" s="3758" t="n"/>
      <c r="V536" s="3758" t="n"/>
      <c r="W536" s="3758" t="n"/>
      <c r="X536" s="3758" t="n"/>
      <c r="Y536" s="3758" t="n"/>
      <c r="Z536" s="3758" t="n"/>
      <c r="AA536" s="3758" t="n"/>
      <c r="AB536" s="3758" t="n"/>
      <c r="AC536" s="3758" t="n"/>
      <c r="AD536" s="3758" t="n"/>
      <c r="AE536" s="3758" t="n"/>
      <c r="AF536" s="3758" t="n"/>
      <c r="AG536" s="3758" t="n"/>
      <c r="AH536" s="3758" t="n"/>
      <c r="AI536" s="3758" t="n"/>
      <c r="AJ536" s="3758" t="n"/>
      <c r="AK536" s="3758" t="n"/>
      <c r="AL536" s="3758" t="n"/>
      <c r="AM536" s="3758" t="n"/>
      <c r="AN536" s="3758" t="n"/>
      <c r="AO536" s="3758" t="n"/>
      <c r="AP536" s="3758" t="n"/>
      <c r="AQ536" s="3758" t="n"/>
      <c r="AR536" s="3758" t="n"/>
      <c r="AS536" s="3758" t="n"/>
      <c r="AT536" s="3758" t="n"/>
      <c r="AU536" s="3758" t="n"/>
      <c r="AV536" s="3758" t="n"/>
      <c r="AW536" s="3758" t="n"/>
      <c r="AX536" s="3758" t="n"/>
      <c r="AY536" s="3758" t="n"/>
      <c r="AZ536" s="3758" t="n"/>
      <c r="BA536" s="1979" t="n"/>
      <c r="BB536" s="1982" t="n"/>
    </row>
    <row r="537">
      <c r="A537" s="1978" t="n"/>
      <c r="B537" s="1979" t="n"/>
      <c r="C537" s="1980" t="n"/>
      <c r="D537" s="3758" t="n"/>
      <c r="E537" s="3758" t="n"/>
      <c r="F537" s="3758" t="n"/>
      <c r="G537" s="3758" t="n"/>
      <c r="H537" s="3758" t="n"/>
      <c r="I537" s="3758" t="n"/>
      <c r="J537" s="3758" t="n"/>
      <c r="K537" s="3758" t="n"/>
      <c r="L537" s="3758" t="n"/>
      <c r="M537" s="3758" t="n"/>
      <c r="N537" s="3758" t="n"/>
      <c r="O537" s="3758" t="n"/>
      <c r="P537" s="1979" t="n"/>
      <c r="Q537" s="3758" t="n"/>
      <c r="R537" s="3758" t="n"/>
      <c r="S537" s="3758" t="n"/>
      <c r="T537" s="3758" t="n"/>
      <c r="U537" s="3758" t="n"/>
      <c r="V537" s="3758" t="n"/>
      <c r="W537" s="3758" t="n"/>
      <c r="X537" s="3758" t="n"/>
      <c r="Y537" s="3758" t="n"/>
      <c r="Z537" s="3758" t="n"/>
      <c r="AA537" s="3758" t="n"/>
      <c r="AB537" s="3758" t="n"/>
      <c r="AC537" s="3758" t="n"/>
      <c r="AD537" s="3758" t="n"/>
      <c r="AE537" s="3758" t="n"/>
      <c r="AF537" s="3758" t="n"/>
      <c r="AG537" s="3758" t="n"/>
      <c r="AH537" s="3758" t="n"/>
      <c r="AI537" s="3758" t="n"/>
      <c r="AJ537" s="3758" t="n"/>
      <c r="AK537" s="3758" t="n"/>
      <c r="AL537" s="3758" t="n"/>
      <c r="AM537" s="3758" t="n"/>
      <c r="AN537" s="3758" t="n"/>
      <c r="AO537" s="3758" t="n"/>
      <c r="AP537" s="3758" t="n"/>
      <c r="AQ537" s="3758" t="n"/>
      <c r="AR537" s="3758" t="n"/>
      <c r="AS537" s="3758" t="n"/>
      <c r="AT537" s="3758" t="n"/>
      <c r="AU537" s="3758" t="n"/>
      <c r="AV537" s="3758" t="n"/>
      <c r="AW537" s="3758" t="n"/>
      <c r="AX537" s="3758" t="n"/>
      <c r="AY537" s="3758" t="n"/>
      <c r="AZ537" s="3758" t="n"/>
      <c r="BA537" s="1979" t="n"/>
      <c r="BB537" s="1982" t="n"/>
    </row>
    <row r="538">
      <c r="A538" s="1978" t="n"/>
      <c r="B538" s="1979" t="n"/>
      <c r="C538" s="1980" t="n"/>
      <c r="D538" s="3758" t="n"/>
      <c r="E538" s="3758" t="n"/>
      <c r="F538" s="3758" t="n"/>
      <c r="G538" s="3758" t="n"/>
      <c r="H538" s="3758" t="n"/>
      <c r="I538" s="3758" t="n"/>
      <c r="J538" s="3758" t="n"/>
      <c r="K538" s="3758" t="n"/>
      <c r="L538" s="3758" t="n"/>
      <c r="M538" s="3758" t="n"/>
      <c r="N538" s="3758" t="n"/>
      <c r="O538" s="3758" t="n"/>
      <c r="P538" s="1979" t="n"/>
      <c r="Q538" s="3758" t="n"/>
      <c r="R538" s="3758" t="n"/>
      <c r="S538" s="3758" t="n"/>
      <c r="T538" s="3758" t="n"/>
      <c r="U538" s="3758" t="n"/>
      <c r="V538" s="3758" t="n"/>
      <c r="W538" s="3758" t="n"/>
      <c r="X538" s="3758" t="n"/>
      <c r="Y538" s="3758" t="n"/>
      <c r="Z538" s="3758" t="n"/>
      <c r="AA538" s="3758" t="n"/>
      <c r="AB538" s="3758" t="n"/>
      <c r="AC538" s="3758" t="n"/>
      <c r="AD538" s="3758" t="n"/>
      <c r="AE538" s="3758" t="n"/>
      <c r="AF538" s="3758" t="n"/>
      <c r="AG538" s="3758" t="n"/>
      <c r="AH538" s="3758" t="n"/>
      <c r="AI538" s="3758" t="n"/>
      <c r="AJ538" s="3758" t="n"/>
      <c r="AK538" s="3758" t="n"/>
      <c r="AL538" s="3758" t="n"/>
      <c r="AM538" s="3758" t="n"/>
      <c r="AN538" s="3758" t="n"/>
      <c r="AO538" s="3758" t="n"/>
      <c r="AP538" s="3758" t="n"/>
      <c r="AQ538" s="3758" t="n"/>
      <c r="AR538" s="3758" t="n"/>
      <c r="AS538" s="3758" t="n"/>
      <c r="AT538" s="3758" t="n"/>
      <c r="AU538" s="3758" t="n"/>
      <c r="AV538" s="3758" t="n"/>
      <c r="AW538" s="3758" t="n"/>
      <c r="AX538" s="3758" t="n"/>
      <c r="AY538" s="3758" t="n"/>
      <c r="AZ538" s="3758" t="n"/>
      <c r="BA538" s="1979" t="n"/>
      <c r="BB538" s="1982" t="n"/>
    </row>
    <row r="539">
      <c r="A539" s="1978" t="n"/>
      <c r="B539" s="1979" t="n"/>
      <c r="C539" s="1980" t="n"/>
      <c r="D539" s="3758" t="n"/>
      <c r="E539" s="3758" t="n"/>
      <c r="F539" s="3758" t="n"/>
      <c r="G539" s="3758" t="n"/>
      <c r="H539" s="3758" t="n"/>
      <c r="I539" s="3758" t="n"/>
      <c r="J539" s="3758" t="n"/>
      <c r="K539" s="3758" t="n"/>
      <c r="L539" s="3758" t="n"/>
      <c r="M539" s="3758" t="n"/>
      <c r="N539" s="3758" t="n"/>
      <c r="O539" s="3758" t="n"/>
      <c r="P539" s="1979" t="n"/>
      <c r="Q539" s="3758" t="n"/>
      <c r="R539" s="3758" t="n"/>
      <c r="S539" s="3758" t="n"/>
      <c r="T539" s="3758" t="n"/>
      <c r="U539" s="3758" t="n"/>
      <c r="V539" s="3758" t="n"/>
      <c r="W539" s="3758" t="n"/>
      <c r="X539" s="3758" t="n"/>
      <c r="Y539" s="3758" t="n"/>
      <c r="Z539" s="3758" t="n"/>
      <c r="AA539" s="3758" t="n"/>
      <c r="AB539" s="3758" t="n"/>
      <c r="AC539" s="3758" t="n"/>
      <c r="AD539" s="3758" t="n"/>
      <c r="AE539" s="3758" t="n"/>
      <c r="AF539" s="3758" t="n"/>
      <c r="AG539" s="3758" t="n"/>
      <c r="AH539" s="3758" t="n"/>
      <c r="AI539" s="3758" t="n"/>
      <c r="AJ539" s="3758" t="n"/>
      <c r="AK539" s="3758" t="n"/>
      <c r="AL539" s="3758" t="n"/>
      <c r="AM539" s="3758" t="n"/>
      <c r="AN539" s="3758" t="n"/>
      <c r="AO539" s="3758" t="n"/>
      <c r="AP539" s="3758" t="n"/>
      <c r="AQ539" s="3758" t="n"/>
      <c r="AR539" s="3758" t="n"/>
      <c r="AS539" s="3758" t="n"/>
      <c r="AT539" s="3758" t="n"/>
      <c r="AU539" s="3758" t="n"/>
      <c r="AV539" s="3758" t="n"/>
      <c r="AW539" s="3758" t="n"/>
      <c r="AX539" s="3758" t="n"/>
      <c r="AY539" s="3758" t="n"/>
      <c r="AZ539" s="3758" t="n"/>
      <c r="BA539" s="1979" t="n"/>
      <c r="BB539" s="1982" t="n"/>
    </row>
    <row r="540">
      <c r="A540" s="1978" t="n"/>
      <c r="B540" s="1979" t="n"/>
      <c r="C540" s="1980" t="n"/>
      <c r="D540" s="3758" t="n"/>
      <c r="E540" s="3758" t="n"/>
      <c r="F540" s="3758" t="n"/>
      <c r="G540" s="3758" t="n"/>
      <c r="H540" s="3758" t="n"/>
      <c r="I540" s="3758" t="n"/>
      <c r="J540" s="3758" t="n"/>
      <c r="K540" s="3758" t="n"/>
      <c r="L540" s="3758" t="n"/>
      <c r="M540" s="3758" t="n"/>
      <c r="N540" s="3758" t="n"/>
      <c r="O540" s="3758" t="n"/>
      <c r="P540" s="1979" t="n"/>
      <c r="Q540" s="3758" t="n"/>
      <c r="R540" s="3758" t="n"/>
      <c r="S540" s="3758" t="n"/>
      <c r="T540" s="3758" t="n"/>
      <c r="U540" s="3758" t="n"/>
      <c r="V540" s="3758" t="n"/>
      <c r="W540" s="3758" t="n"/>
      <c r="X540" s="3758" t="n"/>
      <c r="Y540" s="3758" t="n"/>
      <c r="Z540" s="3758" t="n"/>
      <c r="AA540" s="3758" t="n"/>
      <c r="AB540" s="3758" t="n"/>
      <c r="AC540" s="3758" t="n"/>
      <c r="AD540" s="3758" t="n"/>
      <c r="AE540" s="3758" t="n"/>
      <c r="AF540" s="3758" t="n"/>
      <c r="AG540" s="3758" t="n"/>
      <c r="AH540" s="3758" t="n"/>
      <c r="AI540" s="3758" t="n"/>
      <c r="AJ540" s="3758" t="n"/>
      <c r="AK540" s="3758" t="n"/>
      <c r="AL540" s="3758" t="n"/>
      <c r="AM540" s="3758" t="n"/>
      <c r="AN540" s="3758" t="n"/>
      <c r="AO540" s="3758" t="n"/>
      <c r="AP540" s="3758" t="n"/>
      <c r="AQ540" s="3758" t="n"/>
      <c r="AR540" s="3758" t="n"/>
      <c r="AS540" s="3758" t="n"/>
      <c r="AT540" s="3758" t="n"/>
      <c r="AU540" s="3758" t="n"/>
      <c r="AV540" s="3758" t="n"/>
      <c r="AW540" s="3758" t="n"/>
      <c r="AX540" s="3758" t="n"/>
      <c r="AY540" s="3758" t="n"/>
      <c r="AZ540" s="3758" t="n"/>
      <c r="BA540" s="1979" t="n"/>
      <c r="BB540" s="1982" t="n"/>
    </row>
    <row r="541">
      <c r="A541" s="1978" t="n"/>
      <c r="B541" s="1979" t="n"/>
      <c r="C541" s="1980" t="n"/>
      <c r="D541" s="3758" t="n"/>
      <c r="E541" s="3758" t="n"/>
      <c r="F541" s="3758" t="n"/>
      <c r="G541" s="3758" t="n"/>
      <c r="H541" s="3758" t="n"/>
      <c r="I541" s="3758" t="n"/>
      <c r="J541" s="3758" t="n"/>
      <c r="K541" s="3758" t="n"/>
      <c r="L541" s="3758" t="n"/>
      <c r="M541" s="3758" t="n"/>
      <c r="N541" s="3758" t="n"/>
      <c r="O541" s="3758" t="n"/>
      <c r="P541" s="1979" t="n"/>
      <c r="Q541" s="3758" t="n"/>
      <c r="R541" s="3758" t="n"/>
      <c r="S541" s="3758" t="n"/>
      <c r="T541" s="3758" t="n"/>
      <c r="U541" s="3758" t="n"/>
      <c r="V541" s="3758" t="n"/>
      <c r="W541" s="3758" t="n"/>
      <c r="X541" s="3758" t="n"/>
      <c r="Y541" s="3758" t="n"/>
      <c r="Z541" s="3758" t="n"/>
      <c r="AA541" s="3758" t="n"/>
      <c r="AB541" s="3758" t="n"/>
      <c r="AC541" s="3758" t="n"/>
      <c r="AD541" s="3758" t="n"/>
      <c r="AE541" s="3758" t="n"/>
      <c r="AF541" s="3758" t="n"/>
      <c r="AG541" s="3758" t="n"/>
      <c r="AH541" s="3758" t="n"/>
      <c r="AI541" s="3758" t="n"/>
      <c r="AJ541" s="3758" t="n"/>
      <c r="AK541" s="3758" t="n"/>
      <c r="AL541" s="3758" t="n"/>
      <c r="AM541" s="3758" t="n"/>
      <c r="AN541" s="3758" t="n"/>
      <c r="AO541" s="3758" t="n"/>
      <c r="AP541" s="3758" t="n"/>
      <c r="AQ541" s="3758" t="n"/>
      <c r="AR541" s="3758" t="n"/>
      <c r="AS541" s="3758" t="n"/>
      <c r="AT541" s="3758" t="n"/>
      <c r="AU541" s="3758" t="n"/>
      <c r="AV541" s="3758" t="n"/>
      <c r="AW541" s="3758" t="n"/>
      <c r="AX541" s="3758" t="n"/>
      <c r="AY541" s="3758" t="n"/>
      <c r="AZ541" s="3758" t="n"/>
      <c r="BA541" s="1979" t="n"/>
      <c r="BB541" s="1982" t="n"/>
    </row>
    <row r="542">
      <c r="A542" s="1978" t="n"/>
      <c r="B542" s="1979" t="n"/>
      <c r="C542" s="1980" t="n"/>
      <c r="D542" s="3758" t="n"/>
      <c r="E542" s="3758" t="n"/>
      <c r="F542" s="3758" t="n"/>
      <c r="G542" s="3758" t="n"/>
      <c r="H542" s="3758" t="n"/>
      <c r="I542" s="3758" t="n"/>
      <c r="J542" s="3758" t="n"/>
      <c r="K542" s="3758" t="n"/>
      <c r="L542" s="3758" t="n"/>
      <c r="M542" s="3758" t="n"/>
      <c r="N542" s="3758" t="n"/>
      <c r="O542" s="3758" t="n"/>
      <c r="P542" s="1979" t="n"/>
      <c r="Q542" s="3758" t="n"/>
      <c r="R542" s="3758" t="n"/>
      <c r="S542" s="3758" t="n"/>
      <c r="T542" s="3758" t="n"/>
      <c r="U542" s="3758" t="n"/>
      <c r="V542" s="3758" t="n"/>
      <c r="W542" s="3758" t="n"/>
      <c r="X542" s="3758" t="n"/>
      <c r="Y542" s="3758" t="n"/>
      <c r="Z542" s="3758" t="n"/>
      <c r="AA542" s="3758" t="n"/>
      <c r="AB542" s="3758" t="n"/>
      <c r="AC542" s="3758" t="n"/>
      <c r="AD542" s="3758" t="n"/>
      <c r="AE542" s="3758" t="n"/>
      <c r="AF542" s="3758" t="n"/>
      <c r="AG542" s="3758" t="n"/>
      <c r="AH542" s="3758" t="n"/>
      <c r="AI542" s="3758" t="n"/>
      <c r="AJ542" s="3758" t="n"/>
      <c r="AK542" s="3758" t="n"/>
      <c r="AL542" s="3758" t="n"/>
      <c r="AM542" s="3758" t="n"/>
      <c r="AN542" s="3758" t="n"/>
      <c r="AO542" s="3758" t="n"/>
      <c r="AP542" s="3758" t="n"/>
      <c r="AQ542" s="3758" t="n"/>
      <c r="AR542" s="3758" t="n"/>
      <c r="AS542" s="3758" t="n"/>
      <c r="AT542" s="3758" t="n"/>
      <c r="AU542" s="3758" t="n"/>
      <c r="AV542" s="3758" t="n"/>
      <c r="AW542" s="3758" t="n"/>
      <c r="AX542" s="3758" t="n"/>
      <c r="AY542" s="3758" t="n"/>
      <c r="AZ542" s="3758" t="n"/>
      <c r="BA542" s="1979" t="n"/>
      <c r="BB542" s="1982" t="n"/>
    </row>
    <row r="543">
      <c r="A543" s="1978" t="n"/>
      <c r="B543" s="1979" t="n"/>
      <c r="C543" s="1980" t="n"/>
      <c r="D543" s="3758" t="n"/>
      <c r="E543" s="3758" t="n"/>
      <c r="F543" s="3758" t="n"/>
      <c r="G543" s="3758" t="n"/>
      <c r="H543" s="3758" t="n"/>
      <c r="I543" s="3758" t="n"/>
      <c r="J543" s="3758" t="n"/>
      <c r="K543" s="3758" t="n"/>
      <c r="L543" s="3758" t="n"/>
      <c r="M543" s="3758" t="n"/>
      <c r="N543" s="3758" t="n"/>
      <c r="O543" s="3758" t="n"/>
      <c r="P543" s="1979" t="n"/>
      <c r="Q543" s="3758" t="n"/>
      <c r="R543" s="3758" t="n"/>
      <c r="S543" s="3758" t="n"/>
      <c r="T543" s="3758" t="n"/>
      <c r="U543" s="3758" t="n"/>
      <c r="V543" s="3758" t="n"/>
      <c r="W543" s="3758" t="n"/>
      <c r="X543" s="3758" t="n"/>
      <c r="Y543" s="3758" t="n"/>
      <c r="Z543" s="3758" t="n"/>
      <c r="AA543" s="3758" t="n"/>
      <c r="AB543" s="3758" t="n"/>
      <c r="AC543" s="3758" t="n"/>
      <c r="AD543" s="3758" t="n"/>
      <c r="AE543" s="3758" t="n"/>
      <c r="AF543" s="3758" t="n"/>
      <c r="AG543" s="3758" t="n"/>
      <c r="AH543" s="3758" t="n"/>
      <c r="AI543" s="3758" t="n"/>
      <c r="AJ543" s="3758" t="n"/>
      <c r="AK543" s="3758" t="n"/>
      <c r="AL543" s="3758" t="n"/>
      <c r="AM543" s="3758" t="n"/>
      <c r="AN543" s="3758" t="n"/>
      <c r="AO543" s="3758" t="n"/>
      <c r="AP543" s="3758" t="n"/>
      <c r="AQ543" s="3758" t="n"/>
      <c r="AR543" s="3758" t="n"/>
      <c r="AS543" s="3758" t="n"/>
      <c r="AT543" s="3758" t="n"/>
      <c r="AU543" s="3758" t="n"/>
      <c r="AV543" s="3758" t="n"/>
      <c r="AW543" s="3758" t="n"/>
      <c r="AX543" s="3758" t="n"/>
      <c r="AY543" s="3758" t="n"/>
      <c r="AZ543" s="3758" t="n"/>
      <c r="BA543" s="1979" t="n"/>
      <c r="BB543" s="1982" t="n"/>
    </row>
    <row r="544">
      <c r="A544" s="1978" t="n"/>
      <c r="B544" s="1979" t="n"/>
      <c r="C544" s="1980" t="n"/>
      <c r="D544" s="3758" t="n"/>
      <c r="E544" s="3758" t="n"/>
      <c r="F544" s="3758" t="n"/>
      <c r="G544" s="3758" t="n"/>
      <c r="H544" s="3758" t="n"/>
      <c r="I544" s="3758" t="n"/>
      <c r="J544" s="3758" t="n"/>
      <c r="K544" s="3758" t="n"/>
      <c r="L544" s="3758" t="n"/>
      <c r="M544" s="3758" t="n"/>
      <c r="N544" s="3758" t="n"/>
      <c r="O544" s="3758" t="n"/>
      <c r="P544" s="1979" t="n"/>
      <c r="Q544" s="3758" t="n"/>
      <c r="R544" s="3758" t="n"/>
      <c r="S544" s="3758" t="n"/>
      <c r="T544" s="3758" t="n"/>
      <c r="U544" s="3758" t="n"/>
      <c r="V544" s="3758" t="n"/>
      <c r="W544" s="3758" t="n"/>
      <c r="X544" s="3758" t="n"/>
      <c r="Y544" s="3758" t="n"/>
      <c r="Z544" s="3758" t="n"/>
      <c r="AA544" s="3758" t="n"/>
      <c r="AB544" s="3758" t="n"/>
      <c r="AC544" s="3758" t="n"/>
      <c r="AD544" s="3758" t="n"/>
      <c r="AE544" s="3758" t="n"/>
      <c r="AF544" s="3758" t="n"/>
      <c r="AG544" s="3758" t="n"/>
      <c r="AH544" s="3758" t="n"/>
      <c r="AI544" s="3758" t="n"/>
      <c r="AJ544" s="3758" t="n"/>
      <c r="AK544" s="3758" t="n"/>
      <c r="AL544" s="3758" t="n"/>
      <c r="AM544" s="3758" t="n"/>
      <c r="AN544" s="3758" t="n"/>
      <c r="AO544" s="3758" t="n"/>
      <c r="AP544" s="3758" t="n"/>
      <c r="AQ544" s="3758" t="n"/>
      <c r="AR544" s="3758" t="n"/>
      <c r="AS544" s="3758" t="n"/>
      <c r="AT544" s="3758" t="n"/>
      <c r="AU544" s="3758" t="n"/>
      <c r="AV544" s="3758" t="n"/>
      <c r="AW544" s="3758" t="n"/>
      <c r="AX544" s="3758" t="n"/>
      <c r="AY544" s="3758" t="n"/>
      <c r="AZ544" s="3758" t="n"/>
      <c r="BA544" s="1979" t="n"/>
      <c r="BB544" s="1982" t="n"/>
    </row>
    <row r="545">
      <c r="A545" s="1978" t="n"/>
      <c r="B545" s="1979" t="n"/>
      <c r="C545" s="1980" t="n"/>
      <c r="D545" s="3758" t="n"/>
      <c r="E545" s="3758" t="n"/>
      <c r="F545" s="3758" t="n"/>
      <c r="G545" s="3758" t="n"/>
      <c r="H545" s="3758" t="n"/>
      <c r="I545" s="3758" t="n"/>
      <c r="J545" s="3758" t="n"/>
      <c r="K545" s="3758" t="n"/>
      <c r="L545" s="3758" t="n"/>
      <c r="M545" s="3758" t="n"/>
      <c r="N545" s="3758" t="n"/>
      <c r="O545" s="3758" t="n"/>
      <c r="P545" s="1979" t="n"/>
      <c r="Q545" s="3758" t="n"/>
      <c r="R545" s="3758" t="n"/>
      <c r="S545" s="3758" t="n"/>
      <c r="T545" s="3758" t="n"/>
      <c r="U545" s="3758" t="n"/>
      <c r="V545" s="3758" t="n"/>
      <c r="W545" s="3758" t="n"/>
      <c r="X545" s="3758" t="n"/>
      <c r="Y545" s="3758" t="n"/>
      <c r="Z545" s="3758" t="n"/>
      <c r="AA545" s="3758" t="n"/>
      <c r="AB545" s="3758" t="n"/>
      <c r="AC545" s="3758" t="n"/>
      <c r="AD545" s="3758" t="n"/>
      <c r="AE545" s="3758" t="n"/>
      <c r="AF545" s="3758" t="n"/>
      <c r="AG545" s="3758" t="n"/>
      <c r="AH545" s="3758" t="n"/>
      <c r="AI545" s="3758" t="n"/>
      <c r="AJ545" s="3758" t="n"/>
      <c r="AK545" s="3758" t="n"/>
      <c r="AL545" s="3758" t="n"/>
      <c r="AM545" s="3758" t="n"/>
      <c r="AN545" s="3758" t="n"/>
      <c r="AO545" s="3758" t="n"/>
      <c r="AP545" s="3758" t="n"/>
      <c r="AQ545" s="3758" t="n"/>
      <c r="AR545" s="3758" t="n"/>
      <c r="AS545" s="3758" t="n"/>
      <c r="AT545" s="3758" t="n"/>
      <c r="AU545" s="3758" t="n"/>
      <c r="AV545" s="3758" t="n"/>
      <c r="AW545" s="3758" t="n"/>
      <c r="AX545" s="3758" t="n"/>
      <c r="AY545" s="3758" t="n"/>
      <c r="AZ545" s="3758" t="n"/>
      <c r="BA545" s="1979" t="n"/>
      <c r="BB545" s="1982" t="n"/>
    </row>
    <row r="546">
      <c r="A546" s="1978" t="n"/>
      <c r="B546" s="1979" t="n"/>
      <c r="C546" s="1980" t="n"/>
      <c r="D546" s="3758" t="n"/>
      <c r="E546" s="3758" t="n"/>
      <c r="F546" s="3758" t="n"/>
      <c r="G546" s="3758" t="n"/>
      <c r="H546" s="3758" t="n"/>
      <c r="I546" s="3758" t="n"/>
      <c r="J546" s="3758" t="n"/>
      <c r="K546" s="3758" t="n"/>
      <c r="L546" s="3758" t="n"/>
      <c r="M546" s="3758" t="n"/>
      <c r="N546" s="3758" t="n"/>
      <c r="O546" s="3758" t="n"/>
      <c r="P546" s="1979" t="n"/>
      <c r="Q546" s="3758" t="n"/>
      <c r="R546" s="3758" t="n"/>
      <c r="S546" s="3758" t="n"/>
      <c r="T546" s="3758" t="n"/>
      <c r="U546" s="3758" t="n"/>
      <c r="V546" s="3758" t="n"/>
      <c r="W546" s="3758" t="n"/>
      <c r="X546" s="3758" t="n"/>
      <c r="Y546" s="3758" t="n"/>
      <c r="Z546" s="3758" t="n"/>
      <c r="AA546" s="3758" t="n"/>
      <c r="AB546" s="3758" t="n"/>
      <c r="AC546" s="3758" t="n"/>
      <c r="AD546" s="3758" t="n"/>
      <c r="AE546" s="3758" t="n"/>
      <c r="AF546" s="3758" t="n"/>
      <c r="AG546" s="3758" t="n"/>
      <c r="AH546" s="3758" t="n"/>
      <c r="AI546" s="3758" t="n"/>
      <c r="AJ546" s="3758" t="n"/>
      <c r="AK546" s="3758" t="n"/>
      <c r="AL546" s="3758" t="n"/>
      <c r="AM546" s="3758" t="n"/>
      <c r="AN546" s="3758" t="n"/>
      <c r="AO546" s="3758" t="n"/>
      <c r="AP546" s="3758" t="n"/>
      <c r="AQ546" s="3758" t="n"/>
      <c r="AR546" s="3758" t="n"/>
      <c r="AS546" s="3758" t="n"/>
      <c r="AT546" s="3758" t="n"/>
      <c r="AU546" s="3758" t="n"/>
      <c r="AV546" s="3758" t="n"/>
      <c r="AW546" s="3758" t="n"/>
      <c r="AX546" s="3758" t="n"/>
      <c r="AY546" s="3758" t="n"/>
      <c r="AZ546" s="3758" t="n"/>
      <c r="BA546" s="1979" t="n"/>
      <c r="BB546" s="1982" t="n"/>
    </row>
    <row r="547">
      <c r="A547" s="1978" t="n"/>
      <c r="B547" s="1979" t="n"/>
      <c r="C547" s="1980" t="n"/>
      <c r="D547" s="3758" t="n"/>
      <c r="E547" s="3758" t="n"/>
      <c r="F547" s="3758" t="n"/>
      <c r="G547" s="3758" t="n"/>
      <c r="H547" s="3758" t="n"/>
      <c r="I547" s="3758" t="n"/>
      <c r="J547" s="3758" t="n"/>
      <c r="K547" s="3758" t="n"/>
      <c r="L547" s="3758" t="n"/>
      <c r="M547" s="3758" t="n"/>
      <c r="N547" s="3758" t="n"/>
      <c r="O547" s="3758" t="n"/>
      <c r="P547" s="1979" t="n"/>
      <c r="Q547" s="3758" t="n"/>
      <c r="R547" s="3758" t="n"/>
      <c r="S547" s="3758" t="n"/>
      <c r="T547" s="3758" t="n"/>
      <c r="U547" s="3758" t="n"/>
      <c r="V547" s="3758" t="n"/>
      <c r="W547" s="3758" t="n"/>
      <c r="X547" s="3758" t="n"/>
      <c r="Y547" s="3758" t="n"/>
      <c r="Z547" s="3758" t="n"/>
      <c r="AA547" s="3758" t="n"/>
      <c r="AB547" s="3758" t="n"/>
      <c r="AC547" s="3758" t="n"/>
      <c r="AD547" s="3758" t="n"/>
      <c r="AE547" s="3758" t="n"/>
      <c r="AF547" s="3758" t="n"/>
      <c r="AG547" s="3758" t="n"/>
      <c r="AH547" s="3758" t="n"/>
      <c r="AI547" s="3758" t="n"/>
      <c r="AJ547" s="3758" t="n"/>
      <c r="AK547" s="3758" t="n"/>
      <c r="AL547" s="3758" t="n"/>
      <c r="AM547" s="3758" t="n"/>
      <c r="AN547" s="3758" t="n"/>
      <c r="AO547" s="3758" t="n"/>
      <c r="AP547" s="3758" t="n"/>
      <c r="AQ547" s="3758" t="n"/>
      <c r="AR547" s="3758" t="n"/>
      <c r="AS547" s="3758" t="n"/>
      <c r="AT547" s="3758" t="n"/>
      <c r="AU547" s="3758" t="n"/>
      <c r="AV547" s="3758" t="n"/>
      <c r="AW547" s="3758" t="n"/>
      <c r="AX547" s="3758" t="n"/>
      <c r="AY547" s="3758" t="n"/>
      <c r="AZ547" s="3758" t="n"/>
      <c r="BA547" s="1979" t="n"/>
      <c r="BB547" s="1982" t="n"/>
    </row>
    <row r="548">
      <c r="A548" s="1978" t="n"/>
      <c r="B548" s="1979" t="n"/>
      <c r="C548" s="1980" t="n"/>
      <c r="D548" s="3758" t="n"/>
      <c r="E548" s="3758" t="n"/>
      <c r="F548" s="3758" t="n"/>
      <c r="G548" s="3758" t="n"/>
      <c r="H548" s="3758" t="n"/>
      <c r="I548" s="3758" t="n"/>
      <c r="J548" s="3758" t="n"/>
      <c r="K548" s="3758" t="n"/>
      <c r="L548" s="3758" t="n"/>
      <c r="M548" s="3758" t="n"/>
      <c r="N548" s="3758" t="n"/>
      <c r="O548" s="3758" t="n"/>
      <c r="P548" s="1979" t="n"/>
      <c r="Q548" s="3758" t="n"/>
      <c r="R548" s="3758" t="n"/>
      <c r="S548" s="3758" t="n"/>
      <c r="T548" s="3758" t="n"/>
      <c r="U548" s="3758" t="n"/>
      <c r="V548" s="3758" t="n"/>
      <c r="W548" s="3758" t="n"/>
      <c r="X548" s="3758" t="n"/>
      <c r="Y548" s="3758" t="n"/>
      <c r="Z548" s="3758" t="n"/>
      <c r="AA548" s="3758" t="n"/>
      <c r="AB548" s="3758" t="n"/>
      <c r="AC548" s="3758" t="n"/>
      <c r="AD548" s="3758" t="n"/>
      <c r="AE548" s="3758" t="n"/>
      <c r="AF548" s="3758" t="n"/>
      <c r="AG548" s="3758" t="n"/>
      <c r="AH548" s="3758" t="n"/>
      <c r="AI548" s="3758" t="n"/>
      <c r="AJ548" s="3758" t="n"/>
      <c r="AK548" s="3758" t="n"/>
      <c r="AL548" s="3758" t="n"/>
      <c r="AM548" s="3758" t="n"/>
      <c r="AN548" s="3758" t="n"/>
      <c r="AO548" s="3758" t="n"/>
      <c r="AP548" s="3758" t="n"/>
      <c r="AQ548" s="3758" t="n"/>
      <c r="AR548" s="3758" t="n"/>
      <c r="AS548" s="3758" t="n"/>
      <c r="AT548" s="3758" t="n"/>
      <c r="AU548" s="3758" t="n"/>
      <c r="AV548" s="3758" t="n"/>
      <c r="AW548" s="3758" t="n"/>
      <c r="AX548" s="3758" t="n"/>
      <c r="AY548" s="3758" t="n"/>
      <c r="AZ548" s="3758" t="n"/>
      <c r="BA548" s="1979" t="n"/>
      <c r="BB548" s="1982" t="n"/>
    </row>
    <row r="549">
      <c r="A549" s="1978" t="n"/>
      <c r="B549" s="1979" t="n"/>
      <c r="C549" s="1980" t="n"/>
      <c r="D549" s="3758" t="n"/>
      <c r="E549" s="3758" t="n"/>
      <c r="F549" s="3758" t="n"/>
      <c r="G549" s="3758" t="n"/>
      <c r="H549" s="3758" t="n"/>
      <c r="I549" s="3758" t="n"/>
      <c r="J549" s="3758" t="n"/>
      <c r="K549" s="3758" t="n"/>
      <c r="L549" s="3758" t="n"/>
      <c r="M549" s="3758" t="n"/>
      <c r="N549" s="3758" t="n"/>
      <c r="O549" s="3758" t="n"/>
      <c r="P549" s="1979" t="n"/>
      <c r="Q549" s="3758" t="n"/>
      <c r="R549" s="3758" t="n"/>
      <c r="S549" s="3758" t="n"/>
      <c r="T549" s="3758" t="n"/>
      <c r="U549" s="3758" t="n"/>
      <c r="V549" s="3758" t="n"/>
      <c r="W549" s="3758" t="n"/>
      <c r="X549" s="3758" t="n"/>
      <c r="Y549" s="3758" t="n"/>
      <c r="Z549" s="3758" t="n"/>
      <c r="AA549" s="3758" t="n"/>
      <c r="AB549" s="3758" t="n"/>
      <c r="AC549" s="3758" t="n"/>
      <c r="AD549" s="3758" t="n"/>
      <c r="AE549" s="3758" t="n"/>
      <c r="AF549" s="3758" t="n"/>
      <c r="AG549" s="3758" t="n"/>
      <c r="AH549" s="3758" t="n"/>
      <c r="AI549" s="3758" t="n"/>
      <c r="AJ549" s="3758" t="n"/>
      <c r="AK549" s="3758" t="n"/>
      <c r="AL549" s="3758" t="n"/>
      <c r="AM549" s="3758" t="n"/>
      <c r="AN549" s="3758" t="n"/>
      <c r="AO549" s="3758" t="n"/>
      <c r="AP549" s="3758" t="n"/>
      <c r="AQ549" s="3758" t="n"/>
      <c r="AR549" s="3758" t="n"/>
      <c r="AS549" s="3758" t="n"/>
      <c r="AT549" s="3758" t="n"/>
      <c r="AU549" s="3758" t="n"/>
      <c r="AV549" s="3758" t="n"/>
      <c r="AW549" s="3758" t="n"/>
      <c r="AX549" s="3758" t="n"/>
      <c r="AY549" s="3758" t="n"/>
      <c r="AZ549" s="3758" t="n"/>
      <c r="BA549" s="1979" t="n"/>
      <c r="BB549" s="1982" t="n"/>
    </row>
    <row r="550">
      <c r="A550" s="1978" t="n"/>
      <c r="B550" s="1979" t="n"/>
      <c r="C550" s="1980" t="n"/>
      <c r="D550" s="3758" t="n"/>
      <c r="E550" s="3758" t="n"/>
      <c r="F550" s="3758" t="n"/>
      <c r="G550" s="3758" t="n"/>
      <c r="H550" s="3758" t="n"/>
      <c r="I550" s="3758" t="n"/>
      <c r="J550" s="3758" t="n"/>
      <c r="K550" s="3758" t="n"/>
      <c r="L550" s="3758" t="n"/>
      <c r="M550" s="3758" t="n"/>
      <c r="N550" s="3758" t="n"/>
      <c r="O550" s="3758" t="n"/>
      <c r="P550" s="1979" t="n"/>
      <c r="Q550" s="3758" t="n"/>
      <c r="R550" s="3758" t="n"/>
      <c r="S550" s="3758" t="n"/>
      <c r="T550" s="3758" t="n"/>
      <c r="U550" s="3758" t="n"/>
      <c r="V550" s="3758" t="n"/>
      <c r="W550" s="3758" t="n"/>
      <c r="X550" s="3758" t="n"/>
      <c r="Y550" s="3758" t="n"/>
      <c r="Z550" s="3758" t="n"/>
      <c r="AA550" s="3758" t="n"/>
      <c r="AB550" s="3758" t="n"/>
      <c r="AC550" s="3758" t="n"/>
      <c r="AD550" s="3758" t="n"/>
      <c r="AE550" s="3758" t="n"/>
      <c r="AF550" s="3758" t="n"/>
      <c r="AG550" s="3758" t="n"/>
      <c r="AH550" s="3758" t="n"/>
      <c r="AI550" s="3758" t="n"/>
      <c r="AJ550" s="3758" t="n"/>
      <c r="AK550" s="3758" t="n"/>
      <c r="AL550" s="3758" t="n"/>
      <c r="AM550" s="3758" t="n"/>
      <c r="AN550" s="3758" t="n"/>
      <c r="AO550" s="3758" t="n"/>
      <c r="AP550" s="3758" t="n"/>
      <c r="AQ550" s="3758" t="n"/>
      <c r="AR550" s="3758" t="n"/>
      <c r="AS550" s="3758" t="n"/>
      <c r="AT550" s="3758" t="n"/>
      <c r="AU550" s="3758" t="n"/>
      <c r="AV550" s="3758" t="n"/>
      <c r="AW550" s="3758" t="n"/>
      <c r="AX550" s="3758" t="n"/>
      <c r="AY550" s="3758" t="n"/>
      <c r="AZ550" s="3758" t="n"/>
      <c r="BA550" s="1979" t="n"/>
      <c r="BB550" s="1982" t="n"/>
    </row>
    <row r="551">
      <c r="A551" s="1978" t="n"/>
      <c r="B551" s="1979" t="n"/>
      <c r="C551" s="1980" t="n"/>
      <c r="D551" s="3758" t="n"/>
      <c r="E551" s="3758" t="n"/>
      <c r="F551" s="3758" t="n"/>
      <c r="G551" s="3758" t="n"/>
      <c r="H551" s="3758" t="n"/>
      <c r="I551" s="3758" t="n"/>
      <c r="J551" s="3758" t="n"/>
      <c r="K551" s="3758" t="n"/>
      <c r="L551" s="3758" t="n"/>
      <c r="M551" s="3758" t="n"/>
      <c r="N551" s="3758" t="n"/>
      <c r="O551" s="3758" t="n"/>
      <c r="P551" s="1979" t="n"/>
      <c r="Q551" s="3758" t="n"/>
      <c r="R551" s="3758" t="n"/>
      <c r="S551" s="3758" t="n"/>
      <c r="T551" s="3758" t="n"/>
      <c r="U551" s="3758" t="n"/>
      <c r="V551" s="3758" t="n"/>
      <c r="W551" s="3758" t="n"/>
      <c r="X551" s="3758" t="n"/>
      <c r="Y551" s="3758" t="n"/>
      <c r="Z551" s="3758" t="n"/>
      <c r="AA551" s="3758" t="n"/>
      <c r="AB551" s="3758" t="n"/>
      <c r="AC551" s="3758" t="n"/>
      <c r="AD551" s="3758" t="n"/>
      <c r="AE551" s="3758" t="n"/>
      <c r="AF551" s="3758" t="n"/>
      <c r="AG551" s="3758" t="n"/>
      <c r="AH551" s="3758" t="n"/>
      <c r="AI551" s="3758" t="n"/>
      <c r="AJ551" s="3758" t="n"/>
      <c r="AK551" s="3758" t="n"/>
      <c r="AL551" s="3758" t="n"/>
      <c r="AM551" s="3758" t="n"/>
      <c r="AN551" s="3758" t="n"/>
      <c r="AO551" s="3758" t="n"/>
      <c r="AP551" s="3758" t="n"/>
      <c r="AQ551" s="3758" t="n"/>
      <c r="AR551" s="3758" t="n"/>
      <c r="AS551" s="3758" t="n"/>
      <c r="AT551" s="3758" t="n"/>
      <c r="AU551" s="3758" t="n"/>
      <c r="AV551" s="3758" t="n"/>
      <c r="AW551" s="3758" t="n"/>
      <c r="AX551" s="3758" t="n"/>
      <c r="AY551" s="3758" t="n"/>
      <c r="AZ551" s="3758" t="n"/>
      <c r="BA551" s="1979" t="n"/>
      <c r="BB551" s="1982" t="n"/>
    </row>
    <row r="552">
      <c r="A552" s="1978" t="n"/>
      <c r="B552" s="1979" t="n"/>
      <c r="C552" s="1980" t="n"/>
      <c r="D552" s="3758" t="n"/>
      <c r="E552" s="3758" t="n"/>
      <c r="F552" s="3758" t="n"/>
      <c r="G552" s="3758" t="n"/>
      <c r="H552" s="3758" t="n"/>
      <c r="I552" s="3758" t="n"/>
      <c r="J552" s="3758" t="n"/>
      <c r="K552" s="3758" t="n"/>
      <c r="L552" s="3758" t="n"/>
      <c r="M552" s="3758" t="n"/>
      <c r="N552" s="3758" t="n"/>
      <c r="O552" s="3758" t="n"/>
      <c r="P552" s="1979" t="n"/>
      <c r="Q552" s="3758" t="n"/>
      <c r="R552" s="3758" t="n"/>
      <c r="S552" s="3758" t="n"/>
      <c r="T552" s="3758" t="n"/>
      <c r="U552" s="3758" t="n"/>
      <c r="V552" s="3758" t="n"/>
      <c r="W552" s="3758" t="n"/>
      <c r="X552" s="3758" t="n"/>
      <c r="Y552" s="3758" t="n"/>
      <c r="Z552" s="3758" t="n"/>
      <c r="AA552" s="3758" t="n"/>
      <c r="AB552" s="3758" t="n"/>
      <c r="AC552" s="3758" t="n"/>
      <c r="AD552" s="3758" t="n"/>
      <c r="AE552" s="3758" t="n"/>
      <c r="AF552" s="3758" t="n"/>
      <c r="AG552" s="3758" t="n"/>
      <c r="AH552" s="3758" t="n"/>
      <c r="AI552" s="3758" t="n"/>
      <c r="AJ552" s="3758" t="n"/>
      <c r="AK552" s="3758" t="n"/>
      <c r="AL552" s="3758" t="n"/>
      <c r="AM552" s="3758" t="n"/>
      <c r="AN552" s="3758" t="n"/>
      <c r="AO552" s="3758" t="n"/>
      <c r="AP552" s="3758" t="n"/>
      <c r="AQ552" s="3758" t="n"/>
      <c r="AR552" s="3758" t="n"/>
      <c r="AS552" s="3758" t="n"/>
      <c r="AT552" s="3758" t="n"/>
      <c r="AU552" s="3758" t="n"/>
      <c r="AV552" s="3758" t="n"/>
      <c r="AW552" s="3758" t="n"/>
      <c r="AX552" s="3758" t="n"/>
      <c r="AY552" s="3758" t="n"/>
      <c r="AZ552" s="3758" t="n"/>
      <c r="BA552" s="1979" t="n"/>
      <c r="BB552" s="1982" t="n"/>
    </row>
    <row r="553">
      <c r="A553" s="1978" t="n"/>
      <c r="B553" s="1979" t="n"/>
      <c r="C553" s="1980" t="n"/>
      <c r="D553" s="3758" t="n"/>
      <c r="E553" s="3758" t="n"/>
      <c r="F553" s="3758" t="n"/>
      <c r="G553" s="3758" t="n"/>
      <c r="H553" s="3758" t="n"/>
      <c r="I553" s="3758" t="n"/>
      <c r="J553" s="3758" t="n"/>
      <c r="K553" s="3758" t="n"/>
      <c r="L553" s="3758" t="n"/>
      <c r="M553" s="3758" t="n"/>
      <c r="N553" s="3758" t="n"/>
      <c r="O553" s="3758" t="n"/>
      <c r="P553" s="1979" t="n"/>
      <c r="Q553" s="3758" t="n"/>
      <c r="R553" s="3758" t="n"/>
      <c r="S553" s="3758" t="n"/>
      <c r="T553" s="3758" t="n"/>
      <c r="U553" s="3758" t="n"/>
      <c r="V553" s="3758" t="n"/>
      <c r="W553" s="3758" t="n"/>
      <c r="X553" s="3758" t="n"/>
      <c r="Y553" s="3758" t="n"/>
      <c r="Z553" s="3758" t="n"/>
      <c r="AA553" s="3758" t="n"/>
      <c r="AB553" s="3758" t="n"/>
      <c r="AC553" s="3758" t="n"/>
      <c r="AD553" s="3758" t="n"/>
      <c r="AE553" s="3758" t="n"/>
      <c r="AF553" s="3758" t="n"/>
      <c r="AG553" s="3758" t="n"/>
      <c r="AH553" s="3758" t="n"/>
      <c r="AI553" s="3758" t="n"/>
      <c r="AJ553" s="3758" t="n"/>
      <c r="AK553" s="3758" t="n"/>
      <c r="AL553" s="3758" t="n"/>
      <c r="AM553" s="3758" t="n"/>
      <c r="AN553" s="3758" t="n"/>
      <c r="AO553" s="3758" t="n"/>
      <c r="AP553" s="3758" t="n"/>
      <c r="AQ553" s="3758" t="n"/>
      <c r="AR553" s="3758" t="n"/>
      <c r="AS553" s="3758" t="n"/>
      <c r="AT553" s="3758" t="n"/>
      <c r="AU553" s="3758" t="n"/>
      <c r="AV553" s="3758" t="n"/>
      <c r="AW553" s="3758" t="n"/>
      <c r="AX553" s="3758" t="n"/>
      <c r="AY553" s="3758" t="n"/>
      <c r="AZ553" s="3758" t="n"/>
      <c r="BA553" s="1979" t="n"/>
      <c r="BB553" s="1982" t="n"/>
    </row>
    <row r="554">
      <c r="A554" s="1978" t="n"/>
      <c r="B554" s="1979" t="n"/>
      <c r="C554" s="1980" t="n"/>
      <c r="D554" s="3758" t="n"/>
      <c r="E554" s="3758" t="n"/>
      <c r="F554" s="3758" t="n"/>
      <c r="G554" s="3758" t="n"/>
      <c r="H554" s="3758" t="n"/>
      <c r="I554" s="3758" t="n"/>
      <c r="J554" s="3758" t="n"/>
      <c r="K554" s="3758" t="n"/>
      <c r="L554" s="3758" t="n"/>
      <c r="M554" s="3758" t="n"/>
      <c r="N554" s="3758" t="n"/>
      <c r="O554" s="3758" t="n"/>
      <c r="P554" s="1979" t="n"/>
      <c r="Q554" s="3758" t="n"/>
      <c r="R554" s="3758" t="n"/>
      <c r="S554" s="3758" t="n"/>
      <c r="T554" s="3758" t="n"/>
      <c r="U554" s="3758" t="n"/>
      <c r="V554" s="3758" t="n"/>
      <c r="W554" s="3758" t="n"/>
      <c r="X554" s="3758" t="n"/>
      <c r="Y554" s="3758" t="n"/>
      <c r="Z554" s="3758" t="n"/>
      <c r="AA554" s="3758" t="n"/>
      <c r="AB554" s="3758" t="n"/>
      <c r="AC554" s="3758" t="n"/>
      <c r="AD554" s="3758" t="n"/>
      <c r="AE554" s="3758" t="n"/>
      <c r="AF554" s="3758" t="n"/>
      <c r="AG554" s="3758" t="n"/>
      <c r="AH554" s="3758" t="n"/>
      <c r="AI554" s="3758" t="n"/>
      <c r="AJ554" s="3758" t="n"/>
      <c r="AK554" s="3758" t="n"/>
      <c r="AL554" s="3758" t="n"/>
      <c r="AM554" s="3758" t="n"/>
      <c r="AN554" s="3758" t="n"/>
      <c r="AO554" s="3758" t="n"/>
      <c r="AP554" s="3758" t="n"/>
      <c r="AQ554" s="3758" t="n"/>
      <c r="AR554" s="3758" t="n"/>
      <c r="AS554" s="3758" t="n"/>
      <c r="AT554" s="3758" t="n"/>
      <c r="AU554" s="3758" t="n"/>
      <c r="AV554" s="3758" t="n"/>
      <c r="AW554" s="3758" t="n"/>
      <c r="AX554" s="3758" t="n"/>
      <c r="AY554" s="3758" t="n"/>
      <c r="AZ554" s="3758" t="n"/>
      <c r="BA554" s="1979" t="n"/>
      <c r="BB554" s="1982" t="n"/>
    </row>
    <row r="555">
      <c r="A555" s="1978" t="n"/>
      <c r="B555" s="1979" t="n"/>
      <c r="C555" s="1980" t="n"/>
      <c r="D555" s="3758" t="n"/>
      <c r="E555" s="3758" t="n"/>
      <c r="F555" s="3758" t="n"/>
      <c r="G555" s="3758" t="n"/>
      <c r="H555" s="3758" t="n"/>
      <c r="I555" s="3758" t="n"/>
      <c r="J555" s="3758" t="n"/>
      <c r="K555" s="3758" t="n"/>
      <c r="L555" s="3758" t="n"/>
      <c r="M555" s="3758" t="n"/>
      <c r="N555" s="3758" t="n"/>
      <c r="O555" s="3758" t="n"/>
      <c r="P555" s="1979" t="n"/>
      <c r="Q555" s="3758" t="n"/>
      <c r="R555" s="3758" t="n"/>
      <c r="S555" s="3758" t="n"/>
      <c r="T555" s="3758" t="n"/>
      <c r="U555" s="3758" t="n"/>
      <c r="V555" s="3758" t="n"/>
      <c r="W555" s="3758" t="n"/>
      <c r="X555" s="3758" t="n"/>
      <c r="Y555" s="3758" t="n"/>
      <c r="Z555" s="3758" t="n"/>
      <c r="AA555" s="3758" t="n"/>
      <c r="AB555" s="3758" t="n"/>
      <c r="AC555" s="3758" t="n"/>
      <c r="AD555" s="3758" t="n"/>
      <c r="AE555" s="3758" t="n"/>
      <c r="AF555" s="3758" t="n"/>
      <c r="AG555" s="3758" t="n"/>
      <c r="AH555" s="3758" t="n"/>
      <c r="AI555" s="3758" t="n"/>
      <c r="AJ555" s="3758" t="n"/>
      <c r="AK555" s="3758" t="n"/>
      <c r="AL555" s="3758" t="n"/>
      <c r="AM555" s="3758" t="n"/>
      <c r="AN555" s="3758" t="n"/>
      <c r="AO555" s="3758" t="n"/>
      <c r="AP555" s="3758" t="n"/>
      <c r="AQ555" s="3758" t="n"/>
      <c r="AR555" s="3758" t="n"/>
      <c r="AS555" s="3758" t="n"/>
      <c r="AT555" s="3758" t="n"/>
      <c r="AU555" s="3758" t="n"/>
      <c r="AV555" s="3758" t="n"/>
      <c r="AW555" s="3758" t="n"/>
      <c r="AX555" s="3758" t="n"/>
      <c r="AY555" s="3758" t="n"/>
      <c r="AZ555" s="3758" t="n"/>
      <c r="BA555" s="1979" t="n"/>
      <c r="BB555" s="1982" t="n"/>
    </row>
    <row r="556">
      <c r="A556" s="1978" t="n"/>
      <c r="B556" s="1979" t="n"/>
      <c r="C556" s="1980" t="n"/>
      <c r="D556" s="3758" t="n"/>
      <c r="E556" s="3758" t="n"/>
      <c r="F556" s="3758" t="n"/>
      <c r="G556" s="3758" t="n"/>
      <c r="H556" s="3758" t="n"/>
      <c r="I556" s="3758" t="n"/>
      <c r="J556" s="3758" t="n"/>
      <c r="K556" s="3758" t="n"/>
      <c r="L556" s="3758" t="n"/>
      <c r="M556" s="3758" t="n"/>
      <c r="N556" s="3758" t="n"/>
      <c r="O556" s="3758" t="n"/>
      <c r="P556" s="1979" t="n"/>
      <c r="Q556" s="3758" t="n"/>
      <c r="R556" s="3758" t="n"/>
      <c r="S556" s="3758" t="n"/>
      <c r="T556" s="3758" t="n"/>
      <c r="U556" s="3758" t="n"/>
      <c r="V556" s="3758" t="n"/>
      <c r="W556" s="3758" t="n"/>
      <c r="X556" s="3758" t="n"/>
      <c r="Y556" s="3758" t="n"/>
      <c r="Z556" s="3758" t="n"/>
      <c r="AA556" s="3758" t="n"/>
      <c r="AB556" s="3758" t="n"/>
      <c r="AC556" s="3758" t="n"/>
      <c r="AD556" s="3758" t="n"/>
      <c r="AE556" s="3758" t="n"/>
      <c r="AF556" s="3758" t="n"/>
      <c r="AG556" s="3758" t="n"/>
      <c r="AH556" s="3758" t="n"/>
      <c r="AI556" s="3758" t="n"/>
      <c r="AJ556" s="3758" t="n"/>
      <c r="AK556" s="3758" t="n"/>
      <c r="AL556" s="3758" t="n"/>
      <c r="AM556" s="3758" t="n"/>
      <c r="AN556" s="3758" t="n"/>
      <c r="AO556" s="3758" t="n"/>
      <c r="AP556" s="3758" t="n"/>
      <c r="AQ556" s="3758" t="n"/>
      <c r="AR556" s="3758" t="n"/>
      <c r="AS556" s="3758" t="n"/>
      <c r="AT556" s="3758" t="n"/>
      <c r="AU556" s="3758" t="n"/>
      <c r="AV556" s="3758" t="n"/>
      <c r="AW556" s="3758" t="n"/>
      <c r="AX556" s="3758" t="n"/>
      <c r="AY556" s="3758" t="n"/>
      <c r="AZ556" s="3758" t="n"/>
      <c r="BA556" s="1979" t="n"/>
      <c r="BB556" s="1982" t="n"/>
    </row>
    <row r="557">
      <c r="A557" s="1978" t="n"/>
      <c r="B557" s="1979" t="n"/>
      <c r="C557" s="1980" t="n"/>
      <c r="D557" s="3758" t="n"/>
      <c r="E557" s="3758" t="n"/>
      <c r="F557" s="3758" t="n"/>
      <c r="G557" s="3758" t="n"/>
      <c r="H557" s="3758" t="n"/>
      <c r="I557" s="3758" t="n"/>
      <c r="J557" s="3758" t="n"/>
      <c r="K557" s="3758" t="n"/>
      <c r="L557" s="3758" t="n"/>
      <c r="M557" s="3758" t="n"/>
      <c r="N557" s="3758" t="n"/>
      <c r="O557" s="3758" t="n"/>
      <c r="P557" s="1979" t="n"/>
      <c r="Q557" s="3758" t="n"/>
      <c r="R557" s="3758" t="n"/>
      <c r="S557" s="3758" t="n"/>
      <c r="T557" s="3758" t="n"/>
      <c r="U557" s="3758" t="n"/>
      <c r="V557" s="3758" t="n"/>
      <c r="W557" s="3758" t="n"/>
      <c r="X557" s="3758" t="n"/>
      <c r="Y557" s="3758" t="n"/>
      <c r="Z557" s="3758" t="n"/>
      <c r="AA557" s="3758" t="n"/>
      <c r="AB557" s="3758" t="n"/>
      <c r="AC557" s="3758" t="n"/>
      <c r="AD557" s="3758" t="n"/>
      <c r="AE557" s="3758" t="n"/>
      <c r="AF557" s="3758" t="n"/>
      <c r="AG557" s="3758" t="n"/>
      <c r="AH557" s="3758" t="n"/>
      <c r="AI557" s="3758" t="n"/>
      <c r="AJ557" s="3758" t="n"/>
      <c r="AK557" s="3758" t="n"/>
      <c r="AL557" s="3758" t="n"/>
      <c r="AM557" s="3758" t="n"/>
      <c r="AN557" s="3758" t="n"/>
      <c r="AO557" s="3758" t="n"/>
      <c r="AP557" s="3758" t="n"/>
      <c r="AQ557" s="3758" t="n"/>
      <c r="AR557" s="3758" t="n"/>
      <c r="AS557" s="3758" t="n"/>
      <c r="AT557" s="3758" t="n"/>
      <c r="AU557" s="3758" t="n"/>
      <c r="AV557" s="3758" t="n"/>
      <c r="AW557" s="3758" t="n"/>
      <c r="AX557" s="3758" t="n"/>
      <c r="AY557" s="3758" t="n"/>
      <c r="AZ557" s="3758" t="n"/>
      <c r="BA557" s="1979" t="n"/>
      <c r="BB557" s="1982" t="n"/>
    </row>
    <row r="558">
      <c r="A558" s="1978" t="n"/>
      <c r="B558" s="1979" t="n"/>
      <c r="C558" s="1980" t="n"/>
      <c r="D558" s="3758" t="n"/>
      <c r="E558" s="3758" t="n"/>
      <c r="F558" s="3758" t="n"/>
      <c r="G558" s="3758" t="n"/>
      <c r="H558" s="3758" t="n"/>
      <c r="I558" s="3758" t="n"/>
      <c r="J558" s="3758" t="n"/>
      <c r="K558" s="3758" t="n"/>
      <c r="L558" s="3758" t="n"/>
      <c r="M558" s="3758" t="n"/>
      <c r="N558" s="3758" t="n"/>
      <c r="O558" s="3758" t="n"/>
      <c r="P558" s="1979" t="n"/>
      <c r="Q558" s="3758" t="n"/>
      <c r="R558" s="3758" t="n"/>
      <c r="S558" s="3758" t="n"/>
      <c r="T558" s="3758" t="n"/>
      <c r="U558" s="3758" t="n"/>
      <c r="V558" s="3758" t="n"/>
      <c r="W558" s="3758" t="n"/>
      <c r="X558" s="3758" t="n"/>
      <c r="Y558" s="3758" t="n"/>
      <c r="Z558" s="3758" t="n"/>
      <c r="AA558" s="3758" t="n"/>
      <c r="AB558" s="3758" t="n"/>
      <c r="AC558" s="3758" t="n"/>
      <c r="AD558" s="3758" t="n"/>
      <c r="AE558" s="3758" t="n"/>
      <c r="AF558" s="3758" t="n"/>
      <c r="AG558" s="3758" t="n"/>
      <c r="AH558" s="3758" t="n"/>
      <c r="AI558" s="3758" t="n"/>
      <c r="AJ558" s="3758" t="n"/>
      <c r="AK558" s="3758" t="n"/>
      <c r="AL558" s="3758" t="n"/>
      <c r="AM558" s="3758" t="n"/>
      <c r="AN558" s="3758" t="n"/>
      <c r="AO558" s="3758" t="n"/>
      <c r="AP558" s="3758" t="n"/>
      <c r="AQ558" s="3758" t="n"/>
      <c r="AR558" s="3758" t="n"/>
      <c r="AS558" s="3758" t="n"/>
      <c r="AT558" s="3758" t="n"/>
      <c r="AU558" s="3758" t="n"/>
      <c r="AV558" s="3758" t="n"/>
      <c r="AW558" s="3758" t="n"/>
      <c r="AX558" s="3758" t="n"/>
      <c r="AY558" s="3758" t="n"/>
      <c r="AZ558" s="3758" t="n"/>
      <c r="BA558" s="1979" t="n"/>
      <c r="BB558" s="1982" t="n"/>
    </row>
    <row r="559">
      <c r="A559" s="1978" t="n"/>
      <c r="B559" s="1979" t="n"/>
      <c r="C559" s="1980" t="n"/>
      <c r="D559" s="3758" t="n"/>
      <c r="E559" s="3758" t="n"/>
      <c r="F559" s="3758" t="n"/>
      <c r="G559" s="3758" t="n"/>
      <c r="H559" s="3758" t="n"/>
      <c r="I559" s="3758" t="n"/>
      <c r="J559" s="3758" t="n"/>
      <c r="K559" s="3758" t="n"/>
      <c r="L559" s="3758" t="n"/>
      <c r="M559" s="3758" t="n"/>
      <c r="N559" s="3758" t="n"/>
      <c r="O559" s="3758" t="n"/>
      <c r="P559" s="1979" t="n"/>
      <c r="Q559" s="3758" t="n"/>
      <c r="R559" s="3758" t="n"/>
      <c r="S559" s="3758" t="n"/>
      <c r="T559" s="3758" t="n"/>
      <c r="U559" s="3758" t="n"/>
      <c r="V559" s="3758" t="n"/>
      <c r="W559" s="3758" t="n"/>
      <c r="X559" s="3758" t="n"/>
      <c r="Y559" s="3758" t="n"/>
      <c r="Z559" s="3758" t="n"/>
      <c r="AA559" s="3758" t="n"/>
      <c r="AB559" s="3758" t="n"/>
      <c r="AC559" s="3758" t="n"/>
      <c r="AD559" s="3758" t="n"/>
      <c r="AE559" s="3758" t="n"/>
      <c r="AF559" s="3758" t="n"/>
      <c r="AG559" s="3758" t="n"/>
      <c r="AH559" s="3758" t="n"/>
      <c r="AI559" s="3758" t="n"/>
      <c r="AJ559" s="3758" t="n"/>
      <c r="AK559" s="3758" t="n"/>
      <c r="AL559" s="3758" t="n"/>
      <c r="AM559" s="3758" t="n"/>
      <c r="AN559" s="3758" t="n"/>
      <c r="AO559" s="3758" t="n"/>
      <c r="AP559" s="3758" t="n"/>
      <c r="AQ559" s="3758" t="n"/>
      <c r="AR559" s="3758" t="n"/>
      <c r="AS559" s="3758" t="n"/>
      <c r="AT559" s="3758" t="n"/>
      <c r="AU559" s="3758" t="n"/>
      <c r="AV559" s="3758" t="n"/>
      <c r="AW559" s="3758" t="n"/>
      <c r="AX559" s="3758" t="n"/>
      <c r="AY559" s="3758" t="n"/>
      <c r="AZ559" s="3758" t="n"/>
      <c r="BA559" s="1979" t="n"/>
      <c r="BB559" s="1982" t="n"/>
    </row>
    <row r="560">
      <c r="A560" s="1978" t="n"/>
      <c r="B560" s="1979" t="n"/>
      <c r="C560" s="1980" t="n"/>
      <c r="D560" s="3758" t="n"/>
      <c r="E560" s="3758" t="n"/>
      <c r="F560" s="3758" t="n"/>
      <c r="G560" s="3758" t="n"/>
      <c r="H560" s="3758" t="n"/>
      <c r="I560" s="3758" t="n"/>
      <c r="J560" s="3758" t="n"/>
      <c r="K560" s="3758" t="n"/>
      <c r="L560" s="3758" t="n"/>
      <c r="M560" s="3758" t="n"/>
      <c r="N560" s="3758" t="n"/>
      <c r="O560" s="3758" t="n"/>
      <c r="P560" s="1979" t="n"/>
      <c r="Q560" s="3758" t="n"/>
      <c r="R560" s="3758" t="n"/>
      <c r="S560" s="3758" t="n"/>
      <c r="T560" s="3758" t="n"/>
      <c r="U560" s="3758" t="n"/>
      <c r="V560" s="3758" t="n"/>
      <c r="W560" s="3758" t="n"/>
      <c r="X560" s="3758" t="n"/>
      <c r="Y560" s="3758" t="n"/>
      <c r="Z560" s="3758" t="n"/>
      <c r="AA560" s="3758" t="n"/>
      <c r="AB560" s="3758" t="n"/>
      <c r="AC560" s="3758" t="n"/>
      <c r="AD560" s="3758" t="n"/>
      <c r="AE560" s="3758" t="n"/>
      <c r="AF560" s="3758" t="n"/>
      <c r="AG560" s="3758" t="n"/>
      <c r="AH560" s="3758" t="n"/>
      <c r="AI560" s="3758" t="n"/>
      <c r="AJ560" s="3758" t="n"/>
      <c r="AK560" s="3758" t="n"/>
      <c r="AL560" s="3758" t="n"/>
      <c r="AM560" s="3758" t="n"/>
      <c r="AN560" s="3758" t="n"/>
      <c r="AO560" s="3758" t="n"/>
      <c r="AP560" s="3758" t="n"/>
      <c r="AQ560" s="3758" t="n"/>
      <c r="AR560" s="3758" t="n"/>
      <c r="AS560" s="3758" t="n"/>
      <c r="AT560" s="3758" t="n"/>
      <c r="AU560" s="3758" t="n"/>
      <c r="AV560" s="3758" t="n"/>
      <c r="AW560" s="3758" t="n"/>
      <c r="AX560" s="3758" t="n"/>
      <c r="AY560" s="3758" t="n"/>
      <c r="AZ560" s="3758" t="n"/>
      <c r="BA560" s="1979" t="n"/>
      <c r="BB560" s="1982" t="n"/>
    </row>
    <row r="561">
      <c r="A561" s="1978" t="n"/>
      <c r="B561" s="1979" t="n"/>
      <c r="C561" s="1980" t="n"/>
      <c r="D561" s="3758" t="n"/>
      <c r="E561" s="3758" t="n"/>
      <c r="F561" s="3758" t="n"/>
      <c r="G561" s="3758" t="n"/>
      <c r="H561" s="3758" t="n"/>
      <c r="I561" s="3758" t="n"/>
      <c r="J561" s="3758" t="n"/>
      <c r="K561" s="3758" t="n"/>
      <c r="L561" s="3758" t="n"/>
      <c r="M561" s="3758" t="n"/>
      <c r="N561" s="3758" t="n"/>
      <c r="O561" s="3758" t="n"/>
      <c r="P561" s="1979" t="n"/>
      <c r="Q561" s="3758" t="n"/>
      <c r="R561" s="3758" t="n"/>
      <c r="S561" s="3758" t="n"/>
      <c r="T561" s="3758" t="n"/>
      <c r="U561" s="3758" t="n"/>
      <c r="V561" s="3758" t="n"/>
      <c r="W561" s="3758" t="n"/>
      <c r="X561" s="3758" t="n"/>
      <c r="Y561" s="3758" t="n"/>
      <c r="Z561" s="3758" t="n"/>
      <c r="AA561" s="3758" t="n"/>
      <c r="AB561" s="3758" t="n"/>
      <c r="AC561" s="3758" t="n"/>
      <c r="AD561" s="3758" t="n"/>
      <c r="AE561" s="3758" t="n"/>
      <c r="AF561" s="3758" t="n"/>
      <c r="AG561" s="3758" t="n"/>
      <c r="AH561" s="3758" t="n"/>
      <c r="AI561" s="3758" t="n"/>
      <c r="AJ561" s="3758" t="n"/>
      <c r="AK561" s="3758" t="n"/>
      <c r="AL561" s="3758" t="n"/>
      <c r="AM561" s="3758" t="n"/>
      <c r="AN561" s="3758" t="n"/>
      <c r="AO561" s="3758" t="n"/>
      <c r="AP561" s="3758" t="n"/>
      <c r="AQ561" s="3758" t="n"/>
      <c r="AR561" s="3758" t="n"/>
      <c r="AS561" s="3758" t="n"/>
      <c r="AT561" s="3758" t="n"/>
      <c r="AU561" s="3758" t="n"/>
      <c r="AV561" s="3758" t="n"/>
      <c r="AW561" s="3758" t="n"/>
      <c r="AX561" s="3758" t="n"/>
      <c r="AY561" s="3758" t="n"/>
      <c r="AZ561" s="3758" t="n"/>
      <c r="BA561" s="1979" t="n"/>
      <c r="BB561" s="1982" t="n"/>
    </row>
    <row r="562">
      <c r="A562" s="1978" t="n"/>
      <c r="B562" s="1979" t="n"/>
      <c r="C562" s="1980" t="n"/>
      <c r="D562" s="3758" t="n"/>
      <c r="E562" s="3758" t="n"/>
      <c r="F562" s="3758" t="n"/>
      <c r="G562" s="3758" t="n"/>
      <c r="H562" s="3758" t="n"/>
      <c r="I562" s="3758" t="n"/>
      <c r="J562" s="3758" t="n"/>
      <c r="K562" s="3758" t="n"/>
      <c r="L562" s="3758" t="n"/>
      <c r="M562" s="3758" t="n"/>
      <c r="N562" s="3758" t="n"/>
      <c r="O562" s="3758" t="n"/>
      <c r="P562" s="1979" t="n"/>
      <c r="Q562" s="3758" t="n"/>
      <c r="R562" s="3758" t="n"/>
      <c r="S562" s="3758" t="n"/>
      <c r="T562" s="3758" t="n"/>
      <c r="U562" s="3758" t="n"/>
      <c r="V562" s="3758" t="n"/>
      <c r="W562" s="3758" t="n"/>
      <c r="X562" s="3758" t="n"/>
      <c r="Y562" s="3758" t="n"/>
      <c r="Z562" s="3758" t="n"/>
      <c r="AA562" s="3758" t="n"/>
      <c r="AB562" s="3758" t="n"/>
      <c r="AC562" s="3758" t="n"/>
      <c r="AD562" s="3758" t="n"/>
      <c r="AE562" s="3758" t="n"/>
      <c r="AF562" s="3758" t="n"/>
      <c r="AG562" s="3758" t="n"/>
      <c r="AH562" s="3758" t="n"/>
      <c r="AI562" s="3758" t="n"/>
      <c r="AJ562" s="3758" t="n"/>
      <c r="AK562" s="3758" t="n"/>
      <c r="AL562" s="3758" t="n"/>
      <c r="AM562" s="3758" t="n"/>
      <c r="AN562" s="3758" t="n"/>
      <c r="AO562" s="3758" t="n"/>
      <c r="AP562" s="3758" t="n"/>
      <c r="AQ562" s="3758" t="n"/>
      <c r="AR562" s="3758" t="n"/>
      <c r="AS562" s="3758" t="n"/>
      <c r="AT562" s="3758" t="n"/>
      <c r="AU562" s="3758" t="n"/>
      <c r="AV562" s="3758" t="n"/>
      <c r="AW562" s="3758" t="n"/>
      <c r="AX562" s="3758" t="n"/>
      <c r="AY562" s="3758" t="n"/>
      <c r="AZ562" s="3758" t="n"/>
      <c r="BA562" s="1979" t="n"/>
      <c r="BB562" s="1982" t="n"/>
    </row>
    <row r="563">
      <c r="A563" s="1978" t="n"/>
      <c r="B563" s="1979" t="n"/>
      <c r="C563" s="1980" t="n"/>
      <c r="D563" s="3758" t="n"/>
      <c r="E563" s="3758" t="n"/>
      <c r="F563" s="3758" t="n"/>
      <c r="G563" s="3758" t="n"/>
      <c r="H563" s="3758" t="n"/>
      <c r="I563" s="3758" t="n"/>
      <c r="J563" s="3758" t="n"/>
      <c r="K563" s="3758" t="n"/>
      <c r="L563" s="3758" t="n"/>
      <c r="M563" s="3758" t="n"/>
      <c r="N563" s="3758" t="n"/>
      <c r="O563" s="3758" t="n"/>
      <c r="P563" s="1979" t="n"/>
      <c r="Q563" s="3758" t="n"/>
      <c r="R563" s="3758" t="n"/>
      <c r="S563" s="3758" t="n"/>
      <c r="T563" s="3758" t="n"/>
      <c r="U563" s="3758" t="n"/>
      <c r="V563" s="3758" t="n"/>
      <c r="W563" s="3758" t="n"/>
      <c r="X563" s="3758" t="n"/>
      <c r="Y563" s="3758" t="n"/>
      <c r="Z563" s="3758" t="n"/>
      <c r="AA563" s="3758" t="n"/>
      <c r="AB563" s="3758" t="n"/>
      <c r="AC563" s="3758" t="n"/>
      <c r="AD563" s="3758" t="n"/>
      <c r="AE563" s="3758" t="n"/>
      <c r="AF563" s="3758" t="n"/>
      <c r="AG563" s="3758" t="n"/>
      <c r="AH563" s="3758" t="n"/>
      <c r="AI563" s="3758" t="n"/>
      <c r="AJ563" s="3758" t="n"/>
      <c r="AK563" s="3758" t="n"/>
      <c r="AL563" s="3758" t="n"/>
      <c r="AM563" s="3758" t="n"/>
      <c r="AN563" s="3758" t="n"/>
      <c r="AO563" s="3758" t="n"/>
      <c r="AP563" s="3758" t="n"/>
      <c r="AQ563" s="3758" t="n"/>
      <c r="AR563" s="3758" t="n"/>
      <c r="AS563" s="3758" t="n"/>
      <c r="AT563" s="3758" t="n"/>
      <c r="AU563" s="3758" t="n"/>
      <c r="AV563" s="3758" t="n"/>
      <c r="AW563" s="3758" t="n"/>
      <c r="AX563" s="3758" t="n"/>
      <c r="AY563" s="3758" t="n"/>
      <c r="AZ563" s="3758" t="n"/>
      <c r="BA563" s="1979" t="n"/>
      <c r="BB563" s="1982" t="n"/>
    </row>
    <row r="564">
      <c r="A564" s="1978" t="n"/>
      <c r="B564" s="1979" t="n"/>
      <c r="C564" s="1980" t="n"/>
      <c r="D564" s="3758" t="n"/>
      <c r="E564" s="3758" t="n"/>
      <c r="F564" s="3758" t="n"/>
      <c r="G564" s="3758" t="n"/>
      <c r="H564" s="3758" t="n"/>
      <c r="I564" s="3758" t="n"/>
      <c r="J564" s="3758" t="n"/>
      <c r="K564" s="3758" t="n"/>
      <c r="L564" s="3758" t="n"/>
      <c r="M564" s="3758" t="n"/>
      <c r="N564" s="3758" t="n"/>
      <c r="O564" s="3758" t="n"/>
      <c r="P564" s="1979" t="n"/>
      <c r="Q564" s="3758" t="n"/>
      <c r="R564" s="3758" t="n"/>
      <c r="S564" s="3758" t="n"/>
      <c r="T564" s="3758" t="n"/>
      <c r="U564" s="3758" t="n"/>
      <c r="V564" s="3758" t="n"/>
      <c r="W564" s="3758" t="n"/>
      <c r="X564" s="3758" t="n"/>
      <c r="Y564" s="3758" t="n"/>
      <c r="Z564" s="3758" t="n"/>
      <c r="AA564" s="3758" t="n"/>
      <c r="AB564" s="3758" t="n"/>
      <c r="AC564" s="3758" t="n"/>
      <c r="AD564" s="3758" t="n"/>
      <c r="AE564" s="3758" t="n"/>
      <c r="AF564" s="3758" t="n"/>
      <c r="AG564" s="3758" t="n"/>
      <c r="AH564" s="3758" t="n"/>
      <c r="AI564" s="3758" t="n"/>
      <c r="AJ564" s="3758" t="n"/>
      <c r="AK564" s="3758" t="n"/>
      <c r="AL564" s="3758" t="n"/>
      <c r="AM564" s="3758" t="n"/>
      <c r="AN564" s="3758" t="n"/>
      <c r="AO564" s="3758" t="n"/>
      <c r="AP564" s="3758" t="n"/>
      <c r="AQ564" s="3758" t="n"/>
      <c r="AR564" s="3758" t="n"/>
      <c r="AS564" s="3758" t="n"/>
      <c r="AT564" s="3758" t="n"/>
      <c r="AU564" s="3758" t="n"/>
      <c r="AV564" s="3758" t="n"/>
      <c r="AW564" s="3758" t="n"/>
      <c r="AX564" s="3758" t="n"/>
      <c r="AY564" s="3758" t="n"/>
      <c r="AZ564" s="3758" t="n"/>
      <c r="BA564" s="1979" t="n"/>
      <c r="BB564" s="1982" t="n"/>
    </row>
    <row r="565">
      <c r="A565" s="1978" t="n"/>
      <c r="B565" s="1979" t="n"/>
      <c r="C565" s="1980" t="n"/>
      <c r="D565" s="3758" t="n"/>
      <c r="E565" s="3758" t="n"/>
      <c r="F565" s="3758" t="n"/>
      <c r="G565" s="3758" t="n"/>
      <c r="H565" s="3758" t="n"/>
      <c r="I565" s="3758" t="n"/>
      <c r="J565" s="3758" t="n"/>
      <c r="K565" s="3758" t="n"/>
      <c r="L565" s="3758" t="n"/>
      <c r="M565" s="3758" t="n"/>
      <c r="N565" s="3758" t="n"/>
      <c r="O565" s="3758" t="n"/>
      <c r="P565" s="1979" t="n"/>
      <c r="Q565" s="3758" t="n"/>
      <c r="R565" s="3758" t="n"/>
      <c r="S565" s="3758" t="n"/>
      <c r="T565" s="3758" t="n"/>
      <c r="U565" s="3758" t="n"/>
      <c r="V565" s="3758" t="n"/>
      <c r="W565" s="3758" t="n"/>
      <c r="X565" s="3758" t="n"/>
      <c r="Y565" s="3758" t="n"/>
      <c r="Z565" s="3758" t="n"/>
      <c r="AA565" s="3758" t="n"/>
      <c r="AB565" s="3758" t="n"/>
      <c r="AC565" s="3758" t="n"/>
      <c r="AD565" s="3758" t="n"/>
      <c r="AE565" s="3758" t="n"/>
      <c r="AF565" s="3758" t="n"/>
      <c r="AG565" s="3758" t="n"/>
      <c r="AH565" s="3758" t="n"/>
      <c r="AI565" s="3758" t="n"/>
      <c r="AJ565" s="3758" t="n"/>
      <c r="AK565" s="3758" t="n"/>
      <c r="AL565" s="3758" t="n"/>
      <c r="AM565" s="3758" t="n"/>
      <c r="AN565" s="3758" t="n"/>
      <c r="AO565" s="3758" t="n"/>
      <c r="AP565" s="3758" t="n"/>
      <c r="AQ565" s="3758" t="n"/>
      <c r="AR565" s="3758" t="n"/>
      <c r="AS565" s="3758" t="n"/>
      <c r="AT565" s="3758" t="n"/>
      <c r="AU565" s="3758" t="n"/>
      <c r="AV565" s="3758" t="n"/>
      <c r="AW565" s="3758" t="n"/>
      <c r="AX565" s="3758" t="n"/>
      <c r="AY565" s="3758" t="n"/>
      <c r="AZ565" s="3758" t="n"/>
      <c r="BA565" s="1979" t="n"/>
      <c r="BB565" s="1982" t="n"/>
    </row>
    <row r="566">
      <c r="A566" s="1978" t="n"/>
      <c r="B566" s="1979" t="n"/>
      <c r="C566" s="1980" t="n"/>
      <c r="D566" s="3758" t="n"/>
      <c r="E566" s="3758" t="n"/>
      <c r="F566" s="3758" t="n"/>
      <c r="G566" s="3758" t="n"/>
      <c r="H566" s="3758" t="n"/>
      <c r="I566" s="3758" t="n"/>
      <c r="J566" s="3758" t="n"/>
      <c r="K566" s="3758" t="n"/>
      <c r="L566" s="3758" t="n"/>
      <c r="M566" s="3758" t="n"/>
      <c r="N566" s="3758" t="n"/>
      <c r="O566" s="3758" t="n"/>
      <c r="P566" s="1979" t="n"/>
      <c r="Q566" s="3758" t="n"/>
      <c r="R566" s="3758" t="n"/>
      <c r="S566" s="3758" t="n"/>
      <c r="T566" s="3758" t="n"/>
      <c r="U566" s="3758" t="n"/>
      <c r="V566" s="3758" t="n"/>
      <c r="W566" s="3758" t="n"/>
      <c r="X566" s="3758" t="n"/>
      <c r="Y566" s="3758" t="n"/>
      <c r="Z566" s="3758" t="n"/>
      <c r="AA566" s="3758" t="n"/>
      <c r="AB566" s="3758" t="n"/>
      <c r="AC566" s="3758" t="n"/>
      <c r="AD566" s="3758" t="n"/>
      <c r="AE566" s="3758" t="n"/>
      <c r="AF566" s="3758" t="n"/>
      <c r="AG566" s="3758" t="n"/>
      <c r="AH566" s="3758" t="n"/>
      <c r="AI566" s="3758" t="n"/>
      <c r="AJ566" s="3758" t="n"/>
      <c r="AK566" s="3758" t="n"/>
      <c r="AL566" s="3758" t="n"/>
      <c r="AM566" s="3758" t="n"/>
      <c r="AN566" s="3758" t="n"/>
      <c r="AO566" s="3758" t="n"/>
      <c r="AP566" s="3758" t="n"/>
      <c r="AQ566" s="3758" t="n"/>
      <c r="AR566" s="3758" t="n"/>
      <c r="AS566" s="3758" t="n"/>
      <c r="AT566" s="3758" t="n"/>
      <c r="AU566" s="3758" t="n"/>
      <c r="AV566" s="3758" t="n"/>
      <c r="AW566" s="3758" t="n"/>
      <c r="AX566" s="3758" t="n"/>
      <c r="AY566" s="3758" t="n"/>
      <c r="AZ566" s="3758" t="n"/>
      <c r="BA566" s="1979" t="n"/>
      <c r="BB566" s="1982" t="n"/>
    </row>
    <row r="567">
      <c r="A567" s="1978" t="n"/>
      <c r="B567" s="1979" t="n"/>
      <c r="C567" s="1980" t="n"/>
      <c r="D567" s="3758" t="n"/>
      <c r="E567" s="3758" t="n"/>
      <c r="F567" s="3758" t="n"/>
      <c r="G567" s="3758" t="n"/>
      <c r="H567" s="3758" t="n"/>
      <c r="I567" s="3758" t="n"/>
      <c r="J567" s="3758" t="n"/>
      <c r="K567" s="3758" t="n"/>
      <c r="L567" s="3758" t="n"/>
      <c r="M567" s="3758" t="n"/>
      <c r="N567" s="3758" t="n"/>
      <c r="O567" s="3758" t="n"/>
      <c r="P567" s="1979" t="n"/>
      <c r="Q567" s="3758" t="n"/>
      <c r="R567" s="3758" t="n"/>
      <c r="S567" s="3758" t="n"/>
      <c r="T567" s="3758" t="n"/>
      <c r="U567" s="3758" t="n"/>
      <c r="V567" s="3758" t="n"/>
      <c r="W567" s="3758" t="n"/>
      <c r="X567" s="3758" t="n"/>
      <c r="Y567" s="3758" t="n"/>
      <c r="Z567" s="3758" t="n"/>
      <c r="AA567" s="3758" t="n"/>
      <c r="AB567" s="3758" t="n"/>
      <c r="AC567" s="3758" t="n"/>
      <c r="AD567" s="3758" t="n"/>
      <c r="AE567" s="3758" t="n"/>
      <c r="AF567" s="3758" t="n"/>
      <c r="AG567" s="3758" t="n"/>
      <c r="AH567" s="3758" t="n"/>
      <c r="AI567" s="3758" t="n"/>
      <c r="AJ567" s="3758" t="n"/>
      <c r="AK567" s="3758" t="n"/>
      <c r="AL567" s="3758" t="n"/>
      <c r="AM567" s="3758" t="n"/>
      <c r="AN567" s="3758" t="n"/>
      <c r="AO567" s="3758" t="n"/>
      <c r="AP567" s="3758" t="n"/>
      <c r="AQ567" s="3758" t="n"/>
      <c r="AR567" s="3758" t="n"/>
      <c r="AS567" s="3758" t="n"/>
      <c r="AT567" s="3758" t="n"/>
      <c r="AU567" s="3758" t="n"/>
      <c r="AV567" s="3758" t="n"/>
      <c r="AW567" s="3758" t="n"/>
      <c r="AX567" s="3758" t="n"/>
      <c r="AY567" s="3758" t="n"/>
      <c r="AZ567" s="3758" t="n"/>
      <c r="BA567" s="1979" t="n"/>
      <c r="BB567" s="1982" t="n"/>
    </row>
    <row r="568">
      <c r="A568" s="1978" t="n"/>
      <c r="B568" s="1979" t="n"/>
      <c r="C568" s="1980" t="n"/>
      <c r="D568" s="3758" t="n"/>
      <c r="E568" s="3758" t="n"/>
      <c r="F568" s="3758" t="n"/>
      <c r="G568" s="3758" t="n"/>
      <c r="H568" s="3758" t="n"/>
      <c r="I568" s="3758" t="n"/>
      <c r="J568" s="3758" t="n"/>
      <c r="K568" s="3758" t="n"/>
      <c r="L568" s="3758" t="n"/>
      <c r="M568" s="3758" t="n"/>
      <c r="N568" s="3758" t="n"/>
      <c r="O568" s="3758" t="n"/>
      <c r="P568" s="1979" t="n"/>
      <c r="Q568" s="3758" t="n"/>
      <c r="R568" s="3758" t="n"/>
      <c r="S568" s="3758" t="n"/>
      <c r="T568" s="3758" t="n"/>
      <c r="U568" s="3758" t="n"/>
      <c r="V568" s="3758" t="n"/>
      <c r="W568" s="3758" t="n"/>
      <c r="X568" s="3758" t="n"/>
      <c r="Y568" s="3758" t="n"/>
      <c r="Z568" s="3758" t="n"/>
      <c r="AA568" s="3758" t="n"/>
      <c r="AB568" s="3758" t="n"/>
      <c r="AC568" s="3758" t="n"/>
      <c r="AD568" s="3758" t="n"/>
      <c r="AE568" s="3758" t="n"/>
      <c r="AF568" s="3758" t="n"/>
      <c r="AG568" s="3758" t="n"/>
      <c r="AH568" s="3758" t="n"/>
      <c r="AI568" s="3758" t="n"/>
      <c r="AJ568" s="3758" t="n"/>
      <c r="AK568" s="3758" t="n"/>
      <c r="AL568" s="3758" t="n"/>
      <c r="AM568" s="3758" t="n"/>
      <c r="AN568" s="3758" t="n"/>
      <c r="AO568" s="3758" t="n"/>
      <c r="AP568" s="3758" t="n"/>
      <c r="AQ568" s="3758" t="n"/>
      <c r="AR568" s="3758" t="n"/>
      <c r="AS568" s="3758" t="n"/>
      <c r="AT568" s="3758" t="n"/>
      <c r="AU568" s="3758" t="n"/>
      <c r="AV568" s="3758" t="n"/>
      <c r="AW568" s="3758" t="n"/>
      <c r="AX568" s="3758" t="n"/>
      <c r="AY568" s="3758" t="n"/>
      <c r="AZ568" s="3758" t="n"/>
      <c r="BA568" s="1979" t="n"/>
      <c r="BB568" s="1982" t="n"/>
    </row>
    <row r="569">
      <c r="A569" s="1978" t="n"/>
      <c r="B569" s="1979" t="n"/>
      <c r="C569" s="1980" t="n"/>
      <c r="D569" s="3758" t="n"/>
      <c r="E569" s="3758" t="n"/>
      <c r="F569" s="3758" t="n"/>
      <c r="G569" s="3758" t="n"/>
      <c r="H569" s="3758" t="n"/>
      <c r="I569" s="3758" t="n"/>
      <c r="J569" s="3758" t="n"/>
      <c r="K569" s="3758" t="n"/>
      <c r="L569" s="3758" t="n"/>
      <c r="M569" s="3758" t="n"/>
      <c r="N569" s="3758" t="n"/>
      <c r="O569" s="3758" t="n"/>
      <c r="P569" s="1979" t="n"/>
      <c r="Q569" s="3758" t="n"/>
      <c r="R569" s="3758" t="n"/>
      <c r="S569" s="3758" t="n"/>
      <c r="T569" s="3758" t="n"/>
      <c r="U569" s="3758" t="n"/>
      <c r="V569" s="3758" t="n"/>
      <c r="W569" s="3758" t="n"/>
      <c r="X569" s="3758" t="n"/>
      <c r="Y569" s="3758" t="n"/>
      <c r="Z569" s="3758" t="n"/>
      <c r="AA569" s="3758" t="n"/>
      <c r="AB569" s="3758" t="n"/>
      <c r="AC569" s="3758" t="n"/>
      <c r="AD569" s="3758" t="n"/>
      <c r="AE569" s="3758" t="n"/>
      <c r="AF569" s="3758" t="n"/>
      <c r="AG569" s="3758" t="n"/>
      <c r="AH569" s="3758" t="n"/>
      <c r="AI569" s="3758" t="n"/>
      <c r="AJ569" s="3758" t="n"/>
      <c r="AK569" s="3758" t="n"/>
      <c r="AL569" s="3758" t="n"/>
      <c r="AM569" s="3758" t="n"/>
      <c r="AN569" s="3758" t="n"/>
      <c r="AO569" s="3758" t="n"/>
      <c r="AP569" s="3758" t="n"/>
      <c r="AQ569" s="3758" t="n"/>
      <c r="AR569" s="3758" t="n"/>
      <c r="AS569" s="3758" t="n"/>
      <c r="AT569" s="3758" t="n"/>
      <c r="AU569" s="3758" t="n"/>
      <c r="AV569" s="3758" t="n"/>
      <c r="AW569" s="3758" t="n"/>
      <c r="AX569" s="3758" t="n"/>
      <c r="AY569" s="3758" t="n"/>
      <c r="AZ569" s="3758" t="n"/>
      <c r="BA569" s="1979" t="n"/>
      <c r="BB569" s="1982" t="n"/>
    </row>
    <row r="570">
      <c r="A570" s="1978" t="n"/>
      <c r="B570" s="1979" t="n"/>
      <c r="C570" s="1980" t="n"/>
      <c r="D570" s="3758" t="n"/>
      <c r="E570" s="3758" t="n"/>
      <c r="F570" s="3758" t="n"/>
      <c r="G570" s="3758" t="n"/>
      <c r="H570" s="3758" t="n"/>
      <c r="I570" s="3758" t="n"/>
      <c r="J570" s="3758" t="n"/>
      <c r="K570" s="3758" t="n"/>
      <c r="L570" s="3758" t="n"/>
      <c r="M570" s="3758" t="n"/>
      <c r="N570" s="3758" t="n"/>
      <c r="O570" s="3758" t="n"/>
      <c r="P570" s="1979" t="n"/>
      <c r="Q570" s="3758" t="n"/>
      <c r="R570" s="3758" t="n"/>
      <c r="S570" s="3758" t="n"/>
      <c r="T570" s="3758" t="n"/>
      <c r="U570" s="3758" t="n"/>
      <c r="V570" s="3758" t="n"/>
      <c r="W570" s="3758" t="n"/>
      <c r="X570" s="3758" t="n"/>
      <c r="Y570" s="3758" t="n"/>
      <c r="Z570" s="3758" t="n"/>
      <c r="AA570" s="3758" t="n"/>
      <c r="AB570" s="3758" t="n"/>
      <c r="AC570" s="3758" t="n"/>
      <c r="AD570" s="3758" t="n"/>
      <c r="AE570" s="3758" t="n"/>
      <c r="AF570" s="3758" t="n"/>
      <c r="AG570" s="3758" t="n"/>
      <c r="AH570" s="3758" t="n"/>
      <c r="AI570" s="3758" t="n"/>
      <c r="AJ570" s="3758" t="n"/>
      <c r="AK570" s="3758" t="n"/>
      <c r="AL570" s="3758" t="n"/>
      <c r="AM570" s="3758" t="n"/>
      <c r="AN570" s="3758" t="n"/>
      <c r="AO570" s="3758" t="n"/>
      <c r="AP570" s="3758" t="n"/>
      <c r="AQ570" s="3758" t="n"/>
      <c r="AR570" s="3758" t="n"/>
      <c r="AS570" s="3758" t="n"/>
      <c r="AT570" s="3758" t="n"/>
      <c r="AU570" s="3758" t="n"/>
      <c r="AV570" s="3758" t="n"/>
      <c r="AW570" s="3758" t="n"/>
      <c r="AX570" s="3758" t="n"/>
      <c r="AY570" s="3758" t="n"/>
      <c r="AZ570" s="3758" t="n"/>
      <c r="BA570" s="1979" t="n"/>
      <c r="BB570" s="1982" t="n"/>
    </row>
    <row r="571">
      <c r="A571" s="1978" t="n"/>
      <c r="B571" s="1979" t="n"/>
      <c r="C571" s="1980" t="n"/>
      <c r="D571" s="3758" t="n"/>
      <c r="E571" s="3758" t="n"/>
      <c r="F571" s="3758" t="n"/>
      <c r="G571" s="3758" t="n"/>
      <c r="H571" s="3758" t="n"/>
      <c r="I571" s="3758" t="n"/>
      <c r="J571" s="3758" t="n"/>
      <c r="K571" s="3758" t="n"/>
      <c r="L571" s="3758" t="n"/>
      <c r="M571" s="3758" t="n"/>
      <c r="N571" s="3758" t="n"/>
      <c r="O571" s="3758" t="n"/>
      <c r="P571" s="1979" t="n"/>
      <c r="Q571" s="3758" t="n"/>
      <c r="R571" s="3758" t="n"/>
      <c r="S571" s="3758" t="n"/>
      <c r="T571" s="3758" t="n"/>
      <c r="U571" s="3758" t="n"/>
      <c r="V571" s="3758" t="n"/>
      <c r="W571" s="3758" t="n"/>
      <c r="X571" s="3758" t="n"/>
      <c r="Y571" s="3758" t="n"/>
      <c r="Z571" s="3758" t="n"/>
      <c r="AA571" s="3758" t="n"/>
      <c r="AB571" s="3758" t="n"/>
      <c r="AC571" s="3758" t="n"/>
      <c r="AD571" s="3758" t="n"/>
      <c r="AE571" s="3758" t="n"/>
      <c r="AF571" s="3758" t="n"/>
      <c r="AG571" s="3758" t="n"/>
      <c r="AH571" s="3758" t="n"/>
      <c r="AI571" s="3758" t="n"/>
      <c r="AJ571" s="3758" t="n"/>
      <c r="AK571" s="3758" t="n"/>
      <c r="AL571" s="3758" t="n"/>
      <c r="AM571" s="3758" t="n"/>
      <c r="AN571" s="3758" t="n"/>
      <c r="AO571" s="3758" t="n"/>
      <c r="AP571" s="3758" t="n"/>
      <c r="AQ571" s="3758" t="n"/>
      <c r="AR571" s="3758" t="n"/>
      <c r="AS571" s="3758" t="n"/>
      <c r="AT571" s="3758" t="n"/>
      <c r="AU571" s="3758" t="n"/>
      <c r="AV571" s="3758" t="n"/>
      <c r="AW571" s="3758" t="n"/>
      <c r="AX571" s="3758" t="n"/>
      <c r="AY571" s="3758" t="n"/>
      <c r="AZ571" s="3758" t="n"/>
      <c r="BA571" s="1979" t="n"/>
      <c r="BB571" s="1982" t="n"/>
    </row>
    <row r="572">
      <c r="A572" s="1978" t="n"/>
      <c r="B572" s="1979" t="n"/>
      <c r="C572" s="1980" t="n"/>
      <c r="D572" s="3758" t="n"/>
      <c r="E572" s="3758" t="n"/>
      <c r="F572" s="3758" t="n"/>
      <c r="G572" s="3758" t="n"/>
      <c r="H572" s="3758" t="n"/>
      <c r="I572" s="3758" t="n"/>
      <c r="J572" s="3758" t="n"/>
      <c r="K572" s="3758" t="n"/>
      <c r="L572" s="3758" t="n"/>
      <c r="M572" s="3758" t="n"/>
      <c r="N572" s="3758" t="n"/>
      <c r="O572" s="3758" t="n"/>
      <c r="P572" s="1979" t="n"/>
      <c r="Q572" s="3758" t="n"/>
      <c r="R572" s="3758" t="n"/>
      <c r="S572" s="3758" t="n"/>
      <c r="T572" s="3758" t="n"/>
      <c r="U572" s="3758" t="n"/>
      <c r="V572" s="3758" t="n"/>
      <c r="W572" s="3758" t="n"/>
      <c r="X572" s="3758" t="n"/>
      <c r="Y572" s="3758" t="n"/>
      <c r="Z572" s="3758" t="n"/>
      <c r="AA572" s="3758" t="n"/>
      <c r="AB572" s="3758" t="n"/>
      <c r="AC572" s="3758" t="n"/>
      <c r="AD572" s="3758" t="n"/>
      <c r="AE572" s="3758" t="n"/>
      <c r="AF572" s="3758" t="n"/>
      <c r="AG572" s="3758" t="n"/>
      <c r="AH572" s="3758" t="n"/>
      <c r="AI572" s="3758" t="n"/>
      <c r="AJ572" s="3758" t="n"/>
      <c r="AK572" s="3758" t="n"/>
      <c r="AL572" s="3758" t="n"/>
      <c r="AM572" s="3758" t="n"/>
      <c r="AN572" s="3758" t="n"/>
      <c r="AO572" s="3758" t="n"/>
      <c r="AP572" s="3758" t="n"/>
      <c r="AQ572" s="3758" t="n"/>
      <c r="AR572" s="3758" t="n"/>
      <c r="AS572" s="3758" t="n"/>
      <c r="AT572" s="3758" t="n"/>
      <c r="AU572" s="3758" t="n"/>
      <c r="AV572" s="3758" t="n"/>
      <c r="AW572" s="3758" t="n"/>
      <c r="AX572" s="3758" t="n"/>
      <c r="AY572" s="3758" t="n"/>
      <c r="AZ572" s="3758" t="n"/>
      <c r="BA572" s="1979" t="n"/>
      <c r="BB572" s="1982" t="n"/>
    </row>
    <row r="573">
      <c r="A573" s="1978" t="n"/>
      <c r="B573" s="1979" t="n"/>
      <c r="C573" s="1980" t="n"/>
      <c r="D573" s="3758" t="n"/>
      <c r="E573" s="3758" t="n"/>
      <c r="F573" s="3758" t="n"/>
      <c r="G573" s="3758" t="n"/>
      <c r="H573" s="3758" t="n"/>
      <c r="I573" s="3758" t="n"/>
      <c r="J573" s="3758" t="n"/>
      <c r="K573" s="3758" t="n"/>
      <c r="L573" s="3758" t="n"/>
      <c r="M573" s="3758" t="n"/>
      <c r="N573" s="3758" t="n"/>
      <c r="O573" s="3758" t="n"/>
      <c r="P573" s="1979" t="n"/>
      <c r="Q573" s="3758" t="n"/>
      <c r="R573" s="3758" t="n"/>
      <c r="S573" s="3758" t="n"/>
      <c r="T573" s="3758" t="n"/>
      <c r="U573" s="3758" t="n"/>
      <c r="V573" s="3758" t="n"/>
      <c r="W573" s="3758" t="n"/>
      <c r="X573" s="3758" t="n"/>
      <c r="Y573" s="3758" t="n"/>
      <c r="Z573" s="3758" t="n"/>
      <c r="AA573" s="3758" t="n"/>
      <c r="AB573" s="3758" t="n"/>
      <c r="AC573" s="3758" t="n"/>
      <c r="AD573" s="3758" t="n"/>
      <c r="AE573" s="3758" t="n"/>
      <c r="AF573" s="3758" t="n"/>
      <c r="AG573" s="3758" t="n"/>
      <c r="AH573" s="3758" t="n"/>
      <c r="AI573" s="3758" t="n"/>
      <c r="AJ573" s="3758" t="n"/>
      <c r="AK573" s="3758" t="n"/>
      <c r="AL573" s="3758" t="n"/>
      <c r="AM573" s="3758" t="n"/>
      <c r="AN573" s="3758" t="n"/>
      <c r="AO573" s="3758" t="n"/>
      <c r="AP573" s="3758" t="n"/>
      <c r="AQ573" s="3758" t="n"/>
      <c r="AR573" s="3758" t="n"/>
      <c r="AS573" s="3758" t="n"/>
      <c r="AT573" s="3758" t="n"/>
      <c r="AU573" s="3758" t="n"/>
      <c r="AV573" s="3758" t="n"/>
      <c r="AW573" s="3758" t="n"/>
      <c r="AX573" s="3758" t="n"/>
      <c r="AY573" s="3758" t="n"/>
      <c r="AZ573" s="3758" t="n"/>
      <c r="BA573" s="1979" t="n"/>
      <c r="BB573" s="1982" t="n"/>
    </row>
    <row r="574">
      <c r="A574" s="1978" t="n"/>
      <c r="B574" s="1979" t="n"/>
      <c r="C574" s="1980" t="n"/>
      <c r="D574" s="3758" t="n"/>
      <c r="E574" s="3758" t="n"/>
      <c r="F574" s="3758" t="n"/>
      <c r="G574" s="3758" t="n"/>
      <c r="H574" s="3758" t="n"/>
      <c r="I574" s="3758" t="n"/>
      <c r="J574" s="3758" t="n"/>
      <c r="K574" s="3758" t="n"/>
      <c r="L574" s="3758" t="n"/>
      <c r="M574" s="3758" t="n"/>
      <c r="N574" s="3758" t="n"/>
      <c r="O574" s="3758" t="n"/>
      <c r="P574" s="1979" t="n"/>
      <c r="Q574" s="3758" t="n"/>
      <c r="R574" s="3758" t="n"/>
      <c r="S574" s="3758" t="n"/>
      <c r="T574" s="3758" t="n"/>
      <c r="U574" s="3758" t="n"/>
      <c r="V574" s="3758" t="n"/>
      <c r="W574" s="3758" t="n"/>
      <c r="X574" s="3758" t="n"/>
      <c r="Y574" s="3758" t="n"/>
      <c r="Z574" s="3758" t="n"/>
      <c r="AA574" s="3758" t="n"/>
      <c r="AB574" s="3758" t="n"/>
      <c r="AC574" s="3758" t="n"/>
      <c r="AD574" s="3758" t="n"/>
      <c r="AE574" s="3758" t="n"/>
      <c r="AF574" s="3758" t="n"/>
      <c r="AG574" s="3758" t="n"/>
      <c r="AH574" s="3758" t="n"/>
      <c r="AI574" s="3758" t="n"/>
      <c r="AJ574" s="3758" t="n"/>
      <c r="AK574" s="3758" t="n"/>
      <c r="AL574" s="3758" t="n"/>
      <c r="AM574" s="3758" t="n"/>
      <c r="AN574" s="3758" t="n"/>
      <c r="AO574" s="3758" t="n"/>
      <c r="AP574" s="3758" t="n"/>
      <c r="AQ574" s="3758" t="n"/>
      <c r="AR574" s="3758" t="n"/>
      <c r="AS574" s="3758" t="n"/>
      <c r="AT574" s="3758" t="n"/>
      <c r="AU574" s="3758" t="n"/>
      <c r="AV574" s="3758" t="n"/>
      <c r="AW574" s="3758" t="n"/>
      <c r="AX574" s="3758" t="n"/>
      <c r="AY574" s="3758" t="n"/>
      <c r="AZ574" s="3758" t="n"/>
      <c r="BA574" s="1979" t="n"/>
      <c r="BB574" s="1982" t="n"/>
    </row>
    <row r="575">
      <c r="A575" s="1978" t="n"/>
      <c r="B575" s="1979" t="n"/>
      <c r="C575" s="1980" t="n"/>
      <c r="D575" s="3758" t="n"/>
      <c r="E575" s="3758" t="n"/>
      <c r="F575" s="3758" t="n"/>
      <c r="G575" s="3758" t="n"/>
      <c r="H575" s="3758" t="n"/>
      <c r="I575" s="3758" t="n"/>
      <c r="J575" s="3758" t="n"/>
      <c r="K575" s="3758" t="n"/>
      <c r="L575" s="3758" t="n"/>
      <c r="M575" s="3758" t="n"/>
      <c r="N575" s="3758" t="n"/>
      <c r="O575" s="3758" t="n"/>
      <c r="P575" s="1979" t="n"/>
      <c r="Q575" s="3758" t="n"/>
      <c r="R575" s="3758" t="n"/>
      <c r="S575" s="3758" t="n"/>
      <c r="T575" s="3758" t="n"/>
      <c r="U575" s="3758" t="n"/>
      <c r="V575" s="3758" t="n"/>
      <c r="W575" s="3758" t="n"/>
      <c r="X575" s="3758" t="n"/>
      <c r="Y575" s="3758" t="n"/>
      <c r="Z575" s="3758" t="n"/>
      <c r="AA575" s="3758" t="n"/>
      <c r="AB575" s="3758" t="n"/>
      <c r="AC575" s="3758" t="n"/>
      <c r="AD575" s="3758" t="n"/>
      <c r="AE575" s="3758" t="n"/>
      <c r="AF575" s="3758" t="n"/>
      <c r="AG575" s="3758" t="n"/>
      <c r="AH575" s="3758" t="n"/>
      <c r="AI575" s="3758" t="n"/>
      <c r="AJ575" s="3758" t="n"/>
      <c r="AK575" s="3758" t="n"/>
      <c r="AL575" s="3758" t="n"/>
      <c r="AM575" s="3758" t="n"/>
      <c r="AN575" s="3758" t="n"/>
      <c r="AO575" s="3758" t="n"/>
      <c r="AP575" s="3758" t="n"/>
      <c r="AQ575" s="3758" t="n"/>
      <c r="AR575" s="3758" t="n"/>
      <c r="AS575" s="3758" t="n"/>
      <c r="AT575" s="3758" t="n"/>
      <c r="AU575" s="3758" t="n"/>
      <c r="AV575" s="3758" t="n"/>
      <c r="AW575" s="3758" t="n"/>
      <c r="AX575" s="3758" t="n"/>
      <c r="AY575" s="3758" t="n"/>
      <c r="AZ575" s="3758" t="n"/>
      <c r="BA575" s="1979" t="n"/>
      <c r="BB575" s="1982" t="n"/>
    </row>
    <row r="576">
      <c r="A576" s="1978" t="n"/>
      <c r="B576" s="1979" t="n"/>
      <c r="C576" s="1980" t="n"/>
      <c r="D576" s="3758" t="n"/>
      <c r="E576" s="3758" t="n"/>
      <c r="F576" s="3758" t="n"/>
      <c r="G576" s="3758" t="n"/>
      <c r="H576" s="3758" t="n"/>
      <c r="I576" s="3758" t="n"/>
      <c r="J576" s="3758" t="n"/>
      <c r="K576" s="3758" t="n"/>
      <c r="L576" s="3758" t="n"/>
      <c r="M576" s="3758" t="n"/>
      <c r="N576" s="3758" t="n"/>
      <c r="O576" s="3758" t="n"/>
      <c r="P576" s="1979" t="n"/>
      <c r="Q576" s="3758" t="n"/>
      <c r="R576" s="3758" t="n"/>
      <c r="S576" s="3758" t="n"/>
      <c r="T576" s="3758" t="n"/>
      <c r="U576" s="3758" t="n"/>
      <c r="V576" s="3758" t="n"/>
      <c r="W576" s="3758" t="n"/>
      <c r="X576" s="3758" t="n"/>
      <c r="Y576" s="3758" t="n"/>
      <c r="Z576" s="3758" t="n"/>
      <c r="AA576" s="3758" t="n"/>
      <c r="AB576" s="3758" t="n"/>
      <c r="AC576" s="3758" t="n"/>
      <c r="AD576" s="3758" t="n"/>
      <c r="AE576" s="3758" t="n"/>
      <c r="AF576" s="3758" t="n"/>
      <c r="AG576" s="3758" t="n"/>
      <c r="AH576" s="3758" t="n"/>
      <c r="AI576" s="3758" t="n"/>
      <c r="AJ576" s="3758" t="n"/>
      <c r="AK576" s="3758" t="n"/>
      <c r="AL576" s="3758" t="n"/>
      <c r="AM576" s="3758" t="n"/>
      <c r="AN576" s="3758" t="n"/>
      <c r="AO576" s="3758" t="n"/>
      <c r="AP576" s="3758" t="n"/>
      <c r="AQ576" s="3758" t="n"/>
      <c r="AR576" s="3758" t="n"/>
      <c r="AS576" s="3758" t="n"/>
      <c r="AT576" s="3758" t="n"/>
      <c r="AU576" s="3758" t="n"/>
      <c r="AV576" s="3758" t="n"/>
      <c r="AW576" s="3758" t="n"/>
      <c r="AX576" s="3758" t="n"/>
      <c r="AY576" s="3758" t="n"/>
      <c r="AZ576" s="3758" t="n"/>
      <c r="BA576" s="1979" t="n"/>
      <c r="BB576" s="1982" t="n"/>
    </row>
    <row r="577">
      <c r="A577" s="1978" t="n"/>
      <c r="B577" s="1979" t="n"/>
      <c r="C577" s="1980" t="n"/>
      <c r="D577" s="3758" t="n"/>
      <c r="E577" s="3758" t="n"/>
      <c r="F577" s="3758" t="n"/>
      <c r="G577" s="3758" t="n"/>
      <c r="H577" s="3758" t="n"/>
      <c r="I577" s="3758" t="n"/>
      <c r="J577" s="3758" t="n"/>
      <c r="K577" s="3758" t="n"/>
      <c r="L577" s="3758" t="n"/>
      <c r="M577" s="3758" t="n"/>
      <c r="N577" s="3758" t="n"/>
      <c r="O577" s="3758" t="n"/>
      <c r="P577" s="1979" t="n"/>
      <c r="Q577" s="3758" t="n"/>
      <c r="R577" s="3758" t="n"/>
      <c r="S577" s="3758" t="n"/>
      <c r="T577" s="3758" t="n"/>
      <c r="U577" s="3758" t="n"/>
      <c r="V577" s="3758" t="n"/>
      <c r="W577" s="3758" t="n"/>
      <c r="X577" s="3758" t="n"/>
      <c r="Y577" s="3758" t="n"/>
      <c r="Z577" s="3758" t="n"/>
      <c r="AA577" s="3758" t="n"/>
      <c r="AB577" s="3758" t="n"/>
      <c r="AC577" s="3758" t="n"/>
      <c r="AD577" s="3758" t="n"/>
      <c r="AE577" s="3758" t="n"/>
      <c r="AF577" s="3758" t="n"/>
      <c r="AG577" s="3758" t="n"/>
      <c r="AH577" s="3758" t="n"/>
      <c r="AI577" s="3758" t="n"/>
      <c r="AJ577" s="3758" t="n"/>
      <c r="AK577" s="3758" t="n"/>
      <c r="AL577" s="3758" t="n"/>
      <c r="AM577" s="3758" t="n"/>
      <c r="AN577" s="3758" t="n"/>
      <c r="AO577" s="3758" t="n"/>
      <c r="AP577" s="3758" t="n"/>
      <c r="AQ577" s="3758" t="n"/>
      <c r="AR577" s="3758" t="n"/>
      <c r="AS577" s="3758" t="n"/>
      <c r="AT577" s="3758" t="n"/>
      <c r="AU577" s="3758" t="n"/>
      <c r="AV577" s="3758" t="n"/>
      <c r="AW577" s="3758" t="n"/>
      <c r="AX577" s="3758" t="n"/>
      <c r="AY577" s="3758" t="n"/>
      <c r="AZ577" s="3758" t="n"/>
      <c r="BA577" s="1979" t="n"/>
      <c r="BB577" s="1982" t="n"/>
    </row>
    <row r="578">
      <c r="A578" s="1978" t="n"/>
      <c r="B578" s="1979" t="n"/>
      <c r="C578" s="1980" t="n"/>
      <c r="D578" s="3758" t="n"/>
      <c r="E578" s="3758" t="n"/>
      <c r="F578" s="3758" t="n"/>
      <c r="G578" s="3758" t="n"/>
      <c r="H578" s="3758" t="n"/>
      <c r="I578" s="3758" t="n"/>
      <c r="J578" s="3758" t="n"/>
      <c r="K578" s="3758" t="n"/>
      <c r="L578" s="3758" t="n"/>
      <c r="M578" s="3758" t="n"/>
      <c r="N578" s="3758" t="n"/>
      <c r="O578" s="3758" t="n"/>
      <c r="P578" s="1979" t="n"/>
      <c r="Q578" s="3758" t="n"/>
      <c r="R578" s="3758" t="n"/>
      <c r="S578" s="3758" t="n"/>
      <c r="T578" s="3758" t="n"/>
      <c r="U578" s="3758" t="n"/>
      <c r="V578" s="3758" t="n"/>
      <c r="W578" s="3758" t="n"/>
      <c r="X578" s="3758" t="n"/>
      <c r="Y578" s="3758" t="n"/>
      <c r="Z578" s="3758" t="n"/>
      <c r="AA578" s="3758" t="n"/>
      <c r="AB578" s="3758" t="n"/>
      <c r="AC578" s="3758" t="n"/>
      <c r="AD578" s="3758" t="n"/>
      <c r="AE578" s="3758" t="n"/>
      <c r="AF578" s="3758" t="n"/>
      <c r="AG578" s="3758" t="n"/>
      <c r="AH578" s="3758" t="n"/>
      <c r="AI578" s="3758" t="n"/>
      <c r="AJ578" s="3758" t="n"/>
      <c r="AK578" s="3758" t="n"/>
      <c r="AL578" s="3758" t="n"/>
      <c r="AM578" s="3758" t="n"/>
      <c r="AN578" s="3758" t="n"/>
      <c r="AO578" s="3758" t="n"/>
      <c r="AP578" s="3758" t="n"/>
      <c r="AQ578" s="3758" t="n"/>
      <c r="AR578" s="3758" t="n"/>
      <c r="AS578" s="3758" t="n"/>
      <c r="AT578" s="3758" t="n"/>
      <c r="AU578" s="3758" t="n"/>
      <c r="AV578" s="3758" t="n"/>
      <c r="AW578" s="3758" t="n"/>
      <c r="AX578" s="3758" t="n"/>
      <c r="AY578" s="3758" t="n"/>
      <c r="AZ578" s="3758" t="n"/>
      <c r="BA578" s="1979" t="n"/>
      <c r="BB578" s="1982" t="n"/>
    </row>
    <row r="579">
      <c r="A579" s="1978" t="n"/>
      <c r="B579" s="1979" t="n"/>
      <c r="C579" s="1980" t="n"/>
      <c r="D579" s="3758" t="n"/>
      <c r="E579" s="3758" t="n"/>
      <c r="F579" s="3758" t="n"/>
      <c r="G579" s="3758" t="n"/>
      <c r="H579" s="3758" t="n"/>
      <c r="I579" s="3758" t="n"/>
      <c r="J579" s="3758" t="n"/>
      <c r="K579" s="3758" t="n"/>
      <c r="L579" s="3758" t="n"/>
      <c r="M579" s="3758" t="n"/>
      <c r="N579" s="3758" t="n"/>
      <c r="O579" s="3758" t="n"/>
      <c r="P579" s="1979" t="n"/>
      <c r="Q579" s="3758" t="n"/>
      <c r="R579" s="3758" t="n"/>
      <c r="S579" s="3758" t="n"/>
      <c r="T579" s="3758" t="n"/>
      <c r="U579" s="3758" t="n"/>
      <c r="V579" s="3758" t="n"/>
      <c r="W579" s="3758" t="n"/>
      <c r="X579" s="3758" t="n"/>
      <c r="Y579" s="3758" t="n"/>
      <c r="Z579" s="3758" t="n"/>
      <c r="AA579" s="3758" t="n"/>
      <c r="AB579" s="3758" t="n"/>
      <c r="AC579" s="3758" t="n"/>
      <c r="AD579" s="3758" t="n"/>
      <c r="AE579" s="3758" t="n"/>
      <c r="AF579" s="3758" t="n"/>
      <c r="AG579" s="3758" t="n"/>
      <c r="AH579" s="3758" t="n"/>
      <c r="AI579" s="3758" t="n"/>
      <c r="AJ579" s="3758" t="n"/>
      <c r="AK579" s="3758" t="n"/>
      <c r="AL579" s="3758" t="n"/>
      <c r="AM579" s="3758" t="n"/>
      <c r="AN579" s="3758" t="n"/>
      <c r="AO579" s="3758" t="n"/>
      <c r="AP579" s="3758" t="n"/>
      <c r="AQ579" s="3758" t="n"/>
      <c r="AR579" s="3758" t="n"/>
      <c r="AS579" s="3758" t="n"/>
      <c r="AT579" s="3758" t="n"/>
      <c r="AU579" s="3758" t="n"/>
      <c r="AV579" s="3758" t="n"/>
      <c r="AW579" s="3758" t="n"/>
      <c r="AX579" s="3758" t="n"/>
      <c r="AY579" s="3758" t="n"/>
      <c r="AZ579" s="3758" t="n"/>
      <c r="BA579" s="1979" t="n"/>
      <c r="BB579" s="1982" t="n"/>
    </row>
    <row r="580">
      <c r="A580" s="1978" t="n"/>
      <c r="B580" s="1979" t="n"/>
      <c r="C580" s="1980" t="n"/>
      <c r="D580" s="3758" t="n"/>
      <c r="E580" s="3758" t="n"/>
      <c r="F580" s="3758" t="n"/>
      <c r="G580" s="3758" t="n"/>
      <c r="H580" s="3758" t="n"/>
      <c r="I580" s="3758" t="n"/>
      <c r="J580" s="3758" t="n"/>
      <c r="K580" s="3758" t="n"/>
      <c r="L580" s="3758" t="n"/>
      <c r="M580" s="3758" t="n"/>
      <c r="N580" s="3758" t="n"/>
      <c r="O580" s="3758" t="n"/>
      <c r="P580" s="1979" t="n"/>
      <c r="Q580" s="3758" t="n"/>
      <c r="R580" s="3758" t="n"/>
      <c r="S580" s="3758" t="n"/>
      <c r="T580" s="3758" t="n"/>
      <c r="U580" s="3758" t="n"/>
      <c r="V580" s="3758" t="n"/>
      <c r="W580" s="3758" t="n"/>
      <c r="X580" s="3758" t="n"/>
      <c r="Y580" s="3758" t="n"/>
      <c r="Z580" s="3758" t="n"/>
      <c r="AA580" s="3758" t="n"/>
      <c r="AB580" s="3758" t="n"/>
      <c r="AC580" s="3758" t="n"/>
      <c r="AD580" s="3758" t="n"/>
      <c r="AE580" s="3758" t="n"/>
      <c r="AF580" s="3758" t="n"/>
      <c r="AG580" s="3758" t="n"/>
      <c r="AH580" s="3758" t="n"/>
      <c r="AI580" s="3758" t="n"/>
      <c r="AJ580" s="3758" t="n"/>
      <c r="AK580" s="3758" t="n"/>
      <c r="AL580" s="3758" t="n"/>
      <c r="AM580" s="3758" t="n"/>
      <c r="AN580" s="3758" t="n"/>
      <c r="AO580" s="3758" t="n"/>
      <c r="AP580" s="3758" t="n"/>
      <c r="AQ580" s="3758" t="n"/>
      <c r="AR580" s="3758" t="n"/>
      <c r="AS580" s="3758" t="n"/>
      <c r="AT580" s="3758" t="n"/>
      <c r="AU580" s="3758" t="n"/>
      <c r="AV580" s="3758" t="n"/>
      <c r="AW580" s="3758" t="n"/>
      <c r="AX580" s="3758" t="n"/>
      <c r="AY580" s="3758" t="n"/>
      <c r="AZ580" s="3758" t="n"/>
      <c r="BA580" s="1979" t="n"/>
      <c r="BB580" s="1982" t="n"/>
    </row>
    <row r="581">
      <c r="A581" s="1978" t="n"/>
      <c r="B581" s="1979" t="n"/>
      <c r="C581" s="1980" t="n"/>
      <c r="D581" s="3758" t="n"/>
      <c r="E581" s="3758" t="n"/>
      <c r="F581" s="3758" t="n"/>
      <c r="G581" s="3758" t="n"/>
      <c r="H581" s="3758" t="n"/>
      <c r="I581" s="3758" t="n"/>
      <c r="J581" s="3758" t="n"/>
      <c r="K581" s="3758" t="n"/>
      <c r="L581" s="3758" t="n"/>
      <c r="M581" s="3758" t="n"/>
      <c r="N581" s="3758" t="n"/>
      <c r="O581" s="3758" t="n"/>
      <c r="P581" s="1979" t="n"/>
      <c r="Q581" s="3758" t="n"/>
      <c r="R581" s="3758" t="n"/>
      <c r="S581" s="3758" t="n"/>
      <c r="T581" s="3758" t="n"/>
      <c r="U581" s="3758" t="n"/>
      <c r="V581" s="3758" t="n"/>
      <c r="W581" s="3758" t="n"/>
      <c r="X581" s="3758" t="n"/>
      <c r="Y581" s="3758" t="n"/>
      <c r="Z581" s="3758" t="n"/>
      <c r="AA581" s="3758" t="n"/>
      <c r="AB581" s="3758" t="n"/>
      <c r="AC581" s="3758" t="n"/>
      <c r="AD581" s="3758" t="n"/>
      <c r="AE581" s="3758" t="n"/>
      <c r="AF581" s="3758" t="n"/>
      <c r="AG581" s="3758" t="n"/>
      <c r="AH581" s="3758" t="n"/>
      <c r="AI581" s="3758" t="n"/>
      <c r="AJ581" s="3758" t="n"/>
      <c r="AK581" s="3758" t="n"/>
      <c r="AL581" s="3758" t="n"/>
      <c r="AM581" s="3758" t="n"/>
      <c r="AN581" s="3758" t="n"/>
      <c r="AO581" s="3758" t="n"/>
      <c r="AP581" s="3758" t="n"/>
      <c r="AQ581" s="3758" t="n"/>
      <c r="AR581" s="3758" t="n"/>
      <c r="AS581" s="3758" t="n"/>
      <c r="AT581" s="3758" t="n"/>
      <c r="AU581" s="3758" t="n"/>
      <c r="AV581" s="3758" t="n"/>
      <c r="AW581" s="3758" t="n"/>
      <c r="AX581" s="3758" t="n"/>
      <c r="AY581" s="3758" t="n"/>
      <c r="AZ581" s="3758" t="n"/>
      <c r="BA581" s="1979" t="n"/>
      <c r="BB581" s="1982" t="n"/>
    </row>
    <row r="582">
      <c r="A582" s="1978" t="n"/>
      <c r="B582" s="1979" t="n"/>
      <c r="C582" s="1980" t="n"/>
      <c r="D582" s="3758" t="n"/>
      <c r="E582" s="3758" t="n"/>
      <c r="F582" s="3758" t="n"/>
      <c r="G582" s="3758" t="n"/>
      <c r="H582" s="3758" t="n"/>
      <c r="I582" s="3758" t="n"/>
      <c r="J582" s="3758" t="n"/>
      <c r="K582" s="3758" t="n"/>
      <c r="L582" s="3758" t="n"/>
      <c r="M582" s="3758" t="n"/>
      <c r="N582" s="3758" t="n"/>
      <c r="O582" s="3758" t="n"/>
      <c r="P582" s="1979" t="n"/>
      <c r="Q582" s="3758" t="n"/>
      <c r="R582" s="3758" t="n"/>
      <c r="S582" s="3758" t="n"/>
      <c r="T582" s="3758" t="n"/>
      <c r="U582" s="3758" t="n"/>
      <c r="V582" s="3758" t="n"/>
      <c r="W582" s="3758" t="n"/>
      <c r="X582" s="3758" t="n"/>
      <c r="Y582" s="3758" t="n"/>
      <c r="Z582" s="3758" t="n"/>
      <c r="AA582" s="3758" t="n"/>
      <c r="AB582" s="3758" t="n"/>
      <c r="AC582" s="3758" t="n"/>
      <c r="AD582" s="3758" t="n"/>
      <c r="AE582" s="3758" t="n"/>
      <c r="AF582" s="3758" t="n"/>
      <c r="AG582" s="3758" t="n"/>
      <c r="AH582" s="3758" t="n"/>
      <c r="AI582" s="3758" t="n"/>
      <c r="AJ582" s="3758" t="n"/>
      <c r="AK582" s="3758" t="n"/>
      <c r="AL582" s="3758" t="n"/>
      <c r="AM582" s="3758" t="n"/>
      <c r="AN582" s="3758" t="n"/>
      <c r="AO582" s="3758" t="n"/>
      <c r="AP582" s="3758" t="n"/>
      <c r="AQ582" s="3758" t="n"/>
      <c r="AR582" s="3758" t="n"/>
      <c r="AS582" s="3758" t="n"/>
      <c r="AT582" s="3758" t="n"/>
      <c r="AU582" s="3758" t="n"/>
      <c r="AV582" s="3758" t="n"/>
      <c r="AW582" s="3758" t="n"/>
      <c r="AX582" s="3758" t="n"/>
      <c r="AY582" s="3758" t="n"/>
      <c r="AZ582" s="3758" t="n"/>
      <c r="BA582" s="1979" t="n"/>
      <c r="BB582" s="1982" t="n"/>
    </row>
    <row r="583">
      <c r="A583" s="1978" t="n"/>
      <c r="B583" s="1979" t="n"/>
      <c r="C583" s="1980" t="n"/>
      <c r="D583" s="3758" t="n"/>
      <c r="E583" s="3758" t="n"/>
      <c r="F583" s="3758" t="n"/>
      <c r="G583" s="3758" t="n"/>
      <c r="H583" s="3758" t="n"/>
      <c r="I583" s="3758" t="n"/>
      <c r="J583" s="3758" t="n"/>
      <c r="K583" s="3758" t="n"/>
      <c r="L583" s="3758" t="n"/>
      <c r="M583" s="3758" t="n"/>
      <c r="N583" s="3758" t="n"/>
      <c r="O583" s="3758" t="n"/>
      <c r="P583" s="1979" t="n"/>
      <c r="Q583" s="3758" t="n"/>
      <c r="R583" s="3758" t="n"/>
      <c r="S583" s="3758" t="n"/>
      <c r="T583" s="3758" t="n"/>
      <c r="U583" s="3758" t="n"/>
      <c r="V583" s="3758" t="n"/>
      <c r="W583" s="3758" t="n"/>
      <c r="X583" s="3758" t="n"/>
      <c r="Y583" s="3758" t="n"/>
      <c r="Z583" s="3758" t="n"/>
      <c r="AA583" s="3758" t="n"/>
      <c r="AB583" s="3758" t="n"/>
      <c r="AC583" s="3758" t="n"/>
      <c r="AD583" s="3758" t="n"/>
      <c r="AE583" s="3758" t="n"/>
      <c r="AF583" s="3758" t="n"/>
      <c r="AG583" s="3758" t="n"/>
      <c r="AH583" s="3758" t="n"/>
      <c r="AI583" s="3758" t="n"/>
      <c r="AJ583" s="3758" t="n"/>
      <c r="AK583" s="3758" t="n"/>
      <c r="AL583" s="3758" t="n"/>
      <c r="AM583" s="3758" t="n"/>
      <c r="AN583" s="3758" t="n"/>
      <c r="AO583" s="3758" t="n"/>
      <c r="AP583" s="3758" t="n"/>
      <c r="AQ583" s="3758" t="n"/>
      <c r="AR583" s="3758" t="n"/>
      <c r="AS583" s="3758" t="n"/>
      <c r="AT583" s="3758" t="n"/>
      <c r="AU583" s="3758" t="n"/>
      <c r="AV583" s="3758" t="n"/>
      <c r="AW583" s="3758" t="n"/>
      <c r="AX583" s="3758" t="n"/>
      <c r="AY583" s="3758" t="n"/>
      <c r="AZ583" s="3758" t="n"/>
      <c r="BA583" s="1979" t="n"/>
      <c r="BB583" s="1982" t="n"/>
    </row>
    <row r="584">
      <c r="A584" s="1978" t="n"/>
      <c r="B584" s="1979" t="n"/>
      <c r="C584" s="1980" t="n"/>
      <c r="D584" s="3758" t="n"/>
      <c r="E584" s="3758" t="n"/>
      <c r="F584" s="3758" t="n"/>
      <c r="G584" s="3758" t="n"/>
      <c r="H584" s="3758" t="n"/>
      <c r="I584" s="3758" t="n"/>
      <c r="J584" s="3758" t="n"/>
      <c r="K584" s="3758" t="n"/>
      <c r="L584" s="3758" t="n"/>
      <c r="M584" s="3758" t="n"/>
      <c r="N584" s="3758" t="n"/>
      <c r="O584" s="3758" t="n"/>
      <c r="P584" s="1979" t="n"/>
      <c r="Q584" s="3758" t="n"/>
      <c r="R584" s="3758" t="n"/>
      <c r="S584" s="3758" t="n"/>
      <c r="T584" s="3758" t="n"/>
      <c r="U584" s="3758" t="n"/>
      <c r="V584" s="3758" t="n"/>
      <c r="W584" s="3758" t="n"/>
      <c r="X584" s="3758" t="n"/>
      <c r="Y584" s="3758" t="n"/>
      <c r="Z584" s="3758" t="n"/>
      <c r="AA584" s="3758" t="n"/>
      <c r="AB584" s="3758" t="n"/>
      <c r="AC584" s="3758" t="n"/>
      <c r="AD584" s="3758" t="n"/>
      <c r="AE584" s="3758" t="n"/>
      <c r="AF584" s="3758" t="n"/>
      <c r="AG584" s="3758" t="n"/>
      <c r="AH584" s="3758" t="n"/>
      <c r="AI584" s="3758" t="n"/>
      <c r="AJ584" s="3758" t="n"/>
      <c r="AK584" s="3758" t="n"/>
      <c r="AL584" s="3758" t="n"/>
      <c r="AM584" s="3758" t="n"/>
      <c r="AN584" s="3758" t="n"/>
      <c r="AO584" s="3758" t="n"/>
      <c r="AP584" s="3758" t="n"/>
      <c r="AQ584" s="3758" t="n"/>
      <c r="AR584" s="3758" t="n"/>
      <c r="AS584" s="3758" t="n"/>
      <c r="AT584" s="3758" t="n"/>
      <c r="AU584" s="3758" t="n"/>
      <c r="AV584" s="3758" t="n"/>
      <c r="AW584" s="3758" t="n"/>
      <c r="AX584" s="3758" t="n"/>
      <c r="AY584" s="3758" t="n"/>
      <c r="AZ584" s="3758" t="n"/>
      <c r="BA584" s="1979" t="n"/>
      <c r="BB584" s="1982" t="n"/>
    </row>
    <row r="585">
      <c r="A585" s="1978" t="n"/>
      <c r="B585" s="1979" t="n"/>
      <c r="C585" s="1980" t="n"/>
      <c r="D585" s="3758" t="n"/>
      <c r="E585" s="3758" t="n"/>
      <c r="F585" s="3758" t="n"/>
      <c r="G585" s="3758" t="n"/>
      <c r="H585" s="3758" t="n"/>
      <c r="I585" s="3758" t="n"/>
      <c r="J585" s="3758" t="n"/>
      <c r="K585" s="3758" t="n"/>
      <c r="L585" s="3758" t="n"/>
      <c r="M585" s="3758" t="n"/>
      <c r="N585" s="3758" t="n"/>
      <c r="O585" s="3758" t="n"/>
      <c r="P585" s="1979" t="n"/>
      <c r="Q585" s="3758" t="n"/>
      <c r="R585" s="3758" t="n"/>
      <c r="S585" s="3758" t="n"/>
      <c r="T585" s="3758" t="n"/>
      <c r="U585" s="3758" t="n"/>
      <c r="V585" s="3758" t="n"/>
      <c r="W585" s="3758" t="n"/>
      <c r="X585" s="3758" t="n"/>
      <c r="Y585" s="3758" t="n"/>
      <c r="Z585" s="3758" t="n"/>
      <c r="AA585" s="3758" t="n"/>
      <c r="AB585" s="3758" t="n"/>
      <c r="AC585" s="3758" t="n"/>
      <c r="AD585" s="3758" t="n"/>
      <c r="AE585" s="3758" t="n"/>
      <c r="AF585" s="3758" t="n"/>
      <c r="AG585" s="3758" t="n"/>
      <c r="AH585" s="3758" t="n"/>
      <c r="AI585" s="3758" t="n"/>
      <c r="AJ585" s="3758" t="n"/>
      <c r="AK585" s="3758" t="n"/>
      <c r="AL585" s="3758" t="n"/>
      <c r="AM585" s="3758" t="n"/>
      <c r="AN585" s="3758" t="n"/>
      <c r="AO585" s="3758" t="n"/>
      <c r="AP585" s="3758" t="n"/>
      <c r="AQ585" s="3758" t="n"/>
      <c r="AR585" s="3758" t="n"/>
      <c r="AS585" s="3758" t="n"/>
      <c r="AT585" s="3758" t="n"/>
      <c r="AU585" s="3758" t="n"/>
      <c r="AV585" s="3758" t="n"/>
      <c r="AW585" s="3758" t="n"/>
      <c r="AX585" s="3758" t="n"/>
      <c r="AY585" s="3758" t="n"/>
      <c r="AZ585" s="3758" t="n"/>
      <c r="BA585" s="1979" t="n"/>
      <c r="BB585" s="1982" t="n"/>
    </row>
    <row r="586">
      <c r="A586" s="1978" t="n"/>
      <c r="B586" s="1979" t="n"/>
      <c r="C586" s="1980" t="n"/>
      <c r="D586" s="3758" t="n"/>
      <c r="E586" s="3758" t="n"/>
      <c r="F586" s="3758" t="n"/>
      <c r="G586" s="3758" t="n"/>
      <c r="H586" s="3758" t="n"/>
      <c r="I586" s="3758" t="n"/>
      <c r="J586" s="3758" t="n"/>
      <c r="K586" s="3758" t="n"/>
      <c r="L586" s="3758" t="n"/>
      <c r="M586" s="3758" t="n"/>
      <c r="N586" s="3758" t="n"/>
      <c r="O586" s="3758" t="n"/>
      <c r="P586" s="1979" t="n"/>
      <c r="Q586" s="3758" t="n"/>
      <c r="R586" s="3758" t="n"/>
      <c r="S586" s="3758" t="n"/>
      <c r="T586" s="3758" t="n"/>
      <c r="U586" s="3758" t="n"/>
      <c r="V586" s="3758" t="n"/>
      <c r="W586" s="3758" t="n"/>
      <c r="X586" s="3758" t="n"/>
      <c r="Y586" s="3758" t="n"/>
      <c r="Z586" s="3758" t="n"/>
      <c r="AA586" s="3758" t="n"/>
      <c r="AB586" s="3758" t="n"/>
      <c r="AC586" s="3758" t="n"/>
      <c r="AD586" s="3758" t="n"/>
      <c r="AE586" s="3758" t="n"/>
      <c r="AF586" s="3758" t="n"/>
      <c r="AG586" s="3758" t="n"/>
      <c r="AH586" s="3758" t="n"/>
      <c r="AI586" s="3758" t="n"/>
      <c r="AJ586" s="3758" t="n"/>
      <c r="AK586" s="3758" t="n"/>
      <c r="AL586" s="3758" t="n"/>
      <c r="AM586" s="3758" t="n"/>
      <c r="AN586" s="3758" t="n"/>
      <c r="AO586" s="3758" t="n"/>
      <c r="AP586" s="3758" t="n"/>
      <c r="AQ586" s="3758" t="n"/>
      <c r="AR586" s="3758" t="n"/>
      <c r="AS586" s="3758" t="n"/>
      <c r="AT586" s="3758" t="n"/>
      <c r="AU586" s="3758" t="n"/>
      <c r="AV586" s="3758" t="n"/>
      <c r="AW586" s="3758" t="n"/>
      <c r="AX586" s="3758" t="n"/>
      <c r="AY586" s="3758" t="n"/>
      <c r="AZ586" s="3758" t="n"/>
      <c r="BA586" s="1979" t="n"/>
      <c r="BB586" s="1982" t="n"/>
    </row>
    <row r="587">
      <c r="A587" s="1978" t="n"/>
      <c r="B587" s="1979" t="n"/>
      <c r="C587" s="1980" t="n"/>
      <c r="D587" s="3758" t="n"/>
      <c r="E587" s="3758" t="n"/>
      <c r="F587" s="3758" t="n"/>
      <c r="G587" s="3758" t="n"/>
      <c r="H587" s="3758" t="n"/>
      <c r="I587" s="3758" t="n"/>
      <c r="J587" s="3758" t="n"/>
      <c r="K587" s="3758" t="n"/>
      <c r="L587" s="3758" t="n"/>
      <c r="M587" s="3758" t="n"/>
      <c r="N587" s="3758" t="n"/>
      <c r="O587" s="3758" t="n"/>
      <c r="P587" s="1979" t="n"/>
      <c r="Q587" s="3758" t="n"/>
      <c r="R587" s="3758" t="n"/>
      <c r="S587" s="3758" t="n"/>
      <c r="T587" s="3758" t="n"/>
      <c r="U587" s="3758" t="n"/>
      <c r="V587" s="3758" t="n"/>
      <c r="W587" s="3758" t="n"/>
      <c r="X587" s="3758" t="n"/>
      <c r="Y587" s="3758" t="n"/>
      <c r="Z587" s="3758" t="n"/>
      <c r="AA587" s="3758" t="n"/>
      <c r="AB587" s="3758" t="n"/>
      <c r="AC587" s="3758" t="n"/>
      <c r="AD587" s="3758" t="n"/>
      <c r="AE587" s="3758" t="n"/>
      <c r="AF587" s="3758" t="n"/>
      <c r="AG587" s="3758" t="n"/>
      <c r="AH587" s="3758" t="n"/>
      <c r="AI587" s="3758" t="n"/>
      <c r="AJ587" s="3758" t="n"/>
      <c r="AK587" s="3758" t="n"/>
      <c r="AL587" s="3758" t="n"/>
      <c r="AM587" s="3758" t="n"/>
      <c r="AN587" s="3758" t="n"/>
      <c r="AO587" s="3758" t="n"/>
      <c r="AP587" s="3758" t="n"/>
      <c r="AQ587" s="3758" t="n"/>
      <c r="AR587" s="3758" t="n"/>
      <c r="AS587" s="3758" t="n"/>
      <c r="AT587" s="3758" t="n"/>
      <c r="AU587" s="3758" t="n"/>
      <c r="AV587" s="3758" t="n"/>
      <c r="AW587" s="3758" t="n"/>
      <c r="AX587" s="3758" t="n"/>
      <c r="AY587" s="3758" t="n"/>
      <c r="AZ587" s="3758" t="n"/>
      <c r="BA587" s="1979" t="n"/>
      <c r="BB587" s="1982" t="n"/>
    </row>
    <row r="588">
      <c r="A588" s="1978" t="n"/>
      <c r="B588" s="1979" t="n"/>
      <c r="C588" s="1980" t="n"/>
      <c r="D588" s="3758" t="n"/>
      <c r="E588" s="3758" t="n"/>
      <c r="F588" s="3758" t="n"/>
      <c r="G588" s="3758" t="n"/>
      <c r="H588" s="3758" t="n"/>
      <c r="I588" s="3758" t="n"/>
      <c r="J588" s="3758" t="n"/>
      <c r="K588" s="3758" t="n"/>
      <c r="L588" s="3758" t="n"/>
      <c r="M588" s="3758" t="n"/>
      <c r="N588" s="3758" t="n"/>
      <c r="O588" s="3758" t="n"/>
      <c r="P588" s="1979" t="n"/>
      <c r="Q588" s="3758" t="n"/>
      <c r="R588" s="3758" t="n"/>
      <c r="S588" s="3758" t="n"/>
      <c r="T588" s="3758" t="n"/>
      <c r="U588" s="3758" t="n"/>
      <c r="V588" s="3758" t="n"/>
      <c r="W588" s="3758" t="n"/>
      <c r="X588" s="3758" t="n"/>
      <c r="Y588" s="3758" t="n"/>
      <c r="Z588" s="3758" t="n"/>
      <c r="AA588" s="3758" t="n"/>
      <c r="AB588" s="3758" t="n"/>
      <c r="AC588" s="3758" t="n"/>
      <c r="AD588" s="3758" t="n"/>
      <c r="AE588" s="3758" t="n"/>
      <c r="AF588" s="3758" t="n"/>
      <c r="AG588" s="3758" t="n"/>
      <c r="AH588" s="3758" t="n"/>
      <c r="AI588" s="3758" t="n"/>
      <c r="AJ588" s="3758" t="n"/>
      <c r="AK588" s="3758" t="n"/>
      <c r="AL588" s="3758" t="n"/>
      <c r="AM588" s="3758" t="n"/>
      <c r="AN588" s="3758" t="n"/>
      <c r="AO588" s="3758" t="n"/>
      <c r="AP588" s="3758" t="n"/>
      <c r="AQ588" s="3758" t="n"/>
      <c r="AR588" s="3758" t="n"/>
      <c r="AS588" s="3758" t="n"/>
      <c r="AT588" s="3758" t="n"/>
      <c r="AU588" s="3758" t="n"/>
      <c r="AV588" s="3758" t="n"/>
      <c r="AW588" s="3758" t="n"/>
      <c r="AX588" s="3758" t="n"/>
      <c r="AY588" s="3758" t="n"/>
      <c r="AZ588" s="3758" t="n"/>
      <c r="BA588" s="1979" t="n"/>
      <c r="BB588" s="1982" t="n"/>
    </row>
    <row r="589">
      <c r="A589" s="1978" t="n"/>
      <c r="B589" s="1979" t="n"/>
      <c r="C589" s="1980" t="n"/>
      <c r="D589" s="3758" t="n"/>
      <c r="E589" s="3758" t="n"/>
      <c r="F589" s="3758" t="n"/>
      <c r="G589" s="3758" t="n"/>
      <c r="H589" s="3758" t="n"/>
      <c r="I589" s="3758" t="n"/>
      <c r="J589" s="3758" t="n"/>
      <c r="K589" s="3758" t="n"/>
      <c r="L589" s="3758" t="n"/>
      <c r="M589" s="3758" t="n"/>
      <c r="N589" s="3758" t="n"/>
      <c r="O589" s="3758" t="n"/>
      <c r="P589" s="1979" t="n"/>
      <c r="Q589" s="3758" t="n"/>
      <c r="R589" s="3758" t="n"/>
      <c r="S589" s="3758" t="n"/>
      <c r="T589" s="3758" t="n"/>
      <c r="U589" s="3758" t="n"/>
      <c r="V589" s="3758" t="n"/>
      <c r="W589" s="3758" t="n"/>
      <c r="X589" s="3758" t="n"/>
      <c r="Y589" s="3758" t="n"/>
      <c r="Z589" s="3758" t="n"/>
      <c r="AA589" s="3758" t="n"/>
      <c r="AB589" s="3758" t="n"/>
      <c r="AC589" s="3758" t="n"/>
      <c r="AD589" s="3758" t="n"/>
      <c r="AE589" s="3758" t="n"/>
      <c r="AF589" s="3758" t="n"/>
      <c r="AG589" s="3758" t="n"/>
      <c r="AH589" s="3758" t="n"/>
      <c r="AI589" s="3758" t="n"/>
      <c r="AJ589" s="3758" t="n"/>
      <c r="AK589" s="3758" t="n"/>
      <c r="AL589" s="3758" t="n"/>
      <c r="AM589" s="3758" t="n"/>
      <c r="AN589" s="3758" t="n"/>
      <c r="AO589" s="3758" t="n"/>
      <c r="AP589" s="3758" t="n"/>
      <c r="AQ589" s="3758" t="n"/>
      <c r="AR589" s="3758" t="n"/>
      <c r="AS589" s="3758" t="n"/>
      <c r="AT589" s="3758" t="n"/>
      <c r="AU589" s="3758" t="n"/>
      <c r="AV589" s="3758" t="n"/>
      <c r="AW589" s="3758" t="n"/>
      <c r="AX589" s="3758" t="n"/>
      <c r="AY589" s="3758" t="n"/>
      <c r="AZ589" s="3758" t="n"/>
      <c r="BA589" s="1979" t="n"/>
      <c r="BB589" s="1982" t="n"/>
    </row>
    <row r="590">
      <c r="A590" s="1978" t="n"/>
      <c r="B590" s="1979" t="n"/>
      <c r="C590" s="1980" t="n"/>
      <c r="D590" s="3758" t="n"/>
      <c r="E590" s="3758" t="n"/>
      <c r="F590" s="3758" t="n"/>
      <c r="G590" s="3758" t="n"/>
      <c r="H590" s="3758" t="n"/>
      <c r="I590" s="3758" t="n"/>
      <c r="J590" s="3758" t="n"/>
      <c r="K590" s="3758" t="n"/>
      <c r="L590" s="3758" t="n"/>
      <c r="M590" s="3758" t="n"/>
      <c r="N590" s="3758" t="n"/>
      <c r="O590" s="3758" t="n"/>
      <c r="P590" s="1979" t="n"/>
      <c r="Q590" s="3758" t="n"/>
      <c r="R590" s="3758" t="n"/>
      <c r="S590" s="3758" t="n"/>
      <c r="T590" s="3758" t="n"/>
      <c r="U590" s="3758" t="n"/>
      <c r="V590" s="3758" t="n"/>
      <c r="W590" s="3758" t="n"/>
      <c r="X590" s="3758" t="n"/>
      <c r="Y590" s="3758" t="n"/>
      <c r="Z590" s="3758" t="n"/>
      <c r="AA590" s="3758" t="n"/>
      <c r="AB590" s="3758" t="n"/>
      <c r="AC590" s="3758" t="n"/>
      <c r="AD590" s="3758" t="n"/>
      <c r="AE590" s="3758" t="n"/>
      <c r="AF590" s="3758" t="n"/>
      <c r="AG590" s="3758" t="n"/>
      <c r="AH590" s="3758" t="n"/>
      <c r="AI590" s="3758" t="n"/>
      <c r="AJ590" s="3758" t="n"/>
      <c r="AK590" s="3758" t="n"/>
      <c r="AL590" s="3758" t="n"/>
      <c r="AM590" s="3758" t="n"/>
      <c r="AN590" s="3758" t="n"/>
      <c r="AO590" s="3758" t="n"/>
      <c r="AP590" s="3758" t="n"/>
      <c r="AQ590" s="3758" t="n"/>
      <c r="AR590" s="3758" t="n"/>
      <c r="AS590" s="3758" t="n"/>
      <c r="AT590" s="3758" t="n"/>
      <c r="AU590" s="3758" t="n"/>
      <c r="AV590" s="3758" t="n"/>
      <c r="AW590" s="3758" t="n"/>
      <c r="AX590" s="3758" t="n"/>
      <c r="AY590" s="3758" t="n"/>
      <c r="AZ590" s="3758" t="n"/>
      <c r="BA590" s="1979" t="n"/>
      <c r="BB590" s="1982" t="n"/>
    </row>
    <row r="591">
      <c r="A591" s="1978" t="n"/>
      <c r="B591" s="1979" t="n"/>
      <c r="C591" s="1980" t="n"/>
      <c r="D591" s="3758" t="n"/>
      <c r="E591" s="3758" t="n"/>
      <c r="F591" s="3758" t="n"/>
      <c r="G591" s="3758" t="n"/>
      <c r="H591" s="3758" t="n"/>
      <c r="I591" s="3758" t="n"/>
      <c r="J591" s="3758" t="n"/>
      <c r="K591" s="3758" t="n"/>
      <c r="L591" s="3758" t="n"/>
      <c r="M591" s="3758" t="n"/>
      <c r="N591" s="3758" t="n"/>
      <c r="O591" s="3758" t="n"/>
      <c r="P591" s="1979" t="n"/>
      <c r="Q591" s="3758" t="n"/>
      <c r="R591" s="3758" t="n"/>
      <c r="S591" s="3758" t="n"/>
      <c r="T591" s="3758" t="n"/>
      <c r="U591" s="3758" t="n"/>
      <c r="V591" s="3758" t="n"/>
      <c r="W591" s="3758" t="n"/>
      <c r="X591" s="3758" t="n"/>
      <c r="Y591" s="3758" t="n"/>
      <c r="Z591" s="3758" t="n"/>
      <c r="AA591" s="3758" t="n"/>
      <c r="AB591" s="3758" t="n"/>
      <c r="AC591" s="3758" t="n"/>
      <c r="AD591" s="3758" t="n"/>
      <c r="AE591" s="3758" t="n"/>
      <c r="AF591" s="3758" t="n"/>
      <c r="AG591" s="3758" t="n"/>
      <c r="AH591" s="3758" t="n"/>
      <c r="AI591" s="3758" t="n"/>
      <c r="AJ591" s="3758" t="n"/>
      <c r="AK591" s="3758" t="n"/>
      <c r="AL591" s="3758" t="n"/>
      <c r="AM591" s="3758" t="n"/>
      <c r="AN591" s="3758" t="n"/>
      <c r="AO591" s="3758" t="n"/>
      <c r="AP591" s="3758" t="n"/>
      <c r="AQ591" s="3758" t="n"/>
      <c r="AR591" s="3758" t="n"/>
      <c r="AS591" s="3758" t="n"/>
      <c r="AT591" s="3758" t="n"/>
      <c r="AU591" s="3758" t="n"/>
      <c r="AV591" s="3758" t="n"/>
      <c r="AW591" s="3758" t="n"/>
      <c r="AX591" s="3758" t="n"/>
      <c r="AY591" s="3758" t="n"/>
      <c r="AZ591" s="3758" t="n"/>
      <c r="BA591" s="1979" t="n"/>
      <c r="BB591" s="1982" t="n"/>
    </row>
    <row r="592">
      <c r="A592" s="1978" t="n"/>
      <c r="B592" s="1979" t="n"/>
      <c r="C592" s="1980" t="n"/>
      <c r="D592" s="3758" t="n"/>
      <c r="E592" s="3758" t="n"/>
      <c r="F592" s="3758" t="n"/>
      <c r="G592" s="3758" t="n"/>
      <c r="H592" s="3758" t="n"/>
      <c r="I592" s="3758" t="n"/>
      <c r="J592" s="3758" t="n"/>
      <c r="K592" s="3758" t="n"/>
      <c r="L592" s="3758" t="n"/>
      <c r="M592" s="3758" t="n"/>
      <c r="N592" s="3758" t="n"/>
      <c r="O592" s="3758" t="n"/>
      <c r="P592" s="1979" t="n"/>
      <c r="Q592" s="3758" t="n"/>
      <c r="R592" s="3758" t="n"/>
      <c r="S592" s="3758" t="n"/>
      <c r="T592" s="3758" t="n"/>
      <c r="U592" s="3758" t="n"/>
      <c r="V592" s="3758" t="n"/>
      <c r="W592" s="3758" t="n"/>
      <c r="X592" s="3758" t="n"/>
      <c r="Y592" s="3758" t="n"/>
      <c r="Z592" s="3758" t="n"/>
      <c r="AA592" s="3758" t="n"/>
      <c r="AB592" s="3758" t="n"/>
      <c r="AC592" s="3758" t="n"/>
      <c r="AD592" s="3758" t="n"/>
      <c r="AE592" s="3758" t="n"/>
      <c r="AF592" s="3758" t="n"/>
      <c r="AG592" s="3758" t="n"/>
      <c r="AH592" s="3758" t="n"/>
      <c r="AI592" s="3758" t="n"/>
      <c r="AJ592" s="3758" t="n"/>
      <c r="AK592" s="3758" t="n"/>
      <c r="AL592" s="3758" t="n"/>
      <c r="AM592" s="3758" t="n"/>
      <c r="AN592" s="3758" t="n"/>
      <c r="AO592" s="3758" t="n"/>
      <c r="AP592" s="3758" t="n"/>
      <c r="AQ592" s="3758" t="n"/>
      <c r="AR592" s="3758" t="n"/>
      <c r="AS592" s="3758" t="n"/>
      <c r="AT592" s="3758" t="n"/>
      <c r="AU592" s="3758" t="n"/>
      <c r="AV592" s="3758" t="n"/>
      <c r="AW592" s="3758" t="n"/>
      <c r="AX592" s="3758" t="n"/>
      <c r="AY592" s="3758" t="n"/>
      <c r="AZ592" s="3758" t="n"/>
      <c r="BA592" s="1979" t="n"/>
      <c r="BB592" s="1982" t="n"/>
    </row>
    <row r="593">
      <c r="A593" s="1978" t="n"/>
      <c r="B593" s="1979" t="n"/>
      <c r="C593" s="1980" t="n"/>
      <c r="D593" s="3758" t="n"/>
      <c r="E593" s="3758" t="n"/>
      <c r="F593" s="3758" t="n"/>
      <c r="G593" s="3758" t="n"/>
      <c r="H593" s="3758" t="n"/>
      <c r="I593" s="3758" t="n"/>
      <c r="J593" s="3758" t="n"/>
      <c r="K593" s="3758" t="n"/>
      <c r="L593" s="3758" t="n"/>
      <c r="M593" s="3758" t="n"/>
      <c r="N593" s="3758" t="n"/>
      <c r="O593" s="3758" t="n"/>
      <c r="P593" s="1979" t="n"/>
      <c r="Q593" s="3758" t="n"/>
      <c r="R593" s="3758" t="n"/>
      <c r="S593" s="3758" t="n"/>
      <c r="T593" s="3758" t="n"/>
      <c r="U593" s="3758" t="n"/>
      <c r="V593" s="3758" t="n"/>
      <c r="W593" s="3758" t="n"/>
      <c r="X593" s="3758" t="n"/>
      <c r="Y593" s="3758" t="n"/>
      <c r="Z593" s="3758" t="n"/>
      <c r="AA593" s="3758" t="n"/>
      <c r="AB593" s="3758" t="n"/>
      <c r="AC593" s="3758" t="n"/>
      <c r="AD593" s="3758" t="n"/>
      <c r="AE593" s="3758" t="n"/>
      <c r="AF593" s="3758" t="n"/>
      <c r="AG593" s="3758" t="n"/>
      <c r="AH593" s="3758" t="n"/>
      <c r="AI593" s="3758" t="n"/>
      <c r="AJ593" s="3758" t="n"/>
      <c r="AK593" s="3758" t="n"/>
      <c r="AL593" s="3758" t="n"/>
      <c r="AM593" s="3758" t="n"/>
      <c r="AN593" s="3758" t="n"/>
      <c r="AO593" s="3758" t="n"/>
      <c r="AP593" s="3758" t="n"/>
      <c r="AQ593" s="3758" t="n"/>
      <c r="AR593" s="3758" t="n"/>
      <c r="AS593" s="3758" t="n"/>
      <c r="AT593" s="3758" t="n"/>
      <c r="AU593" s="3758" t="n"/>
      <c r="AV593" s="3758" t="n"/>
      <c r="AW593" s="3758" t="n"/>
      <c r="AX593" s="3758" t="n"/>
      <c r="AY593" s="3758" t="n"/>
      <c r="AZ593" s="3758" t="n"/>
      <c r="BA593" s="1979" t="n"/>
      <c r="BB593" s="1982" t="n"/>
    </row>
    <row r="594">
      <c r="A594" s="1978" t="n"/>
      <c r="B594" s="1979" t="n"/>
      <c r="C594" s="1980" t="n"/>
      <c r="D594" s="3758" t="n"/>
      <c r="E594" s="3758" t="n"/>
      <c r="F594" s="3758" t="n"/>
      <c r="G594" s="3758" t="n"/>
      <c r="H594" s="3758" t="n"/>
      <c r="I594" s="3758" t="n"/>
      <c r="J594" s="3758" t="n"/>
      <c r="K594" s="3758" t="n"/>
      <c r="L594" s="3758" t="n"/>
      <c r="M594" s="3758" t="n"/>
      <c r="N594" s="3758" t="n"/>
      <c r="O594" s="3758" t="n"/>
      <c r="P594" s="1979" t="n"/>
      <c r="Q594" s="3758" t="n"/>
      <c r="R594" s="3758" t="n"/>
      <c r="S594" s="3758" t="n"/>
      <c r="T594" s="3758" t="n"/>
      <c r="U594" s="3758" t="n"/>
      <c r="V594" s="3758" t="n"/>
      <c r="W594" s="3758" t="n"/>
      <c r="X594" s="3758" t="n"/>
      <c r="Y594" s="3758" t="n"/>
      <c r="Z594" s="3758" t="n"/>
      <c r="AA594" s="3758" t="n"/>
      <c r="AB594" s="3758" t="n"/>
      <c r="AC594" s="3758" t="n"/>
      <c r="AD594" s="3758" t="n"/>
      <c r="AE594" s="3758" t="n"/>
      <c r="AF594" s="3758" t="n"/>
      <c r="AG594" s="3758" t="n"/>
      <c r="AH594" s="3758" t="n"/>
      <c r="AI594" s="3758" t="n"/>
      <c r="AJ594" s="3758" t="n"/>
      <c r="AK594" s="3758" t="n"/>
      <c r="AL594" s="3758" t="n"/>
      <c r="AM594" s="3758" t="n"/>
      <c r="AN594" s="3758" t="n"/>
      <c r="AO594" s="3758" t="n"/>
      <c r="AP594" s="3758" t="n"/>
      <c r="AQ594" s="3758" t="n"/>
      <c r="AR594" s="3758" t="n"/>
      <c r="AS594" s="3758" t="n"/>
      <c r="AT594" s="3758" t="n"/>
      <c r="AU594" s="3758" t="n"/>
      <c r="AV594" s="3758" t="n"/>
      <c r="AW594" s="3758" t="n"/>
      <c r="AX594" s="3758" t="n"/>
      <c r="AY594" s="3758" t="n"/>
      <c r="AZ594" s="3758" t="n"/>
      <c r="BA594" s="1979" t="n"/>
      <c r="BB594" s="1982" t="n"/>
    </row>
    <row r="595">
      <c r="A595" s="1978" t="n"/>
      <c r="B595" s="1979" t="n"/>
      <c r="C595" s="1980" t="n"/>
      <c r="D595" s="3758" t="n"/>
      <c r="E595" s="3758" t="n"/>
      <c r="F595" s="3758" t="n"/>
      <c r="G595" s="3758" t="n"/>
      <c r="H595" s="3758" t="n"/>
      <c r="I595" s="3758" t="n"/>
      <c r="J595" s="3758" t="n"/>
      <c r="K595" s="3758" t="n"/>
      <c r="L595" s="3758" t="n"/>
      <c r="M595" s="3758" t="n"/>
      <c r="N595" s="3758" t="n"/>
      <c r="O595" s="3758" t="n"/>
      <c r="P595" s="1979" t="n"/>
      <c r="Q595" s="3758" t="n"/>
      <c r="R595" s="3758" t="n"/>
      <c r="S595" s="3758" t="n"/>
      <c r="T595" s="3758" t="n"/>
      <c r="U595" s="3758" t="n"/>
      <c r="V595" s="3758" t="n"/>
      <c r="W595" s="3758" t="n"/>
      <c r="X595" s="3758" t="n"/>
      <c r="Y595" s="3758" t="n"/>
      <c r="Z595" s="3758" t="n"/>
      <c r="AA595" s="3758" t="n"/>
      <c r="AB595" s="3758" t="n"/>
      <c r="AC595" s="3758" t="n"/>
      <c r="AD595" s="3758" t="n"/>
      <c r="AE595" s="3758" t="n"/>
      <c r="AF595" s="3758" t="n"/>
      <c r="AG595" s="3758" t="n"/>
      <c r="AH595" s="3758" t="n"/>
      <c r="AI595" s="3758" t="n"/>
      <c r="AJ595" s="3758" t="n"/>
      <c r="AK595" s="3758" t="n"/>
      <c r="AL595" s="3758" t="n"/>
      <c r="AM595" s="3758" t="n"/>
      <c r="AN595" s="3758" t="n"/>
      <c r="AO595" s="3758" t="n"/>
      <c r="AP595" s="3758" t="n"/>
      <c r="AQ595" s="3758" t="n"/>
      <c r="AR595" s="3758" t="n"/>
      <c r="AS595" s="3758" t="n"/>
      <c r="AT595" s="3758" t="n"/>
      <c r="AU595" s="3758" t="n"/>
      <c r="AV595" s="3758" t="n"/>
      <c r="AW595" s="3758" t="n"/>
      <c r="AX595" s="3758" t="n"/>
      <c r="AY595" s="3758" t="n"/>
      <c r="AZ595" s="3758" t="n"/>
      <c r="BA595" s="1979" t="n"/>
      <c r="BB595" s="1982" t="n"/>
    </row>
    <row r="596">
      <c r="A596" s="1978" t="n"/>
      <c r="B596" s="1979" t="n"/>
      <c r="C596" s="1980" t="n"/>
      <c r="D596" s="3758" t="n"/>
      <c r="E596" s="3758" t="n"/>
      <c r="F596" s="3758" t="n"/>
      <c r="G596" s="3758" t="n"/>
      <c r="H596" s="3758" t="n"/>
      <c r="I596" s="3758" t="n"/>
      <c r="J596" s="3758" t="n"/>
      <c r="K596" s="3758" t="n"/>
      <c r="L596" s="3758" t="n"/>
      <c r="M596" s="3758" t="n"/>
      <c r="N596" s="3758" t="n"/>
      <c r="O596" s="3758" t="n"/>
      <c r="P596" s="1979" t="n"/>
      <c r="Q596" s="3758" t="n"/>
      <c r="R596" s="3758" t="n"/>
      <c r="S596" s="3758" t="n"/>
      <c r="T596" s="3758" t="n"/>
      <c r="U596" s="3758" t="n"/>
      <c r="V596" s="3758" t="n"/>
      <c r="W596" s="3758" t="n"/>
      <c r="X596" s="3758" t="n"/>
      <c r="Y596" s="3758" t="n"/>
      <c r="Z596" s="3758" t="n"/>
      <c r="AA596" s="3758" t="n"/>
      <c r="AB596" s="3758" t="n"/>
      <c r="AC596" s="3758" t="n"/>
      <c r="AD596" s="3758" t="n"/>
      <c r="AE596" s="3758" t="n"/>
      <c r="AF596" s="3758" t="n"/>
      <c r="AG596" s="3758" t="n"/>
      <c r="AH596" s="3758" t="n"/>
      <c r="AI596" s="3758" t="n"/>
      <c r="AJ596" s="3758" t="n"/>
      <c r="AK596" s="3758" t="n"/>
      <c r="AL596" s="3758" t="n"/>
      <c r="AM596" s="3758" t="n"/>
      <c r="AN596" s="3758" t="n"/>
      <c r="AO596" s="3758" t="n"/>
      <c r="AP596" s="3758" t="n"/>
      <c r="AQ596" s="3758" t="n"/>
      <c r="AR596" s="3758" t="n"/>
      <c r="AS596" s="3758" t="n"/>
      <c r="AT596" s="3758" t="n"/>
      <c r="AU596" s="3758" t="n"/>
      <c r="AV596" s="3758" t="n"/>
      <c r="AW596" s="3758" t="n"/>
      <c r="AX596" s="3758" t="n"/>
      <c r="AY596" s="3758" t="n"/>
      <c r="AZ596" s="3758" t="n"/>
      <c r="BA596" s="1979" t="n"/>
      <c r="BB596" s="1982" t="n"/>
    </row>
    <row r="597">
      <c r="A597" s="1978" t="n"/>
      <c r="B597" s="1979" t="n"/>
      <c r="C597" s="1980" t="n"/>
      <c r="D597" s="3758" t="n"/>
      <c r="E597" s="3758" t="n"/>
      <c r="F597" s="3758" t="n"/>
      <c r="G597" s="3758" t="n"/>
      <c r="H597" s="3758" t="n"/>
      <c r="I597" s="3758" t="n"/>
      <c r="J597" s="3758" t="n"/>
      <c r="K597" s="3758" t="n"/>
      <c r="L597" s="3758" t="n"/>
      <c r="M597" s="3758" t="n"/>
      <c r="N597" s="3758" t="n"/>
      <c r="O597" s="3758" t="n"/>
      <c r="P597" s="1979" t="n"/>
      <c r="Q597" s="3758" t="n"/>
      <c r="R597" s="3758" t="n"/>
      <c r="S597" s="3758" t="n"/>
      <c r="T597" s="3758" t="n"/>
      <c r="U597" s="3758" t="n"/>
      <c r="V597" s="3758" t="n"/>
      <c r="W597" s="3758" t="n"/>
      <c r="X597" s="3758" t="n"/>
      <c r="Y597" s="3758" t="n"/>
      <c r="Z597" s="3758" t="n"/>
      <c r="AA597" s="3758" t="n"/>
      <c r="AB597" s="3758" t="n"/>
      <c r="AC597" s="3758" t="n"/>
      <c r="AD597" s="3758" t="n"/>
      <c r="AE597" s="3758" t="n"/>
      <c r="AF597" s="3758" t="n"/>
      <c r="AG597" s="3758" t="n"/>
      <c r="AH597" s="3758" t="n"/>
      <c r="AI597" s="3758" t="n"/>
      <c r="AJ597" s="3758" t="n"/>
      <c r="AK597" s="3758" t="n"/>
      <c r="AL597" s="3758" t="n"/>
      <c r="AM597" s="3758" t="n"/>
      <c r="AN597" s="3758" t="n"/>
      <c r="AO597" s="3758" t="n"/>
      <c r="AP597" s="3758" t="n"/>
      <c r="AQ597" s="3758" t="n"/>
      <c r="AR597" s="3758" t="n"/>
      <c r="AS597" s="3758" t="n"/>
      <c r="AT597" s="3758" t="n"/>
      <c r="AU597" s="3758" t="n"/>
      <c r="AV597" s="3758" t="n"/>
      <c r="AW597" s="3758" t="n"/>
      <c r="AX597" s="3758" t="n"/>
      <c r="AY597" s="3758" t="n"/>
      <c r="AZ597" s="3758" t="n"/>
      <c r="BA597" s="1979" t="n"/>
      <c r="BB597" s="1982" t="n"/>
    </row>
    <row r="598">
      <c r="A598" s="1978" t="n"/>
      <c r="B598" s="1979" t="n"/>
      <c r="C598" s="1980" t="n"/>
      <c r="D598" s="3758" t="n"/>
      <c r="E598" s="3758" t="n"/>
      <c r="F598" s="3758" t="n"/>
      <c r="G598" s="3758" t="n"/>
      <c r="H598" s="3758" t="n"/>
      <c r="I598" s="3758" t="n"/>
      <c r="J598" s="3758" t="n"/>
      <c r="K598" s="3758" t="n"/>
      <c r="L598" s="3758" t="n"/>
      <c r="M598" s="3758" t="n"/>
      <c r="N598" s="3758" t="n"/>
      <c r="O598" s="3758" t="n"/>
      <c r="P598" s="1979" t="n"/>
      <c r="Q598" s="3758" t="n"/>
      <c r="R598" s="3758" t="n"/>
      <c r="S598" s="3758" t="n"/>
      <c r="T598" s="3758" t="n"/>
      <c r="U598" s="3758" t="n"/>
      <c r="V598" s="3758" t="n"/>
      <c r="W598" s="3758" t="n"/>
      <c r="X598" s="3758" t="n"/>
      <c r="Y598" s="3758" t="n"/>
      <c r="Z598" s="3758" t="n"/>
      <c r="AA598" s="3758" t="n"/>
      <c r="AB598" s="3758" t="n"/>
      <c r="AC598" s="3758" t="n"/>
      <c r="AD598" s="3758" t="n"/>
      <c r="AE598" s="3758" t="n"/>
      <c r="AF598" s="3758" t="n"/>
      <c r="AG598" s="3758" t="n"/>
      <c r="AH598" s="3758" t="n"/>
      <c r="AI598" s="3758" t="n"/>
      <c r="AJ598" s="3758" t="n"/>
      <c r="AK598" s="3758" t="n"/>
      <c r="AL598" s="3758" t="n"/>
      <c r="AM598" s="3758" t="n"/>
      <c r="AN598" s="3758" t="n"/>
      <c r="AO598" s="3758" t="n"/>
      <c r="AP598" s="3758" t="n"/>
      <c r="AQ598" s="3758" t="n"/>
      <c r="AR598" s="3758" t="n"/>
      <c r="AS598" s="3758" t="n"/>
      <c r="AT598" s="3758" t="n"/>
      <c r="AU598" s="3758" t="n"/>
      <c r="AV598" s="3758" t="n"/>
      <c r="AW598" s="3758" t="n"/>
      <c r="AX598" s="3758" t="n"/>
      <c r="AY598" s="3758" t="n"/>
      <c r="AZ598" s="3758" t="n"/>
      <c r="BA598" s="1979" t="n"/>
      <c r="BB598" s="1982" t="n"/>
    </row>
    <row r="599">
      <c r="A599" s="1978" t="n"/>
      <c r="B599" s="1979" t="n"/>
      <c r="C599" s="1980" t="n"/>
      <c r="D599" s="3758" t="n"/>
      <c r="E599" s="3758" t="n"/>
      <c r="F599" s="3758" t="n"/>
      <c r="G599" s="3758" t="n"/>
      <c r="H599" s="3758" t="n"/>
      <c r="I599" s="3758" t="n"/>
      <c r="J599" s="3758" t="n"/>
      <c r="K599" s="3758" t="n"/>
      <c r="L599" s="3758" t="n"/>
      <c r="M599" s="3758" t="n"/>
      <c r="N599" s="3758" t="n"/>
      <c r="O599" s="3758" t="n"/>
      <c r="P599" s="1979" t="n"/>
      <c r="Q599" s="3758" t="n"/>
      <c r="R599" s="3758" t="n"/>
      <c r="S599" s="3758" t="n"/>
      <c r="T599" s="3758" t="n"/>
      <c r="U599" s="3758" t="n"/>
      <c r="V599" s="3758" t="n"/>
      <c r="W599" s="3758" t="n"/>
      <c r="X599" s="3758" t="n"/>
      <c r="Y599" s="3758" t="n"/>
      <c r="Z599" s="3758" t="n"/>
      <c r="AA599" s="3758" t="n"/>
      <c r="AB599" s="3758" t="n"/>
      <c r="AC599" s="3758" t="n"/>
      <c r="AD599" s="3758" t="n"/>
      <c r="AE599" s="3758" t="n"/>
      <c r="AF599" s="3758" t="n"/>
      <c r="AG599" s="3758" t="n"/>
      <c r="AH599" s="3758" t="n"/>
      <c r="AI599" s="3758" t="n"/>
      <c r="AJ599" s="3758" t="n"/>
      <c r="AK599" s="3758" t="n"/>
      <c r="AL599" s="3758" t="n"/>
      <c r="AM599" s="3758" t="n"/>
      <c r="AN599" s="3758" t="n"/>
      <c r="AO599" s="3758" t="n"/>
      <c r="AP599" s="3758" t="n"/>
      <c r="AQ599" s="3758" t="n"/>
      <c r="AR599" s="3758" t="n"/>
      <c r="AS599" s="3758" t="n"/>
      <c r="AT599" s="3758" t="n"/>
      <c r="AU599" s="3758" t="n"/>
      <c r="AV599" s="3758" t="n"/>
      <c r="AW599" s="3758" t="n"/>
      <c r="AX599" s="3758" t="n"/>
      <c r="AY599" s="3758" t="n"/>
      <c r="AZ599" s="3758" t="n"/>
      <c r="BA599" s="1979" t="n"/>
      <c r="BB599" s="1982" t="n"/>
    </row>
    <row r="600">
      <c r="A600" s="1978" t="n"/>
      <c r="B600" s="1979" t="n"/>
      <c r="C600" s="1980" t="n"/>
      <c r="D600" s="3758" t="n"/>
      <c r="E600" s="3758" t="n"/>
      <c r="F600" s="3758" t="n"/>
      <c r="G600" s="3758" t="n"/>
      <c r="H600" s="3758" t="n"/>
      <c r="I600" s="3758" t="n"/>
      <c r="J600" s="3758" t="n"/>
      <c r="K600" s="3758" t="n"/>
      <c r="L600" s="3758" t="n"/>
      <c r="M600" s="3758" t="n"/>
      <c r="N600" s="3758" t="n"/>
      <c r="O600" s="3758" t="n"/>
      <c r="P600" s="1979" t="n"/>
      <c r="Q600" s="3758" t="n"/>
      <c r="R600" s="3758" t="n"/>
      <c r="S600" s="3758" t="n"/>
      <c r="T600" s="3758" t="n"/>
      <c r="U600" s="3758" t="n"/>
      <c r="V600" s="3758" t="n"/>
      <c r="W600" s="3758" t="n"/>
      <c r="X600" s="3758" t="n"/>
      <c r="Y600" s="3758" t="n"/>
      <c r="Z600" s="3758" t="n"/>
      <c r="AA600" s="3758" t="n"/>
      <c r="AB600" s="3758" t="n"/>
      <c r="AC600" s="3758" t="n"/>
      <c r="AD600" s="3758" t="n"/>
      <c r="AE600" s="3758" t="n"/>
      <c r="AF600" s="3758" t="n"/>
      <c r="AG600" s="3758" t="n"/>
      <c r="AH600" s="3758" t="n"/>
      <c r="AI600" s="3758" t="n"/>
      <c r="AJ600" s="3758" t="n"/>
      <c r="AK600" s="3758" t="n"/>
      <c r="AL600" s="3758" t="n"/>
      <c r="AM600" s="3758" t="n"/>
      <c r="AN600" s="3758" t="n"/>
      <c r="AO600" s="3758" t="n"/>
      <c r="AP600" s="3758" t="n"/>
      <c r="AQ600" s="3758" t="n"/>
      <c r="AR600" s="3758" t="n"/>
      <c r="AS600" s="3758" t="n"/>
      <c r="AT600" s="3758" t="n"/>
      <c r="AU600" s="3758" t="n"/>
      <c r="AV600" s="3758" t="n"/>
      <c r="AW600" s="3758" t="n"/>
      <c r="AX600" s="3758" t="n"/>
      <c r="AY600" s="3758" t="n"/>
      <c r="AZ600" s="3758" t="n"/>
      <c r="BA600" s="1979" t="n"/>
      <c r="BB600" s="1982" t="n"/>
    </row>
    <row r="601">
      <c r="A601" s="1978" t="n"/>
      <c r="B601" s="1979" t="n"/>
      <c r="C601" s="1980" t="n"/>
      <c r="D601" s="3758" t="n"/>
      <c r="E601" s="3758" t="n"/>
      <c r="F601" s="3758" t="n"/>
      <c r="G601" s="3758" t="n"/>
      <c r="H601" s="3758" t="n"/>
      <c r="I601" s="3758" t="n"/>
      <c r="J601" s="3758" t="n"/>
      <c r="K601" s="3758" t="n"/>
      <c r="L601" s="3758" t="n"/>
      <c r="M601" s="3758" t="n"/>
      <c r="N601" s="3758" t="n"/>
      <c r="O601" s="3758" t="n"/>
      <c r="P601" s="1979" t="n"/>
      <c r="Q601" s="3758" t="n"/>
      <c r="R601" s="3758" t="n"/>
      <c r="S601" s="3758" t="n"/>
      <c r="T601" s="3758" t="n"/>
      <c r="U601" s="3758" t="n"/>
      <c r="V601" s="3758" t="n"/>
      <c r="W601" s="3758" t="n"/>
      <c r="X601" s="3758" t="n"/>
      <c r="Y601" s="3758" t="n"/>
      <c r="Z601" s="3758" t="n"/>
      <c r="AA601" s="3758" t="n"/>
      <c r="AB601" s="3758" t="n"/>
      <c r="AC601" s="3758" t="n"/>
      <c r="AD601" s="3758" t="n"/>
      <c r="AE601" s="3758" t="n"/>
      <c r="AF601" s="3758" t="n"/>
      <c r="AG601" s="3758" t="n"/>
      <c r="AH601" s="3758" t="n"/>
      <c r="AI601" s="3758" t="n"/>
      <c r="AJ601" s="3758" t="n"/>
      <c r="AK601" s="3758" t="n"/>
      <c r="AL601" s="3758" t="n"/>
      <c r="AM601" s="3758" t="n"/>
      <c r="AN601" s="3758" t="n"/>
      <c r="AO601" s="3758" t="n"/>
      <c r="AP601" s="3758" t="n"/>
      <c r="AQ601" s="3758" t="n"/>
      <c r="AR601" s="3758" t="n"/>
      <c r="AS601" s="3758" t="n"/>
      <c r="AT601" s="3758" t="n"/>
      <c r="AU601" s="3758" t="n"/>
      <c r="AV601" s="3758" t="n"/>
      <c r="AW601" s="3758" t="n"/>
      <c r="AX601" s="3758" t="n"/>
      <c r="AY601" s="3758" t="n"/>
      <c r="AZ601" s="3758" t="n"/>
      <c r="BA601" s="1979" t="n"/>
      <c r="BB601" s="1982" t="n"/>
    </row>
    <row r="602">
      <c r="A602" s="1978" t="n"/>
      <c r="B602" s="1979" t="n"/>
      <c r="C602" s="1980" t="n"/>
      <c r="D602" s="3758" t="n"/>
      <c r="E602" s="3758" t="n"/>
      <c r="F602" s="3758" t="n"/>
      <c r="G602" s="3758" t="n"/>
      <c r="H602" s="3758" t="n"/>
      <c r="I602" s="3758" t="n"/>
      <c r="J602" s="3758" t="n"/>
      <c r="K602" s="3758" t="n"/>
      <c r="L602" s="3758" t="n"/>
      <c r="M602" s="3758" t="n"/>
      <c r="N602" s="3758" t="n"/>
      <c r="O602" s="3758" t="n"/>
      <c r="P602" s="1979" t="n"/>
      <c r="Q602" s="3758" t="n"/>
      <c r="R602" s="3758" t="n"/>
      <c r="S602" s="3758" t="n"/>
      <c r="T602" s="3758" t="n"/>
      <c r="U602" s="3758" t="n"/>
      <c r="V602" s="3758" t="n"/>
      <c r="W602" s="3758" t="n"/>
      <c r="X602" s="3758" t="n"/>
      <c r="Y602" s="3758" t="n"/>
      <c r="Z602" s="3758" t="n"/>
      <c r="AA602" s="3758" t="n"/>
      <c r="AB602" s="3758" t="n"/>
      <c r="AC602" s="3758" t="n"/>
      <c r="AD602" s="3758" t="n"/>
      <c r="AE602" s="3758" t="n"/>
      <c r="AF602" s="3758" t="n"/>
      <c r="AG602" s="3758" t="n"/>
      <c r="AH602" s="3758" t="n"/>
      <c r="AI602" s="3758" t="n"/>
      <c r="AJ602" s="3758" t="n"/>
      <c r="AK602" s="3758" t="n"/>
      <c r="AL602" s="3758" t="n"/>
      <c r="AM602" s="3758" t="n"/>
      <c r="AN602" s="3758" t="n"/>
      <c r="AO602" s="3758" t="n"/>
      <c r="AP602" s="3758" t="n"/>
      <c r="AQ602" s="3758" t="n"/>
      <c r="AR602" s="3758" t="n"/>
      <c r="AS602" s="3758" t="n"/>
      <c r="AT602" s="3758" t="n"/>
      <c r="AU602" s="3758" t="n"/>
      <c r="AV602" s="3758" t="n"/>
      <c r="AW602" s="3758" t="n"/>
      <c r="AX602" s="3758" t="n"/>
      <c r="AY602" s="3758" t="n"/>
      <c r="AZ602" s="3758" t="n"/>
      <c r="BA602" s="1979" t="n"/>
      <c r="BB602" s="1982" t="n"/>
    </row>
    <row r="603">
      <c r="A603" s="1978" t="n"/>
      <c r="B603" s="1979" t="n"/>
      <c r="C603" s="1980" t="n"/>
      <c r="D603" s="3758" t="n"/>
      <c r="E603" s="3758" t="n"/>
      <c r="F603" s="3758" t="n"/>
      <c r="G603" s="3758" t="n"/>
      <c r="H603" s="3758" t="n"/>
      <c r="I603" s="3758" t="n"/>
      <c r="J603" s="3758" t="n"/>
      <c r="K603" s="3758" t="n"/>
      <c r="L603" s="3758" t="n"/>
      <c r="M603" s="3758" t="n"/>
      <c r="N603" s="3758" t="n"/>
      <c r="O603" s="3758" t="n"/>
      <c r="P603" s="1979" t="n"/>
      <c r="Q603" s="3758" t="n"/>
      <c r="R603" s="3758" t="n"/>
      <c r="S603" s="3758" t="n"/>
      <c r="T603" s="3758" t="n"/>
      <c r="U603" s="3758" t="n"/>
      <c r="V603" s="3758" t="n"/>
      <c r="W603" s="3758" t="n"/>
      <c r="X603" s="3758" t="n"/>
      <c r="Y603" s="3758" t="n"/>
      <c r="Z603" s="3758" t="n"/>
      <c r="AA603" s="3758" t="n"/>
      <c r="AB603" s="3758" t="n"/>
      <c r="AC603" s="3758" t="n"/>
      <c r="AD603" s="3758" t="n"/>
      <c r="AE603" s="3758" t="n"/>
      <c r="AF603" s="3758" t="n"/>
      <c r="AG603" s="3758" t="n"/>
      <c r="AH603" s="3758" t="n"/>
      <c r="AI603" s="3758" t="n"/>
      <c r="AJ603" s="3758" t="n"/>
      <c r="AK603" s="3758" t="n"/>
      <c r="AL603" s="3758" t="n"/>
      <c r="AM603" s="3758" t="n"/>
      <c r="AN603" s="3758" t="n"/>
      <c r="AO603" s="3758" t="n"/>
      <c r="AP603" s="3758" t="n"/>
      <c r="AQ603" s="3758" t="n"/>
      <c r="AR603" s="3758" t="n"/>
      <c r="AS603" s="3758" t="n"/>
      <c r="AT603" s="3758" t="n"/>
      <c r="AU603" s="3758" t="n"/>
      <c r="AV603" s="3758" t="n"/>
      <c r="AW603" s="3758" t="n"/>
      <c r="AX603" s="3758" t="n"/>
      <c r="AY603" s="3758" t="n"/>
      <c r="AZ603" s="3758" t="n"/>
      <c r="BA603" s="1979" t="n"/>
      <c r="BB603" s="1982" t="n"/>
    </row>
    <row r="604">
      <c r="A604" s="1978" t="n"/>
      <c r="B604" s="1979" t="n"/>
      <c r="C604" s="1980" t="n"/>
      <c r="D604" s="3758" t="n"/>
      <c r="E604" s="3758" t="n"/>
      <c r="F604" s="3758" t="n"/>
      <c r="G604" s="3758" t="n"/>
      <c r="H604" s="3758" t="n"/>
      <c r="I604" s="3758" t="n"/>
      <c r="J604" s="3758" t="n"/>
      <c r="K604" s="3758" t="n"/>
      <c r="L604" s="3758" t="n"/>
      <c r="M604" s="3758" t="n"/>
      <c r="N604" s="3758" t="n"/>
      <c r="O604" s="3758" t="n"/>
      <c r="P604" s="1979" t="n"/>
      <c r="Q604" s="3758" t="n"/>
      <c r="R604" s="3758" t="n"/>
      <c r="S604" s="3758" t="n"/>
      <c r="T604" s="3758" t="n"/>
      <c r="U604" s="3758" t="n"/>
      <c r="V604" s="3758" t="n"/>
      <c r="W604" s="3758" t="n"/>
      <c r="X604" s="3758" t="n"/>
      <c r="Y604" s="3758" t="n"/>
      <c r="Z604" s="3758" t="n"/>
      <c r="AA604" s="3758" t="n"/>
      <c r="AB604" s="3758" t="n"/>
      <c r="AC604" s="3758" t="n"/>
      <c r="AD604" s="3758" t="n"/>
      <c r="AE604" s="3758" t="n"/>
      <c r="AF604" s="3758" t="n"/>
      <c r="AG604" s="3758" t="n"/>
      <c r="AH604" s="3758" t="n"/>
      <c r="AI604" s="3758" t="n"/>
      <c r="AJ604" s="3758" t="n"/>
      <c r="AK604" s="3758" t="n"/>
      <c r="AL604" s="3758" t="n"/>
      <c r="AM604" s="3758" t="n"/>
      <c r="AN604" s="3758" t="n"/>
      <c r="AO604" s="3758" t="n"/>
      <c r="AP604" s="3758" t="n"/>
      <c r="AQ604" s="3758" t="n"/>
      <c r="AR604" s="3758" t="n"/>
      <c r="AS604" s="3758" t="n"/>
      <c r="AT604" s="3758" t="n"/>
      <c r="AU604" s="3758" t="n"/>
      <c r="AV604" s="3758" t="n"/>
      <c r="AW604" s="3758" t="n"/>
      <c r="AX604" s="3758" t="n"/>
      <c r="AY604" s="3758" t="n"/>
      <c r="AZ604" s="3758" t="n"/>
      <c r="BA604" s="1979" t="n"/>
      <c r="BB604" s="1982" t="n"/>
    </row>
    <row r="605">
      <c r="A605" s="1978" t="n"/>
      <c r="B605" s="1979" t="n"/>
      <c r="C605" s="1980" t="n"/>
      <c r="D605" s="3758" t="n"/>
      <c r="E605" s="3758" t="n"/>
      <c r="F605" s="3758" t="n"/>
      <c r="G605" s="3758" t="n"/>
      <c r="H605" s="3758" t="n"/>
      <c r="I605" s="3758" t="n"/>
      <c r="J605" s="3758" t="n"/>
      <c r="K605" s="3758" t="n"/>
      <c r="L605" s="3758" t="n"/>
      <c r="M605" s="3758" t="n"/>
      <c r="N605" s="3758" t="n"/>
      <c r="O605" s="3758" t="n"/>
      <c r="P605" s="1979" t="n"/>
      <c r="Q605" s="3758" t="n"/>
      <c r="R605" s="3758" t="n"/>
      <c r="S605" s="3758" t="n"/>
      <c r="T605" s="3758" t="n"/>
      <c r="U605" s="3758" t="n"/>
      <c r="V605" s="3758" t="n"/>
      <c r="W605" s="3758" t="n"/>
      <c r="X605" s="3758" t="n"/>
      <c r="Y605" s="3758" t="n"/>
      <c r="Z605" s="3758" t="n"/>
      <c r="AA605" s="3758" t="n"/>
      <c r="AB605" s="3758" t="n"/>
      <c r="AC605" s="3758" t="n"/>
      <c r="AD605" s="3758" t="n"/>
      <c r="AE605" s="3758" t="n"/>
      <c r="AF605" s="3758" t="n"/>
      <c r="AG605" s="3758" t="n"/>
      <c r="AH605" s="3758" t="n"/>
      <c r="AI605" s="3758" t="n"/>
      <c r="AJ605" s="3758" t="n"/>
      <c r="AK605" s="3758" t="n"/>
      <c r="AL605" s="3758" t="n"/>
      <c r="AM605" s="3758" t="n"/>
      <c r="AN605" s="3758" t="n"/>
      <c r="AO605" s="3758" t="n"/>
      <c r="AP605" s="3758" t="n"/>
      <c r="AQ605" s="3758" t="n"/>
      <c r="AR605" s="3758" t="n"/>
      <c r="AS605" s="3758" t="n"/>
      <c r="AT605" s="3758" t="n"/>
      <c r="AU605" s="3758" t="n"/>
      <c r="AV605" s="3758" t="n"/>
      <c r="AW605" s="3758" t="n"/>
      <c r="AX605" s="3758" t="n"/>
      <c r="AY605" s="3758" t="n"/>
      <c r="AZ605" s="3758" t="n"/>
      <c r="BA605" s="1979" t="n"/>
      <c r="BB605" s="1982" t="n"/>
    </row>
    <row r="606">
      <c r="A606" s="1978" t="n"/>
      <c r="B606" s="1979" t="n"/>
      <c r="C606" s="1980" t="n"/>
      <c r="D606" s="3758" t="n"/>
      <c r="E606" s="3758" t="n"/>
      <c r="F606" s="3758" t="n"/>
      <c r="G606" s="3758" t="n"/>
      <c r="H606" s="3758" t="n"/>
      <c r="I606" s="3758" t="n"/>
      <c r="J606" s="3758" t="n"/>
      <c r="K606" s="3758" t="n"/>
      <c r="L606" s="3758" t="n"/>
      <c r="M606" s="3758" t="n"/>
      <c r="N606" s="3758" t="n"/>
      <c r="O606" s="3758" t="n"/>
      <c r="P606" s="1979" t="n"/>
      <c r="Q606" s="3758" t="n"/>
      <c r="R606" s="3758" t="n"/>
      <c r="S606" s="3758" t="n"/>
      <c r="T606" s="3758" t="n"/>
      <c r="U606" s="3758" t="n"/>
      <c r="V606" s="3758" t="n"/>
      <c r="W606" s="3758" t="n"/>
      <c r="X606" s="3758" t="n"/>
      <c r="Y606" s="3758" t="n"/>
      <c r="Z606" s="3758" t="n"/>
      <c r="AA606" s="3758" t="n"/>
      <c r="AB606" s="3758" t="n"/>
      <c r="AC606" s="3758" t="n"/>
      <c r="AD606" s="3758" t="n"/>
      <c r="AE606" s="3758" t="n"/>
      <c r="AF606" s="3758" t="n"/>
      <c r="AG606" s="3758" t="n"/>
      <c r="AH606" s="3758" t="n"/>
      <c r="AI606" s="3758" t="n"/>
      <c r="AJ606" s="3758" t="n"/>
      <c r="AK606" s="3758" t="n"/>
      <c r="AL606" s="3758" t="n"/>
      <c r="AM606" s="3758" t="n"/>
      <c r="AN606" s="3758" t="n"/>
      <c r="AO606" s="3758" t="n"/>
      <c r="AP606" s="3758" t="n"/>
      <c r="AQ606" s="3758" t="n"/>
      <c r="AR606" s="3758" t="n"/>
      <c r="AS606" s="3758" t="n"/>
      <c r="AT606" s="3758" t="n"/>
      <c r="AU606" s="3758" t="n"/>
      <c r="AV606" s="3758" t="n"/>
      <c r="AW606" s="3758" t="n"/>
      <c r="AX606" s="3758" t="n"/>
      <c r="AY606" s="3758" t="n"/>
      <c r="AZ606" s="3758" t="n"/>
      <c r="BA606" s="1979" t="n"/>
      <c r="BB606" s="1982" t="n"/>
    </row>
    <row r="607">
      <c r="A607" s="1978" t="n"/>
      <c r="B607" s="1979" t="n"/>
      <c r="C607" s="1980" t="n"/>
      <c r="D607" s="3758" t="n"/>
      <c r="E607" s="3758" t="n"/>
      <c r="F607" s="3758" t="n"/>
      <c r="G607" s="3758" t="n"/>
      <c r="H607" s="3758" t="n"/>
      <c r="I607" s="3758" t="n"/>
      <c r="J607" s="3758" t="n"/>
      <c r="K607" s="3758" t="n"/>
      <c r="L607" s="3758" t="n"/>
      <c r="M607" s="3758" t="n"/>
      <c r="N607" s="3758" t="n"/>
      <c r="O607" s="3758" t="n"/>
      <c r="P607" s="1979" t="n"/>
      <c r="Q607" s="3758" t="n"/>
      <c r="R607" s="3758" t="n"/>
      <c r="S607" s="3758" t="n"/>
      <c r="T607" s="3758" t="n"/>
      <c r="U607" s="3758" t="n"/>
      <c r="V607" s="3758" t="n"/>
      <c r="W607" s="3758" t="n"/>
      <c r="X607" s="3758" t="n"/>
      <c r="Y607" s="3758" t="n"/>
      <c r="Z607" s="3758" t="n"/>
      <c r="AA607" s="3758" t="n"/>
      <c r="AB607" s="3758" t="n"/>
      <c r="AC607" s="3758" t="n"/>
      <c r="AD607" s="3758" t="n"/>
      <c r="AE607" s="3758" t="n"/>
      <c r="AF607" s="3758" t="n"/>
      <c r="AG607" s="3758" t="n"/>
      <c r="AH607" s="3758" t="n"/>
      <c r="AI607" s="3758" t="n"/>
      <c r="AJ607" s="3758" t="n"/>
      <c r="AK607" s="3758" t="n"/>
      <c r="AL607" s="3758" t="n"/>
      <c r="AM607" s="3758" t="n"/>
      <c r="AN607" s="3758" t="n"/>
      <c r="AO607" s="3758" t="n"/>
      <c r="AP607" s="3758" t="n"/>
      <c r="AQ607" s="3758" t="n"/>
      <c r="AR607" s="3758" t="n"/>
      <c r="AS607" s="3758" t="n"/>
      <c r="AT607" s="3758" t="n"/>
      <c r="AU607" s="3758" t="n"/>
      <c r="AV607" s="3758" t="n"/>
      <c r="AW607" s="3758" t="n"/>
      <c r="AX607" s="3758" t="n"/>
      <c r="AY607" s="3758" t="n"/>
      <c r="AZ607" s="3758" t="n"/>
      <c r="BA607" s="1979" t="n"/>
      <c r="BB607" s="1982" t="n"/>
    </row>
  </sheetData>
  <mergeCells count="19">
    <mergeCell ref="A4:A5"/>
    <mergeCell ref="AP4:AS4"/>
    <mergeCell ref="Z4:AC4"/>
    <mergeCell ref="J4:M4"/>
    <mergeCell ref="C4:C5"/>
    <mergeCell ref="F4:I4"/>
    <mergeCell ref="N4:Q4"/>
    <mergeCell ref="D4:D5"/>
    <mergeCell ref="B4:B5"/>
    <mergeCell ref="V4:Y4"/>
    <mergeCell ref="AT4:AW4"/>
    <mergeCell ref="E4:E5"/>
    <mergeCell ref="AD4:AG4"/>
    <mergeCell ref="R4:U4"/>
    <mergeCell ref="AX4:BA4"/>
    <mergeCell ref="AH4:AK4"/>
    <mergeCell ref="AL4:AO4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CM1" pane="topRight" sqref="CM1"/>
      <selection activeCell="A7" pane="bottomLeft" sqref="A7"/>
      <selection activeCell="C1" pane="bottomRight" sqref="C1:C1048576"/>
    </sheetView>
  </sheetViews>
  <sheetFormatPr baseColWidth="10" defaultColWidth="11.5" defaultRowHeight="13" outlineLevelRow="1"/>
  <cols>
    <col customWidth="1" max="1" min="1" style="2557" width="1"/>
    <col customWidth="1" max="2" min="2" style="2557" width="50.5"/>
    <col customWidth="1" hidden="1" max="3" min="3" style="2031" width="6.33203125"/>
    <col customWidth="1" hidden="1" max="4" min="4" style="2557" width="9.6640625"/>
    <col customWidth="1" hidden="1" max="5" min="5" style="2557" width="10.1640625"/>
    <col customWidth="1" hidden="1" max="6" min="6" style="2557" width="9.6640625"/>
    <col customWidth="1" hidden="1" max="7" min="7" style="2557" width="9.1640625"/>
    <col customWidth="1" hidden="1" max="8" min="8" style="2557" width="9.6640625"/>
    <col customWidth="1" hidden="1" max="9" min="9" style="2557" width="0.1640625"/>
    <col customWidth="1" hidden="1" max="10" min="10" style="35" width="9.6640625"/>
    <col customWidth="1" hidden="1" max="11" min="11" style="35" width="9.33203125"/>
    <col customWidth="1" hidden="1" max="12" min="12" style="35" width="10.1640625"/>
    <col customWidth="1" hidden="1" max="13" min="13" style="35" width="10.5"/>
    <col customWidth="1" hidden="1" max="14" min="14" style="35" width="9.1640625"/>
    <col customWidth="1" hidden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9.664062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557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hidden="1" max="56" min="55" style="35" width="9.33203125"/>
    <col customWidth="1" hidden="1" max="56" min="56" style="2557" width="13"/>
    <col customWidth="1" hidden="1" max="57" min="57" style="35" width="10"/>
    <col customWidth="1" hidden="1" max="59" min="58" style="35" width="9.33203125"/>
    <col customWidth="1" hidden="1" max="59" min="59" style="2557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hidden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557" width="13"/>
    <col customWidth="1" hidden="1" max="78" min="78" style="35" width="7.83203125"/>
    <col customWidth="1" hidden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557" width="13"/>
    <col customWidth="1" hidden="1" max="83" min="83" style="2557" width="13"/>
    <col customWidth="1" hidden="1" max="84" min="84" style="2557" width="13"/>
    <col customWidth="1" hidden="1" max="85" min="85" style="2557" width="13"/>
    <col customWidth="1" hidden="1" max="86" min="86" style="35" width="7.5"/>
    <col customWidth="1" hidden="1" max="87" min="87" style="35" width="0.5"/>
    <col customWidth="1" max="88" min="88" style="35" width="13.1640625"/>
    <col customWidth="1" max="89" min="89" style="35" width="9.1640625"/>
    <col customWidth="1" max="90" min="90" style="35" width="14"/>
    <col customWidth="1" max="92" min="91" style="35" width="9.5"/>
    <col customWidth="1" max="93" min="93" style="35" width="9.33203125"/>
    <col customWidth="1" max="94" min="94" style="35" width="9.5"/>
    <col customWidth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557" width="0.5"/>
    <col customWidth="1" max="104" min="104" style="2618" width="11.1640625"/>
    <col customWidth="1" hidden="1" max="107" min="105" style="2557" width="9.33203125"/>
    <col customWidth="1" hidden="1" max="106" min="106" style="2557" width="13"/>
    <col customWidth="1" max="108" min="108" style="2618" width="15.1640625"/>
    <col customWidth="1" max="110" min="109" style="2557" width="10.5"/>
    <col customWidth="1" hidden="1" max="110" min="110" style="2557" width="13"/>
    <col customWidth="1" hidden="1" max="111" min="111" style="34" width="10.5"/>
    <col customWidth="1" max="112" min="112" style="2557" width="10.5"/>
    <col customWidth="1" max="113" min="113" style="2557" width="1.83203125"/>
    <col customWidth="1" hidden="1" max="114" min="114" style="2557" width="21.6640625"/>
    <col customWidth="1" hidden="1" max="117" min="115" style="2557" width="22.5"/>
    <col customWidth="1" hidden="1" max="118" min="118" style="2557" width="15.33203125"/>
    <col customWidth="1" hidden="1" max="119" min="119" style="2557" width="11.5"/>
    <col customWidth="1" hidden="1" max="122" min="120" style="2557" width="12.1640625"/>
    <col customWidth="1" hidden="1" max="123" min="123" style="2557" width="13.83203125"/>
    <col customWidth="1" hidden="1" max="128" min="124" style="2557" width="11.5"/>
    <col customWidth="1" hidden="1" max="129" min="129" style="2557" width="28.6640625"/>
    <col customWidth="1" hidden="1" max="133" min="130" style="2557" width="11.5"/>
  </cols>
  <sheetData>
    <row customHeight="1" ht="3" r="1" s="2557">
      <c r="CX1" s="2751" t="n"/>
      <c r="DA1" s="2619" t="n"/>
      <c r="DF1" s="34" t="n"/>
      <c r="DX1" s="34" t="n"/>
      <c r="DY1" s="34" t="n"/>
      <c r="DZ1" s="34" t="n"/>
    </row>
    <row customHeight="1" ht="20" r="2" s="2557">
      <c r="B2" s="38" t="inlineStr">
        <is>
          <t>Flux Financiers consolidés</t>
        </is>
      </c>
      <c r="J2" s="3783" t="n"/>
      <c r="K2" s="3783" t="n"/>
      <c r="L2" s="3783" t="n"/>
      <c r="M2" s="3783" t="n"/>
      <c r="N2" s="3783" t="n"/>
      <c r="O2" s="3783" t="n"/>
      <c r="P2" s="3783" t="n"/>
      <c r="Q2" s="3783" t="n"/>
      <c r="R2" s="3783" t="n"/>
      <c r="S2" s="3783" t="n"/>
      <c r="T2" s="3783" t="n"/>
      <c r="U2" s="3783" t="n"/>
      <c r="V2" s="3783" t="n"/>
      <c r="W2" s="3783" t="n"/>
      <c r="X2" s="3783" t="n"/>
      <c r="Y2" s="3783" t="n"/>
      <c r="Z2" s="3783" t="n"/>
      <c r="AA2" s="3783" t="n"/>
      <c r="AB2" s="3783" t="n"/>
      <c r="AC2" s="3783" t="n"/>
      <c r="AD2" s="3783" t="n"/>
      <c r="AE2" s="3783" t="n"/>
      <c r="AF2" s="3783" t="n"/>
      <c r="AG2" s="3783" t="n"/>
      <c r="AH2" s="3783" t="n"/>
      <c r="AI2" s="3783" t="n"/>
      <c r="AJ2" s="3783" t="n"/>
      <c r="AK2" s="2696" t="n"/>
      <c r="AL2" s="2696" t="n"/>
      <c r="AM2" s="2696" t="n"/>
      <c r="AN2" s="2696" t="n"/>
      <c r="AO2" s="2696" t="n"/>
      <c r="AP2" s="2696" t="n"/>
      <c r="AQ2" s="2696" t="n"/>
      <c r="AR2" s="2696" t="n"/>
      <c r="AS2" s="2696" t="n"/>
      <c r="AT2" s="2696" t="n"/>
      <c r="AU2" s="2696" t="n"/>
      <c r="AV2" s="2696" t="n"/>
      <c r="AW2" s="2696" t="n"/>
      <c r="AX2" s="2696" t="n"/>
      <c r="AY2" s="2696" t="n"/>
      <c r="AZ2" s="2696" t="n"/>
      <c r="BA2" s="2696" t="n"/>
      <c r="BB2" s="2696" t="n"/>
      <c r="BC2" s="2696" t="n"/>
      <c r="BD2" s="2696" t="n"/>
      <c r="BE2" s="2696" t="n"/>
      <c r="BF2" s="2696" t="n"/>
      <c r="BG2" s="2696" t="n"/>
      <c r="BH2" s="2696" t="n"/>
      <c r="BJ2" s="2696" t="n"/>
      <c r="BK2" s="2696" t="n"/>
      <c r="BL2" s="2696" t="n"/>
      <c r="BM2" s="2696" t="n"/>
      <c r="BN2" s="3784" t="n"/>
      <c r="BO2" s="2696" t="n"/>
      <c r="BP2" s="2696" t="n"/>
      <c r="BQ2" s="2696" t="n"/>
      <c r="BR2" s="2696" t="n"/>
      <c r="BS2" s="2696" t="n"/>
      <c r="BT2" s="2696" t="n"/>
      <c r="BU2" s="2696" t="n"/>
      <c r="BV2" s="2696" t="n"/>
      <c r="BW2" s="2696" t="n"/>
      <c r="BX2" s="2696" t="n"/>
      <c r="BY2" s="2696" t="n"/>
      <c r="BZ2" s="2696" t="n"/>
      <c r="CA2" s="2696" t="n"/>
      <c r="CB2" s="2696" t="n"/>
      <c r="CC2" s="2696" t="n"/>
      <c r="CD2" s="2696" t="n"/>
      <c r="CE2" s="2696" t="n"/>
      <c r="CF2" s="2696" t="n"/>
      <c r="CG2" s="2696" t="n"/>
      <c r="CH2" s="2696" t="n"/>
      <c r="CI2" s="2696" t="n"/>
      <c r="CJ2" s="3784" t="n"/>
      <c r="CK2" s="3785" t="n"/>
      <c r="CL2" s="3785" t="n"/>
      <c r="CM2" s="3785" t="n"/>
      <c r="CN2" s="3785" t="n"/>
      <c r="CO2" s="3785" t="n"/>
      <c r="CP2" s="3785" t="n"/>
      <c r="CQ2" s="3786" t="n"/>
      <c r="CR2" s="3787" t="n"/>
      <c r="CS2" s="3785" t="n">
        <v>-1205719014.81113</v>
      </c>
      <c r="CT2" s="3785" t="n"/>
      <c r="CU2" s="1669" t="n"/>
      <c r="CV2" s="1669" t="n"/>
      <c r="CW2" s="3785" t="n">
        <v>7052163332.95398</v>
      </c>
      <c r="CX2" s="3288" t="n"/>
      <c r="CY2" s="880" t="n"/>
      <c r="CZ2" s="2756" t="n">
        <v>2398493361.43748</v>
      </c>
      <c r="DA2" s="2756" t="n"/>
      <c r="DB2" s="880" t="n"/>
      <c r="DC2" s="3127" t="n"/>
      <c r="DD2" s="2756" t="n">
        <v>27780287390</v>
      </c>
      <c r="DE2" s="880" t="n"/>
      <c r="DF2" s="268" t="n"/>
      <c r="DG2" s="268" t="n"/>
      <c r="DH2" s="880" t="n"/>
    </row>
    <row customHeight="1" ht="12" r="3" s="2557">
      <c r="D3" s="309" t="n"/>
      <c r="E3" s="2777" t="n">
        <v>0</v>
      </c>
      <c r="F3" s="2777" t="n"/>
      <c r="G3" s="2777" t="n">
        <v>0</v>
      </c>
      <c r="H3" s="309" t="n"/>
      <c r="I3" s="1131" t="n"/>
      <c r="AC3" s="2037" t="n"/>
      <c r="AK3" s="307" t="n"/>
      <c r="AL3" s="308" t="n"/>
      <c r="AM3" s="309" t="n"/>
      <c r="AN3" s="309" t="n"/>
      <c r="AO3" s="309" t="n"/>
      <c r="AP3" s="309" t="n"/>
      <c r="AQ3" s="309" t="n"/>
      <c r="AR3" s="309" t="n"/>
      <c r="AS3" s="623" t="n"/>
      <c r="AT3" s="307" t="n"/>
      <c r="AU3" s="308" t="n"/>
      <c r="AV3" s="309" t="n"/>
      <c r="AW3" s="309" t="n"/>
      <c r="AX3" s="309" t="n"/>
      <c r="AY3" s="309" t="n"/>
      <c r="AZ3" s="309" t="n"/>
      <c r="BA3" s="309" t="n"/>
      <c r="BB3" s="307" t="n"/>
      <c r="BC3" s="308" t="n"/>
      <c r="BD3" s="309" t="n"/>
      <c r="BE3" s="309" t="n"/>
      <c r="BF3" s="309" t="n"/>
      <c r="BG3" s="309" t="n"/>
      <c r="BH3" s="309" t="n"/>
      <c r="BI3" s="310" t="n"/>
      <c r="BJ3" s="307" t="n"/>
      <c r="BK3" s="2783" t="n"/>
      <c r="BL3" s="2784" t="n"/>
      <c r="BM3" s="2784" t="n"/>
      <c r="BN3" s="2784" t="n"/>
      <c r="BO3" s="2784" t="n"/>
      <c r="BP3" s="2784" t="n"/>
      <c r="BQ3" s="2784" t="n"/>
      <c r="BR3" s="2784" t="n"/>
      <c r="BS3" s="2786" t="n"/>
      <c r="BT3" s="2783" t="n"/>
      <c r="BU3" s="2784" t="n"/>
      <c r="BV3" s="2784" t="n"/>
      <c r="BW3" s="2784" t="n"/>
      <c r="BX3" s="2784" t="n"/>
      <c r="BY3" s="2784" t="n"/>
      <c r="BZ3" s="3788" t="n"/>
      <c r="CA3" s="2786" t="n"/>
      <c r="CB3" s="2783" t="n"/>
      <c r="CC3" s="2784" t="n"/>
      <c r="CD3" s="2784" t="n"/>
      <c r="CE3" s="2784" t="n"/>
      <c r="CF3" s="2784" t="n"/>
      <c r="CG3" s="2784" t="n"/>
      <c r="CH3" s="3788" t="n"/>
      <c r="CI3" s="2786" t="n"/>
      <c r="CJ3" s="2783" t="n"/>
      <c r="CK3" s="2784" t="n"/>
      <c r="CL3" s="2784" t="n"/>
      <c r="CM3" s="2784" t="n"/>
      <c r="CN3" s="2784" t="n"/>
      <c r="CO3" s="2784" t="n"/>
      <c r="CP3" s="3788" t="n"/>
      <c r="CQ3" s="307" t="n"/>
      <c r="CR3" s="2039" t="n"/>
      <c r="CS3" s="306" t="n"/>
      <c r="CT3" s="306" t="n"/>
      <c r="CU3" s="306" t="n"/>
      <c r="CV3" s="306" t="n"/>
      <c r="CW3" s="306" t="n"/>
      <c r="CX3" s="2040" t="n"/>
      <c r="CZ3" s="303" t="n"/>
      <c r="DA3" s="2041" t="n"/>
      <c r="DB3" s="2041" t="n"/>
      <c r="DC3" s="2041" t="n"/>
      <c r="DD3" s="2041" t="n"/>
      <c r="DE3" s="2041" t="n"/>
      <c r="DF3" s="2041" t="n"/>
      <c r="DG3" s="588" t="n"/>
      <c r="DH3" s="2042" t="n"/>
    </row>
    <row customFormat="1" customHeight="1" ht="14.25" r="4" s="333">
      <c r="C4" s="2043" t="n"/>
      <c r="D4" s="2556" t="n">
        <v>45658</v>
      </c>
      <c r="E4" s="2790" t="n"/>
      <c r="F4" s="2790" t="n"/>
      <c r="G4" s="2790" t="n"/>
      <c r="H4" s="2790" t="n"/>
      <c r="I4" s="334" t="n"/>
      <c r="J4" s="2556" t="n">
        <v>45689</v>
      </c>
      <c r="K4" s="2790" t="n"/>
      <c r="L4" s="2790" t="n"/>
      <c r="M4" s="2790" t="n"/>
      <c r="N4" s="2790" t="n"/>
      <c r="O4" s="2574" t="n"/>
      <c r="P4" s="2556" t="n">
        <v>45717</v>
      </c>
      <c r="Q4" s="2790" t="n"/>
      <c r="R4" s="2790" t="n"/>
      <c r="S4" s="2790" t="n"/>
      <c r="T4" s="2790" t="n"/>
      <c r="U4" s="3789" t="n"/>
      <c r="V4" s="2599" t="n">
        <v>45748</v>
      </c>
      <c r="W4" s="2790" t="n"/>
      <c r="X4" s="2790" t="n"/>
      <c r="Y4" s="2790" t="n"/>
      <c r="Z4" s="2790" t="n"/>
      <c r="AA4" s="2790" t="n"/>
      <c r="AB4" s="2792" t="n"/>
      <c r="AC4" s="3790" t="n"/>
      <c r="AD4" s="2600" t="n">
        <v>45778</v>
      </c>
      <c r="AE4" s="2790" t="n"/>
      <c r="AF4" s="2790" t="n"/>
      <c r="AG4" s="2790" t="n"/>
      <c r="AH4" s="2790" t="n"/>
      <c r="AI4" s="2790" t="n"/>
      <c r="AJ4" s="2791" t="n"/>
      <c r="AK4" s="3791" t="n"/>
      <c r="AL4" s="2553" t="n">
        <v>45809</v>
      </c>
      <c r="AM4" s="2790" t="n"/>
      <c r="AN4" s="2790" t="n"/>
      <c r="AO4" s="2790" t="n"/>
      <c r="AP4" s="2790" t="n"/>
      <c r="AQ4" s="2790" t="n"/>
      <c r="AR4" s="2790" t="n"/>
      <c r="AS4" s="2791" t="n"/>
      <c r="AT4" s="3791" t="n"/>
      <c r="AU4" s="2553" t="n">
        <v>45839</v>
      </c>
      <c r="AV4" s="2790" t="n"/>
      <c r="AW4" s="2790" t="n"/>
      <c r="AX4" s="2790" t="n"/>
      <c r="AY4" s="2790" t="n"/>
      <c r="AZ4" s="2790" t="n"/>
      <c r="BA4" s="2791" t="n"/>
      <c r="BB4" s="3791" t="n"/>
      <c r="BC4" s="2553" t="n">
        <v>45870</v>
      </c>
      <c r="BD4" s="2790" t="n"/>
      <c r="BE4" s="2790" t="n"/>
      <c r="BF4" s="2790" t="n"/>
      <c r="BG4" s="2790" t="n"/>
      <c r="BH4" s="2790" t="n"/>
      <c r="BI4" s="2791" t="n"/>
      <c r="BJ4" s="3791" t="n"/>
      <c r="BK4" s="2553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3791" t="n"/>
      <c r="BT4" s="2553" t="n">
        <v>45931</v>
      </c>
      <c r="BU4" s="2790" t="n"/>
      <c r="BV4" s="2790" t="n"/>
      <c r="BW4" s="2790" t="n"/>
      <c r="BX4" s="2790" t="n"/>
      <c r="BY4" s="2790" t="n"/>
      <c r="BZ4" s="2791" t="n"/>
      <c r="CA4" s="3791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3791" t="n"/>
      <c r="CJ4" s="2553" t="n">
        <v>45992</v>
      </c>
      <c r="CK4" s="2790" t="n"/>
      <c r="CL4" s="2790" t="n"/>
      <c r="CM4" s="2790" t="n"/>
      <c r="CN4" s="2790" t="n"/>
      <c r="CO4" s="2790" t="n"/>
      <c r="CP4" s="2791" t="n"/>
      <c r="CQ4" s="2597" t="n"/>
      <c r="CR4" s="2571" t="inlineStr">
        <is>
          <t xml:space="preserve">CUMUL </t>
        </is>
      </c>
      <c r="CS4" s="2790" t="n"/>
      <c r="CT4" s="2790" t="n"/>
      <c r="CU4" s="2790" t="n"/>
      <c r="CV4" s="2790" t="n"/>
      <c r="CW4" s="2790" t="n"/>
      <c r="CX4" s="2791" t="n"/>
      <c r="CZ4" s="2597" t="inlineStr">
        <is>
          <t>ANNUEL</t>
        </is>
      </c>
      <c r="DA4" s="2797" t="n"/>
      <c r="DB4" s="2797" t="n"/>
      <c r="DC4" s="2797" t="n"/>
      <c r="DD4" s="2797" t="n"/>
      <c r="DE4" s="2797" t="n"/>
      <c r="DF4" s="2797" t="n"/>
      <c r="DG4" s="2797" t="n"/>
      <c r="DH4" s="2988" t="n"/>
      <c r="DX4" s="2554" t="n"/>
      <c r="DY4" s="2554" t="n"/>
      <c r="DZ4" s="2554" t="n"/>
    </row>
    <row customFormat="1" customHeight="1" ht="28.5" r="5" s="113">
      <c r="B5" s="73" t="inlineStr">
        <is>
          <t>(En Millions ML)</t>
        </is>
      </c>
      <c r="C5" s="2044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2669" t="n"/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X5" s="79" t="n"/>
      <c r="DY5" s="79" t="n"/>
      <c r="DZ5" s="79" t="n"/>
    </row>
    <row customHeight="1" ht="6" r="6" s="2557">
      <c r="D6" s="35" t="n"/>
      <c r="E6" s="35" t="n"/>
      <c r="F6" s="35" t="n"/>
      <c r="G6" s="35" t="n"/>
      <c r="H6" s="35" t="n"/>
      <c r="I6" s="91" t="n"/>
      <c r="AC6" s="2045" t="n"/>
      <c r="AK6" s="327" t="n"/>
      <c r="AT6" s="327" t="n"/>
      <c r="BB6" s="327" t="n"/>
      <c r="BJ6" s="327" t="n"/>
      <c r="BS6" s="327" t="n"/>
      <c r="CA6" s="327" t="n"/>
      <c r="CI6" s="327" t="n"/>
      <c r="CQ6" s="327" t="n"/>
      <c r="CZ6" s="3792" t="n"/>
      <c r="DA6" s="2620" t="n"/>
      <c r="DB6" s="2620" t="n"/>
      <c r="DC6" s="35" t="n"/>
      <c r="DD6" s="35" t="n"/>
      <c r="DE6" s="35" t="n"/>
      <c r="DF6" s="35" t="n"/>
      <c r="DG6" s="35" t="n"/>
      <c r="DH6" s="33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</row>
    <row customHeight="1" ht="18.75" r="7" s="2557">
      <c r="B7" s="2047" t="inlineStr">
        <is>
          <t>EBITDA</t>
        </is>
      </c>
      <c r="C7" s="2048" t="inlineStr">
        <is>
          <t>FLUX1</t>
        </is>
      </c>
      <c r="D7" s="3793" t="n">
        <v>1893637033.468136</v>
      </c>
      <c r="E7" s="3793" t="n">
        <v>2256499972.349574</v>
      </c>
      <c r="F7" s="3794" t="n">
        <v>-362862938.881438</v>
      </c>
      <c r="G7" s="3794" t="n">
        <v>2319651299.258332</v>
      </c>
      <c r="H7" s="96" t="n">
        <v>-0.1836544423407116</v>
      </c>
      <c r="I7" s="2051" t="n"/>
      <c r="J7" s="3793" t="n">
        <v>998880508.8388135</v>
      </c>
      <c r="K7" s="3793" t="n">
        <v>1910534537.44825</v>
      </c>
      <c r="L7" s="3794" t="n">
        <v>-911654028.609436</v>
      </c>
      <c r="M7" s="3794" t="n">
        <v>2119574043.828389</v>
      </c>
      <c r="N7" s="96" t="n">
        <v>-0.5287352608665519</v>
      </c>
      <c r="O7" s="96" t="n"/>
      <c r="P7" s="3793" t="n">
        <v>1119385133.568061</v>
      </c>
      <c r="Q7" s="3793" t="n">
        <v>2233535105.560952</v>
      </c>
      <c r="R7" s="3794" t="n">
        <v>-1114149971.992891</v>
      </c>
      <c r="S7" s="3794" t="n">
        <v>2997975026.91329</v>
      </c>
      <c r="T7" s="96" t="n">
        <v>-0.6266195937193719</v>
      </c>
      <c r="U7" s="96" t="n"/>
      <c r="V7" s="3793" t="n">
        <v>1113307149.801017</v>
      </c>
      <c r="W7" s="3793" t="n">
        <v>2044536334.104141</v>
      </c>
      <c r="X7" s="3793" t="n">
        <v>1121519748.485239</v>
      </c>
      <c r="Y7" s="3794" t="n">
        <v>-931229184.3031244</v>
      </c>
      <c r="Z7" s="3794" t="n">
        <v>-8212598.684221983</v>
      </c>
      <c r="AA7" s="3794" t="n">
        <v>2371407860.417572</v>
      </c>
      <c r="AB7" s="96" t="n">
        <v>-0.5305290294496288</v>
      </c>
      <c r="AC7" s="2052" t="n"/>
      <c r="AD7" s="3793" t="n">
        <v>1320405152.448977</v>
      </c>
      <c r="AE7" s="3793" t="n">
        <v>2511839716.933128</v>
      </c>
      <c r="AF7" s="3793" t="n">
        <v>1454160425.206715</v>
      </c>
      <c r="AG7" s="3794" t="n">
        <v>-1191434564.484151</v>
      </c>
      <c r="AH7" s="3794" t="n">
        <v>-133755272.7577384</v>
      </c>
      <c r="AI7" s="3794" t="n">
        <v>1946491267.842096</v>
      </c>
      <c r="AJ7" s="96" t="n">
        <v>-0.321648561047595</v>
      </c>
      <c r="AK7" s="98" t="n"/>
      <c r="AL7" s="3795" t="n">
        <v>755008622.5250198</v>
      </c>
      <c r="AM7" s="3796" t="n">
        <v>2334508030.105838</v>
      </c>
      <c r="AN7" s="3796" t="n">
        <v>1439833609.419379</v>
      </c>
      <c r="AO7" s="3796" t="n">
        <v>1356355110.984066</v>
      </c>
      <c r="AP7" s="3797" t="n">
        <v>-1579499407.580818</v>
      </c>
      <c r="AQ7" s="3797" t="n">
        <v>-684824986.8943595</v>
      </c>
      <c r="AR7" s="3797" t="n">
        <v>2284570710.881381</v>
      </c>
      <c r="AS7" s="2056" t="n">
        <v>-0.6695183830691152</v>
      </c>
      <c r="AT7" s="98" t="n"/>
      <c r="AU7" s="3795" t="n">
        <v>-165689654.8696377</v>
      </c>
      <c r="AV7" s="3796" t="n">
        <v>2202046103.49416</v>
      </c>
      <c r="AW7" s="3796" t="n">
        <v>1305090847.237701</v>
      </c>
      <c r="AX7" s="3797" t="n">
        <v>-2367735758.363798</v>
      </c>
      <c r="AY7" s="3797" t="n">
        <v>-1470780502.107339</v>
      </c>
      <c r="AZ7" s="3797" t="n">
        <v>1919489501.366014</v>
      </c>
      <c r="BA7" s="2056" t="n">
        <v>-1.086319646318317</v>
      </c>
      <c r="BB7" s="98" t="n"/>
      <c r="BC7" s="3795" t="n">
        <v>868075291.0529581</v>
      </c>
      <c r="BD7" s="3796" t="n">
        <v>2354212978.906375</v>
      </c>
      <c r="BE7" s="3796" t="n">
        <v>1399505341.736683</v>
      </c>
      <c r="BF7" s="3797" t="n">
        <v>-1486137687.853417</v>
      </c>
      <c r="BG7" s="3797" t="n">
        <v>-531430050.6837252</v>
      </c>
      <c r="BH7" s="3797" t="n">
        <v>1670085985.483982</v>
      </c>
      <c r="BI7" s="2056" t="n">
        <v>-0.4802211990292257</v>
      </c>
      <c r="BJ7" s="98" t="n"/>
      <c r="BK7" s="3795" t="n">
        <v>646604133.5634154</v>
      </c>
      <c r="BL7" s="3796" t="n">
        <v>2376290975.588649</v>
      </c>
      <c r="BM7" s="3796" t="n">
        <v>1377743966.839025</v>
      </c>
      <c r="BN7" s="3796" t="n">
        <v>1036240679.277404</v>
      </c>
      <c r="BO7" s="3797" t="n">
        <v>-1729686842.025234</v>
      </c>
      <c r="BP7" s="3797" t="n">
        <v>-389636545.7139882</v>
      </c>
      <c r="BQ7" s="3797" t="n">
        <v>1548568501.924993</v>
      </c>
      <c r="BR7" s="2056" t="n">
        <v>-0.5824504161361701</v>
      </c>
      <c r="BS7" s="98" t="n"/>
      <c r="BT7" s="3795" t="n">
        <v>807013426.787149</v>
      </c>
      <c r="BU7" s="3796" t="n">
        <v>2589652655.724461</v>
      </c>
      <c r="BV7" s="3796" t="n">
        <v>1241413909.134301</v>
      </c>
      <c r="BW7" s="3797" t="n">
        <v>-1782639228.937312</v>
      </c>
      <c r="BX7" s="3797" t="n">
        <v>-434400482.3471525</v>
      </c>
      <c r="BY7" s="3797" t="n">
        <v>1390390950.933698</v>
      </c>
      <c r="BZ7" s="2056" t="n">
        <v>-0.4195780501554545</v>
      </c>
      <c r="CA7" s="98" t="n"/>
      <c r="CB7" s="3795" t="n">
        <v>343318514.3244345</v>
      </c>
      <c r="CC7" s="3796" t="n">
        <v>2384625766.425974</v>
      </c>
      <c r="CD7" s="3796" t="n">
        <v>1341950304.487062</v>
      </c>
      <c r="CE7" s="3797" t="n">
        <v>-2041307252.101539</v>
      </c>
      <c r="CF7" s="3797" t="n">
        <v>-998631790.1626272</v>
      </c>
      <c r="CG7" s="3797" t="n">
        <v>1165991803.901116</v>
      </c>
      <c r="CH7" s="2056" t="n">
        <v>-0.7055566658566752</v>
      </c>
      <c r="CI7" s="98" t="n"/>
      <c r="CJ7" s="3795" t="n">
        <v>890387998.9577672</v>
      </c>
      <c r="CK7" s="3796" t="n">
        <v>2948490542.690889</v>
      </c>
      <c r="CL7" s="3796" t="n">
        <v>1772217118.77995</v>
      </c>
      <c r="CM7" s="3797" t="n">
        <v>-2058102543.733122</v>
      </c>
      <c r="CN7" s="3797" t="n">
        <v>-881829119.8221827</v>
      </c>
      <c r="CO7" s="3797" t="n">
        <v>-22868664.75085117</v>
      </c>
      <c r="CP7" s="2056" t="n">
        <v>-39.93484856498355</v>
      </c>
      <c r="CQ7" s="99" t="n"/>
      <c r="CR7" s="3798" t="n">
        <v>10590333310.46611</v>
      </c>
      <c r="CS7" s="3798" t="n">
        <v>28146772719.33239</v>
      </c>
      <c r="CT7" s="3798" t="n">
        <v>13294831248.51206</v>
      </c>
      <c r="CU7" s="3798" t="n">
        <v>-17556439408.86628</v>
      </c>
      <c r="CV7" s="3798" t="n">
        <v>-2704497938.045952</v>
      </c>
      <c r="CW7" s="3798" t="n">
        <v>21711328288.00001</v>
      </c>
      <c r="CX7" s="2058">
        <f>IFERROR(CR7/CW7-1, "-")</f>
        <v/>
      </c>
      <c r="CY7" s="2721" t="n"/>
      <c r="CZ7" s="3794" t="n">
        <v>28146772719.33239</v>
      </c>
      <c r="DA7" s="3798" t="n">
        <v>19925110423.61018</v>
      </c>
      <c r="DB7" s="3794" t="n">
        <v>17106744426.56684</v>
      </c>
      <c r="DC7" s="3794" t="n">
        <v>13294831248.43073</v>
      </c>
      <c r="DD7" s="3794" t="n">
        <v>21711328288.00001</v>
      </c>
      <c r="DE7" s="96">
        <f>+CZ7/DD7-1</f>
        <v/>
      </c>
      <c r="DF7" s="96">
        <f>+DA7/DD7-1</f>
        <v/>
      </c>
      <c r="DG7" s="96">
        <f>+DB7/DD7-1</f>
        <v/>
      </c>
      <c r="DH7" s="96">
        <f>+DC7/DD7-1</f>
        <v/>
      </c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  <c r="DN7" s="2883" t="n"/>
      <c r="DO7" s="2883" t="n"/>
      <c r="DP7" s="2883" t="n"/>
      <c r="DQ7" s="2883" t="n"/>
      <c r="DR7" s="2883" t="n"/>
      <c r="DS7" s="2883" t="n"/>
      <c r="DT7" s="2883" t="n"/>
      <c r="DU7" s="2883" t="n"/>
      <c r="DV7" s="2883" t="n"/>
      <c r="DW7" s="2883" t="n"/>
      <c r="EA7" s="2883" t="n"/>
    </row>
    <row customHeight="1" ht="6" r="8" s="2557">
      <c r="B8" s="1178" t="n"/>
      <c r="C8" s="2048" t="inlineStr">
        <is>
          <t>FLUX2</t>
        </is>
      </c>
      <c r="D8" s="2917" t="n"/>
      <c r="E8" s="3799" t="n"/>
      <c r="F8" s="3799" t="n"/>
      <c r="G8" s="3799" t="n"/>
      <c r="H8" s="2060" t="n"/>
      <c r="I8" s="1140" t="n"/>
      <c r="J8" s="2917" t="n"/>
      <c r="K8" s="3799" t="n"/>
      <c r="L8" s="3799" t="n"/>
      <c r="M8" s="3799" t="n"/>
      <c r="N8" s="2060" t="n"/>
      <c r="O8" s="2060" t="n"/>
      <c r="P8" s="2917" t="n"/>
      <c r="Q8" s="3799" t="n"/>
      <c r="R8" s="3799" t="n"/>
      <c r="S8" s="3799" t="n"/>
      <c r="T8" s="2060" t="n"/>
      <c r="U8" s="2060" t="n"/>
      <c r="V8" s="2917" t="n"/>
      <c r="W8" s="3799" t="n"/>
      <c r="X8" s="3799" t="n"/>
      <c r="Y8" s="3799" t="n"/>
      <c r="Z8" s="3799" t="n"/>
      <c r="AA8" s="3799" t="n"/>
      <c r="AB8" s="2060" t="n"/>
      <c r="AC8" s="2061" t="n"/>
      <c r="AD8" s="2917" t="n"/>
      <c r="AE8" s="3799" t="n"/>
      <c r="AF8" s="3799" t="n"/>
      <c r="AG8" s="3799" t="n"/>
      <c r="AH8" s="3799" t="n"/>
      <c r="AI8" s="3799" t="n"/>
      <c r="AJ8" s="2060" t="n"/>
      <c r="AK8" s="2062" t="n"/>
      <c r="AL8" s="2917" t="n"/>
      <c r="AM8" s="3799" t="n"/>
      <c r="AN8" s="3799" t="n"/>
      <c r="AO8" s="3799" t="n"/>
      <c r="AP8" s="3799" t="n"/>
      <c r="AQ8" s="3799" t="n"/>
      <c r="AR8" s="3799" t="n"/>
      <c r="AS8" s="2063" t="n"/>
      <c r="AT8" s="2062" t="n"/>
      <c r="AU8" s="2917" t="n"/>
      <c r="AV8" s="3799" t="n"/>
      <c r="AW8" s="3799" t="n"/>
      <c r="AX8" s="3799" t="n"/>
      <c r="AY8" s="3799" t="n"/>
      <c r="AZ8" s="3799" t="n"/>
      <c r="BA8" s="2063" t="n"/>
      <c r="BB8" s="2062" t="n"/>
      <c r="BC8" s="2917" t="n"/>
      <c r="BD8" s="3799" t="n"/>
      <c r="BE8" s="3799" t="n"/>
      <c r="BF8" s="3799" t="n"/>
      <c r="BG8" s="3799" t="n"/>
      <c r="BH8" s="3799" t="n"/>
      <c r="BI8" s="2063" t="n"/>
      <c r="BJ8" s="2062" t="n"/>
      <c r="BK8" s="2917" t="n"/>
      <c r="BL8" s="3799" t="n"/>
      <c r="BM8" s="3799" t="n"/>
      <c r="BN8" s="3799" t="n"/>
      <c r="BO8" s="3799" t="n"/>
      <c r="BP8" s="3799" t="n"/>
      <c r="BQ8" s="3799" t="n"/>
      <c r="BR8" s="2063" t="n"/>
      <c r="BS8" s="2062" t="n"/>
      <c r="BT8" s="2917" t="n"/>
      <c r="BU8" s="3799" t="n"/>
      <c r="BV8" s="3799" t="n"/>
      <c r="BW8" s="3799" t="n"/>
      <c r="BX8" s="3799" t="n"/>
      <c r="BY8" s="3799" t="n"/>
      <c r="BZ8" s="2063" t="n"/>
      <c r="CA8" s="2062" t="n"/>
      <c r="CB8" s="2917" t="n"/>
      <c r="CC8" s="3799" t="n"/>
      <c r="CD8" s="3799" t="n"/>
      <c r="CE8" s="3799" t="n"/>
      <c r="CF8" s="3799" t="n"/>
      <c r="CG8" s="3799" t="n"/>
      <c r="CH8" s="2063" t="n"/>
      <c r="CI8" s="2062" t="n"/>
      <c r="CJ8" s="2917" t="n"/>
      <c r="CK8" s="3799" t="n"/>
      <c r="CL8" s="3799" t="n"/>
      <c r="CM8" s="3799" t="n"/>
      <c r="CN8" s="3799" t="n"/>
      <c r="CO8" s="3799" t="n"/>
      <c r="CP8" s="2063" t="n"/>
      <c r="CQ8" s="131" t="n"/>
      <c r="CR8" s="3799" t="n"/>
      <c r="CS8" s="3799" t="n"/>
      <c r="CT8" s="3799" t="n"/>
      <c r="CU8" s="3799" t="n"/>
      <c r="CV8" s="3799" t="n"/>
      <c r="CW8" s="3799" t="n"/>
      <c r="CX8" s="2064">
        <f>IFERROR(CR8/CW8-1, "-")</f>
        <v/>
      </c>
      <c r="CY8" s="2721" t="n"/>
      <c r="CZ8" s="3799" t="n"/>
      <c r="DA8" s="3799" t="n"/>
      <c r="DB8" s="3799" t="n"/>
      <c r="DC8" s="3799" t="n"/>
      <c r="DD8" s="3799" t="n"/>
      <c r="DE8" s="2060" t="n"/>
      <c r="DF8" s="2060" t="n"/>
      <c r="DG8" s="2060" t="n"/>
      <c r="DH8" s="2060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N8" s="2883" t="n"/>
      <c r="DO8" s="2883" t="n"/>
      <c r="DP8" s="2883" t="n"/>
      <c r="DQ8" s="2883" t="n"/>
      <c r="DR8" s="2883" t="n"/>
      <c r="DS8" s="2883" t="n"/>
      <c r="DT8" s="2883" t="n"/>
      <c r="DU8" s="2883" t="n"/>
      <c r="DV8" s="2883" t="n"/>
      <c r="DW8" s="2883" t="n"/>
      <c r="DX8" s="2654">
        <f>CS8-CZ8</f>
        <v/>
      </c>
      <c r="DY8" s="2654">
        <f>(CT8-DC8)*10^6</f>
        <v/>
      </c>
      <c r="DZ8" s="2654">
        <f>CW8-DD8</f>
        <v/>
      </c>
      <c r="EA8" s="2883" t="n"/>
    </row>
    <row r="9">
      <c r="B9" s="1181" t="inlineStr">
        <is>
          <t>Neutralisation de la var. de provisions incluses dans l'Ebitda (-)</t>
        </is>
      </c>
      <c r="C9" s="2048" t="inlineStr">
        <is>
          <t>FLUX3</t>
        </is>
      </c>
      <c r="D9" s="3800" t="n">
        <v>-171354905</v>
      </c>
      <c r="E9" s="2721" t="n">
        <v>24120942.89506669</v>
      </c>
      <c r="F9" s="2721" t="n">
        <v>-195475847.8950667</v>
      </c>
      <c r="G9" s="2721" t="n">
        <v>101698406</v>
      </c>
      <c r="H9" s="129" t="n">
        <v>-2.684932062750325</v>
      </c>
      <c r="I9" s="1140" t="n"/>
      <c r="J9" s="3800" t="n">
        <v>273077744</v>
      </c>
      <c r="K9" s="2721" t="n">
        <v>23963368.18203781</v>
      </c>
      <c r="L9" s="2721" t="n">
        <v>249114375.8179622</v>
      </c>
      <c r="M9" s="2721" t="n">
        <v>65115097.00000001</v>
      </c>
      <c r="N9" s="129" t="n">
        <v>3.193770056120779</v>
      </c>
      <c r="O9" s="129" t="n"/>
      <c r="P9" s="3800" t="n">
        <v>-1362022839</v>
      </c>
      <c r="Q9" s="2721" t="n">
        <v>24241262.02703116</v>
      </c>
      <c r="R9" s="2721" t="n">
        <v>-1386264101.027031</v>
      </c>
      <c r="S9" s="2721" t="n">
        <v>-17511159</v>
      </c>
      <c r="T9" s="129" t="n">
        <v>76.7802793635761</v>
      </c>
      <c r="U9" s="129" t="n"/>
      <c r="V9" s="3800" t="n">
        <v>31034461</v>
      </c>
      <c r="W9" s="2721" t="n">
        <v>24376382.93534617</v>
      </c>
      <c r="X9" s="2721" t="n">
        <v>24376382.93534617</v>
      </c>
      <c r="Y9" s="2721" t="n">
        <v>6658078.064653829</v>
      </c>
      <c r="Z9" s="2721" t="n">
        <v>6658078.064653829</v>
      </c>
      <c r="AA9" s="2721" t="n">
        <v>47975993</v>
      </c>
      <c r="AB9" s="129" t="n">
        <v>-0.3531251974294727</v>
      </c>
      <c r="AC9" s="2066" t="n"/>
      <c r="AD9" s="3800" t="n">
        <v>27129119.99999758</v>
      </c>
      <c r="AE9" s="2721" t="n">
        <v>23645774.57806914</v>
      </c>
      <c r="AF9" s="2721" t="n">
        <v>23645774.57806914</v>
      </c>
      <c r="AG9" s="2721" t="n">
        <v>3483345.421928436</v>
      </c>
      <c r="AH9" s="2721" t="n">
        <v>3483345.421928436</v>
      </c>
      <c r="AI9" s="2721" t="n">
        <v>27954962.99999999</v>
      </c>
      <c r="AJ9" s="129" t="n">
        <v>-0.02954190996433848</v>
      </c>
      <c r="AK9" s="131" t="n"/>
      <c r="AL9" s="3800" t="n">
        <v>368450299</v>
      </c>
      <c r="AM9" s="2721" t="n">
        <v>24212806.16076361</v>
      </c>
      <c r="AN9" s="2721" t="n">
        <v>24212806.16076361</v>
      </c>
      <c r="AO9" s="2721" t="n">
        <v>24212806.16076361</v>
      </c>
      <c r="AP9" s="2721" t="n">
        <v>344237492.8392364</v>
      </c>
      <c r="AQ9" s="2721" t="n">
        <v>344237492.8392364</v>
      </c>
      <c r="AR9" s="3181" t="n">
        <v>-11633300</v>
      </c>
      <c r="AS9" s="2067" t="n">
        <v>-32.67203622359949</v>
      </c>
      <c r="AT9" s="131" t="n"/>
      <c r="AU9" s="3800" t="n">
        <v>177650888</v>
      </c>
      <c r="AV9" s="2721" t="n">
        <v>24166423.88511091</v>
      </c>
      <c r="AW9" s="2721" t="n">
        <v>24166423.88511091</v>
      </c>
      <c r="AX9" s="2721" t="n">
        <v>153484464.1148891</v>
      </c>
      <c r="AY9" s="2721" t="n">
        <v>153484464.1148891</v>
      </c>
      <c r="AZ9" s="3181" t="n">
        <v>-2553671</v>
      </c>
      <c r="BA9" s="2067" t="n">
        <v>-70.56686589619414</v>
      </c>
      <c r="BB9" s="131" t="n"/>
      <c r="BC9" s="3800" t="n">
        <v>65299076</v>
      </c>
      <c r="BD9" s="2721" t="n">
        <v>24137046.76966146</v>
      </c>
      <c r="BE9" s="2721" t="n">
        <v>24137046.76966146</v>
      </c>
      <c r="BF9" s="2721" t="n">
        <v>41162029.23033854</v>
      </c>
      <c r="BG9" s="2721" t="n">
        <v>41162029.23033854</v>
      </c>
      <c r="BH9" s="3181" t="n">
        <v>57157482</v>
      </c>
      <c r="BI9" s="2067" t="n">
        <v>0.1424414392502455</v>
      </c>
      <c r="BJ9" s="131" t="n"/>
      <c r="BK9" s="3800" t="n">
        <v>-330922670</v>
      </c>
      <c r="BL9" s="2721" t="n">
        <v>24200113.27964073</v>
      </c>
      <c r="BM9" s="2721" t="n">
        <v>24200113.27964073</v>
      </c>
      <c r="BN9" s="2721" t="n">
        <v>24200113.27964073</v>
      </c>
      <c r="BO9" s="2721" t="n">
        <v>-355122783.2796407</v>
      </c>
      <c r="BP9" s="2721" t="n">
        <v>-355122783.2796407</v>
      </c>
      <c r="BQ9" s="3181" t="n">
        <v>-14678790</v>
      </c>
      <c r="BR9" s="2067" t="n">
        <v>21.54427442588933</v>
      </c>
      <c r="BS9" s="131" t="n"/>
      <c r="BT9" s="3800" t="n">
        <v>22069396</v>
      </c>
      <c r="BU9" s="2721" t="n">
        <v>24307577.16384525</v>
      </c>
      <c r="BV9" s="2721" t="n">
        <v>24307577.16384525</v>
      </c>
      <c r="BW9" s="2721" t="n">
        <v>-2238181.163845256</v>
      </c>
      <c r="BX9" s="2721" t="n">
        <v>-2238181.163845256</v>
      </c>
      <c r="BY9" s="3181" t="n">
        <v>41797882</v>
      </c>
      <c r="BZ9" s="2067" t="n">
        <v>-0.4719972653159795</v>
      </c>
      <c r="CA9" s="131" t="n"/>
      <c r="CB9" s="3800" t="n">
        <v>726466.9999999942</v>
      </c>
      <c r="CC9" s="2721" t="n">
        <v>31339224.24378188</v>
      </c>
      <c r="CD9" s="2721" t="n">
        <v>31339224.24378188</v>
      </c>
      <c r="CE9" s="2721" t="n">
        <v>-30612757.24378189</v>
      </c>
      <c r="CF9" s="2721" t="n">
        <v>-30612757.24378189</v>
      </c>
      <c r="CG9" s="3181" t="n">
        <v>36395078</v>
      </c>
      <c r="CH9" s="2067" t="n">
        <v>-0.9800394163188771</v>
      </c>
      <c r="CI9" s="131" t="n"/>
      <c r="CJ9" s="3800" t="n">
        <v>-264137036.9999975</v>
      </c>
      <c r="CK9" s="2721" t="n">
        <v>24283609.83051292</v>
      </c>
      <c r="CL9" s="2721" t="n">
        <v>-99929436.51215655</v>
      </c>
      <c r="CM9" s="2721" t="n">
        <v>-288420646.8305104</v>
      </c>
      <c r="CN9" s="2721" t="n">
        <v>-164207600.4878409</v>
      </c>
      <c r="CO9" s="3181" t="n">
        <v>1712772525</v>
      </c>
      <c r="CP9" s="2067" t="n">
        <v>-1.154216063805669</v>
      </c>
      <c r="CQ9" s="131" t="n"/>
      <c r="CR9" s="2721" t="n">
        <v>-1163000000</v>
      </c>
      <c r="CS9" s="2721" t="n">
        <v>296994531.9508678</v>
      </c>
      <c r="CT9" s="2721" t="n">
        <v>-610818677.8248911</v>
      </c>
      <c r="CU9" s="2721" t="n">
        <v>-1459994531.950868</v>
      </c>
      <c r="CV9" s="2721" t="n">
        <v>-552181322.1751087</v>
      </c>
      <c r="CW9" s="2721" t="n">
        <v>2044490506</v>
      </c>
      <c r="CX9" s="2068">
        <f>IFERROR(CR9/CW9-1, "-")</f>
        <v/>
      </c>
      <c r="CY9" s="2721" t="n"/>
      <c r="CZ9" s="2721" t="n">
        <v>296994531.9508678</v>
      </c>
      <c r="DA9" s="2721" t="n">
        <v>-1035631041.153268</v>
      </c>
      <c r="DB9" s="2721" t="n">
        <v>-1025489617.666686</v>
      </c>
      <c r="DC9" s="2721" t="n">
        <v>-610818677.8248911</v>
      </c>
      <c r="DD9" s="2721" t="n">
        <v>2044490506</v>
      </c>
      <c r="DE9" s="129">
        <f>+CZ9/DD9-1</f>
        <v/>
      </c>
      <c r="DF9" s="129">
        <f>+DA9/DD9-1</f>
        <v/>
      </c>
      <c r="DG9" s="129">
        <f>+DB9/DD9-1</f>
        <v/>
      </c>
      <c r="DH9" s="129">
        <f>+DC9/DD9-1</f>
        <v/>
      </c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N9" s="2883" t="n"/>
      <c r="DO9" s="2883" t="n"/>
      <c r="DP9" s="2883" t="n"/>
      <c r="DQ9" s="2883" t="n"/>
      <c r="DR9" s="2883" t="n"/>
      <c r="DS9" s="2883" t="n"/>
      <c r="DT9" s="2883" t="n"/>
      <c r="DU9" s="2883" t="n"/>
      <c r="DV9" s="2883" t="n"/>
      <c r="DW9" s="2883" t="n"/>
      <c r="DX9" s="2654">
        <f>(CS9-CZ9)*10^6</f>
        <v/>
      </c>
      <c r="DY9" s="2654">
        <f>(CT9-DC9)*10^6</f>
        <v/>
      </c>
      <c r="DZ9" s="2654">
        <f>(CW9-DD9)*10^6</f>
        <v/>
      </c>
      <c r="EA9" s="2883" t="n"/>
    </row>
    <row customHeight="1" ht="3.75" r="10" s="2557">
      <c r="B10" s="1181" t="n"/>
      <c r="C10" s="2048" t="inlineStr">
        <is>
          <t>FLUX4</t>
        </is>
      </c>
      <c r="D10" s="2828" t="n"/>
      <c r="E10" s="2721" t="n"/>
      <c r="F10" s="2721" t="n"/>
      <c r="G10" s="2721" t="n"/>
      <c r="H10" s="129" t="n"/>
      <c r="I10" s="1140" t="n"/>
      <c r="J10" s="2828" t="n"/>
      <c r="K10" s="2721" t="n"/>
      <c r="L10" s="2721" t="n"/>
      <c r="M10" s="2721" t="n"/>
      <c r="N10" s="129" t="n"/>
      <c r="O10" s="129" t="n"/>
      <c r="P10" s="2828" t="n"/>
      <c r="Q10" s="2721" t="n"/>
      <c r="R10" s="2721" t="n"/>
      <c r="S10" s="2721" t="n"/>
      <c r="T10" s="129" t="n"/>
      <c r="U10" s="129" t="n"/>
      <c r="V10" s="2828" t="n"/>
      <c r="W10" s="2721" t="n"/>
      <c r="X10" s="2721" t="n"/>
      <c r="Y10" s="2721" t="n"/>
      <c r="Z10" s="2721" t="n"/>
      <c r="AA10" s="2721" t="n"/>
      <c r="AB10" s="129" t="n"/>
      <c r="AC10" s="2066" t="n"/>
      <c r="AD10" s="2828" t="n"/>
      <c r="AE10" s="2721" t="n"/>
      <c r="AF10" s="2721" t="n"/>
      <c r="AG10" s="2721" t="n"/>
      <c r="AH10" s="2721" t="n"/>
      <c r="AI10" s="2721" t="n"/>
      <c r="AJ10" s="129" t="n"/>
      <c r="AK10" s="131" t="n"/>
      <c r="AL10" s="2828" t="n"/>
      <c r="AM10" s="2721" t="n"/>
      <c r="AN10" s="2721" t="n"/>
      <c r="AO10" s="2721" t="n"/>
      <c r="AP10" s="2721" t="n"/>
      <c r="AQ10" s="2721" t="n"/>
      <c r="AR10" s="2721" t="n"/>
      <c r="AS10" s="2067" t="n"/>
      <c r="AT10" s="131" t="n"/>
      <c r="AU10" s="2828" t="n"/>
      <c r="AV10" s="2721" t="n"/>
      <c r="AW10" s="2721" t="n"/>
      <c r="AX10" s="2721" t="n"/>
      <c r="AY10" s="2721" t="n"/>
      <c r="AZ10" s="2721" t="n"/>
      <c r="BA10" s="2067" t="n"/>
      <c r="BB10" s="131" t="n"/>
      <c r="BC10" s="2828" t="n"/>
      <c r="BD10" s="2721" t="n"/>
      <c r="BE10" s="2721" t="n"/>
      <c r="BF10" s="2721" t="n"/>
      <c r="BG10" s="2721" t="n"/>
      <c r="BH10" s="2721" t="n"/>
      <c r="BI10" s="2067" t="n"/>
      <c r="BJ10" s="131" t="n"/>
      <c r="BK10" s="2828" t="n"/>
      <c r="BL10" s="2721" t="n"/>
      <c r="BM10" s="2721" t="n"/>
      <c r="BN10" s="2721" t="n"/>
      <c r="BO10" s="2721" t="n"/>
      <c r="BP10" s="2721" t="n"/>
      <c r="BQ10" s="2721" t="n"/>
      <c r="BR10" s="2067" t="n"/>
      <c r="BS10" s="131" t="n"/>
      <c r="BT10" s="2828" t="n"/>
      <c r="BU10" s="2721" t="n"/>
      <c r="BV10" s="2721" t="n"/>
      <c r="BW10" s="2721" t="n"/>
      <c r="BX10" s="2721" t="n"/>
      <c r="BY10" s="2721" t="n"/>
      <c r="BZ10" s="2067" t="n"/>
      <c r="CA10" s="131" t="n"/>
      <c r="CB10" s="2828" t="n"/>
      <c r="CC10" s="2721" t="n"/>
      <c r="CD10" s="2721" t="n"/>
      <c r="CE10" s="2721" t="n"/>
      <c r="CF10" s="2721" t="n"/>
      <c r="CG10" s="2721" t="n"/>
      <c r="CH10" s="2067" t="n"/>
      <c r="CI10" s="131" t="n"/>
      <c r="CJ10" s="2828" t="n"/>
      <c r="CK10" s="2721" t="n"/>
      <c r="CL10" s="2721" t="n"/>
      <c r="CM10" s="2721" t="n"/>
      <c r="CN10" s="2721" t="n"/>
      <c r="CO10" s="2721" t="n"/>
      <c r="CP10" s="2067" t="n"/>
      <c r="CQ10" s="131" t="n"/>
      <c r="CR10" s="2721" t="n"/>
      <c r="CS10" s="2721" t="n"/>
      <c r="CT10" s="2721" t="n"/>
      <c r="CU10" s="2721" t="n"/>
      <c r="CV10" s="2721" t="n"/>
      <c r="CW10" s="2721" t="n"/>
      <c r="CX10" s="2068">
        <f>IFERROR(CR10/CW10-1, "-")</f>
        <v/>
      </c>
      <c r="CY10" s="2721" t="n"/>
      <c r="CZ10" s="2721" t="n"/>
      <c r="DA10" s="2721" t="n"/>
      <c r="DB10" s="2721" t="n"/>
      <c r="DC10" s="2721" t="n"/>
      <c r="DD10" s="2721" t="n"/>
      <c r="DE10" s="129" t="n"/>
      <c r="DF10" s="129" t="n"/>
      <c r="DG10" s="129" t="n"/>
      <c r="DH10" s="129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N10" s="2883" t="n"/>
      <c r="DO10" s="2883" t="n"/>
      <c r="DP10" s="2883" t="n"/>
      <c r="DQ10" s="2883" t="n"/>
      <c r="DR10" s="2883" t="n"/>
      <c r="DS10" s="2883" t="n"/>
      <c r="DT10" s="2883" t="n"/>
      <c r="DU10" s="2883" t="n"/>
      <c r="DV10" s="2883" t="n"/>
      <c r="DW10" s="2883" t="n"/>
      <c r="DX10" s="2654">
        <f>(CS10-CZ10)*10^6</f>
        <v/>
      </c>
      <c r="DY10" s="2654">
        <f>(CT10-DC10)*10^6</f>
        <v/>
      </c>
      <c r="DZ10" s="2654">
        <f>(CW10-DD10)*10^6</f>
        <v/>
      </c>
      <c r="EA10" s="2883" t="n"/>
    </row>
    <row r="11">
      <c r="B11" s="2069" t="inlineStr">
        <is>
          <t>Variation de BFR opérationnel (+/-)</t>
        </is>
      </c>
      <c r="C11" s="2048" t="inlineStr">
        <is>
          <t>FLUX5</t>
        </is>
      </c>
      <c r="D11" s="3801" t="n">
        <v>2099281621.9659</v>
      </c>
      <c r="E11" s="3185" t="n">
        <v>242975724.1936131</v>
      </c>
      <c r="F11" s="3185" t="n">
        <v>1856305897.772287</v>
      </c>
      <c r="G11" s="3185" t="n">
        <v>-3298945825.37333</v>
      </c>
      <c r="H11" s="129" t="n">
        <v>-1.636349225810136</v>
      </c>
      <c r="I11" s="2071" t="n"/>
      <c r="J11" s="3801" t="n">
        <v>2442768451.13033</v>
      </c>
      <c r="K11" s="3185" t="n">
        <v>965060843.832255</v>
      </c>
      <c r="L11" s="3185" t="n">
        <v>1477707607.298075</v>
      </c>
      <c r="M11" s="3185" t="n">
        <v>2286616332.47435</v>
      </c>
      <c r="N11" s="129" t="n">
        <v>0.06828960173087184</v>
      </c>
      <c r="O11" s="129" t="n"/>
      <c r="P11" s="3801" t="n">
        <v>-247548308.19625</v>
      </c>
      <c r="Q11" s="3185" t="n">
        <v>-555358520.7067294</v>
      </c>
      <c r="R11" s="3185" t="n">
        <v>307810212.5104795</v>
      </c>
      <c r="S11" s="3185" t="n">
        <v>373727805.96016</v>
      </c>
      <c r="T11" s="129" t="n">
        <v>-1.662375943797554</v>
      </c>
      <c r="U11" s="129" t="n"/>
      <c r="V11" s="3801" t="n">
        <v>1886728039.0276</v>
      </c>
      <c r="W11" s="3185" t="n">
        <v>969452517.2431524</v>
      </c>
      <c r="X11" s="3185" t="n">
        <v>2269673568.152415</v>
      </c>
      <c r="Y11" s="3185" t="n">
        <v>917275521.7844477</v>
      </c>
      <c r="Z11" s="3185" t="n">
        <v>-382945529.1248152</v>
      </c>
      <c r="AA11" s="3185" t="n">
        <v>7228927052.23043</v>
      </c>
      <c r="AB11" s="129" t="n">
        <v>-0.7390030324838505</v>
      </c>
      <c r="AC11" s="2066" t="n"/>
      <c r="AD11" s="3801" t="n">
        <v>-719880119.3767719</v>
      </c>
      <c r="AE11" s="3185" t="n">
        <v>1254754024.294832</v>
      </c>
      <c r="AF11" s="3185" t="n">
        <v>2803185415.046454</v>
      </c>
      <c r="AG11" s="3185" t="n">
        <v>-1974634143.671603</v>
      </c>
      <c r="AH11" s="3185" t="n">
        <v>-3523065534.423226</v>
      </c>
      <c r="AI11" s="3185" t="n">
        <v>199326528.864489</v>
      </c>
      <c r="AJ11" s="129" t="n">
        <v>-4.611562010725518</v>
      </c>
      <c r="AK11" s="131" t="n"/>
      <c r="AL11" s="3801" t="n">
        <v>-5102680312.8234</v>
      </c>
      <c r="AM11" s="3185" t="n">
        <v>-4074496359.492621</v>
      </c>
      <c r="AN11" s="3185" t="n">
        <v>-2861242112.402122</v>
      </c>
      <c r="AO11" s="3185" t="n">
        <v>1862274986.867943</v>
      </c>
      <c r="AP11" s="3185" t="n">
        <v>-1028183953.330778</v>
      </c>
      <c r="AQ11" s="3185" t="n">
        <v>-2241438200.421277</v>
      </c>
      <c r="AR11" s="3185" t="n">
        <v>-12801653535.1509</v>
      </c>
      <c r="AS11" s="2067" t="n">
        <v>-0.6014045920855136</v>
      </c>
      <c r="AT11" s="131" t="n"/>
      <c r="AU11" s="3801" t="n">
        <v>5077127389.14736</v>
      </c>
      <c r="AV11" s="3185" t="n">
        <v>-2369007123.193278</v>
      </c>
      <c r="AW11" s="3185" t="n">
        <v>-373019969.9867997</v>
      </c>
      <c r="AX11" s="3185" t="n">
        <v>7446134512.340638</v>
      </c>
      <c r="AY11" s="3185" t="n">
        <v>5450147359.134159</v>
      </c>
      <c r="AZ11" s="3185" t="n">
        <v>-732205868.948494</v>
      </c>
      <c r="BA11" s="2067" t="n">
        <v>-7.934016243872123</v>
      </c>
      <c r="BB11" s="131" t="n"/>
      <c r="BC11" s="3801" t="n">
        <v>5738565337.78557</v>
      </c>
      <c r="BD11" s="3185" t="n">
        <v>2840830951.481262</v>
      </c>
      <c r="BE11" s="3185" t="n">
        <v>2369946593.271079</v>
      </c>
      <c r="BF11" s="3185" t="n">
        <v>2897734386.304308</v>
      </c>
      <c r="BG11" s="3185" t="n">
        <v>3368618744.514491</v>
      </c>
      <c r="BH11" s="3185" t="n">
        <v>5172390714.75714</v>
      </c>
      <c r="BI11" s="2067" t="n">
        <v>0.1094609155130335</v>
      </c>
      <c r="BJ11" s="131" t="n"/>
      <c r="BK11" s="3801" t="n">
        <v>1348315709.72595</v>
      </c>
      <c r="BL11" s="3185" t="n">
        <v>1765460048.584483</v>
      </c>
      <c r="BM11" s="3185" t="n">
        <v>2224499301.458607</v>
      </c>
      <c r="BN11" s="3185" t="n">
        <v>2716288157.4166</v>
      </c>
      <c r="BO11" s="3185" t="n">
        <v>-417144338.8585334</v>
      </c>
      <c r="BP11" s="3185" t="n">
        <v>-1367972447.69065</v>
      </c>
      <c r="BQ11" s="3185" t="n">
        <v>1700214861.94845</v>
      </c>
      <c r="BR11" s="2067" t="n">
        <v>-0.2069733420746733</v>
      </c>
      <c r="BS11" s="131" t="n"/>
      <c r="BT11" s="3801" t="n">
        <v>5417360026.18828</v>
      </c>
      <c r="BU11" s="3185" t="n">
        <v>-1260871482.473818</v>
      </c>
      <c r="BV11" s="3185" t="n">
        <v>2546586855.59691</v>
      </c>
      <c r="BW11" s="3185" t="n">
        <v>6678231508.662098</v>
      </c>
      <c r="BX11" s="3185" t="n">
        <v>2870773170.591371</v>
      </c>
      <c r="BY11" s="3185" t="n">
        <v>345556862.936846</v>
      </c>
      <c r="BZ11" s="2067" t="n">
        <v>14.67718835084562</v>
      </c>
      <c r="CA11" s="131" t="n"/>
      <c r="CB11" s="3801" t="n">
        <v>5403857299.26458</v>
      </c>
      <c r="CC11" s="3185" t="n">
        <v>591378782.1952176</v>
      </c>
      <c r="CD11" s="3185" t="n">
        <v>3755940133.621866</v>
      </c>
      <c r="CE11" s="3185" t="n">
        <v>4812478517.069363</v>
      </c>
      <c r="CF11" s="3185" t="n">
        <v>1647917165.642714</v>
      </c>
      <c r="CG11" s="3185" t="n">
        <v>924300878.168155</v>
      </c>
      <c r="CH11" s="2067" t="n">
        <v>4.846426663549566</v>
      </c>
      <c r="CI11" s="131" t="n"/>
      <c r="CJ11" s="3801" t="n">
        <v>-3139880519.22938</v>
      </c>
      <c r="CK11" s="3185" t="n">
        <v>-1503521784.016638</v>
      </c>
      <c r="CL11" s="3185" t="n">
        <v>922222496.7330894</v>
      </c>
      <c r="CM11" s="3185" t="n">
        <v>-1636358735.212742</v>
      </c>
      <c r="CN11" s="3185" t="n">
        <v>-4062103015.962469</v>
      </c>
      <c r="CO11" s="3185" t="n">
        <v>5735437451.53228</v>
      </c>
      <c r="CP11" s="2067" t="n">
        <v>-1.54745266525233</v>
      </c>
      <c r="CQ11" s="131" t="n"/>
      <c r="CR11" s="3185" t="n">
        <v>20204014614.60977</v>
      </c>
      <c r="CS11" s="3185" t="n">
        <v>-1133342378.05827</v>
      </c>
      <c r="CT11" s="3185" t="n">
        <v>21115399742.0288</v>
      </c>
      <c r="CU11" s="3185" t="n">
        <v>21337356992.66804</v>
      </c>
      <c r="CV11" s="3185" t="n">
        <v>-911385127.4190331</v>
      </c>
      <c r="CW11" s="3185" t="n">
        <v>7054219362.395826</v>
      </c>
      <c r="CX11" s="2072">
        <f>IFERROR(CR11/CW11-1, "-")</f>
        <v/>
      </c>
      <c r="CY11" s="3185" t="n"/>
      <c r="CZ11" s="3185" t="n">
        <v>-1133342378.05827</v>
      </c>
      <c r="DA11" s="3185" t="n">
        <v>15542429848.5075</v>
      </c>
      <c r="DB11" s="3185" t="n">
        <v>18212122524.31705</v>
      </c>
      <c r="DC11" s="3185" t="n">
        <v>21115399741.92881</v>
      </c>
      <c r="DD11" s="3185" t="n">
        <v>7133693259.399576</v>
      </c>
      <c r="DE11" s="112">
        <f>+CZ11/DD11-1</f>
        <v/>
      </c>
      <c r="DF11" s="112">
        <f>+DA11/DD11-1</f>
        <v/>
      </c>
      <c r="DG11" s="112">
        <f>+DB11/DD11-1</f>
        <v/>
      </c>
      <c r="DH11" s="112">
        <f>+DC11/DD11-1</f>
        <v/>
      </c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2883" t="n"/>
      <c r="DO11" s="2883" t="n"/>
      <c r="DP11" s="2883" t="n"/>
      <c r="DQ11" s="2883" t="n"/>
      <c r="DR11" s="2883" t="n"/>
      <c r="DS11" s="2883" t="n"/>
      <c r="DT11" s="2883" t="n"/>
      <c r="DU11" s="2883" t="n"/>
      <c r="DV11" s="2883" t="n"/>
      <c r="DW11" s="2883" t="n"/>
      <c r="DX11" s="2654">
        <f>(CS11-CZ11)*10^6</f>
        <v/>
      </c>
      <c r="DY11" s="2654">
        <f>(CT11-DC11)*10^6</f>
        <v/>
      </c>
      <c r="DZ11" s="2654">
        <f>(CW11-DD11)*10^6</f>
        <v/>
      </c>
      <c r="EA11" s="2883" t="n"/>
    </row>
    <row customHeight="1" ht="4.5" r="12" s="2557">
      <c r="B12" s="1181" t="n"/>
      <c r="C12" s="2048" t="n"/>
      <c r="D12" s="2828" t="n"/>
      <c r="E12" s="2721" t="n"/>
      <c r="F12" s="2721" t="n"/>
      <c r="G12" s="2721" t="n"/>
      <c r="H12" s="129" t="n"/>
      <c r="I12" s="1140" t="n"/>
      <c r="J12" s="2828" t="n"/>
      <c r="K12" s="2721" t="n"/>
      <c r="L12" s="2721" t="n"/>
      <c r="M12" s="2721" t="n"/>
      <c r="N12" s="129" t="n"/>
      <c r="O12" s="129" t="n"/>
      <c r="P12" s="2828" t="n"/>
      <c r="Q12" s="2721" t="n"/>
      <c r="R12" s="2721" t="n"/>
      <c r="S12" s="2721" t="n"/>
      <c r="T12" s="129" t="n"/>
      <c r="U12" s="129" t="n"/>
      <c r="V12" s="2828" t="n"/>
      <c r="W12" s="2721" t="n"/>
      <c r="X12" s="2721" t="n"/>
      <c r="Y12" s="2721" t="n"/>
      <c r="Z12" s="2721" t="n"/>
      <c r="AA12" s="2721" t="n"/>
      <c r="AB12" s="129" t="n"/>
      <c r="AC12" s="2066" t="n"/>
      <c r="AD12" s="2828" t="n"/>
      <c r="AE12" s="2721" t="n"/>
      <c r="AF12" s="2721" t="n"/>
      <c r="AG12" s="2721" t="n"/>
      <c r="AH12" s="2721" t="n"/>
      <c r="AI12" s="2721" t="n"/>
      <c r="AJ12" s="129" t="n"/>
      <c r="AK12" s="131" t="n"/>
      <c r="AL12" s="2828" t="n"/>
      <c r="AM12" s="2721" t="n"/>
      <c r="AN12" s="2721" t="n"/>
      <c r="AO12" s="2721" t="n"/>
      <c r="AP12" s="2721" t="n"/>
      <c r="AQ12" s="2721" t="n"/>
      <c r="AR12" s="2721" t="n"/>
      <c r="AS12" s="2067" t="n"/>
      <c r="AT12" s="131" t="n"/>
      <c r="AU12" s="2828" t="n"/>
      <c r="AV12" s="2721" t="n"/>
      <c r="AW12" s="2721" t="n"/>
      <c r="AX12" s="2721" t="n"/>
      <c r="AY12" s="2721" t="n"/>
      <c r="AZ12" s="2721" t="n"/>
      <c r="BA12" s="2067" t="n"/>
      <c r="BB12" s="131" t="n"/>
      <c r="BC12" s="2828" t="n"/>
      <c r="BD12" s="2721" t="n"/>
      <c r="BE12" s="2721" t="n"/>
      <c r="BF12" s="2721" t="n"/>
      <c r="BG12" s="2721" t="n"/>
      <c r="BH12" s="2721" t="n"/>
      <c r="BI12" s="2067" t="n"/>
      <c r="BJ12" s="131" t="n"/>
      <c r="BK12" s="2828" t="n"/>
      <c r="BL12" s="2721" t="n"/>
      <c r="BM12" s="2721" t="n"/>
      <c r="BN12" s="2721" t="n"/>
      <c r="BO12" s="2721" t="n"/>
      <c r="BP12" s="2721" t="n"/>
      <c r="BQ12" s="2721" t="n"/>
      <c r="BR12" s="2067" t="n"/>
      <c r="BS12" s="131" t="n"/>
      <c r="BT12" s="2828" t="n"/>
      <c r="BU12" s="2721" t="n"/>
      <c r="BV12" s="2721" t="n"/>
      <c r="BW12" s="2721" t="n"/>
      <c r="BX12" s="2721" t="n"/>
      <c r="BY12" s="2721" t="n"/>
      <c r="BZ12" s="2067" t="n"/>
      <c r="CA12" s="131" t="n"/>
      <c r="CB12" s="2828" t="n"/>
      <c r="CC12" s="2721" t="n"/>
      <c r="CD12" s="2721" t="n"/>
      <c r="CE12" s="2721" t="n"/>
      <c r="CF12" s="2721" t="n"/>
      <c r="CG12" s="2721" t="n"/>
      <c r="CH12" s="2067" t="n"/>
      <c r="CI12" s="131" t="n"/>
      <c r="CJ12" s="2828" t="n"/>
      <c r="CK12" s="2721" t="n"/>
      <c r="CL12" s="2721" t="n"/>
      <c r="CM12" s="2721" t="n"/>
      <c r="CN12" s="2721" t="n"/>
      <c r="CO12" s="2721" t="n"/>
      <c r="CP12" s="2067" t="n"/>
      <c r="CQ12" s="131" t="n"/>
      <c r="CR12" s="2721" t="n"/>
      <c r="CS12" s="2721" t="n"/>
      <c r="CT12" s="2721" t="n"/>
      <c r="CU12" s="2721" t="n"/>
      <c r="CV12" s="2721" t="n"/>
      <c r="CW12" s="2721" t="n"/>
      <c r="CX12" s="2068">
        <f>IFERROR(CR12/CW12-1, "-")</f>
        <v/>
      </c>
      <c r="CY12" s="2721" t="n"/>
      <c r="CZ12" s="2721" t="n"/>
      <c r="DA12" s="2721" t="n"/>
      <c r="DB12" s="2721" t="n"/>
      <c r="DC12" s="2721" t="n"/>
      <c r="DD12" s="2721" t="n"/>
      <c r="DE12" s="129" t="n"/>
      <c r="DF12" s="129" t="n"/>
      <c r="DG12" s="129" t="n"/>
      <c r="DH12" s="129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2883" t="n"/>
      <c r="DO12" s="2883" t="n"/>
      <c r="DP12" s="2883" t="n"/>
      <c r="DQ12" s="2883" t="n"/>
      <c r="DR12" s="2883" t="n"/>
      <c r="DS12" s="2883" t="n"/>
      <c r="DT12" s="2883" t="n"/>
      <c r="DU12" s="2883" t="n"/>
      <c r="DV12" s="2883" t="n"/>
      <c r="DW12" s="2883" t="n"/>
      <c r="DX12" s="2654">
        <f>(CS12-CZ12)*10^6</f>
        <v/>
      </c>
      <c r="DY12" s="2654">
        <f>(CT12-DC12)*10^6</f>
        <v/>
      </c>
      <c r="DZ12" s="2654">
        <f>(CW12-DD12)*10^6</f>
        <v/>
      </c>
      <c r="EA12" s="2883" t="n"/>
    </row>
    <row r="13">
      <c r="B13" s="1181" t="inlineStr">
        <is>
          <t>Dividendes reçus des participations non consolidées (+)</t>
        </is>
      </c>
      <c r="C13" s="2048" t="inlineStr">
        <is>
          <t>FLUX7</t>
        </is>
      </c>
      <c r="D13" s="2828" t="n">
        <v>0</v>
      </c>
      <c r="E13" s="2721" t="n">
        <v>0</v>
      </c>
      <c r="F13" s="2721" t="n">
        <v>0</v>
      </c>
      <c r="G13" s="2721" t="n">
        <v>0</v>
      </c>
      <c r="H13" s="129" t="n"/>
      <c r="I13" s="1140" t="n"/>
      <c r="J13" s="2828" t="n">
        <v>0</v>
      </c>
      <c r="K13" s="2721" t="n">
        <v>0</v>
      </c>
      <c r="L13" s="2721" t="n">
        <v>0</v>
      </c>
      <c r="M13" s="2721" t="n">
        <v>0</v>
      </c>
      <c r="N13" s="129" t="n"/>
      <c r="O13" s="129" t="n"/>
      <c r="P13" s="2828" t="n">
        <v>0</v>
      </c>
      <c r="Q13" s="2721" t="n">
        <v>0</v>
      </c>
      <c r="R13" s="2721" t="n">
        <v>0</v>
      </c>
      <c r="S13" s="2721" t="n">
        <v>0</v>
      </c>
      <c r="T13" s="129" t="n"/>
      <c r="U13" s="129" t="n"/>
      <c r="V13" s="2828" t="n">
        <v>0</v>
      </c>
      <c r="W13" s="2721" t="n">
        <v>0</v>
      </c>
      <c r="X13" s="2721" t="n">
        <v>0</v>
      </c>
      <c r="Y13" s="2721" t="n">
        <v>0</v>
      </c>
      <c r="Z13" s="2721" t="n">
        <v>0</v>
      </c>
      <c r="AA13" s="2721" t="n">
        <v>0</v>
      </c>
      <c r="AB13" s="129" t="n"/>
      <c r="AC13" s="2066" t="n"/>
      <c r="AD13" s="2828" t="n">
        <v>0</v>
      </c>
      <c r="AE13" s="2721" t="n">
        <v>0</v>
      </c>
      <c r="AF13" s="2721" t="n">
        <v>0</v>
      </c>
      <c r="AG13" s="2721" t="n">
        <v>0</v>
      </c>
      <c r="AH13" s="2721" t="n">
        <v>0</v>
      </c>
      <c r="AI13" s="2721" t="n">
        <v>0</v>
      </c>
      <c r="AJ13" s="129" t="n"/>
      <c r="AK13" s="131" t="n"/>
      <c r="AL13" s="2828" t="n">
        <v>0</v>
      </c>
      <c r="AM13" s="2721" t="n">
        <v>0</v>
      </c>
      <c r="AN13" s="2721" t="n">
        <v>0</v>
      </c>
      <c r="AO13" s="2721" t="n">
        <v>0</v>
      </c>
      <c r="AP13" s="2721" t="n">
        <v>0</v>
      </c>
      <c r="AQ13" s="2721" t="n">
        <v>0</v>
      </c>
      <c r="AR13" s="2721" t="n">
        <v>0</v>
      </c>
      <c r="AS13" s="2067" t="n"/>
      <c r="AT13" s="131" t="n"/>
      <c r="AU13" s="2828" t="n">
        <v>0</v>
      </c>
      <c r="AV13" s="2721" t="n">
        <v>0</v>
      </c>
      <c r="AW13" s="2721" t="n">
        <v>0</v>
      </c>
      <c r="AX13" s="2721" t="n">
        <v>0</v>
      </c>
      <c r="AY13" s="2721" t="n">
        <v>0</v>
      </c>
      <c r="AZ13" s="2721" t="n">
        <v>0</v>
      </c>
      <c r="BA13" s="2067" t="n"/>
      <c r="BB13" s="131" t="n"/>
      <c r="BC13" s="2828" t="n">
        <v>0</v>
      </c>
      <c r="BD13" s="2721" t="n">
        <v>0</v>
      </c>
      <c r="BE13" s="2721" t="n">
        <v>0</v>
      </c>
      <c r="BF13" s="2721" t="n">
        <v>0</v>
      </c>
      <c r="BG13" s="2721" t="n">
        <v>0</v>
      </c>
      <c r="BH13" s="2721" t="n">
        <v>0</v>
      </c>
      <c r="BI13" s="2067" t="n"/>
      <c r="BJ13" s="131" t="n"/>
      <c r="BK13" s="2828" t="n">
        <v>0</v>
      </c>
      <c r="BL13" s="2721" t="n">
        <v>0</v>
      </c>
      <c r="BM13" s="2721" t="n">
        <v>0</v>
      </c>
      <c r="BN13" s="2721" t="n">
        <v>0</v>
      </c>
      <c r="BO13" s="2721" t="n">
        <v>0</v>
      </c>
      <c r="BP13" s="2721" t="n">
        <v>0</v>
      </c>
      <c r="BQ13" s="2721" t="n">
        <v>0</v>
      </c>
      <c r="BR13" s="2067" t="n"/>
      <c r="BS13" s="131" t="n"/>
      <c r="BT13" s="2828" t="n">
        <v>0</v>
      </c>
      <c r="BU13" s="2721" t="n">
        <v>0</v>
      </c>
      <c r="BV13" s="2721" t="n">
        <v>0</v>
      </c>
      <c r="BW13" s="2721" t="n">
        <v>0</v>
      </c>
      <c r="BX13" s="2721" t="n">
        <v>0</v>
      </c>
      <c r="BY13" s="2721" t="n">
        <v>0</v>
      </c>
      <c r="BZ13" s="2067" t="n"/>
      <c r="CA13" s="131" t="n"/>
      <c r="CB13" s="2828" t="n">
        <v>0</v>
      </c>
      <c r="CC13" s="2721" t="n">
        <v>0</v>
      </c>
      <c r="CD13" s="2721" t="n">
        <v>0</v>
      </c>
      <c r="CE13" s="2721" t="n">
        <v>0</v>
      </c>
      <c r="CF13" s="2721" t="n">
        <v>0</v>
      </c>
      <c r="CG13" s="2721" t="n">
        <v>0</v>
      </c>
      <c r="CH13" s="2067" t="n"/>
      <c r="CI13" s="131" t="n"/>
      <c r="CJ13" s="2828" t="n">
        <v>0</v>
      </c>
      <c r="CK13" s="2721" t="n">
        <v>0</v>
      </c>
      <c r="CL13" s="2721" t="n">
        <v>0</v>
      </c>
      <c r="CM13" s="2721" t="n">
        <v>0</v>
      </c>
      <c r="CN13" s="2721" t="n">
        <v>0</v>
      </c>
      <c r="CO13" s="2721" t="n">
        <v>0</v>
      </c>
      <c r="CP13" s="2067" t="n"/>
      <c r="CQ13" s="131" t="n"/>
      <c r="CR13" s="2721" t="n">
        <v/>
      </c>
      <c r="CS13" s="2721" t="n">
        <v>0</v>
      </c>
      <c r="CT13" s="2721" t="n">
        <v/>
      </c>
      <c r="CU13" s="2721" t="n">
        <v/>
      </c>
      <c r="CV13" s="2721" t="n">
        <v/>
      </c>
      <c r="CW13" s="2721" t="n">
        <v/>
      </c>
      <c r="CX13" s="2068">
        <f>IFERROR(CR13/CW13-1, "-")</f>
        <v/>
      </c>
      <c r="CY13" s="2721" t="n"/>
      <c r="CZ13" s="2721" t="n">
        <v>0</v>
      </c>
      <c r="DA13" s="2721" t="n">
        <v>0</v>
      </c>
      <c r="DB13" s="2721" t="n">
        <v>0</v>
      </c>
      <c r="DC13" s="2721" t="n">
        <v>0</v>
      </c>
      <c r="DD13" s="2721" t="n">
        <v>0</v>
      </c>
      <c r="DE13" s="129" t="n"/>
      <c r="DF13" s="129" t="n"/>
      <c r="DG13" s="129" t="n"/>
      <c r="DH13" s="129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2883" t="n"/>
      <c r="DO13" s="2883" t="n"/>
      <c r="DP13" s="2883" t="n"/>
      <c r="DQ13" s="2883" t="n"/>
      <c r="DR13" s="2883" t="n"/>
      <c r="DS13" s="2883" t="n"/>
      <c r="DT13" s="2883" t="n"/>
      <c r="DU13" s="2883" t="n"/>
      <c r="DV13" s="2883" t="n"/>
      <c r="DW13" s="2883" t="n"/>
      <c r="DX13" s="2654">
        <f>(CS13-CZ13)*10^6</f>
        <v/>
      </c>
      <c r="DY13" s="2654">
        <f>(CT13-DC13)*10^6</f>
        <v/>
      </c>
      <c r="DZ13" s="2654">
        <f>(CW13-DD13)*10^6</f>
        <v/>
      </c>
      <c r="EA13" s="2883" t="n"/>
    </row>
    <row customHeight="1" ht="4.5" r="14" s="2557">
      <c r="B14" s="1181" t="n"/>
      <c r="C14" s="2048" t="n"/>
      <c r="D14" s="2828" t="n"/>
      <c r="E14" s="2721" t="n"/>
      <c r="F14" s="2721" t="n"/>
      <c r="G14" s="2721" t="n"/>
      <c r="H14" s="129" t="n"/>
      <c r="I14" s="1140" t="n"/>
      <c r="J14" s="2828" t="n"/>
      <c r="K14" s="2721" t="n"/>
      <c r="L14" s="2721" t="n"/>
      <c r="M14" s="2721" t="n"/>
      <c r="N14" s="129" t="n"/>
      <c r="O14" s="129" t="n"/>
      <c r="P14" s="2828" t="n"/>
      <c r="Q14" s="2721" t="n"/>
      <c r="R14" s="2721" t="n"/>
      <c r="S14" s="2721" t="n"/>
      <c r="T14" s="129" t="n"/>
      <c r="U14" s="129" t="n"/>
      <c r="V14" s="2828" t="n"/>
      <c r="W14" s="2721" t="n"/>
      <c r="X14" s="2721" t="n"/>
      <c r="Y14" s="2721" t="n"/>
      <c r="Z14" s="2721" t="n"/>
      <c r="AA14" s="2721" t="n"/>
      <c r="AB14" s="129" t="n"/>
      <c r="AC14" s="2066" t="n"/>
      <c r="AD14" s="2828" t="n"/>
      <c r="AE14" s="2721" t="n"/>
      <c r="AF14" s="2721" t="n"/>
      <c r="AG14" s="2721" t="n"/>
      <c r="AH14" s="2721" t="n"/>
      <c r="AI14" s="2721" t="n"/>
      <c r="AJ14" s="129" t="n"/>
      <c r="AK14" s="131" t="n"/>
      <c r="AL14" s="2828" t="n"/>
      <c r="AM14" s="2721" t="n"/>
      <c r="AN14" s="2721" t="n"/>
      <c r="AO14" s="2721" t="n"/>
      <c r="AP14" s="2721" t="n"/>
      <c r="AQ14" s="2721" t="n"/>
      <c r="AR14" s="2721" t="n"/>
      <c r="AS14" s="2067" t="n"/>
      <c r="AT14" s="131" t="n"/>
      <c r="AU14" s="2828" t="n"/>
      <c r="AV14" s="2721" t="n"/>
      <c r="AW14" s="2721" t="n"/>
      <c r="AX14" s="2721" t="n"/>
      <c r="AY14" s="2721" t="n"/>
      <c r="AZ14" s="2721" t="n"/>
      <c r="BA14" s="2067" t="n"/>
      <c r="BB14" s="131" t="n"/>
      <c r="BC14" s="2828" t="n"/>
      <c r="BD14" s="2721" t="n"/>
      <c r="BE14" s="2721" t="n"/>
      <c r="BF14" s="2721" t="n"/>
      <c r="BG14" s="2721" t="n"/>
      <c r="BH14" s="2721" t="n"/>
      <c r="BI14" s="2067" t="n"/>
      <c r="BJ14" s="131" t="n"/>
      <c r="BK14" s="2828" t="n"/>
      <c r="BL14" s="2721" t="n"/>
      <c r="BM14" s="2721" t="n"/>
      <c r="BN14" s="2721" t="n"/>
      <c r="BO14" s="2721" t="n"/>
      <c r="BP14" s="2721" t="n"/>
      <c r="BQ14" s="2721" t="n"/>
      <c r="BR14" s="2067" t="n"/>
      <c r="BS14" s="131" t="n"/>
      <c r="BT14" s="2828" t="n"/>
      <c r="BU14" s="2721" t="n"/>
      <c r="BV14" s="2721" t="n"/>
      <c r="BW14" s="2721" t="n"/>
      <c r="BX14" s="2721" t="n"/>
      <c r="BY14" s="2721" t="n"/>
      <c r="BZ14" s="2067" t="n"/>
      <c r="CA14" s="131" t="n"/>
      <c r="CB14" s="2828" t="n"/>
      <c r="CC14" s="2721" t="n"/>
      <c r="CD14" s="2721" t="n"/>
      <c r="CE14" s="2721" t="n"/>
      <c r="CF14" s="2721" t="n"/>
      <c r="CG14" s="2721" t="n"/>
      <c r="CH14" s="2067" t="n"/>
      <c r="CI14" s="131" t="n"/>
      <c r="CJ14" s="2828" t="n"/>
      <c r="CK14" s="2721" t="n"/>
      <c r="CL14" s="2721" t="n"/>
      <c r="CM14" s="2721" t="n"/>
      <c r="CN14" s="2721" t="n"/>
      <c r="CO14" s="2721" t="n"/>
      <c r="CP14" s="2067" t="n"/>
      <c r="CQ14" s="131" t="n"/>
      <c r="CR14" s="2721" t="n"/>
      <c r="CS14" s="2721" t="n"/>
      <c r="CT14" s="2721" t="n"/>
      <c r="CU14" s="2721" t="n"/>
      <c r="CV14" s="2721" t="n"/>
      <c r="CW14" s="2721" t="n"/>
      <c r="CX14" s="2068">
        <f>IFERROR(CR14/CW14-1, "-")</f>
        <v/>
      </c>
      <c r="CY14" s="2721" t="n"/>
      <c r="CZ14" s="2721" t="n"/>
      <c r="DA14" s="2721" t="n"/>
      <c r="DB14" s="2721" t="n"/>
      <c r="DC14" s="2721" t="n"/>
      <c r="DD14" s="2721" t="n"/>
      <c r="DE14" s="129" t="n"/>
      <c r="DF14" s="129" t="n"/>
      <c r="DG14" s="129" t="n"/>
      <c r="DH14" s="129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N14" s="2883" t="n"/>
      <c r="DO14" s="2883" t="n"/>
      <c r="DP14" s="2883" t="n"/>
      <c r="DQ14" s="2883" t="n"/>
      <c r="DR14" s="2883" t="n"/>
      <c r="DS14" s="2883" t="n"/>
      <c r="DT14" s="2883" t="n"/>
      <c r="DU14" s="2883" t="n"/>
      <c r="DV14" s="2883" t="n"/>
      <c r="DW14" s="2883" t="n"/>
      <c r="DX14" s="2654">
        <f>(CS14-CZ14)*10^6</f>
        <v/>
      </c>
      <c r="DY14" s="2654">
        <f>(CT14-DC14)*10^6</f>
        <v/>
      </c>
      <c r="DZ14" s="2654">
        <f>(CW14-DD14)*10^6</f>
        <v/>
      </c>
      <c r="EA14" s="2883" t="n"/>
    </row>
    <row customHeight="1" ht="27" r="15" s="2557">
      <c r="B15" s="2073" t="inlineStr">
        <is>
          <t>Investissements bruts (Flux d'augmentation des immos corporelles et incorporelles bruts de la période)   (-)</t>
        </is>
      </c>
      <c r="C15" s="2048" t="inlineStr">
        <is>
          <t>FLUX9</t>
        </is>
      </c>
      <c r="D15" s="3800" t="n">
        <v>-831484882.925</v>
      </c>
      <c r="E15" s="2721" t="n">
        <v>-505459364.3253235</v>
      </c>
      <c r="F15" s="2721" t="n">
        <v>-326025518.5996765</v>
      </c>
      <c r="G15" s="2721" t="n">
        <v>-1255172837.885</v>
      </c>
      <c r="H15" s="129" t="n">
        <v>-0.33755347643909</v>
      </c>
      <c r="I15" s="1140" t="n"/>
      <c r="J15" s="3800" t="n">
        <v>-960513524.9250001</v>
      </c>
      <c r="K15" s="2721" t="n">
        <v>-908346850.38736</v>
      </c>
      <c r="L15" s="2721" t="n">
        <v>-52166674.53764009</v>
      </c>
      <c r="M15" s="2721" t="n">
        <v>-826412218.9250002</v>
      </c>
      <c r="N15" s="129" t="n">
        <v>0.1622692682042375</v>
      </c>
      <c r="O15" s="129" t="n"/>
      <c r="P15" s="3800" t="n">
        <v>-681206032.925</v>
      </c>
      <c r="Q15" s="2721" t="n">
        <v>-2834522231.396338</v>
      </c>
      <c r="R15" s="2721" t="n">
        <v>2153316198.471337</v>
      </c>
      <c r="S15" s="2721" t="n">
        <v>-921914943.1899997</v>
      </c>
      <c r="T15" s="129" t="n">
        <v>-0.2610966576071557</v>
      </c>
      <c r="U15" s="129" t="n"/>
      <c r="V15" s="3800" t="n">
        <v>-1341343531.34</v>
      </c>
      <c r="W15" s="2721" t="n">
        <v>-2222218986.128557</v>
      </c>
      <c r="X15" s="2721" t="n">
        <v>-2282823851.573002</v>
      </c>
      <c r="Y15" s="2721" t="n">
        <v>880875454.7885566</v>
      </c>
      <c r="Z15" s="2721" t="n">
        <v>941480320.2330017</v>
      </c>
      <c r="AA15" s="2721" t="n">
        <v>-4263802783.7</v>
      </c>
      <c r="AB15" s="129" t="n">
        <v>-0.6854114509076747</v>
      </c>
      <c r="AC15" s="2066" t="n"/>
      <c r="AD15" s="3800" t="n">
        <v>-1274446927.02</v>
      </c>
      <c r="AE15" s="2721" t="n">
        <v>-2667628286.046594</v>
      </c>
      <c r="AF15" s="2721" t="n">
        <v>-2728233151.491038</v>
      </c>
      <c r="AG15" s="2721" t="n">
        <v>1393181359.026594</v>
      </c>
      <c r="AH15" s="2721" t="n">
        <v>1453786224.471038</v>
      </c>
      <c r="AI15" s="2721" t="n">
        <v>-770706234.5212216</v>
      </c>
      <c r="AJ15" s="129" t="n">
        <v>0.6536092092361394</v>
      </c>
      <c r="AK15" s="131" t="n"/>
      <c r="AL15" s="3800" t="n">
        <v>-1002907759.030671</v>
      </c>
      <c r="AM15" s="2721" t="n">
        <v>-2080833187.092768</v>
      </c>
      <c r="AN15" s="2721" t="n">
        <v>-2264438052.537212</v>
      </c>
      <c r="AO15" s="2721" t="n">
        <v>-2081438052.537212</v>
      </c>
      <c r="AP15" s="2721" t="n">
        <v>1077925428.062097</v>
      </c>
      <c r="AQ15" s="2721" t="n">
        <v>1261530293.506541</v>
      </c>
      <c r="AR15" s="2721" t="n">
        <v>-1433859549.925</v>
      </c>
      <c r="AS15" s="2067" t="n">
        <v>-0.3005536985242875</v>
      </c>
      <c r="AT15" s="131" t="n"/>
      <c r="AU15" s="3800" t="n">
        <v>-1571219344.76738</v>
      </c>
      <c r="AV15" s="2721" t="n">
        <v>-1398007443.354886</v>
      </c>
      <c r="AW15" s="2721" t="n">
        <v>-2458612308.799331</v>
      </c>
      <c r="AX15" s="2721" t="n">
        <v>-173211901.4124937</v>
      </c>
      <c r="AY15" s="2721" t="n">
        <v>887392964.0319514</v>
      </c>
      <c r="AZ15" s="2721" t="n">
        <v>-3075095840.925</v>
      </c>
      <c r="BA15" s="2067" t="n">
        <v>-0.4890502845938125</v>
      </c>
      <c r="BB15" s="131" t="n"/>
      <c r="BC15" s="3800" t="n">
        <v>-4189104179.925</v>
      </c>
      <c r="BD15" s="2721" t="n">
        <v>-3425605302.776482</v>
      </c>
      <c r="BE15" s="2721" t="n">
        <v>-3065448268.220926</v>
      </c>
      <c r="BF15" s="2721" t="n">
        <v>-763498877.1485181</v>
      </c>
      <c r="BG15" s="2721" t="n">
        <v>-1123655911.704074</v>
      </c>
      <c r="BH15" s="2721" t="n">
        <v>-2659685677.925</v>
      </c>
      <c r="BI15" s="2067" t="n">
        <v>0.5750373116244332</v>
      </c>
      <c r="BJ15" s="131" t="n"/>
      <c r="BK15" s="3800" t="n">
        <v>-6494306169.924999</v>
      </c>
      <c r="BL15" s="2721" t="n">
        <v>-4796888517.865483</v>
      </c>
      <c r="BM15" s="2721" t="n">
        <v>-5050405897.309931</v>
      </c>
      <c r="BN15" s="2721" t="n">
        <v>-5050405897.309931</v>
      </c>
      <c r="BO15" s="2721" t="n">
        <v>-1697417652.059516</v>
      </c>
      <c r="BP15" s="2721" t="n">
        <v>-1443900272.615068</v>
      </c>
      <c r="BQ15" s="2721" t="n">
        <v>-2959977704.18601</v>
      </c>
      <c r="BR15" s="2067" t="n">
        <v>1.194038881016141</v>
      </c>
      <c r="BS15" s="131" t="n"/>
      <c r="BT15" s="3800" t="n">
        <v>-3527106504.442825</v>
      </c>
      <c r="BU15" s="2721" t="n">
        <v>-457084127.7206933</v>
      </c>
      <c r="BV15" s="2721" t="n">
        <v>-2923371477.227733</v>
      </c>
      <c r="BW15" s="2721" t="n">
        <v>-3070022376.722132</v>
      </c>
      <c r="BX15" s="2721" t="n">
        <v>-603735027.2150927</v>
      </c>
      <c r="BY15" s="2721" t="n">
        <v>753480849.8803864</v>
      </c>
      <c r="BZ15" s="2067" t="n">
        <v>-5.681083142329028</v>
      </c>
      <c r="CA15" s="131" t="n"/>
      <c r="CB15" s="3800" t="n">
        <v>-3897087211.925004</v>
      </c>
      <c r="CC15" s="2721" t="n">
        <v>-716324127.7206937</v>
      </c>
      <c r="CD15" s="2721" t="n">
        <v>-3982186074.616615</v>
      </c>
      <c r="CE15" s="2721" t="n">
        <v>-3180763084.20431</v>
      </c>
      <c r="CF15" s="2721" t="n">
        <v>85098862.69161177</v>
      </c>
      <c r="CG15" s="2721" t="n">
        <v>-1624309025.925</v>
      </c>
      <c r="CH15" s="2067" t="n">
        <v>1.399227702195226</v>
      </c>
      <c r="CI15" s="131" t="n"/>
      <c r="CJ15" s="3800" t="n">
        <v>-1599768620.925</v>
      </c>
      <c r="CK15" s="2721" t="n">
        <v>-477084127.7206933</v>
      </c>
      <c r="CL15" s="2721" t="n">
        <v>-5649152505.703629</v>
      </c>
      <c r="CM15" s="2721" t="n">
        <v>-1122684493.204307</v>
      </c>
      <c r="CN15" s="2721" t="n">
        <v>4049383884.778628</v>
      </c>
      <c r="CO15" s="2721" t="n">
        <v>-9607882189.169001</v>
      </c>
      <c r="CP15" s="2067" t="n">
        <v>-0.8334941468445122</v>
      </c>
      <c r="CQ15" s="131" t="n"/>
      <c r="CR15" s="2721" t="n">
        <v>-27370494690.07588</v>
      </c>
      <c r="CS15" s="2721" t="n">
        <v>-22490002552.53587</v>
      </c>
      <c r="CT15" s="2721" t="n">
        <v>-29457342137.71596</v>
      </c>
      <c r="CU15" s="2721" t="n">
        <v>-4880492137.540009</v>
      </c>
      <c r="CV15" s="2721" t="n">
        <v>2086847447.640079</v>
      </c>
      <c r="CW15" s="2721" t="n">
        <v>-28645938156.39584</v>
      </c>
      <c r="CX15" s="2068">
        <f>IFERROR(CR15/CW15-1, "-")</f>
        <v/>
      </c>
      <c r="CY15" s="2721" t="n"/>
      <c r="CZ15" s="2721" t="n">
        <v>-22490002552.53587</v>
      </c>
      <c r="DA15" s="2721" t="n">
        <v>-29456944685.42</v>
      </c>
      <c r="DB15" s="2721" t="n">
        <v>-29457342132.71597</v>
      </c>
      <c r="DC15" s="2721" t="n">
        <v>-29457342137.71596</v>
      </c>
      <c r="DD15" s="2721" t="n">
        <v>-28645338156.39584</v>
      </c>
      <c r="DE15" s="129">
        <f>+CZ15/DD15-1</f>
        <v/>
      </c>
      <c r="DF15" s="129">
        <f>+DA15/DD15-1</f>
        <v/>
      </c>
      <c r="DG15" s="129">
        <f>+DB15/DD15-1</f>
        <v/>
      </c>
      <c r="DH15" s="129">
        <f>+DC15/DD15-1</f>
        <v/>
      </c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N15" s="2883" t="n"/>
      <c r="DO15" s="2883" t="n"/>
      <c r="DP15" s="2883" t="n"/>
      <c r="DQ15" s="2883" t="n"/>
      <c r="DR15" s="2883" t="n"/>
      <c r="DS15" s="2883" t="n"/>
      <c r="DT15" s="2883" t="n"/>
      <c r="DU15" s="2883" t="n"/>
      <c r="DV15" s="2883" t="n"/>
      <c r="DW15" s="2883" t="n"/>
      <c r="DX15" s="2654">
        <f>(CS15-CZ15)*10^6</f>
        <v/>
      </c>
      <c r="DY15" s="2654">
        <f>(CT15-DC15)*10^6</f>
        <v/>
      </c>
      <c r="DZ15" s="2654">
        <f>(CW15-DD15)*10^6</f>
        <v/>
      </c>
      <c r="EA15" s="2883" t="n"/>
    </row>
    <row customHeight="1" ht="3.75" r="16" s="2557">
      <c r="B16" s="1181" t="n"/>
      <c r="C16" s="2048" t="n"/>
      <c r="D16" s="2828" t="n"/>
      <c r="E16" s="2721" t="n"/>
      <c r="F16" s="2721" t="n"/>
      <c r="G16" s="2721" t="n"/>
      <c r="H16" s="129" t="n"/>
      <c r="I16" s="1140" t="n"/>
      <c r="J16" s="2828" t="n"/>
      <c r="K16" s="2721" t="n"/>
      <c r="L16" s="2721" t="n"/>
      <c r="M16" s="2721" t="n"/>
      <c r="N16" s="129" t="n"/>
      <c r="O16" s="129" t="n"/>
      <c r="P16" s="2828" t="n"/>
      <c r="Q16" s="2721" t="n"/>
      <c r="R16" s="2721" t="n"/>
      <c r="S16" s="2721" t="n"/>
      <c r="T16" s="129" t="n"/>
      <c r="U16" s="129" t="n"/>
      <c r="V16" s="2828" t="n"/>
      <c r="W16" s="2721" t="n"/>
      <c r="X16" s="2721" t="n"/>
      <c r="Y16" s="2721" t="n"/>
      <c r="Z16" s="2721" t="n"/>
      <c r="AA16" s="2721" t="n"/>
      <c r="AB16" s="129" t="n"/>
      <c r="AC16" s="2066" t="n"/>
      <c r="AD16" s="2828" t="n"/>
      <c r="AE16" s="2721" t="n"/>
      <c r="AF16" s="2721" t="n"/>
      <c r="AG16" s="2721" t="n"/>
      <c r="AH16" s="2721" t="n"/>
      <c r="AI16" s="2721" t="n"/>
      <c r="AJ16" s="129" t="n"/>
      <c r="AK16" s="131" t="n"/>
      <c r="AL16" s="2828" t="n"/>
      <c r="AM16" s="2721" t="n"/>
      <c r="AN16" s="2721" t="n"/>
      <c r="AO16" s="2721" t="n"/>
      <c r="AP16" s="2721" t="n"/>
      <c r="AQ16" s="2721" t="n"/>
      <c r="AR16" s="2721" t="n"/>
      <c r="AS16" s="2067" t="n"/>
      <c r="AT16" s="131" t="n"/>
      <c r="AU16" s="2828" t="n"/>
      <c r="AV16" s="2721" t="n"/>
      <c r="AW16" s="2721" t="n"/>
      <c r="AX16" s="2721" t="n"/>
      <c r="AY16" s="2721" t="n"/>
      <c r="AZ16" s="2721" t="n"/>
      <c r="BA16" s="2067" t="n"/>
      <c r="BB16" s="131" t="n"/>
      <c r="BC16" s="2828" t="n"/>
      <c r="BD16" s="2721" t="n"/>
      <c r="BE16" s="2721" t="n"/>
      <c r="BF16" s="2721" t="n"/>
      <c r="BG16" s="2721" t="n"/>
      <c r="BH16" s="2721" t="n"/>
      <c r="BI16" s="2067" t="n"/>
      <c r="BJ16" s="131" t="n"/>
      <c r="BK16" s="2828" t="n"/>
      <c r="BL16" s="2721" t="n"/>
      <c r="BM16" s="2721" t="n"/>
      <c r="BN16" s="2721" t="n"/>
      <c r="BO16" s="2721" t="n"/>
      <c r="BP16" s="2721" t="n"/>
      <c r="BQ16" s="2721" t="n"/>
      <c r="BR16" s="2067" t="n"/>
      <c r="BS16" s="131" t="n"/>
      <c r="BT16" s="2828" t="n"/>
      <c r="BU16" s="2721" t="n"/>
      <c r="BV16" s="2721" t="n"/>
      <c r="BW16" s="2721" t="n"/>
      <c r="BX16" s="2721" t="n"/>
      <c r="BY16" s="2721" t="n"/>
      <c r="BZ16" s="2067" t="n"/>
      <c r="CA16" s="131" t="n"/>
      <c r="CB16" s="2828" t="n"/>
      <c r="CC16" s="2721" t="n"/>
      <c r="CD16" s="2721" t="n"/>
      <c r="CE16" s="2721" t="n"/>
      <c r="CF16" s="2721" t="n"/>
      <c r="CG16" s="2721" t="n"/>
      <c r="CH16" s="2067" t="n"/>
      <c r="CI16" s="131" t="n"/>
      <c r="CJ16" s="2828" t="n"/>
      <c r="CK16" s="2721" t="n"/>
      <c r="CL16" s="2721" t="n"/>
      <c r="CM16" s="2721" t="n"/>
      <c r="CN16" s="2721" t="n"/>
      <c r="CO16" s="2721" t="n"/>
      <c r="CP16" s="2067" t="n"/>
      <c r="CQ16" s="131" t="n"/>
      <c r="CR16" s="2721" t="n"/>
      <c r="CS16" s="2721" t="n"/>
      <c r="CT16" s="2721" t="n"/>
      <c r="CU16" s="2721" t="n"/>
      <c r="CV16" s="2721" t="n"/>
      <c r="CW16" s="2721" t="n"/>
      <c r="CX16" s="2068">
        <f>IFERROR(CR16/CW16-1, "-")</f>
        <v/>
      </c>
      <c r="CY16" s="2721" t="n"/>
      <c r="CZ16" s="2721" t="n"/>
      <c r="DA16" s="2721" t="n"/>
      <c r="DB16" s="2721" t="n"/>
      <c r="DC16" s="2721" t="n"/>
      <c r="DD16" s="2721" t="n"/>
      <c r="DE16" s="129" t="n"/>
      <c r="DF16" s="129" t="n"/>
      <c r="DG16" s="129" t="n"/>
      <c r="DH16" s="129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N16" s="2883" t="n"/>
      <c r="DO16" s="2883" t="n"/>
      <c r="DP16" s="2883" t="n"/>
      <c r="DQ16" s="2883" t="n"/>
      <c r="DR16" s="2883" t="n"/>
      <c r="DS16" s="2883" t="n"/>
      <c r="DT16" s="2883" t="n"/>
      <c r="DU16" s="2883" t="n"/>
      <c r="DV16" s="2883" t="n"/>
      <c r="DW16" s="2883" t="n"/>
      <c r="DX16" s="2654">
        <f>(CS16-CZ16)*10^6</f>
        <v/>
      </c>
      <c r="DY16" s="2654">
        <f>(CT16-DC16)*10^6</f>
        <v/>
      </c>
      <c r="DZ16" s="2654">
        <f>(CW16-DD16)*10^6</f>
        <v/>
      </c>
      <c r="EA16" s="2883" t="n"/>
    </row>
    <row customHeight="1" ht="27" r="17" s="2557">
      <c r="B17" s="2074" t="inlineStr">
        <is>
          <t>Produit de cession des immobilisations corporelles et incorporelles (+)</t>
        </is>
      </c>
      <c r="C17" s="2048" t="inlineStr">
        <is>
          <t>FLUX11</t>
        </is>
      </c>
      <c r="D17" s="2828" t="n">
        <v>0</v>
      </c>
      <c r="E17" s="2721" t="n">
        <v>0</v>
      </c>
      <c r="F17" s="2721" t="n">
        <v>0</v>
      </c>
      <c r="G17" s="2721" t="n">
        <v>0</v>
      </c>
      <c r="H17" s="129" t="n"/>
      <c r="I17" s="1140" t="n"/>
      <c r="J17" s="2828" t="n">
        <v>0</v>
      </c>
      <c r="K17" s="2721" t="n">
        <v>0</v>
      </c>
      <c r="L17" s="2721" t="n">
        <v>0</v>
      </c>
      <c r="M17" s="2721" t="n">
        <v>0</v>
      </c>
      <c r="N17" s="129" t="n"/>
      <c r="O17" s="129" t="n"/>
      <c r="P17" s="2828" t="n">
        <v>0</v>
      </c>
      <c r="Q17" s="2721" t="n">
        <v>0</v>
      </c>
      <c r="R17" s="2721" t="n">
        <v>0</v>
      </c>
      <c r="S17" s="2721" t="n">
        <v>0</v>
      </c>
      <c r="T17" s="129" t="n"/>
      <c r="U17" s="129" t="n"/>
      <c r="V17" s="2828" t="n">
        <v>0</v>
      </c>
      <c r="W17" s="2721" t="n">
        <v>0</v>
      </c>
      <c r="X17" s="2721" t="n">
        <v>0</v>
      </c>
      <c r="Y17" s="2721" t="n">
        <v>0</v>
      </c>
      <c r="Z17" s="2721" t="n">
        <v>0</v>
      </c>
      <c r="AA17" s="2721" t="n">
        <v>0</v>
      </c>
      <c r="AB17" s="129" t="n"/>
      <c r="AC17" s="2066" t="n"/>
      <c r="AD17" s="2828" t="n">
        <v>0</v>
      </c>
      <c r="AE17" s="2721" t="n">
        <v>0</v>
      </c>
      <c r="AF17" s="2721" t="n">
        <v>0</v>
      </c>
      <c r="AG17" s="2721" t="n">
        <v>0</v>
      </c>
      <c r="AH17" s="2721" t="n">
        <v>0</v>
      </c>
      <c r="AI17" s="2721" t="n">
        <v>0</v>
      </c>
      <c r="AJ17" s="129" t="n"/>
      <c r="AK17" s="131" t="n"/>
      <c r="AL17" s="2828" t="n">
        <v>0</v>
      </c>
      <c r="AM17" s="2721" t="n">
        <v>0</v>
      </c>
      <c r="AN17" s="2721" t="n">
        <v>0</v>
      </c>
      <c r="AO17" s="2721" t="n">
        <v>0</v>
      </c>
      <c r="AP17" s="2721" t="n">
        <v>0</v>
      </c>
      <c r="AQ17" s="2721" t="n">
        <v>0</v>
      </c>
      <c r="AR17" s="2721" t="n">
        <v>0</v>
      </c>
      <c r="AS17" s="2067" t="n"/>
      <c r="AT17" s="131" t="n"/>
      <c r="AU17" s="2828" t="n">
        <v>0</v>
      </c>
      <c r="AV17" s="2721" t="n">
        <v>0</v>
      </c>
      <c r="AW17" s="2721" t="n">
        <v>0</v>
      </c>
      <c r="AX17" s="2721" t="n">
        <v>0</v>
      </c>
      <c r="AY17" s="2721" t="n">
        <v>0</v>
      </c>
      <c r="AZ17" s="2721" t="n">
        <v>0</v>
      </c>
      <c r="BA17" s="2067" t="n"/>
      <c r="BB17" s="131" t="n"/>
      <c r="BC17" s="2828" t="n">
        <v>0</v>
      </c>
      <c r="BD17" s="2721" t="n">
        <v>0</v>
      </c>
      <c r="BE17" s="2721" t="n">
        <v>0</v>
      </c>
      <c r="BF17" s="2721" t="n">
        <v>0</v>
      </c>
      <c r="BG17" s="2721" t="n">
        <v>0</v>
      </c>
      <c r="BH17" s="2721" t="n">
        <v>0</v>
      </c>
      <c r="BI17" s="2067" t="n"/>
      <c r="BJ17" s="131" t="n"/>
      <c r="BK17" s="2828" t="n">
        <v>0</v>
      </c>
      <c r="BL17" s="2721" t="n">
        <v>0</v>
      </c>
      <c r="BM17" s="2721" t="n">
        <v>0</v>
      </c>
      <c r="BN17" s="2721" t="n">
        <v>0</v>
      </c>
      <c r="BO17" s="2721" t="n">
        <v>0</v>
      </c>
      <c r="BP17" s="2721" t="n">
        <v>0</v>
      </c>
      <c r="BQ17" s="2721" t="n">
        <v>0</v>
      </c>
      <c r="BR17" s="2067" t="n"/>
      <c r="BS17" s="131" t="n"/>
      <c r="BT17" s="2828" t="n">
        <v>0</v>
      </c>
      <c r="BU17" s="2721" t="n">
        <v>0</v>
      </c>
      <c r="BV17" s="2721" t="n">
        <v>0</v>
      </c>
      <c r="BW17" s="2721" t="n">
        <v>0</v>
      </c>
      <c r="BX17" s="2721" t="n">
        <v>0</v>
      </c>
      <c r="BY17" s="2721" t="n">
        <v>0</v>
      </c>
      <c r="BZ17" s="2067" t="n"/>
      <c r="CA17" s="131" t="n"/>
      <c r="CB17" s="2828" t="n">
        <v>0</v>
      </c>
      <c r="CC17" s="2721" t="n">
        <v>0</v>
      </c>
      <c r="CD17" s="2721" t="n">
        <v>0</v>
      </c>
      <c r="CE17" s="2721" t="n">
        <v>0</v>
      </c>
      <c r="CF17" s="2721" t="n">
        <v>0</v>
      </c>
      <c r="CG17" s="2721" t="n">
        <v>0</v>
      </c>
      <c r="CH17" s="2067" t="n"/>
      <c r="CI17" s="131" t="n"/>
      <c r="CJ17" s="2828" t="n">
        <v>95000000</v>
      </c>
      <c r="CK17" s="2721" t="n">
        <v>0</v>
      </c>
      <c r="CL17" s="2721" t="n">
        <v>0</v>
      </c>
      <c r="CM17" s="2721" t="n">
        <v>95000000</v>
      </c>
      <c r="CN17" s="2721" t="n">
        <v>95000000</v>
      </c>
      <c r="CO17" s="2721" t="n">
        <v>0</v>
      </c>
      <c r="CP17" s="2067" t="n"/>
      <c r="CQ17" s="131" t="n"/>
      <c r="CR17" s="2721" t="n">
        <v/>
      </c>
      <c r="CS17" s="2721" t="n">
        <v/>
      </c>
      <c r="CT17" s="2721" t="n">
        <v/>
      </c>
      <c r="CU17" s="2721" t="n">
        <v/>
      </c>
      <c r="CV17" s="2721" t="n">
        <v/>
      </c>
      <c r="CW17" s="2721" t="n">
        <v/>
      </c>
      <c r="CX17" s="2068">
        <f>IFERROR(CR17/CW17-1, "-")</f>
        <v/>
      </c>
      <c r="CY17" s="2721" t="n"/>
      <c r="CZ17" s="2721" t="n">
        <v>0</v>
      </c>
      <c r="DA17" s="2721" t="n">
        <v>0</v>
      </c>
      <c r="DB17" s="2721" t="n">
        <v>0</v>
      </c>
      <c r="DC17" s="2721" t="n">
        <v>0</v>
      </c>
      <c r="DD17" s="2721" t="n">
        <v>0</v>
      </c>
      <c r="DE17" s="129" t="n"/>
      <c r="DF17" s="129" t="n"/>
      <c r="DG17" s="129" t="n"/>
      <c r="DH17" s="129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N17" s="2883" t="n"/>
      <c r="DO17" s="2883" t="n"/>
      <c r="DP17" s="2883" t="n"/>
      <c r="DQ17" s="2883" t="n"/>
      <c r="DR17" s="2883" t="n"/>
      <c r="DS17" s="2883" t="n"/>
      <c r="DT17" s="2883" t="n"/>
      <c r="DU17" s="2883" t="n"/>
      <c r="DV17" s="2883" t="n"/>
      <c r="DW17" s="2883" t="n"/>
      <c r="DX17" s="2654">
        <f>(CS17-CZ17)*10^6</f>
        <v/>
      </c>
      <c r="DY17" s="2654">
        <f>(CT17-DC17)*10^6</f>
        <v/>
      </c>
      <c r="DZ17" s="2654">
        <f>(CW17-DD17)*10^6</f>
        <v/>
      </c>
      <c r="EA17" s="2883" t="n"/>
    </row>
    <row r="18">
      <c r="B18" s="1181" t="inlineStr">
        <is>
          <t>Cession d'immobilisations</t>
        </is>
      </c>
      <c r="C18" s="2048" t="inlineStr">
        <is>
          <t>FLUX12</t>
        </is>
      </c>
      <c r="D18" s="2828" t="n">
        <v>0</v>
      </c>
      <c r="E18" s="2721" t="n">
        <v>0</v>
      </c>
      <c r="F18" s="2721" t="n">
        <v>0</v>
      </c>
      <c r="G18" s="2721" t="n">
        <v>0</v>
      </c>
      <c r="H18" s="129" t="n"/>
      <c r="I18" s="1140" t="n"/>
      <c r="J18" s="2828" t="n">
        <v>0</v>
      </c>
      <c r="K18" s="2721" t="n">
        <v>0</v>
      </c>
      <c r="L18" s="2721" t="n">
        <v>0</v>
      </c>
      <c r="M18" s="2721" t="n">
        <v>0</v>
      </c>
      <c r="N18" s="129" t="n"/>
      <c r="O18" s="129" t="n"/>
      <c r="P18" s="2828" t="n">
        <v>0</v>
      </c>
      <c r="Q18" s="2721" t="n">
        <v>0</v>
      </c>
      <c r="R18" s="2721" t="n">
        <v>0</v>
      </c>
      <c r="S18" s="2721" t="n">
        <v>0</v>
      </c>
      <c r="T18" s="129" t="n"/>
      <c r="U18" s="129" t="n"/>
      <c r="V18" s="2828" t="n">
        <v>0</v>
      </c>
      <c r="W18" s="2721" t="n">
        <v>0</v>
      </c>
      <c r="X18" s="2721" t="n">
        <v>0</v>
      </c>
      <c r="Y18" s="2721" t="n">
        <v>0</v>
      </c>
      <c r="Z18" s="2721" t="n">
        <v>0</v>
      </c>
      <c r="AA18" s="2721" t="n">
        <v>0</v>
      </c>
      <c r="AB18" s="129" t="n"/>
      <c r="AC18" s="2066" t="n"/>
      <c r="AD18" s="2828" t="n">
        <v>0</v>
      </c>
      <c r="AE18" s="2721" t="n">
        <v>0</v>
      </c>
      <c r="AF18" s="2721" t="n">
        <v>0</v>
      </c>
      <c r="AG18" s="2721" t="n">
        <v>0</v>
      </c>
      <c r="AH18" s="2721" t="n">
        <v>0</v>
      </c>
      <c r="AI18" s="2721" t="n">
        <v>0</v>
      </c>
      <c r="AJ18" s="129" t="n"/>
      <c r="AK18" s="131" t="n"/>
      <c r="AL18" s="2828" t="n">
        <v>0</v>
      </c>
      <c r="AM18" s="2721" t="n">
        <v>0</v>
      </c>
      <c r="AN18" s="2721" t="n">
        <v>0</v>
      </c>
      <c r="AO18" s="2721" t="n">
        <v>0</v>
      </c>
      <c r="AP18" s="2721" t="n">
        <v>0</v>
      </c>
      <c r="AQ18" s="2721" t="n">
        <v>0</v>
      </c>
      <c r="AR18" s="2721" t="n">
        <v>0</v>
      </c>
      <c r="AS18" s="2067" t="n"/>
      <c r="AT18" s="131" t="n"/>
      <c r="AU18" s="2828" t="n">
        <v>0</v>
      </c>
      <c r="AV18" s="2721" t="n">
        <v>0</v>
      </c>
      <c r="AW18" s="2721" t="n">
        <v>0</v>
      </c>
      <c r="AX18" s="2721" t="n">
        <v>0</v>
      </c>
      <c r="AY18" s="2721" t="n">
        <v>0</v>
      </c>
      <c r="AZ18" s="2721" t="n">
        <v>0</v>
      </c>
      <c r="BA18" s="2067" t="n"/>
      <c r="BB18" s="131" t="n"/>
      <c r="BC18" s="2828" t="n">
        <v>0</v>
      </c>
      <c r="BD18" s="2721" t="n">
        <v>0</v>
      </c>
      <c r="BE18" s="2721" t="n">
        <v>0</v>
      </c>
      <c r="BF18" s="2721" t="n">
        <v>0</v>
      </c>
      <c r="BG18" s="2721" t="n">
        <v>0</v>
      </c>
      <c r="BH18" s="2721" t="n">
        <v>0</v>
      </c>
      <c r="BI18" s="2067" t="n"/>
      <c r="BJ18" s="131" t="n"/>
      <c r="BK18" s="2828" t="n">
        <v>0</v>
      </c>
      <c r="BL18" s="2721" t="n">
        <v>0</v>
      </c>
      <c r="BM18" s="2721" t="n">
        <v>0</v>
      </c>
      <c r="BN18" s="2721" t="n">
        <v>0</v>
      </c>
      <c r="BO18" s="2721" t="n">
        <v>0</v>
      </c>
      <c r="BP18" s="2721" t="n">
        <v>0</v>
      </c>
      <c r="BQ18" s="2721" t="n">
        <v>0</v>
      </c>
      <c r="BR18" s="2067" t="n"/>
      <c r="BS18" s="131" t="n"/>
      <c r="BT18" s="2828" t="n">
        <v>0</v>
      </c>
      <c r="BU18" s="2721" t="n">
        <v>0</v>
      </c>
      <c r="BV18" s="2721" t="n">
        <v>0</v>
      </c>
      <c r="BW18" s="2721" t="n">
        <v>0</v>
      </c>
      <c r="BX18" s="2721" t="n">
        <v>0</v>
      </c>
      <c r="BY18" s="2721" t="n">
        <v>0</v>
      </c>
      <c r="BZ18" s="2067" t="n"/>
      <c r="CA18" s="131" t="n"/>
      <c r="CB18" s="2828" t="n">
        <v>0</v>
      </c>
      <c r="CC18" s="2721" t="n">
        <v>0</v>
      </c>
      <c r="CD18" s="2721" t="n">
        <v>0</v>
      </c>
      <c r="CE18" s="2721" t="n">
        <v>0</v>
      </c>
      <c r="CF18" s="2721" t="n">
        <v>0</v>
      </c>
      <c r="CG18" s="2721" t="n">
        <v>0</v>
      </c>
      <c r="CH18" s="2067" t="n"/>
      <c r="CI18" s="131" t="n"/>
      <c r="CJ18" s="2828" t="n">
        <v>0</v>
      </c>
      <c r="CK18" s="2721" t="n">
        <v>0</v>
      </c>
      <c r="CL18" s="2721" t="n">
        <v>0</v>
      </c>
      <c r="CM18" s="2721" t="n">
        <v>0</v>
      </c>
      <c r="CN18" s="2721" t="n">
        <v>0</v>
      </c>
      <c r="CO18" s="2721" t="n">
        <v>0</v>
      </c>
      <c r="CP18" s="2067" t="n"/>
      <c r="CQ18" s="131" t="n"/>
      <c r="CR18" s="2721" t="n">
        <v/>
      </c>
      <c r="CS18" s="2721" t="n">
        <v/>
      </c>
      <c r="CT18" s="2721" t="n">
        <v/>
      </c>
      <c r="CU18" s="2721" t="n">
        <v/>
      </c>
      <c r="CV18" s="2721" t="n">
        <v/>
      </c>
      <c r="CW18" s="2721" t="n">
        <v/>
      </c>
      <c r="CX18" s="2068">
        <f>IFERROR(CR18/CW18-1, "-")</f>
        <v/>
      </c>
      <c r="CY18" s="2721" t="n"/>
      <c r="CZ18" s="2721" t="n">
        <v>0</v>
      </c>
      <c r="DA18" s="2721" t="n">
        <v>0</v>
      </c>
      <c r="DB18" s="2721" t="n">
        <v>0</v>
      </c>
      <c r="DC18" s="2721" t="n">
        <v>0</v>
      </c>
      <c r="DD18" s="2721" t="n">
        <v>0</v>
      </c>
      <c r="DE18" s="129" t="n"/>
      <c r="DF18" s="129" t="n"/>
      <c r="DG18" s="129" t="n"/>
      <c r="DH18" s="129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N18" s="2883" t="n"/>
      <c r="DO18" s="2883" t="n"/>
      <c r="DP18" s="2883" t="n"/>
      <c r="DQ18" s="2883" t="n"/>
      <c r="DR18" s="2883" t="n"/>
      <c r="DS18" s="2883" t="n"/>
      <c r="DT18" s="2883" t="n"/>
      <c r="DU18" s="2883" t="n"/>
      <c r="DV18" s="2883" t="n"/>
      <c r="DW18" s="2883" t="n"/>
      <c r="DX18" s="2654">
        <f>(CS18-CZ18)*10^6</f>
        <v/>
      </c>
      <c r="DY18" s="2654">
        <f>(CT18-DC18)*10^6</f>
        <v/>
      </c>
      <c r="DZ18" s="2654">
        <f>(CW18-DD18)*10^6</f>
        <v/>
      </c>
      <c r="EA18" s="2883" t="n"/>
    </row>
    <row r="19">
      <c r="B19" s="2075" t="inlineStr">
        <is>
          <t>Investissements nets (Capex brutes - cession d'immo.) (-)</t>
        </is>
      </c>
      <c r="C19" s="2048" t="inlineStr">
        <is>
          <t>FLUX13</t>
        </is>
      </c>
      <c r="D19" s="2828" t="n">
        <v>0</v>
      </c>
      <c r="E19" s="3089" t="n">
        <v>0</v>
      </c>
      <c r="F19" s="3089" t="n">
        <v>0</v>
      </c>
      <c r="G19" s="3089" t="n">
        <v>0</v>
      </c>
      <c r="H19" s="129" t="n"/>
      <c r="I19" s="1140" t="n"/>
      <c r="J19" s="2828" t="n">
        <v>0</v>
      </c>
      <c r="K19" s="3089" t="n">
        <v>0</v>
      </c>
      <c r="L19" s="3089" t="n">
        <v>0</v>
      </c>
      <c r="M19" s="3089" t="n">
        <v>0</v>
      </c>
      <c r="N19" s="129" t="n"/>
      <c r="O19" s="129" t="n"/>
      <c r="P19" s="2828" t="n">
        <v>0</v>
      </c>
      <c r="Q19" s="3089" t="n">
        <v>0</v>
      </c>
      <c r="R19" s="3089" t="n">
        <v>0</v>
      </c>
      <c r="S19" s="3089" t="n">
        <v>0</v>
      </c>
      <c r="T19" s="129" t="n"/>
      <c r="U19" s="129" t="n"/>
      <c r="V19" s="2828" t="n">
        <v>0</v>
      </c>
      <c r="W19" s="3089" t="n">
        <v>0</v>
      </c>
      <c r="X19" s="3089" t="n">
        <v>0</v>
      </c>
      <c r="Y19" s="3089" t="n">
        <v>0</v>
      </c>
      <c r="Z19" s="3089" t="n">
        <v>0</v>
      </c>
      <c r="AA19" s="3089" t="n">
        <v>0</v>
      </c>
      <c r="AB19" s="129" t="n"/>
      <c r="AC19" s="2066" t="n"/>
      <c r="AD19" s="2828" t="n">
        <v>0</v>
      </c>
      <c r="AE19" s="3089" t="n">
        <v>0</v>
      </c>
      <c r="AF19" s="3089" t="n">
        <v>0</v>
      </c>
      <c r="AG19" s="3089" t="n">
        <v>0</v>
      </c>
      <c r="AH19" s="3089" t="n">
        <v>0</v>
      </c>
      <c r="AI19" s="3089" t="n">
        <v>0</v>
      </c>
      <c r="AJ19" s="129" t="n"/>
      <c r="AK19" s="131" t="n"/>
      <c r="AL19" s="2828" t="n">
        <v>0</v>
      </c>
      <c r="AM19" s="3089" t="n">
        <v>0</v>
      </c>
      <c r="AN19" s="3089" t="n">
        <v>0</v>
      </c>
      <c r="AO19" s="3089" t="n">
        <v>0</v>
      </c>
      <c r="AP19" s="3089" t="n">
        <v>0</v>
      </c>
      <c r="AQ19" s="3089" t="n">
        <v>0</v>
      </c>
      <c r="AR19" s="3089" t="n">
        <v>0</v>
      </c>
      <c r="AS19" s="2067" t="n"/>
      <c r="AT19" s="131" t="n"/>
      <c r="AU19" s="2828" t="n">
        <v>0</v>
      </c>
      <c r="AV19" s="3089" t="n">
        <v>0</v>
      </c>
      <c r="AW19" s="3089" t="n">
        <v>0</v>
      </c>
      <c r="AX19" s="3089" t="n">
        <v>0</v>
      </c>
      <c r="AY19" s="3089" t="n">
        <v>0</v>
      </c>
      <c r="AZ19" s="3089" t="n">
        <v>0</v>
      </c>
      <c r="BA19" s="2067" t="n"/>
      <c r="BB19" s="131" t="n"/>
      <c r="BC19" s="2828" t="n">
        <v>0</v>
      </c>
      <c r="BD19" s="3089" t="n">
        <v>0</v>
      </c>
      <c r="BE19" s="3089" t="n">
        <v>0</v>
      </c>
      <c r="BF19" s="3089" t="n">
        <v>0</v>
      </c>
      <c r="BG19" s="3089" t="n">
        <v>0</v>
      </c>
      <c r="BH19" s="3089" t="n">
        <v>0</v>
      </c>
      <c r="BI19" s="2067" t="n"/>
      <c r="BJ19" s="131" t="n"/>
      <c r="BK19" s="2828" t="n">
        <v>0</v>
      </c>
      <c r="BL19" s="3089" t="n">
        <v>0</v>
      </c>
      <c r="BM19" s="3089" t="n">
        <v>0</v>
      </c>
      <c r="BN19" s="3089" t="n">
        <v>0</v>
      </c>
      <c r="BO19" s="3089" t="n">
        <v>0</v>
      </c>
      <c r="BP19" s="3089" t="n">
        <v>0</v>
      </c>
      <c r="BQ19" s="3089" t="n">
        <v>0</v>
      </c>
      <c r="BR19" s="2067" t="n"/>
      <c r="BS19" s="131" t="n"/>
      <c r="BT19" s="2828" t="n">
        <v>0</v>
      </c>
      <c r="BU19" s="3089" t="n">
        <v>0</v>
      </c>
      <c r="BV19" s="3089" t="n">
        <v>0</v>
      </c>
      <c r="BW19" s="3089" t="n">
        <v>0</v>
      </c>
      <c r="BX19" s="3089" t="n">
        <v>0</v>
      </c>
      <c r="BY19" s="3089" t="n">
        <v>0</v>
      </c>
      <c r="BZ19" s="2067" t="n"/>
      <c r="CA19" s="131" t="n"/>
      <c r="CB19" s="2828" t="n">
        <v>0</v>
      </c>
      <c r="CC19" s="3089" t="n">
        <v>0</v>
      </c>
      <c r="CD19" s="3089" t="n">
        <v>0</v>
      </c>
      <c r="CE19" s="3089" t="n">
        <v>0</v>
      </c>
      <c r="CF19" s="3089" t="n">
        <v>0</v>
      </c>
      <c r="CG19" s="3089" t="n">
        <v>0</v>
      </c>
      <c r="CH19" s="2067" t="n"/>
      <c r="CI19" s="131" t="n"/>
      <c r="CJ19" s="2828" t="n">
        <v>2800000</v>
      </c>
      <c r="CK19" s="3089" t="n">
        <v>0</v>
      </c>
      <c r="CL19" s="3089" t="n">
        <v>0</v>
      </c>
      <c r="CM19" s="3089" t="n">
        <v>2800000</v>
      </c>
      <c r="CN19" s="3089" t="n">
        <v>2800000</v>
      </c>
      <c r="CO19" s="3089" t="n">
        <v>0</v>
      </c>
      <c r="CP19" s="2067" t="n"/>
      <c r="CQ19" s="131" t="n"/>
      <c r="CR19" s="3089" t="n">
        <v/>
      </c>
      <c r="CS19" s="3089" t="n">
        <v/>
      </c>
      <c r="CT19" s="3089" t="n">
        <v/>
      </c>
      <c r="CU19" s="3089" t="n">
        <v/>
      </c>
      <c r="CV19" s="3089" t="n">
        <v/>
      </c>
      <c r="CW19" s="3089" t="n">
        <v/>
      </c>
      <c r="CX19" s="2068">
        <f>IFERROR(CR19/CW19-1, "-")</f>
        <v/>
      </c>
      <c r="CY19" s="2721" t="n"/>
      <c r="CZ19" s="3089" t="n">
        <v>0</v>
      </c>
      <c r="DA19" s="3089" t="n">
        <v>0</v>
      </c>
      <c r="DB19" s="3089" t="n">
        <v>0</v>
      </c>
      <c r="DC19" s="3089" t="n">
        <v>0</v>
      </c>
      <c r="DD19" s="3089" t="n">
        <v>0</v>
      </c>
      <c r="DE19" s="129" t="n"/>
      <c r="DF19" s="129" t="n"/>
      <c r="DG19" s="129" t="n"/>
      <c r="DH19" s="129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N19" s="2883" t="n"/>
      <c r="DO19" s="2883" t="n"/>
      <c r="DP19" s="2883" t="n"/>
      <c r="DQ19" s="2883" t="n"/>
      <c r="DR19" s="2883" t="n"/>
      <c r="DS19" s="2883" t="n"/>
      <c r="DT19" s="2883" t="n"/>
      <c r="DU19" s="2883" t="n"/>
      <c r="DV19" s="2883" t="n"/>
      <c r="DW19" s="2883" t="n"/>
      <c r="DX19" s="2654">
        <f>(CS19-CZ19)*10^6</f>
        <v/>
      </c>
      <c r="DY19" s="2654">
        <f>(CT19-DC19)*10^6</f>
        <v/>
      </c>
      <c r="DZ19" s="2654">
        <f>(CW19-DD19)*10^6</f>
        <v/>
      </c>
      <c r="EA19" s="2883" t="n"/>
    </row>
    <row r="20">
      <c r="B20" s="1181" t="inlineStr">
        <is>
          <t>Plan de restructuration</t>
        </is>
      </c>
      <c r="C20" s="2048" t="inlineStr">
        <is>
          <t>FLUX14</t>
        </is>
      </c>
      <c r="D20" s="2828" t="n">
        <v>0</v>
      </c>
      <c r="E20" s="2721" t="n">
        <v>0</v>
      </c>
      <c r="F20" s="2721" t="n">
        <v>0</v>
      </c>
      <c r="G20" s="2721" t="n">
        <v>0</v>
      </c>
      <c r="H20" s="129" t="n"/>
      <c r="I20" s="1140" t="n"/>
      <c r="J20" s="2828" t="n">
        <v>0</v>
      </c>
      <c r="K20" s="2721" t="n">
        <v>0</v>
      </c>
      <c r="L20" s="2721" t="n">
        <v>0</v>
      </c>
      <c r="M20" s="2721" t="n">
        <v>0</v>
      </c>
      <c r="N20" s="129" t="n"/>
      <c r="O20" s="129" t="n"/>
      <c r="P20" s="2828" t="n">
        <v>0</v>
      </c>
      <c r="Q20" s="2721" t="n">
        <v>0</v>
      </c>
      <c r="R20" s="2721" t="n">
        <v>0</v>
      </c>
      <c r="S20" s="2721" t="n">
        <v>0</v>
      </c>
      <c r="T20" s="129" t="n"/>
      <c r="U20" s="129" t="n"/>
      <c r="V20" s="2828" t="n">
        <v>0</v>
      </c>
      <c r="W20" s="2721" t="n">
        <v>0</v>
      </c>
      <c r="X20" s="2721" t="n">
        <v>0</v>
      </c>
      <c r="Y20" s="2721" t="n">
        <v>0</v>
      </c>
      <c r="Z20" s="2721" t="n">
        <v>0</v>
      </c>
      <c r="AA20" s="2721" t="n">
        <v>0</v>
      </c>
      <c r="AB20" s="129" t="n"/>
      <c r="AC20" s="2066" t="n"/>
      <c r="AD20" s="2828" t="n">
        <v>0</v>
      </c>
      <c r="AE20" s="2721" t="n">
        <v>0</v>
      </c>
      <c r="AF20" s="2721" t="n">
        <v>0</v>
      </c>
      <c r="AG20" s="2721" t="n">
        <v>0</v>
      </c>
      <c r="AH20" s="2721" t="n">
        <v>0</v>
      </c>
      <c r="AI20" s="2721" t="n">
        <v>0</v>
      </c>
      <c r="AJ20" s="129" t="n"/>
      <c r="AK20" s="131" t="n"/>
      <c r="AL20" s="2828" t="n">
        <v>0</v>
      </c>
      <c r="AM20" s="2721" t="n">
        <v>0</v>
      </c>
      <c r="AN20" s="2721" t="n">
        <v>0</v>
      </c>
      <c r="AO20" s="2721" t="n">
        <v>0</v>
      </c>
      <c r="AP20" s="2721" t="n">
        <v>0</v>
      </c>
      <c r="AQ20" s="2721" t="n">
        <v>0</v>
      </c>
      <c r="AR20" s="2721" t="n">
        <v>0</v>
      </c>
      <c r="AS20" s="2067" t="n"/>
      <c r="AT20" s="131" t="n"/>
      <c r="AU20" s="2828" t="n">
        <v>0</v>
      </c>
      <c r="AV20" s="2721" t="n">
        <v>0</v>
      </c>
      <c r="AW20" s="2721" t="n">
        <v>0</v>
      </c>
      <c r="AX20" s="2721" t="n">
        <v>0</v>
      </c>
      <c r="AY20" s="2721" t="n">
        <v>0</v>
      </c>
      <c r="AZ20" s="2721" t="n">
        <v>0</v>
      </c>
      <c r="BA20" s="2067" t="n"/>
      <c r="BB20" s="131" t="n"/>
      <c r="BC20" s="2828" t="n">
        <v>0</v>
      </c>
      <c r="BD20" s="2721" t="n">
        <v>0</v>
      </c>
      <c r="BE20" s="2721" t="n">
        <v>0</v>
      </c>
      <c r="BF20" s="2721" t="n">
        <v>0</v>
      </c>
      <c r="BG20" s="2721" t="n">
        <v>0</v>
      </c>
      <c r="BH20" s="2721" t="n">
        <v>0</v>
      </c>
      <c r="BI20" s="2067" t="n"/>
      <c r="BJ20" s="131" t="n"/>
      <c r="BK20" s="2828" t="n">
        <v>0</v>
      </c>
      <c r="BL20" s="2721" t="n">
        <v>0</v>
      </c>
      <c r="BM20" s="2721" t="n">
        <v>0</v>
      </c>
      <c r="BN20" s="2721" t="n">
        <v>0</v>
      </c>
      <c r="BO20" s="2721" t="n">
        <v>0</v>
      </c>
      <c r="BP20" s="2721" t="n">
        <v>0</v>
      </c>
      <c r="BQ20" s="2721" t="n">
        <v>0</v>
      </c>
      <c r="BR20" s="2067" t="n"/>
      <c r="BS20" s="131" t="n"/>
      <c r="BT20" s="2828" t="n">
        <v>0</v>
      </c>
      <c r="BU20" s="2721" t="n">
        <v>0</v>
      </c>
      <c r="BV20" s="2721" t="n">
        <v>0</v>
      </c>
      <c r="BW20" s="2721" t="n">
        <v>0</v>
      </c>
      <c r="BX20" s="2721" t="n">
        <v>0</v>
      </c>
      <c r="BY20" s="2721" t="n">
        <v>0</v>
      </c>
      <c r="BZ20" s="2067" t="n"/>
      <c r="CA20" s="131" t="n"/>
      <c r="CB20" s="2828" t="n">
        <v>0</v>
      </c>
      <c r="CC20" s="2721" t="n">
        <v>0</v>
      </c>
      <c r="CD20" s="2721" t="n">
        <v>0</v>
      </c>
      <c r="CE20" s="2721" t="n">
        <v>0</v>
      </c>
      <c r="CF20" s="2721" t="n">
        <v>0</v>
      </c>
      <c r="CG20" s="2721" t="n">
        <v>0</v>
      </c>
      <c r="CH20" s="2067" t="n"/>
      <c r="CI20" s="131" t="n"/>
      <c r="CJ20" s="2828" t="n">
        <v>0</v>
      </c>
      <c r="CK20" s="2721" t="n">
        <v>0</v>
      </c>
      <c r="CL20" s="2721" t="n">
        <v>0</v>
      </c>
      <c r="CM20" s="2721" t="n">
        <v>0</v>
      </c>
      <c r="CN20" s="2721" t="n">
        <v>0</v>
      </c>
      <c r="CO20" s="2721" t="n">
        <v>0</v>
      </c>
      <c r="CP20" s="2067" t="n"/>
      <c r="CQ20" s="131" t="n"/>
      <c r="CR20" s="2721" t="n">
        <v/>
      </c>
      <c r="CS20" s="2721" t="n">
        <v/>
      </c>
      <c r="CT20" s="2721" t="n">
        <v/>
      </c>
      <c r="CU20" s="2721" t="n">
        <v/>
      </c>
      <c r="CV20" s="2721" t="n">
        <v/>
      </c>
      <c r="CW20" s="2721" t="n">
        <v/>
      </c>
      <c r="CX20" s="2068">
        <f>IFERROR(CR20/CW20-1, "-")</f>
        <v/>
      </c>
      <c r="CY20" s="2721" t="n"/>
      <c r="CZ20" s="2721" t="n">
        <v>0</v>
      </c>
      <c r="DA20" s="2721" t="n">
        <v>0</v>
      </c>
      <c r="DB20" s="2721" t="n">
        <v>0</v>
      </c>
      <c r="DC20" s="2721" t="n">
        <v>0</v>
      </c>
      <c r="DD20" s="2721" t="n">
        <v>0</v>
      </c>
      <c r="DE20" s="129" t="n"/>
      <c r="DF20" s="129" t="n"/>
      <c r="DG20" s="129" t="n"/>
      <c r="DH20" s="129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N20" s="2883" t="n"/>
      <c r="DO20" s="2883" t="n"/>
      <c r="DP20" s="2883" t="n"/>
      <c r="DQ20" s="2883" t="n"/>
      <c r="DR20" s="2883" t="n"/>
      <c r="DS20" s="2883" t="n"/>
      <c r="DT20" s="2883" t="n"/>
      <c r="DU20" s="2883" t="n"/>
      <c r="DV20" s="2883" t="n"/>
      <c r="DW20" s="2883" t="n"/>
      <c r="DX20" s="2654">
        <f>(CS20-CZ20)*10^6</f>
        <v/>
      </c>
      <c r="DY20" s="2654">
        <f>(CT20-DC20)*10^6</f>
        <v/>
      </c>
      <c r="DZ20" s="2654">
        <f>(CW20-DD20)*10^6</f>
        <v/>
      </c>
      <c r="EA20" s="2883" t="n"/>
    </row>
    <row customHeight="1" ht="5.25" r="21" s="2557">
      <c r="B21" s="1184" t="n"/>
      <c r="C21" s="2048" t="n"/>
      <c r="D21" s="2911" t="n"/>
      <c r="E21" s="3802" t="n"/>
      <c r="F21" s="3802" t="n"/>
      <c r="G21" s="3802" t="n"/>
      <c r="H21" s="2077" t="n"/>
      <c r="I21" s="1140" t="n"/>
      <c r="J21" s="2911" t="n"/>
      <c r="K21" s="3802" t="n"/>
      <c r="L21" s="3802" t="n"/>
      <c r="M21" s="3802" t="n"/>
      <c r="N21" s="2077" t="n"/>
      <c r="O21" s="2077" t="n"/>
      <c r="P21" s="2911" t="n"/>
      <c r="Q21" s="3802" t="n"/>
      <c r="R21" s="3802" t="n"/>
      <c r="S21" s="3802" t="n"/>
      <c r="T21" s="2077" t="n"/>
      <c r="U21" s="2077" t="n"/>
      <c r="V21" s="2911" t="n"/>
      <c r="W21" s="3802" t="n"/>
      <c r="X21" s="3802" t="n"/>
      <c r="Y21" s="3802" t="n"/>
      <c r="Z21" s="3802" t="n"/>
      <c r="AA21" s="3802" t="n"/>
      <c r="AB21" s="2077" t="n"/>
      <c r="AC21" s="2078" t="n"/>
      <c r="AD21" s="2911" t="n"/>
      <c r="AE21" s="3802" t="n"/>
      <c r="AF21" s="3802" t="n"/>
      <c r="AG21" s="3802" t="n"/>
      <c r="AH21" s="3802" t="n"/>
      <c r="AI21" s="3802" t="n"/>
      <c r="AJ21" s="2077" t="n"/>
      <c r="AK21" s="2079" t="n"/>
      <c r="AL21" s="2911" t="n"/>
      <c r="AM21" s="3802" t="n"/>
      <c r="AN21" s="3802" t="n"/>
      <c r="AO21" s="3802" t="n"/>
      <c r="AP21" s="3802" t="n"/>
      <c r="AQ21" s="3802" t="n"/>
      <c r="AR21" s="3802" t="n"/>
      <c r="AS21" s="2080" t="n"/>
      <c r="AT21" s="2079" t="n"/>
      <c r="AU21" s="2911" t="n"/>
      <c r="AV21" s="3802" t="n"/>
      <c r="AW21" s="3802" t="n"/>
      <c r="AX21" s="3802" t="n"/>
      <c r="AY21" s="3802" t="n"/>
      <c r="AZ21" s="3802" t="n"/>
      <c r="BA21" s="2080" t="n"/>
      <c r="BB21" s="2079" t="n"/>
      <c r="BC21" s="2911" t="n"/>
      <c r="BD21" s="3802" t="n"/>
      <c r="BE21" s="3802" t="n"/>
      <c r="BF21" s="3802" t="n"/>
      <c r="BG21" s="3802" t="n"/>
      <c r="BH21" s="3802" t="n"/>
      <c r="BI21" s="2080" t="n"/>
      <c r="BJ21" s="2079" t="n"/>
      <c r="BK21" s="2911" t="n"/>
      <c r="BL21" s="3802" t="n"/>
      <c r="BM21" s="3802" t="n"/>
      <c r="BN21" s="3802" t="n"/>
      <c r="BO21" s="3802" t="n"/>
      <c r="BP21" s="3802" t="n"/>
      <c r="BQ21" s="3802" t="n"/>
      <c r="BR21" s="2080" t="n"/>
      <c r="BS21" s="2079" t="n"/>
      <c r="BT21" s="2911" t="n"/>
      <c r="BU21" s="3802" t="n"/>
      <c r="BV21" s="3802" t="n"/>
      <c r="BW21" s="3802" t="n"/>
      <c r="BX21" s="3802" t="n"/>
      <c r="BY21" s="3802" t="n"/>
      <c r="BZ21" s="2080" t="n"/>
      <c r="CA21" s="2079" t="n"/>
      <c r="CB21" s="2911" t="n"/>
      <c r="CC21" s="3802" t="n"/>
      <c r="CD21" s="3802" t="n"/>
      <c r="CE21" s="3802" t="n"/>
      <c r="CF21" s="3802" t="n"/>
      <c r="CG21" s="3802" t="n"/>
      <c r="CH21" s="2080" t="n"/>
      <c r="CI21" s="2079" t="n"/>
      <c r="CJ21" s="2911" t="n"/>
      <c r="CK21" s="3802" t="n"/>
      <c r="CL21" s="3802" t="n"/>
      <c r="CM21" s="3802" t="n"/>
      <c r="CN21" s="3802" t="n"/>
      <c r="CO21" s="3802" t="n"/>
      <c r="CP21" s="2080" t="n"/>
      <c r="CQ21" s="131" t="n"/>
      <c r="CR21" s="3802" t="n"/>
      <c r="CS21" s="3802" t="n"/>
      <c r="CT21" s="3802" t="n"/>
      <c r="CU21" s="3802" t="n"/>
      <c r="CV21" s="3802" t="n"/>
      <c r="CW21" s="3802" t="n"/>
      <c r="CX21" s="2081">
        <f>IFERROR(CR21/CW21-1, "-")</f>
        <v/>
      </c>
      <c r="CY21" s="2721" t="n"/>
      <c r="CZ21" s="3802" t="n"/>
      <c r="DA21" s="3802" t="n"/>
      <c r="DB21" s="3802" t="n"/>
      <c r="DC21" s="3802" t="n"/>
      <c r="DD21" s="3802" t="n"/>
      <c r="DE21" s="129" t="n"/>
      <c r="DF21" s="129" t="n"/>
      <c r="DG21" s="129" t="n"/>
      <c r="DH21" s="129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N21" s="2883" t="n"/>
      <c r="DO21" s="2883" t="n"/>
      <c r="DP21" s="2883" t="n"/>
      <c r="DQ21" s="2883" t="n"/>
      <c r="DR21" s="2883" t="n"/>
      <c r="DS21" s="2883" t="n"/>
      <c r="DT21" s="2883" t="n"/>
      <c r="DU21" s="2883" t="n"/>
      <c r="DV21" s="2883" t="n"/>
      <c r="DW21" s="2883" t="n"/>
      <c r="DX21" s="2654">
        <f>(CS21-CZ21)*10^6</f>
        <v/>
      </c>
      <c r="DY21" s="2654">
        <f>(CT21-DC21)*10^6</f>
        <v/>
      </c>
      <c r="DZ21" s="2654">
        <f>(CW21-DD21)*10^6</f>
        <v/>
      </c>
      <c r="EA21" s="2883" t="n"/>
    </row>
    <row customFormat="1" customHeight="1" ht="19.5" r="22" s="133">
      <c r="B22" s="2082" t="inlineStr">
        <is>
          <t>CFFO</t>
        </is>
      </c>
      <c r="C22" s="2048" t="inlineStr">
        <is>
          <t>FLUX16</t>
        </is>
      </c>
      <c r="D22" s="3803" t="n">
        <v>2990078867.509036</v>
      </c>
      <c r="E22" s="3793" t="n">
        <v>2018137275.11293</v>
      </c>
      <c r="F22" s="3798" t="n">
        <v>971941592.3961058</v>
      </c>
      <c r="G22" s="3798" t="n">
        <v>-2132768957.999998</v>
      </c>
      <c r="H22" s="96" t="n">
        <v>-2.401970361718402</v>
      </c>
      <c r="I22" s="377" t="n"/>
      <c r="J22" s="3803" t="n">
        <v>2754213179.044144</v>
      </c>
      <c r="K22" s="3793" t="n">
        <v>1991211899.075182</v>
      </c>
      <c r="L22" s="3798" t="n">
        <v>763001279.9689612</v>
      </c>
      <c r="M22" s="3798" t="n">
        <v>3644893254.377739</v>
      </c>
      <c r="N22" s="96" t="n">
        <v>-0.244363829932148</v>
      </c>
      <c r="O22" s="96" t="n"/>
      <c r="P22" s="3803" t="n">
        <v>-1171392046.553189</v>
      </c>
      <c r="Q22" s="3793" t="n">
        <v>-1132104384.515084</v>
      </c>
      <c r="R22" s="3798" t="n">
        <v>-39287662.03810453</v>
      </c>
      <c r="S22" s="3798" t="n">
        <v>2432276730.683451</v>
      </c>
      <c r="T22" s="96" t="n">
        <v>-1.481603113566784</v>
      </c>
      <c r="U22" s="96" t="n"/>
      <c r="V22" s="3803" t="n">
        <v>1689726118.488617</v>
      </c>
      <c r="W22" s="3793" t="n">
        <v>816146248.1540828</v>
      </c>
      <c r="X22" s="3793" t="n">
        <v>1132745847.999998</v>
      </c>
      <c r="Y22" s="3798" t="n">
        <v>873579870.3345342</v>
      </c>
      <c r="Z22" s="3798" t="n">
        <v>556980270.4886189</v>
      </c>
      <c r="AA22" s="3798" t="n">
        <v>5384508121.948003</v>
      </c>
      <c r="AB22" s="96" t="n">
        <v>-0.6861874696407164</v>
      </c>
      <c r="AC22" s="2052" t="n"/>
      <c r="AD22" s="3803" t="n">
        <v>-646792773.9477973</v>
      </c>
      <c r="AE22" s="3793" t="n">
        <v>1122611229.759436</v>
      </c>
      <c r="AF22" s="3793" t="n">
        <v>1552758463.3402</v>
      </c>
      <c r="AG22" s="3798" t="n">
        <v>-1769404003.707233</v>
      </c>
      <c r="AH22" s="3798" t="n">
        <v>-2199551237.287998</v>
      </c>
      <c r="AI22" s="3798" t="n">
        <v>1403066525.185363</v>
      </c>
      <c r="AJ22" s="96" t="n">
        <v>-1.460985108216695</v>
      </c>
      <c r="AK22" s="98" t="n"/>
      <c r="AL22" s="3803" t="n">
        <v>-4982129150.329051</v>
      </c>
      <c r="AM22" s="3793" t="n">
        <v>-3796608710.318788</v>
      </c>
      <c r="AN22" s="3793" t="n">
        <v>-3661633749.359192</v>
      </c>
      <c r="AO22" s="3793" t="n">
        <v>1161404851.47556</v>
      </c>
      <c r="AP22" s="3798" t="n">
        <v>-1185520440.010263</v>
      </c>
      <c r="AQ22" s="3798" t="n">
        <v>-1320495400.969859</v>
      </c>
      <c r="AR22" s="3798" t="n">
        <v>-11962575674.19452</v>
      </c>
      <c r="AS22" s="2084" t="n">
        <v>-0.5835237087714795</v>
      </c>
      <c r="AT22" s="98" t="n"/>
      <c r="AU22" s="3803" t="n">
        <v>3517869277.510343</v>
      </c>
      <c r="AV22" s="3793" t="n">
        <v>-1540802039.168893</v>
      </c>
      <c r="AW22" s="3793" t="n">
        <v>-1502375007.663319</v>
      </c>
      <c r="AX22" s="3798" t="n">
        <v>5058671316.679235</v>
      </c>
      <c r="AY22" s="3798" t="n">
        <v>5020244285.173661</v>
      </c>
      <c r="AZ22" s="3798" t="n">
        <v>-1890365879.50748</v>
      </c>
      <c r="BA22" s="2084" t="n">
        <v>-2.86094624096098</v>
      </c>
      <c r="BB22" s="98" t="n"/>
      <c r="BC22" s="3803" t="n">
        <v>2482835524.913529</v>
      </c>
      <c r="BD22" s="3793" t="n">
        <v>1793575674.380817</v>
      </c>
      <c r="BE22" s="3793" t="n">
        <v>728140713.5564981</v>
      </c>
      <c r="BF22" s="3798" t="n">
        <v>689259850.5327115</v>
      </c>
      <c r="BG22" s="3798" t="n">
        <v>1754694811.357031</v>
      </c>
      <c r="BH22" s="3798" t="n">
        <v>4239948504.316123</v>
      </c>
      <c r="BI22" s="2084" t="n">
        <v>-0.4144184717370771</v>
      </c>
      <c r="BJ22" s="98" t="n"/>
      <c r="BK22" s="3803" t="n">
        <v>-4830308996.635633</v>
      </c>
      <c r="BL22" s="3793" t="n">
        <v>-630937380.4127102</v>
      </c>
      <c r="BM22" s="3793" t="n">
        <v>-1423962515.732658</v>
      </c>
      <c r="BN22" s="3793" t="n">
        <v>-1273676947.336287</v>
      </c>
      <c r="BO22" s="3798" t="n">
        <v>-4199371616.222923</v>
      </c>
      <c r="BP22" s="3798" t="n">
        <v>-3556632049.299347</v>
      </c>
      <c r="BQ22" s="3798" t="n">
        <v>274126869.6874332</v>
      </c>
      <c r="BR22" s="2084" t="n">
        <v>-18.62070606994229</v>
      </c>
      <c r="BS22" s="98" t="n"/>
      <c r="BT22" s="3803" t="n">
        <v>2719336344.532604</v>
      </c>
      <c r="BU22" s="3793" t="n">
        <v>896004622.693794</v>
      </c>
      <c r="BV22" s="3793" t="n">
        <v>888936864.6673236</v>
      </c>
      <c r="BW22" s="3798" t="n">
        <v>1823331721.83881</v>
      </c>
      <c r="BX22" s="3798" t="n">
        <v>1830399479.865281</v>
      </c>
      <c r="BY22" s="3798" t="n">
        <v>2531226545.750931</v>
      </c>
      <c r="BZ22" s="2084" t="n">
        <v>0.07431567083453894</v>
      </c>
      <c r="CA22" s="98" t="n"/>
      <c r="CB22" s="3803" t="n">
        <v>1850815068.664011</v>
      </c>
      <c r="CC22" s="3793" t="n">
        <v>2291019645.14428</v>
      </c>
      <c r="CD22" s="3793" t="n">
        <v>1147043587.736094</v>
      </c>
      <c r="CE22" s="3798" t="n">
        <v>-440204576.4802694</v>
      </c>
      <c r="CF22" s="3798" t="n">
        <v>703771480.927916</v>
      </c>
      <c r="CG22" s="3798" t="n">
        <v>502378734.1442711</v>
      </c>
      <c r="CH22" s="2084" t="n">
        <v>2.684103133498682</v>
      </c>
      <c r="CI22" s="98" t="n"/>
      <c r="CJ22" s="3803" t="n">
        <v>-4015598178.19661</v>
      </c>
      <c r="CK22" s="3793" t="n">
        <v>992168240.7840707</v>
      </c>
      <c r="CL22" s="3793" t="n">
        <v>-3054642326.702745</v>
      </c>
      <c r="CM22" s="3798" t="n">
        <v>-5007766418.98068</v>
      </c>
      <c r="CN22" s="3798" t="n">
        <v>-960955851.4938645</v>
      </c>
      <c r="CO22" s="3798" t="n">
        <v>-2182540877.387571</v>
      </c>
      <c r="CP22" s="2084" t="n">
        <v>0.839873067121266</v>
      </c>
      <c r="CQ22" s="99" t="n"/>
      <c r="CR22" s="3798" t="n">
        <v>2358653235.000001</v>
      </c>
      <c r="CS22" s="3798" t="n">
        <v>4820422320.689118</v>
      </c>
      <c r="CT22" s="3804" t="n">
        <v>4342070175.000015</v>
      </c>
      <c r="CU22" s="3798" t="n">
        <v>-2461769085.689117</v>
      </c>
      <c r="CV22" s="3798" t="n">
        <v>-1983416940.000014</v>
      </c>
      <c r="CW22" s="3798" t="n">
        <v>2164099999.999995</v>
      </c>
      <c r="CX22" s="2058">
        <f>IFERROR(CR22/CW22-1, "-")</f>
        <v/>
      </c>
      <c r="CY22" s="2721" t="n"/>
      <c r="CZ22" s="3798" t="n">
        <v>4820422320.689117</v>
      </c>
      <c r="DA22" s="3798" t="n">
        <v>4974964545.544418</v>
      </c>
      <c r="DB22" s="3798" t="n">
        <v>4836035200.501232</v>
      </c>
      <c r="DC22" s="3798" t="n">
        <v>4342070174.818687</v>
      </c>
      <c r="DD22" s="3798" t="n">
        <v>2244173897.003745</v>
      </c>
      <c r="DE22" s="101">
        <f>+CZ22/DD22-1</f>
        <v/>
      </c>
      <c r="DF22" s="101">
        <f>+DA22/DD22-1</f>
        <v/>
      </c>
      <c r="DG22" s="101">
        <f>+DB22/DD22-1</f>
        <v/>
      </c>
      <c r="DH22" s="101">
        <f>+DC22/DD22-1</f>
        <v/>
      </c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N22" s="2086" t="n"/>
      <c r="DO22" s="2883" t="n"/>
      <c r="DP22" s="2883" t="n"/>
      <c r="DQ22" s="2883" t="n"/>
      <c r="DR22" s="2883" t="n"/>
      <c r="DS22" s="2883" t="n"/>
      <c r="DT22" s="2883" t="n"/>
      <c r="DU22" s="2883" t="n"/>
      <c r="DV22" s="2883" t="n"/>
      <c r="DW22" s="2883" t="n"/>
      <c r="DX22" s="2654">
        <f>(CS22-CZ22)*10^6</f>
        <v/>
      </c>
      <c r="DY22" s="2654">
        <f>(CT22-DC22)*10^6</f>
        <v/>
      </c>
      <c r="DZ22" s="2654">
        <f>(CW22-DD22)*10^6</f>
        <v/>
      </c>
      <c r="EA22" s="2883" t="n"/>
    </row>
    <row r="23">
      <c r="B23" s="1178" t="n"/>
      <c r="C23" s="2048" t="n"/>
      <c r="D23" s="3805" t="n"/>
      <c r="E23" s="3799" t="n"/>
      <c r="F23" s="3799" t="n"/>
      <c r="G23" s="3799" t="n"/>
      <c r="H23" s="2060" t="n"/>
      <c r="I23" s="1140" t="n"/>
      <c r="J23" s="3805" t="n"/>
      <c r="K23" s="3799" t="n"/>
      <c r="L23" s="3799" t="n"/>
      <c r="M23" s="3799" t="n"/>
      <c r="N23" s="2060" t="n"/>
      <c r="O23" s="2060" t="n"/>
      <c r="P23" s="3805" t="n"/>
      <c r="Q23" s="3799" t="n"/>
      <c r="R23" s="3799" t="n"/>
      <c r="S23" s="3799" t="n"/>
      <c r="T23" s="2060" t="n"/>
      <c r="U23" s="2060" t="n"/>
      <c r="V23" s="3805" t="n"/>
      <c r="W23" s="3799" t="n"/>
      <c r="X23" s="3799" t="n"/>
      <c r="Y23" s="3799" t="n"/>
      <c r="Z23" s="3799" t="n"/>
      <c r="AA23" s="3799" t="n"/>
      <c r="AB23" s="2060" t="n"/>
      <c r="AC23" s="2061" t="n"/>
      <c r="AD23" s="3805" t="n"/>
      <c r="AE23" s="3799" t="n"/>
      <c r="AF23" s="3799" t="n"/>
      <c r="AG23" s="3799" t="n"/>
      <c r="AH23" s="3799" t="n"/>
      <c r="AI23" s="3799" t="n"/>
      <c r="AJ23" s="2060" t="n"/>
      <c r="AK23" s="2062" t="n"/>
      <c r="AL23" s="3805" t="n"/>
      <c r="AM23" s="3799" t="n"/>
      <c r="AN23" s="3799" t="n"/>
      <c r="AO23" s="3799" t="n"/>
      <c r="AP23" s="3799" t="n"/>
      <c r="AQ23" s="3799" t="n"/>
      <c r="AR23" s="3799" t="n"/>
      <c r="AS23" s="2063" t="n"/>
      <c r="AT23" s="2062" t="n"/>
      <c r="AU23" s="3805" t="n"/>
      <c r="AV23" s="3799" t="n"/>
      <c r="AW23" s="3799" t="n"/>
      <c r="AX23" s="3799" t="n"/>
      <c r="AY23" s="3799" t="n"/>
      <c r="AZ23" s="3799" t="n"/>
      <c r="BA23" s="2063" t="n"/>
      <c r="BB23" s="2062" t="n"/>
      <c r="BC23" s="3805" t="n"/>
      <c r="BD23" s="3799" t="n"/>
      <c r="BE23" s="3799" t="n"/>
      <c r="BF23" s="3799" t="n"/>
      <c r="BG23" s="3799" t="n"/>
      <c r="BH23" s="3799" t="n"/>
      <c r="BI23" s="2063" t="n"/>
      <c r="BJ23" s="2062" t="n"/>
      <c r="BK23" s="3805" t="n"/>
      <c r="BL23" s="3799" t="n"/>
      <c r="BM23" s="3799" t="n"/>
      <c r="BN23" s="3799" t="n"/>
      <c r="BO23" s="3799" t="n"/>
      <c r="BP23" s="3799" t="n"/>
      <c r="BQ23" s="3799" t="n"/>
      <c r="BR23" s="2063" t="n"/>
      <c r="BS23" s="2062" t="n"/>
      <c r="BT23" s="3805" t="n"/>
      <c r="BU23" s="3799" t="n"/>
      <c r="BV23" s="3799" t="n"/>
      <c r="BW23" s="3799" t="n"/>
      <c r="BX23" s="3799" t="n"/>
      <c r="BY23" s="3799" t="n"/>
      <c r="BZ23" s="2063" t="n"/>
      <c r="CA23" s="2062" t="n"/>
      <c r="CB23" s="3805" t="n"/>
      <c r="CC23" s="3799" t="n"/>
      <c r="CD23" s="3799" t="n"/>
      <c r="CE23" s="3799" t="n"/>
      <c r="CF23" s="3799" t="n"/>
      <c r="CG23" s="3799" t="n"/>
      <c r="CH23" s="2063" t="n"/>
      <c r="CI23" s="2062" t="n"/>
      <c r="CJ23" s="3805" t="n"/>
      <c r="CK23" s="3799" t="n"/>
      <c r="CL23" s="3799" t="n"/>
      <c r="CM23" s="3799" t="n"/>
      <c r="CN23" s="3799" t="n"/>
      <c r="CO23" s="3799" t="n"/>
      <c r="CP23" s="2063" t="n"/>
      <c r="CQ23" s="131" t="n"/>
      <c r="CR23" s="3799" t="n"/>
      <c r="CS23" s="3799" t="n"/>
      <c r="CT23" s="3799" t="n"/>
      <c r="CU23" s="3799" t="n"/>
      <c r="CV23" s="3799" t="n"/>
      <c r="CW23" s="3799" t="n"/>
      <c r="CX23" s="2064">
        <f>IFERROR(CR23/CW23-1, "-")</f>
        <v/>
      </c>
      <c r="CY23" s="2721" t="n"/>
      <c r="CZ23" s="3799" t="n"/>
      <c r="DA23" s="3799" t="n"/>
      <c r="DB23" s="3799" t="n"/>
      <c r="DC23" s="3799" t="n"/>
      <c r="DD23" s="3799" t="n"/>
      <c r="DE23" s="129" t="n"/>
      <c r="DF23" s="129" t="n"/>
      <c r="DG23" s="129" t="n"/>
      <c r="DH23" s="129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2883" t="n"/>
      <c r="DO23" s="2883" t="n"/>
      <c r="DP23" s="2883" t="n"/>
      <c r="DQ23" s="2883" t="n"/>
      <c r="DR23" s="2883" t="n"/>
      <c r="DS23" s="2883" t="n"/>
      <c r="DT23" s="2883" t="n"/>
      <c r="DU23" s="2883" t="n"/>
      <c r="DV23" s="2883" t="n"/>
      <c r="DW23" s="2883" t="n"/>
      <c r="DX23" s="2654">
        <f>(CS23-CZ23)*10^6</f>
        <v/>
      </c>
      <c r="DY23" s="2654">
        <f>(CT23-DC23)*10^6</f>
        <v/>
      </c>
      <c r="DZ23" s="2654">
        <f>(CW23-DD23)*10^6</f>
        <v/>
      </c>
      <c r="EA23" s="2883" t="n"/>
    </row>
    <row r="24">
      <c r="B24" s="1181" t="inlineStr">
        <is>
          <t>Résultat financier hors dividendes des stés non consolidées (+/-)</t>
        </is>
      </c>
      <c r="C24" s="2048" t="inlineStr">
        <is>
          <t>FLUX18</t>
        </is>
      </c>
      <c r="D24" s="3800" t="n">
        <v>-172478594</v>
      </c>
      <c r="E24" s="2721" t="n">
        <v>-200000000</v>
      </c>
      <c r="F24" s="2721" t="n">
        <v>27521406</v>
      </c>
      <c r="G24" s="2721" t="n">
        <v>-103381366</v>
      </c>
      <c r="H24" s="129" t="n">
        <v>0.6683721706675843</v>
      </c>
      <c r="I24" s="1140" t="n"/>
      <c r="J24" s="3800" t="n">
        <v>-115412851</v>
      </c>
      <c r="K24" s="2721" t="n">
        <v>-200000000</v>
      </c>
      <c r="L24" s="2721" t="n">
        <v>84587149</v>
      </c>
      <c r="M24" s="2721" t="n">
        <v>-95108812</v>
      </c>
      <c r="N24" s="129" t="n">
        <v>0.2134822060441677</v>
      </c>
      <c r="O24" s="129" t="n"/>
      <c r="P24" s="3800" t="n">
        <v>-740408555</v>
      </c>
      <c r="Q24" s="2721" t="n">
        <v>-200000000</v>
      </c>
      <c r="R24" s="2721" t="n">
        <v>-540408555</v>
      </c>
      <c r="S24" s="2721" t="n">
        <v>-440610234</v>
      </c>
      <c r="T24" s="129" t="n">
        <v>0.6804161543828326</v>
      </c>
      <c r="U24" s="129" t="n"/>
      <c r="V24" s="3800" t="n">
        <v>-219467792</v>
      </c>
      <c r="W24" s="2721" t="n">
        <v>-200000000</v>
      </c>
      <c r="X24" s="2721" t="n">
        <v>-200000000</v>
      </c>
      <c r="Y24" s="2721" t="n">
        <v>-19467792</v>
      </c>
      <c r="Z24" s="2721" t="n">
        <v>-19467792</v>
      </c>
      <c r="AA24" s="2721" t="n">
        <v>-66330417</v>
      </c>
      <c r="AB24" s="129" t="n">
        <v>2.308705145031728</v>
      </c>
      <c r="AC24" s="2066" t="n"/>
      <c r="AD24" s="3800" t="n">
        <v>-120390942</v>
      </c>
      <c r="AE24" s="2721" t="n">
        <v>-200000000</v>
      </c>
      <c r="AF24" s="2721" t="n">
        <v>-200000000</v>
      </c>
      <c r="AG24" s="2721" t="n">
        <v>79609058</v>
      </c>
      <c r="AH24" s="2721" t="n">
        <v>79609058</v>
      </c>
      <c r="AI24" s="2721" t="n">
        <v>-531686626.0000001</v>
      </c>
      <c r="AJ24" s="129" t="n">
        <v>-0.7735678572437894</v>
      </c>
      <c r="AK24" s="131" t="n"/>
      <c r="AL24" s="3800" t="n">
        <v>-749041266.0000001</v>
      </c>
      <c r="AM24" s="2721" t="n">
        <v>-200000000</v>
      </c>
      <c r="AN24" s="2721" t="n">
        <v>-200000000</v>
      </c>
      <c r="AO24" s="2721" t="n">
        <v>-273631746.8</v>
      </c>
      <c r="AP24" s="2721" t="n">
        <v>-549041266.0000001</v>
      </c>
      <c r="AQ24" s="2721" t="n">
        <v>-549041266.0000001</v>
      </c>
      <c r="AR24" s="2721" t="n">
        <v>-82082544.99999999</v>
      </c>
      <c r="AS24" s="2067" t="n">
        <v>8.125463470948668</v>
      </c>
      <c r="AT24" s="131" t="n"/>
      <c r="AU24" s="3800" t="n">
        <v>-209128234</v>
      </c>
      <c r="AV24" s="2721" t="n">
        <v>-200000000</v>
      </c>
      <c r="AW24" s="2721" t="n">
        <v>-293862377.36</v>
      </c>
      <c r="AX24" s="2721" t="n">
        <v>-9128234</v>
      </c>
      <c r="AY24" s="2721" t="n">
        <v>84734143.36000001</v>
      </c>
      <c r="AZ24" s="2721" t="n">
        <v>-237696886</v>
      </c>
      <c r="BA24" s="2067" t="n">
        <v>-0.1201894247785812</v>
      </c>
      <c r="BB24" s="131" t="n"/>
      <c r="BC24" s="3800" t="n">
        <v>-129485753</v>
      </c>
      <c r="BD24" s="2721" t="n">
        <v>-200000000</v>
      </c>
      <c r="BE24" s="2721" t="n">
        <v>-329552282.632</v>
      </c>
      <c r="BF24" s="2721" t="n">
        <v>70514247.00000001</v>
      </c>
      <c r="BG24" s="2721" t="n">
        <v>200066529.632</v>
      </c>
      <c r="BH24" s="2721" t="n">
        <v>-160855620</v>
      </c>
      <c r="BI24" s="2067" t="n">
        <v>-0.1950187814389078</v>
      </c>
      <c r="BJ24" s="131" t="n"/>
      <c r="BK24" s="3800" t="n">
        <v>-664250347</v>
      </c>
      <c r="BL24" s="2721" t="n">
        <v>-200000000</v>
      </c>
      <c r="BM24" s="2721" t="n">
        <v>-247381028.1584</v>
      </c>
      <c r="BN24" s="2721" t="n">
        <v>-285502797.4</v>
      </c>
      <c r="BO24" s="2721" t="n">
        <v>-464250347</v>
      </c>
      <c r="BP24" s="2721" t="n">
        <v>-378747549.6</v>
      </c>
      <c r="BQ24" s="2721" t="n">
        <v>-1077370581</v>
      </c>
      <c r="BR24" s="2067" t="n">
        <v>-0.3834523062775185</v>
      </c>
      <c r="BS24" s="131" t="n"/>
      <c r="BT24" s="3800" t="n">
        <v>-92748594</v>
      </c>
      <c r="BU24" s="2721" t="n">
        <v>-200000000</v>
      </c>
      <c r="BV24" s="2721" t="n">
        <v>-298709798.48</v>
      </c>
      <c r="BW24" s="2721" t="n">
        <v>107251406</v>
      </c>
      <c r="BX24" s="2721" t="n">
        <v>205961204.48</v>
      </c>
      <c r="BY24" s="2721" t="n">
        <v>-242364833</v>
      </c>
      <c r="BZ24" s="2067" t="n">
        <v>-0.6173182682819335</v>
      </c>
      <c r="CA24" s="131" t="n"/>
      <c r="CB24" s="3800" t="n">
        <v>-122429085</v>
      </c>
      <c r="CC24" s="2721" t="n">
        <v>-200000000</v>
      </c>
      <c r="CD24" s="2721" t="n">
        <v>-334373569.776</v>
      </c>
      <c r="CE24" s="2721" t="n">
        <v>77570915</v>
      </c>
      <c r="CF24" s="2721" t="n">
        <v>211944484.776</v>
      </c>
      <c r="CG24" s="2721" t="n">
        <v>-130719123</v>
      </c>
      <c r="CH24" s="2067" t="n">
        <v>-0.06341870882961786</v>
      </c>
      <c r="CI24" s="131" t="n"/>
      <c r="CJ24" s="3800" t="n">
        <v>-821157987.0000001</v>
      </c>
      <c r="CK24" s="2721" t="n">
        <v>-200000000</v>
      </c>
      <c r="CL24" s="2721" t="n">
        <v>-1037690143.46447</v>
      </c>
      <c r="CM24" s="2721" t="n">
        <v>-621157987.0000001</v>
      </c>
      <c r="CN24" s="2721" t="n">
        <v>216532156.4644698</v>
      </c>
      <c r="CO24" s="2721" t="n">
        <v>-664926617</v>
      </c>
      <c r="CP24" s="2067" t="n">
        <v>0.2349603189369693</v>
      </c>
      <c r="CQ24" s="131" t="n"/>
      <c r="CR24" s="2721" t="n">
        <v>-4156400000</v>
      </c>
      <c r="CS24" s="2721" t="n">
        <v>-2400000000</v>
      </c>
      <c r="CT24" s="2721" t="n">
        <v>-4412090296.12047</v>
      </c>
      <c r="CU24" s="2721" t="n">
        <v>-1756400000</v>
      </c>
      <c r="CV24" s="2721" t="n">
        <v>255690296.12047</v>
      </c>
      <c r="CW24" s="2721" t="n">
        <v>-3833133660</v>
      </c>
      <c r="CX24" s="2068">
        <f>IFERROR(CR24/CW24-1, "-")</f>
        <v/>
      </c>
      <c r="CY24" s="2721" t="n"/>
      <c r="CZ24" s="2721" t="n">
        <v>-2400000000</v>
      </c>
      <c r="DA24" s="2721" t="n">
        <v>-2828300000</v>
      </c>
      <c r="DB24" s="2721" t="n">
        <v>-3325675583.530291</v>
      </c>
      <c r="DC24" s="2721" t="n">
        <v>-4412090296.12047</v>
      </c>
      <c r="DD24" s="2721" t="n">
        <v>-3833133660</v>
      </c>
      <c r="DE24" s="129">
        <f>+CZ24/DD24-1</f>
        <v/>
      </c>
      <c r="DF24" s="129">
        <f>+DA24/DD24-1</f>
        <v/>
      </c>
      <c r="DG24" s="129">
        <f>+DB24/DD24-1</f>
        <v/>
      </c>
      <c r="DH24" s="129">
        <f>+DC24/DD24-1</f>
        <v/>
      </c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2883" t="n"/>
      <c r="DO24" s="2883" t="n"/>
      <c r="DP24" s="2883" t="n"/>
      <c r="DQ24" s="2883" t="n"/>
      <c r="DR24" s="2883" t="n"/>
      <c r="DS24" s="2883" t="n"/>
      <c r="DT24" s="2883" t="n"/>
      <c r="DU24" s="2883" t="n"/>
      <c r="DV24" s="2883" t="n"/>
      <c r="DW24" s="2883" t="n"/>
      <c r="DX24" s="2654">
        <f>(CS24-CZ24)*10^6</f>
        <v/>
      </c>
      <c r="DY24" s="2654">
        <f>(CT24-DC24)*10^6</f>
        <v/>
      </c>
      <c r="DZ24" s="2654">
        <f>(CW24-DD24)*10^6</f>
        <v/>
      </c>
      <c r="EA24" s="2883" t="n"/>
    </row>
    <row customHeight="1" ht="6" r="25" s="2557">
      <c r="B25" s="1181" t="n"/>
      <c r="C25" s="2048" t="n"/>
      <c r="D25" s="2828" t="n"/>
      <c r="E25" s="2721" t="n"/>
      <c r="F25" s="2721" t="n"/>
      <c r="G25" s="2721" t="n"/>
      <c r="H25" s="129" t="n"/>
      <c r="I25" s="1140" t="n"/>
      <c r="J25" s="2828" t="n"/>
      <c r="K25" s="2721" t="n"/>
      <c r="L25" s="2721" t="n"/>
      <c r="M25" s="2721" t="n"/>
      <c r="N25" s="129" t="n"/>
      <c r="O25" s="129" t="n"/>
      <c r="P25" s="2828" t="n"/>
      <c r="Q25" s="2721" t="n"/>
      <c r="R25" s="2721" t="n"/>
      <c r="S25" s="2721" t="n"/>
      <c r="T25" s="129" t="n"/>
      <c r="U25" s="129" t="n"/>
      <c r="V25" s="2828" t="n"/>
      <c r="W25" s="2721" t="n"/>
      <c r="X25" s="2721" t="n"/>
      <c r="Y25" s="2721" t="n"/>
      <c r="Z25" s="2721" t="n"/>
      <c r="AA25" s="2721" t="n"/>
      <c r="AB25" s="129" t="n"/>
      <c r="AC25" s="2066" t="n"/>
      <c r="AD25" s="2828" t="n"/>
      <c r="AE25" s="2721" t="n"/>
      <c r="AF25" s="2721" t="n"/>
      <c r="AG25" s="2721" t="n"/>
      <c r="AH25" s="2721" t="n"/>
      <c r="AI25" s="2721" t="n"/>
      <c r="AJ25" s="129" t="n"/>
      <c r="AK25" s="131" t="n"/>
      <c r="AL25" s="2828" t="n"/>
      <c r="AM25" s="2721" t="n"/>
      <c r="AN25" s="2721" t="n"/>
      <c r="AO25" s="2721" t="n"/>
      <c r="AP25" s="2721" t="n"/>
      <c r="AQ25" s="2721" t="n"/>
      <c r="AR25" s="2721" t="n"/>
      <c r="AS25" s="2067" t="n"/>
      <c r="AT25" s="131" t="n"/>
      <c r="AU25" s="2828" t="n"/>
      <c r="AV25" s="2721" t="n"/>
      <c r="AW25" s="2721" t="n"/>
      <c r="AX25" s="2721" t="n"/>
      <c r="AY25" s="2721" t="n"/>
      <c r="AZ25" s="2721" t="n"/>
      <c r="BA25" s="2067" t="n"/>
      <c r="BB25" s="131" t="n"/>
      <c r="BC25" s="2828" t="n"/>
      <c r="BD25" s="2721" t="n"/>
      <c r="BE25" s="2721" t="n"/>
      <c r="BF25" s="2721" t="n"/>
      <c r="BG25" s="2721" t="n"/>
      <c r="BH25" s="2721" t="n"/>
      <c r="BI25" s="2067" t="n"/>
      <c r="BJ25" s="131" t="n"/>
      <c r="BK25" s="2828" t="n"/>
      <c r="BL25" s="2721" t="n"/>
      <c r="BM25" s="2721" t="n"/>
      <c r="BN25" s="2721" t="n"/>
      <c r="BO25" s="2721" t="n"/>
      <c r="BP25" s="2721" t="n"/>
      <c r="BQ25" s="2721" t="n"/>
      <c r="BR25" s="2067" t="n"/>
      <c r="BS25" s="131" t="n"/>
      <c r="BT25" s="2828" t="n"/>
      <c r="BU25" s="2721" t="n"/>
      <c r="BV25" s="2721" t="n"/>
      <c r="BW25" s="2721" t="n"/>
      <c r="BX25" s="2721" t="n"/>
      <c r="BY25" s="2721" t="n"/>
      <c r="BZ25" s="2067" t="n"/>
      <c r="CA25" s="131" t="n"/>
      <c r="CB25" s="2828" t="n"/>
      <c r="CC25" s="2721" t="n"/>
      <c r="CD25" s="2721" t="n"/>
      <c r="CE25" s="2721" t="n"/>
      <c r="CF25" s="2721" t="n"/>
      <c r="CG25" s="2721" t="n"/>
      <c r="CH25" s="2067" t="n"/>
      <c r="CI25" s="131" t="n"/>
      <c r="CJ25" s="2828" t="n"/>
      <c r="CK25" s="2721" t="n"/>
      <c r="CL25" s="2721" t="n"/>
      <c r="CM25" s="2721" t="n"/>
      <c r="CN25" s="2721" t="n"/>
      <c r="CO25" s="2721" t="n"/>
      <c r="CP25" s="2067" t="n"/>
      <c r="CQ25" s="131" t="n"/>
      <c r="CR25" s="2721" t="n"/>
      <c r="CS25" s="2721" t="n"/>
      <c r="CT25" s="2721" t="n"/>
      <c r="CU25" s="2721" t="n"/>
      <c r="CV25" s="2721" t="n"/>
      <c r="CW25" s="2721" t="n"/>
      <c r="CX25" s="2068">
        <f>IFERROR(CR25/CW25-1, "-")</f>
        <v/>
      </c>
      <c r="CY25" s="2721" t="n"/>
      <c r="CZ25" s="2721" t="n"/>
      <c r="DA25" s="2721" t="n"/>
      <c r="DB25" s="2721" t="n"/>
      <c r="DC25" s="2721" t="n"/>
      <c r="DD25" s="2721" t="n"/>
      <c r="DE25" s="129" t="n"/>
      <c r="DF25" s="129" t="n"/>
      <c r="DG25" s="129" t="n"/>
      <c r="DH25" s="129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2883" t="n"/>
      <c r="DO25" s="2883" t="n"/>
      <c r="DP25" s="2883" t="n"/>
      <c r="DQ25" s="2883" t="n"/>
      <c r="DR25" s="2883" t="n"/>
      <c r="DS25" s="2883" t="n"/>
      <c r="DT25" s="2883" t="n"/>
      <c r="DU25" s="2883" t="n"/>
      <c r="DV25" s="2883" t="n"/>
      <c r="DW25" s="2883" t="n"/>
      <c r="DX25" s="2654">
        <f>(CS25-CZ25)*10^6</f>
        <v/>
      </c>
      <c r="DY25" s="2654">
        <f>(CT25-DC25)*10^6</f>
        <v/>
      </c>
      <c r="DZ25" s="2654">
        <f>(CW25-DD25)*10^6</f>
        <v/>
      </c>
      <c r="EA25" s="2883" t="n"/>
    </row>
    <row r="26">
      <c r="B26" s="1181" t="inlineStr">
        <is>
          <t>Impôts payés (-)</t>
        </is>
      </c>
      <c r="C26" s="2048" t="inlineStr">
        <is>
          <t>FLUX20</t>
        </is>
      </c>
      <c r="D26" s="3800" t="n">
        <v>-83249027.74543136</v>
      </c>
      <c r="E26" s="2721" t="n">
        <v>-95283390.67890149</v>
      </c>
      <c r="F26" s="2721" t="n">
        <v>12034362.93347013</v>
      </c>
      <c r="G26" s="2721" t="n">
        <v>0</v>
      </c>
      <c r="H26" s="129" t="n"/>
      <c r="I26" s="1140" t="n"/>
      <c r="J26" s="3800" t="n">
        <v>-75999110.21913815</v>
      </c>
      <c r="K26" s="2721" t="n">
        <v>-87833726.89177009</v>
      </c>
      <c r="L26" s="2721" t="n">
        <v>11834616.67263195</v>
      </c>
      <c r="M26" s="2721" t="n">
        <v>0</v>
      </c>
      <c r="N26" s="129" t="n"/>
      <c r="O26" s="129" t="n"/>
      <c r="P26" s="3800" t="n">
        <v>-84955644.90249658</v>
      </c>
      <c r="Q26" s="2721" t="n">
        <v>-94743889.4576356</v>
      </c>
      <c r="R26" s="2721" t="n">
        <v>9788244.55513902</v>
      </c>
      <c r="S26" s="2721" t="n">
        <v>-288500000</v>
      </c>
      <c r="T26" s="129" t="n">
        <v>-0.7055263608232354</v>
      </c>
      <c r="U26" s="129" t="n"/>
      <c r="V26" s="3800" t="n">
        <v>-80802291.96876018</v>
      </c>
      <c r="W26" s="2721" t="n">
        <v>-93637879.2775701</v>
      </c>
      <c r="X26" s="2721" t="n">
        <v>-93637879.2775701</v>
      </c>
      <c r="Y26" s="2721" t="n">
        <v>12835587.30880992</v>
      </c>
      <c r="Z26" s="2721" t="n">
        <v>12835587.30880992</v>
      </c>
      <c r="AA26" s="2721" t="n">
        <v>-96273587.62847467</v>
      </c>
      <c r="AB26" s="129" t="n">
        <v>-0.1607013516460933</v>
      </c>
      <c r="AC26" s="2066" t="n"/>
      <c r="AD26" s="3800" t="n">
        <v>-79547423.06123981</v>
      </c>
      <c r="AE26" s="2721" t="n">
        <v>-97737136.0112472</v>
      </c>
      <c r="AF26" s="2721" t="n">
        <v>-97737136.0112472</v>
      </c>
      <c r="AG26" s="2721" t="n">
        <v>18189712.95000739</v>
      </c>
      <c r="AH26" s="2721" t="n">
        <v>18189712.95000739</v>
      </c>
      <c r="AI26" s="2721" t="n">
        <v>-84392778.36966512</v>
      </c>
      <c r="AJ26" s="129" t="n">
        <v>-0.05741433570537557</v>
      </c>
      <c r="AK26" s="131" t="n"/>
      <c r="AL26" s="3800" t="n">
        <v>-50178952.97</v>
      </c>
      <c r="AM26" s="2721" t="n">
        <v>-94679359.01702771</v>
      </c>
      <c r="AN26" s="2721" t="n">
        <v>-94679359.01702771</v>
      </c>
      <c r="AO26" s="2721" t="n">
        <v>-79134850.60571676</v>
      </c>
      <c r="AP26" s="2721" t="n">
        <v>44500406.04702771</v>
      </c>
      <c r="AQ26" s="2721" t="n">
        <v>44500406.04702771</v>
      </c>
      <c r="AR26" s="2721" t="n">
        <v>-102833634.0018603</v>
      </c>
      <c r="AS26" s="2067" t="n">
        <v>-0.5120375404695682</v>
      </c>
      <c r="AT26" s="131" t="n"/>
      <c r="AU26" s="3800" t="n">
        <v>-82566535.63205364</v>
      </c>
      <c r="AV26" s="2721" t="n">
        <v>-96153051.49362421</v>
      </c>
      <c r="AW26" s="2721" t="n">
        <v>-81860392.29827638</v>
      </c>
      <c r="AX26" s="2721" t="n">
        <v>13586515.86157057</v>
      </c>
      <c r="AY26" s="2721" t="n">
        <v>-706143.3337772638</v>
      </c>
      <c r="AZ26" s="2721" t="n">
        <v>-85817161.25441015</v>
      </c>
      <c r="BA26" s="2067" t="n">
        <v>-0.03787850326020259</v>
      </c>
      <c r="BB26" s="131" t="n"/>
      <c r="BC26" s="3800" t="n">
        <v>-74713783.82794625</v>
      </c>
      <c r="BD26" s="2721" t="n">
        <v>-96194996.9499004</v>
      </c>
      <c r="BE26" s="2721" t="n">
        <v>-82070695.0648545</v>
      </c>
      <c r="BF26" s="2721" t="n">
        <v>21481213.12195416</v>
      </c>
      <c r="BG26" s="2721" t="n">
        <v>7356911.236908257</v>
      </c>
      <c r="BH26" s="2721" t="n">
        <v>-83513133.99558981</v>
      </c>
      <c r="BI26" s="2067" t="n">
        <v>-0.1053648659396286</v>
      </c>
      <c r="BJ26" s="131" t="n"/>
      <c r="BK26" s="3800" t="n">
        <v>-3217294.672933903</v>
      </c>
      <c r="BL26" s="2721" t="n">
        <v>-92864368.9159615</v>
      </c>
      <c r="BM26" s="2721" t="n">
        <v>167677634.1058733</v>
      </c>
      <c r="BN26" s="2721" t="n">
        <v>-80254251.69301671</v>
      </c>
      <c r="BO26" s="2721" t="n">
        <v>89647074.2430276</v>
      </c>
      <c r="BP26" s="2721" t="n">
        <v>77036957.0200828</v>
      </c>
      <c r="BQ26" s="2721" t="n">
        <v>-91070338.73999992</v>
      </c>
      <c r="BR26" s="2067" t="n">
        <v>-0.9646724200497477</v>
      </c>
      <c r="BS26" s="131" t="n"/>
      <c r="BT26" s="3800" t="n">
        <v>-71524891.81628823</v>
      </c>
      <c r="BU26" s="2721" t="n">
        <v>-97216941.7599078</v>
      </c>
      <c r="BV26" s="2721" t="n">
        <v>-84046517.29040423</v>
      </c>
      <c r="BW26" s="2721" t="n">
        <v>25692049.94361956</v>
      </c>
      <c r="BX26" s="2721" t="n">
        <v>12521625.474116</v>
      </c>
      <c r="BY26" s="2721" t="n">
        <v>-82744809.57599752</v>
      </c>
      <c r="BZ26" s="2067" t="n">
        <v>-0.1355966352113516</v>
      </c>
      <c r="CA26" s="131" t="n"/>
      <c r="CB26" s="3800" t="n">
        <v>-67277646.82066102</v>
      </c>
      <c r="CC26" s="2721" t="n">
        <v>-94195969.51290749</v>
      </c>
      <c r="CD26" s="2721" t="n">
        <v>-83905564.20028019</v>
      </c>
      <c r="CE26" s="2721" t="n">
        <v>26918322.69224647</v>
      </c>
      <c r="CF26" s="2721" t="n">
        <v>16627917.37961917</v>
      </c>
      <c r="CG26" s="2721" t="n">
        <v>-77682060.52976118</v>
      </c>
      <c r="CH26" s="2067" t="n">
        <v>-0.1339358616152319</v>
      </c>
      <c r="CI26" s="131" t="n"/>
      <c r="CJ26" s="3800" t="n">
        <v>-348367396.3630508</v>
      </c>
      <c r="CK26" s="2721" t="n">
        <v>-102796929.292867</v>
      </c>
      <c r="CL26" s="2721" t="n">
        <v>-92509766.27527702</v>
      </c>
      <c r="CM26" s="2721" t="n">
        <v>-245570467.0701838</v>
      </c>
      <c r="CN26" s="2721" t="n">
        <v>-255857630.0877738</v>
      </c>
      <c r="CO26" s="2721" t="n">
        <v>-219064821.784241</v>
      </c>
      <c r="CP26" s="2067" t="n">
        <v>0.5902480075334102</v>
      </c>
      <c r="CQ26" s="131" t="n"/>
      <c r="CR26" s="2721" t="n">
        <v>-1102400000</v>
      </c>
      <c r="CS26" s="2721" t="n">
        <v>-1143337639.259321</v>
      </c>
      <c r="CT26" s="2721" t="n">
        <v>-952728869.7860441</v>
      </c>
      <c r="CU26" s="2721" t="n">
        <v>40937639.25932074</v>
      </c>
      <c r="CV26" s="2721" t="n">
        <v>-149671130.2139559</v>
      </c>
      <c r="CW26" s="2721" t="n">
        <v>-1211892325.88</v>
      </c>
      <c r="CX26" s="2068">
        <f>IFERROR(CR26/CW26-1, "-")</f>
        <v/>
      </c>
      <c r="CY26" s="2721" t="n"/>
      <c r="CZ26" s="2721" t="n">
        <v>-1143337639.259321</v>
      </c>
      <c r="DA26" s="2721" t="n">
        <v>-1109680415.098079</v>
      </c>
      <c r="DB26" s="2721" t="n">
        <v>-490560259.7866166</v>
      </c>
      <c r="DC26" s="2721" t="n">
        <v>-952728869.7860441</v>
      </c>
      <c r="DD26" s="2721" t="n">
        <v>-1211892325.88</v>
      </c>
      <c r="DE26" s="129" t="n"/>
      <c r="DF26" s="129" t="n"/>
      <c r="DG26" s="129" t="n"/>
      <c r="DH26" s="129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2883" t="n"/>
      <c r="DO26" s="2883" t="n"/>
      <c r="DP26" s="2883" t="n"/>
      <c r="DQ26" s="2883" t="n"/>
      <c r="DR26" s="2883" t="n"/>
      <c r="DS26" s="2883" t="n"/>
      <c r="DT26" s="2883" t="n"/>
      <c r="DU26" s="2883" t="n"/>
      <c r="DV26" s="2883" t="n"/>
      <c r="DW26" s="2883" t="n"/>
      <c r="DX26" s="2654">
        <f>(CS26-CZ26)*10^6</f>
        <v/>
      </c>
      <c r="DY26" s="2654">
        <f>(CT26-DC26)*10^6</f>
        <v/>
      </c>
      <c r="DZ26" s="2654">
        <f>(CW26-DD26)*10^6</f>
        <v/>
      </c>
      <c r="EA26" s="2883" t="n"/>
    </row>
    <row customHeight="1" ht="11.25" r="27" s="2557">
      <c r="B27" s="1181" t="n"/>
      <c r="C27" s="2048" t="n"/>
      <c r="D27" s="3800" t="n"/>
      <c r="E27" s="2721" t="n"/>
      <c r="F27" s="2721" t="n"/>
      <c r="G27" s="2721" t="n"/>
      <c r="H27" s="129" t="n"/>
      <c r="I27" s="1140" t="n"/>
      <c r="J27" s="3800" t="n"/>
      <c r="K27" s="2721" t="n"/>
      <c r="L27" s="2721" t="n"/>
      <c r="M27" s="2721" t="n"/>
      <c r="N27" s="129" t="n"/>
      <c r="O27" s="129" t="n"/>
      <c r="P27" s="3800" t="n"/>
      <c r="Q27" s="2721" t="n"/>
      <c r="R27" s="2721" t="n"/>
      <c r="S27" s="2721" t="n"/>
      <c r="T27" s="129" t="n"/>
      <c r="U27" s="129" t="n"/>
      <c r="V27" s="3800" t="n"/>
      <c r="W27" s="2721" t="n"/>
      <c r="X27" s="2721" t="n"/>
      <c r="Y27" s="2721" t="n"/>
      <c r="Z27" s="2721" t="n"/>
      <c r="AA27" s="2721" t="n"/>
      <c r="AB27" s="129" t="n"/>
      <c r="AC27" s="2066" t="n"/>
      <c r="AD27" s="3800" t="n"/>
      <c r="AE27" s="2721" t="n"/>
      <c r="AF27" s="2721" t="n"/>
      <c r="AG27" s="2721" t="n"/>
      <c r="AH27" s="2721" t="n"/>
      <c r="AI27" s="2721" t="n"/>
      <c r="AJ27" s="129" t="n"/>
      <c r="AK27" s="131" t="n"/>
      <c r="AL27" s="3800" t="n"/>
      <c r="AM27" s="2721" t="n"/>
      <c r="AN27" s="2721" t="n"/>
      <c r="AO27" s="2721" t="n"/>
      <c r="AP27" s="2721" t="n"/>
      <c r="AQ27" s="2721" t="n"/>
      <c r="AR27" s="2721" t="n"/>
      <c r="AS27" s="2067" t="n"/>
      <c r="AT27" s="131" t="n"/>
      <c r="AU27" s="3800" t="n"/>
      <c r="AV27" s="2721" t="n"/>
      <c r="AW27" s="2721" t="n"/>
      <c r="AX27" s="2721" t="n"/>
      <c r="AY27" s="2721" t="n"/>
      <c r="AZ27" s="2721" t="n"/>
      <c r="BA27" s="2067" t="n"/>
      <c r="BB27" s="131" t="n"/>
      <c r="BC27" s="3800" t="n"/>
      <c r="BD27" s="2721" t="n"/>
      <c r="BE27" s="2721" t="n"/>
      <c r="BF27" s="2721" t="n"/>
      <c r="BG27" s="2721" t="n"/>
      <c r="BH27" s="2721" t="n"/>
      <c r="BI27" s="2067" t="n"/>
      <c r="BJ27" s="131" t="n"/>
      <c r="BK27" s="3800" t="n"/>
      <c r="BL27" s="2721" t="n"/>
      <c r="BM27" s="2721" t="n"/>
      <c r="BN27" s="2721" t="n"/>
      <c r="BO27" s="2721" t="n"/>
      <c r="BP27" s="2721" t="n"/>
      <c r="BQ27" s="2721" t="n"/>
      <c r="BR27" s="2067" t="n"/>
      <c r="BS27" s="131" t="n"/>
      <c r="BT27" s="3800" t="n"/>
      <c r="BU27" s="2721" t="n"/>
      <c r="BV27" s="2721" t="n"/>
      <c r="BW27" s="2721" t="n"/>
      <c r="BX27" s="2721" t="n"/>
      <c r="BY27" s="2721" t="n"/>
      <c r="BZ27" s="2067" t="n"/>
      <c r="CA27" s="131" t="n"/>
      <c r="CB27" s="3800" t="n"/>
      <c r="CC27" s="2721" t="n"/>
      <c r="CD27" s="2721" t="n"/>
      <c r="CE27" s="2721" t="n"/>
      <c r="CF27" s="2721" t="n"/>
      <c r="CG27" s="2721" t="n"/>
      <c r="CH27" s="2067" t="n"/>
      <c r="CI27" s="131" t="n"/>
      <c r="CJ27" s="3800" t="n"/>
      <c r="CK27" s="2721" t="n"/>
      <c r="CL27" s="2721" t="n"/>
      <c r="CM27" s="2721" t="n"/>
      <c r="CN27" s="2721" t="n"/>
      <c r="CO27" s="2721" t="n"/>
      <c r="CP27" s="2067" t="n"/>
      <c r="CQ27" s="131" t="n"/>
      <c r="CR27" s="2721" t="n"/>
      <c r="CS27" s="2721" t="n"/>
      <c r="CT27" s="2721" t="n"/>
      <c r="CU27" s="2721" t="n"/>
      <c r="CV27" s="2721" t="n"/>
      <c r="CW27" s="2721" t="n"/>
      <c r="CX27" s="2068">
        <f>IFERROR(CR27/CW27-1, "-")</f>
        <v/>
      </c>
      <c r="CY27" s="2721" t="n"/>
      <c r="CZ27" s="2721" t="n"/>
      <c r="DA27" s="2721" t="n"/>
      <c r="DB27" s="2721" t="n"/>
      <c r="DC27" s="2721" t="n"/>
      <c r="DD27" s="2721" t="n"/>
      <c r="DE27" s="129" t="n"/>
      <c r="DF27" s="129" t="n"/>
      <c r="DG27" s="129" t="n"/>
      <c r="DH27" s="129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2883" t="n"/>
      <c r="DO27" s="2883" t="n"/>
      <c r="DP27" s="2883" t="n"/>
      <c r="DQ27" s="2883" t="n"/>
      <c r="DR27" s="2883" t="n"/>
      <c r="DS27" s="2883" t="n"/>
      <c r="DT27" s="2883" t="n"/>
      <c r="DU27" s="2883" t="n"/>
      <c r="DV27" s="2883" t="n"/>
      <c r="DW27" s="2883" t="n"/>
      <c r="DX27" s="2654">
        <f>(CS27-CZ27)*10^6</f>
        <v/>
      </c>
      <c r="DY27" s="2654">
        <f>(CT27-DC27)*10^6</f>
        <v/>
      </c>
      <c r="DZ27" s="2654">
        <f>(CW27-DD27)*10^6</f>
        <v/>
      </c>
      <c r="EA27" s="2883" t="n"/>
    </row>
    <row r="28">
      <c r="B28" s="1181" t="inlineStr">
        <is>
          <t>Dividendes payés (-)</t>
        </is>
      </c>
      <c r="C28" s="2048" t="inlineStr">
        <is>
          <t>FLUX22</t>
        </is>
      </c>
      <c r="D28" s="2828" t="n">
        <v>0</v>
      </c>
      <c r="E28" s="2721" t="n">
        <v>0</v>
      </c>
      <c r="F28" s="2721" t="n">
        <v>0</v>
      </c>
      <c r="G28" s="2721" t="n">
        <v>0</v>
      </c>
      <c r="H28" s="129" t="n"/>
      <c r="I28" s="1140" t="n"/>
      <c r="J28" s="2828" t="n">
        <v>0</v>
      </c>
      <c r="K28" s="2721" t="n">
        <v>0</v>
      </c>
      <c r="L28" s="2721" t="n">
        <v>0</v>
      </c>
      <c r="M28" s="2721" t="n">
        <v>0</v>
      </c>
      <c r="N28" s="129" t="n"/>
      <c r="O28" s="129" t="n"/>
      <c r="P28" s="2828" t="n">
        <v>0</v>
      </c>
      <c r="Q28" s="2721" t="n">
        <v>0</v>
      </c>
      <c r="R28" s="2721" t="n">
        <v>0</v>
      </c>
      <c r="S28" s="2721" t="n">
        <v>0</v>
      </c>
      <c r="T28" s="129" t="n"/>
      <c r="U28" s="129" t="n"/>
      <c r="V28" s="2828" t="n">
        <v>0</v>
      </c>
      <c r="W28" s="2721" t="n">
        <v>0</v>
      </c>
      <c r="X28" s="2721" t="n">
        <v>0</v>
      </c>
      <c r="Y28" s="2721" t="n">
        <v>0</v>
      </c>
      <c r="Z28" s="2721" t="n">
        <v>0</v>
      </c>
      <c r="AA28" s="2721" t="n">
        <v>0</v>
      </c>
      <c r="AB28" s="129" t="n"/>
      <c r="AC28" s="2066" t="n"/>
      <c r="AD28" s="2828" t="n">
        <v>0</v>
      </c>
      <c r="AE28" s="2721" t="n">
        <v>0</v>
      </c>
      <c r="AF28" s="2721" t="n">
        <v>0</v>
      </c>
      <c r="AG28" s="2721" t="n">
        <v>0</v>
      </c>
      <c r="AH28" s="2721" t="n">
        <v>0</v>
      </c>
      <c r="AI28" s="2721" t="n">
        <v>0</v>
      </c>
      <c r="AJ28" s="129" t="n"/>
      <c r="AK28" s="131" t="n"/>
      <c r="AL28" s="2828" t="n">
        <v>0</v>
      </c>
      <c r="AM28" s="2721" t="n">
        <v>-245630000</v>
      </c>
      <c r="AN28" s="2721" t="n">
        <v>0</v>
      </c>
      <c r="AO28" s="2721" t="n">
        <v>0</v>
      </c>
      <c r="AP28" s="2721" t="n">
        <v>245630000</v>
      </c>
      <c r="AQ28" s="2721" t="n">
        <v>0</v>
      </c>
      <c r="AR28" s="2721" t="n">
        <v>0</v>
      </c>
      <c r="AS28" s="2067" t="n"/>
      <c r="AT28" s="131" t="n"/>
      <c r="AU28" s="2828" t="n">
        <v>0</v>
      </c>
      <c r="AV28" s="2721" t="n">
        <v>0</v>
      </c>
      <c r="AW28" s="2721" t="n">
        <v>0</v>
      </c>
      <c r="AX28" s="2721" t="n">
        <v>0</v>
      </c>
      <c r="AY28" s="2721" t="n">
        <v>0</v>
      </c>
      <c r="AZ28" s="2721" t="n">
        <v>0</v>
      </c>
      <c r="BA28" s="2067" t="n"/>
      <c r="BB28" s="131" t="n"/>
      <c r="BC28" s="2828" t="n">
        <v>0</v>
      </c>
      <c r="BD28" s="2721" t="n">
        <v>0</v>
      </c>
      <c r="BE28" s="2721" t="n">
        <v>0</v>
      </c>
      <c r="BF28" s="2721" t="n">
        <v>0</v>
      </c>
      <c r="BG28" s="2721" t="n">
        <v>0</v>
      </c>
      <c r="BH28" s="2721" t="n">
        <v>0</v>
      </c>
      <c r="BI28" s="2067" t="n"/>
      <c r="BJ28" s="131" t="n"/>
      <c r="BK28" s="3800" t="n">
        <v>0</v>
      </c>
      <c r="BL28" s="2721" t="n">
        <v>0</v>
      </c>
      <c r="BM28" s="2721" t="n">
        <v>0</v>
      </c>
      <c r="BN28" s="2721" t="n">
        <v>0</v>
      </c>
      <c r="BO28" s="2721" t="n">
        <v>0</v>
      </c>
      <c r="BP28" s="2721" t="n">
        <v>0</v>
      </c>
      <c r="BQ28" s="2721" t="n">
        <v>-173800000</v>
      </c>
      <c r="BR28" s="2067" t="n">
        <v>-1</v>
      </c>
      <c r="BS28" s="131" t="n"/>
      <c r="BT28" s="2828" t="n">
        <v>0</v>
      </c>
      <c r="BU28" s="2721" t="n">
        <v>0</v>
      </c>
      <c r="BV28" s="2721" t="n">
        <v>0</v>
      </c>
      <c r="BW28" s="2721" t="n">
        <v>0</v>
      </c>
      <c r="BX28" s="2721" t="n">
        <v>0</v>
      </c>
      <c r="BY28" s="2721" t="n">
        <v>-3326223482</v>
      </c>
      <c r="BZ28" s="2067" t="n">
        <v>-1</v>
      </c>
      <c r="CA28" s="131" t="n"/>
      <c r="CB28" s="2828" t="n">
        <v>0</v>
      </c>
      <c r="CC28" s="2721" t="n">
        <v>0</v>
      </c>
      <c r="CD28" s="2721" t="n">
        <v>0</v>
      </c>
      <c r="CE28" s="2721" t="n">
        <v>0</v>
      </c>
      <c r="CF28" s="2721" t="n">
        <v>0</v>
      </c>
      <c r="CG28" s="2721" t="n">
        <v>0</v>
      </c>
      <c r="CH28" s="2067" t="n"/>
      <c r="CI28" s="131" t="n"/>
      <c r="CJ28" s="3800" t="n">
        <v>0</v>
      </c>
      <c r="CK28" s="2721" t="n">
        <v>0</v>
      </c>
      <c r="CL28" s="2721" t="n">
        <v>0</v>
      </c>
      <c r="CM28" s="2721" t="n">
        <v>0</v>
      </c>
      <c r="CN28" s="2721" t="n">
        <v>0</v>
      </c>
      <c r="CO28" s="2721" t="n">
        <v>23400000</v>
      </c>
      <c r="CP28" s="2067" t="n">
        <v>-1</v>
      </c>
      <c r="CQ28" s="131" t="n"/>
      <c r="CR28" s="2721" t="n">
        <v>0</v>
      </c>
      <c r="CS28" s="2721" t="n">
        <v>-245630000</v>
      </c>
      <c r="CT28" s="2721" t="n">
        <v>0</v>
      </c>
      <c r="CU28" s="2721" t="n">
        <v>245630000</v>
      </c>
      <c r="CV28" s="2721" t="n">
        <v>0</v>
      </c>
      <c r="CW28" s="2721" t="n">
        <v>-3476623482</v>
      </c>
      <c r="CX28" s="2068">
        <f>IFERROR(CR28/CW28-1, "-")</f>
        <v/>
      </c>
      <c r="CY28" s="2721" t="n"/>
      <c r="CZ28" s="2721" t="n">
        <v>-245630000</v>
      </c>
      <c r="DA28" s="2721" t="n">
        <v>0</v>
      </c>
      <c r="DB28" s="2721" t="n">
        <v>0</v>
      </c>
      <c r="DC28" s="2721" t="n">
        <v>0</v>
      </c>
      <c r="DD28" s="2721" t="n">
        <v>-3476623482</v>
      </c>
      <c r="DE28" s="129" t="n"/>
      <c r="DF28" s="129" t="n"/>
      <c r="DG28" s="129" t="n"/>
      <c r="DH28" s="129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2883" t="n"/>
      <c r="DO28" s="2883" t="n"/>
      <c r="DP28" s="2883" t="n"/>
      <c r="DQ28" s="2883" t="n"/>
      <c r="DR28" s="2883" t="n"/>
      <c r="DS28" s="2883" t="n"/>
      <c r="DT28" s="2883" t="n"/>
      <c r="DU28" s="2883" t="n"/>
      <c r="DV28" s="2883" t="n"/>
      <c r="DW28" s="2883" t="n"/>
      <c r="DX28" s="2654">
        <f>(CS28-CZ28)*10^6</f>
        <v/>
      </c>
      <c r="DY28" s="2654">
        <f>(CT28-DC28)*10^6</f>
        <v/>
      </c>
      <c r="DZ28" s="2654">
        <f>(CW28-DD28)*10^6</f>
        <v/>
      </c>
      <c r="EA28" s="2883" t="n"/>
    </row>
    <row customHeight="1" ht="4.5" r="29" s="2557">
      <c r="B29" s="1181" t="n"/>
      <c r="C29" s="2048" t="n"/>
      <c r="D29" s="2828" t="n"/>
      <c r="E29" s="2721" t="n"/>
      <c r="F29" s="2721" t="n"/>
      <c r="G29" s="2721" t="n"/>
      <c r="H29" s="129" t="n"/>
      <c r="I29" s="1140" t="n"/>
      <c r="J29" s="2828" t="n"/>
      <c r="K29" s="2721" t="n"/>
      <c r="L29" s="2721" t="n"/>
      <c r="M29" s="2721" t="n"/>
      <c r="N29" s="129" t="n"/>
      <c r="O29" s="129" t="n"/>
      <c r="P29" s="2828" t="n"/>
      <c r="Q29" s="2721" t="n"/>
      <c r="R29" s="2721" t="n"/>
      <c r="S29" s="2721" t="n"/>
      <c r="T29" s="129" t="n"/>
      <c r="U29" s="129" t="n"/>
      <c r="V29" s="2828" t="n"/>
      <c r="W29" s="2721" t="n"/>
      <c r="X29" s="2721" t="n"/>
      <c r="Y29" s="2721" t="n"/>
      <c r="Z29" s="2721" t="n"/>
      <c r="AA29" s="2721" t="n"/>
      <c r="AB29" s="129" t="n"/>
      <c r="AC29" s="2066" t="n"/>
      <c r="AD29" s="2828" t="n"/>
      <c r="AE29" s="2721" t="n"/>
      <c r="AF29" s="2721" t="n"/>
      <c r="AG29" s="2721" t="n"/>
      <c r="AH29" s="2721" t="n"/>
      <c r="AI29" s="2721" t="n"/>
      <c r="AJ29" s="129" t="n"/>
      <c r="AK29" s="131" t="n"/>
      <c r="AL29" s="2828" t="n"/>
      <c r="AM29" s="2721" t="n"/>
      <c r="AN29" s="2721" t="n"/>
      <c r="AO29" s="2721" t="n"/>
      <c r="AP29" s="2721" t="n"/>
      <c r="AQ29" s="2721" t="n"/>
      <c r="AR29" s="2721" t="n"/>
      <c r="AS29" s="2067" t="n"/>
      <c r="AT29" s="131" t="n"/>
      <c r="AU29" s="2828" t="n"/>
      <c r="AV29" s="2721" t="n"/>
      <c r="AW29" s="2721" t="n"/>
      <c r="AX29" s="2721" t="n"/>
      <c r="AY29" s="2721" t="n"/>
      <c r="AZ29" s="2721" t="n"/>
      <c r="BA29" s="2067" t="n"/>
      <c r="BB29" s="131" t="n"/>
      <c r="BC29" s="2828" t="n"/>
      <c r="BD29" s="2721" t="n"/>
      <c r="BE29" s="2721" t="n"/>
      <c r="BF29" s="2721" t="n"/>
      <c r="BG29" s="2721" t="n"/>
      <c r="BH29" s="2721" t="n"/>
      <c r="BI29" s="2067" t="n"/>
      <c r="BJ29" s="131" t="n"/>
      <c r="BK29" s="2828" t="n"/>
      <c r="BL29" s="2721" t="n"/>
      <c r="BM29" s="2721" t="n"/>
      <c r="BN29" s="2721" t="n"/>
      <c r="BO29" s="2721" t="n"/>
      <c r="BP29" s="2721" t="n"/>
      <c r="BQ29" s="2721" t="n"/>
      <c r="BR29" s="2067" t="n"/>
      <c r="BS29" s="131" t="n"/>
      <c r="BT29" s="2828" t="n"/>
      <c r="BU29" s="2721" t="n"/>
      <c r="BV29" s="2721" t="n"/>
      <c r="BW29" s="2721" t="n"/>
      <c r="BX29" s="2721" t="n"/>
      <c r="BY29" s="2721" t="n"/>
      <c r="BZ29" s="2067" t="n"/>
      <c r="CA29" s="131" t="n"/>
      <c r="CB29" s="2828" t="n"/>
      <c r="CC29" s="2721" t="n"/>
      <c r="CD29" s="2721" t="n"/>
      <c r="CE29" s="2721" t="n"/>
      <c r="CF29" s="2721" t="n"/>
      <c r="CG29" s="2721" t="n"/>
      <c r="CH29" s="2067" t="n"/>
      <c r="CI29" s="131" t="n"/>
      <c r="CJ29" s="2828" t="n"/>
      <c r="CK29" s="2721" t="n"/>
      <c r="CL29" s="2721" t="n"/>
      <c r="CM29" s="2721" t="n"/>
      <c r="CN29" s="2721" t="n"/>
      <c r="CO29" s="2721" t="n"/>
      <c r="CP29" s="2067" t="n"/>
      <c r="CQ29" s="131" t="n"/>
      <c r="CR29" s="2721" t="n"/>
      <c r="CS29" s="2721" t="n"/>
      <c r="CT29" s="2721" t="n"/>
      <c r="CU29" s="2721" t="n"/>
      <c r="CV29" s="2721" t="n"/>
      <c r="CW29" s="2721" t="n"/>
      <c r="CX29" s="2068">
        <f>IFERROR(CR29/CW29-1, "-")</f>
        <v/>
      </c>
      <c r="CY29" s="2721" t="n"/>
      <c r="CZ29" s="2721" t="n"/>
      <c r="DA29" s="2721" t="n"/>
      <c r="DB29" s="2721" t="n"/>
      <c r="DC29" s="2721" t="n"/>
      <c r="DD29" s="2721" t="n"/>
      <c r="DE29" s="129" t="n"/>
      <c r="DF29" s="129" t="n"/>
      <c r="DG29" s="129" t="n"/>
      <c r="DH29" s="129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N29" s="2883" t="n"/>
      <c r="DO29" s="2883" t="n"/>
      <c r="DP29" s="2883" t="n"/>
      <c r="DQ29" s="2883" t="n"/>
      <c r="DR29" s="2883" t="n"/>
      <c r="DS29" s="2883" t="n"/>
      <c r="DT29" s="2883" t="n"/>
      <c r="DU29" s="2883" t="n"/>
      <c r="DV29" s="2883" t="n"/>
      <c r="DW29" s="2883" t="n"/>
      <c r="DX29" s="2654">
        <f>(CS29-CZ29)*10^6</f>
        <v/>
      </c>
      <c r="DY29" s="2654">
        <f>(CT29-DC29)*10^6</f>
        <v/>
      </c>
      <c r="DZ29" s="2654">
        <f>(CW29-DD29)*10^6</f>
        <v/>
      </c>
      <c r="EA29" s="2883" t="n"/>
    </row>
    <row r="30">
      <c r="B30" s="2069" t="inlineStr">
        <is>
          <t>Cash flow used for financing and taxes</t>
        </is>
      </c>
      <c r="C30" s="2048" t="inlineStr">
        <is>
          <t>FLUX24</t>
        </is>
      </c>
      <c r="D30" s="3801" t="n">
        <v>-255727621.7454314</v>
      </c>
      <c r="E30" s="3185" t="n">
        <v>-295283390.6789015</v>
      </c>
      <c r="F30" s="3185" t="n">
        <v>39555768.93347013</v>
      </c>
      <c r="G30" s="3185" t="n">
        <v>-103381366</v>
      </c>
      <c r="H30" s="112" t="n">
        <v>1.473633611548829</v>
      </c>
      <c r="I30" s="2071" t="n"/>
      <c r="J30" s="3801" t="n">
        <v>-191411961.2191381</v>
      </c>
      <c r="K30" s="3185" t="n">
        <v>-287833726.8917701</v>
      </c>
      <c r="L30" s="3185" t="n">
        <v>96421765.67263198</v>
      </c>
      <c r="M30" s="3185" t="n">
        <v>-95108812</v>
      </c>
      <c r="N30" s="112" t="n">
        <v>1.012557587399348</v>
      </c>
      <c r="O30" s="112" t="n"/>
      <c r="P30" s="3801" t="n">
        <v>-825364199.9024966</v>
      </c>
      <c r="Q30" s="3185" t="n">
        <v>-294743889.4576356</v>
      </c>
      <c r="R30" s="3185" t="n">
        <v>-530620310.444861</v>
      </c>
      <c r="S30" s="3185" t="n">
        <v>-729110234</v>
      </c>
      <c r="T30" s="112" t="n">
        <v>0.1320156560887014</v>
      </c>
      <c r="U30" s="112" t="n"/>
      <c r="V30" s="3801" t="n">
        <v>-300270083.9687602</v>
      </c>
      <c r="W30" s="3185" t="n">
        <v>-293637879.2775701</v>
      </c>
      <c r="X30" s="3185" t="n">
        <v>-293637879.2775701</v>
      </c>
      <c r="Y30" s="3185" t="n">
        <v>-6632204.691190064</v>
      </c>
      <c r="Z30" s="3185" t="n">
        <v>-6632204.691190064</v>
      </c>
      <c r="AA30" s="3185" t="n">
        <v>-162604004.6284747</v>
      </c>
      <c r="AB30" s="112" t="n">
        <v>0.8466340029867747</v>
      </c>
      <c r="AC30" s="2088" t="n"/>
      <c r="AD30" s="3801" t="n">
        <v>-199938365.0612398</v>
      </c>
      <c r="AE30" s="3185" t="n">
        <v>-297737136.0112472</v>
      </c>
      <c r="AF30" s="3185" t="n">
        <v>-297737136.0112472</v>
      </c>
      <c r="AG30" s="3185" t="n">
        <v>97798770.95000741</v>
      </c>
      <c r="AH30" s="3185" t="n">
        <v>97798770.95000741</v>
      </c>
      <c r="AI30" s="3185" t="n">
        <v>-616079404.3696651</v>
      </c>
      <c r="AJ30" s="112" t="n">
        <v>-0.6754665654408549</v>
      </c>
      <c r="AK30" s="110" t="n"/>
      <c r="AL30" s="3801" t="n">
        <v>-799220218.9700001</v>
      </c>
      <c r="AM30" s="3185" t="n">
        <v>-540309359.0170277</v>
      </c>
      <c r="AN30" s="3185" t="n">
        <v>-294679359.0170277</v>
      </c>
      <c r="AO30" s="3185" t="n">
        <v>-352766597.4057168</v>
      </c>
      <c r="AP30" s="3185" t="n">
        <v>-258910859.9529724</v>
      </c>
      <c r="AQ30" s="3185" t="n">
        <v>-504540859.9529724</v>
      </c>
      <c r="AR30" s="3185" t="n">
        <v>-184916179.0018603</v>
      </c>
      <c r="AS30" s="2089" t="n">
        <v>3.322067562092335</v>
      </c>
      <c r="AT30" s="110" t="n"/>
      <c r="AU30" s="3801" t="n">
        <v>-291694769.6320536</v>
      </c>
      <c r="AV30" s="3185" t="n">
        <v>-296153051.4936242</v>
      </c>
      <c r="AW30" s="3185" t="n">
        <v>-375722769.6582764</v>
      </c>
      <c r="AX30" s="3185" t="n">
        <v>4458281.861570597</v>
      </c>
      <c r="AY30" s="3185" t="n">
        <v>84028000.02622277</v>
      </c>
      <c r="AZ30" s="3185" t="n">
        <v>-323514047.2544101</v>
      </c>
      <c r="BA30" s="2089" t="n">
        <v>-0.09835516538586031</v>
      </c>
      <c r="BB30" s="110" t="n"/>
      <c r="BC30" s="3801" t="n">
        <v>-204199536.8279462</v>
      </c>
      <c r="BD30" s="3185" t="n">
        <v>-296194996.9499004</v>
      </c>
      <c r="BE30" s="3185" t="n">
        <v>-411622977.6968545</v>
      </c>
      <c r="BF30" s="3185" t="n">
        <v>91995460.12195414</v>
      </c>
      <c r="BG30" s="3185" t="n">
        <v>207423440.8689082</v>
      </c>
      <c r="BH30" s="3185" t="n">
        <v>-244368753.9955898</v>
      </c>
      <c r="BI30" s="2089" t="n">
        <v>-0.1643795146099918</v>
      </c>
      <c r="BJ30" s="110" t="n"/>
      <c r="BK30" s="3801" t="n">
        <v>-667467641.6729339</v>
      </c>
      <c r="BL30" s="3185" t="n">
        <v>-292864368.9159615</v>
      </c>
      <c r="BM30" s="3185" t="n">
        <v>-79703394.05252665</v>
      </c>
      <c r="BN30" s="3185" t="n">
        <v>-365757049.0930167</v>
      </c>
      <c r="BO30" s="3185" t="n">
        <v>-374603272.7569724</v>
      </c>
      <c r="BP30" s="3185" t="n">
        <v>-301710592.5799173</v>
      </c>
      <c r="BQ30" s="3185" t="n">
        <v>-1342240919.74</v>
      </c>
      <c r="BR30" s="2089" t="n">
        <v>-0.5027214326007686</v>
      </c>
      <c r="BS30" s="110" t="n"/>
      <c r="BT30" s="3801" t="n">
        <v>-164273485.8162882</v>
      </c>
      <c r="BU30" s="3185" t="n">
        <v>-297216941.7599078</v>
      </c>
      <c r="BV30" s="3185" t="n">
        <v>-382756315.7704042</v>
      </c>
      <c r="BW30" s="3185" t="n">
        <v>132943455.9436195</v>
      </c>
      <c r="BX30" s="3185" t="n">
        <v>218482829.954116</v>
      </c>
      <c r="BY30" s="3185" t="n">
        <v>-3651333124.575997</v>
      </c>
      <c r="BZ30" s="2089" t="n">
        <v>-0.9550099976606862</v>
      </c>
      <c r="CA30" s="110" t="n"/>
      <c r="CB30" s="3801" t="n">
        <v>-189706731.820661</v>
      </c>
      <c r="CC30" s="3185" t="n">
        <v>-294195969.5129075</v>
      </c>
      <c r="CD30" s="3185" t="n">
        <v>-418279133.9762802</v>
      </c>
      <c r="CE30" s="3185" t="n">
        <v>104489237.6922465</v>
      </c>
      <c r="CF30" s="3185" t="n">
        <v>228572402.1556192</v>
      </c>
      <c r="CG30" s="3185" t="n">
        <v>-208401183.5297612</v>
      </c>
      <c r="CH30" s="2089" t="n">
        <v>-0.08970415327046588</v>
      </c>
      <c r="CI30" s="110" t="n"/>
      <c r="CJ30" s="3801" t="n">
        <v>-1169525383.363051</v>
      </c>
      <c r="CK30" s="3185" t="n">
        <v>-302796929.292867</v>
      </c>
      <c r="CL30" s="3185" t="n">
        <v>-1130199909.739747</v>
      </c>
      <c r="CM30" s="3185" t="n">
        <v>-866728454.070184</v>
      </c>
      <c r="CN30" s="3185" t="n">
        <v>-39325473.62330389</v>
      </c>
      <c r="CO30" s="3185" t="n">
        <v>-860591438.784241</v>
      </c>
      <c r="CP30" s="2089" t="n">
        <v>0.3589786403351183</v>
      </c>
      <c r="CQ30" s="110" t="n"/>
      <c r="CR30" s="3185" t="n">
        <v>-5258800000</v>
      </c>
      <c r="CS30" s="3185" t="n">
        <v>-3788967639.259321</v>
      </c>
      <c r="CT30" s="3185" t="n">
        <v>-5364819165.906514</v>
      </c>
      <c r="CU30" s="3185" t="n">
        <v>-1469832360.740679</v>
      </c>
      <c r="CV30" s="3185" t="n">
        <v>106019165.9065142</v>
      </c>
      <c r="CW30" s="3185" t="n">
        <v>-8521649467.879999</v>
      </c>
      <c r="CX30" s="2068">
        <f>IFERROR(CR30/CW30-1, "-")</f>
        <v/>
      </c>
      <c r="CY30" s="2721" t="n"/>
      <c r="CZ30" s="3185" t="n">
        <v>-3788967639.259321</v>
      </c>
      <c r="DA30" s="3185" t="n">
        <v>-3937980415.09808</v>
      </c>
      <c r="DB30" s="3185" t="n">
        <v>-3816235843.316908</v>
      </c>
      <c r="DC30" s="3185" t="n">
        <v>-5364819165.906514</v>
      </c>
      <c r="DD30" s="3185" t="n">
        <v>-8521649467.879999</v>
      </c>
      <c r="DE30" s="112">
        <f>+CZ30/DD30-1</f>
        <v/>
      </c>
      <c r="DF30" s="112">
        <f>+DA30/DD30-1</f>
        <v/>
      </c>
      <c r="DG30" s="112">
        <f>+DB30/DD30-1</f>
        <v/>
      </c>
      <c r="DH30" s="112">
        <f>+DC30/DD30-1</f>
        <v/>
      </c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N30" s="2883" t="n"/>
      <c r="DO30" s="2883" t="n"/>
      <c r="DP30" s="2883" t="n"/>
      <c r="DQ30" s="2883" t="n"/>
      <c r="DR30" s="2883" t="n"/>
      <c r="DS30" s="2883" t="n"/>
      <c r="DT30" s="2883" t="n"/>
      <c r="DU30" s="2883" t="n"/>
      <c r="DV30" s="2883" t="n"/>
      <c r="DW30" s="2883" t="n"/>
      <c r="DX30" s="2654">
        <f>(CS30-CZ30)*10^6</f>
        <v/>
      </c>
      <c r="DY30" s="2654">
        <f>(CT30-DC30)*10^6</f>
        <v/>
      </c>
      <c r="DZ30" s="2654">
        <f>(CW30-DD30)*10^6</f>
        <v/>
      </c>
      <c r="EA30" s="2883" t="n"/>
    </row>
    <row customHeight="1" ht="13.5" r="31" s="2557">
      <c r="B31" s="1181" t="n"/>
      <c r="C31" s="2048" t="n"/>
      <c r="D31" s="2828" t="n"/>
      <c r="E31" s="2721" t="n"/>
      <c r="F31" s="2721" t="n"/>
      <c r="G31" s="2721" t="n"/>
      <c r="H31" s="129" t="n"/>
      <c r="I31" s="1140" t="n"/>
      <c r="J31" s="2828" t="n"/>
      <c r="K31" s="2721" t="n"/>
      <c r="L31" s="2721" t="n"/>
      <c r="M31" s="2721" t="n"/>
      <c r="N31" s="129" t="n"/>
      <c r="O31" s="129" t="n"/>
      <c r="P31" s="2828" t="n"/>
      <c r="Q31" s="2721" t="n"/>
      <c r="R31" s="2721" t="n"/>
      <c r="S31" s="2721" t="n"/>
      <c r="T31" s="129" t="n"/>
      <c r="U31" s="129" t="n"/>
      <c r="V31" s="2828" t="n"/>
      <c r="W31" s="2721" t="n"/>
      <c r="X31" s="2721" t="n"/>
      <c r="Y31" s="2721" t="n"/>
      <c r="Z31" s="2721" t="n"/>
      <c r="AA31" s="2721" t="n"/>
      <c r="AB31" s="129" t="n"/>
      <c r="AC31" s="2066" t="n"/>
      <c r="AD31" s="2828" t="n"/>
      <c r="AE31" s="2721" t="n"/>
      <c r="AF31" s="2721" t="n"/>
      <c r="AG31" s="2721" t="n"/>
      <c r="AH31" s="2721" t="n"/>
      <c r="AI31" s="2721" t="n"/>
      <c r="AJ31" s="129" t="n"/>
      <c r="AK31" s="131" t="n"/>
      <c r="AL31" s="2828" t="n"/>
      <c r="AM31" s="2721" t="n"/>
      <c r="AN31" s="2721" t="n"/>
      <c r="AO31" s="2721" t="n"/>
      <c r="AP31" s="3185" t="n"/>
      <c r="AQ31" s="3185" t="n"/>
      <c r="AR31" s="2721" t="n"/>
      <c r="AS31" s="2067" t="n"/>
      <c r="AT31" s="131" t="n"/>
      <c r="AU31" s="2828" t="n"/>
      <c r="AV31" s="2721" t="n"/>
      <c r="AW31" s="2721" t="n"/>
      <c r="AX31" s="3185" t="n"/>
      <c r="AY31" s="3185" t="n"/>
      <c r="AZ31" s="2721" t="n"/>
      <c r="BA31" s="2067" t="n"/>
      <c r="BB31" s="131" t="n"/>
      <c r="BC31" s="2828" t="n"/>
      <c r="BD31" s="2721" t="n"/>
      <c r="BE31" s="2721" t="n"/>
      <c r="BF31" s="3185" t="n"/>
      <c r="BG31" s="3185" t="n"/>
      <c r="BH31" s="2721" t="n"/>
      <c r="BI31" s="2067" t="n"/>
      <c r="BJ31" s="131" t="n"/>
      <c r="BK31" s="2828" t="n"/>
      <c r="BL31" s="2721" t="n"/>
      <c r="BM31" s="2721" t="n"/>
      <c r="BN31" s="2721" t="n"/>
      <c r="BO31" s="3185" t="n"/>
      <c r="BP31" s="3185" t="n"/>
      <c r="BQ31" s="2721" t="n"/>
      <c r="BR31" s="2067" t="n"/>
      <c r="BS31" s="131" t="n"/>
      <c r="BT31" s="2828" t="n"/>
      <c r="BU31" s="2721" t="n"/>
      <c r="BV31" s="2721" t="n"/>
      <c r="BW31" s="3185" t="n"/>
      <c r="BX31" s="3185" t="n"/>
      <c r="BY31" s="2721" t="n"/>
      <c r="BZ31" s="2067" t="n"/>
      <c r="CA31" s="131" t="n"/>
      <c r="CB31" s="2828" t="n"/>
      <c r="CC31" s="2721" t="n"/>
      <c r="CD31" s="2721" t="n"/>
      <c r="CE31" s="3185" t="n"/>
      <c r="CF31" s="3185" t="n"/>
      <c r="CG31" s="2721" t="n"/>
      <c r="CH31" s="2067" t="n"/>
      <c r="CI31" s="131" t="n"/>
      <c r="CJ31" s="2828" t="n"/>
      <c r="CK31" s="2721" t="n"/>
      <c r="CL31" s="2721" t="n"/>
      <c r="CM31" s="3185" t="n"/>
      <c r="CN31" s="3185" t="n"/>
      <c r="CO31" s="2721" t="n"/>
      <c r="CP31" s="2067" t="n"/>
      <c r="CQ31" s="131" t="n"/>
      <c r="CR31" s="2721" t="n"/>
      <c r="CS31" s="2721" t="n"/>
      <c r="CT31" s="2721" t="n"/>
      <c r="CU31" s="2721" t="n"/>
      <c r="CV31" s="2721" t="n"/>
      <c r="CW31" s="2721" t="n"/>
      <c r="CX31" s="2068">
        <f>IFERROR(CR31/CW31-1, "-")</f>
        <v/>
      </c>
      <c r="CY31" s="2721" t="n"/>
      <c r="CZ31" s="2721" t="n"/>
      <c r="DA31" s="2721" t="n"/>
      <c r="DB31" s="2721" t="n"/>
      <c r="DC31" s="2721" t="n"/>
      <c r="DD31" s="2721" t="n"/>
      <c r="DE31" s="129" t="n"/>
      <c r="DF31" s="129" t="n"/>
      <c r="DG31" s="129" t="n"/>
      <c r="DH31" s="129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N31" s="2883" t="n"/>
      <c r="DO31" s="2883" t="n"/>
      <c r="DP31" s="2883" t="n"/>
      <c r="DQ31" s="2883" t="n"/>
      <c r="DR31" s="2883" t="n"/>
      <c r="DS31" s="2883" t="n"/>
      <c r="DT31" s="2883" t="n"/>
      <c r="DU31" s="2883" t="n"/>
      <c r="DV31" s="2883" t="n"/>
      <c r="DW31" s="2883" t="n"/>
      <c r="DX31" s="2654">
        <f>(CS31-CZ31)*10^6</f>
        <v/>
      </c>
      <c r="DY31" s="2654">
        <f>(CT31-DC31)*10^6</f>
        <v/>
      </c>
      <c r="DZ31" s="2654">
        <f>(CW31-DD31)*10^6</f>
        <v/>
      </c>
      <c r="EA31" s="2883" t="n"/>
    </row>
    <row r="32">
      <c r="B32" s="2069" t="inlineStr">
        <is>
          <t>Cash flow used for investment (+/-)</t>
        </is>
      </c>
      <c r="C32" s="2048" t="inlineStr">
        <is>
          <t>FLUX26</t>
        </is>
      </c>
      <c r="D32" s="3801" t="n">
        <v>-1281745283</v>
      </c>
      <c r="E32" s="2721" t="n">
        <v>-250000000</v>
      </c>
      <c r="F32" s="3185" t="n">
        <v>-1031745283</v>
      </c>
      <c r="G32" s="3185" t="n">
        <v>0</v>
      </c>
      <c r="H32" s="112" t="n"/>
      <c r="I32" s="2071" t="n"/>
      <c r="J32" s="3801" t="n">
        <v>-623764004</v>
      </c>
      <c r="K32" s="2721" t="n">
        <v>-250000000</v>
      </c>
      <c r="L32" s="3185" t="n">
        <v>-373764004</v>
      </c>
      <c r="M32" s="3185" t="n">
        <v>0</v>
      </c>
      <c r="N32" s="112" t="n"/>
      <c r="O32" s="112" t="n"/>
      <c r="P32" s="3801" t="n">
        <v>-358827806</v>
      </c>
      <c r="Q32" s="2721" t="n">
        <v>-250000000</v>
      </c>
      <c r="R32" s="3185" t="n">
        <v>-108827806</v>
      </c>
      <c r="S32" s="3185" t="n">
        <v>-1165300000</v>
      </c>
      <c r="T32" s="112" t="n">
        <v>-0.6920725941817558</v>
      </c>
      <c r="U32" s="112" t="n"/>
      <c r="V32" s="3801" t="n">
        <v>-2876903738</v>
      </c>
      <c r="W32" s="2721" t="n">
        <v>-250000000</v>
      </c>
      <c r="X32" s="2721" t="n">
        <v>-250000000</v>
      </c>
      <c r="Y32" s="3185" t="n">
        <v>-2626903738</v>
      </c>
      <c r="Z32" s="3185" t="n">
        <v>-2626903738</v>
      </c>
      <c r="AA32" s="3185" t="n">
        <v>0</v>
      </c>
      <c r="AB32" s="112" t="n"/>
      <c r="AC32" s="2088" t="n"/>
      <c r="AD32" s="3801" t="n">
        <v>-902984689</v>
      </c>
      <c r="AE32" s="2721" t="n">
        <v>-250000000</v>
      </c>
      <c r="AF32" s="2721" t="n">
        <v>-250000000</v>
      </c>
      <c r="AG32" s="3185" t="n">
        <v>-652984689</v>
      </c>
      <c r="AH32" s="3185" t="n">
        <v>-652984689</v>
      </c>
      <c r="AI32" s="3185" t="n">
        <v>0</v>
      </c>
      <c r="AJ32" s="112" t="n"/>
      <c r="AK32" s="110" t="n"/>
      <c r="AL32" s="3800" t="n">
        <v>4372488427</v>
      </c>
      <c r="AM32" s="2721" t="n">
        <v>-250000000</v>
      </c>
      <c r="AN32" s="2721" t="n">
        <v>-250000000</v>
      </c>
      <c r="AO32" s="2721" t="n">
        <v>629000000</v>
      </c>
      <c r="AP32" s="3185" t="n">
        <v>4622488427</v>
      </c>
      <c r="AQ32" s="3185" t="n">
        <v>4622488427</v>
      </c>
      <c r="AR32" s="2721" t="n">
        <v>-2385500000</v>
      </c>
      <c r="AS32" s="2089" t="n">
        <v>-2.832944215887655</v>
      </c>
      <c r="AT32" s="110" t="n"/>
      <c r="AU32" s="3801" t="n">
        <v>-2092956258</v>
      </c>
      <c r="AV32" s="3185" t="n">
        <v>-250000000</v>
      </c>
      <c r="AW32" s="3185" t="n">
        <v>629000000</v>
      </c>
      <c r="AX32" s="3185" t="n">
        <v>-1842956258</v>
      </c>
      <c r="AY32" s="3185" t="n">
        <v>-2721956258</v>
      </c>
      <c r="AZ32" s="3185" t="n">
        <v>1543000000</v>
      </c>
      <c r="BA32" s="2089" t="n">
        <v>-2.356420128321452</v>
      </c>
      <c r="BB32" s="110" t="n"/>
      <c r="BC32" s="3801" t="n">
        <v>-915323231</v>
      </c>
      <c r="BD32" s="3185" t="n">
        <v>-250000000</v>
      </c>
      <c r="BE32" s="3185" t="n">
        <v>629000000</v>
      </c>
      <c r="BF32" s="3185" t="n">
        <v>-665323231</v>
      </c>
      <c r="BG32" s="3185" t="n">
        <v>-1544323231</v>
      </c>
      <c r="BH32" s="3185" t="n">
        <v>-1543000000</v>
      </c>
      <c r="BI32" s="2089" t="n">
        <v>-0.4067898697342839</v>
      </c>
      <c r="BJ32" s="110" t="n"/>
      <c r="BK32" s="3806" t="n">
        <v>5928460810</v>
      </c>
      <c r="BL32" s="3185" t="n">
        <v>-250000000</v>
      </c>
      <c r="BM32" s="3185" t="n">
        <v>629000000</v>
      </c>
      <c r="BN32" s="3185" t="n">
        <v>629000000</v>
      </c>
      <c r="BO32" s="3185" t="n">
        <v>6178460810</v>
      </c>
      <c r="BP32" s="3185" t="n">
        <v>5299460810</v>
      </c>
      <c r="BQ32" s="3185" t="n">
        <v>1691200000</v>
      </c>
      <c r="BR32" s="2089" t="n">
        <v>2.505475881031221</v>
      </c>
      <c r="BS32" s="110" t="n"/>
      <c r="BT32" s="3801" t="n">
        <v>4275599657</v>
      </c>
      <c r="BU32" s="3185" t="n">
        <v>-250000000</v>
      </c>
      <c r="BV32" s="3185" t="n">
        <v>629000000</v>
      </c>
      <c r="BW32" s="3185" t="n">
        <v>4525599657</v>
      </c>
      <c r="BX32" s="3185" t="n">
        <v>3646599657</v>
      </c>
      <c r="BY32" s="3185" t="n">
        <v>0</v>
      </c>
      <c r="BZ32" s="2089" t="n"/>
      <c r="CA32" s="110" t="n"/>
      <c r="CB32" s="3801" t="n">
        <v>-380841155.9999999</v>
      </c>
      <c r="CC32" s="3185" t="n">
        <v>-250000000</v>
      </c>
      <c r="CD32" s="3185" t="n">
        <v>629000000</v>
      </c>
      <c r="CE32" s="3185" t="n">
        <v>-130841155.9999999</v>
      </c>
      <c r="CF32" s="3185" t="n">
        <v>-1009841156</v>
      </c>
      <c r="CG32" s="3185" t="n">
        <v>0</v>
      </c>
      <c r="CH32" s="2089" t="n"/>
      <c r="CI32" s="110" t="n"/>
      <c r="CJ32" s="3801" t="n">
        <v>-3293202729</v>
      </c>
      <c r="CK32" s="3185" t="n">
        <v>-250000000</v>
      </c>
      <c r="CL32" s="3185" t="n">
        <v>997411498.36219</v>
      </c>
      <c r="CM32" s="3185" t="n">
        <v>-3043202729</v>
      </c>
      <c r="CN32" s="3185" t="n">
        <v>-4290614227.36219</v>
      </c>
      <c r="CO32" s="3185" t="n">
        <v>-859000000</v>
      </c>
      <c r="CP32" s="2089" t="n">
        <v>2.833763363213039</v>
      </c>
      <c r="CQ32" s="110" t="n"/>
      <c r="CR32" s="3185" t="n">
        <v>1850000000</v>
      </c>
      <c r="CS32" s="3185" t="n">
        <v>-3000000000</v>
      </c>
      <c r="CT32" s="3185" t="n">
        <v>-1795605083.63781</v>
      </c>
      <c r="CU32" s="3185" t="n">
        <v>4850000000</v>
      </c>
      <c r="CV32" s="3185" t="n">
        <v>3645605083.63781</v>
      </c>
      <c r="CW32" s="3185" t="n">
        <v>-2718600000</v>
      </c>
      <c r="CX32" s="2072">
        <f>IFERROR(CR32/CW32-1, "-")</f>
        <v/>
      </c>
      <c r="CY32" s="2721" t="n"/>
      <c r="CZ32" s="3185" t="n">
        <v>-3000000000</v>
      </c>
      <c r="DA32" s="3185" t="n">
        <v>-3380500000</v>
      </c>
      <c r="DB32" s="3185" t="n">
        <v>-1641225520</v>
      </c>
      <c r="DC32" s="3185" t="n">
        <v>-1795605083.63781</v>
      </c>
      <c r="DD32" s="3185" t="n">
        <v>-2718600000</v>
      </c>
      <c r="DE32" s="112" t="n"/>
      <c r="DF32" s="112" t="n"/>
      <c r="DG32" s="112" t="n"/>
      <c r="DH32" s="112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N32" s="2883" t="n"/>
      <c r="DO32" s="2883" t="n"/>
      <c r="DP32" s="2883" t="n"/>
      <c r="DQ32" s="2883" t="n"/>
      <c r="DR32" s="2883" t="n"/>
      <c r="DS32" s="2883" t="n"/>
      <c r="DT32" s="2883" t="n"/>
      <c r="DU32" s="2883" t="n"/>
      <c r="DV32" s="2883" t="n"/>
      <c r="DW32" s="2883" t="n"/>
      <c r="DX32" s="2654">
        <f>(CS32-CZ32)*10^6</f>
        <v/>
      </c>
      <c r="DY32" s="2654">
        <f>(CT32-DC32)*10^6</f>
        <v/>
      </c>
      <c r="DZ32" s="2654">
        <f>(CW32-DD32)*10^6</f>
        <v/>
      </c>
      <c r="EA32" s="2883" t="n"/>
    </row>
    <row customHeight="1" ht="14.25" r="33" s="2557">
      <c r="B33" s="1181" t="inlineStr">
        <is>
          <t xml:space="preserve">Autres éléments non cash </t>
        </is>
      </c>
      <c r="C33" s="2048" t="inlineStr">
        <is>
          <t>FLUX27</t>
        </is>
      </c>
      <c r="D33" s="3800" t="n">
        <v>140452530.6454239</v>
      </c>
      <c r="E33" s="2721" t="n">
        <v>667509356.1478653</v>
      </c>
      <c r="F33" s="2721" t="n">
        <v>-527056825.5024414</v>
      </c>
      <c r="G33" s="2721" t="n">
        <v>788901599.999997</v>
      </c>
      <c r="H33" s="129" t="n">
        <v>-0.8219644495011489</v>
      </c>
      <c r="I33" s="1140" t="n"/>
      <c r="J33" s="3800" t="n">
        <v>730170757.219144</v>
      </c>
      <c r="K33" s="2721" t="n">
        <v>851354109.8917847</v>
      </c>
      <c r="L33" s="2721" t="n">
        <v>-121183352.6726407</v>
      </c>
      <c r="M33" s="2721" t="n">
        <v>42249041.6222645</v>
      </c>
      <c r="N33" s="129" t="n">
        <v>16.28254012830334</v>
      </c>
      <c r="O33" s="129" t="n"/>
      <c r="P33" s="3800" t="n">
        <v>81073006.00250244</v>
      </c>
      <c r="Q33" s="2721" t="n">
        <v>-744102328.542366</v>
      </c>
      <c r="R33" s="2721" t="n">
        <v>825175334.5448685</v>
      </c>
      <c r="S33" s="2721" t="n">
        <v>-959950641.6222599</v>
      </c>
      <c r="T33" s="129" t="n">
        <v>-1.084455390191202</v>
      </c>
      <c r="U33" s="129" t="n"/>
      <c r="V33" s="3800" t="n">
        <v>1040956483.96876</v>
      </c>
      <c r="W33" s="2721" t="n">
        <v>791404043.2775726</v>
      </c>
      <c r="X33" s="2721" t="n">
        <v>431104271.7775497</v>
      </c>
      <c r="Y33" s="2721" t="n">
        <v>249552440.6911874</v>
      </c>
      <c r="Z33" s="2721" t="n">
        <v>609852212.1912103</v>
      </c>
      <c r="AA33" s="2721" t="n">
        <v>197860861.567278</v>
      </c>
      <c r="AB33" s="129" t="n">
        <v>4.261053023438933</v>
      </c>
      <c r="AC33" s="2066" t="n"/>
      <c r="AD33" s="3800" t="n">
        <v>1570300250.06121</v>
      </c>
      <c r="AE33" s="2721" t="n">
        <v>-437361805.9887772</v>
      </c>
      <c r="AF33" s="2721" t="n">
        <v>-525701640.2387695</v>
      </c>
      <c r="AG33" s="2721" t="n">
        <v>2007662056.049987</v>
      </c>
      <c r="AH33" s="2721" t="n">
        <v>2096001890.299979</v>
      </c>
      <c r="AI33" s="2721" t="n">
        <v>37160851.23628</v>
      </c>
      <c r="AJ33" s="129" t="n">
        <v>41.25684282840463</v>
      </c>
      <c r="AK33" s="131" t="n"/>
      <c r="AL33" s="3800" t="n">
        <v>-2699332260.24175</v>
      </c>
      <c r="AM33" s="2721" t="n">
        <v>60944733.01704407</v>
      </c>
      <c r="AN33" s="2721" t="n">
        <v>-142221599.8579559</v>
      </c>
      <c r="AO33" s="2721" t="n">
        <v>515425873.6057205</v>
      </c>
      <c r="AP33" s="2721" t="n">
        <v>-2760276993.258794</v>
      </c>
      <c r="AQ33" s="2721" t="n">
        <v>-2557110660.383794</v>
      </c>
      <c r="AR33" s="2721" t="n">
        <v>1314508287.1964</v>
      </c>
      <c r="AS33" s="2067" t="n">
        <v>-3.053492006504516</v>
      </c>
      <c r="AT33" s="131" t="n"/>
      <c r="AU33" s="3800" t="n">
        <v>2861269184.72379</v>
      </c>
      <c r="AV33" s="2721" t="n">
        <v>889374702.4936295</v>
      </c>
      <c r="AW33" s="2721" t="n">
        <v>-453324477.7017059</v>
      </c>
      <c r="AX33" s="2721" t="n">
        <v>1971894482.230161</v>
      </c>
      <c r="AY33" s="2721" t="n">
        <v>3314593662.425496</v>
      </c>
      <c r="AZ33" s="2721" t="n">
        <v>442447303.059889</v>
      </c>
      <c r="BA33" s="2067" t="n">
        <v>5.466915189528216</v>
      </c>
      <c r="BB33" s="131" t="n"/>
      <c r="BC33" s="3800" t="n">
        <v>823837692.790054</v>
      </c>
      <c r="BD33" s="2721" t="n">
        <v>-487415603.3834229</v>
      </c>
      <c r="BE33" s="2721" t="n">
        <v>-1014416860.435158</v>
      </c>
      <c r="BF33" s="2721" t="n">
        <v>1311253296.173477</v>
      </c>
      <c r="BG33" s="2721" t="n">
        <v>1838254553.225212</v>
      </c>
      <c r="BH33" s="2721" t="n">
        <v>-1201056099.00441</v>
      </c>
      <c r="BI33" s="2067" t="n">
        <v>-1.68592773765768</v>
      </c>
      <c r="BJ33" s="131" t="n"/>
      <c r="BK33" s="3800" t="n">
        <v>-4765105195.55621</v>
      </c>
      <c r="BL33" s="2721" t="n">
        <v>44902239.63817596</v>
      </c>
      <c r="BM33" s="2721" t="n">
        <v>-1567139374.855873</v>
      </c>
      <c r="BN33" s="2721" t="n">
        <v>-1112125032.093475</v>
      </c>
      <c r="BO33" s="2721" t="n">
        <v>-4810007435.194386</v>
      </c>
      <c r="BP33" s="2721" t="n">
        <v>-3652980163.462734</v>
      </c>
      <c r="BQ33" s="2721" t="n">
        <v>1024126761.74001</v>
      </c>
      <c r="BR33" s="2067" t="n">
        <v>-5.652847063053219</v>
      </c>
      <c r="BS33" s="131" t="n"/>
      <c r="BT33" s="3800" t="n">
        <v>-347144212.440631</v>
      </c>
      <c r="BU33" s="2721" t="n">
        <v>163455384.3062057</v>
      </c>
      <c r="BV33" s="2721" t="n">
        <v>-438188473.6412811</v>
      </c>
      <c r="BW33" s="2721" t="n">
        <v>-510599596.7468368</v>
      </c>
      <c r="BX33" s="2721" t="n">
        <v>91044261.2006501</v>
      </c>
      <c r="BY33" s="2721" t="n">
        <v>-2127836348.42401</v>
      </c>
      <c r="BZ33" s="2067" t="n">
        <v>-0.8368557747884395</v>
      </c>
      <c r="CA33" s="131" t="n"/>
      <c r="CB33" s="3800" t="n">
        <v>-2877614888.04278</v>
      </c>
      <c r="CC33" s="2721" t="n">
        <v>-100426527.2170258</v>
      </c>
      <c r="CD33" s="2721" t="n">
        <v>-856754839.062149</v>
      </c>
      <c r="CE33" s="2721" t="n">
        <v>-2777188360.825754</v>
      </c>
      <c r="CF33" s="2721" t="n">
        <v>-2020860048.980631</v>
      </c>
      <c r="CG33" s="2721" t="n">
        <v>305167574.332983</v>
      </c>
      <c r="CH33" s="2067" t="n">
        <v>-10.42962205054878</v>
      </c>
      <c r="CI33" s="131" t="n"/>
      <c r="CJ33" s="3800" t="n">
        <v>3551692068.87048</v>
      </c>
      <c r="CK33" s="2721" t="n">
        <v>1800361697.155281</v>
      </c>
      <c r="CL33" s="2721" t="n">
        <v>-67473820.58179855</v>
      </c>
      <c r="CM33" s="2721" t="n">
        <v>1751330371.715199</v>
      </c>
      <c r="CN33" s="2721" t="n">
        <v>3619165889.452279</v>
      </c>
      <c r="CO33" s="2721" t="n">
        <v>1684687164.07183</v>
      </c>
      <c r="CP33" s="2067" t="n">
        <v>1.108220531749149</v>
      </c>
      <c r="CQ33" s="131" t="n"/>
      <c r="CR33" s="2721" t="n">
        <v>110555417.9999938</v>
      </c>
      <c r="CS33" s="2721" t="n">
        <v>3500000000.795967</v>
      </c>
      <c r="CT33" s="2721" t="n">
        <v>2074185479.79043</v>
      </c>
      <c r="CU33" s="2721" t="n">
        <v>-3389444582.795973</v>
      </c>
      <c r="CV33" s="2721" t="n">
        <v>-1963630061.790436</v>
      </c>
      <c r="CW33" s="2721" t="n">
        <v>1548224049.780002</v>
      </c>
      <c r="CX33" s="2068">
        <f>IFERROR(CR33/CW33-1, "-")</f>
        <v/>
      </c>
      <c r="CY33" s="2721" t="n"/>
      <c r="CZ33" s="2721" t="n">
        <v>3500000000.795967</v>
      </c>
      <c r="DA33" s="2721" t="n">
        <v>116902530.7490921</v>
      </c>
      <c r="DB33" s="2721" t="n">
        <v>-2184745650.575661</v>
      </c>
      <c r="DC33" s="2721" t="n">
        <v>2074185479.790423</v>
      </c>
      <c r="DD33" s="2721" t="n">
        <v>1548266355.776252</v>
      </c>
      <c r="DE33" s="129">
        <f>+CZ33/DD33-1</f>
        <v/>
      </c>
      <c r="DF33" s="129">
        <f>+DA33/DD33-1</f>
        <v/>
      </c>
      <c r="DG33" s="129">
        <f>+DB33/DD33-1</f>
        <v/>
      </c>
      <c r="DH33" s="129">
        <f>+DC33/DD33-1</f>
        <v/>
      </c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N33" s="2883" t="n"/>
      <c r="DO33" s="2883" t="n"/>
      <c r="DP33" s="2883" t="n"/>
      <c r="DQ33" s="2883" t="n"/>
      <c r="DR33" s="2883" t="n"/>
      <c r="DS33" s="2883" t="n"/>
      <c r="DT33" s="2883" t="n"/>
      <c r="DU33" s="2883" t="n"/>
      <c r="DV33" s="2883" t="n"/>
      <c r="DW33" s="2883" t="n"/>
      <c r="DX33" s="2654">
        <f>(CS33-CZ33)*10^6</f>
        <v/>
      </c>
      <c r="DY33" s="2654">
        <f>(CT33-DC33)*10^6</f>
        <v/>
      </c>
      <c r="DZ33" s="2654">
        <f>(CW33-DD33)*10^6</f>
        <v/>
      </c>
      <c r="EA33" s="2883" t="n"/>
    </row>
    <row customHeight="1" ht="5.25" r="34" s="2557">
      <c r="B34" s="1184" t="n"/>
      <c r="C34" s="2048" t="n"/>
      <c r="D34" s="2911" t="n"/>
      <c r="E34" s="3802" t="n"/>
      <c r="F34" s="3802" t="n"/>
      <c r="G34" s="3802" t="n"/>
      <c r="H34" s="2077" t="n"/>
      <c r="I34" s="1140" t="n"/>
      <c r="J34" s="2911" t="n"/>
      <c r="K34" s="3802" t="n"/>
      <c r="L34" s="3802" t="n"/>
      <c r="M34" s="3802" t="n"/>
      <c r="N34" s="2077" t="n"/>
      <c r="O34" s="2077" t="n"/>
      <c r="P34" s="2911" t="n"/>
      <c r="Q34" s="3802" t="n"/>
      <c r="R34" s="3802" t="n"/>
      <c r="S34" s="3802" t="n"/>
      <c r="T34" s="2077" t="n"/>
      <c r="U34" s="2077" t="n"/>
      <c r="V34" s="2911" t="n"/>
      <c r="W34" s="3802" t="n"/>
      <c r="X34" s="3802" t="n"/>
      <c r="Y34" s="3802" t="n"/>
      <c r="Z34" s="3802" t="n"/>
      <c r="AA34" s="3802" t="n"/>
      <c r="AB34" s="2077" t="n"/>
      <c r="AC34" s="2078" t="n"/>
      <c r="AD34" s="2911" t="n"/>
      <c r="AE34" s="3802" t="n"/>
      <c r="AF34" s="3802" t="n"/>
      <c r="AG34" s="3802" t="n"/>
      <c r="AH34" s="3802" t="n"/>
      <c r="AI34" s="3802" t="n"/>
      <c r="AJ34" s="2077" t="n"/>
      <c r="AK34" s="2079" t="n"/>
      <c r="AL34" s="2911" t="n"/>
      <c r="AM34" s="3802" t="n"/>
      <c r="AN34" s="3802" t="n"/>
      <c r="AO34" s="3802" t="n"/>
      <c r="AP34" s="3802" t="n"/>
      <c r="AQ34" s="3802" t="n"/>
      <c r="AR34" s="3802" t="n"/>
      <c r="AS34" s="2080" t="n"/>
      <c r="AT34" s="2079" t="n"/>
      <c r="AU34" s="2911" t="n"/>
      <c r="AV34" s="3802" t="n"/>
      <c r="AW34" s="3802" t="n"/>
      <c r="AX34" s="3802" t="n"/>
      <c r="AY34" s="3802" t="n"/>
      <c r="AZ34" s="3802" t="n"/>
      <c r="BA34" s="2080" t="n"/>
      <c r="BB34" s="2079" t="n"/>
      <c r="BC34" s="2911" t="n"/>
      <c r="BD34" s="3802" t="n"/>
      <c r="BE34" s="3802" t="n"/>
      <c r="BF34" s="3802" t="n"/>
      <c r="BG34" s="3802" t="n"/>
      <c r="BH34" s="3802" t="n"/>
      <c r="BI34" s="2080" t="n"/>
      <c r="BJ34" s="2079" t="n"/>
      <c r="BK34" s="2911" t="n"/>
      <c r="BL34" s="3802" t="n"/>
      <c r="BM34" s="3802" t="n"/>
      <c r="BN34" s="3802" t="n"/>
      <c r="BO34" s="3802" t="n"/>
      <c r="BP34" s="3802" t="n"/>
      <c r="BQ34" s="3802" t="n"/>
      <c r="BR34" s="2080" t="n"/>
      <c r="BS34" s="2079" t="n"/>
      <c r="BT34" s="2911" t="n"/>
      <c r="BU34" s="3802" t="n"/>
      <c r="BV34" s="3802" t="n"/>
      <c r="BW34" s="3802" t="n"/>
      <c r="BX34" s="3802" t="n"/>
      <c r="BY34" s="3802" t="n"/>
      <c r="BZ34" s="2080" t="n"/>
      <c r="CA34" s="2079" t="n"/>
      <c r="CB34" s="2911" t="n"/>
      <c r="CC34" s="3802" t="n"/>
      <c r="CD34" s="3802" t="n"/>
      <c r="CE34" s="3802" t="n"/>
      <c r="CF34" s="3802" t="n"/>
      <c r="CG34" s="3802" t="n"/>
      <c r="CH34" s="2080" t="n"/>
      <c r="CI34" s="2079" t="n"/>
      <c r="CJ34" s="2911" t="n"/>
      <c r="CK34" s="3802" t="n"/>
      <c r="CL34" s="3802" t="n"/>
      <c r="CM34" s="3802" t="n"/>
      <c r="CN34" s="3802" t="n"/>
      <c r="CO34" s="3802" t="n"/>
      <c r="CP34" s="2080" t="n"/>
      <c r="CQ34" s="131" t="n"/>
      <c r="CR34" s="3802" t="n"/>
      <c r="CS34" s="3802" t="n"/>
      <c r="CT34" s="3802" t="n"/>
      <c r="CU34" s="3802" t="n"/>
      <c r="CV34" s="3802" t="n"/>
      <c r="CW34" s="3802" t="n"/>
      <c r="CX34" s="2081">
        <f>IFERROR(CR34/CW34-1, "-")</f>
        <v/>
      </c>
      <c r="CY34" s="2721" t="n"/>
      <c r="CZ34" s="3802" t="n"/>
      <c r="DA34" s="3802" t="n"/>
      <c r="DB34" s="3802" t="n"/>
      <c r="DC34" s="3802" t="n"/>
      <c r="DD34" s="3802" t="n"/>
      <c r="DE34" s="2077" t="n"/>
      <c r="DF34" s="2077" t="n"/>
      <c r="DG34" s="2077" t="n"/>
      <c r="DH34" s="2077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N34" s="2883" t="n"/>
      <c r="DO34" s="2883" t="n"/>
      <c r="DP34" s="2883" t="n"/>
      <c r="DQ34" s="2883" t="n"/>
      <c r="DR34" s="2883" t="n"/>
      <c r="DS34" s="2883" t="n"/>
      <c r="DT34" s="2883" t="n"/>
      <c r="DU34" s="2883" t="n"/>
      <c r="DV34" s="2883" t="n"/>
      <c r="DW34" s="2883" t="n"/>
      <c r="DX34" s="2654">
        <f>(CS34-CZ34)*10^6</f>
        <v/>
      </c>
      <c r="DY34" s="2654">
        <f>(CT34-DC34)*10^6</f>
        <v/>
      </c>
      <c r="DZ34" s="2654">
        <f>(CW34-DD34)*10^6</f>
        <v/>
      </c>
      <c r="EA34" s="2883" t="n"/>
    </row>
    <row customHeight="1" ht="18.75" r="35" s="2557">
      <c r="B35" s="2047" t="inlineStr">
        <is>
          <t>Net cash flow</t>
        </is>
      </c>
      <c r="C35" s="2048" t="inlineStr">
        <is>
          <t>FLUX29</t>
        </is>
      </c>
      <c r="D35" s="3803" t="n">
        <v>1593058493.509025</v>
      </c>
      <c r="E35" s="3793" t="n">
        <v>2140363240.581894</v>
      </c>
      <c r="F35" s="3793" t="n">
        <v>-547304747.0728695</v>
      </c>
      <c r="G35" s="3793" t="n">
        <v>-1447248724.000001</v>
      </c>
      <c r="H35" s="96" t="n">
        <v>-2.100749627269337</v>
      </c>
      <c r="I35" s="2051" t="n"/>
      <c r="J35" s="3803" t="n">
        <v>2669207971.044149</v>
      </c>
      <c r="K35" s="3793" t="n">
        <v>2304732282.075197</v>
      </c>
      <c r="L35" s="3793" t="n">
        <v>364475688.9689522</v>
      </c>
      <c r="M35" s="3793" t="n">
        <v>3592033484.000003</v>
      </c>
      <c r="N35" s="96" t="n">
        <v>-0.2569089394813261</v>
      </c>
      <c r="O35" s="96" t="n"/>
      <c r="P35" s="3803" t="n">
        <v>-2274511046.453186</v>
      </c>
      <c r="Q35" s="3793" t="n">
        <v>-2420950602.515086</v>
      </c>
      <c r="R35" s="3793" t="n">
        <v>146439556.0619006</v>
      </c>
      <c r="S35" s="3793" t="n">
        <v>-422084144.9388092</v>
      </c>
      <c r="T35" s="96" t="n">
        <v>4.388762107572006</v>
      </c>
      <c r="U35" s="96" t="n"/>
      <c r="V35" s="3803" t="n">
        <v>-446491219.5113833</v>
      </c>
      <c r="W35" s="3793" t="n">
        <v>1063912412.154085</v>
      </c>
      <c r="X35" s="3793" t="n">
        <v>1020212240.499978</v>
      </c>
      <c r="Y35" s="3793" t="n">
        <v>-1510403631.665469</v>
      </c>
      <c r="Z35" s="3793" t="n">
        <v>-1466703460.011361</v>
      </c>
      <c r="AA35" s="3793" t="n">
        <v>5419764978.886806</v>
      </c>
      <c r="AB35" s="96" t="n">
        <v>-1.082382026019713</v>
      </c>
      <c r="AC35" s="2052" t="n"/>
      <c r="AD35" s="3803" t="n">
        <v>-179415577.9478271</v>
      </c>
      <c r="AE35" s="3793" t="n">
        <v>137512287.7594113</v>
      </c>
      <c r="AF35" s="3793" t="n">
        <v>479319687.0901837</v>
      </c>
      <c r="AG35" s="3793" t="n">
        <v>-316927865.7072384</v>
      </c>
      <c r="AH35" s="3793" t="n">
        <v>-658735265.0380108</v>
      </c>
      <c r="AI35" s="3793" t="n">
        <v>824147972.0519781</v>
      </c>
      <c r="AJ35" s="96" t="n">
        <v>-1.217698258118764</v>
      </c>
      <c r="AK35" s="98" t="n"/>
      <c r="AL35" s="3803" t="n">
        <v>-4108193202.540802</v>
      </c>
      <c r="AM35" s="3793" t="n">
        <v>-4525973336.318771</v>
      </c>
      <c r="AN35" s="3793" t="n">
        <v>-4348534708.234176</v>
      </c>
      <c r="AO35" s="3793" t="n">
        <v>1953064127.675564</v>
      </c>
      <c r="AP35" s="3793" t="n">
        <v>417780133.7779698</v>
      </c>
      <c r="AQ35" s="3793" t="n">
        <v>240341505.6933742</v>
      </c>
      <c r="AR35" s="3793" t="n">
        <v>-13218483565.99998</v>
      </c>
      <c r="AS35" s="2091" t="n">
        <v>-0.6892084343844311</v>
      </c>
      <c r="AT35" s="98" t="n"/>
      <c r="AU35" s="3803" t="n">
        <v>3994487434.602079</v>
      </c>
      <c r="AV35" s="3793" t="n">
        <v>-1197580388.168888</v>
      </c>
      <c r="AW35" s="3793" t="n">
        <v>-1702422255.023301</v>
      </c>
      <c r="AX35" s="3793" t="n">
        <v>5192067822.770967</v>
      </c>
      <c r="AY35" s="3793" t="n">
        <v>5696909689.625381</v>
      </c>
      <c r="AZ35" s="3793" t="n">
        <v>-228432623.7020009</v>
      </c>
      <c r="BA35" s="2084" t="n">
        <v>-18.48650157699472</v>
      </c>
      <c r="BB35" s="98" t="n"/>
      <c r="BC35" s="3803" t="n">
        <v>2187150449.875637</v>
      </c>
      <c r="BD35" s="3793" t="n">
        <v>759965074.0474942</v>
      </c>
      <c r="BE35" s="3793" t="n">
        <v>-68899124.5755142</v>
      </c>
      <c r="BF35" s="3793" t="n">
        <v>1427185375.828142</v>
      </c>
      <c r="BG35" s="3793" t="n">
        <v>2256049574.451151</v>
      </c>
      <c r="BH35" s="3793" t="n">
        <v>1251523651.316123</v>
      </c>
      <c r="BI35" s="2084" t="n">
        <v>0.7475901854316482</v>
      </c>
      <c r="BJ35" s="98" t="n"/>
      <c r="BK35" s="3803" t="n">
        <v>-4334421023.864777</v>
      </c>
      <c r="BL35" s="3793" t="n">
        <v>-1128899509.690496</v>
      </c>
      <c r="BM35" s="3793" t="n">
        <v>-2441805284.641058</v>
      </c>
      <c r="BN35" s="3793" t="n">
        <v>-2122559028.522779</v>
      </c>
      <c r="BO35" s="3793" t="n">
        <v>-3205521514.174281</v>
      </c>
      <c r="BP35" s="3793" t="n">
        <v>-2211861995.341998</v>
      </c>
      <c r="BQ35" s="3793" t="n">
        <v>1647212711.687443</v>
      </c>
      <c r="BR35" s="2084" t="n">
        <v>-3.631366910363686</v>
      </c>
      <c r="BS35" s="98" t="n"/>
      <c r="BT35" s="3803" t="n">
        <v>6483518303.275685</v>
      </c>
      <c r="BU35" s="3793" t="n">
        <v>512243065.240092</v>
      </c>
      <c r="BV35" s="3793" t="n">
        <v>696992075.2556381</v>
      </c>
      <c r="BW35" s="3793" t="n">
        <v>5971275238.035593</v>
      </c>
      <c r="BX35" s="3793" t="n">
        <v>5786526228.020047</v>
      </c>
      <c r="BY35" s="3793" t="n">
        <v>-3247942927.249076</v>
      </c>
      <c r="BZ35" s="2084" t="n">
        <v>-2.996192189487473</v>
      </c>
      <c r="CA35" s="98" t="n"/>
      <c r="CB35" s="3803" t="n">
        <v>-1597347707.19943</v>
      </c>
      <c r="CC35" s="3793" t="n">
        <v>1646397148.414347</v>
      </c>
      <c r="CD35" s="3793" t="n">
        <v>501009614.6976652</v>
      </c>
      <c r="CE35" s="3793" t="n">
        <v>-3243744855.613777</v>
      </c>
      <c r="CF35" s="3793" t="n">
        <v>-2098357321.897096</v>
      </c>
      <c r="CG35" s="3793" t="n">
        <v>599145124.947493</v>
      </c>
      <c r="CH35" s="2084" t="n">
        <v>-3.666044737223584</v>
      </c>
      <c r="CI35" s="98" t="n"/>
      <c r="CJ35" s="3803" t="n">
        <v>-4926634221.68918</v>
      </c>
      <c r="CK35" s="3793" t="n">
        <v>2239733008.646485</v>
      </c>
      <c r="CL35" s="3793" t="n">
        <v>-3254904558.662101</v>
      </c>
      <c r="CM35" s="3793" t="n">
        <v>-7166367230.335665</v>
      </c>
      <c r="CN35" s="3793" t="n">
        <v>-1671729663.02708</v>
      </c>
      <c r="CO35" s="3793" t="n">
        <v>-2217445152.099982</v>
      </c>
      <c r="CP35" s="2084" t="n">
        <v>1.221761479432093</v>
      </c>
      <c r="CQ35" s="99" t="n"/>
      <c r="CR35" s="3793" t="n">
        <v>-939591346.9000092</v>
      </c>
      <c r="CS35" s="3793" t="n">
        <v>1531454682.225765</v>
      </c>
      <c r="CT35" s="3793" t="n">
        <v>-744168594.6538835</v>
      </c>
      <c r="CU35" s="3793" t="n">
        <v>-2471046029.125774</v>
      </c>
      <c r="CV35" s="3793" t="n">
        <v>-195422752.2461257</v>
      </c>
      <c r="CW35" s="3793" t="n">
        <v>-7527925418.1</v>
      </c>
      <c r="CX35" s="2058">
        <f>IFERROR(CR35/CW35-1, "-")</f>
        <v/>
      </c>
      <c r="CY35" s="2721" t="n"/>
      <c r="CZ35" s="3793" t="n">
        <v>1531454682.225764</v>
      </c>
      <c r="DA35" s="3793" t="n">
        <v>-2226613338.804569</v>
      </c>
      <c r="DB35" s="3793" t="n">
        <v>-2806171813.391336</v>
      </c>
      <c r="DC35" s="3793" t="n">
        <v>-744168594.9352131</v>
      </c>
      <c r="DD35" s="3793" t="n">
        <v>-7447809215.100001</v>
      </c>
      <c r="DE35" s="96">
        <f>+CZ35/DD35-1</f>
        <v/>
      </c>
      <c r="DF35" s="96">
        <f>+DA35/DD35-1</f>
        <v/>
      </c>
      <c r="DG35" s="96">
        <f>+DB35/DD35-1</f>
        <v/>
      </c>
      <c r="DH35" s="96">
        <f>+DC35/DD35-1</f>
        <v/>
      </c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N35" s="2883" t="n"/>
      <c r="DO35" s="2883" t="n"/>
      <c r="DP35" s="2883" t="n"/>
      <c r="DQ35" s="2883" t="n"/>
      <c r="DR35" s="2883" t="n"/>
      <c r="DS35" s="2883" t="n"/>
      <c r="DT35" s="2883" t="n"/>
      <c r="DU35" s="2883" t="n"/>
      <c r="DV35" s="2883" t="n"/>
      <c r="DW35" s="2883" t="n"/>
      <c r="DX35" s="2654">
        <f>(CS35-CZ35)*10^6</f>
        <v/>
      </c>
      <c r="DY35" s="2654">
        <f>(CT35-DC35)*10^6</f>
        <v/>
      </c>
      <c r="DZ35" s="2654">
        <f>(CW35-DD35)*10^6</f>
        <v/>
      </c>
      <c r="EA35" s="2883" t="n"/>
    </row>
    <row customHeight="1" ht="3.75" r="36" s="2557">
      <c r="B36" s="1178" t="n"/>
      <c r="C36" s="2048" t="inlineStr">
        <is>
          <t>FLUX30</t>
        </is>
      </c>
      <c r="D36" s="2917" t="n"/>
      <c r="E36" s="3799" t="n"/>
      <c r="F36" s="3799" t="n"/>
      <c r="G36" s="3799" t="n"/>
      <c r="H36" s="2060" t="n"/>
      <c r="I36" s="1140" t="n"/>
      <c r="J36" s="2917" t="n"/>
      <c r="K36" s="3799" t="n"/>
      <c r="L36" s="3799" t="n"/>
      <c r="M36" s="3799" t="n"/>
      <c r="N36" s="2060" t="n"/>
      <c r="O36" s="2060" t="n"/>
      <c r="P36" s="2917" t="n"/>
      <c r="Q36" s="3799" t="n"/>
      <c r="R36" s="3799" t="n"/>
      <c r="S36" s="3799" t="n"/>
      <c r="T36" s="2060" t="n"/>
      <c r="U36" s="2060" t="n"/>
      <c r="V36" s="2917" t="n"/>
      <c r="W36" s="3799" t="n"/>
      <c r="X36" s="3799" t="n"/>
      <c r="Y36" s="3799" t="n"/>
      <c r="Z36" s="3799" t="n"/>
      <c r="AA36" s="3799" t="n"/>
      <c r="AB36" s="2060" t="n"/>
      <c r="AC36" s="2061" t="n"/>
      <c r="AD36" s="2917" t="n"/>
      <c r="AE36" s="3799" t="n"/>
      <c r="AF36" s="3799" t="n"/>
      <c r="AG36" s="3799" t="n"/>
      <c r="AH36" s="3799" t="n"/>
      <c r="AI36" s="3799" t="n"/>
      <c r="AJ36" s="2060" t="n"/>
      <c r="AK36" s="2062" t="n"/>
      <c r="AL36" s="2917" t="n"/>
      <c r="AM36" s="3799" t="n"/>
      <c r="AN36" s="3799" t="n"/>
      <c r="AO36" s="3799" t="n"/>
      <c r="AP36" s="3799" t="n"/>
      <c r="AQ36" s="3799" t="n"/>
      <c r="AR36" s="3799" t="n"/>
      <c r="AS36" s="2063" t="n"/>
      <c r="AT36" s="2062" t="n"/>
      <c r="AU36" s="2917" t="n"/>
      <c r="AV36" s="3799" t="n"/>
      <c r="AW36" s="3799" t="n"/>
      <c r="AX36" s="3799" t="n"/>
      <c r="AY36" s="3799" t="n"/>
      <c r="AZ36" s="3799" t="n"/>
      <c r="BA36" s="2063" t="n"/>
      <c r="BB36" s="2062" t="n"/>
      <c r="BC36" s="2917" t="n"/>
      <c r="BD36" s="3799" t="n"/>
      <c r="BE36" s="3799" t="n"/>
      <c r="BF36" s="3799" t="n"/>
      <c r="BG36" s="3799" t="n"/>
      <c r="BH36" s="3799" t="n"/>
      <c r="BI36" s="2063" t="n"/>
      <c r="BJ36" s="2062" t="n"/>
      <c r="BK36" s="2917" t="n"/>
      <c r="BL36" s="3799" t="n"/>
      <c r="BM36" s="3799" t="n"/>
      <c r="BN36" s="3799" t="n"/>
      <c r="BO36" s="3799" t="n"/>
      <c r="BP36" s="3799" t="n"/>
      <c r="BQ36" s="3799" t="n"/>
      <c r="BR36" s="2063" t="n"/>
      <c r="BS36" s="2062" t="n"/>
      <c r="BT36" s="2917" t="n"/>
      <c r="BU36" s="3799" t="n"/>
      <c r="BV36" s="3799" t="n"/>
      <c r="BW36" s="3799" t="n"/>
      <c r="BX36" s="3799" t="n"/>
      <c r="BY36" s="3799" t="n"/>
      <c r="BZ36" s="2063" t="n"/>
      <c r="CA36" s="2062" t="n"/>
      <c r="CB36" s="2917" t="n"/>
      <c r="CC36" s="3799" t="n"/>
      <c r="CD36" s="3799" t="n"/>
      <c r="CE36" s="3799" t="n"/>
      <c r="CF36" s="3799" t="n"/>
      <c r="CG36" s="3799" t="n"/>
      <c r="CH36" s="2063" t="n"/>
      <c r="CI36" s="2062" t="n"/>
      <c r="CJ36" s="2917" t="n"/>
      <c r="CK36" s="3799" t="n"/>
      <c r="CL36" s="3799" t="n"/>
      <c r="CM36" s="3799" t="n"/>
      <c r="CN36" s="3799" t="n"/>
      <c r="CO36" s="3799" t="n"/>
      <c r="CP36" s="2063" t="n"/>
      <c r="CQ36" s="131" t="n"/>
      <c r="CR36" s="3799" t="n"/>
      <c r="CS36" s="3799" t="n"/>
      <c r="CT36" s="3799" t="n"/>
      <c r="CU36" s="3799" t="n"/>
      <c r="CV36" s="3799" t="n"/>
      <c r="CW36" s="3799" t="n"/>
      <c r="CX36" s="2064">
        <f>IFERROR(CR36/CW36-1, "-")</f>
        <v/>
      </c>
      <c r="CY36" s="2721" t="n"/>
      <c r="CZ36" s="3799" t="n"/>
      <c r="DA36" s="3799" t="n"/>
      <c r="DB36" s="3799" t="n"/>
      <c r="DC36" s="3799" t="n"/>
      <c r="DD36" s="3799" t="n"/>
      <c r="DE36" s="2060" t="n"/>
      <c r="DF36" s="2060" t="n"/>
      <c r="DG36" s="2060" t="n"/>
      <c r="DH36" s="2060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N36" s="2883" t="n"/>
      <c r="DO36" s="2883" t="n"/>
      <c r="DP36" s="2883" t="n"/>
      <c r="DQ36" s="2883" t="n"/>
      <c r="DR36" s="2883" t="n"/>
      <c r="DS36" s="2883" t="n"/>
      <c r="DT36" s="2883" t="n"/>
      <c r="DU36" s="2883" t="n"/>
      <c r="DV36" s="2883" t="n"/>
      <c r="DW36" s="2883" t="n"/>
      <c r="DX36" s="2654">
        <f>(CS36-CZ36)*10^6</f>
        <v/>
      </c>
      <c r="DY36" s="2654">
        <f>(CT36-DC36)*10^6</f>
        <v/>
      </c>
      <c r="DZ36" s="2654">
        <f>(CW36-DD36)*10^6</f>
        <v/>
      </c>
      <c r="EA36" s="2883" t="n"/>
    </row>
    <row r="37">
      <c r="B37" s="1181" t="inlineStr">
        <is>
          <t>Dettes brutes (-)</t>
        </is>
      </c>
      <c r="C37" s="2048" t="inlineStr">
        <is>
          <t>FLUX31</t>
        </is>
      </c>
      <c r="D37" s="3800" t="n">
        <v>-73441521894</v>
      </c>
      <c r="E37" s="2721" t="n">
        <v>-68647597591.00002</v>
      </c>
      <c r="F37" s="2721" t="n">
        <v>-4793924302.999985</v>
      </c>
      <c r="G37" s="2721" t="n">
        <v>-61616596499</v>
      </c>
      <c r="H37" s="129" t="n">
        <v>0.19191136912588</v>
      </c>
      <c r="I37" s="1140" t="n"/>
      <c r="J37" s="3800" t="n">
        <v>-70330142677</v>
      </c>
      <c r="K37" s="2721" t="n">
        <v>-68135214708</v>
      </c>
      <c r="L37" s="2721" t="n">
        <v>-2194927969</v>
      </c>
      <c r="M37" s="2721" t="n">
        <v>-62892273408</v>
      </c>
      <c r="N37" s="129" t="n">
        <v>0.118263641397544</v>
      </c>
      <c r="O37" s="129" t="n"/>
      <c r="P37" s="3800" t="n">
        <v>-71777043003.99998</v>
      </c>
      <c r="Q37" s="2721" t="n">
        <v>-69225198426</v>
      </c>
      <c r="R37" s="2721" t="n">
        <v>-2551844577.999985</v>
      </c>
      <c r="S37" s="2721" t="n">
        <v>-61393773786.00001</v>
      </c>
      <c r="T37" s="129" t="n">
        <v>0.169125769238309</v>
      </c>
      <c r="U37" s="129" t="n"/>
      <c r="V37" s="3800" t="n">
        <v>-69717757969.99998</v>
      </c>
      <c r="W37" s="2721" t="n">
        <v>-68778569762</v>
      </c>
      <c r="X37" s="2721" t="n">
        <v>-71689576611.5</v>
      </c>
      <c r="Y37" s="2721" t="n">
        <v>-939188207.9999847</v>
      </c>
      <c r="Z37" s="2721" t="n">
        <v>1971818641.500015</v>
      </c>
      <c r="AA37" s="2721" t="n">
        <v>-66252934321.00001</v>
      </c>
      <c r="AB37" s="129" t="n">
        <v>0.05229690857483638</v>
      </c>
      <c r="AC37" s="2066" t="n"/>
      <c r="AD37" s="3800" t="n">
        <v>-72687134607.00002</v>
      </c>
      <c r="AE37" s="2721" t="n">
        <v>-69564806204.00002</v>
      </c>
      <c r="AF37" s="2721" t="n">
        <v>-72563015387.75002</v>
      </c>
      <c r="AG37" s="2721" t="n">
        <v>-3122328403</v>
      </c>
      <c r="AH37" s="2721" t="n">
        <v>-124119219.25</v>
      </c>
      <c r="AI37" s="2721" t="n">
        <v>-71291464381.00002</v>
      </c>
      <c r="AJ37" s="129" t="n">
        <v>0.01957696111474405</v>
      </c>
      <c r="AK37" s="131" t="n"/>
      <c r="AL37" s="3800" t="n">
        <v>-73025675647.00002</v>
      </c>
      <c r="AM37" s="2721" t="n">
        <v>-70095308330</v>
      </c>
      <c r="AN37" s="2721" t="n">
        <v>-73049916346.625</v>
      </c>
      <c r="AO37" s="2721" t="n">
        <v>-72667111794</v>
      </c>
      <c r="AP37" s="2721" t="n">
        <v>-2930367317.000015</v>
      </c>
      <c r="AQ37" s="2721" t="n">
        <v>24240699.62498474</v>
      </c>
      <c r="AR37" s="2721" t="n">
        <v>-72542537075.80545</v>
      </c>
      <c r="AS37" s="2067" t="n">
        <v>0.006660072705889641</v>
      </c>
      <c r="AT37" s="131" t="n"/>
      <c r="AU37" s="3800" t="n">
        <v>-73012528242.90829</v>
      </c>
      <c r="AV37" s="2721" t="n">
        <v>-69553224179</v>
      </c>
      <c r="AW37" s="2721" t="n">
        <v>-72739966663.99998</v>
      </c>
      <c r="AX37" s="2721" t="n">
        <v>-3459304063.908295</v>
      </c>
      <c r="AY37" s="2721" t="n">
        <v>-272561578.9083099</v>
      </c>
      <c r="AZ37" s="2721" t="n">
        <v>-72470977667</v>
      </c>
      <c r="BA37" s="2067" t="n">
        <v>0.007472654479655061</v>
      </c>
      <c r="BB37" s="131" t="n"/>
      <c r="BC37" s="3800" t="n">
        <v>-72894770652.94618</v>
      </c>
      <c r="BD37" s="2721" t="n">
        <v>-70387972279.33333</v>
      </c>
      <c r="BE37" s="2721" t="n">
        <v>-73040794219.5</v>
      </c>
      <c r="BF37" s="2721" t="n">
        <v>-2506798373.612854</v>
      </c>
      <c r="BG37" s="2721" t="n">
        <v>146023566.5538177</v>
      </c>
      <c r="BH37" s="2721" t="n">
        <v>-73162415636</v>
      </c>
      <c r="BI37" s="2067" t="n">
        <v>-0.003658230537184726</v>
      </c>
      <c r="BJ37" s="131" t="n"/>
      <c r="BK37" s="3800" t="n">
        <v>-75526848319.17532</v>
      </c>
      <c r="BL37" s="2721" t="n">
        <v>-70687071908.61111</v>
      </c>
      <c r="BM37" s="2721" t="n">
        <v>-73644595960.25</v>
      </c>
      <c r="BN37" s="2721" t="n">
        <v>-73619422471.95149</v>
      </c>
      <c r="BO37" s="2721" t="n">
        <v>-4839776410.564209</v>
      </c>
      <c r="BP37" s="2721" t="n">
        <v>-1907425847.223831</v>
      </c>
      <c r="BQ37" s="2721" t="n">
        <v>-66974980230.99999</v>
      </c>
      <c r="BR37" s="2067" t="n">
        <v>0.1276875044782324</v>
      </c>
      <c r="BS37" s="131" t="n"/>
      <c r="BT37" s="3800" t="n">
        <v>-72759530210.43225</v>
      </c>
      <c r="BU37" s="2721" t="n">
        <v>-70871970966.06482</v>
      </c>
      <c r="BV37" s="2721" t="n">
        <v>-73673929998.10199</v>
      </c>
      <c r="BW37" s="2721" t="n">
        <v>-1887559244.367432</v>
      </c>
      <c r="BX37" s="2721" t="n">
        <v>914399787.6697388</v>
      </c>
      <c r="BY37" s="2721" t="n">
        <v>-73200925562</v>
      </c>
      <c r="BZ37" s="2067" t="n">
        <v>-0.006029914897645594</v>
      </c>
      <c r="CA37" s="131" t="n"/>
      <c r="CB37" s="3800" t="n">
        <v>-74042784191.29568</v>
      </c>
      <c r="CC37" s="2721" t="n">
        <v>-71317730962.79475</v>
      </c>
      <c r="CD37" s="2721" t="n">
        <v>-74146862936.58324</v>
      </c>
      <c r="CE37" s="2721" t="n">
        <v>-2725053228.500931</v>
      </c>
      <c r="CF37" s="2721" t="n">
        <v>104078745.2875519</v>
      </c>
      <c r="CG37" s="2721" t="n">
        <v>-72550530027.00002</v>
      </c>
      <c r="CH37" s="2067" t="n">
        <v>0.02056848052991933</v>
      </c>
      <c r="CI37" s="131" t="n"/>
      <c r="CJ37" s="3800" t="n">
        <v>-72236255629.07774</v>
      </c>
      <c r="CK37" s="2721" t="n">
        <v>-71624561656.76108</v>
      </c>
      <c r="CL37" s="2721" t="n">
        <v>-74437994187.75389</v>
      </c>
      <c r="CM37" s="2721" t="n">
        <v>-611693972.3166656</v>
      </c>
      <c r="CN37" s="2721" t="n">
        <v>2201738558.676147</v>
      </c>
      <c r="CO37" s="2721" t="n">
        <v>-73575903519</v>
      </c>
      <c r="CP37" s="2067" t="n">
        <v>-0.01820769879606454</v>
      </c>
      <c r="CQ37" s="131" t="n"/>
      <c r="CR37" s="2721" t="n">
        <v>-72236255629.07774</v>
      </c>
      <c r="CS37" s="2721" t="n">
        <v>-71624561656.76108</v>
      </c>
      <c r="CT37" s="2721" t="n">
        <v>-74437994187.75389</v>
      </c>
      <c r="CU37" s="2721" t="n">
        <v>-611693972.3166656</v>
      </c>
      <c r="CV37" s="2721" t="n">
        <v>2201738558.676147</v>
      </c>
      <c r="CW37" s="2721" t="n">
        <v>-73575903519</v>
      </c>
      <c r="CX37" s="2068">
        <f>IFERROR(CR37/CW37-1, "-")</f>
        <v/>
      </c>
      <c r="CY37" s="2721" t="n"/>
      <c r="CZ37" s="2721" t="n">
        <v>-71624561656.76108</v>
      </c>
      <c r="DA37" s="2721" t="n">
        <v>-74593476306.34897</v>
      </c>
      <c r="DB37" s="2721" t="n">
        <v>-74496478257.36226</v>
      </c>
      <c r="DC37" s="2721" t="n">
        <v>-74437994187.75389</v>
      </c>
      <c r="DD37" s="2721" t="n">
        <v>-73575903519</v>
      </c>
      <c r="DE37" s="129">
        <f>+CZ37/DD37-1</f>
        <v/>
      </c>
      <c r="DF37" s="129">
        <f>+DA37/DD37-1</f>
        <v/>
      </c>
      <c r="DG37" s="129">
        <f>+DB37/DD37-1</f>
        <v/>
      </c>
      <c r="DH37" s="129">
        <f>+DC37/DD37-1</f>
        <v/>
      </c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N37" s="2883" t="n"/>
      <c r="DO37" s="2883" t="n"/>
      <c r="DP37" s="2883" t="n"/>
      <c r="DQ37" s="2883" t="n"/>
      <c r="DR37" s="2883" t="n"/>
      <c r="DS37" s="2883" t="n"/>
      <c r="DT37" s="2883" t="n"/>
      <c r="DU37" s="2883" t="n"/>
      <c r="DV37" s="2883" t="n"/>
      <c r="DW37" s="2883" t="n"/>
      <c r="DX37" s="2654">
        <f>(CS37-CZ37)*10^6</f>
        <v/>
      </c>
      <c r="DY37" s="2654">
        <f>(CT37-DC37)*10^6</f>
        <v/>
      </c>
      <c r="DZ37" s="2654">
        <f>(CW37-DD37)*10^6</f>
        <v/>
      </c>
      <c r="EA37" s="2883" t="n"/>
    </row>
    <row r="38">
      <c r="B38" s="1184" t="inlineStr">
        <is>
          <t>Trésorerie brute (+)</t>
        </is>
      </c>
      <c r="C38" s="2048" t="inlineStr">
        <is>
          <t>FLUX32</t>
        </is>
      </c>
      <c r="D38" s="3807" t="n">
        <v>11911824969.40903</v>
      </c>
      <c r="E38" s="3802" t="n">
        <v>8618722122.067556</v>
      </c>
      <c r="F38" s="3802" t="n">
        <v>3293102847.341475</v>
      </c>
      <c r="G38" s="3802" t="n">
        <v>4574517775</v>
      </c>
      <c r="H38" s="2077" t="n">
        <v>1.603952056872056</v>
      </c>
      <c r="I38" s="1140" t="n"/>
      <c r="J38" s="3807" t="n">
        <v>11469653723.45318</v>
      </c>
      <c r="K38" s="3802" t="n">
        <v>10411071521.14274</v>
      </c>
      <c r="L38" s="3802" t="n">
        <v>1058582202.31044</v>
      </c>
      <c r="M38" s="3802" t="n">
        <v>9442228168.000002</v>
      </c>
      <c r="N38" s="2077" t="n">
        <v>0.2147189751592937</v>
      </c>
      <c r="O38" s="2077" t="n"/>
      <c r="P38" s="3807" t="n">
        <v>10642043003.99998</v>
      </c>
      <c r="Q38" s="3802" t="n">
        <v>9080104636.627653</v>
      </c>
      <c r="R38" s="3802" t="n">
        <v>1561938367.372322</v>
      </c>
      <c r="S38" s="3802" t="n">
        <v>7521673786.00001</v>
      </c>
      <c r="T38" s="2077" t="n">
        <v>0.4148503786228894</v>
      </c>
      <c r="U38" s="2077" t="n"/>
      <c r="V38" s="3807" t="n">
        <v>8136266750.488594</v>
      </c>
      <c r="W38" s="3802" t="n">
        <v>9697388384.781738</v>
      </c>
      <c r="X38" s="3802" t="n">
        <v>11574788851.99998</v>
      </c>
      <c r="Y38" s="3802" t="n">
        <v>-1561121634.293144</v>
      </c>
      <c r="Z38" s="3802" t="n">
        <v>-3438522101.511385</v>
      </c>
      <c r="AA38" s="3802" t="n">
        <v>17800569914.94801</v>
      </c>
      <c r="AB38" s="2077" t="n">
        <v>-0.5429209969476217</v>
      </c>
      <c r="AC38" s="2078" t="n"/>
      <c r="AD38" s="3807" t="n">
        <v>10926227809.54079</v>
      </c>
      <c r="AE38" s="3802" t="n">
        <v>10621137114.54117</v>
      </c>
      <c r="AF38" s="3802" t="n">
        <v>12927547315.34018</v>
      </c>
      <c r="AG38" s="3802" t="n">
        <v>305090694.9996204</v>
      </c>
      <c r="AH38" s="3802" t="n">
        <v>-2001319505.799387</v>
      </c>
      <c r="AI38" s="3802" t="n">
        <v>23663247947</v>
      </c>
      <c r="AJ38" s="2077" t="n">
        <v>-0.53826170295756</v>
      </c>
      <c r="AK38" s="2079" t="n"/>
      <c r="AL38" s="3807" t="n">
        <v>7156575647.000003</v>
      </c>
      <c r="AM38" s="3802" t="n">
        <v>6625665904.222385</v>
      </c>
      <c r="AN38" s="3802" t="n">
        <v>9065913565.980989</v>
      </c>
      <c r="AO38" s="3802" t="n">
        <v>12859269124.21636</v>
      </c>
      <c r="AP38" s="3802" t="n">
        <v>530909742.7776175</v>
      </c>
      <c r="AQ38" s="3802" t="n">
        <v>-1909337918.980987</v>
      </c>
      <c r="AR38" s="3802" t="n">
        <v>11695837075.80544</v>
      </c>
      <c r="AS38" s="2080" t="n">
        <v>-0.3881091536573785</v>
      </c>
      <c r="AT38" s="2079" t="n"/>
      <c r="AU38" s="3807" t="n">
        <v>11137915677.51034</v>
      </c>
      <c r="AV38" s="3802" t="n">
        <v>4886001365.053491</v>
      </c>
      <c r="AW38" s="3802" t="n">
        <v>11229701739.19304</v>
      </c>
      <c r="AX38" s="3802" t="n">
        <v>6251914312.456853</v>
      </c>
      <c r="AY38" s="3802" t="n">
        <v>-91786061.6826973</v>
      </c>
      <c r="AZ38" s="3802" t="n">
        <v>11395845043.298</v>
      </c>
      <c r="BA38" s="2080" t="n">
        <v>-0.02263363224119541</v>
      </c>
      <c r="BB38" s="2079" t="n"/>
      <c r="BC38" s="3807" t="n">
        <v>13207308537.42388</v>
      </c>
      <c r="BD38" s="3802" t="n">
        <v>6480714539.434309</v>
      </c>
      <c r="BE38" s="3802" t="n">
        <v>11461630170.11754</v>
      </c>
      <c r="BF38" s="3802" t="n">
        <v>6726593997.989567</v>
      </c>
      <c r="BG38" s="3802" t="n">
        <v>1745678367.306337</v>
      </c>
      <c r="BH38" s="3802" t="n">
        <v>13338806663.61412</v>
      </c>
      <c r="BI38" s="2080" t="n">
        <v>-0.009858312629191235</v>
      </c>
      <c r="BJ38" s="2079" t="n"/>
      <c r="BK38" s="3807" t="n">
        <v>11504965179.78824</v>
      </c>
      <c r="BL38" s="3802" t="n">
        <v>5650914659.0216</v>
      </c>
      <c r="BM38" s="3802" t="n">
        <v>9623626626.22648</v>
      </c>
      <c r="BN38" s="3802" t="n">
        <v>11814798792.68759</v>
      </c>
      <c r="BO38" s="3802" t="n">
        <v>5854050520.766644</v>
      </c>
      <c r="BP38" s="3802" t="n">
        <v>-309833612.8993454</v>
      </c>
      <c r="BQ38" s="3802" t="n">
        <v>8798583970.301559</v>
      </c>
      <c r="BR38" s="2080" t="n">
        <v>0.307592814778118</v>
      </c>
      <c r="BS38" s="2079" t="n"/>
      <c r="BT38" s="3807" t="n">
        <v>15221165374.3208</v>
      </c>
      <c r="BU38" s="3802" t="n">
        <v>6348056781.715392</v>
      </c>
      <c r="BV38" s="3802" t="n">
        <v>12571695858.87491</v>
      </c>
      <c r="BW38" s="3802" t="n">
        <v>8873108592.605408</v>
      </c>
      <c r="BX38" s="3802" t="n">
        <v>2649469515.445892</v>
      </c>
      <c r="BY38" s="3802" t="n">
        <v>11776586374.05249</v>
      </c>
      <c r="BZ38" s="2080" t="n">
        <v>0.2924938425160115</v>
      </c>
      <c r="CA38" s="2079" t="n"/>
      <c r="CB38" s="3807" t="n">
        <v>14907071647.98486</v>
      </c>
      <c r="CC38" s="3802" t="n">
        <v>8440213926.859673</v>
      </c>
      <c r="CD38" s="3802" t="n">
        <v>13551035876.835</v>
      </c>
      <c r="CE38" s="3802" t="n">
        <v>6466857721.125183</v>
      </c>
      <c r="CF38" s="3802" t="n">
        <v>1356035771.149853</v>
      </c>
      <c r="CG38" s="3802" t="n">
        <v>11725335964</v>
      </c>
      <c r="CH38" s="2080" t="n">
        <v>0.2713556092340259</v>
      </c>
      <c r="CI38" s="2079" t="n"/>
      <c r="CJ38" s="3807" t="n">
        <v>8174255629.077741</v>
      </c>
      <c r="CK38" s="3802" t="n">
        <v>10986777629.47248</v>
      </c>
      <c r="CL38" s="3802" t="n">
        <v>10571000000</v>
      </c>
      <c r="CM38" s="3802" t="n">
        <v>-2812522000.39474</v>
      </c>
      <c r="CN38" s="3802" t="n">
        <v>-2396744370.922259</v>
      </c>
      <c r="CO38" s="3802" t="n">
        <v>10453102540</v>
      </c>
      <c r="CP38" s="2080" t="n">
        <v>-0.2180067498813859</v>
      </c>
      <c r="CQ38" s="131" t="n"/>
      <c r="CR38" s="2721" t="n">
        <v>8174255629.077741</v>
      </c>
      <c r="CS38" s="2721" t="n">
        <v>10986777629.47248</v>
      </c>
      <c r="CT38" s="2721" t="n">
        <v>10571000000</v>
      </c>
      <c r="CU38" s="3802" t="n">
        <v>-2812522000.39474</v>
      </c>
      <c r="CV38" s="3802" t="n">
        <v>-2396744370.922259</v>
      </c>
      <c r="CW38" s="2721" t="n">
        <v>10453148101</v>
      </c>
      <c r="CX38" s="2081">
        <f>IFERROR(CR38/CW38-1, "-")</f>
        <v/>
      </c>
      <c r="CY38" s="2721" t="n"/>
      <c r="CZ38" s="3802" t="n">
        <v>10986777629.47248</v>
      </c>
      <c r="DA38" s="2721" t="n">
        <v>9244107549.544395</v>
      </c>
      <c r="DB38" s="3802" t="n">
        <v>8567551025.970936</v>
      </c>
      <c r="DC38" s="3802" t="n">
        <v>10571000000</v>
      </c>
      <c r="DD38" s="3802" t="n">
        <v>10453102540</v>
      </c>
      <c r="DE38" s="129">
        <f>+CZ38/DD38-1</f>
        <v/>
      </c>
      <c r="DF38" s="129">
        <f>+DA38/DD38-1</f>
        <v/>
      </c>
      <c r="DG38" s="129">
        <f>+DB38/DD38-1</f>
        <v/>
      </c>
      <c r="DH38" s="129">
        <f>+DC38/DD38-1</f>
        <v/>
      </c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N38" s="2883" t="n"/>
      <c r="DO38" s="2883" t="n"/>
      <c r="DP38" s="2883" t="n"/>
      <c r="DQ38" s="2883" t="n"/>
      <c r="DR38" s="2883" t="n"/>
      <c r="DS38" s="2883" t="n"/>
      <c r="DT38" s="2883" t="n"/>
      <c r="DU38" s="2883" t="n"/>
      <c r="DV38" s="2883" t="n"/>
      <c r="DW38" s="2883" t="n"/>
      <c r="DX38" s="2654">
        <f>(CS38-CZ38)*10^6</f>
        <v/>
      </c>
      <c r="DY38" s="2654">
        <f>(CT38-DC38)*10^6</f>
        <v/>
      </c>
      <c r="DZ38" s="2654">
        <f>(CW38-DD38)*10^6</f>
        <v/>
      </c>
      <c r="EA38" s="2883" t="n"/>
    </row>
    <row customHeight="1" ht="18.75" r="39" s="2557">
      <c r="B39" s="2047" t="inlineStr">
        <is>
          <t>Trésorerie nette fin de période</t>
        </is>
      </c>
      <c r="C39" s="2048" t="inlineStr">
        <is>
          <t>FLUX33</t>
        </is>
      </c>
      <c r="D39" s="3808" t="n">
        <v>-61529696924.59097</v>
      </c>
      <c r="E39" s="3809" t="n">
        <v>-60028875468.93246</v>
      </c>
      <c r="F39" s="3809" t="n">
        <v>-1500821455.658516</v>
      </c>
      <c r="G39" s="3809" t="n">
        <v>-57042078724</v>
      </c>
      <c r="H39" s="2095" t="n">
        <v>0.07867206632325696</v>
      </c>
      <c r="I39" s="2096" t="n"/>
      <c r="J39" s="3808" t="n">
        <v>-58860488953.54682</v>
      </c>
      <c r="K39" s="3809" t="n">
        <v>-57724143186.85726</v>
      </c>
      <c r="L39" s="3809" t="n">
        <v>-1136345766.68956</v>
      </c>
      <c r="M39" s="3809" t="n">
        <v>-53450045240</v>
      </c>
      <c r="N39" s="2095" t="n">
        <v>0.1012243055969924</v>
      </c>
      <c r="O39" s="96" t="n"/>
      <c r="P39" s="3808" t="n">
        <v>-61135000000.00001</v>
      </c>
      <c r="Q39" s="3809" t="n">
        <v>-60145093789.37234</v>
      </c>
      <c r="R39" s="3809" t="n">
        <v>-989906210.6276627</v>
      </c>
      <c r="S39" s="3809" t="n">
        <v>-53872100000</v>
      </c>
      <c r="T39" s="2095" t="n">
        <v>0.1348174658125449</v>
      </c>
      <c r="U39" s="96" t="n"/>
      <c r="V39" s="3808" t="n">
        <v>-61581491219.51139</v>
      </c>
      <c r="W39" s="3809" t="n">
        <v>-59081181377.21826</v>
      </c>
      <c r="X39" s="3809" t="n">
        <v>-60114787759.50002</v>
      </c>
      <c r="Y39" s="3809" t="n">
        <v>-2500309842.293129</v>
      </c>
      <c r="Z39" s="3809" t="n">
        <v>-1466703460.011368</v>
      </c>
      <c r="AA39" s="3809" t="n">
        <v>-48452364406.052</v>
      </c>
      <c r="AB39" s="2095" t="n">
        <v>0.270969785982611</v>
      </c>
      <c r="AC39" s="2052" t="n"/>
      <c r="AD39" s="3808" t="n">
        <v>-61760906797.45922</v>
      </c>
      <c r="AE39" s="3809" t="n">
        <v>-58943669089.45885</v>
      </c>
      <c r="AF39" s="3809" t="n">
        <v>-59635468072.40984</v>
      </c>
      <c r="AG39" s="3809" t="n">
        <v>-2817237708.000374</v>
      </c>
      <c r="AH39" s="3809" t="n">
        <v>-2125438725.049385</v>
      </c>
      <c r="AI39" s="3809" t="n">
        <v>-47628216434.00002</v>
      </c>
      <c r="AJ39" s="2095" t="n">
        <v>0.2967293638434549</v>
      </c>
      <c r="AK39" s="2097" t="n"/>
      <c r="AL39" s="3808" t="n">
        <v>-65869100000.00002</v>
      </c>
      <c r="AM39" s="3809" t="n">
        <v>-63469642425.77762</v>
      </c>
      <c r="AN39" s="3809" t="n">
        <v>-63984002780.64401</v>
      </c>
      <c r="AO39" s="3809" t="n">
        <v>-59807842669.78365</v>
      </c>
      <c r="AP39" s="3809" t="n">
        <v>-2399457574.222397</v>
      </c>
      <c r="AQ39" s="3809" t="n">
        <v>-1885097219.356003</v>
      </c>
      <c r="AR39" s="3809" t="n">
        <v>-60846700000.00001</v>
      </c>
      <c r="AS39" s="2095" t="n">
        <v>0.08254186340426029</v>
      </c>
      <c r="AT39" s="2097" t="n"/>
      <c r="AU39" s="3808" t="n">
        <v>-61874612565.39795</v>
      </c>
      <c r="AV39" s="3809" t="n">
        <v>-64667222813.94651</v>
      </c>
      <c r="AW39" s="3809" t="n">
        <v>-61510264924.80695</v>
      </c>
      <c r="AX39" s="3809" t="n">
        <v>2792610248.548561</v>
      </c>
      <c r="AY39" s="3809" t="n">
        <v>-364347640.5910034</v>
      </c>
      <c r="AZ39" s="3809" t="n">
        <v>-61075132623.702</v>
      </c>
      <c r="BA39" s="2095" t="n">
        <v>0.01309010570016667</v>
      </c>
      <c r="BB39" s="2098" t="n"/>
      <c r="BC39" s="3808" t="n">
        <v>-59687462115.52231</v>
      </c>
      <c r="BD39" s="3809" t="n">
        <v>-63907257739.89902</v>
      </c>
      <c r="BE39" s="3809" t="n">
        <v>-61579164049.38246</v>
      </c>
      <c r="BF39" s="3809" t="n">
        <v>4219795624.376709</v>
      </c>
      <c r="BG39" s="3809" t="n">
        <v>1891701933.860153</v>
      </c>
      <c r="BH39" s="3809" t="n">
        <v>-59823608972.38588</v>
      </c>
      <c r="BI39" s="2095" t="n">
        <v>-0.002275804806868398</v>
      </c>
      <c r="BJ39" s="2097" t="n"/>
      <c r="BK39" s="3808" t="n">
        <v>-64021883139.38708</v>
      </c>
      <c r="BL39" s="3809" t="n">
        <v>-65036157249.58952</v>
      </c>
      <c r="BM39" s="3809" t="n">
        <v>-64020969334.02352</v>
      </c>
      <c r="BN39" s="3809" t="n">
        <v>-61804623679.2639</v>
      </c>
      <c r="BO39" s="3809" t="n">
        <v>1014274110.202438</v>
      </c>
      <c r="BP39" s="3809" t="n">
        <v>-2217259460.123177</v>
      </c>
      <c r="BQ39" s="3809" t="n">
        <v>-58176396260.69843</v>
      </c>
      <c r="BR39" s="2095" t="n">
        <v>0.1004786692612243</v>
      </c>
      <c r="BS39" s="2097" t="n"/>
      <c r="BT39" s="3808" t="n">
        <v>-57538364836.1114</v>
      </c>
      <c r="BU39" s="3809" t="n">
        <v>-64523914184.34943</v>
      </c>
      <c r="BV39" s="3809" t="n">
        <v>-61102234139.22708</v>
      </c>
      <c r="BW39" s="3809" t="n">
        <v>6985549348.238022</v>
      </c>
      <c r="BX39" s="3809" t="n">
        <v>3563869303.115677</v>
      </c>
      <c r="BY39" s="3809" t="n">
        <v>-61424339187.94751</v>
      </c>
      <c r="BZ39" s="2095" t="n">
        <v>-0.0632644063120601</v>
      </c>
      <c r="CA39" s="2097" t="n"/>
      <c r="CB39" s="3808" t="n">
        <v>-59135712543.31083</v>
      </c>
      <c r="CC39" s="3809" t="n">
        <v>-62877517035.93508</v>
      </c>
      <c r="CD39" s="3809" t="n">
        <v>-60595827059.74823</v>
      </c>
      <c r="CE39" s="3809" t="n">
        <v>3741804492.624252</v>
      </c>
      <c r="CF39" s="3809" t="n">
        <v>1460114516.437401</v>
      </c>
      <c r="CG39" s="3809" t="n">
        <v>-60825194063.00002</v>
      </c>
      <c r="CH39" s="2095" t="n">
        <v>-0.02777601527977525</v>
      </c>
      <c r="CI39" s="2097" t="n"/>
      <c r="CJ39" s="3810" t="n">
        <v>-64062000000</v>
      </c>
      <c r="CK39" s="3809" t="n">
        <v>-60637784027.2886</v>
      </c>
      <c r="CL39" s="3809" t="n">
        <v>-63866994187.75389</v>
      </c>
      <c r="CM39" s="3809" t="n">
        <v>-3424215972.711403</v>
      </c>
      <c r="CN39" s="3809" t="n">
        <v>-195005812.246109</v>
      </c>
      <c r="CO39" s="3809" t="n">
        <v>-63122800979</v>
      </c>
      <c r="CP39" s="2095" t="n">
        <v>0.01487891865432989</v>
      </c>
      <c r="CQ39" s="2100" t="n"/>
      <c r="CR39" s="3793" t="n">
        <v>-64062000000</v>
      </c>
      <c r="CS39" s="3793" t="n">
        <v>-60637784027.2886</v>
      </c>
      <c r="CT39" s="3793" t="n">
        <v>-63866994187.75389</v>
      </c>
      <c r="CU39" s="3793" t="n">
        <v>-3424215972.711403</v>
      </c>
      <c r="CV39" s="3793" t="n">
        <v>-195005812.246109</v>
      </c>
      <c r="CW39" s="3793" t="n">
        <v>-63122755418</v>
      </c>
      <c r="CX39" s="2058">
        <f>IFERROR(CR39/CW39-1, "-")</f>
        <v/>
      </c>
      <c r="CY39" s="2721" t="n"/>
      <c r="CZ39" s="3809" t="n">
        <v>-60637784027.2886</v>
      </c>
      <c r="DA39" s="3809" t="n">
        <v>-65349368756.80457</v>
      </c>
      <c r="DB39" s="3809" t="n">
        <v>-65928927231.39133</v>
      </c>
      <c r="DC39" s="3809" t="n">
        <v>-63866994187.75389</v>
      </c>
      <c r="DD39" s="3809" t="n">
        <v>-63122800979</v>
      </c>
      <c r="DE39" s="2101">
        <f>+CZ39/DD39-1</f>
        <v/>
      </c>
      <c r="DF39" s="2101">
        <f>+DA39/DD39-1</f>
        <v/>
      </c>
      <c r="DG39" s="2101">
        <f>+DB39/DD39-1</f>
        <v/>
      </c>
      <c r="DH39" s="2101">
        <f>+DC39/DD39-1</f>
        <v/>
      </c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N39" s="2883" t="n"/>
      <c r="DO39" s="2883" t="n"/>
      <c r="DP39" s="2883" t="n"/>
      <c r="DQ39" s="2883" t="n"/>
      <c r="DR39" s="2883" t="n"/>
      <c r="DS39" s="2883" t="n"/>
      <c r="DT39" s="2883" t="n"/>
      <c r="DU39" s="2883" t="n"/>
      <c r="DV39" s="2883" t="n"/>
      <c r="DW39" s="2883" t="n"/>
      <c r="DX39" s="2654">
        <f>(CS39-CZ39)*10^6</f>
        <v/>
      </c>
      <c r="DY39" s="2654">
        <f>(CT39-DC39)*10^6</f>
        <v/>
      </c>
      <c r="DZ39" s="2654">
        <f>(CW39-DD39)*10^6</f>
        <v/>
      </c>
      <c r="EA39" s="2883" t="n"/>
    </row>
    <row customHeight="1" ht="6.75" r="40" s="2557">
      <c r="J40" s="2102" t="n"/>
      <c r="K40" s="2102" t="n"/>
      <c r="L40" s="2102" t="n"/>
      <c r="M40" s="2102" t="n"/>
      <c r="N40" s="2102" t="n"/>
      <c r="O40" s="2102" t="n"/>
      <c r="P40" s="2102" t="n"/>
      <c r="Q40" s="2102" t="n"/>
      <c r="R40" s="2102" t="n"/>
      <c r="S40" s="2102" t="n"/>
      <c r="T40" s="2102" t="n"/>
      <c r="U40" s="2102" t="n"/>
      <c r="V40" s="2102" t="n"/>
      <c r="W40" s="2102" t="n"/>
      <c r="X40" s="2102" t="n"/>
      <c r="Y40" s="2102" t="n"/>
      <c r="Z40" s="2102" t="n"/>
      <c r="AA40" s="2102" t="n"/>
      <c r="AB40" s="2102" t="n"/>
      <c r="AC40" s="2102" t="n"/>
      <c r="AD40" s="2102" t="n"/>
      <c r="AE40" s="2102" t="n"/>
      <c r="AF40" s="2102" t="n"/>
      <c r="AG40" s="2102" t="n"/>
      <c r="AH40" s="2102" t="n"/>
      <c r="AI40" s="2102" t="n"/>
      <c r="AJ40" s="2102" t="n"/>
      <c r="AK40" s="2102" t="n"/>
      <c r="AL40" s="2102" t="n"/>
      <c r="AM40" s="2102" t="n"/>
      <c r="AN40" s="2102" t="n"/>
      <c r="AO40" s="2102" t="n"/>
      <c r="AP40" s="2102" t="n"/>
      <c r="AQ40" s="2102" t="n"/>
      <c r="AR40" s="2102" t="n"/>
      <c r="AS40" s="2102" t="n"/>
      <c r="AT40" s="2102" t="n"/>
      <c r="AU40" s="2102" t="n"/>
      <c r="AV40" s="2102" t="n"/>
      <c r="AW40" s="2102" t="n"/>
      <c r="AX40" s="2102" t="n"/>
      <c r="AY40" s="2102" t="n"/>
      <c r="AZ40" s="2102" t="n"/>
      <c r="BA40" s="2102" t="n"/>
      <c r="BB40" s="2103" t="n"/>
      <c r="BC40" s="2102" t="n"/>
      <c r="BD40" s="2102" t="n"/>
      <c r="BE40" s="2102" t="n"/>
      <c r="BF40" s="2102" t="n"/>
      <c r="BG40" s="2102" t="n"/>
      <c r="BH40" s="2102" t="n"/>
      <c r="BI40" s="2102" t="n"/>
      <c r="BJ40" s="2102" t="n"/>
      <c r="BK40" s="2102" t="n"/>
      <c r="BL40" s="2102" t="n"/>
      <c r="BM40" s="2102" t="n"/>
      <c r="BN40" s="2102" t="n"/>
      <c r="BO40" s="2102" t="n"/>
      <c r="BP40" s="2102" t="n"/>
      <c r="BQ40" s="2102" t="n"/>
      <c r="BR40" s="2102" t="n"/>
      <c r="BS40" s="2102" t="n"/>
      <c r="BT40" s="2102" t="n"/>
      <c r="BU40" s="2102" t="n"/>
      <c r="BV40" s="2102" t="n"/>
      <c r="BW40" s="2102" t="n"/>
      <c r="BX40" s="2102" t="n"/>
      <c r="BY40" s="2102" t="n"/>
      <c r="BZ40" s="2102" t="n"/>
      <c r="CA40" s="2102" t="n"/>
      <c r="CB40" s="2102" t="n"/>
      <c r="CC40" s="2102" t="n"/>
      <c r="CD40" s="2102" t="n"/>
      <c r="CE40" s="2102" t="n"/>
      <c r="CF40" s="2102" t="n"/>
      <c r="CG40" s="2102" t="n"/>
      <c r="CH40" s="2102" t="n"/>
      <c r="CI40" s="2102" t="n"/>
      <c r="CJ40" s="2102" t="n"/>
      <c r="CK40" s="2102" t="n"/>
      <c r="CL40" s="2102" t="n"/>
      <c r="CM40" s="2102" t="n"/>
      <c r="CN40" s="2102" t="n"/>
      <c r="CO40" s="2102" t="n"/>
      <c r="CP40" s="2102" t="n"/>
      <c r="CQ40" s="2102" t="n"/>
      <c r="CR40" s="2620" t="n"/>
      <c r="CS40" s="2696" t="n"/>
      <c r="CT40" s="2696" t="n"/>
      <c r="CU40" s="2696" t="n"/>
      <c r="CV40" s="2696" t="n"/>
      <c r="CW40" s="2696" t="n"/>
      <c r="CX40" s="2102" t="n"/>
      <c r="CY40" s="2698" t="n"/>
      <c r="CZ40" s="2993" t="n"/>
      <c r="DA40" s="2102" t="n"/>
      <c r="DB40" s="2102" t="n"/>
      <c r="DC40" s="2102" t="n"/>
      <c r="DD40" s="2751" t="n"/>
      <c r="DE40" s="2696" t="n"/>
      <c r="DF40" s="2696" t="n"/>
      <c r="DG40" s="2696" t="n"/>
      <c r="DH40" s="2696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N40" s="2883" t="n"/>
      <c r="DO40" s="2883" t="n"/>
      <c r="DP40" s="2883" t="n"/>
      <c r="DQ40" s="2883" t="n"/>
      <c r="DR40" s="2883" t="n"/>
      <c r="DS40" s="2883" t="n"/>
      <c r="DT40" s="2883" t="n"/>
      <c r="DU40" s="2883" t="n"/>
      <c r="DV40" s="2883" t="n"/>
      <c r="DW40" s="2883" t="n"/>
      <c r="DX40" s="2654">
        <f>(CS40-CZ40)*10^6</f>
        <v/>
      </c>
      <c r="DY40" s="2654">
        <f>(CT40-DC40)*10^6</f>
        <v/>
      </c>
      <c r="DZ40" s="2654">
        <f>(CW40-DD40)*10^6</f>
        <v/>
      </c>
      <c r="EA40" s="2883" t="n"/>
    </row>
    <row customFormat="1" customHeight="1" hidden="1" ht="15.75" outlineLevel="1" r="41" s="2619">
      <c r="B41" s="2620" t="n"/>
      <c r="C41" s="3811" t="n"/>
      <c r="J41" s="2620" t="n"/>
      <c r="K41" s="2620" t="n"/>
      <c r="L41" s="2620" t="n"/>
      <c r="M41" s="2620" t="n"/>
      <c r="N41" s="2620" t="n"/>
      <c r="O41" s="2620" t="n"/>
      <c r="P41" s="2620" t="n"/>
      <c r="Q41" s="2620" t="n"/>
      <c r="R41" s="2620" t="n"/>
      <c r="S41" s="2620" t="n"/>
      <c r="T41" s="2620" t="n"/>
      <c r="U41" s="2620" t="n"/>
      <c r="V41" s="2620" t="n"/>
      <c r="W41" s="2620" t="n"/>
      <c r="X41" s="2620" t="n"/>
      <c r="Y41" s="2620" t="n"/>
      <c r="Z41" s="2620" t="n"/>
      <c r="AA41" s="2620" t="n"/>
      <c r="AB41" s="2620" t="n"/>
      <c r="AC41" s="2620" t="n"/>
      <c r="AD41" s="2620" t="n"/>
      <c r="AE41" s="2620" t="n"/>
      <c r="AF41" s="2620" t="n"/>
      <c r="AG41" s="2620" t="n"/>
      <c r="AH41" s="2620" t="n"/>
      <c r="AI41" s="2620" t="n"/>
      <c r="AJ41" s="2620" t="n"/>
      <c r="AK41" s="2620" t="n"/>
      <c r="AL41" s="2620" t="n"/>
      <c r="AM41" s="2620" t="n"/>
      <c r="AN41" s="2620" t="n"/>
      <c r="AO41" s="2620" t="n"/>
      <c r="AP41" s="2620" t="n"/>
      <c r="AQ41" s="2620" t="n"/>
      <c r="AR41" s="2620" t="n"/>
      <c r="AS41" s="2620" t="n"/>
      <c r="AT41" s="2620" t="n"/>
      <c r="AU41" s="2620" t="n"/>
      <c r="AV41" s="2620" t="n"/>
      <c r="AW41" s="2620" t="n"/>
      <c r="AX41" s="2620" t="n"/>
      <c r="AY41" s="2620" t="n"/>
      <c r="AZ41" s="2620" t="n"/>
      <c r="BA41" s="2620" t="n"/>
      <c r="BB41" s="3812" t="n"/>
      <c r="BC41" s="2620" t="n"/>
      <c r="BD41" s="2620" t="n"/>
      <c r="BE41" s="2620" t="n"/>
      <c r="BF41" s="2620" t="n"/>
      <c r="BG41" s="2620" t="n"/>
      <c r="BH41" s="2620" t="n"/>
      <c r="BI41" s="33" t="n"/>
      <c r="BJ41" s="2620" t="n"/>
      <c r="BK41" s="2620" t="n"/>
      <c r="BL41" s="2620" t="n"/>
      <c r="BM41" s="2620" t="n"/>
      <c r="BN41" s="2620" t="n"/>
      <c r="BO41" s="2620" t="n"/>
      <c r="BP41" s="2620" t="n"/>
      <c r="BQ41" s="2620" t="n"/>
      <c r="BR41" s="2620" t="n"/>
      <c r="BS41" s="2620" t="n"/>
      <c r="BT41" s="2620" t="n"/>
      <c r="BU41" s="2620" t="n"/>
      <c r="BV41" s="2620" t="n"/>
      <c r="BW41" s="2620" t="n"/>
      <c r="BX41" s="2620" t="n"/>
      <c r="BY41" s="2620" t="n"/>
      <c r="BZ41" s="2620" t="n"/>
      <c r="CA41" s="2620" t="n"/>
      <c r="CB41" s="2620" t="n"/>
      <c r="CC41" s="2620" t="n"/>
      <c r="CD41" s="2620" t="n"/>
      <c r="CE41" s="2620" t="n"/>
      <c r="CF41" s="2620" t="n"/>
      <c r="CG41" s="2620" t="n"/>
      <c r="CH41" s="2620" t="n"/>
      <c r="CI41" s="2620" t="n"/>
      <c r="CJ41" s="2620" t="n"/>
      <c r="CK41" s="2620" t="n"/>
      <c r="CL41" s="2620" t="n"/>
      <c r="CM41" s="2620" t="n"/>
      <c r="CN41" s="2620" t="n"/>
      <c r="CO41" s="2620" t="n"/>
      <c r="CP41" s="2620" t="n"/>
      <c r="CQ41" s="2620" t="n"/>
      <c r="CR41" s="3813">
        <f>(-55594830000+CR35)/1000000-CR39/1000000</f>
        <v/>
      </c>
      <c r="CS41" s="2620" t="n"/>
      <c r="CT41" s="2620" t="n"/>
      <c r="CU41" s="3814" t="n"/>
      <c r="CV41" s="3814" t="n"/>
      <c r="CW41" s="2620" t="n"/>
      <c r="CX41" s="33" t="n"/>
      <c r="CZ41" s="2751" t="n"/>
      <c r="DA41" s="2620" t="n"/>
      <c r="DB41" s="2620" t="n"/>
      <c r="DC41" s="2620" t="n"/>
      <c r="DD41" s="2751" t="n"/>
      <c r="DE41" s="2620" t="n"/>
      <c r="DF41" s="33" t="n"/>
      <c r="DG41" s="33" t="n"/>
      <c r="DH41" s="2620" t="n"/>
      <c r="DJ41" s="2657" t="n"/>
      <c r="DK41" s="2657" t="n"/>
      <c r="DL41" s="2657" t="n"/>
      <c r="DM41" s="2657" t="n"/>
      <c r="DN41" s="2883" t="n"/>
      <c r="DO41" s="2883" t="n"/>
      <c r="DP41" s="2883" t="n"/>
      <c r="DQ41" s="2883" t="n"/>
      <c r="DR41" s="2883" t="n"/>
      <c r="DS41" s="2883" t="n"/>
      <c r="DT41" s="2883" t="n"/>
      <c r="DU41" s="2883" t="n"/>
      <c r="DV41" s="2883" t="n"/>
      <c r="DW41" s="2883" t="n"/>
      <c r="DX41" s="2811">
        <f>(CS41-CZ41)*10^6</f>
        <v/>
      </c>
      <c r="DY41" s="2811">
        <f>(CT41-DC41)*10^6</f>
        <v/>
      </c>
      <c r="DZ41" s="2811">
        <f>(CW41-DD41)*10^6</f>
        <v/>
      </c>
      <c r="EA41" s="2883" t="n"/>
    </row>
    <row customHeight="1" hidden="1" ht="15" outlineLevel="1" r="42" s="2557">
      <c r="B42" s="2744" t="inlineStr">
        <is>
          <t>ebitda</t>
        </is>
      </c>
      <c r="J42" s="2744" t="n"/>
      <c r="K42" s="2744" t="n"/>
      <c r="L42" s="2744" t="n"/>
      <c r="M42" s="2744" t="n"/>
      <c r="N42" s="2744" t="n"/>
      <c r="O42" s="2744" t="n"/>
      <c r="P42" s="2744" t="n"/>
      <c r="Q42" s="2744" t="n"/>
      <c r="R42" s="2744" t="n"/>
      <c r="S42" s="2744" t="n"/>
      <c r="T42" s="2744" t="n"/>
      <c r="U42" s="2744" t="n"/>
      <c r="V42" s="2744" t="n"/>
      <c r="W42" s="2744" t="n"/>
      <c r="X42" s="2744" t="n"/>
      <c r="Y42" s="2744" t="n"/>
      <c r="Z42" s="2744" t="n"/>
      <c r="AA42" s="2744" t="n"/>
      <c r="AB42" s="2744" t="n"/>
      <c r="AC42" s="2744" t="n"/>
      <c r="AD42" s="2744" t="n"/>
      <c r="AE42" s="2744" t="n"/>
      <c r="AF42" s="2744" t="n"/>
      <c r="AG42" s="2744" t="n"/>
      <c r="AH42" s="2744" t="n"/>
      <c r="AI42" s="2744" t="n"/>
      <c r="AJ42" s="2744" t="n"/>
      <c r="AK42" s="2744" t="n"/>
      <c r="AL42" s="2744" t="n"/>
      <c r="AM42" s="2744" t="n"/>
      <c r="AN42" s="2744" t="n"/>
      <c r="AO42" s="2744" t="n"/>
      <c r="AP42" s="2744" t="n"/>
      <c r="AQ42" s="2744" t="n"/>
      <c r="AR42" s="2744" t="n"/>
      <c r="AS42" s="2744" t="n"/>
      <c r="AT42" s="2744" t="n"/>
      <c r="AU42" s="2744" t="n"/>
      <c r="AV42" s="2744" t="n"/>
      <c r="AW42" s="2744" t="n"/>
      <c r="AX42" s="2744" t="n"/>
      <c r="AY42" s="2744" t="n"/>
      <c r="AZ42" s="2744" t="n"/>
      <c r="BA42" s="2744" t="n"/>
      <c r="BB42" s="2744" t="n"/>
      <c r="BC42" s="2744" t="n"/>
      <c r="BD42" s="2744" t="n"/>
      <c r="BE42" s="2744" t="n"/>
      <c r="BF42" s="2744" t="n"/>
      <c r="BG42" s="2744" t="n"/>
      <c r="BH42" s="2744" t="n"/>
      <c r="BI42" s="2108" t="n"/>
      <c r="BJ42" s="2744" t="n"/>
      <c r="BK42" s="2744" t="n"/>
      <c r="BL42" s="2744" t="n"/>
      <c r="BM42" s="2744" t="n"/>
      <c r="BN42" s="2744" t="n"/>
      <c r="BO42" s="2744" t="n"/>
      <c r="BP42" s="2744" t="n"/>
      <c r="BQ42" s="2744" t="n"/>
      <c r="BR42" s="2744" t="n"/>
      <c r="BS42" s="2744" t="n"/>
      <c r="BT42" s="2744" t="n"/>
      <c r="BU42" s="2744" t="n"/>
      <c r="BV42" s="2744" t="n"/>
      <c r="BW42" s="2744" t="n"/>
      <c r="BX42" s="2744" t="n"/>
      <c r="BY42" s="2744" t="n"/>
      <c r="BZ42" s="2744" t="n"/>
      <c r="CA42" s="2744" t="n"/>
      <c r="CB42" s="2744" t="n"/>
      <c r="CC42" s="2744" t="n"/>
      <c r="CD42" s="2744" t="n"/>
      <c r="CE42" s="2744" t="n"/>
      <c r="CF42" s="2744" t="n"/>
      <c r="CG42" s="2744" t="n"/>
      <c r="CH42" s="2744" t="n"/>
      <c r="CI42" s="2744" t="n"/>
      <c r="CJ42" s="2744" t="n"/>
      <c r="CK42" s="2744" t="n"/>
      <c r="CL42" s="2744" t="n"/>
      <c r="CM42" s="2744" t="n"/>
      <c r="CN42" s="2744" t="n"/>
      <c r="CO42" s="2744" t="n"/>
      <c r="CP42" s="2744" t="n"/>
      <c r="CQ42" s="2744" t="n"/>
      <c r="CR42" s="2740">
        <f>CR7/1000000-'P&amp;L conso'!CR31</f>
        <v/>
      </c>
      <c r="CS42" s="3815" t="n"/>
      <c r="CT42" s="3815" t="n"/>
      <c r="CU42" s="2110" t="n"/>
      <c r="CV42" s="2110" t="n"/>
      <c r="CW42" s="3816" t="n"/>
      <c r="CY42" s="2698" t="n"/>
      <c r="DA42" s="2619" t="n"/>
      <c r="DB42" s="2698" t="n"/>
      <c r="DC42" s="2698" t="n"/>
      <c r="DE42" s="2698" t="n"/>
      <c r="DF42" s="34" t="n"/>
      <c r="DH42" s="2698" t="n"/>
      <c r="DJ42" s="2657" t="n"/>
      <c r="DK42" s="2657" t="n"/>
      <c r="DL42" s="2657" t="n"/>
      <c r="DM42" s="2657" t="n"/>
      <c r="DN42" s="2883" t="n"/>
      <c r="DO42" s="2883" t="n"/>
      <c r="DP42" s="2883" t="n"/>
      <c r="DQ42" s="2883" t="n"/>
      <c r="DR42" s="2883" t="n"/>
      <c r="DS42" s="2883" t="n"/>
      <c r="DT42" s="2883" t="n"/>
      <c r="DU42" s="2883" t="n"/>
      <c r="DV42" s="2883" t="n"/>
      <c r="DW42" s="2883" t="n"/>
      <c r="DX42" s="2811">
        <f>(CS42-CZ42)*10^6</f>
        <v/>
      </c>
      <c r="DY42" s="2811">
        <f>(CT42-DC42)*10^6</f>
        <v/>
      </c>
      <c r="DZ42" s="2811">
        <f>(CW42-DD42)*10^6</f>
        <v/>
      </c>
      <c r="EA42" s="2883" t="n"/>
    </row>
    <row customHeight="1" hidden="1" ht="15" outlineLevel="1" r="43" s="2557">
      <c r="B43" s="2744" t="inlineStr">
        <is>
          <t>provisions</t>
        </is>
      </c>
      <c r="J43" s="2744" t="n"/>
      <c r="K43" s="2744" t="n"/>
      <c r="L43" s="2744" t="n"/>
      <c r="M43" s="2744" t="n"/>
      <c r="N43" s="2744" t="n"/>
      <c r="O43" s="2744" t="n"/>
      <c r="P43" s="2744" t="n"/>
      <c r="Q43" s="2744" t="n"/>
      <c r="R43" s="2744" t="n"/>
      <c r="S43" s="2744" t="n"/>
      <c r="T43" s="2744" t="n"/>
      <c r="U43" s="2744" t="n"/>
      <c r="V43" s="2744" t="n"/>
      <c r="W43" s="2744" t="n"/>
      <c r="X43" s="2744" t="n"/>
      <c r="Y43" s="2744" t="n"/>
      <c r="Z43" s="2744" t="n"/>
      <c r="AA43" s="2744" t="n"/>
      <c r="AB43" s="2744" t="n"/>
      <c r="AC43" s="2744" t="n"/>
      <c r="AD43" s="2744" t="n"/>
      <c r="AE43" s="2744" t="n"/>
      <c r="AF43" s="2744" t="n"/>
      <c r="AG43" s="2744" t="n"/>
      <c r="AH43" s="2744" t="n"/>
      <c r="AI43" s="2744" t="n"/>
      <c r="AJ43" s="2744" t="n"/>
      <c r="AK43" s="2744" t="n"/>
      <c r="AL43" s="2744" t="n"/>
      <c r="AM43" s="2744" t="n"/>
      <c r="AN43" s="2744" t="n"/>
      <c r="AO43" s="2744" t="n"/>
      <c r="AP43" s="2744" t="n"/>
      <c r="AQ43" s="2744" t="n"/>
      <c r="AR43" s="2744" t="n"/>
      <c r="AS43" s="2744" t="n"/>
      <c r="AT43" s="2744" t="n"/>
      <c r="AU43" s="2744" t="n"/>
      <c r="AV43" s="2744" t="n"/>
      <c r="AW43" s="2744" t="n"/>
      <c r="AX43" s="2744" t="n"/>
      <c r="AY43" s="2744" t="n"/>
      <c r="AZ43" s="2744" t="n"/>
      <c r="BA43" s="2744" t="n"/>
      <c r="BB43" s="2744" t="n"/>
      <c r="BC43" s="2744" t="n"/>
      <c r="BD43" s="2744" t="n"/>
      <c r="BE43" s="2744" t="n"/>
      <c r="BF43" s="2744" t="n"/>
      <c r="BG43" s="2744" t="n"/>
      <c r="BH43" s="2744" t="n"/>
      <c r="BI43" s="2108" t="n"/>
      <c r="BJ43" s="2744" t="n"/>
      <c r="BK43" s="2744" t="n"/>
      <c r="BL43" s="2744" t="n"/>
      <c r="BM43" s="2744" t="n"/>
      <c r="BN43" s="2744" t="n"/>
      <c r="BO43" s="2744" t="n"/>
      <c r="BP43" s="2744" t="n"/>
      <c r="BQ43" s="2744" t="n"/>
      <c r="BR43" s="2744" t="n"/>
      <c r="BS43" s="2744" t="n"/>
      <c r="BT43" s="2744" t="n"/>
      <c r="BU43" s="2744" t="n"/>
      <c r="BV43" s="2744" t="n"/>
      <c r="BW43" s="2744" t="n"/>
      <c r="BX43" s="2744" t="n"/>
      <c r="BY43" s="2744" t="n"/>
      <c r="BZ43" s="2744" t="n"/>
      <c r="CA43" s="2744" t="n"/>
      <c r="CB43" s="2744" t="n"/>
      <c r="CC43" s="2744" t="n"/>
      <c r="CD43" s="2744" t="n"/>
      <c r="CE43" s="2744" t="n"/>
      <c r="CF43" s="2744" t="n"/>
      <c r="CG43" s="2744" t="n"/>
      <c r="CH43" s="2744" t="n"/>
      <c r="CI43" s="2744" t="n"/>
      <c r="CJ43" s="2744" t="n"/>
      <c r="CK43" s="2744" t="n"/>
      <c r="CL43" s="2744" t="n"/>
      <c r="CM43" s="2744" t="n"/>
      <c r="CN43" s="2744" t="n"/>
      <c r="CO43" s="2744" t="n"/>
      <c r="CP43" s="2744" t="n"/>
      <c r="CQ43" s="2744" t="n"/>
      <c r="CR43" s="3817">
        <f>CR9/1000000-'Opex Consolidés'!CR184</f>
        <v/>
      </c>
      <c r="CS43" s="3815" t="n">
        <v>-60.937851</v>
      </c>
      <c r="CT43" s="3815" t="n"/>
      <c r="CU43" s="3816" t="n"/>
      <c r="CV43" s="3816" t="n"/>
      <c r="CW43" s="3816" t="n"/>
      <c r="CX43" s="2113" t="n"/>
      <c r="CY43" s="3816" t="n"/>
      <c r="CZ43" s="3818" t="n"/>
      <c r="DA43" s="3819" t="n"/>
      <c r="DB43" s="3816" t="n"/>
      <c r="DC43" s="3816" t="n"/>
      <c r="DD43" s="3818" t="n"/>
      <c r="DE43" s="2698" t="n"/>
      <c r="DF43" s="34" t="n"/>
      <c r="DH43" s="2698" t="n"/>
      <c r="DJ43" s="2883" t="n"/>
      <c r="DK43" s="2883" t="n"/>
      <c r="DL43" s="2883" t="n"/>
      <c r="DM43" s="2883" t="n"/>
      <c r="DN43" s="2883" t="n"/>
      <c r="DO43" s="2883" t="n"/>
      <c r="DP43" s="2883" t="n"/>
      <c r="DQ43" s="2883" t="n"/>
      <c r="DR43" s="2883" t="n"/>
      <c r="DS43" s="2883" t="n"/>
      <c r="DT43" s="2883" t="n"/>
      <c r="DU43" s="2883" t="n"/>
      <c r="DV43" s="2883" t="n"/>
      <c r="DW43" s="2883" t="n"/>
      <c r="DX43" s="2811">
        <f>(CS43-CZ43)*10^6</f>
        <v/>
      </c>
      <c r="DY43" s="2811">
        <f>(CT43-DC43)*10^6</f>
        <v/>
      </c>
      <c r="DZ43" s="2811">
        <f>(CW43-DD43)*10^6</f>
        <v/>
      </c>
      <c r="EA43" s="2883" t="n"/>
    </row>
    <row customHeight="1" hidden="1" ht="15" outlineLevel="1" r="44" s="2557">
      <c r="B44" s="2744" t="inlineStr">
        <is>
          <t>capex</t>
        </is>
      </c>
      <c r="J44" s="2744" t="n"/>
      <c r="K44" s="2744" t="n"/>
      <c r="L44" s="2744" t="n"/>
      <c r="M44" s="2744" t="n"/>
      <c r="N44" s="2744" t="n"/>
      <c r="O44" s="2744" t="n"/>
      <c r="P44" s="2744" t="n"/>
      <c r="Q44" s="2744" t="n"/>
      <c r="R44" s="2744" t="n"/>
      <c r="S44" s="2744" t="n"/>
      <c r="T44" s="2744" t="n"/>
      <c r="U44" s="2744" t="n"/>
      <c r="V44" s="2744" t="n"/>
      <c r="W44" s="2744" t="n"/>
      <c r="X44" s="2744" t="n"/>
      <c r="Y44" s="2744" t="n"/>
      <c r="Z44" s="2744" t="n"/>
      <c r="AA44" s="2744" t="n"/>
      <c r="AB44" s="2744" t="n"/>
      <c r="AC44" s="2744" t="n"/>
      <c r="AD44" s="2744" t="n"/>
      <c r="AE44" s="2744" t="n"/>
      <c r="AF44" s="2744" t="n"/>
      <c r="AG44" s="2744" t="n"/>
      <c r="AH44" s="2744" t="n"/>
      <c r="AI44" s="2744" t="n"/>
      <c r="AJ44" s="2744" t="n"/>
      <c r="AK44" s="2744" t="n"/>
      <c r="AL44" s="2744" t="n"/>
      <c r="AM44" s="2744" t="n"/>
      <c r="AN44" s="2744" t="n"/>
      <c r="AO44" s="2744" t="n"/>
      <c r="AP44" s="2744" t="n"/>
      <c r="AQ44" s="2744" t="n"/>
      <c r="AR44" s="2744" t="n"/>
      <c r="AS44" s="2744" t="n"/>
      <c r="AT44" s="2744" t="n"/>
      <c r="AU44" s="2744" t="n"/>
      <c r="AV44" s="2744" t="n"/>
      <c r="AW44" s="2744" t="n"/>
      <c r="AX44" s="2744" t="n"/>
      <c r="AY44" s="2744" t="n"/>
      <c r="AZ44" s="2744" t="n"/>
      <c r="BA44" s="2744" t="n"/>
      <c r="BB44" s="2744" t="n"/>
      <c r="BC44" s="2744" t="n"/>
      <c r="BD44" s="2744" t="n"/>
      <c r="BE44" s="2744" t="n"/>
      <c r="BF44" s="2744" t="n"/>
      <c r="BG44" s="2744" t="n"/>
      <c r="BH44" s="2744" t="n"/>
      <c r="BI44" s="2108" t="n"/>
      <c r="BJ44" s="2744" t="n"/>
      <c r="BK44" s="2744" t="n"/>
      <c r="BL44" s="2744" t="n"/>
      <c r="BM44" s="2744" t="n"/>
      <c r="BN44" s="2744" t="n"/>
      <c r="BO44" s="2744" t="n"/>
      <c r="BP44" s="2744" t="n"/>
      <c r="BQ44" s="2744" t="n"/>
      <c r="BR44" s="2744" t="n"/>
      <c r="BS44" s="2744" t="n"/>
      <c r="BT44" s="2744" t="n"/>
      <c r="BU44" s="2744" t="n"/>
      <c r="BV44" s="2744" t="n"/>
      <c r="BW44" s="2744" t="n"/>
      <c r="BX44" s="2744" t="n"/>
      <c r="BY44" s="2744" t="n"/>
      <c r="BZ44" s="2744" t="n"/>
      <c r="CA44" s="2744" t="n"/>
      <c r="CB44" s="2744" t="n"/>
      <c r="CC44" s="2744" t="n"/>
      <c r="CD44" s="2744" t="n"/>
      <c r="CE44" s="2744" t="n"/>
      <c r="CF44" s="2744" t="n"/>
      <c r="CG44" s="2744" t="n"/>
      <c r="CH44" s="2744" t="n"/>
      <c r="CI44" s="2744" t="n"/>
      <c r="CJ44" s="2744" t="n"/>
      <c r="CK44" s="2744" t="n"/>
      <c r="CL44" s="2744" t="n"/>
      <c r="CM44" s="2744" t="n"/>
      <c r="CN44" s="2744" t="n"/>
      <c r="CO44" s="2744" t="n"/>
      <c r="CP44" s="2744" t="n"/>
      <c r="CQ44" s="2744" t="n"/>
      <c r="CR44" s="3817">
        <f>CR15/1000000+'Capex Consolidés'!CR7</f>
        <v/>
      </c>
      <c r="CS44" s="3815" t="n"/>
      <c r="CT44" s="3815" t="n"/>
      <c r="DA44" s="2619" t="n"/>
      <c r="DF44" s="34" t="n"/>
      <c r="DJ44" s="2883" t="n"/>
      <c r="DK44" s="2883" t="n"/>
      <c r="DL44" s="2883" t="n"/>
      <c r="DM44" s="2883" t="n"/>
      <c r="DN44" s="2883" t="n"/>
      <c r="DO44" s="2883" t="n"/>
      <c r="DP44" s="2883" t="n"/>
      <c r="DQ44" s="2883" t="n"/>
      <c r="DR44" s="2883" t="n"/>
      <c r="DS44" s="2883" t="n"/>
      <c r="DT44" s="2883" t="n"/>
      <c r="DU44" s="2883" t="n"/>
      <c r="DV44" s="2883" t="n"/>
      <c r="DW44" s="2883" t="n"/>
      <c r="DX44" s="2811">
        <f>(CS44-CZ44)*10^6</f>
        <v/>
      </c>
      <c r="DY44" s="2811">
        <f>(CT44-DC44)*10^6</f>
        <v/>
      </c>
      <c r="DZ44" s="2811">
        <f>(CW44-DD44)*10^6</f>
        <v/>
      </c>
      <c r="EA44" s="2883" t="n"/>
    </row>
    <row customHeight="1" hidden="1" ht="15" outlineLevel="1" r="45" s="2557">
      <c r="B45" s="2744" t="inlineStr">
        <is>
          <t>cffo</t>
        </is>
      </c>
      <c r="C45" s="2116" t="n"/>
      <c r="D45" s="226" t="n"/>
      <c r="E45" s="226" t="n"/>
      <c r="F45" s="226" t="n"/>
      <c r="G45" s="226" t="n"/>
      <c r="H45" s="226" t="n"/>
      <c r="I45" s="226" t="n"/>
      <c r="J45" s="2744" t="n"/>
      <c r="K45" s="2744" t="n"/>
      <c r="L45" s="2744" t="n"/>
      <c r="M45" s="2744" t="n"/>
      <c r="N45" s="2744" t="n"/>
      <c r="O45" s="2744" t="n"/>
      <c r="P45" s="2744" t="n"/>
      <c r="Q45" s="2744" t="n"/>
      <c r="R45" s="2744" t="n"/>
      <c r="S45" s="2744" t="n"/>
      <c r="T45" s="2744" t="n"/>
      <c r="U45" s="2744" t="n"/>
      <c r="V45" s="2744" t="n"/>
      <c r="W45" s="2744" t="n"/>
      <c r="X45" s="2744" t="n"/>
      <c r="Y45" s="2744" t="n"/>
      <c r="Z45" s="2744" t="n"/>
      <c r="AA45" s="2744" t="n"/>
      <c r="AB45" s="2744" t="n"/>
      <c r="AC45" s="2744" t="n"/>
      <c r="AD45" s="2744" t="n"/>
      <c r="AE45" s="2744" t="n"/>
      <c r="AF45" s="2744" t="n"/>
      <c r="AG45" s="2744" t="n"/>
      <c r="AH45" s="2744" t="n"/>
      <c r="AI45" s="2744" t="n"/>
      <c r="AJ45" s="2744" t="n"/>
      <c r="AK45" s="2744" t="n"/>
      <c r="AL45" s="2744" t="n"/>
      <c r="AM45" s="2744" t="n"/>
      <c r="AN45" s="2744" t="n"/>
      <c r="AO45" s="2744" t="n"/>
      <c r="AP45" s="2744" t="n"/>
      <c r="AQ45" s="2744" t="n"/>
      <c r="AR45" s="2744" t="n"/>
      <c r="AS45" s="2744" t="n"/>
      <c r="AT45" s="2744" t="n"/>
      <c r="AU45" s="2744" t="n"/>
      <c r="AV45" s="2744" t="n"/>
      <c r="AW45" s="2744" t="n"/>
      <c r="AX45" s="2744" t="n"/>
      <c r="AY45" s="2744" t="n"/>
      <c r="AZ45" s="2744" t="n"/>
      <c r="BA45" s="2744" t="n"/>
      <c r="BB45" s="2744" t="n"/>
      <c r="BC45" s="2744" t="n"/>
      <c r="BD45" s="2744" t="n"/>
      <c r="BE45" s="2744" t="n"/>
      <c r="BF45" s="2744" t="n"/>
      <c r="BG45" s="2744" t="n"/>
      <c r="BH45" s="2744" t="n"/>
      <c r="BI45" s="2108" t="n"/>
      <c r="BJ45" s="2744" t="n"/>
      <c r="BK45" s="2744" t="n"/>
      <c r="BL45" s="2744" t="n"/>
      <c r="BM45" s="2744" t="n"/>
      <c r="BN45" s="2744" t="n"/>
      <c r="BO45" s="2744" t="n"/>
      <c r="BP45" s="2744" t="n"/>
      <c r="BQ45" s="2744" t="n"/>
      <c r="BR45" s="2744" t="n"/>
      <c r="BS45" s="2744" t="n"/>
      <c r="BT45" s="2744" t="n"/>
      <c r="BU45" s="2744" t="n"/>
      <c r="BV45" s="2744" t="n"/>
      <c r="BW45" s="2744" t="n"/>
      <c r="BX45" s="2744" t="n"/>
      <c r="BY45" s="2744" t="n"/>
      <c r="BZ45" s="2744" t="n"/>
      <c r="CA45" s="2744" t="n"/>
      <c r="CB45" s="2744" t="n"/>
      <c r="CC45" s="2744" t="n"/>
      <c r="CD45" s="2744" t="n"/>
      <c r="CE45" s="2744" t="n"/>
      <c r="CF45" s="2744" t="n"/>
      <c r="CG45" s="2744" t="n"/>
      <c r="CH45" s="2744" t="n"/>
      <c r="CI45" s="2744" t="n"/>
      <c r="CJ45" s="2744" t="n"/>
      <c r="CK45" s="2744" t="n"/>
      <c r="CL45" s="2744" t="n"/>
      <c r="CM45" s="2744" t="n"/>
      <c r="CN45" s="2744" t="n"/>
      <c r="CO45" s="2744" t="n"/>
      <c r="CP45" s="2744" t="n"/>
      <c r="CQ45" s="2744" t="n"/>
      <c r="CR45" s="3820">
        <f>CR22/1000000-'Réalisé de trésorerie'!E36</f>
        <v/>
      </c>
      <c r="CS45" s="3815" t="n"/>
      <c r="CT45" s="3815">
        <f>1548000000-CR33</f>
        <v/>
      </c>
      <c r="DA45" s="2619" t="n"/>
      <c r="DF45" s="34" t="n"/>
      <c r="DJ45" s="2883" t="n"/>
      <c r="DK45" s="2883" t="n"/>
      <c r="DL45" s="2883" t="n"/>
      <c r="DM45" s="2883" t="n"/>
      <c r="DN45" s="2883" t="n"/>
      <c r="DO45" s="2883" t="n"/>
      <c r="DP45" s="2883" t="n"/>
      <c r="DQ45" s="2883" t="n"/>
      <c r="DR45" s="2883" t="n"/>
      <c r="DS45" s="2883" t="n"/>
      <c r="DT45" s="2883" t="n"/>
      <c r="DU45" s="2883" t="n"/>
      <c r="DV45" s="2883" t="n"/>
      <c r="DW45" s="2883" t="n"/>
      <c r="DX45" s="2811">
        <f>(CS45-CZ45)*10^6</f>
        <v/>
      </c>
      <c r="DY45" s="2811">
        <f>(CT45-DC45)*10^6</f>
        <v/>
      </c>
      <c r="DZ45" s="2811">
        <f>(CW45-DD45)*10^6</f>
        <v/>
      </c>
      <c r="EA45" s="2883" t="n"/>
    </row>
    <row customHeight="1" hidden="1" ht="15" outlineLevel="1" r="46" s="2557">
      <c r="B46" s="2744" t="inlineStr">
        <is>
          <t>interet</t>
        </is>
      </c>
      <c r="J46" s="2744" t="n"/>
      <c r="K46" s="2744" t="n"/>
      <c r="L46" s="2744" t="n"/>
      <c r="M46" s="2744" t="n"/>
      <c r="N46" s="2744" t="n"/>
      <c r="O46" s="2744" t="n"/>
      <c r="P46" s="2744" t="n"/>
      <c r="Q46" s="2744" t="n"/>
      <c r="R46" s="2744" t="n"/>
      <c r="S46" s="2744" t="n"/>
      <c r="T46" s="2744" t="n"/>
      <c r="U46" s="2744" t="n"/>
      <c r="V46" s="2744" t="n"/>
      <c r="W46" s="2744" t="n"/>
      <c r="X46" s="2744" t="n"/>
      <c r="Y46" s="2744" t="n"/>
      <c r="Z46" s="2744" t="n"/>
      <c r="AA46" s="2744" t="n"/>
      <c r="AB46" s="2744" t="n"/>
      <c r="AC46" s="2744" t="n"/>
      <c r="AD46" s="2744" t="n"/>
      <c r="AE46" s="2744" t="n"/>
      <c r="AF46" s="2744" t="n"/>
      <c r="AG46" s="2744" t="n"/>
      <c r="AH46" s="2744" t="n"/>
      <c r="AI46" s="2744" t="n"/>
      <c r="AJ46" s="2744" t="n"/>
      <c r="AK46" s="2744" t="n"/>
      <c r="AL46" s="2744" t="n"/>
      <c r="AM46" s="2744" t="n"/>
      <c r="AN46" s="2744" t="n"/>
      <c r="AO46" s="2744" t="n"/>
      <c r="AP46" s="2744" t="n"/>
      <c r="AQ46" s="2744" t="n"/>
      <c r="AR46" s="2744" t="n"/>
      <c r="AS46" s="2744" t="n"/>
      <c r="AT46" s="2744" t="n"/>
      <c r="AU46" s="2744" t="n"/>
      <c r="AV46" s="2744" t="n"/>
      <c r="AW46" s="2744" t="n"/>
      <c r="AX46" s="2744" t="n"/>
      <c r="AY46" s="2744" t="n"/>
      <c r="AZ46" s="2744" t="n"/>
      <c r="BA46" s="2744" t="n"/>
      <c r="BB46" s="2744" t="n"/>
      <c r="BC46" s="2744" t="n"/>
      <c r="BD46" s="2744" t="n"/>
      <c r="BE46" s="2744" t="n"/>
      <c r="BF46" s="2744" t="n"/>
      <c r="BG46" s="2744" t="n"/>
      <c r="BH46" s="2744" t="n"/>
      <c r="BI46" s="2108" t="n"/>
      <c r="BJ46" s="2744" t="n"/>
      <c r="BK46" s="2744" t="n"/>
      <c r="BL46" s="2744" t="n"/>
      <c r="BM46" s="2744" t="n"/>
      <c r="BN46" s="2744" t="n"/>
      <c r="BO46" s="2744" t="n"/>
      <c r="BP46" s="2744" t="n"/>
      <c r="BQ46" s="2744" t="n"/>
      <c r="BR46" s="2744" t="n"/>
      <c r="BS46" s="2744" t="n"/>
      <c r="BT46" s="2744" t="n"/>
      <c r="BU46" s="2744" t="n"/>
      <c r="BV46" s="2744" t="n"/>
      <c r="BW46" s="2744" t="n"/>
      <c r="BX46" s="2744" t="n"/>
      <c r="BY46" s="2744" t="n"/>
      <c r="BZ46" s="2744" t="n"/>
      <c r="CA46" s="2744" t="n"/>
      <c r="CB46" s="2744" t="n"/>
      <c r="CC46" s="2744" t="n"/>
      <c r="CD46" s="2744" t="n"/>
      <c r="CE46" s="2744" t="n"/>
      <c r="CF46" s="2744" t="n"/>
      <c r="CG46" s="2744" t="n"/>
      <c r="CH46" s="2744" t="n"/>
      <c r="CI46" s="2744" t="n"/>
      <c r="CJ46" s="2744" t="n"/>
      <c r="CK46" s="2744" t="n"/>
      <c r="CL46" s="2744" t="n"/>
      <c r="CM46" s="2744" t="n"/>
      <c r="CN46" s="2744" t="n"/>
      <c r="CO46" s="2744" t="n"/>
      <c r="CP46" s="2744" t="n"/>
      <c r="CQ46" s="2744" t="n"/>
      <c r="CR46" s="3817">
        <f>CR24+'Réalisé de trésorerie'!E48*1000000</f>
        <v/>
      </c>
      <c r="CS46" s="3815" t="n"/>
      <c r="CT46" s="3815" t="n"/>
      <c r="CW46" s="2598" t="n"/>
      <c r="DA46" s="3819" t="n"/>
      <c r="DB46" s="2598" t="n"/>
      <c r="DC46" s="2598" t="n"/>
      <c r="DF46" s="34" t="n"/>
      <c r="DJ46" s="2883" t="n"/>
      <c r="DK46" s="2883" t="n"/>
      <c r="DL46" s="2883" t="n"/>
      <c r="DM46" s="2883" t="n"/>
      <c r="DN46" s="2883" t="n"/>
      <c r="DO46" s="2883" t="n"/>
      <c r="DP46" s="2883" t="n"/>
      <c r="DQ46" s="2883" t="n"/>
      <c r="DR46" s="2883" t="n"/>
      <c r="DS46" s="2883" t="n"/>
      <c r="DT46" s="2883" t="n"/>
      <c r="DU46" s="2883" t="n"/>
      <c r="DV46" s="2883" t="n"/>
      <c r="DW46" s="2883" t="n"/>
      <c r="DX46" s="2811">
        <f>(CS46-CZ46)*10^6</f>
        <v/>
      </c>
      <c r="DY46" s="2811">
        <f>(CT46-DC46)*10^6</f>
        <v/>
      </c>
      <c r="DZ46" s="2811">
        <f>(CW46-DD46)*10^6</f>
        <v/>
      </c>
      <c r="EA46" s="2883" t="n"/>
    </row>
    <row customHeight="1" hidden="1" ht="15" outlineLevel="1" r="47" s="2557">
      <c r="B47" s="2744" t="inlineStr">
        <is>
          <t>dettes brutes</t>
        </is>
      </c>
      <c r="J47" s="2744" t="n"/>
      <c r="K47" s="2744" t="n"/>
      <c r="L47" s="2744" t="n"/>
      <c r="M47" s="2744" t="n"/>
      <c r="N47" s="2744" t="n"/>
      <c r="O47" s="2744" t="n"/>
      <c r="P47" s="2744" t="n"/>
      <c r="Q47" s="2744" t="n"/>
      <c r="R47" s="2744" t="n"/>
      <c r="S47" s="2744" t="n"/>
      <c r="T47" s="2744" t="n"/>
      <c r="U47" s="2744" t="n"/>
      <c r="V47" s="2744" t="n"/>
      <c r="W47" s="2744" t="n"/>
      <c r="X47" s="2744" t="n"/>
      <c r="Y47" s="2744" t="n"/>
      <c r="Z47" s="2744" t="n"/>
      <c r="AA47" s="2744" t="n"/>
      <c r="AB47" s="2744" t="n"/>
      <c r="AC47" s="2744" t="n"/>
      <c r="AD47" s="2744" t="n"/>
      <c r="AE47" s="2744" t="n"/>
      <c r="AF47" s="2744" t="n"/>
      <c r="AG47" s="2744" t="n"/>
      <c r="AH47" s="2744" t="n"/>
      <c r="AI47" s="2744" t="n"/>
      <c r="AJ47" s="2744" t="n"/>
      <c r="AK47" s="2744" t="n"/>
      <c r="AL47" s="2744" t="n"/>
      <c r="AM47" s="2744" t="n"/>
      <c r="AN47" s="2744" t="n"/>
      <c r="AO47" s="2744" t="n"/>
      <c r="AP47" s="2744" t="n"/>
      <c r="AQ47" s="2744" t="n"/>
      <c r="AR47" s="2744" t="n"/>
      <c r="AS47" s="2744" t="n"/>
      <c r="AT47" s="2744" t="n"/>
      <c r="AU47" s="2744" t="n"/>
      <c r="AV47" s="2744" t="n"/>
      <c r="AW47" s="2744" t="n"/>
      <c r="AX47" s="2744" t="n"/>
      <c r="AY47" s="2744" t="n"/>
      <c r="AZ47" s="2744" t="n"/>
      <c r="BA47" s="2744" t="n"/>
      <c r="BB47" s="2744" t="n"/>
      <c r="BC47" s="2744" t="n"/>
      <c r="BD47" s="2744" t="n"/>
      <c r="BE47" s="2744" t="n"/>
      <c r="BF47" s="2744" t="n"/>
      <c r="BG47" s="2744" t="n"/>
      <c r="BH47" s="2744" t="n"/>
      <c r="BI47" s="2108" t="n"/>
      <c r="BJ47" s="2744" t="n"/>
      <c r="BK47" s="2744" t="n"/>
      <c r="BL47" s="2744" t="n"/>
      <c r="BM47" s="2744" t="n"/>
      <c r="BN47" s="2744" t="n"/>
      <c r="BO47" s="2744" t="n"/>
      <c r="BP47" s="2744" t="n"/>
      <c r="BQ47" s="2744" t="n"/>
      <c r="BR47" s="2744" t="n"/>
      <c r="BS47" s="2744" t="n"/>
      <c r="BT47" s="2744" t="n"/>
      <c r="BU47" s="2744" t="n"/>
      <c r="BV47" s="2744" t="n"/>
      <c r="BW47" s="2744" t="n"/>
      <c r="BX47" s="2744" t="n"/>
      <c r="BY47" s="2744" t="n"/>
      <c r="BZ47" s="2744" t="n"/>
      <c r="CA47" s="2744" t="n"/>
      <c r="CB47" s="2744" t="n"/>
      <c r="CC47" s="2744" t="n"/>
      <c r="CD47" s="2744" t="n"/>
      <c r="CE47" s="2744" t="n"/>
      <c r="CF47" s="2744" t="n"/>
      <c r="CG47" s="2744" t="n"/>
      <c r="CH47" s="2744" t="n"/>
      <c r="CI47" s="2744" t="n"/>
      <c r="CJ47" s="2744" t="n"/>
      <c r="CK47" s="2744" t="n"/>
      <c r="CL47" s="2744" t="n"/>
      <c r="CM47" s="2744" t="n"/>
      <c r="CN47" s="2744" t="n"/>
      <c r="CO47" s="2744" t="n"/>
      <c r="CP47" s="2744" t="n"/>
      <c r="CQ47" s="2744" t="n"/>
      <c r="CR47" s="3821">
        <f>CR37+'Réalisé de trésorerie'!Q77*1000000</f>
        <v/>
      </c>
      <c r="CS47" s="3815" t="n"/>
      <c r="CT47" s="3815" t="n"/>
      <c r="DA47" s="3819" t="n"/>
      <c r="DB47" s="2598" t="n"/>
      <c r="DC47" s="2598" t="n"/>
      <c r="DF47" s="34" t="n"/>
      <c r="DJ47" s="2883" t="n"/>
      <c r="DK47" s="2883" t="n"/>
      <c r="DL47" s="2883" t="n"/>
      <c r="DM47" s="2883" t="n"/>
      <c r="DN47" s="2883" t="n"/>
      <c r="DO47" s="2883" t="n"/>
      <c r="DP47" s="2883" t="n"/>
      <c r="DQ47" s="2883" t="n"/>
      <c r="DR47" s="2883" t="n"/>
      <c r="DS47" s="2883" t="n"/>
      <c r="DT47" s="2883" t="n"/>
      <c r="DU47" s="2883" t="n"/>
      <c r="DV47" s="2883" t="n"/>
      <c r="DW47" s="2883" t="n"/>
      <c r="DX47" s="2811">
        <f>(CS47-CZ47)*10^6</f>
        <v/>
      </c>
      <c r="DY47" s="2811">
        <f>(CT47-DC47)*10^6</f>
        <v/>
      </c>
      <c r="DZ47" s="2811">
        <f>(CW47-DD47)*10^6</f>
        <v/>
      </c>
      <c r="EA47" s="2883" t="n"/>
    </row>
    <row collapsed="1" customHeight="1" ht="15" r="48" s="2557">
      <c r="J48" s="2744" t="n"/>
      <c r="K48" s="2744" t="n"/>
      <c r="L48" s="2744" t="n"/>
      <c r="M48" s="2744" t="n"/>
      <c r="N48" s="2744" t="n"/>
      <c r="O48" s="2744" t="n"/>
      <c r="P48" s="2744" t="n"/>
      <c r="Q48" s="2744" t="n"/>
      <c r="R48" s="2744" t="n"/>
      <c r="S48" s="2744" t="n"/>
      <c r="T48" s="2744" t="n"/>
      <c r="U48" s="2744" t="n"/>
      <c r="V48" s="2744" t="n"/>
      <c r="W48" s="2744" t="n"/>
      <c r="X48" s="2744" t="n"/>
      <c r="Y48" s="2744" t="n"/>
      <c r="Z48" s="2744" t="n"/>
      <c r="AA48" s="2744" t="n"/>
      <c r="AB48" s="2744" t="n"/>
      <c r="AC48" s="2744" t="n"/>
      <c r="AD48" s="2744" t="n"/>
      <c r="AE48" s="2744" t="n"/>
      <c r="AF48" s="2744" t="n"/>
      <c r="AG48" s="2744" t="n"/>
      <c r="AH48" s="2744" t="n"/>
      <c r="AI48" s="2744" t="n"/>
      <c r="AJ48" s="2744" t="n"/>
      <c r="AK48" s="2744" t="n"/>
      <c r="AL48" s="2744" t="n"/>
      <c r="AM48" s="2744" t="n"/>
      <c r="AN48" s="2744" t="n"/>
      <c r="AO48" s="2744" t="n"/>
      <c r="AP48" s="2744" t="n"/>
      <c r="AQ48" s="2744" t="n"/>
      <c r="AR48" s="2744" t="n"/>
      <c r="AS48" s="2744" t="n"/>
      <c r="AT48" s="2744" t="n"/>
      <c r="AU48" s="2744" t="n"/>
      <c r="AV48" s="2744" t="n"/>
      <c r="AW48" s="2744" t="n"/>
      <c r="AX48" s="2744" t="n"/>
      <c r="AY48" s="2744" t="n"/>
      <c r="AZ48" s="2744" t="n"/>
      <c r="BA48" s="2744" t="n"/>
      <c r="BB48" s="2744" t="n"/>
      <c r="BC48" s="2744" t="n"/>
      <c r="BD48" s="2744" t="n"/>
      <c r="BE48" s="2744" t="n"/>
      <c r="BF48" s="2744" t="n"/>
      <c r="BG48" s="2744" t="n"/>
      <c r="BH48" s="2744" t="n"/>
      <c r="BI48" s="2108" t="n"/>
      <c r="BJ48" s="2744" t="n"/>
      <c r="BK48" s="2744" t="n"/>
      <c r="BL48" s="2744" t="n"/>
      <c r="BM48" s="2744" t="n"/>
      <c r="BN48" s="2744" t="n"/>
      <c r="BO48" s="2744" t="n"/>
      <c r="BP48" s="2744" t="n"/>
      <c r="BQ48" s="2744" t="n"/>
      <c r="BR48" s="2744" t="n"/>
      <c r="BS48" s="2744" t="n"/>
      <c r="BT48" s="2744" t="n"/>
      <c r="BU48" s="2744" t="n"/>
      <c r="BV48" s="2744" t="n"/>
      <c r="BW48" s="2744" t="n"/>
      <c r="BX48" s="2744" t="n"/>
      <c r="BY48" s="2744" t="n"/>
      <c r="BZ48" s="2744" t="n"/>
      <c r="CA48" s="2744" t="n"/>
      <c r="CB48" s="2744" t="n"/>
      <c r="CC48" s="2744" t="n"/>
      <c r="CD48" s="2744" t="n"/>
      <c r="CE48" s="2744" t="n"/>
      <c r="CF48" s="2744" t="n"/>
      <c r="CG48" s="2744" t="n"/>
      <c r="CH48" s="2744" t="n"/>
      <c r="CI48" s="2744" t="n"/>
      <c r="CJ48" s="2744" t="n"/>
      <c r="CK48" s="2744" t="n"/>
      <c r="CL48" s="2744" t="n"/>
      <c r="CM48" s="2744" t="n"/>
      <c r="CN48" s="2744" t="n"/>
      <c r="CO48" s="2744" t="n"/>
      <c r="CP48" s="2744" t="n"/>
      <c r="CQ48" s="2744" t="n"/>
      <c r="CR48" s="3822">
        <f>CR7-SUM(CJ7,CB7,BT7,BK7,BC7,AU7,AL7,AD7,V7,P7,J7,D7)</f>
        <v/>
      </c>
      <c r="CS48" s="3823" t="n"/>
      <c r="CT48" s="3823" t="n"/>
      <c r="DA48" s="3819" t="n"/>
      <c r="DB48" s="2598" t="n"/>
      <c r="DC48" s="2598" t="n"/>
      <c r="DF48" s="34" t="n"/>
      <c r="DX48" s="2811">
        <f>(CS48-CZ48)*10^6</f>
        <v/>
      </c>
      <c r="DY48" s="2811">
        <f>(CT48-DC48)*10^6</f>
        <v/>
      </c>
      <c r="DZ48" s="2811">
        <f>(CW48-DD48)*10^6</f>
        <v/>
      </c>
    </row>
    <row customHeight="1" ht="12.75" r="49" s="2557">
      <c r="B49" s="1102" t="n"/>
      <c r="J49" s="2122" t="n"/>
      <c r="CJ49" s="2122" t="n"/>
      <c r="CR49" s="2740" t="n"/>
      <c r="CS49" s="2696" t="n"/>
      <c r="CT49" s="2696" t="n"/>
      <c r="CZ49" s="2747" t="n"/>
      <c r="DA49" s="2667" t="n"/>
      <c r="DB49" s="2721" t="n"/>
      <c r="DC49" s="2721" t="n"/>
      <c r="DD49" s="2747" t="n"/>
      <c r="DE49" s="2721" t="n"/>
      <c r="DF49" s="224" t="n"/>
      <c r="DG49" s="224" t="n"/>
      <c r="DH49" s="2721" t="n"/>
      <c r="DX49" s="2811">
        <f>(CS49-CZ49)*10^6</f>
        <v/>
      </c>
      <c r="DY49" s="2811">
        <f>(CT49-DC49)*10^6</f>
        <v/>
      </c>
      <c r="DZ49" s="2811">
        <f>(CW49-DD49)*10^6</f>
        <v/>
      </c>
    </row>
    <row customHeight="1" ht="12.75" r="50" s="2557">
      <c r="B50" s="1102" t="n"/>
      <c r="CR50" s="2696" t="n"/>
      <c r="CS50" s="2696" t="n"/>
      <c r="CT50" s="2696" t="n"/>
      <c r="CZ50" s="2747" t="n"/>
      <c r="DA50" s="2667" t="n"/>
      <c r="DB50" s="2721" t="n"/>
      <c r="DC50" s="2721" t="n"/>
      <c r="DD50" s="2747" t="n"/>
      <c r="DE50" s="2721" t="n"/>
      <c r="DF50" s="224" t="n"/>
      <c r="DG50" s="224" t="n"/>
      <c r="DH50" s="2721" t="n"/>
      <c r="DX50" s="2811">
        <f>(CS50-CZ50)*10^6</f>
        <v/>
      </c>
      <c r="DY50" s="2811">
        <f>(CT50-DC50)*10^6</f>
        <v/>
      </c>
      <c r="DZ50" s="2811">
        <f>(CW50-DD50)*10^6</f>
        <v/>
      </c>
    </row>
    <row customHeight="1" ht="12.75" r="51" s="2557">
      <c r="B51" s="1102" t="n"/>
      <c r="CR51" s="2696" t="n"/>
      <c r="CS51" s="2696" t="n"/>
      <c r="CT51" s="2696" t="n"/>
      <c r="CZ51" s="2747" t="n"/>
      <c r="DA51" s="2667" t="n"/>
      <c r="DB51" s="2721" t="n"/>
      <c r="DC51" s="2721" t="n"/>
      <c r="DD51" s="2747" t="n"/>
      <c r="DE51" s="2721" t="n"/>
      <c r="DF51" s="224" t="n"/>
      <c r="DG51" s="224" t="n"/>
      <c r="DH51" s="2721" t="n"/>
      <c r="DX51" s="2811">
        <f>(CS51-CZ51)*10^6</f>
        <v/>
      </c>
      <c r="DY51" s="2811">
        <f>(CT51-DC51)*10^6</f>
        <v/>
      </c>
      <c r="DZ51" s="2811">
        <f>(CW51-DD51)*10^6</f>
        <v/>
      </c>
    </row>
    <row r="52">
      <c r="B52" s="1102" t="n"/>
      <c r="CR52" s="2696" t="n"/>
      <c r="CS52" s="2696" t="n"/>
      <c r="CT52" s="2696" t="n"/>
      <c r="DA52" s="2619" t="n"/>
      <c r="DF52" s="34" t="n"/>
      <c r="DX52" s="2811">
        <f>(CS52-CZ52)*10^6</f>
        <v/>
      </c>
      <c r="DY52" s="2811">
        <f>(CT52-DC52)*10^6</f>
        <v/>
      </c>
      <c r="DZ52" s="2811">
        <f>(CW52-DD52)*10^6</f>
        <v/>
      </c>
    </row>
    <row r="53">
      <c r="CK53" s="2696" t="n"/>
      <c r="CS53" s="2696" t="n"/>
      <c r="CT53" s="2696" t="n"/>
      <c r="DA53" s="2619" t="n"/>
      <c r="DF53" s="34" t="n"/>
      <c r="DX53" s="2811">
        <f>(CS53-CZ53)*10^6</f>
        <v/>
      </c>
      <c r="DY53" s="2811">
        <f>(CT53-DC53)*10^6</f>
        <v/>
      </c>
      <c r="DZ53" s="2811">
        <f>(CW53-DD53)*10^6</f>
        <v/>
      </c>
    </row>
    <row r="54">
      <c r="DA54" s="2619" t="n"/>
      <c r="DF54" s="34" t="n"/>
      <c r="DX54" s="2811">
        <f>(CS54-CZ54)*10^6</f>
        <v/>
      </c>
      <c r="DY54" s="2811">
        <f>(CT54-DC54)*10^6</f>
        <v/>
      </c>
      <c r="DZ54" s="2811">
        <f>(CW54-DD54)*10^6</f>
        <v/>
      </c>
    </row>
    <row r="55">
      <c r="DA55" s="2619" t="n"/>
      <c r="DF55" s="34" t="n"/>
      <c r="DX55" s="2811">
        <f>(CS55-CZ55)*10^6</f>
        <v/>
      </c>
      <c r="DY55" s="2811">
        <f>(CT55-DC55)*10^6</f>
        <v/>
      </c>
      <c r="DZ55" s="2811">
        <f>(CW55-DD55)*10^6</f>
        <v/>
      </c>
    </row>
    <row r="56">
      <c r="DA56" s="2619" t="n"/>
      <c r="DF56" s="34" t="n"/>
      <c r="DX56" s="2811">
        <f>(CS56-CZ56)*10^6</f>
        <v/>
      </c>
      <c r="DY56" s="2811">
        <f>(CT56-DC56)*10^6</f>
        <v/>
      </c>
      <c r="DZ56" s="2811">
        <f>(CW56-DD56)*10^6</f>
        <v/>
      </c>
    </row>
    <row r="57">
      <c r="DA57" s="2619" t="n"/>
      <c r="DF57" s="34" t="n"/>
      <c r="DX57" s="2811">
        <f>(CS57-CZ57)*10^6</f>
        <v/>
      </c>
      <c r="DY57" s="2811">
        <f>(CT57-DC57)*10^6</f>
        <v/>
      </c>
      <c r="DZ57" s="2811">
        <f>(CW57-DD57)*10^6</f>
        <v/>
      </c>
    </row>
    <row r="58">
      <c r="DA58" s="2619" t="n"/>
      <c r="DF58" s="34" t="n"/>
      <c r="DX58" s="2811">
        <f>(CS58-CZ58)*10^6</f>
        <v/>
      </c>
      <c r="DY58" s="2811">
        <f>(CT58-DC58)*10^6</f>
        <v/>
      </c>
      <c r="DZ58" s="2811">
        <f>(CW58-DD58)*10^6</f>
        <v/>
      </c>
    </row>
    <row r="59">
      <c r="CR59" s="33" t="n"/>
      <c r="DA59" s="2619" t="n"/>
      <c r="DF59" s="34" t="n"/>
      <c r="DX59" s="2811">
        <f>(CS59-CZ59)*10^6</f>
        <v/>
      </c>
      <c r="DY59" s="2811">
        <f>(CT59-DC59)*10^6</f>
        <v/>
      </c>
      <c r="DZ59" s="2811">
        <f>(CW59-DD59)*10^6</f>
        <v/>
      </c>
    </row>
    <row r="60">
      <c r="DX60" s="2811">
        <f>(CS60-CZ60)*10^6</f>
        <v/>
      </c>
      <c r="DY60" s="2811">
        <f>(CT60-DC60)*10^6</f>
        <v/>
      </c>
      <c r="DZ60" s="2811">
        <f>(CW60-DD60)*10^6</f>
        <v/>
      </c>
    </row>
    <row r="61">
      <c r="DX61" s="2811">
        <f>(CS61-CZ61)*10^6</f>
        <v/>
      </c>
      <c r="DY61" s="2811">
        <f>(CT61-DC61)*10^6</f>
        <v/>
      </c>
      <c r="DZ61" s="2811">
        <f>(CW61-DD61)*10^6</f>
        <v/>
      </c>
    </row>
    <row r="62">
      <c r="DX62" s="2811">
        <f>(CS62-CZ62)*10^6</f>
        <v/>
      </c>
      <c r="DY62" s="2811">
        <f>(CT62-DC62)*10^6</f>
        <v/>
      </c>
      <c r="DZ62" s="2811">
        <f>(CW62-DD62)*10^6</f>
        <v/>
      </c>
    </row>
    <row r="63">
      <c r="DX63" s="2811">
        <f>(CS63-CZ63)*10^6</f>
        <v/>
      </c>
      <c r="DY63" s="2811">
        <f>(CT63-DC63)*10^6</f>
        <v/>
      </c>
      <c r="DZ63" s="2811">
        <f>(CW63-DD63)*10^6</f>
        <v/>
      </c>
    </row>
    <row r="64">
      <c r="DX64" s="2811">
        <f>(CS64-CZ64)*10^6</f>
        <v/>
      </c>
      <c r="DY64" s="2811">
        <f>(CT64-DC64)*10^6</f>
        <v/>
      </c>
      <c r="DZ64" s="2811">
        <f>(CW64-DD64)*10^6</f>
        <v/>
      </c>
    </row>
    <row r="65">
      <c r="DX65" s="2811">
        <f>(CS65-CZ65)*10^6</f>
        <v/>
      </c>
      <c r="DY65" s="2811">
        <f>(CT65-DC65)*10^6</f>
        <v/>
      </c>
      <c r="DZ65" s="2811">
        <f>(CW65-DD65)*10^6</f>
        <v/>
      </c>
    </row>
    <row r="66">
      <c r="DX66" s="2811">
        <f>(CS66-CZ66)*10^6</f>
        <v/>
      </c>
      <c r="DY66" s="2811">
        <f>(CT66-DC66)*10^6</f>
        <v/>
      </c>
      <c r="DZ66" s="2811">
        <f>(CW66-DD66)*10^6</f>
        <v/>
      </c>
    </row>
    <row r="67">
      <c r="DX67" s="2811">
        <f>(CS67-CZ67)*10^6</f>
        <v/>
      </c>
      <c r="DY67" s="2811">
        <f>(CT67-DC67)*10^6</f>
        <v/>
      </c>
      <c r="DZ67" s="2811">
        <f>(CW67-DD67)*10^6</f>
        <v/>
      </c>
    </row>
    <row r="68"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557" width="4.5"/>
    <col customWidth="1" max="3" min="3" style="2557" width="52.5"/>
    <col customWidth="1" max="4" min="4" style="2557" width="16.5"/>
    <col customWidth="1" max="5" min="5" style="2557" width="15.33203125"/>
    <col customWidth="1" max="6" min="6" style="2557" width="21.83203125"/>
    <col customWidth="1" max="7" min="7" style="2557" width="14.5"/>
    <col customWidth="1" max="8" min="8" style="2557" width="17.5"/>
    <col customWidth="1" hidden="1" max="9" min="9" style="2557" width="16.83203125"/>
    <col customWidth="1" hidden="1" max="10" min="10" style="2557" width="16.6640625"/>
    <col customWidth="1" hidden="1" max="11" min="11" style="2557" width="17.83203125"/>
    <col customWidth="1" hidden="1" max="12" min="12" style="2557" width="16.5"/>
    <col customWidth="1" max="13" min="13" style="2557" width="17.83203125"/>
    <col customWidth="1" max="14" min="14" style="2557" width="15.83203125"/>
    <col customWidth="1" max="15" min="15" style="2557" width="16.6640625"/>
    <col customWidth="1" max="16" min="16" style="2557" width="15.83203125"/>
    <col customWidth="1" max="18" min="17" style="2557" width="18.6640625"/>
    <col customWidth="1" max="19" min="19" style="2557" width="19.33203125"/>
    <col customWidth="1" max="20" min="20" style="2557" width="21.5"/>
  </cols>
  <sheetData>
    <row customFormat="1" customHeight="1" ht="21" r="1" s="2123">
      <c r="B1" s="2124" t="n"/>
      <c r="C1" s="2124" t="n"/>
      <c r="D1" s="2124" t="n"/>
      <c r="E1" s="2124" t="n"/>
      <c r="F1" s="2124" t="n"/>
      <c r="G1" s="2124" t="n"/>
      <c r="H1" s="2124" t="n"/>
      <c r="I1" s="2124" t="n"/>
      <c r="J1" s="2124" t="n"/>
      <c r="K1" s="2124" t="n"/>
      <c r="L1" s="2125" t="n"/>
      <c r="M1" s="2125" t="n"/>
      <c r="N1" s="2125" t="n"/>
      <c r="O1" s="2125" t="n"/>
      <c r="P1" s="2125" t="n"/>
      <c r="Q1" s="2126" t="n"/>
      <c r="R1" s="2126" t="n"/>
    </row>
    <row customFormat="1" customHeight="1" ht="14" r="2" s="2123">
      <c r="F2" s="2123" t="n">
        <v>0</v>
      </c>
      <c r="G2" s="3824" t="n"/>
      <c r="H2" s="3825" t="n"/>
      <c r="I2" s="3825" t="n"/>
      <c r="J2" s="3825" t="n"/>
      <c r="K2" s="3825" t="n">
        <v>0</v>
      </c>
      <c r="L2" s="3826" t="n">
        <v>0</v>
      </c>
      <c r="M2" s="3826" t="n"/>
      <c r="N2" s="3826" t="n"/>
      <c r="O2" s="3826" t="n"/>
      <c r="P2" s="3826" t="n"/>
      <c r="Q2" s="2126" t="n"/>
      <c r="R2" s="2126" t="n"/>
    </row>
    <row customFormat="1" customHeight="1" ht="34.5" r="3" s="2130">
      <c r="B3" s="2602" t="inlineStr">
        <is>
          <t>DESIGNATIONS</t>
        </is>
      </c>
      <c r="C3" s="3827" t="n"/>
      <c r="D3" s="2603" t="inlineStr">
        <is>
          <t>TOTAL 2024</t>
        </is>
      </c>
      <c r="E3" s="2603" t="inlineStr">
        <is>
          <t>TOTAL 2025</t>
        </is>
      </c>
      <c r="F3" s="2131" t="inlineStr">
        <is>
          <t>REALISATIONS
2025</t>
        </is>
      </c>
      <c r="G3" s="2604" t="inlineStr">
        <is>
          <t>REALISATIONS 2025</t>
        </is>
      </c>
      <c r="H3" s="2642" t="n"/>
      <c r="I3" s="2642" t="n"/>
      <c r="J3" s="2642" t="n"/>
      <c r="K3" s="2642" t="n"/>
      <c r="L3" s="2642" t="n"/>
      <c r="M3" s="2642" t="n"/>
      <c r="N3" s="2642" t="n"/>
      <c r="O3" s="2642" t="n"/>
      <c r="P3" s="2642" t="n"/>
      <c r="Q3" s="2642" t="n"/>
      <c r="R3" s="2132" t="n"/>
    </row>
    <row customFormat="1" customHeight="1" ht="21.75" r="4" s="2130">
      <c r="B4" s="3828" t="n"/>
      <c r="C4" s="3829" t="n"/>
      <c r="D4" s="3830" t="n"/>
      <c r="E4" s="3830" t="n"/>
      <c r="F4" s="2133" t="inlineStr">
        <is>
          <t>JANVIER</t>
        </is>
      </c>
      <c r="G4" s="2134" t="inlineStr">
        <is>
          <t>FEVRIER</t>
        </is>
      </c>
      <c r="H4" s="2135" t="inlineStr">
        <is>
          <t>MARS</t>
        </is>
      </c>
      <c r="I4" s="2135" t="inlineStr">
        <is>
          <t>AVRIL</t>
        </is>
      </c>
      <c r="J4" s="2135" t="inlineStr">
        <is>
          <t>MAI</t>
        </is>
      </c>
      <c r="K4" s="2135" t="inlineStr">
        <is>
          <t>JUIN</t>
        </is>
      </c>
      <c r="L4" s="2135" t="inlineStr">
        <is>
          <t>JUILLET</t>
        </is>
      </c>
      <c r="M4" s="2135" t="inlineStr">
        <is>
          <t>AOÛT</t>
        </is>
      </c>
      <c r="N4" s="2135" t="inlineStr">
        <is>
          <t>SEPTEMBRE</t>
        </is>
      </c>
      <c r="O4" s="2135" t="inlineStr">
        <is>
          <t>OCTOBRE</t>
        </is>
      </c>
      <c r="P4" s="2135" t="inlineStr">
        <is>
          <t>NOVEMBRE</t>
        </is>
      </c>
      <c r="Q4" s="2135" t="inlineStr">
        <is>
          <t>DECEMBRE</t>
        </is>
      </c>
      <c r="R4" s="2132" t="n"/>
    </row>
    <row customFormat="1" customHeight="1" ht="9.75" r="5" s="3831">
      <c r="A5" s="3832" t="inlineStr">
        <is>
          <t>EXPLOITATION</t>
        </is>
      </c>
      <c r="B5" s="3833" t="n"/>
      <c r="C5" s="3834" t="n"/>
      <c r="D5" s="3835" t="n"/>
      <c r="E5" s="3835" t="n"/>
      <c r="F5" s="3836" t="n"/>
      <c r="G5" s="3836" t="n"/>
      <c r="H5" s="3836" t="n"/>
      <c r="I5" s="3836" t="n"/>
      <c r="J5" s="3836" t="n"/>
      <c r="K5" s="3836" t="n"/>
      <c r="L5" s="3836" t="n"/>
      <c r="M5" s="3836" t="n"/>
      <c r="N5" s="3836" t="n"/>
      <c r="O5" s="3836" t="n"/>
      <c r="P5" s="3836" t="n"/>
      <c r="Q5" s="3836" t="n"/>
      <c r="R5" s="3837" t="n"/>
    </row>
    <row customFormat="1" customHeight="1" ht="14" r="6" s="3838">
      <c r="A6" s="3839" t="n"/>
      <c r="B6" s="3840" t="inlineStr">
        <is>
          <t>+</t>
        </is>
      </c>
      <c r="C6" s="3841" t="inlineStr">
        <is>
          <t>RECETTES D'EXPLOITATION</t>
        </is>
      </c>
      <c r="D6" s="3842" t="n">
        <v>12695.623311</v>
      </c>
      <c r="E6" s="3842" t="n">
        <v>11978.147704</v>
      </c>
      <c r="F6" s="3842" t="n">
        <v>1443.865185</v>
      </c>
      <c r="G6" s="3842" t="n">
        <v>933.03315</v>
      </c>
      <c r="H6" s="3842" t="n">
        <v>738.277962</v>
      </c>
      <c r="I6" s="3842" t="n">
        <v>1114.713652</v>
      </c>
      <c r="J6" s="3842" t="n">
        <v>729.520627</v>
      </c>
      <c r="K6" s="3842" t="n">
        <v>513.629764</v>
      </c>
      <c r="L6" s="3842" t="n">
        <v>2211.256435</v>
      </c>
      <c r="M6" s="3842" t="n">
        <v>991.144035</v>
      </c>
      <c r="N6" s="3842" t="n">
        <v>409.750993</v>
      </c>
      <c r="O6" s="3842" t="n">
        <v>849.894697</v>
      </c>
      <c r="P6" s="3842" t="n">
        <v>781.599212</v>
      </c>
      <c r="Q6" s="3842" t="n">
        <v>1261.461992</v>
      </c>
      <c r="R6" s="3843" t="n"/>
      <c r="S6" s="3843" t="n"/>
      <c r="T6" s="3843" t="n"/>
      <c r="U6" s="3843" t="n"/>
      <c r="V6" s="3843" t="n"/>
      <c r="W6" s="3843" t="n"/>
      <c r="X6" s="3843" t="n"/>
      <c r="Y6" s="3843" t="n"/>
      <c r="Z6" s="3843" t="n"/>
      <c r="AA6" s="3843" t="n"/>
      <c r="AB6" s="3843" t="n"/>
    </row>
    <row customFormat="1" customHeight="1" ht="14" r="7" s="3838">
      <c r="A7" s="3839" t="n"/>
      <c r="B7" s="3840" t="inlineStr">
        <is>
          <t>+</t>
        </is>
      </c>
      <c r="C7" s="3841" t="inlineStr">
        <is>
          <t>RECETTES INTERCO INTERNATIONALES</t>
        </is>
      </c>
      <c r="D7" s="3842" t="n">
        <v>1686.475854</v>
      </c>
      <c r="E7" s="3842">
        <f>SUM(F7:Q7)</f>
        <v/>
      </c>
      <c r="F7" s="3842" t="n"/>
      <c r="G7" s="3842" t="n"/>
      <c r="H7" s="3842" t="n"/>
      <c r="I7" s="3842" t="n"/>
      <c r="J7" s="3842" t="n"/>
      <c r="K7" s="3842" t="n"/>
      <c r="L7" s="3842" t="n"/>
      <c r="M7" s="3842" t="n"/>
      <c r="N7" s="3842" t="n"/>
      <c r="O7" s="3842" t="n"/>
      <c r="P7" s="3842" t="n"/>
      <c r="Q7" s="3842" t="n"/>
      <c r="R7" s="3843" t="n"/>
      <c r="S7" s="3843" t="n"/>
      <c r="T7" s="3843" t="n"/>
      <c r="U7" s="3843" t="n"/>
      <c r="V7" s="3843" t="n"/>
      <c r="W7" s="3843" t="n"/>
      <c r="X7" s="3843" t="n"/>
      <c r="Y7" s="3843" t="n"/>
      <c r="Z7" s="3843" t="n"/>
      <c r="AA7" s="3843" t="n"/>
      <c r="AB7" s="3843" t="n"/>
    </row>
    <row customFormat="1" customHeight="1" ht="14" r="8" s="3838">
      <c r="A8" s="3839" t="n"/>
      <c r="B8" s="3840" t="inlineStr">
        <is>
          <t>+</t>
        </is>
      </c>
      <c r="C8" s="3841" t="inlineStr">
        <is>
          <t>RECETTES INTERCO NATIONALES</t>
        </is>
      </c>
      <c r="D8" s="3842" t="n">
        <v>967.84271</v>
      </c>
      <c r="E8" s="3842" t="n">
        <v>4649.601317</v>
      </c>
      <c r="F8" s="3842" t="n">
        <v>608.523317</v>
      </c>
      <c r="G8" s="3842" t="n">
        <v>304.681933</v>
      </c>
      <c r="H8" s="3842" t="n">
        <v>123.14214</v>
      </c>
      <c r="I8" s="3842" t="n"/>
      <c r="J8" s="3842" t="n"/>
      <c r="K8" s="3842" t="n"/>
      <c r="L8" s="3842" t="n"/>
      <c r="M8" s="3842" t="n"/>
      <c r="N8" s="3842" t="n"/>
      <c r="O8" s="3842" t="n">
        <v>2631.629408</v>
      </c>
      <c r="P8" s="3842" t="n"/>
      <c r="Q8" s="3842" t="n">
        <v>981.624519</v>
      </c>
      <c r="R8" s="3843" t="n">
        <v>0</v>
      </c>
      <c r="S8" s="3843" t="n"/>
      <c r="T8" s="3843" t="n"/>
      <c r="U8" s="3843" t="n"/>
      <c r="V8" s="3843" t="n"/>
      <c r="W8" s="3843" t="n"/>
      <c r="X8" s="3843" t="n"/>
      <c r="Y8" s="3843" t="n"/>
      <c r="Z8" s="3843" t="n"/>
      <c r="AA8" s="3843" t="n"/>
      <c r="AB8" s="3843" t="n"/>
    </row>
    <row customFormat="1" customHeight="1" ht="14" r="9" s="3838">
      <c r="A9" s="3839" t="n"/>
      <c r="B9" s="3840" t="inlineStr">
        <is>
          <t>+</t>
        </is>
      </c>
      <c r="C9" s="3841" t="inlineStr">
        <is>
          <t xml:space="preserve">RECETTES CONVENTIONS </t>
        </is>
      </c>
      <c r="D9" s="3842" t="n">
        <v>126562.4971649069</v>
      </c>
      <c r="E9" s="3842" t="n">
        <v>97048.29686869279</v>
      </c>
      <c r="F9" s="3842" t="n">
        <v>9772.111054420899</v>
      </c>
      <c r="G9" s="3842" t="n">
        <v>9492.358977493301</v>
      </c>
      <c r="H9" s="3842" t="n">
        <v>5071.2680122709</v>
      </c>
      <c r="I9" s="3842" t="n">
        <v>11326.5221336376</v>
      </c>
      <c r="J9" s="3842" t="n">
        <v>6867.2651350522</v>
      </c>
      <c r="K9" s="3842" t="n">
        <v>4237.208036273671</v>
      </c>
      <c r="L9" s="3842" t="n">
        <v>10355.32305234366</v>
      </c>
      <c r="M9" s="3842" t="n">
        <v>9170.085791707601</v>
      </c>
      <c r="N9" s="3842" t="n">
        <v>5124.603983391367</v>
      </c>
      <c r="O9" s="3842" t="n">
        <v>10099.8321728204</v>
      </c>
      <c r="P9" s="3842" t="n">
        <v>8144.456990984005</v>
      </c>
      <c r="Q9" s="3842" t="n">
        <v>7387.261528297199</v>
      </c>
      <c r="R9" s="3843" t="n"/>
      <c r="S9" s="3843" t="n"/>
      <c r="T9" s="3843" t="n"/>
      <c r="U9" s="3843" t="n"/>
      <c r="V9" s="3843" t="n"/>
      <c r="W9" s="3843" t="n"/>
      <c r="X9" s="3843" t="n"/>
      <c r="Y9" s="3843" t="n"/>
      <c r="Z9" s="3843" t="n"/>
      <c r="AA9" s="3843" t="n"/>
      <c r="AB9" s="3843" t="n"/>
    </row>
    <row customFormat="1" customHeight="1" ht="7.5" r="10" s="3838">
      <c r="A10" s="3839" t="n"/>
      <c r="B10" s="3840" t="n"/>
      <c r="C10" s="3841" t="n"/>
      <c r="D10" s="3844" t="n"/>
      <c r="E10" s="3842" t="n"/>
      <c r="F10" s="3842" t="n"/>
      <c r="G10" s="3842" t="n"/>
      <c r="H10" s="3842" t="n"/>
      <c r="I10" s="3842" t="n"/>
      <c r="J10" s="3842" t="n"/>
      <c r="K10" s="3842" t="n"/>
      <c r="L10" s="3842" t="n"/>
      <c r="M10" s="3842" t="n"/>
      <c r="N10" s="3842" t="n"/>
      <c r="O10" s="3842" t="n"/>
      <c r="P10" s="3842" t="n"/>
      <c r="Q10" s="3842" t="n"/>
      <c r="R10" s="3843" t="n"/>
      <c r="S10" s="3843" t="n"/>
      <c r="T10" s="3843" t="n"/>
      <c r="U10" s="3843" t="n"/>
      <c r="V10" s="3843" t="n"/>
      <c r="W10" s="3843" t="n"/>
      <c r="X10" s="3843" t="n"/>
      <c r="Y10" s="3843" t="n"/>
      <c r="Z10" s="3843" t="n"/>
      <c r="AA10" s="3843" t="n"/>
      <c r="AB10" s="3843" t="n"/>
    </row>
    <row customFormat="1" customHeight="1" ht="14" r="11" s="3838">
      <c r="A11" s="3839" t="n"/>
      <c r="B11" s="3845" t="inlineStr">
        <is>
          <t xml:space="preserve">   (A) TOTAL ENCAISSEMENTS         </t>
        </is>
      </c>
      <c r="C11" s="3846" t="n"/>
      <c r="D11" s="3847" t="n">
        <v>141912.4390399069</v>
      </c>
      <c r="E11" s="3847" t="n">
        <v>113676.0458896928</v>
      </c>
      <c r="F11" s="3847" t="n">
        <v>11824.4995564209</v>
      </c>
      <c r="G11" s="3847" t="n">
        <v>10730.0740604933</v>
      </c>
      <c r="H11" s="3847" t="n">
        <v>5932.6881142709</v>
      </c>
      <c r="I11" s="3847" t="n">
        <v>12441.2357856376</v>
      </c>
      <c r="J11" s="3847" t="n">
        <v>7596.7857620522</v>
      </c>
      <c r="K11" s="3847" t="n">
        <v>4750.837800273671</v>
      </c>
      <c r="L11" s="3847" t="n">
        <v>12566.57948734366</v>
      </c>
      <c r="M11" s="3847" t="n">
        <v>10161.2298267076</v>
      </c>
      <c r="N11" s="3847" t="n">
        <v>5534.354976391367</v>
      </c>
      <c r="O11" s="3847" t="n">
        <v>13581.3562778204</v>
      </c>
      <c r="P11" s="3847" t="n">
        <v>8926.056202984004</v>
      </c>
      <c r="Q11" s="3847" t="n">
        <v>9630.3480392972</v>
      </c>
      <c r="R11" s="3843" t="n"/>
      <c r="S11" s="3843" t="n"/>
      <c r="T11" s="3843" t="n"/>
      <c r="U11" s="3843" t="n"/>
      <c r="V11" s="3843" t="n"/>
      <c r="W11" s="3843" t="n"/>
      <c r="X11" s="3843" t="n"/>
      <c r="Y11" s="3843" t="n"/>
      <c r="Z11" s="3843" t="n"/>
      <c r="AA11" s="3843" t="n"/>
      <c r="AB11" s="3843" t="n"/>
    </row>
    <row customFormat="1" customHeight="1" ht="15.75" r="12" s="3838">
      <c r="A12" s="3839" t="n"/>
      <c r="B12" s="3848" t="n"/>
      <c r="C12" s="3849" t="inlineStr">
        <is>
          <t xml:space="preserve">        ENCAISSEMENTS CUMULES</t>
        </is>
      </c>
      <c r="D12" s="3850" t="n">
        <v>141912.4390399069</v>
      </c>
      <c r="E12" s="3851" t="n">
        <v>113676.0458896928</v>
      </c>
      <c r="F12" s="3851" t="n">
        <v>11824.4995564209</v>
      </c>
      <c r="G12" s="3851" t="n">
        <v>10730.0740604933</v>
      </c>
      <c r="H12" s="3851" t="n">
        <v>5932.6881142709</v>
      </c>
      <c r="I12" s="3851" t="n">
        <v>12441.2357856376</v>
      </c>
      <c r="J12" s="3851" t="n">
        <v>7596.7857620522</v>
      </c>
      <c r="K12" s="3851" t="n">
        <v>4750.837800273671</v>
      </c>
      <c r="L12" s="3851" t="n">
        <v>12566.57948734366</v>
      </c>
      <c r="M12" s="3851" t="n">
        <v>10161.2298267076</v>
      </c>
      <c r="N12" s="3851" t="n">
        <v>5534.354976391367</v>
      </c>
      <c r="O12" s="3851" t="n">
        <v>13581.3562778204</v>
      </c>
      <c r="P12" s="3851" t="n">
        <v>8926.056202984004</v>
      </c>
      <c r="Q12" s="3851" t="n">
        <v>9630.3480392972</v>
      </c>
      <c r="R12" s="3843" t="n"/>
      <c r="S12" s="3843" t="n"/>
      <c r="T12" s="3843" t="n"/>
      <c r="U12" s="3843" t="n"/>
      <c r="V12" s="3843" t="n"/>
      <c r="W12" s="3843" t="n"/>
      <c r="X12" s="3843" t="n"/>
      <c r="Y12" s="3843" t="n"/>
      <c r="Z12" s="3843" t="n"/>
      <c r="AA12" s="3843" t="n"/>
      <c r="AB12" s="3843" t="n"/>
    </row>
    <row customFormat="1" customHeight="1" ht="7.5" r="13" s="3852">
      <c r="A13" s="3839" t="n"/>
      <c r="B13" s="3853" t="n"/>
      <c r="C13" s="3854" t="n"/>
      <c r="D13" s="3854" t="n"/>
      <c r="E13" s="3855">
        <f>SUM(F13:Q13)</f>
        <v/>
      </c>
      <c r="F13" s="3855" t="n"/>
      <c r="G13" s="3855" t="n"/>
      <c r="H13" s="3855" t="n"/>
      <c r="I13" s="3855" t="n"/>
      <c r="J13" s="3855" t="n"/>
      <c r="K13" s="3855" t="n"/>
      <c r="L13" s="3855" t="n"/>
      <c r="M13" s="3855" t="n"/>
      <c r="N13" s="3855" t="n"/>
      <c r="O13" s="3855" t="n"/>
      <c r="P13" s="3855" t="n"/>
      <c r="Q13" s="3855" t="n"/>
      <c r="R13" s="3843" t="n"/>
      <c r="S13" s="3843" t="n"/>
      <c r="T13" s="3843" t="n"/>
      <c r="U13" s="3843" t="n"/>
      <c r="V13" s="3843" t="n"/>
      <c r="W13" s="3843" t="n"/>
      <c r="X13" s="3843" t="n"/>
      <c r="Y13" s="3843" t="n"/>
      <c r="Z13" s="3843" t="n"/>
      <c r="AA13" s="3843" t="n"/>
      <c r="AB13" s="3843" t="n"/>
    </row>
    <row customFormat="1" customHeight="1" ht="14" r="14" s="3838">
      <c r="A14" s="3839" t="n"/>
      <c r="B14" s="3856" t="n"/>
      <c r="C14" s="3857" t="inlineStr">
        <is>
          <t>DECAISSEMENTS D'EXPLOITATION</t>
        </is>
      </c>
      <c r="D14" s="3858" t="n">
        <v>85356.1348353106</v>
      </c>
      <c r="E14" s="3858" t="n">
        <v>67950.73644916149</v>
      </c>
      <c r="F14" s="3858" t="n">
        <v>6102.675405911865</v>
      </c>
      <c r="G14" s="3858" t="n">
        <v>5852.096877449154</v>
      </c>
      <c r="H14" s="3858" t="n">
        <v>5635.25235482409</v>
      </c>
      <c r="I14" s="3858" t="n">
        <v>6224.605929148982</v>
      </c>
      <c r="J14" s="3858" t="n">
        <v>6040.593847000001</v>
      </c>
      <c r="K14" s="3858" t="n">
        <v>4955.00134260272</v>
      </c>
      <c r="L14" s="3858" t="n">
        <v>5405.753951833314</v>
      </c>
      <c r="M14" s="3858" t="n">
        <v>5563.071070794068</v>
      </c>
      <c r="N14" s="3858" t="n">
        <v>3295.824783027</v>
      </c>
      <c r="O14" s="3858" t="n">
        <v>4786.420276287798</v>
      </c>
      <c r="P14" s="3858" t="n">
        <v>5494.399978319992</v>
      </c>
      <c r="Q14" s="3858" t="n">
        <v>8595.040631962504</v>
      </c>
      <c r="R14" s="3843" t="n"/>
      <c r="S14" s="3843" t="n"/>
      <c r="T14" s="3843" t="n"/>
      <c r="U14" s="3843" t="n"/>
      <c r="V14" s="3843" t="n"/>
      <c r="W14" s="3843" t="n"/>
      <c r="X14" s="3843" t="n"/>
      <c r="Y14" s="3843" t="n"/>
      <c r="Z14" s="3843" t="n"/>
      <c r="AA14" s="3843" t="n"/>
      <c r="AB14" s="3843" t="n"/>
    </row>
    <row customFormat="1" customHeight="1" ht="14" r="15" s="3838">
      <c r="A15" s="3839" t="n"/>
      <c r="B15" s="3840" t="inlineStr">
        <is>
          <t>+</t>
        </is>
      </c>
      <c r="C15" s="3841" t="inlineStr">
        <is>
          <t>INTERCOS  NATIONALES</t>
        </is>
      </c>
      <c r="D15" s="3842" t="n">
        <v>2208.506687</v>
      </c>
      <c r="E15" s="3842" t="n">
        <v>3540.830682</v>
      </c>
      <c r="F15" s="3842" t="n">
        <v>528.7880740000001</v>
      </c>
      <c r="G15" s="3842" t="n">
        <v>517.316899</v>
      </c>
      <c r="H15" s="3842" t="n">
        <v>600.11933</v>
      </c>
      <c r="I15" s="3842" t="n">
        <v>268.605186</v>
      </c>
      <c r="J15" s="3842" t="n"/>
      <c r="K15" s="3842" t="n"/>
      <c r="L15" s="3842" t="n">
        <v>250.296667</v>
      </c>
      <c r="M15" s="3842" t="n">
        <v>709.309735</v>
      </c>
      <c r="N15" s="3842" t="n"/>
      <c r="O15" s="3842" t="n">
        <v>315.75227</v>
      </c>
      <c r="P15" s="3842" t="n"/>
      <c r="Q15" s="3842" t="n">
        <v>350.642521</v>
      </c>
      <c r="R15" s="3843" t="n">
        <v>0</v>
      </c>
      <c r="S15" s="3843" t="n"/>
      <c r="T15" s="3843" t="n"/>
      <c r="U15" s="3843" t="n"/>
      <c r="V15" s="3843" t="n"/>
      <c r="W15" s="3843" t="n"/>
      <c r="X15" s="3843" t="n"/>
      <c r="Y15" s="3843" t="n"/>
      <c r="Z15" s="3843" t="n"/>
      <c r="AA15" s="3843" t="n"/>
      <c r="AB15" s="3843" t="n"/>
    </row>
    <row customFormat="1" customHeight="1" ht="14" r="16" s="3838">
      <c r="A16" s="3839" t="n"/>
      <c r="B16" s="3840" t="inlineStr">
        <is>
          <t>+</t>
        </is>
      </c>
      <c r="C16" s="3841" t="inlineStr">
        <is>
          <t>INTERCOS  INTERNATIONALES</t>
        </is>
      </c>
      <c r="D16" s="3842" t="n">
        <v>416.6611612734001</v>
      </c>
      <c r="E16" s="3842" t="n">
        <v>113.832737</v>
      </c>
      <c r="F16" s="3842" t="n">
        <v>15.337544</v>
      </c>
      <c r="G16" s="3842" t="n"/>
      <c r="H16" s="3842" t="n"/>
      <c r="I16" s="3842" t="n"/>
      <c r="J16" s="3842" t="n"/>
      <c r="K16" s="3842" t="n"/>
      <c r="L16" s="3842" t="n">
        <v>87.19715600000001</v>
      </c>
      <c r="M16" s="3842" t="n"/>
      <c r="N16" s="3842" t="n"/>
      <c r="O16" s="3842" t="n"/>
      <c r="P16" s="3842" t="n"/>
      <c r="Q16" s="3842" t="n">
        <v>11.298037</v>
      </c>
      <c r="R16" s="3843" t="n"/>
      <c r="S16" s="3843" t="n"/>
      <c r="T16" s="3843" t="n"/>
      <c r="U16" s="3843" t="n"/>
      <c r="V16" s="3843" t="n"/>
      <c r="W16" s="3843" t="n"/>
      <c r="X16" s="3843" t="n"/>
      <c r="Y16" s="3843" t="n"/>
      <c r="Z16" s="3843" t="n"/>
      <c r="AA16" s="3843" t="n"/>
      <c r="AB16" s="3843" t="n"/>
    </row>
    <row customFormat="1" customHeight="1" ht="14" r="17" s="3838">
      <c r="A17" s="3839" t="n"/>
      <c r="B17" s="3840" t="inlineStr">
        <is>
          <t>+</t>
        </is>
      </c>
      <c r="C17" s="3841" t="inlineStr">
        <is>
          <t>AUTRES ACHATS</t>
        </is>
      </c>
      <c r="D17" s="3842" t="n">
        <v>24901.58587708143</v>
      </c>
      <c r="E17" s="3842" t="n">
        <v>21683.153556</v>
      </c>
      <c r="F17" s="3842" t="n">
        <v>1856.355727</v>
      </c>
      <c r="G17" s="3842" t="n">
        <v>2159.488132</v>
      </c>
      <c r="H17" s="3842" t="n">
        <v>1159.974028</v>
      </c>
      <c r="I17" s="3842" t="n">
        <v>1938.85131</v>
      </c>
      <c r="J17" s="3842" t="n">
        <v>1433.776978</v>
      </c>
      <c r="K17" s="3842" t="n">
        <v>1959.830371</v>
      </c>
      <c r="L17" s="3842" t="n">
        <v>2003.668382</v>
      </c>
      <c r="M17" s="3842" t="n">
        <v>1609.045075</v>
      </c>
      <c r="N17" s="3842" t="n">
        <v>1089.431896</v>
      </c>
      <c r="O17" s="3842" t="n">
        <v>1882.655242</v>
      </c>
      <c r="P17" s="3842" t="n">
        <v>2955.929599</v>
      </c>
      <c r="Q17" s="3842" t="n">
        <v>1634.146816</v>
      </c>
      <c r="R17" s="3843" t="n"/>
      <c r="S17" s="3843" t="n"/>
      <c r="T17" s="3843" t="n"/>
      <c r="U17" s="3843" t="n"/>
      <c r="V17" s="3843" t="n"/>
      <c r="W17" s="3843" t="n"/>
      <c r="X17" s="3843" t="n"/>
      <c r="Y17" s="3843" t="n"/>
      <c r="Z17" s="3843" t="n"/>
      <c r="AA17" s="3843" t="n"/>
      <c r="AB17" s="3843" t="n"/>
    </row>
    <row customFormat="1" customHeight="1" ht="14" r="18" s="3838">
      <c r="A18" s="3839" t="n"/>
      <c r="B18" s="3840" t="inlineStr">
        <is>
          <t>+</t>
        </is>
      </c>
      <c r="C18" s="3841" t="inlineStr">
        <is>
          <t>IMPOTS &amp; TAXES</t>
        </is>
      </c>
      <c r="D18" s="3842" t="n">
        <v>17175.89745835105</v>
      </c>
      <c r="E18" s="3842" t="n">
        <v>11129.81473397879</v>
      </c>
      <c r="F18" s="3842" t="n">
        <v>1592.698897</v>
      </c>
      <c r="G18" s="3842" t="n">
        <v>827.754319</v>
      </c>
      <c r="H18" s="3842" t="n">
        <v>1060.26588974225</v>
      </c>
      <c r="I18" s="3842" t="n">
        <v>1104.246011777118</v>
      </c>
      <c r="J18" s="3842" t="n">
        <v>815.65075</v>
      </c>
      <c r="K18" s="3842" t="n">
        <v>834.470677</v>
      </c>
      <c r="L18" s="3842" t="n">
        <v>1012.164003758814</v>
      </c>
      <c r="M18" s="3842" t="n">
        <v>1123.337343331356</v>
      </c>
      <c r="N18" s="3842" t="n">
        <v>668.998238027</v>
      </c>
      <c r="O18" s="3842" t="n">
        <v>612.393406925424</v>
      </c>
      <c r="P18" s="3842" t="n">
        <v>652.512444389831</v>
      </c>
      <c r="Q18" s="3842" t="n">
        <v>825.322753027</v>
      </c>
      <c r="R18" s="3843" t="n"/>
      <c r="S18" s="3843" t="n"/>
      <c r="T18" s="3843" t="n"/>
      <c r="U18" s="3843" t="n"/>
      <c r="V18" s="3843" t="n"/>
      <c r="W18" s="3843" t="n"/>
      <c r="X18" s="3843" t="n"/>
      <c r="Y18" s="3843" t="n"/>
      <c r="Z18" s="3843" t="n"/>
      <c r="AA18" s="3843" t="n"/>
      <c r="AB18" s="3843" t="n"/>
    </row>
    <row customFormat="1" customHeight="1" ht="14" r="19" s="3838">
      <c r="A19" s="3839" t="n"/>
      <c r="B19" s="3840" t="inlineStr">
        <is>
          <t>+</t>
        </is>
      </c>
      <c r="C19" s="3841" t="inlineStr">
        <is>
          <t>T.V.A</t>
        </is>
      </c>
      <c r="D19" s="3842" t="n">
        <v>9416.808562959663</v>
      </c>
      <c r="E19" s="3842" t="n">
        <v>7807.146166949155</v>
      </c>
      <c r="F19" s="3842" t="n">
        <v>240.097799</v>
      </c>
      <c r="G19" s="3842" t="n">
        <v>747.4023570000001</v>
      </c>
      <c r="H19" s="3842" t="n">
        <v>288.967291</v>
      </c>
      <c r="I19" s="3842" t="n">
        <v>865.9518691176271</v>
      </c>
      <c r="J19" s="3842" t="n">
        <v>494.476817</v>
      </c>
      <c r="K19" s="3842" t="n">
        <v>709.220809</v>
      </c>
      <c r="L19" s="3842" t="n">
        <v>768.5382094199998</v>
      </c>
      <c r="M19" s="3842" t="n">
        <v>776.09236</v>
      </c>
      <c r="N19" s="3842" t="n">
        <v>448.67067</v>
      </c>
      <c r="O19" s="3842" t="n">
        <v>621.0871394115255</v>
      </c>
      <c r="P19" s="3842" t="n">
        <v>618.061516</v>
      </c>
      <c r="Q19" s="3842" t="n">
        <v>1228.579330000003</v>
      </c>
      <c r="R19" s="3843" t="n"/>
      <c r="S19" s="3843" t="n"/>
      <c r="T19" s="3843" t="n"/>
      <c r="U19" s="3843" t="n"/>
      <c r="V19" s="3843" t="n"/>
      <c r="W19" s="3843" t="n"/>
      <c r="X19" s="3843" t="n"/>
      <c r="Y19" s="3843" t="n"/>
      <c r="Z19" s="3843" t="n"/>
      <c r="AA19" s="3843" t="n"/>
      <c r="AB19" s="3843" t="n"/>
    </row>
    <row customFormat="1" customHeight="1" ht="14" r="20" s="3838">
      <c r="A20" s="3839" t="n"/>
      <c r="B20" s="3840" t="inlineStr">
        <is>
          <t>+</t>
        </is>
      </c>
      <c r="C20" s="3841" t="inlineStr">
        <is>
          <t>CHARGES DE PERSONNEL</t>
        </is>
      </c>
      <c r="D20" s="3842" t="n">
        <v>2749.999155</v>
      </c>
      <c r="E20" s="3842" t="n">
        <v>2567.557511</v>
      </c>
      <c r="F20" s="3842" t="n">
        <v>190.369997</v>
      </c>
      <c r="G20" s="3842" t="n">
        <v>438.53747</v>
      </c>
      <c r="H20" s="3842" t="n">
        <v>16.564419</v>
      </c>
      <c r="I20" s="3842" t="n">
        <v>356.372218</v>
      </c>
      <c r="J20" s="3842" t="n">
        <v>165.721697</v>
      </c>
      <c r="K20" s="3842" t="n">
        <v>30.360172</v>
      </c>
      <c r="L20" s="3842" t="n">
        <v>165.718941</v>
      </c>
      <c r="M20" s="3842" t="n">
        <v>191.371157</v>
      </c>
      <c r="N20" s="3842" t="n"/>
      <c r="O20" s="3842" t="n">
        <v>356.27002</v>
      </c>
      <c r="P20" s="3842" t="n">
        <v>196.747733</v>
      </c>
      <c r="Q20" s="3842" t="n">
        <v>459.523687</v>
      </c>
      <c r="R20" s="3843" t="n"/>
      <c r="S20" s="3843" t="n"/>
      <c r="T20" s="3843" t="n"/>
      <c r="U20" s="3843" t="n"/>
      <c r="V20" s="3843" t="n"/>
      <c r="W20" s="3843" t="n"/>
      <c r="X20" s="3843" t="n"/>
      <c r="Y20" s="3843" t="n"/>
      <c r="Z20" s="3843" t="n"/>
      <c r="AA20" s="3843" t="n"/>
      <c r="AB20" s="3843" t="n"/>
    </row>
    <row customFormat="1" customHeight="1" ht="14" r="21" s="3838">
      <c r="A21" s="3839" t="n"/>
      <c r="B21" s="3840" t="inlineStr">
        <is>
          <t>+</t>
        </is>
      </c>
      <c r="C21" s="3841" t="inlineStr">
        <is>
          <t>REGIES</t>
        </is>
      </c>
      <c r="D21" s="3842" t="n">
        <v>23948.78836707288</v>
      </c>
      <c r="E21" s="3842" t="n">
        <v>15920.48749254746</v>
      </c>
      <c r="F21" s="3842" t="n">
        <v>1277.829426911865</v>
      </c>
      <c r="G21" s="3842" t="n">
        <v>768.706495449153</v>
      </c>
      <c r="H21" s="3842" t="n">
        <v>2200.439362938983</v>
      </c>
      <c r="I21" s="3842" t="n">
        <v>1151.461119254237</v>
      </c>
      <c r="J21" s="3842" t="n">
        <v>2702.070158</v>
      </c>
      <c r="K21" s="3842" t="n">
        <v>775.507213</v>
      </c>
      <c r="L21" s="3842" t="n">
        <v>714.841717</v>
      </c>
      <c r="M21" s="3842" t="n">
        <v>784.7633084627121</v>
      </c>
      <c r="N21" s="3842" t="n">
        <v>677.545426</v>
      </c>
      <c r="O21" s="3842" t="n">
        <v>637.5187819508475</v>
      </c>
      <c r="P21" s="3842" t="n">
        <v>636.782550579661</v>
      </c>
      <c r="Q21" s="3842" t="n">
        <v>3593.021933</v>
      </c>
      <c r="R21" s="3843" t="n"/>
      <c r="S21" s="3843" t="n"/>
      <c r="T21" s="3843" t="n"/>
      <c r="U21" s="3843" t="n"/>
      <c r="V21" s="3843" t="n"/>
      <c r="W21" s="3843" t="n"/>
      <c r="X21" s="3843" t="n"/>
      <c r="Y21" s="3843" t="n"/>
      <c r="Z21" s="3843" t="n"/>
      <c r="AA21" s="3843" t="n"/>
      <c r="AB21" s="3843" t="n"/>
    </row>
    <row customFormat="1" customHeight="1" ht="18" r="22" s="3838">
      <c r="A22" s="3839" t="n"/>
      <c r="B22" s="3840" t="inlineStr">
        <is>
          <t>+</t>
        </is>
      </c>
      <c r="C22" s="3841" t="inlineStr">
        <is>
          <t>AUTRES CHARGES MOOVMONEY</t>
        </is>
      </c>
      <c r="D22" s="3841" t="n">
        <v>4537.887566572175</v>
      </c>
      <c r="E22" s="3842" t="n">
        <v>5187.913569686077</v>
      </c>
      <c r="F22" s="3842" t="n">
        <v>401.1979409999999</v>
      </c>
      <c r="G22" s="3842" t="n">
        <v>392.8912049999999</v>
      </c>
      <c r="H22" s="3842" t="n">
        <v>308.922034142857</v>
      </c>
      <c r="I22" s="3842" t="n">
        <v>539.118215</v>
      </c>
      <c r="J22" s="3842" t="n">
        <v>428.8974470000001</v>
      </c>
      <c r="K22" s="3842" t="n">
        <v>645.6121006027199</v>
      </c>
      <c r="L22" s="3842" t="n">
        <v>403.3288756545001</v>
      </c>
      <c r="M22" s="3842" t="n">
        <v>369.152092</v>
      </c>
      <c r="N22" s="3842" t="n">
        <v>411.178553</v>
      </c>
      <c r="O22" s="3842" t="n">
        <v>360.7434159999998</v>
      </c>
      <c r="P22" s="3842" t="n">
        <v>434.3661353505001</v>
      </c>
      <c r="Q22" s="3842" t="n">
        <v>492.5055549355002</v>
      </c>
      <c r="R22" s="3843" t="n"/>
      <c r="S22" s="3843" t="n"/>
      <c r="T22" s="3843" t="n"/>
      <c r="U22" s="3843" t="n"/>
      <c r="V22" s="3843" t="n"/>
      <c r="W22" s="3843" t="n"/>
      <c r="X22" s="3843" t="n"/>
      <c r="Y22" s="3843" t="n"/>
      <c r="Z22" s="3843" t="n"/>
      <c r="AA22" s="3843" t="n"/>
      <c r="AB22" s="3843" t="n"/>
    </row>
    <row customFormat="1" customHeight="1" ht="18" r="23" s="3838">
      <c r="A23" s="3839" t="n"/>
      <c r="B23" s="3856" t="n"/>
      <c r="C23" s="3857" t="inlineStr">
        <is>
          <t>DEPENSES D'INVESTISSEMENTS</t>
        </is>
      </c>
      <c r="D23" s="3858" t="n">
        <v>15570.74608559626</v>
      </c>
      <c r="E23" s="3858" t="n">
        <v>20071.653349</v>
      </c>
      <c r="F23" s="3858" t="n">
        <v>1281.745283</v>
      </c>
      <c r="G23" s="3858" t="n">
        <v>623.764004</v>
      </c>
      <c r="H23" s="3858" t="n">
        <v>358.827806</v>
      </c>
      <c r="I23" s="3858" t="n">
        <v>2876.903738</v>
      </c>
      <c r="J23" s="3858" t="n">
        <v>902.984689</v>
      </c>
      <c r="K23" s="3858" t="n">
        <v>1594.965608</v>
      </c>
      <c r="L23" s="3858" t="n">
        <v>2092.956258</v>
      </c>
      <c r="M23" s="3858" t="n">
        <v>915.323231</v>
      </c>
      <c r="N23" s="3858" t="n">
        <v>1474.53919</v>
      </c>
      <c r="O23" s="3858" t="n">
        <v>4275.599657</v>
      </c>
      <c r="P23" s="3858" t="n">
        <v>380.841156</v>
      </c>
      <c r="Q23" s="3858" t="n">
        <v>3293.202729</v>
      </c>
      <c r="R23" s="3843" t="n"/>
      <c r="S23" s="3843" t="n"/>
      <c r="T23" s="3843" t="n"/>
      <c r="U23" s="3843" t="n"/>
      <c r="V23" s="3843" t="n"/>
      <c r="W23" s="3843" t="n"/>
      <c r="X23" s="3843" t="n"/>
      <c r="Y23" s="3843" t="n"/>
      <c r="Z23" s="3843" t="n"/>
      <c r="AA23" s="3843" t="n"/>
      <c r="AB23" s="3843" t="n"/>
    </row>
    <row customFormat="1" customHeight="1" ht="31.5" r="24" s="3838">
      <c r="A24" s="3839" t="n"/>
      <c r="B24" s="3859" t="inlineStr">
        <is>
          <t>+</t>
        </is>
      </c>
      <c r="C24" s="3860" t="inlineStr">
        <is>
          <t>LICENCES, FONDS DE COMMERCE &amp; BREVETS MARQUES DROITS ET VALEURS</t>
        </is>
      </c>
      <c r="D24" s="3842" t="n"/>
      <c r="E24" s="3842" t="n">
        <v>2078.42447</v>
      </c>
      <c r="F24" s="3842" t="n"/>
      <c r="G24" s="3842" t="n"/>
      <c r="H24" s="3842" t="n"/>
      <c r="I24" s="3842" t="n"/>
      <c r="J24" s="3842" t="n"/>
      <c r="K24" s="3842" t="n"/>
      <c r="L24" s="3842" t="n"/>
      <c r="M24" s="3842" t="n"/>
      <c r="N24" s="3842" t="n"/>
      <c r="O24" s="3842" t="n">
        <v>1806.802753</v>
      </c>
      <c r="P24" s="3842" t="n">
        <v>271.621717</v>
      </c>
      <c r="Q24" s="3842" t="n"/>
      <c r="R24" s="3843" t="n"/>
      <c r="S24" s="3843" t="n"/>
      <c r="T24" s="3843" t="n"/>
      <c r="U24" s="3843" t="n"/>
      <c r="V24" s="3843" t="n"/>
      <c r="W24" s="3843" t="n"/>
      <c r="X24" s="3843" t="n"/>
      <c r="Y24" s="3843" t="n"/>
      <c r="Z24" s="3843" t="n"/>
      <c r="AA24" s="3843" t="n"/>
      <c r="AB24" s="3843" t="n"/>
    </row>
    <row customFormat="1" customHeight="1" ht="12.75" r="25" s="3838">
      <c r="A25" s="3839" t="n"/>
      <c r="B25" s="3859" t="inlineStr">
        <is>
          <t>+</t>
        </is>
      </c>
      <c r="C25" s="3860" t="inlineStr">
        <is>
          <t>TERRAINS, AMENAGEMENTS ET CONSTRUCTIONS</t>
        </is>
      </c>
      <c r="D25" s="3842" t="n"/>
      <c r="E25" s="3842" t="n">
        <v>401.592103</v>
      </c>
      <c r="F25" s="3842" t="n"/>
      <c r="G25" s="3842" t="n"/>
      <c r="H25" s="3842" t="n"/>
      <c r="I25" s="3842" t="n"/>
      <c r="J25" s="3842" t="n"/>
      <c r="K25" s="3842" t="n"/>
      <c r="L25" s="3842" t="n"/>
      <c r="M25" s="3842" t="n"/>
      <c r="N25" s="3842" t="n">
        <v>216.259183</v>
      </c>
      <c r="O25" s="3842" t="n">
        <v>58.80509</v>
      </c>
      <c r="P25" s="3842" t="n"/>
      <c r="Q25" s="3842" t="n">
        <v>126.52783</v>
      </c>
      <c r="R25" s="3843" t="n"/>
      <c r="S25" s="3843" t="n"/>
      <c r="T25" s="3843" t="n"/>
      <c r="U25" s="3843" t="n"/>
      <c r="V25" s="3843" t="n"/>
      <c r="W25" s="3843" t="n"/>
      <c r="X25" s="3843" t="n"/>
      <c r="Y25" s="3843" t="n"/>
      <c r="Z25" s="3843" t="n"/>
      <c r="AA25" s="3843" t="n"/>
      <c r="AB25" s="3843" t="n"/>
      <c r="AC25" s="3843" t="n"/>
    </row>
    <row customFormat="1" customHeight="1" ht="14" r="26" s="3838">
      <c r="A26" s="3839" t="n"/>
      <c r="B26" s="3840" t="inlineStr">
        <is>
          <t>+</t>
        </is>
      </c>
      <c r="C26" s="3841" t="inlineStr">
        <is>
          <t>INSTAL. TECHN.,MATERIEL &amp; OUTILLAGE</t>
        </is>
      </c>
      <c r="D26" s="3842" t="n"/>
      <c r="E26" s="3842" t="n">
        <v>17591.636776</v>
      </c>
      <c r="F26" s="3842" t="n">
        <v>1281.745283</v>
      </c>
      <c r="G26" s="3842" t="n">
        <v>623.764004</v>
      </c>
      <c r="H26" s="3842" t="n">
        <v>358.827806</v>
      </c>
      <c r="I26" s="3842" t="n">
        <v>2876.903738</v>
      </c>
      <c r="J26" s="3842" t="n">
        <v>902.984689</v>
      </c>
      <c r="K26" s="3842" t="n">
        <v>1594.965608</v>
      </c>
      <c r="L26" s="3842" t="n">
        <v>2092.956258</v>
      </c>
      <c r="M26" s="3842" t="n">
        <v>915.323231</v>
      </c>
      <c r="N26" s="3842" t="n">
        <v>1258.280007</v>
      </c>
      <c r="O26" s="3842" t="n">
        <v>2409.991814</v>
      </c>
      <c r="P26" s="3842" t="n">
        <v>109.219439</v>
      </c>
      <c r="Q26" s="3842" t="n">
        <v>3166.674899</v>
      </c>
      <c r="R26" s="3843" t="n"/>
      <c r="S26" s="3843" t="n"/>
      <c r="T26" s="3843" t="n"/>
      <c r="U26" s="3843" t="n"/>
      <c r="V26" s="3843" t="n"/>
      <c r="W26" s="3843" t="n"/>
      <c r="X26" s="3843" t="n"/>
      <c r="Y26" s="3843" t="n"/>
      <c r="Z26" s="3843" t="n"/>
      <c r="AA26" s="3843" t="n"/>
      <c r="AB26" s="3843" t="n"/>
      <c r="AC26" s="3843" t="n"/>
    </row>
    <row customFormat="1" customHeight="1" ht="14" r="27" s="3838">
      <c r="A27" s="3839" t="n"/>
      <c r="B27" s="3840" t="inlineStr">
        <is>
          <t>+</t>
        </is>
      </c>
      <c r="C27" s="3841" t="inlineStr">
        <is>
          <t>MATERIEL DE TRANSPORT</t>
        </is>
      </c>
      <c r="D27" s="3842" t="n"/>
      <c r="E27" s="3842">
        <f>SUM(F27:Q27)</f>
        <v/>
      </c>
      <c r="F27" s="3842" t="n"/>
      <c r="G27" s="3842" t="n"/>
      <c r="H27" s="3842" t="n"/>
      <c r="I27" s="3842" t="n"/>
      <c r="J27" s="3842" t="n"/>
      <c r="K27" s="3842" t="n"/>
      <c r="L27" s="3842" t="n"/>
      <c r="M27" s="3842" t="n"/>
      <c r="N27" s="3842" t="n"/>
      <c r="O27" s="3842" t="n"/>
      <c r="P27" s="3842" t="n"/>
      <c r="Q27" s="3842" t="n"/>
      <c r="R27" s="3843" t="n"/>
      <c r="S27" s="3843" t="n"/>
      <c r="T27" s="3843" t="n"/>
      <c r="U27" s="3843" t="n"/>
      <c r="V27" s="3843" t="n"/>
      <c r="W27" s="3843" t="n"/>
      <c r="X27" s="3843" t="n"/>
      <c r="Y27" s="3843" t="n"/>
      <c r="Z27" s="3843" t="n"/>
      <c r="AA27" s="3843" t="n"/>
      <c r="AB27" s="3843" t="n"/>
    </row>
    <row customFormat="1" customHeight="1" ht="14" r="28" s="3838">
      <c r="A28" s="3839" t="n"/>
      <c r="B28" s="3840" t="inlineStr">
        <is>
          <t>+</t>
        </is>
      </c>
      <c r="C28" s="3841" t="inlineStr">
        <is>
          <t>MATERIEL ET MOBILIER DE BUREAU</t>
        </is>
      </c>
      <c r="D28" s="3842" t="n">
        <v>15570.74608559626</v>
      </c>
      <c r="E28" s="3842">
        <f>SUM(F28:Q28)</f>
        <v/>
      </c>
      <c r="F28" s="3842" t="n"/>
      <c r="G28" s="3842" t="n"/>
      <c r="H28" s="3842" t="n"/>
      <c r="I28" s="3842" t="n"/>
      <c r="J28" s="3842" t="n"/>
      <c r="K28" s="3842" t="n"/>
      <c r="L28" s="3842" t="n"/>
      <c r="M28" s="3842" t="n"/>
      <c r="N28" s="3842" t="n"/>
      <c r="O28" s="3842" t="n"/>
      <c r="P28" s="3842" t="n"/>
      <c r="Q28" s="3842" t="n"/>
      <c r="R28" s="3843" t="n"/>
      <c r="S28" s="3843" t="n"/>
      <c r="T28" s="3843" t="n"/>
      <c r="U28" s="3843" t="n"/>
      <c r="V28" s="3843" t="n"/>
      <c r="W28" s="3843" t="n"/>
      <c r="X28" s="3843" t="n"/>
      <c r="Y28" s="3843" t="n"/>
      <c r="Z28" s="3843" t="n"/>
      <c r="AA28" s="3843" t="n"/>
      <c r="AB28" s="3843" t="n"/>
    </row>
    <row customFormat="1" customHeight="1" ht="14" r="29" s="3838">
      <c r="A29" s="3839" t="n"/>
      <c r="B29" s="3840" t="inlineStr">
        <is>
          <t>+</t>
        </is>
      </c>
      <c r="C29" s="3841" t="inlineStr">
        <is>
          <t>AUTRES IMMOBILISATIONS</t>
        </is>
      </c>
      <c r="D29" s="3842" t="n"/>
      <c r="E29" s="3842">
        <f>SUM(F29:Q29)</f>
        <v/>
      </c>
      <c r="F29" s="3842" t="n"/>
      <c r="G29" s="3842" t="n"/>
      <c r="H29" s="3842" t="n"/>
      <c r="I29" s="3842" t="n"/>
      <c r="J29" s="3842" t="n"/>
      <c r="K29" s="3842" t="n"/>
      <c r="L29" s="3842" t="n"/>
      <c r="M29" s="3842" t="n"/>
      <c r="N29" s="3842" t="n"/>
      <c r="O29" s="3842" t="n"/>
      <c r="P29" s="3842" t="n"/>
      <c r="Q29" s="3842" t="n"/>
      <c r="R29" s="3843" t="n"/>
      <c r="S29" s="3843" t="n"/>
      <c r="T29" s="3843" t="n"/>
      <c r="U29" s="3843" t="n"/>
      <c r="V29" s="3843" t="n"/>
      <c r="W29" s="3843" t="n"/>
      <c r="X29" s="3843" t="n"/>
      <c r="Y29" s="3843" t="n"/>
      <c r="Z29" s="3843" t="n"/>
      <c r="AA29" s="3843" t="n"/>
      <c r="AB29" s="3843" t="n"/>
    </row>
    <row customFormat="1" customHeight="1" ht="14" r="30" s="3838">
      <c r="A30" s="3839" t="n"/>
      <c r="B30" s="3840" t="inlineStr">
        <is>
          <t>+</t>
        </is>
      </c>
      <c r="C30" s="3841" t="inlineStr">
        <is>
          <t>AVANCES ET ACOMPTES/IMMOB</t>
        </is>
      </c>
      <c r="D30" s="3842" t="n"/>
      <c r="E30" s="3842">
        <f>SUM(F30:Q30)</f>
        <v/>
      </c>
      <c r="F30" s="3842" t="n"/>
      <c r="G30" s="3842" t="n"/>
      <c r="H30" s="3842" t="n"/>
      <c r="I30" s="3842" t="n"/>
      <c r="J30" s="3842" t="n"/>
      <c r="K30" s="3842" t="n"/>
      <c r="L30" s="3842" t="n"/>
      <c r="M30" s="3842" t="n"/>
      <c r="N30" s="3842" t="n"/>
      <c r="O30" s="3842" t="n"/>
      <c r="P30" s="3842" t="n"/>
      <c r="Q30" s="3842" t="n"/>
      <c r="R30" s="3843" t="n"/>
      <c r="S30" s="3843" t="n"/>
      <c r="T30" s="3843" t="n"/>
      <c r="U30" s="3843" t="n"/>
      <c r="V30" s="3843" t="n"/>
      <c r="W30" s="3843" t="n"/>
      <c r="X30" s="3843" t="n"/>
      <c r="Y30" s="3843" t="n"/>
      <c r="Z30" s="3843" t="n"/>
      <c r="AA30" s="3843" t="n"/>
      <c r="AB30" s="3843" t="n"/>
    </row>
    <row customFormat="1" customHeight="1" ht="7.5" r="31" s="3838">
      <c r="A31" s="3839" t="n"/>
      <c r="B31" s="3861" t="n"/>
      <c r="C31" s="3841" t="n"/>
      <c r="D31" s="3841" t="n"/>
      <c r="E31" s="3842">
        <f>SUM(F31:Q31)</f>
        <v/>
      </c>
      <c r="F31" s="3842" t="n"/>
      <c r="G31" s="3842" t="n"/>
      <c r="H31" s="3842" t="n"/>
      <c r="I31" s="3842" t="n"/>
      <c r="J31" s="3842" t="n"/>
      <c r="K31" s="3842" t="n"/>
      <c r="L31" s="3842" t="n"/>
      <c r="M31" s="3842" t="n"/>
      <c r="N31" s="3842" t="n"/>
      <c r="O31" s="3842" t="n"/>
      <c r="P31" s="3842" t="n"/>
      <c r="Q31" s="3842" t="n"/>
      <c r="R31" s="3843" t="n"/>
      <c r="S31" s="3843" t="n"/>
      <c r="T31" s="3843" t="n"/>
      <c r="U31" s="3843" t="n"/>
      <c r="V31" s="3843" t="n"/>
      <c r="W31" s="3843" t="n"/>
      <c r="X31" s="3843" t="n"/>
      <c r="Y31" s="3843" t="n"/>
      <c r="Z31" s="3843" t="n"/>
      <c r="AA31" s="3843" t="n"/>
      <c r="AB31" s="3843" t="n"/>
    </row>
    <row customFormat="1" customHeight="1" ht="14" r="32" s="3838">
      <c r="A32" s="3839" t="n"/>
      <c r="B32" s="3862" t="inlineStr">
        <is>
          <t xml:space="preserve">   (B) TOTAL DECAISSEMENTS         </t>
        </is>
      </c>
      <c r="C32" s="3863" t="n"/>
      <c r="D32" s="3864" t="n">
        <v>100926.8809209069</v>
      </c>
      <c r="E32" s="3864" t="n">
        <v>88022.38979816149</v>
      </c>
      <c r="F32" s="3864" t="n">
        <v>7384.420688911865</v>
      </c>
      <c r="G32" s="3864" t="n">
        <v>6475.860881449154</v>
      </c>
      <c r="H32" s="3864" t="n">
        <v>5994.08016082409</v>
      </c>
      <c r="I32" s="3864" t="n">
        <v>9101.509667148981</v>
      </c>
      <c r="J32" s="3864" t="n">
        <v>6943.578536000001</v>
      </c>
      <c r="K32" s="3864" t="n">
        <v>6549.96695060272</v>
      </c>
      <c r="L32" s="3864" t="n">
        <v>7498.710209833314</v>
      </c>
      <c r="M32" s="3864" t="n">
        <v>6478.394301794068</v>
      </c>
      <c r="N32" s="3864" t="n">
        <v>4770.363973027001</v>
      </c>
      <c r="O32" s="3864" t="n">
        <v>9062.019933287796</v>
      </c>
      <c r="P32" s="3864" t="n">
        <v>5875.241134319993</v>
      </c>
      <c r="Q32" s="3864" t="n">
        <v>11888.2433609625</v>
      </c>
      <c r="R32" s="3843" t="n"/>
      <c r="S32" s="3843" t="n"/>
      <c r="T32" s="3843" t="n"/>
      <c r="U32" s="3843" t="n"/>
      <c r="V32" s="3843" t="n"/>
      <c r="W32" s="3843" t="n"/>
      <c r="X32" s="3843" t="n"/>
      <c r="Y32" s="3843" t="n"/>
      <c r="Z32" s="3843" t="n"/>
      <c r="AA32" s="3843" t="n"/>
      <c r="AB32" s="3843" t="n"/>
    </row>
    <row customFormat="1" customHeight="1" ht="15.75" r="33" s="3838">
      <c r="A33" s="3839" t="n"/>
      <c r="B33" s="3865" t="n"/>
      <c r="C33" s="3866" t="inlineStr">
        <is>
          <t xml:space="preserve">        DECAISSEMENTS CUMULES</t>
        </is>
      </c>
      <c r="D33" s="3867" t="n">
        <v>100926.8809209069</v>
      </c>
      <c r="E33" s="3868" t="n">
        <v>88022.38979816149</v>
      </c>
      <c r="F33" s="3868" t="n">
        <v>7384.420688911865</v>
      </c>
      <c r="G33" s="3868" t="n">
        <v>6475.860881449154</v>
      </c>
      <c r="H33" s="3868" t="n">
        <v>5994.08016082409</v>
      </c>
      <c r="I33" s="3868" t="n">
        <v>9101.509667148981</v>
      </c>
      <c r="J33" s="3868" t="n">
        <v>6943.578536000001</v>
      </c>
      <c r="K33" s="3868" t="n">
        <v>6549.96695060272</v>
      </c>
      <c r="L33" s="3868" t="n">
        <v>7498.710209833314</v>
      </c>
      <c r="M33" s="3868" t="n">
        <v>6478.394301794068</v>
      </c>
      <c r="N33" s="3868" t="n">
        <v>4770.363973027001</v>
      </c>
      <c r="O33" s="3868" t="n">
        <v>9062.019933287796</v>
      </c>
      <c r="P33" s="3868" t="n">
        <v>5875.241134319993</v>
      </c>
      <c r="Q33" s="3868" t="n">
        <v>11888.2433609625</v>
      </c>
      <c r="R33" s="3843" t="n"/>
      <c r="S33" s="3843" t="n"/>
      <c r="T33" s="3843" t="n"/>
      <c r="U33" s="3843" t="n"/>
      <c r="V33" s="3843" t="n"/>
      <c r="W33" s="3843" t="n"/>
      <c r="X33" s="3843" t="n"/>
      <c r="Y33" s="3843" t="n"/>
      <c r="Z33" s="3843" t="n"/>
      <c r="AA33" s="3843" t="n"/>
      <c r="AB33" s="3843" t="n"/>
    </row>
    <row customFormat="1" customHeight="1" ht="16" r="34" s="3869">
      <c r="A34" s="3839" t="n"/>
      <c r="C34" s="3869" t="inlineStr">
        <is>
          <t>DECAISSEMENTS XBORDER</t>
        </is>
      </c>
      <c r="D34" t="n">
        <v>38821.458119</v>
      </c>
      <c r="E34" s="3869" t="n">
        <v>16230</v>
      </c>
      <c r="F34" t="n">
        <v>1450</v>
      </c>
      <c r="G34" t="n">
        <v>1500</v>
      </c>
      <c r="H34" t="n">
        <v>1110</v>
      </c>
      <c r="I34" t="n">
        <v>1650</v>
      </c>
      <c r="J34" t="n">
        <v>1300</v>
      </c>
      <c r="K34" s="3870" t="n">
        <v>970</v>
      </c>
      <c r="L34" t="n">
        <v>1550</v>
      </c>
      <c r="M34" t="n">
        <v>1200</v>
      </c>
      <c r="N34" t="n">
        <v>900</v>
      </c>
      <c r="O34" t="n">
        <v>1800</v>
      </c>
      <c r="P34" t="n">
        <v>1200</v>
      </c>
      <c r="Q34" t="n">
        <v>1600</v>
      </c>
      <c r="R34" s="3843" t="n"/>
      <c r="S34" s="3843" t="n"/>
      <c r="T34" s="3843" t="n"/>
      <c r="U34" s="3843" t="n"/>
      <c r="V34" s="3843" t="n"/>
      <c r="W34" s="3843" t="n"/>
      <c r="X34" s="3843" t="n"/>
      <c r="Y34" s="3843" t="n"/>
      <c r="Z34" s="3843" t="n"/>
      <c r="AA34" s="3843" t="n"/>
      <c r="AB34" s="3843" t="n"/>
    </row>
    <row customFormat="1" customHeight="1" ht="14" r="35" s="3838">
      <c r="A35" s="3839" t="n"/>
      <c r="B35" s="3871" t="inlineStr">
        <is>
          <t xml:space="preserve">   (C) FLUX MENSUEL GENERE PAR EXPLOITAT°=CFFO</t>
        </is>
      </c>
      <c r="C35" s="3872" t="n"/>
      <c r="D35" s="3873" t="n">
        <v>2164.099999999999</v>
      </c>
      <c r="E35" s="3874" t="n">
        <v>7210.656091531309</v>
      </c>
      <c r="F35" s="3874" t="n">
        <v>2990.078867509033</v>
      </c>
      <c r="G35" s="3874" t="n">
        <v>2754.213179044148</v>
      </c>
      <c r="H35" s="3874" t="n">
        <v>-1171.39204655319</v>
      </c>
      <c r="I35" s="3874" t="n">
        <v>1689.726118488619</v>
      </c>
      <c r="J35" s="3874" t="n">
        <v>-646.7927739478009</v>
      </c>
      <c r="K35" s="3874" t="n">
        <v>-4982.129150329049</v>
      </c>
      <c r="L35" s="3874" t="n">
        <v>3517.869277510341</v>
      </c>
      <c r="M35" s="3874" t="n">
        <v>2482.835524913532</v>
      </c>
      <c r="N35" s="3874" t="n">
        <v>-136.0089966356336</v>
      </c>
      <c r="O35" s="3874" t="n">
        <v>2719.336344532603</v>
      </c>
      <c r="P35" s="3874" t="n">
        <v>1850.815068664011</v>
      </c>
      <c r="Q35" s="3874" t="n">
        <v>-3857.895321665304</v>
      </c>
      <c r="R35" s="3843" t="n"/>
      <c r="S35" s="3843" t="n"/>
      <c r="T35" s="3843" t="n"/>
      <c r="U35" s="3843" t="n"/>
      <c r="V35" s="3843" t="n"/>
      <c r="W35" s="3843" t="n"/>
      <c r="X35" s="3843" t="n"/>
      <c r="Y35" s="3843" t="n"/>
      <c r="Z35" s="3843" t="n"/>
      <c r="AA35" s="3843" t="n"/>
      <c r="AB35" s="3843" t="n"/>
    </row>
    <row customFormat="1" customHeight="1" ht="15.75" r="36" s="3838">
      <c r="A36" s="3875" t="n"/>
      <c r="B36" s="3876" t="n"/>
      <c r="C36" s="3877" t="inlineStr">
        <is>
          <t>FLUX CUMULE</t>
        </is>
      </c>
      <c r="D36" s="3878" t="n">
        <v>2164.099999999999</v>
      </c>
      <c r="E36" s="3879" t="n">
        <v>2359.4</v>
      </c>
      <c r="F36" s="3879" t="n">
        <v>2990.078867509033</v>
      </c>
      <c r="G36" s="3879" t="n">
        <v>5744.292046553182</v>
      </c>
      <c r="H36" s="3879" t="n">
        <v>4572.899999999991</v>
      </c>
      <c r="I36" s="3879" t="n">
        <v>6262.626118488611</v>
      </c>
      <c r="J36" s="3879" t="n">
        <v>5615.83334454081</v>
      </c>
      <c r="K36" s="3879" t="n">
        <v>633.7041942117603</v>
      </c>
      <c r="L36" s="3879" t="n">
        <v>4151.573471722101</v>
      </c>
      <c r="M36" s="3879" t="n">
        <v>6634.408996635633</v>
      </c>
      <c r="N36" s="3879" t="n">
        <v>1804.099999999999</v>
      </c>
      <c r="O36" s="3879" t="n">
        <v>4523.436344532602</v>
      </c>
      <c r="P36" s="3879" t="n">
        <v>6374.251413196613</v>
      </c>
      <c r="Q36" s="3879" t="n">
        <v>2359.4</v>
      </c>
      <c r="R36" s="3843" t="n"/>
      <c r="S36" s="3843" t="n"/>
      <c r="T36" s="3843" t="n"/>
      <c r="U36" s="3843" t="n"/>
      <c r="V36" s="3843" t="n"/>
      <c r="W36" s="3843" t="n"/>
      <c r="X36" s="3843" t="n"/>
      <c r="Y36" s="3843" t="n"/>
      <c r="Z36" s="3843" t="n"/>
      <c r="AA36" s="3843" t="n"/>
      <c r="AB36" s="3843" t="n"/>
    </row>
    <row customFormat="1" customHeight="1" ht="18" r="37" s="3831">
      <c r="E37" s="3880">
        <f>SUM(F37:Q37)</f>
        <v/>
      </c>
      <c r="F37" s="3880" t="n"/>
      <c r="G37" s="3880" t="n"/>
      <c r="H37" s="3880" t="n"/>
      <c r="I37" s="3880" t="n"/>
      <c r="J37" s="3880" t="n"/>
      <c r="K37" s="3880" t="n"/>
      <c r="L37" s="3880" t="n"/>
      <c r="M37" s="3880" t="n"/>
      <c r="N37" s="3880" t="n"/>
      <c r="O37" s="3880" t="n"/>
      <c r="P37" s="3880" t="n"/>
      <c r="Q37" s="3880" t="n"/>
      <c r="R37" s="3843" t="n"/>
      <c r="S37" s="3843" t="n"/>
      <c r="T37" s="3843" t="n"/>
      <c r="U37" s="3843" t="n"/>
      <c r="V37" s="3843" t="n"/>
      <c r="W37" s="3843" t="n"/>
      <c r="X37" s="3843" t="n"/>
      <c r="Y37" s="3843" t="n"/>
      <c r="Z37" s="3843" t="n"/>
      <c r="AA37" s="3843" t="n"/>
      <c r="AB37" s="3843" t="n"/>
    </row>
    <row customFormat="1" customHeight="1" ht="3" r="38" s="3838">
      <c r="A38" s="3881" t="inlineStr">
        <is>
          <t>HORS EXPLOIT</t>
        </is>
      </c>
      <c r="B38" s="3882" t="n"/>
      <c r="C38" s="3883" t="n"/>
      <c r="D38" s="3883" t="n"/>
      <c r="E38" s="3884">
        <f>SUM(F38:Q38)</f>
        <v/>
      </c>
      <c r="F38" s="3884" t="n"/>
      <c r="G38" s="3884" t="n"/>
      <c r="H38" s="3884" t="n"/>
      <c r="I38" s="3884" t="n"/>
      <c r="J38" s="3884" t="n"/>
      <c r="K38" s="3884" t="n"/>
      <c r="L38" s="3884" t="n"/>
      <c r="M38" s="3884" t="n"/>
      <c r="N38" s="3884" t="n"/>
      <c r="O38" s="3884" t="n"/>
      <c r="P38" s="3884" t="n"/>
      <c r="Q38" s="3884" t="n"/>
      <c r="R38" s="3843" t="n"/>
      <c r="S38" s="3843" t="n"/>
      <c r="T38" s="3843" t="n"/>
      <c r="U38" s="3843" t="n"/>
      <c r="V38" s="3843" t="n"/>
      <c r="W38" s="3843" t="n"/>
      <c r="X38" s="3843" t="n"/>
      <c r="Y38" s="3843" t="n"/>
      <c r="Z38" s="3843" t="n"/>
      <c r="AA38" s="3843" t="n"/>
      <c r="AB38" s="3843" t="n"/>
    </row>
    <row customFormat="1" customHeight="1" ht="18" r="39" s="3838">
      <c r="A39" s="3839" t="n"/>
      <c r="B39" s="3856" t="n"/>
      <c r="C39" s="3857" t="inlineStr">
        <is>
          <t>AUTRES</t>
        </is>
      </c>
      <c r="D39" s="3858" t="n">
        <v>3326.223482</v>
      </c>
      <c r="E39" s="3858">
        <f>SUM(F39:Q39)</f>
        <v/>
      </c>
      <c r="F39" s="3858" t="n"/>
      <c r="G39" s="3858" t="n"/>
      <c r="H39" s="3858" t="n"/>
      <c r="I39" s="3858" t="n"/>
      <c r="J39" s="3858" t="n"/>
      <c r="K39" s="3858" t="n"/>
      <c r="L39" s="3858" t="n"/>
      <c r="M39" s="3858" t="n"/>
      <c r="N39" s="3858" t="n"/>
      <c r="O39" s="3858" t="n"/>
      <c r="P39" s="3858" t="n"/>
      <c r="Q39" s="3858" t="n"/>
      <c r="R39" s="3843" t="n"/>
      <c r="S39" s="3843" t="n"/>
      <c r="T39" s="3843" t="n"/>
      <c r="U39" s="3843" t="n"/>
      <c r="V39" s="3843" t="n"/>
      <c r="W39" s="3843" t="n"/>
      <c r="X39" s="3843" t="n"/>
      <c r="Y39" s="3843" t="n"/>
      <c r="Z39" s="3843" t="n"/>
      <c r="AA39" s="3843" t="n"/>
      <c r="AB39" s="3843" t="n"/>
    </row>
    <row customFormat="1" customHeight="1" ht="16" r="40" s="3838">
      <c r="A40" s="3839" t="n"/>
      <c r="B40" s="3840" t="inlineStr">
        <is>
          <t>+</t>
        </is>
      </c>
      <c r="C40" s="3841" t="inlineStr">
        <is>
          <t>I.S</t>
        </is>
      </c>
      <c r="D40" s="3858" t="n"/>
      <c r="E40" s="3885">
        <f>SUM(F40:Q40)</f>
        <v/>
      </c>
      <c r="F40" s="3885" t="n"/>
      <c r="G40" s="3885" t="n"/>
      <c r="H40" s="3885" t="n"/>
      <c r="I40" s="3885" t="n"/>
      <c r="J40" s="3885" t="n"/>
      <c r="K40" s="3885" t="n"/>
      <c r="L40" s="3885" t="n"/>
      <c r="M40" s="3885" t="n"/>
      <c r="N40" s="3885" t="n"/>
      <c r="O40" s="3885" t="n"/>
      <c r="P40" s="3885" t="n"/>
      <c r="Q40" s="3885" t="n"/>
      <c r="R40" s="3843" t="n"/>
      <c r="S40" s="3843" t="n"/>
      <c r="T40" s="3843" t="n"/>
      <c r="U40" s="3843" t="n"/>
      <c r="V40" s="3843" t="n"/>
      <c r="W40" s="3843" t="n"/>
      <c r="X40" s="3843" t="n"/>
      <c r="Y40" s="3843" t="n"/>
      <c r="Z40" s="3843" t="n"/>
      <c r="AA40" s="3843" t="n"/>
      <c r="AB40" s="3843" t="n"/>
    </row>
    <row customFormat="1" customHeight="1" ht="16" r="41" s="3838">
      <c r="A41" s="3839" t="n"/>
      <c r="B41" s="3840" t="inlineStr">
        <is>
          <t>+</t>
        </is>
      </c>
      <c r="C41" s="3841" t="inlineStr">
        <is>
          <t>DIVIDENDES</t>
        </is>
      </c>
      <c r="D41" s="3858" t="n">
        <v>3326.223482</v>
      </c>
      <c r="E41" s="3885">
        <f>SUM(F41:Q41)</f>
        <v/>
      </c>
      <c r="F41" s="3885" t="n"/>
      <c r="G41" s="3885" t="n"/>
      <c r="H41" s="3885" t="n"/>
      <c r="I41" s="3885" t="n"/>
      <c r="J41" s="3885" t="n"/>
      <c r="K41" s="3885" t="n"/>
      <c r="L41" s="3885" t="n"/>
      <c r="M41" s="3885" t="n"/>
      <c r="N41" s="3885" t="n"/>
      <c r="O41" s="3885" t="n"/>
      <c r="P41" s="3885" t="n"/>
      <c r="Q41" s="3885" t="n"/>
      <c r="R41" s="3843" t="n"/>
      <c r="S41" s="3843" t="n"/>
      <c r="T41" s="3843" t="n"/>
      <c r="U41" s="3843" t="n"/>
      <c r="V41" s="3843" t="n"/>
      <c r="W41" s="3843" t="n"/>
      <c r="X41" s="3843" t="n"/>
      <c r="Y41" s="3843" t="n"/>
      <c r="Z41" s="3843" t="n"/>
      <c r="AA41" s="3843" t="n"/>
      <c r="AB41" s="3843" t="n"/>
    </row>
    <row customFormat="1" customHeight="1" ht="16" r="42" s="3838">
      <c r="A42" s="3839" t="n"/>
      <c r="B42" s="3886" t="n"/>
      <c r="C42" s="3887" t="n"/>
      <c r="D42" s="3888" t="n"/>
      <c r="E42" s="3889">
        <f>SUM(F42:Q42)</f>
        <v/>
      </c>
      <c r="F42" s="3889" t="n"/>
      <c r="G42" s="3889" t="n"/>
      <c r="H42" s="3889" t="n"/>
      <c r="I42" s="3889" t="n"/>
      <c r="J42" s="3889" t="n"/>
      <c r="K42" s="3889" t="n"/>
      <c r="L42" s="3889" t="n"/>
      <c r="M42" s="3889" t="n"/>
      <c r="N42" s="3889" t="n"/>
      <c r="O42" s="3889" t="n"/>
      <c r="P42" s="3889" t="n"/>
      <c r="Q42" s="3889" t="n"/>
      <c r="R42" s="3843" t="n"/>
      <c r="S42" s="3843" t="n"/>
      <c r="T42" s="3843" t="n"/>
      <c r="U42" s="3843" t="n"/>
      <c r="V42" s="3843" t="n"/>
      <c r="W42" s="3843" t="n"/>
      <c r="X42" s="3843" t="n"/>
      <c r="Y42" s="3843" t="n"/>
      <c r="Z42" s="3843" t="n"/>
      <c r="AA42" s="3843" t="n"/>
      <c r="AB42" s="3843" t="n"/>
    </row>
    <row customFormat="1" customHeight="1" ht="8.25" r="43" s="3838">
      <c r="A43" s="3839" t="n"/>
      <c r="B43" s="3831" t="n"/>
      <c r="C43" s="3831" t="n"/>
      <c r="D43" s="3831" t="n"/>
      <c r="E43" s="3831">
        <f>SUM(F43:Q43)</f>
        <v/>
      </c>
      <c r="F43" s="3831" t="n"/>
      <c r="G43" s="3831" t="n"/>
      <c r="H43" s="3831" t="n"/>
      <c r="I43" s="3831" t="n"/>
      <c r="J43" s="3831" t="n"/>
      <c r="K43" s="3831" t="n"/>
      <c r="L43" s="3831" t="n"/>
      <c r="M43" s="3831" t="n"/>
      <c r="N43" s="3831" t="n"/>
      <c r="O43" s="3831" t="n"/>
      <c r="P43" s="3831" t="n"/>
      <c r="Q43" s="3831" t="n"/>
      <c r="R43" s="3843" t="n"/>
      <c r="S43" s="3843" t="n"/>
      <c r="T43" s="3843" t="n"/>
      <c r="U43" s="3843" t="n"/>
      <c r="V43" s="3843" t="n"/>
      <c r="W43" s="3843" t="n"/>
      <c r="X43" s="3843" t="n"/>
      <c r="Y43" s="3843" t="n"/>
      <c r="Z43" s="3843" t="n"/>
      <c r="AA43" s="3843" t="n"/>
      <c r="AB43" s="3843" t="n"/>
    </row>
    <row customFormat="1" customHeight="1" ht="14" r="44" s="3838">
      <c r="A44" s="3839" t="n"/>
      <c r="B44" s="3871" t="inlineStr">
        <is>
          <t xml:space="preserve">   (D) FLUX MENSUEL GENERE PAR H. EXPLOITAT°         </t>
        </is>
      </c>
      <c r="C44" s="3872" t="n"/>
      <c r="D44" s="3873" t="n">
        <v>3326.223482</v>
      </c>
      <c r="E44" s="3873">
        <f>SUM(F44:Q44)</f>
        <v/>
      </c>
      <c r="F44" s="3873" t="n"/>
      <c r="G44" s="3873" t="n"/>
      <c r="H44" s="3873" t="n"/>
      <c r="I44" s="3873" t="n"/>
      <c r="J44" s="3873" t="n"/>
      <c r="K44" s="3873" t="n"/>
      <c r="L44" s="3873" t="n"/>
      <c r="M44" s="3873" t="n"/>
      <c r="N44" s="3873" t="n"/>
      <c r="O44" s="3873" t="n"/>
      <c r="P44" s="3873" t="n"/>
      <c r="Q44" s="3873" t="n"/>
      <c r="R44" s="3843" t="n"/>
      <c r="S44" s="3843" t="n"/>
      <c r="T44" s="3843" t="n"/>
      <c r="U44" s="3843" t="n"/>
      <c r="V44" s="3843" t="n"/>
      <c r="W44" s="3843" t="n"/>
      <c r="X44" s="3843" t="n"/>
      <c r="Y44" s="3843" t="n"/>
      <c r="Z44" s="3843" t="n"/>
      <c r="AA44" s="3843" t="n"/>
      <c r="AB44" s="3843" t="n"/>
    </row>
    <row customFormat="1" customHeight="1" ht="15.75" r="45" s="3838">
      <c r="A45" s="3875" t="n"/>
      <c r="B45" s="3876" t="n"/>
      <c r="C45" s="3877" t="inlineStr">
        <is>
          <t>FLUX CUMULE</t>
        </is>
      </c>
      <c r="D45" s="3878" t="n">
        <v>3326.223482</v>
      </c>
      <c r="E45" s="3890">
        <f>SUM(F45:Q45)</f>
        <v/>
      </c>
      <c r="F45" s="3890" t="n"/>
      <c r="G45" s="3890" t="n"/>
      <c r="H45" s="3890" t="n"/>
      <c r="I45" s="3890" t="n"/>
      <c r="J45" s="3890" t="n"/>
      <c r="K45" s="3890" t="n"/>
      <c r="L45" s="3890" t="n"/>
      <c r="M45" s="3890" t="n"/>
      <c r="N45" s="3890" t="n"/>
      <c r="O45" s="3890" t="n"/>
      <c r="P45" s="3890" t="n"/>
      <c r="Q45" s="3890" t="n"/>
      <c r="R45" s="3843" t="n"/>
      <c r="S45" s="3843" t="n"/>
      <c r="T45" s="3843" t="n"/>
      <c r="U45" s="3843" t="n"/>
      <c r="V45" s="3843" t="n"/>
      <c r="W45" s="3843" t="n"/>
      <c r="X45" s="3843" t="n"/>
      <c r="Y45" s="3843" t="n"/>
      <c r="Z45" s="3843" t="n"/>
      <c r="AA45" s="3843" t="n"/>
      <c r="AB45" s="3843" t="n"/>
    </row>
    <row customFormat="1" customHeight="1" ht="16.5" r="46" s="3831">
      <c r="E46" s="3831">
        <f>SUM(F46:Q46)</f>
        <v/>
      </c>
      <c r="R46" s="3843" t="n">
        <v>0</v>
      </c>
      <c r="S46" s="3843" t="n"/>
      <c r="T46" s="3843" t="n"/>
      <c r="U46" s="3843" t="n"/>
      <c r="V46" s="3843" t="n"/>
      <c r="W46" s="3843" t="n"/>
      <c r="X46" s="3843" t="n"/>
      <c r="Y46" s="3843" t="n"/>
      <c r="Z46" s="3843" t="n"/>
      <c r="AA46" s="3843" t="n"/>
      <c r="AB46" s="3843" t="n"/>
    </row>
    <row customFormat="1" customHeight="1" ht="18" r="47" s="3891">
      <c r="A47" s="3892" t="inlineStr">
        <is>
          <t>FINANCEMENT</t>
        </is>
      </c>
      <c r="B47" s="3893" t="n"/>
      <c r="C47" s="3894" t="inlineStr">
        <is>
          <t>OPERATION DE FINANCEMENT</t>
        </is>
      </c>
      <c r="D47" s="3895" t="n">
        <v>5830.077489162908</v>
      </c>
      <c r="E47" s="3895" t="n">
        <v>-9489.548563353565</v>
      </c>
      <c r="F47" s="3895" t="n">
        <v>-1531.401999</v>
      </c>
      <c r="G47" s="3895" t="n">
        <v>-3196.384425</v>
      </c>
      <c r="H47" s="3895" t="n">
        <v>343.7813270999868</v>
      </c>
      <c r="I47" s="3895" t="n">
        <v>-4195.502372000001</v>
      </c>
      <c r="J47" s="3895" t="n">
        <v>3436.753833</v>
      </c>
      <c r="K47" s="3895" t="n">
        <v>1212.47698778826</v>
      </c>
      <c r="L47" s="3895" t="n">
        <v>463.4707530000001</v>
      </c>
      <c r="M47" s="3895" t="n">
        <v>-413.4426649999999</v>
      </c>
      <c r="N47" s="3895" t="n">
        <v>-1566.334361</v>
      </c>
      <c r="O47" s="3895" t="n">
        <v>996.86385</v>
      </c>
      <c r="P47" s="3895" t="n">
        <v>-2164.908795</v>
      </c>
      <c r="Q47" s="3895" t="n">
        <v>-2874.920697241811</v>
      </c>
      <c r="R47" s="3843" t="n"/>
      <c r="S47" s="3843" t="n"/>
      <c r="T47" s="3843" t="n"/>
      <c r="U47" s="3843" t="n"/>
      <c r="V47" s="3843" t="n"/>
      <c r="W47" s="3843" t="n"/>
      <c r="X47" s="3843" t="n"/>
      <c r="Y47" s="3843" t="n"/>
      <c r="Z47" s="3843" t="n"/>
      <c r="AA47" s="3843" t="n"/>
      <c r="AB47" s="3843" t="n"/>
    </row>
    <row customFormat="1" customHeight="1" ht="18" r="48" s="3838">
      <c r="A48" s="3839" t="n"/>
      <c r="B48" s="3840" t="inlineStr">
        <is>
          <t>+</t>
        </is>
      </c>
      <c r="C48" s="3841" t="inlineStr">
        <is>
          <t>CHARGES D'INTERETS</t>
        </is>
      </c>
      <c r="D48" s="3842" t="n">
        <v>3833.13366</v>
      </c>
      <c r="E48" s="3842" t="n">
        <v>4156</v>
      </c>
      <c r="F48" s="3842" t="n">
        <v>172.478594</v>
      </c>
      <c r="G48" s="3842" t="n">
        <v>115.412851</v>
      </c>
      <c r="H48" s="3842" t="n">
        <v>740.408555</v>
      </c>
      <c r="I48" s="3842" t="n">
        <v>219.467792</v>
      </c>
      <c r="J48" s="3842" t="n">
        <v>120.390942</v>
      </c>
      <c r="K48" s="3842" t="n">
        <v>749.0412660000001</v>
      </c>
      <c r="L48" s="3842" t="n">
        <v>209.128234</v>
      </c>
      <c r="M48" s="3842" t="n">
        <v>129.485753</v>
      </c>
      <c r="N48" s="3842" t="n">
        <v>664.250347</v>
      </c>
      <c r="O48" s="3842" t="n">
        <v>92.748594</v>
      </c>
      <c r="P48" s="3842" t="n">
        <v>122.429085</v>
      </c>
      <c r="Q48" s="3842" t="n">
        <v>820.7579870000001</v>
      </c>
      <c r="R48" s="3843" t="n"/>
      <c r="S48" s="3843" t="n"/>
      <c r="T48" s="3843" t="n"/>
      <c r="U48" s="3843" t="n"/>
      <c r="V48" s="3843" t="n"/>
      <c r="W48" s="3843" t="n"/>
      <c r="X48" s="3843" t="n"/>
      <c r="Y48" s="3843" t="n"/>
      <c r="Z48" s="3843" t="n"/>
      <c r="AA48" s="3843" t="n"/>
      <c r="AB48" s="3843" t="n"/>
    </row>
    <row customFormat="1" customHeight="1" ht="14" r="49" s="3838">
      <c r="A49" s="3839" t="n"/>
      <c r="B49" s="3840" t="inlineStr">
        <is>
          <t>+</t>
        </is>
      </c>
      <c r="C49" s="3841" t="inlineStr">
        <is>
          <t>REMBOURSEMENT D'EMPRUNTS</t>
        </is>
      </c>
      <c r="D49" s="3842" t="n">
        <v>27611.1193426173</v>
      </c>
      <c r="E49" s="3842" t="n">
        <v>21658.64547624181</v>
      </c>
      <c r="F49" s="3842" t="n">
        <v>2442.393674</v>
      </c>
      <c r="G49" s="3842" t="n">
        <v>4361.971574</v>
      </c>
      <c r="H49" s="3842" t="n">
        <v>1369.818057</v>
      </c>
      <c r="I49" s="3842" t="n">
        <v>4477.299871</v>
      </c>
      <c r="J49" s="3842" t="n">
        <v>283.362235</v>
      </c>
      <c r="K49" s="3842" t="n">
        <v>350.843081</v>
      </c>
      <c r="L49" s="3842" t="n">
        <v>265.226333</v>
      </c>
      <c r="M49" s="3842" t="n">
        <v>687.503757</v>
      </c>
      <c r="N49" s="3842" t="n">
        <v>1312.181363</v>
      </c>
      <c r="O49" s="3842" t="n">
        <v>33.110441</v>
      </c>
      <c r="P49" s="3842" t="n">
        <v>2595.309212</v>
      </c>
      <c r="Q49" s="3842" t="n">
        <v>3479.625878241811</v>
      </c>
      <c r="R49" s="3843" t="n"/>
      <c r="S49" s="3843" t="n"/>
      <c r="T49" s="3843" t="n"/>
      <c r="U49" s="3843" t="n"/>
      <c r="V49" s="3843" t="n"/>
      <c r="W49" s="3843" t="n"/>
      <c r="X49" s="3843" t="n"/>
      <c r="Y49" s="3843" t="n"/>
      <c r="Z49" s="3843" t="n"/>
      <c r="AA49" s="3843" t="n"/>
      <c r="AB49" s="3843" t="n"/>
    </row>
    <row customFormat="1" customHeight="1" ht="14" r="50" s="3838">
      <c r="A50" s="3839" t="n"/>
      <c r="B50" s="3840" t="inlineStr">
        <is>
          <t>+</t>
        </is>
      </c>
      <c r="C50" s="3841" t="inlineStr">
        <is>
          <t>REMBOURSEMENT CREDITS SPOT</t>
        </is>
      </c>
      <c r="D50" s="3842" t="n"/>
      <c r="E50" s="3842">
        <f>SUM(F50:Q50)</f>
        <v/>
      </c>
      <c r="F50" s="3842" t="n"/>
      <c r="G50" s="3842" t="n"/>
      <c r="H50" s="3842" t="n"/>
      <c r="I50" s="3842" t="n"/>
      <c r="J50" s="3842" t="n"/>
      <c r="K50" s="3842" t="n"/>
      <c r="L50" s="3842" t="n"/>
      <c r="M50" s="3842" t="n"/>
      <c r="N50" s="3842" t="n"/>
      <c r="O50" s="3842" t="n"/>
      <c r="P50" s="3842" t="n"/>
      <c r="Q50" s="3842" t="n"/>
      <c r="R50" s="3843" t="n"/>
      <c r="S50" s="3843" t="n"/>
      <c r="T50" s="3843" t="n"/>
      <c r="U50" s="3843" t="n"/>
      <c r="V50" s="3843" t="n"/>
      <c r="W50" s="3843" t="n"/>
      <c r="X50" s="3843" t="n"/>
      <c r="Y50" s="3843" t="n"/>
      <c r="Z50" s="3843" t="n"/>
      <c r="AA50" s="3843" t="n"/>
      <c r="AB50" s="3843" t="n"/>
    </row>
    <row customFormat="1" customHeight="1" ht="14" r="51" s="3838">
      <c r="A51" s="3839" t="n"/>
      <c r="B51" s="3840" t="inlineStr">
        <is>
          <t>+</t>
        </is>
      </c>
      <c r="C51" s="3841" t="inlineStr">
        <is>
          <t>NOUVEAU EMPRUNTS A LMT</t>
        </is>
      </c>
      <c r="D51" s="3842" t="n">
        <v>37265.74231878021</v>
      </c>
      <c r="E51" s="3842" t="n">
        <v>16325.09691288825</v>
      </c>
      <c r="F51" s="3842" t="n">
        <v>1083.470269</v>
      </c>
      <c r="G51" s="3842" t="n">
        <v>1281</v>
      </c>
      <c r="H51" s="3842" t="n">
        <v>2454.007939099987</v>
      </c>
      <c r="I51" s="3842" t="n">
        <v>501.265291</v>
      </c>
      <c r="J51" s="3842" t="n">
        <v>3840.50701</v>
      </c>
      <c r="K51" s="3842" t="n">
        <v>2312.36133478826</v>
      </c>
      <c r="L51" s="3842" t="n">
        <v>937.82532</v>
      </c>
      <c r="M51" s="3842" t="n">
        <v>403.546845</v>
      </c>
      <c r="N51" s="3842" t="n">
        <v>410.097349</v>
      </c>
      <c r="O51" s="3842" t="n">
        <v>1122.722885</v>
      </c>
      <c r="P51" s="3842" t="n">
        <v>552.829502</v>
      </c>
      <c r="Q51" s="3842" t="n">
        <v>1425.463168</v>
      </c>
      <c r="R51" s="3843" t="n"/>
      <c r="S51" s="3843" t="n"/>
      <c r="T51" s="3843" t="n"/>
      <c r="U51" s="3843" t="n"/>
      <c r="V51" s="3843" t="n"/>
      <c r="W51" s="3843" t="n"/>
      <c r="X51" s="3843" t="n"/>
      <c r="Y51" s="3843" t="n"/>
      <c r="Z51" s="3843" t="n"/>
      <c r="AA51" s="3843" t="n"/>
      <c r="AB51" s="3843" t="n"/>
    </row>
    <row customFormat="1" customHeight="1" ht="14" r="52" s="3838">
      <c r="A52" s="3839" t="n"/>
      <c r="B52" s="3840" t="inlineStr">
        <is>
          <t>+</t>
        </is>
      </c>
      <c r="C52" s="3841" t="inlineStr">
        <is>
          <t>NOUVEAU CREDITS SPOT</t>
        </is>
      </c>
      <c r="D52" s="3842" t="n"/>
      <c r="E52" s="3842">
        <f>SUM(F52:Q52)</f>
        <v/>
      </c>
      <c r="F52" s="3842" t="n"/>
      <c r="G52" s="3842" t="n"/>
      <c r="H52" s="3842" t="n"/>
      <c r="I52" s="3842" t="n"/>
      <c r="J52" s="3842" t="n"/>
      <c r="K52" s="3842" t="n"/>
      <c r="L52" s="3842" t="n"/>
      <c r="M52" s="3842" t="n"/>
      <c r="N52" s="3842" t="n"/>
      <c r="O52" s="3842" t="n"/>
      <c r="P52" s="3842" t="n"/>
      <c r="Q52" s="3842" t="n"/>
      <c r="R52" s="3843" t="n"/>
      <c r="S52" s="3843" t="n"/>
      <c r="T52" s="3843" t="n"/>
      <c r="U52" s="3843" t="n"/>
      <c r="V52" s="3843" t="n"/>
      <c r="W52" s="3843" t="n"/>
      <c r="X52" s="3843" t="n"/>
      <c r="Y52" s="3843" t="n"/>
      <c r="Z52" s="3843" t="n"/>
      <c r="AA52" s="3843" t="n"/>
      <c r="AB52" s="3843" t="n"/>
    </row>
    <row customFormat="1" customHeight="1" ht="14" r="53" s="3838">
      <c r="A53" s="3839" t="n"/>
      <c r="B53" s="3840" t="inlineStr">
        <is>
          <t>+</t>
        </is>
      </c>
      <c r="C53" s="3841" t="inlineStr">
        <is>
          <t>AUTRES (AUG K, PARTICIPATION, PRETS…)</t>
        </is>
      </c>
      <c r="D53" s="3842" t="n"/>
      <c r="E53" s="3842">
        <f>SUM(F53:Q53)</f>
        <v/>
      </c>
      <c r="F53" s="3842" t="n"/>
      <c r="G53" s="3842" t="n"/>
      <c r="H53" s="3842" t="n"/>
      <c r="I53" s="3842" t="n"/>
      <c r="J53" s="3842" t="n"/>
      <c r="K53" s="3842" t="n"/>
      <c r="L53" s="3842" t="n"/>
      <c r="M53" s="3842" t="n"/>
      <c r="N53" s="3842" t="n"/>
      <c r="O53" s="3842" t="n"/>
      <c r="P53" s="3842" t="n"/>
      <c r="Q53" s="3842" t="n"/>
      <c r="R53" s="3843" t="n"/>
      <c r="S53" s="3843" t="n"/>
      <c r="T53" s="3843" t="n"/>
      <c r="U53" s="3843" t="n"/>
      <c r="V53" s="3843" t="n"/>
      <c r="W53" s="3843" t="n"/>
      <c r="X53" s="3843" t="n"/>
      <c r="Y53" s="3843" t="n"/>
      <c r="Z53" s="3843" t="n"/>
      <c r="AA53" s="3843" t="n"/>
      <c r="AB53" s="3843" t="n"/>
    </row>
    <row customFormat="1" customHeight="1" ht="14" r="54" s="3838">
      <c r="A54" s="3839" t="n"/>
      <c r="B54" s="3886" t="inlineStr">
        <is>
          <t>+</t>
        </is>
      </c>
      <c r="C54" s="3887" t="inlineStr">
        <is>
          <t>PRODUITS FINANCIERS</t>
        </is>
      </c>
      <c r="D54" s="3896" t="n">
        <v>8.588173000000001</v>
      </c>
      <c r="E54" s="3896">
        <f>SUM(F54:Q54)</f>
        <v/>
      </c>
      <c r="F54" s="3896" t="n"/>
      <c r="G54" s="3896" t="n"/>
      <c r="H54" s="3896" t="n"/>
      <c r="I54" s="3896" t="n"/>
      <c r="J54" s="3896" t="n"/>
      <c r="K54" s="3896" t="n"/>
      <c r="L54" s="3896" t="n"/>
      <c r="M54" s="3896" t="n"/>
      <c r="N54" s="3896" t="n"/>
      <c r="O54" s="3896" t="n"/>
      <c r="P54" s="3896" t="n"/>
      <c r="Q54" s="3896" t="n"/>
      <c r="R54" s="3843" t="n"/>
      <c r="S54" s="3843" t="n"/>
      <c r="T54" s="3843" t="n"/>
      <c r="U54" s="3843" t="n"/>
      <c r="V54" s="3843" t="n"/>
      <c r="W54" s="3843" t="n"/>
      <c r="X54" s="3843" t="n"/>
      <c r="Y54" s="3843" t="n"/>
      <c r="Z54" s="3843" t="n"/>
      <c r="AA54" s="3843" t="n"/>
      <c r="AB54" s="3843" t="n"/>
    </row>
    <row customFormat="1" customHeight="1" ht="3" r="55" s="3838">
      <c r="A55" s="3839" t="n"/>
      <c r="B55" s="3831" t="n"/>
      <c r="C55" s="3831" t="n"/>
      <c r="D55" s="3831" t="n"/>
      <c r="E55" s="3831">
        <f>SUM(F55:Q55)</f>
        <v/>
      </c>
      <c r="F55" s="3831" t="n"/>
      <c r="G55" s="3831" t="n"/>
      <c r="H55" s="3831" t="n"/>
      <c r="I55" s="3831" t="n"/>
      <c r="J55" s="3831" t="n"/>
      <c r="K55" s="3831" t="n"/>
      <c r="L55" s="3831" t="n"/>
      <c r="M55" s="3831" t="n"/>
      <c r="N55" s="3831" t="n"/>
      <c r="O55" s="3831" t="n"/>
      <c r="P55" s="3831" t="n"/>
      <c r="Q55" s="3831" t="n"/>
      <c r="R55" s="3843" t="n"/>
      <c r="S55" s="3843" t="n"/>
      <c r="T55" s="3843" t="n"/>
      <c r="U55" s="3843" t="n"/>
      <c r="V55" s="3843" t="n"/>
      <c r="W55" s="3843" t="n"/>
      <c r="X55" s="3843" t="n"/>
      <c r="Y55" s="3843" t="n"/>
      <c r="Z55" s="3843" t="n"/>
      <c r="AA55" s="3843" t="n"/>
      <c r="AB55" s="3843" t="n"/>
    </row>
    <row customFormat="1" customHeight="1" ht="5.25" r="56" s="3838">
      <c r="A56" s="3839" t="n"/>
      <c r="B56" s="3831" t="n"/>
      <c r="C56" s="3831" t="n"/>
      <c r="D56" s="3831" t="n"/>
      <c r="E56" s="3831">
        <f>SUM(F56:Q56)</f>
        <v/>
      </c>
      <c r="F56" s="3831" t="n"/>
      <c r="G56" s="3831" t="n"/>
      <c r="H56" s="3831" t="n"/>
      <c r="I56" s="3831" t="n"/>
      <c r="J56" s="3831" t="n"/>
      <c r="K56" s="3831" t="n"/>
      <c r="L56" s="3831" t="n"/>
      <c r="M56" s="3831" t="n"/>
      <c r="N56" s="3831" t="n"/>
      <c r="O56" s="3831" t="n"/>
      <c r="P56" s="3831" t="n"/>
      <c r="Q56" s="3831" t="n"/>
      <c r="R56" s="3843" t="n"/>
      <c r="S56" s="3843" t="n"/>
      <c r="T56" s="3843" t="n"/>
      <c r="U56" s="3843" t="n"/>
      <c r="V56" s="3843" t="n"/>
      <c r="W56" s="3843" t="n"/>
      <c r="X56" s="3843" t="n"/>
      <c r="Y56" s="3843" t="n"/>
      <c r="Z56" s="3843" t="n"/>
      <c r="AA56" s="3843" t="n"/>
      <c r="AB56" s="3843" t="n"/>
    </row>
    <row customFormat="1" customHeight="1" ht="14" r="57" s="3838">
      <c r="A57" s="3839" t="n"/>
      <c r="B57" s="3897" t="inlineStr">
        <is>
          <t xml:space="preserve">   (E) FLUX MENSUEL         </t>
        </is>
      </c>
      <c r="C57" s="3872" t="n"/>
      <c r="D57" s="3873" t="n">
        <v>5830.077489162908</v>
      </c>
      <c r="E57" s="3873" t="n">
        <v>-9489.548563353565</v>
      </c>
      <c r="F57" s="3873" t="n">
        <v>-1531.401999</v>
      </c>
      <c r="G57" s="3873" t="n">
        <v>-3196.384425</v>
      </c>
      <c r="H57" s="3873" t="n">
        <v>343.7813270999868</v>
      </c>
      <c r="I57" s="3873" t="n">
        <v>-4195.502372000001</v>
      </c>
      <c r="J57" s="3873" t="n">
        <v>3436.753833</v>
      </c>
      <c r="K57" s="3873" t="n">
        <v>1212.47698778826</v>
      </c>
      <c r="L57" s="3873" t="n">
        <v>463.4707530000001</v>
      </c>
      <c r="M57" s="3873" t="n">
        <v>-413.4426649999999</v>
      </c>
      <c r="N57" s="3873" t="n">
        <v>-1566.334361</v>
      </c>
      <c r="O57" s="3873" t="n">
        <v>996.86385</v>
      </c>
      <c r="P57" s="3873" t="n">
        <v>-2164.908795</v>
      </c>
      <c r="Q57" s="3873" t="n">
        <v>-2874.920697241811</v>
      </c>
      <c r="R57" s="3843" t="n"/>
      <c r="S57" s="3843" t="n"/>
      <c r="T57" s="3843" t="n"/>
      <c r="U57" s="3843" t="n"/>
      <c r="V57" s="3843" t="n"/>
      <c r="W57" s="3843" t="n"/>
      <c r="X57" s="3843" t="n"/>
      <c r="Y57" s="3843" t="n"/>
      <c r="Z57" s="3843" t="n"/>
      <c r="AA57" s="3843" t="n"/>
      <c r="AB57" s="3843" t="n"/>
    </row>
    <row customFormat="1" customHeight="1" ht="15.75" r="58" s="3838">
      <c r="A58" s="3875" t="n"/>
      <c r="B58" s="3898" t="n"/>
      <c r="C58" s="3899" t="inlineStr">
        <is>
          <t xml:space="preserve">        DECAISSEMENTS CUMULES</t>
        </is>
      </c>
      <c r="D58" s="3878" t="n">
        <v>52481.96365047032</v>
      </c>
      <c r="E58" s="3890" t="n">
        <v>-61643.26414972412</v>
      </c>
      <c r="F58" s="3890" t="n">
        <v>-1531.401999</v>
      </c>
      <c r="G58" s="3890" t="n">
        <v>-4727.786424</v>
      </c>
      <c r="H58" s="3890" t="n">
        <v>-4384.005096900013</v>
      </c>
      <c r="I58" s="3890" t="n">
        <v>-8579.507468900014</v>
      </c>
      <c r="J58" s="3890" t="n">
        <v>-5142.753635900014</v>
      </c>
      <c r="K58" s="3890" t="n">
        <v>-3930.276648111754</v>
      </c>
      <c r="L58" s="3890" t="n">
        <v>-3466.805895111754</v>
      </c>
      <c r="M58" s="3890" t="n">
        <v>-3880.248560111754</v>
      </c>
      <c r="N58" s="3890" t="n">
        <v>-5446.582921111754</v>
      </c>
      <c r="O58" s="3890" t="n">
        <v>-4449.719071111755</v>
      </c>
      <c r="P58" s="3890" t="n">
        <v>-6614.627866111755</v>
      </c>
      <c r="Q58" s="3890" t="n">
        <v>-9489.548563353565</v>
      </c>
      <c r="R58" s="3843" t="n"/>
      <c r="S58" s="3843" t="n"/>
      <c r="T58" s="3843" t="n"/>
      <c r="U58" s="3843" t="n"/>
      <c r="V58" s="3843" t="n"/>
      <c r="W58" s="3843" t="n"/>
      <c r="X58" s="3843" t="n"/>
      <c r="Y58" s="3843" t="n"/>
      <c r="Z58" s="3843" t="n"/>
      <c r="AA58" s="3843" t="n"/>
      <c r="AB58" s="3843" t="n"/>
    </row>
    <row customFormat="1" customHeight="1" ht="27.75" r="59" s="3831">
      <c r="E59" s="3831">
        <f>SUM(F59:Q59)</f>
        <v/>
      </c>
      <c r="R59" s="3843" t="n"/>
      <c r="S59" s="3843" t="n"/>
      <c r="T59" s="3843" t="n"/>
      <c r="U59" s="3843" t="n"/>
      <c r="V59" s="3843" t="n"/>
      <c r="W59" s="3843" t="n"/>
      <c r="X59" s="3843" t="n"/>
      <c r="Y59" s="3843" t="n"/>
      <c r="Z59" s="3843" t="n"/>
      <c r="AA59" s="3843" t="n"/>
      <c r="AB59" s="3843" t="n"/>
    </row>
    <row customFormat="1" customHeight="1" ht="17.25" r="60" s="3838">
      <c r="A60" s="3892" t="inlineStr">
        <is>
          <t>NET CASH FLOW</t>
        </is>
      </c>
      <c r="B60" s="3882" t="n"/>
      <c r="C60" s="3900" t="n"/>
      <c r="D60" s="3901" t="n"/>
      <c r="E60" s="3902">
        <f>SUM(F60:Q60)</f>
        <v/>
      </c>
      <c r="F60" s="3902" t="n"/>
      <c r="G60" s="3902" t="n"/>
      <c r="H60" s="3902" t="n"/>
      <c r="I60" s="3902" t="n"/>
      <c r="J60" s="3902" t="n"/>
      <c r="K60" s="3902" t="n"/>
      <c r="L60" s="3902" t="n"/>
      <c r="M60" s="3902" t="n"/>
      <c r="N60" s="3902" t="n"/>
      <c r="O60" s="3902" t="n"/>
      <c r="P60" s="3902" t="n"/>
      <c r="Q60" s="3902" t="n"/>
      <c r="R60" s="3843" t="n"/>
      <c r="S60" s="3843" t="n"/>
      <c r="T60" s="3843" t="n"/>
      <c r="U60" s="3843" t="n"/>
      <c r="V60" s="3843" t="n"/>
      <c r="W60" s="3843" t="n"/>
      <c r="X60" s="3843" t="n"/>
      <c r="Y60" s="3843" t="n"/>
      <c r="Z60" s="3843" t="n"/>
      <c r="AA60" s="3843" t="n"/>
      <c r="AB60" s="3843" t="n"/>
    </row>
    <row customFormat="1" customHeight="1" ht="30.75" r="61" s="3838">
      <c r="A61" s="3839" t="n"/>
      <c r="B61" s="3903" t="n"/>
      <c r="C61" s="3904" t="inlineStr">
        <is>
          <t>FLUX NET MENSUEL (C+D+E)</t>
        </is>
      </c>
      <c r="D61" s="3885" t="n">
        <v>5681.554007162908</v>
      </c>
      <c r="E61" s="3885" t="n">
        <v>-2278.892471822256</v>
      </c>
      <c r="F61" s="3885" t="n">
        <v>1458.676868509033</v>
      </c>
      <c r="G61" s="3885" t="n">
        <v>-442.1712459558521</v>
      </c>
      <c r="H61" s="3885" t="n">
        <v>-827.6107194532033</v>
      </c>
      <c r="I61" s="3885" t="n">
        <v>-2505.776253511382</v>
      </c>
      <c r="J61" s="3885" t="n">
        <v>2789.961059052199</v>
      </c>
      <c r="K61" s="3885" t="n">
        <v>-3769.65216254079</v>
      </c>
      <c r="L61" s="3885" t="n">
        <v>3981.340030510341</v>
      </c>
      <c r="M61" s="3885" t="n">
        <v>2069.392859913532</v>
      </c>
      <c r="N61" s="3885" t="n">
        <v>-1702.343357635633</v>
      </c>
      <c r="O61" s="3885" t="n">
        <v>3716.200194532603</v>
      </c>
      <c r="P61" s="3885" t="n">
        <v>-314.0937263359892</v>
      </c>
      <c r="Q61" s="3885" t="n">
        <v>-6732.816018907115</v>
      </c>
      <c r="R61" s="3843" t="n"/>
      <c r="S61" s="3843" t="n"/>
      <c r="T61" s="3843" t="n"/>
      <c r="U61" s="3843" t="n"/>
      <c r="V61" s="3843" t="n"/>
      <c r="W61" s="3843" t="n"/>
      <c r="X61" s="3843" t="n"/>
      <c r="Y61" s="3843" t="n"/>
      <c r="Z61" s="3843" t="n"/>
      <c r="AA61" s="3843" t="n"/>
      <c r="AB61" s="3843" t="n"/>
    </row>
    <row customFormat="1" customHeight="1" ht="30.75" r="62" s="3838">
      <c r="A62" s="3839" t="n"/>
      <c r="B62" s="3903" t="n"/>
      <c r="C62" s="3904" t="inlineStr">
        <is>
          <t>FLUX NET CUMULE (C+D+E)</t>
        </is>
      </c>
      <c r="D62" s="3885" t="n">
        <v>5681.554007162908</v>
      </c>
      <c r="E62" s="3885" t="n">
        <v>-2278.892471822256</v>
      </c>
      <c r="F62" s="3885" t="n">
        <v>1458.676868509033</v>
      </c>
      <c r="G62" s="3885" t="n">
        <v>-442.1712459558521</v>
      </c>
      <c r="H62" s="3885" t="n">
        <v>-827.6107194532033</v>
      </c>
      <c r="I62" s="3885" t="n">
        <v>-2505.776253511382</v>
      </c>
      <c r="J62" s="3885" t="n">
        <v>2789.961059052199</v>
      </c>
      <c r="K62" s="3885" t="n">
        <v>-3769.65216254079</v>
      </c>
      <c r="L62" s="3885" t="n">
        <v>3981.340030510341</v>
      </c>
      <c r="M62" s="3885" t="n">
        <v>2069.392859913532</v>
      </c>
      <c r="N62" s="3885" t="n">
        <v>-1702.343357635633</v>
      </c>
      <c r="O62" s="3885" t="n">
        <v>3716.200194532603</v>
      </c>
      <c r="P62" s="3885" t="n">
        <v>-314.0937263359892</v>
      </c>
      <c r="Q62" s="3885" t="n">
        <v>-6732.816018907115</v>
      </c>
      <c r="R62" s="3843" t="n"/>
      <c r="S62" s="3843" t="n"/>
      <c r="T62" s="3843" t="n"/>
      <c r="U62" s="3843" t="n"/>
      <c r="V62" s="3843" t="n"/>
      <c r="W62" s="3843" t="n"/>
      <c r="X62" s="3843" t="n"/>
      <c r="Y62" s="3843" t="n"/>
      <c r="Z62" s="3843" t="n"/>
      <c r="AA62" s="3843" t="n"/>
      <c r="AB62" s="3843" t="n"/>
    </row>
    <row customFormat="1" customHeight="1" ht="25.5" r="63" s="3838">
      <c r="A63" s="3839" t="n"/>
      <c r="B63" s="3903" t="n"/>
      <c r="C63" s="3905" t="n"/>
      <c r="D63" s="3885" t="n"/>
      <c r="E63" s="3885">
        <f>SUM(F63:Q63)</f>
        <v/>
      </c>
      <c r="F63" s="3885" t="n"/>
      <c r="G63" s="3885" t="n"/>
      <c r="H63" s="3885" t="n"/>
      <c r="I63" s="3885" t="n"/>
      <c r="J63" s="3885" t="n"/>
      <c r="K63" s="3885" t="n"/>
      <c r="L63" s="3885" t="n"/>
      <c r="M63" s="3885" t="n"/>
      <c r="N63" s="3885" t="n"/>
      <c r="O63" s="3885" t="n"/>
      <c r="P63" s="3885" t="n"/>
      <c r="Q63" s="3885" t="n"/>
      <c r="R63" s="3843" t="n"/>
      <c r="S63" s="3843" t="n"/>
      <c r="T63" s="3843" t="n"/>
      <c r="U63" s="3843" t="n"/>
      <c r="V63" s="3843" t="n"/>
      <c r="W63" s="3843" t="n"/>
      <c r="X63" s="3843" t="n"/>
      <c r="Y63" s="3843" t="n"/>
      <c r="Z63" s="3843" t="n"/>
      <c r="AA63" s="3843" t="n"/>
      <c r="AB63" s="3843" t="n"/>
    </row>
    <row customFormat="1" customHeight="1" ht="16" r="64" s="3838">
      <c r="A64" s="3875" t="n"/>
      <c r="B64" s="3906" t="n"/>
      <c r="C64" s="3907" t="n"/>
      <c r="D64" s="3907" t="n"/>
      <c r="E64" s="3889">
        <f>SUM(F64:Q64)</f>
        <v/>
      </c>
      <c r="F64" s="3889" t="n"/>
      <c r="G64" s="3889" t="n"/>
      <c r="H64" s="3889" t="n"/>
      <c r="I64" s="3889" t="n"/>
      <c r="J64" s="3889" t="n"/>
      <c r="K64" s="3889" t="n"/>
      <c r="L64" s="3889" t="n"/>
      <c r="M64" s="3889" t="n"/>
      <c r="N64" s="3889" t="n"/>
      <c r="O64" s="3889" t="n"/>
      <c r="P64" s="3889" t="n"/>
      <c r="Q64" s="3889" t="n"/>
      <c r="R64" s="3843" t="n"/>
      <c r="S64" s="3843" t="n"/>
      <c r="T64" s="3843" t="n"/>
      <c r="U64" s="3843" t="n"/>
      <c r="V64" s="3843" t="n"/>
      <c r="W64" s="3843" t="n"/>
      <c r="X64" s="3843" t="n"/>
      <c r="Y64" s="3843" t="n"/>
      <c r="Z64" s="3843" t="n"/>
      <c r="AA64" s="3843" t="n"/>
      <c r="AB64" s="3843" t="n"/>
    </row>
    <row customFormat="1" customHeight="1" ht="7.5" r="65" s="3852">
      <c r="R65" s="3843" t="n"/>
      <c r="S65" s="3843" t="n"/>
      <c r="T65" s="3843" t="n"/>
      <c r="U65" s="3843" t="n"/>
      <c r="V65" s="3843" t="n"/>
      <c r="W65" s="3843" t="n"/>
      <c r="X65" s="3843" t="n"/>
      <c r="Y65" s="3843" t="n"/>
      <c r="Z65" s="3843" t="n"/>
      <c r="AA65" s="3843" t="n"/>
      <c r="AB65" s="3843" t="n"/>
    </row>
    <row customFormat="1" customHeight="1" ht="17.25" r="66" s="3852">
      <c r="R66" s="3843" t="n"/>
      <c r="S66" s="3843" t="n"/>
      <c r="T66" s="3843" t="n"/>
      <c r="U66" s="3843" t="n"/>
      <c r="V66" s="3843" t="n"/>
      <c r="W66" s="3843" t="n"/>
      <c r="X66" s="3843" t="n"/>
      <c r="Y66" s="3843" t="n"/>
      <c r="Z66" s="3843" t="n"/>
      <c r="AA66" s="3843" t="n"/>
      <c r="AB66" s="3843" t="n"/>
    </row>
    <row customFormat="1" customHeight="1" ht="18" r="67" s="3838">
      <c r="A67" s="3892" t="inlineStr">
        <is>
          <t>DETTE NETTE</t>
        </is>
      </c>
      <c r="B67" s="3908" t="inlineStr">
        <is>
          <t xml:space="preserve"> </t>
        </is>
      </c>
      <c r="C67" s="3900" t="inlineStr">
        <is>
          <t>PORTEFEUILLE EN VALEUR DE PLACEMENT</t>
        </is>
      </c>
      <c r="D67" s="3900" t="n"/>
      <c r="E67" s="3909">
        <f>SUM(F67:Q67)</f>
        <v/>
      </c>
      <c r="F67" s="3902" t="n"/>
      <c r="G67" s="3902" t="n"/>
      <c r="H67" s="3902" t="n"/>
      <c r="I67" s="3902" t="n"/>
      <c r="J67" s="3902" t="n"/>
      <c r="K67" s="3902" t="n"/>
      <c r="L67" s="3902" t="n"/>
      <c r="M67" s="3902" t="n"/>
      <c r="N67" s="3902" t="n"/>
      <c r="O67" s="3902" t="n"/>
      <c r="P67" s="3902" t="n"/>
      <c r="Q67" s="3902" t="n"/>
      <c r="R67" s="3843" t="n"/>
      <c r="S67" s="3843" t="n"/>
      <c r="T67" s="3843" t="n"/>
      <c r="U67" s="3843" t="n"/>
      <c r="V67" s="3843" t="n"/>
      <c r="W67" s="3843" t="n"/>
      <c r="X67" s="3843" t="n"/>
      <c r="Y67" s="3843" t="n"/>
      <c r="Z67" s="3843" t="n"/>
      <c r="AA67" s="3843" t="n"/>
      <c r="AB67" s="3843" t="n"/>
    </row>
    <row customFormat="1" customHeight="1" ht="18" r="68" s="3838">
      <c r="A68" s="3839" t="n"/>
      <c r="B68" s="3910" t="n"/>
      <c r="C68" s="3904" t="inlineStr">
        <is>
          <t>COMPTES SEQUESTRES</t>
        </is>
      </c>
      <c r="D68" s="3904" t="n"/>
      <c r="E68" s="3911">
        <f>SUM(F68:Q68)</f>
        <v/>
      </c>
      <c r="F68" s="3885" t="n"/>
      <c r="G68" s="3885" t="n"/>
      <c r="H68" s="3885" t="n"/>
      <c r="I68" s="3885" t="n"/>
      <c r="J68" s="3885" t="n"/>
      <c r="K68" s="3885" t="n"/>
      <c r="L68" s="3885" t="n"/>
      <c r="M68" s="3885" t="n"/>
      <c r="N68" s="3885" t="n"/>
      <c r="O68" s="3885" t="n"/>
      <c r="P68" s="3885" t="n"/>
      <c r="Q68" s="3885" t="n"/>
      <c r="R68" s="3843" t="n"/>
      <c r="S68" s="3843" t="n"/>
      <c r="T68" s="3843" t="n"/>
      <c r="U68" s="3843" t="n"/>
      <c r="V68" s="3843" t="n"/>
      <c r="W68" s="3843" t="n"/>
      <c r="X68" s="3843" t="n"/>
      <c r="Y68" s="3843" t="n"/>
      <c r="Z68" s="3843" t="n"/>
      <c r="AA68" s="3843" t="n"/>
      <c r="AB68" s="3843" t="n"/>
    </row>
    <row customFormat="1" customHeight="1" ht="18" r="69" s="3838">
      <c r="A69" s="3839" t="n"/>
      <c r="B69" s="3910" t="n"/>
      <c r="C69" s="3904" t="inlineStr">
        <is>
          <t>DISPONIBILITES EN TRESORERIE (BQ+REGIES+..)</t>
        </is>
      </c>
      <c r="D69" s="3885" t="n">
        <v>10453.1481009</v>
      </c>
      <c r="E69" s="3911" t="n">
        <v>8174.255629077741</v>
      </c>
      <c r="F69" s="3885" t="n">
        <v>11911.82496940903</v>
      </c>
      <c r="G69" s="3885" t="n">
        <v>11469.65372345318</v>
      </c>
      <c r="H69" s="3885" t="n">
        <v>10642.04300399998</v>
      </c>
      <c r="I69" s="3885" t="n">
        <v>8136.266750488594</v>
      </c>
      <c r="J69" s="3885" t="n">
        <v>10926.22780954079</v>
      </c>
      <c r="K69" s="3885" t="n">
        <v>7156.575647000003</v>
      </c>
      <c r="L69" s="3885" t="n">
        <v>11137.91567751034</v>
      </c>
      <c r="M69" s="3885" t="n">
        <v>13207.30853742388</v>
      </c>
      <c r="N69" s="3885" t="n">
        <v>11504.96517978824</v>
      </c>
      <c r="O69" s="3885" t="n">
        <v>15221.16537432085</v>
      </c>
      <c r="P69" s="3885" t="n">
        <v>14907.07164798486</v>
      </c>
      <c r="Q69" s="3885" t="n">
        <v>8174.255629077741</v>
      </c>
      <c r="R69" s="3843" t="n"/>
      <c r="S69" s="3843" t="n"/>
      <c r="T69" s="3843" t="n"/>
      <c r="U69" s="3843" t="n"/>
      <c r="V69" s="3843" t="n"/>
      <c r="W69" s="3843" t="n"/>
      <c r="X69" s="3843" t="n"/>
      <c r="Y69" s="3843" t="n"/>
      <c r="Z69" s="3843" t="n"/>
      <c r="AA69" s="3843" t="n"/>
      <c r="AB69" s="3843" t="n"/>
    </row>
    <row customFormat="1" customHeight="1" ht="19.5" r="70" s="3838">
      <c r="A70" s="3839" t="n"/>
      <c r="B70" s="3912" t="inlineStr">
        <is>
          <t xml:space="preserve"> </t>
        </is>
      </c>
      <c r="C70" s="3913" t="inlineStr">
        <is>
          <t xml:space="preserve">CASH &amp; CASH EQUIVALENT </t>
        </is>
      </c>
      <c r="D70" s="3913" t="n">
        <v>10453.1481009</v>
      </c>
      <c r="E70" s="3914" t="n">
        <v>8174.255629077741</v>
      </c>
      <c r="F70" s="3914" t="n">
        <v>11911.82496940903</v>
      </c>
      <c r="G70" s="3914" t="n">
        <v>11469.65372345318</v>
      </c>
      <c r="H70" s="3914" t="n">
        <v>10642.04300399998</v>
      </c>
      <c r="I70" s="3914" t="n">
        <v>8136.266750488594</v>
      </c>
      <c r="J70" s="3914" t="n">
        <v>10926.22780954079</v>
      </c>
      <c r="K70" s="3914" t="n">
        <v>7156.575647000003</v>
      </c>
      <c r="L70" s="3914" t="n">
        <v>11137.91567751034</v>
      </c>
      <c r="M70" s="3914" t="n">
        <v>13207.30853742388</v>
      </c>
      <c r="N70" s="3914" t="n">
        <v>11504.96517978824</v>
      </c>
      <c r="O70" s="3914" t="n">
        <v>15221.16537432085</v>
      </c>
      <c r="P70" s="3914" t="n">
        <v>14907.07164798486</v>
      </c>
      <c r="Q70" s="3914" t="n">
        <v>8174.255629077741</v>
      </c>
      <c r="R70" s="3843" t="n"/>
      <c r="S70" s="3843" t="n"/>
      <c r="T70" s="3843" t="n"/>
      <c r="U70" s="3843" t="n"/>
      <c r="V70" s="3843" t="n"/>
      <c r="W70" s="3843" t="n"/>
      <c r="X70" s="3843" t="n"/>
      <c r="Y70" s="3843" t="n"/>
      <c r="Z70" s="3843" t="n"/>
      <c r="AA70" s="3843" t="n"/>
      <c r="AB70" s="3843" t="n"/>
    </row>
    <row customFormat="1" customHeight="1" ht="8.25" r="71" s="3838">
      <c r="A71" s="3839" t="n"/>
      <c r="B71" s="3910" t="n"/>
      <c r="C71" s="3831" t="n"/>
      <c r="D71" s="3915" t="n"/>
      <c r="E71" s="3915" t="n"/>
      <c r="F71" s="3915" t="n"/>
      <c r="G71" s="3915" t="n"/>
      <c r="H71" s="3915" t="n"/>
      <c r="I71" s="3915" t="n"/>
      <c r="J71" s="3915" t="n"/>
      <c r="K71" s="3915" t="n"/>
      <c r="L71" s="3915" t="n"/>
      <c r="M71" s="3915" t="n"/>
      <c r="N71" s="3915" t="n"/>
      <c r="O71" s="3915" t="n"/>
      <c r="P71" s="3915" t="n"/>
      <c r="Q71" s="3915" t="n"/>
      <c r="R71" s="3843" t="n"/>
      <c r="S71" s="3843" t="n"/>
      <c r="T71" s="3843" t="n"/>
      <c r="U71" s="3843" t="n"/>
      <c r="V71" s="3843" t="n"/>
      <c r="W71" s="3843" t="n"/>
      <c r="X71" s="3843" t="n"/>
      <c r="Y71" s="3843" t="n"/>
      <c r="Z71" s="3843" t="n"/>
      <c r="AA71" s="3843" t="n"/>
      <c r="AB71" s="3843" t="n"/>
    </row>
    <row customFormat="1" customHeight="1" ht="18" r="72" s="3838">
      <c r="A72" s="3839" t="n"/>
      <c r="B72" s="3908" t="inlineStr">
        <is>
          <t xml:space="preserve"> </t>
        </is>
      </c>
      <c r="C72" s="3900" t="inlineStr">
        <is>
          <t>EMPRUNTS BANCAIRES</t>
        </is>
      </c>
      <c r="D72" s="3916" t="n">
        <v>71283.01173300001</v>
      </c>
      <c r="E72" s="3909" t="n">
        <v>70400.129042</v>
      </c>
      <c r="F72" s="3902" t="n">
        <v>71483.01173300001</v>
      </c>
      <c r="G72" s="3902" t="n">
        <v>68286.60218099999</v>
      </c>
      <c r="H72" s="3902" t="n">
        <v>69495.91151799999</v>
      </c>
      <c r="I72" s="3902" t="n">
        <v>67822.175422</v>
      </c>
      <c r="J72" s="3902" t="n">
        <v>70747.05650600001</v>
      </c>
      <c r="K72" s="3902" t="n">
        <v>70838.644149</v>
      </c>
      <c r="L72" s="3902" t="n">
        <v>71433.891271</v>
      </c>
      <c r="M72" s="3902" t="n">
        <v>71093.982773</v>
      </c>
      <c r="N72" s="3902" t="n">
        <v>73694.440216</v>
      </c>
      <c r="O72" s="3902" t="n">
        <v>71077.63652299999</v>
      </c>
      <c r="P72" s="3902" t="n">
        <v>72110.811481</v>
      </c>
      <c r="Q72" s="3902" t="n">
        <v>70400.129042</v>
      </c>
      <c r="R72" s="3843" t="n"/>
      <c r="S72" s="3843" t="n"/>
      <c r="T72" s="3843" t="n"/>
      <c r="U72" s="3843" t="n"/>
      <c r="V72" s="3843" t="n"/>
      <c r="W72" s="3843" t="n"/>
      <c r="X72" s="3843" t="n"/>
      <c r="Y72" s="3843" t="n"/>
      <c r="Z72" s="3843" t="n"/>
      <c r="AA72" s="3843" t="n"/>
      <c r="AB72" s="3843" t="n"/>
    </row>
    <row customFormat="1" customHeight="1" ht="18" r="73" s="3838">
      <c r="A73" s="3839" t="n"/>
      <c r="B73" s="3910" t="n"/>
      <c r="C73" s="3904" t="inlineStr">
        <is>
          <t>CREDIT FOURNISSEURS</t>
        </is>
      </c>
      <c r="D73" s="3917" t="n"/>
      <c r="E73" s="3911">
        <f>Q73</f>
        <v/>
      </c>
      <c r="F73" s="3885" t="n"/>
      <c r="G73" s="3885" t="n"/>
      <c r="H73" s="3885" t="n"/>
      <c r="I73" s="3885" t="n"/>
      <c r="J73" s="3885" t="n"/>
      <c r="K73" s="3885" t="n"/>
      <c r="L73" s="3885" t="n"/>
      <c r="M73" s="3885" t="n"/>
      <c r="N73" s="3885" t="n"/>
      <c r="O73" s="3885" t="n"/>
      <c r="P73" s="3885" t="n"/>
      <c r="Q73" s="3885" t="n"/>
      <c r="R73" s="3843" t="n"/>
      <c r="S73" s="3843" t="n"/>
      <c r="T73" s="3843" t="n"/>
      <c r="U73" s="3843" t="n"/>
      <c r="V73" s="3843" t="n"/>
      <c r="W73" s="3843" t="n"/>
      <c r="X73" s="3843" t="n"/>
      <c r="Y73" s="3843" t="n"/>
      <c r="Z73" s="3843" t="n"/>
      <c r="AA73" s="3843" t="n"/>
      <c r="AB73" s="3843" t="n"/>
    </row>
    <row customFormat="1" customHeight="1" ht="18" r="74" s="3838">
      <c r="A74" s="3839" t="n"/>
      <c r="B74" s="3910" t="n"/>
      <c r="C74" s="3904" t="inlineStr">
        <is>
          <t>CREDIT SPOT</t>
        </is>
      </c>
      <c r="D74" s="3917" t="n">
        <v>1530.621412</v>
      </c>
      <c r="E74" s="3911" t="n">
        <v>747.448136077749</v>
      </c>
      <c r="F74" s="3885" t="n">
        <v>1341.472304</v>
      </c>
      <c r="G74" s="3885" t="n">
        <v>1440.40087</v>
      </c>
      <c r="H74" s="3885" t="n">
        <v>1446.722626</v>
      </c>
      <c r="I74" s="3885" t="n">
        <v>1270.538391</v>
      </c>
      <c r="J74" s="3885" t="n">
        <v>1275.829463</v>
      </c>
      <c r="K74" s="3885" t="n">
        <v>1280.607503</v>
      </c>
      <c r="L74" s="3885" t="n">
        <v>769.2715679082989</v>
      </c>
      <c r="M74" s="3885" t="n">
        <v>746.152436946188</v>
      </c>
      <c r="N74" s="3885" t="n">
        <v>819.004272175315</v>
      </c>
      <c r="O74" s="3885" t="n">
        <v>693.525462432253</v>
      </c>
      <c r="P74" s="3885" t="n">
        <v>671.380180295686</v>
      </c>
      <c r="Q74" s="3885" t="n">
        <v>747.448136077749</v>
      </c>
      <c r="R74" s="3843" t="n"/>
      <c r="S74" s="3843" t="n"/>
      <c r="T74" s="3843" t="n"/>
      <c r="U74" s="3843" t="n"/>
      <c r="V74" s="3843" t="n"/>
      <c r="W74" s="3843" t="n"/>
      <c r="X74" s="3843" t="n"/>
      <c r="Y74" s="3843" t="n"/>
      <c r="Z74" s="3843" t="n"/>
      <c r="AA74" s="3843" t="n"/>
      <c r="AB74" s="3843" t="n"/>
    </row>
    <row customFormat="1" customHeight="1" ht="18" r="75" s="3838">
      <c r="A75" s="3839" t="n"/>
      <c r="B75" s="3910" t="n"/>
      <c r="C75" s="3904" t="inlineStr">
        <is>
          <t>AUTRES DETTES FINANCIERES</t>
        </is>
      </c>
      <c r="D75" s="3917" t="n"/>
      <c r="E75" s="3911">
        <f>Q75</f>
        <v/>
      </c>
      <c r="F75" s="3885" t="n"/>
      <c r="G75" s="3885" t="n"/>
      <c r="H75" s="3885" t="n"/>
      <c r="I75" s="3885" t="n"/>
      <c r="J75" s="3885" t="n"/>
      <c r="K75" s="3885" t="n"/>
      <c r="L75" s="3885" t="n"/>
      <c r="M75" s="3885" t="n"/>
      <c r="N75" s="3885" t="n"/>
      <c r="O75" s="3885" t="n"/>
      <c r="P75" s="3885" t="n"/>
      <c r="Q75" s="3885" t="n"/>
      <c r="R75" s="3843" t="n"/>
      <c r="S75" s="3843" t="n"/>
      <c r="T75" s="3843" t="n"/>
      <c r="U75" s="3843" t="n"/>
      <c r="V75" s="3843" t="n"/>
      <c r="W75" s="3843" t="n"/>
      <c r="X75" s="3843" t="n"/>
      <c r="Y75" s="3843" t="n"/>
      <c r="Z75" s="3843" t="n"/>
      <c r="AA75" s="3843" t="n"/>
      <c r="AB75" s="3843" t="n"/>
    </row>
    <row customFormat="1" customHeight="1" ht="18" r="76" s="3838">
      <c r="A76" s="3839" t="n"/>
      <c r="B76" s="3910" t="n"/>
      <c r="C76" s="3904" t="inlineStr">
        <is>
          <t>INTERETS COURUS NON ECHUS</t>
        </is>
      </c>
      <c r="D76" s="3917" t="n">
        <v>762.2703739999999</v>
      </c>
      <c r="E76" s="3911" t="n">
        <v>1088.678451</v>
      </c>
      <c r="F76" s="3885" t="n">
        <v>617.037857</v>
      </c>
      <c r="G76" s="3885" t="n">
        <v>603.139626</v>
      </c>
      <c r="H76" s="3885" t="n">
        <v>834.40886</v>
      </c>
      <c r="I76" s="3885" t="n">
        <v>625.044157</v>
      </c>
      <c r="J76" s="3885" t="n">
        <v>664.248638</v>
      </c>
      <c r="K76" s="3885" t="n">
        <v>906.423995</v>
      </c>
      <c r="L76" s="3885" t="n">
        <v>809.365404</v>
      </c>
      <c r="M76" s="3885" t="n">
        <v>1054.635443</v>
      </c>
      <c r="N76" s="3885" t="n">
        <v>1013.403831</v>
      </c>
      <c r="O76" s="3885" t="n">
        <v>988.3682250000001</v>
      </c>
      <c r="P76" s="3885" t="n">
        <v>1260.59253</v>
      </c>
      <c r="Q76" s="3885" t="n">
        <v>1088.678451</v>
      </c>
      <c r="R76" s="3843" t="n"/>
      <c r="S76" s="3843" t="n"/>
      <c r="T76" s="3843" t="n"/>
      <c r="U76" s="3843" t="n"/>
      <c r="V76" s="3843" t="n"/>
      <c r="W76" s="3843" t="n"/>
      <c r="X76" s="3843" t="n"/>
      <c r="Y76" s="3843" t="n"/>
      <c r="Z76" s="3843" t="n"/>
      <c r="AA76" s="3843" t="n"/>
      <c r="AB76" s="3843" t="n"/>
    </row>
    <row customFormat="1" customHeight="1" ht="19.5" r="77" s="3838">
      <c r="A77" s="3875" t="n"/>
      <c r="B77" s="3912" t="inlineStr">
        <is>
          <t xml:space="preserve"> </t>
        </is>
      </c>
      <c r="C77" s="3913" t="inlineStr">
        <is>
          <t>DETTE BRUTE</t>
        </is>
      </c>
      <c r="D77" s="3914" t="n">
        <v>73575.903519</v>
      </c>
      <c r="E77" s="3914" t="n">
        <v>72236.25562907774</v>
      </c>
      <c r="F77" s="3914" t="n">
        <v>73441.521894</v>
      </c>
      <c r="G77" s="3914" t="n">
        <v>70330.142677</v>
      </c>
      <c r="H77" s="3914" t="n">
        <v>71777.04300399999</v>
      </c>
      <c r="I77" s="3914" t="n">
        <v>69717.75796999999</v>
      </c>
      <c r="J77" s="3914" t="n">
        <v>72687.13460700001</v>
      </c>
      <c r="K77" s="3914" t="n">
        <v>73025.67564700001</v>
      </c>
      <c r="L77" s="3914" t="n">
        <v>73012.5282429083</v>
      </c>
      <c r="M77" s="3914" t="n">
        <v>72894.77065294619</v>
      </c>
      <c r="N77" s="3914" t="n">
        <v>75526.84831917532</v>
      </c>
      <c r="O77" s="3914" t="n">
        <v>72759.53021043225</v>
      </c>
      <c r="P77" s="3914" t="n">
        <v>74042.78419129568</v>
      </c>
      <c r="Q77" s="3914" t="n">
        <v>72236.25562907774</v>
      </c>
      <c r="R77" s="3843" t="n"/>
      <c r="S77" s="3843" t="n"/>
      <c r="T77" s="3843" t="n"/>
      <c r="U77" s="3843" t="n"/>
      <c r="V77" s="3843" t="n"/>
      <c r="W77" s="3843" t="n"/>
      <c r="X77" s="3843" t="n"/>
      <c r="Y77" s="3843" t="n"/>
      <c r="Z77" s="3843" t="n"/>
      <c r="AA77" s="3843" t="n"/>
      <c r="AB77" s="3843" t="n"/>
    </row>
    <row customFormat="1" customHeight="1" hidden="1" ht="14" r="78" s="3852">
      <c r="D78" s="3852" t="n">
        <v>69627.53912099999</v>
      </c>
      <c r="E78" s="3852">
        <f>E70-E77</f>
        <v/>
      </c>
      <c r="R78" s="3918" t="n"/>
      <c r="S78" s="3838" t="n"/>
    </row>
    <row customFormat="1" customHeight="1" hidden="1" ht="14" r="79" s="2619">
      <c r="A79" s="3852" t="inlineStr">
        <is>
          <t>Convention de signe:</t>
        </is>
      </c>
      <c r="B79" s="3852" t="n"/>
      <c r="C79" s="3852" t="n"/>
      <c r="D79" s="3852" t="n"/>
      <c r="E79" s="3852">
        <f>E78-D78</f>
        <v/>
      </c>
      <c r="F79" s="3852" t="n"/>
      <c r="G79" s="3852" t="n"/>
      <c r="H79" s="3852" t="n"/>
      <c r="I79" s="3852" t="n"/>
      <c r="J79" s="3852" t="n"/>
      <c r="K79" s="3852" t="n"/>
      <c r="L79" s="3852" t="n"/>
      <c r="M79" s="3852" t="n"/>
      <c r="N79" s="3852" t="n"/>
      <c r="O79" s="3852" t="n"/>
      <c r="P79" s="3852" t="n"/>
      <c r="Q79" s="3852" t="n"/>
      <c r="R79" s="3918" t="n"/>
      <c r="S79" s="3838" t="n"/>
    </row>
    <row customFormat="1" customHeight="1" hidden="1" ht="14" r="80" s="2619">
      <c r="A80" s="3852" t="inlineStr">
        <is>
          <t>Cash reçu + / Cash payé -</t>
        </is>
      </c>
      <c r="B80" s="3852" t="n"/>
      <c r="C80" s="3852" t="n"/>
      <c r="D80" s="3852" t="n"/>
      <c r="E80" s="3852" t="n">
        <v>-105971.93436374</v>
      </c>
      <c r="F80" s="3852" t="n"/>
      <c r="G80" s="3852" t="n"/>
      <c r="H80" s="3852" t="n"/>
      <c r="I80" s="3852" t="n"/>
      <c r="J80" s="3852" t="n"/>
      <c r="K80" s="3852" t="n"/>
      <c r="L80" s="3852" t="n"/>
      <c r="M80" s="3852" t="n"/>
      <c r="N80" s="3852" t="n"/>
      <c r="O80" s="3852" t="n"/>
      <c r="P80" s="3852" t="n"/>
      <c r="Q80" s="3852" t="n"/>
      <c r="R80" s="3918" t="n"/>
      <c r="S80" s="3838" t="n"/>
    </row>
    <row customFormat="1" customHeight="1" hidden="1" ht="14" r="81" s="2619">
      <c r="A81" s="3852" t="inlineStr">
        <is>
          <t>Trésorerie positive (+), Dette brute (-)</t>
        </is>
      </c>
      <c r="B81" s="3852" t="n"/>
      <c r="C81" s="3852" t="n"/>
      <c r="D81" s="3852" t="n"/>
      <c r="E81" s="3852">
        <f>E78-E80</f>
        <v/>
      </c>
      <c r="F81" s="3852" t="n"/>
      <c r="G81" s="3852" t="n"/>
      <c r="H81" s="3852" t="n"/>
      <c r="I81" s="3852" t="n"/>
      <c r="J81" s="3852" t="n"/>
      <c r="K81" s="3852" t="n"/>
      <c r="L81" s="3852" t="n"/>
      <c r="M81" s="3852" t="n"/>
      <c r="N81" s="3852" t="n"/>
      <c r="O81" s="3852" t="n"/>
      <c r="P81" s="3852" t="n"/>
      <c r="Q81" s="3852" t="n"/>
      <c r="S81" s="3838" t="n"/>
    </row>
    <row customFormat="1" customHeight="1" hidden="1" ht="14" r="82" s="2619">
      <c r="A82" s="3852" t="n"/>
      <c r="B82" s="3852" t="n"/>
      <c r="C82" s="3852" t="n"/>
      <c r="D82" s="3852" t="n"/>
      <c r="E82" s="3852" t="n"/>
      <c r="F82" s="3852" t="n"/>
      <c r="G82" s="3852" t="n"/>
      <c r="H82" s="3852" t="n"/>
      <c r="I82" s="3852" t="n"/>
      <c r="J82" s="3852" t="n"/>
      <c r="K82" s="3852" t="n"/>
      <c r="L82" s="3852" t="n"/>
      <c r="M82" s="3852" t="n"/>
      <c r="N82" s="3852" t="n"/>
      <c r="O82" s="3852" t="n"/>
      <c r="P82" s="3852" t="n"/>
      <c r="Q82" s="3852" t="n"/>
      <c r="S82" s="3838" t="n"/>
    </row>
    <row customFormat="1" customHeight="1" hidden="1" ht="14" r="83" s="2619">
      <c r="A83" s="3852" t="n"/>
      <c r="B83" s="3852" t="n"/>
      <c r="C83" s="3852" t="n"/>
      <c r="D83" s="3852" t="n"/>
      <c r="E83" s="3852" t="n"/>
      <c r="F83" s="3852" t="n"/>
      <c r="G83" s="3852" t="n"/>
      <c r="H83" s="3852" t="n"/>
      <c r="I83" s="3852" t="n"/>
      <c r="J83" s="3852" t="n"/>
      <c r="K83" s="3852" t="n"/>
      <c r="L83" s="3852" t="n"/>
      <c r="M83" s="3852" t="n"/>
      <c r="N83" s="3852" t="n"/>
      <c r="O83" s="3852" t="n"/>
      <c r="P83" s="3852" t="n"/>
      <c r="Q83" s="3852" t="n"/>
      <c r="S83" s="3838" t="n"/>
    </row>
    <row customFormat="1" customHeight="1" hidden="1" ht="14" r="84" s="2619">
      <c r="A84" s="3852" t="inlineStr">
        <is>
          <t>Contrôle dette brute</t>
        </is>
      </c>
      <c r="B84" s="3852" t="n"/>
      <c r="C84" s="3852" t="n"/>
      <c r="D84" s="3852" t="n"/>
      <c r="E84" s="3852">
        <f>+D77-E49-E50-E51-E52-E77</f>
        <v/>
      </c>
      <c r="F84" s="3852" t="n"/>
      <c r="G84" s="3852" t="n"/>
      <c r="H84" s="3852" t="n"/>
      <c r="I84" s="3852" t="n"/>
      <c r="J84" s="3852" t="n"/>
      <c r="K84" s="3852" t="n"/>
      <c r="L84" s="3852" t="n"/>
      <c r="M84" s="3852" t="n"/>
      <c r="N84" s="3852" t="n"/>
      <c r="O84" s="3852" t="n"/>
      <c r="P84" s="3852" t="n"/>
      <c r="Q84" s="3852" t="n"/>
      <c r="S84" s="3838" t="n"/>
    </row>
    <row customFormat="1" customHeight="1" hidden="1" ht="14" r="85" s="2619">
      <c r="A85" s="3852" t="inlineStr">
        <is>
          <t>Flux dette cumulé</t>
        </is>
      </c>
      <c r="B85" s="3852" t="n"/>
      <c r="C85" s="3852" t="n"/>
      <c r="D85" s="3852" t="n"/>
      <c r="E85" s="3852">
        <f>+E49+E50+E51+E52</f>
        <v/>
      </c>
      <c r="F85" s="3852" t="n"/>
      <c r="G85" s="3852" t="n"/>
      <c r="H85" s="3852" t="n"/>
      <c r="I85" s="3852" t="n"/>
      <c r="J85" s="3852" t="n"/>
      <c r="K85" s="3852" t="n"/>
      <c r="L85" s="3852" t="n"/>
      <c r="M85" s="3852" t="n"/>
      <c r="N85" s="3852" t="n"/>
      <c r="O85" s="3852" t="n"/>
      <c r="P85" s="3852" t="n"/>
      <c r="Q85" s="3852" t="n"/>
      <c r="S85" s="3838" t="n"/>
    </row>
    <row customFormat="1" customHeight="1" hidden="1" ht="14" r="86" s="2619">
      <c r="A86" s="3852" t="inlineStr">
        <is>
          <t>Contrôle net cash flow</t>
        </is>
      </c>
      <c r="B86" s="3852" t="n"/>
      <c r="C86" s="3852" t="n"/>
      <c r="D86" s="3852" t="n"/>
      <c r="E86" s="3852">
        <f>+(E70-E77)-(D70-D77)-E62</f>
        <v/>
      </c>
      <c r="F86" s="3852" t="n"/>
      <c r="G86" s="3852" t="n"/>
      <c r="H86" s="3852" t="n"/>
      <c r="I86" s="3852" t="n"/>
      <c r="J86" s="3852" t="n"/>
      <c r="K86" s="3852" t="n"/>
      <c r="L86" s="3852" t="n"/>
      <c r="M86" s="3852" t="n"/>
      <c r="N86" s="3852" t="n"/>
      <c r="O86" s="3852" t="n"/>
      <c r="P86" s="3852" t="n"/>
      <c r="Q86" s="3852" t="n"/>
      <c r="S86" s="3838" t="n"/>
    </row>
    <row customFormat="1" customHeight="1" hidden="1" ht="14" r="87" s="2619">
      <c r="A87" s="3852" t="n"/>
      <c r="B87" s="3852" t="n"/>
      <c r="C87" s="3852" t="n"/>
      <c r="D87" s="3852" t="n"/>
      <c r="E87" s="3852" t="n"/>
      <c r="F87" s="3852" t="n"/>
      <c r="G87" s="3852" t="n"/>
      <c r="H87" s="3852" t="n"/>
      <c r="I87" s="3852" t="n"/>
      <c r="J87" s="3852" t="n"/>
      <c r="K87" s="3852" t="n"/>
      <c r="L87" s="3852" t="n"/>
      <c r="M87" s="3852" t="n"/>
      <c r="N87" s="3852" t="n"/>
      <c r="O87" s="3852" t="n"/>
      <c r="P87" s="3852" t="n"/>
      <c r="Q87" s="3852" t="n"/>
      <c r="S87" s="3838" t="n"/>
    </row>
    <row customFormat="1" customHeight="1" hidden="1" ht="14" r="88" s="2619">
      <c r="S88" s="3838" t="n"/>
    </row>
    <row customFormat="1" customHeight="1" hidden="1" ht="14" r="89" s="2619">
      <c r="S89" s="3838" t="n"/>
    </row>
    <row customFormat="1" customHeight="1" hidden="1" ht="14" r="90" s="2619">
      <c r="S90" s="3838" t="n"/>
    </row>
    <row customFormat="1" customHeight="1" hidden="1" ht="14" r="91" s="2619">
      <c r="S91" s="3838" t="n"/>
    </row>
    <row customFormat="1" customHeight="1" hidden="1" ht="14" r="92" s="2619">
      <c r="S92" s="3838" t="n"/>
    </row>
    <row customFormat="1" customHeight="1" hidden="1" ht="14" r="93" s="2619">
      <c r="S93" s="3838" t="n"/>
    </row>
    <row customHeight="1" hidden="1" ht="14" r="94" s="2557">
      <c r="S94" s="3838" t="n"/>
    </row>
    <row customHeight="1" hidden="1" ht="14" r="95" s="2557">
      <c r="S95" s="3838" t="n"/>
    </row>
    <row customHeight="1" hidden="1" ht="14" r="96" s="2557">
      <c r="S96" s="3838" t="n"/>
    </row>
    <row customHeight="1" hidden="1" ht="14" r="97" s="2557">
      <c r="S97" s="3838" t="n"/>
    </row>
    <row customHeight="1" hidden="1" ht="14" r="98" s="2557">
      <c r="S98" s="3838" t="n"/>
    </row>
    <row customHeight="1" hidden="1" ht="14" r="99" s="2557">
      <c r="E99" s="2619" t="inlineStr">
        <is>
          <t xml:space="preserve">Kpts </t>
        </is>
      </c>
      <c r="F99" s="2619" t="n"/>
      <c r="G99" s="2619" t="n"/>
      <c r="H99" s="2619" t="n"/>
      <c r="I99" s="2619" t="n"/>
      <c r="J99" s="2619" t="n"/>
      <c r="K99" s="2619" t="n"/>
      <c r="L99" s="2619" t="n"/>
      <c r="M99" s="2619" t="n"/>
      <c r="N99" s="2619" t="n"/>
      <c r="O99" s="2619" t="n"/>
      <c r="P99" s="2619" t="n"/>
      <c r="Q99" s="2619" t="n"/>
      <c r="S99" s="3838" t="n"/>
    </row>
    <row customHeight="1" hidden="1" ht="14" r="100" s="2557">
      <c r="S100" s="3838" t="n"/>
    </row>
    <row customHeight="1" hidden="1" ht="14" r="101" s="2557">
      <c r="E101" s="2619" t="inlineStr">
        <is>
          <t xml:space="preserve">Intérerts  rembourses </t>
        </is>
      </c>
      <c r="F101" s="2619" t="n"/>
      <c r="G101" s="2619" t="n"/>
      <c r="H101" s="2619" t="n"/>
      <c r="I101" s="2619" t="n"/>
      <c r="J101" s="2619" t="n"/>
      <c r="K101" s="2619" t="n"/>
      <c r="L101" s="2619" t="n"/>
      <c r="M101" s="2619" t="n"/>
      <c r="N101" s="2619" t="n"/>
      <c r="O101" s="2619" t="n"/>
      <c r="P101" s="2619" t="n"/>
      <c r="Q101" s="2619" t="n"/>
      <c r="S101" s="3838" t="n"/>
    </row>
    <row customHeight="1" hidden="1" ht="14" r="102" s="2557">
      <c r="S102" s="3838" t="n"/>
    </row>
    <row customHeight="1" hidden="1" ht="14" r="103" s="2557">
      <c r="E103" s="2619" t="inlineStr">
        <is>
          <t xml:space="preserve">Inter^tes dus </t>
        </is>
      </c>
      <c r="F103" s="2619" t="n"/>
      <c r="G103" s="2619" t="n"/>
      <c r="H103" s="2619" t="n"/>
      <c r="I103" s="2619" t="n"/>
      <c r="J103" s="2619" t="n"/>
      <c r="K103" s="2619" t="n"/>
      <c r="L103" s="2619" t="n"/>
      <c r="M103" s="2619" t="n"/>
      <c r="N103" s="2619" t="n"/>
      <c r="O103" s="2619" t="n"/>
      <c r="P103" s="2619" t="n"/>
      <c r="Q103" s="2619" t="n"/>
      <c r="S103" s="3838" t="n"/>
    </row>
    <row customHeight="1" hidden="1" ht="14" r="104" s="2557">
      <c r="S104" s="3838" t="n"/>
    </row>
    <row customHeight="1" hidden="1" ht="14" r="105" s="2557">
      <c r="E105" t="inlineStr">
        <is>
          <t xml:space="preserve"> Remb</t>
        </is>
      </c>
      <c r="S105" s="3838" t="n"/>
    </row>
    <row customHeight="1" hidden="1" ht="14" r="106" s="2557">
      <c r="S106" s="3838" t="n"/>
    </row>
    <row customHeight="1" hidden="1" ht="14" r="107" s="2557">
      <c r="E107" s="3919" t="inlineStr">
        <is>
          <t>Solde</t>
        </is>
      </c>
      <c r="F107" s="3919" t="n"/>
      <c r="G107" s="3919" t="n"/>
      <c r="H107" s="3919" t="n"/>
      <c r="I107" s="3919" t="n"/>
      <c r="J107" s="3919" t="n"/>
      <c r="K107" s="3919" t="n"/>
      <c r="L107" s="3919" t="n"/>
      <c r="M107" s="3919" t="n"/>
      <c r="N107" s="3919" t="n"/>
      <c r="O107" s="3919" t="n"/>
      <c r="P107" s="3919" t="n"/>
      <c r="Q107" s="3919" t="n"/>
      <c r="S107" s="3838" t="n"/>
    </row>
    <row customHeight="1" hidden="1" ht="14" r="108" s="2557">
      <c r="S108" s="3838" t="n"/>
    </row>
    <row customHeight="1" hidden="1" ht="14" r="109" s="2557">
      <c r="S109" s="3838" t="n"/>
    </row>
    <row customHeight="1" hidden="1" ht="14" r="110" s="2557">
      <c r="E110" s="3920" t="inlineStr">
        <is>
          <t>Solde</t>
        </is>
      </c>
      <c r="F110" s="3920" t="n"/>
      <c r="G110" s="3920" t="n"/>
      <c r="H110" s="3920" t="n"/>
      <c r="I110" s="3920" t="n"/>
      <c r="J110" s="3920" t="n"/>
      <c r="K110" s="3920" t="n"/>
      <c r="L110" s="3920" t="n"/>
      <c r="M110" s="3920" t="n"/>
      <c r="N110" s="3920" t="n"/>
      <c r="O110" s="3920" t="n"/>
      <c r="P110" s="3920" t="n"/>
      <c r="Q110" s="3920" t="n"/>
      <c r="S110" s="3838" t="n"/>
    </row>
    <row customHeight="1" hidden="1" ht="14" r="111" s="2557">
      <c r="E111" s="2619" t="n"/>
      <c r="F111" s="2619" t="n"/>
      <c r="G111" s="2619" t="n"/>
      <c r="H111" s="2619" t="n"/>
      <c r="I111" s="2619" t="n"/>
      <c r="J111" s="2619" t="n"/>
      <c r="K111" s="2619" t="n"/>
      <c r="L111" s="2619" t="n"/>
      <c r="M111" s="2619" t="n"/>
      <c r="N111" s="2619" t="n"/>
      <c r="O111" s="2619" t="n"/>
      <c r="P111" s="2619" t="n"/>
      <c r="Q111" s="2619" t="n"/>
      <c r="S111" s="3838" t="n"/>
    </row>
    <row customHeight="1" hidden="1" ht="14" r="112" s="2557">
      <c r="S112" s="3838" t="n"/>
    </row>
    <row customHeight="1" hidden="1" ht="14" r="113" s="2557">
      <c r="E113" t="inlineStr">
        <is>
          <t xml:space="preserve"> Remb</t>
        </is>
      </c>
      <c r="S113" s="3838" t="n"/>
    </row>
    <row customHeight="1" hidden="1" ht="14" r="114" s="2557">
      <c r="S114" s="3838" t="n"/>
    </row>
    <row customHeight="1" hidden="1" ht="14" r="115" s="2557">
      <c r="E115" s="3919" t="n"/>
      <c r="F115" s="3919" t="n"/>
      <c r="G115" s="3919" t="n"/>
      <c r="H115" s="3919" t="n"/>
      <c r="I115" s="3919" t="n"/>
      <c r="J115" s="3919" t="n"/>
      <c r="K115" s="3919" t="n"/>
      <c r="L115" s="3919" t="n"/>
      <c r="M115" s="3919" t="n"/>
      <c r="N115" s="3919" t="n"/>
      <c r="O115" s="3919" t="n"/>
      <c r="P115" s="3919" t="n"/>
      <c r="Q115" s="3919" t="n"/>
      <c r="S115" s="3838" t="n"/>
    </row>
    <row customHeight="1" hidden="1" ht="14" r="116" s="2557">
      <c r="S116" s="3838" t="n"/>
    </row>
    <row customHeight="1" hidden="1" ht="14" r="117" s="2557">
      <c r="S117" s="3838" t="n"/>
    </row>
    <row customHeight="1" hidden="1" ht="14" r="118" s="2557">
      <c r="S118" s="3838" t="n"/>
    </row>
    <row customHeight="1" hidden="1" ht="14" r="119" s="2557">
      <c r="E119" s="3920" t="inlineStr">
        <is>
          <t xml:space="preserve"> solde ECO</t>
        </is>
      </c>
      <c r="F119" s="3920" t="n"/>
      <c r="G119" s="3920" t="n"/>
      <c r="H119" s="3920" t="n"/>
      <c r="I119" s="3920" t="n"/>
      <c r="J119" s="3920" t="n"/>
      <c r="K119" s="3920" t="n"/>
      <c r="L119" s="3920" t="n"/>
      <c r="M119" s="3920" t="n"/>
      <c r="N119" s="3920" t="n"/>
      <c r="O119" s="3920" t="n"/>
      <c r="P119" s="3920" t="n"/>
      <c r="Q119" s="3920" t="n"/>
      <c r="S119" s="3838" t="n"/>
    </row>
    <row customHeight="1" hidden="1" ht="14" r="120" s="2557">
      <c r="S120" s="3838" t="n"/>
    </row>
    <row customHeight="1" hidden="1" ht="14" r="121" s="2557">
      <c r="E121" t="inlineStr">
        <is>
          <t xml:space="preserve"> Remb</t>
        </is>
      </c>
      <c r="S121" s="3838" t="n"/>
    </row>
    <row customHeight="1" hidden="1" ht="14" r="122" s="2557">
      <c r="E122" s="3919" t="n"/>
      <c r="F122" s="3919" t="n"/>
      <c r="G122" s="3919" t="n"/>
      <c r="H122" s="3919" t="n"/>
      <c r="I122" s="3919" t="n"/>
      <c r="J122" s="3919" t="n"/>
      <c r="K122" s="3919" t="n"/>
      <c r="L122" s="3919" t="n"/>
      <c r="M122" s="3919" t="n"/>
      <c r="N122" s="3919" t="n"/>
      <c r="O122" s="3919" t="n"/>
      <c r="P122" s="3919" t="n"/>
      <c r="Q122" s="3919" t="n"/>
      <c r="S122" s="3838" t="n"/>
    </row>
    <row customHeight="1" hidden="1" ht="14" r="123" s="2557">
      <c r="S123" s="3838" t="n"/>
    </row>
    <row customHeight="1" hidden="1" ht="14" r="124" s="2557">
      <c r="S124" s="3838" t="n"/>
    </row>
    <row customHeight="1" hidden="1" ht="14" r="125" s="2557">
      <c r="E125" s="2221" t="inlineStr">
        <is>
          <t xml:space="preserve"> Nvt Emp</t>
        </is>
      </c>
      <c r="F125" s="2221" t="n"/>
      <c r="G125" s="2221" t="n"/>
      <c r="H125" s="2221" t="n"/>
      <c r="I125" s="2221" t="n"/>
      <c r="J125" s="2221" t="n"/>
      <c r="K125" s="2221" t="n"/>
      <c r="L125" s="2221" t="n"/>
      <c r="M125" s="2221" t="n"/>
      <c r="N125" s="2221" t="n"/>
      <c r="O125" s="2221" t="n"/>
      <c r="P125" s="2221" t="n"/>
      <c r="Q125" s="2221" t="n"/>
      <c r="S125" s="3838" t="n"/>
    </row>
    <row customHeight="1" hidden="1" ht="14" r="126" s="2557">
      <c r="S126" s="3838" t="n"/>
    </row>
    <row customHeight="1" hidden="1" ht="14" r="127" s="2557">
      <c r="E127" s="2750" t="n"/>
      <c r="F127" s="2750" t="n"/>
      <c r="G127" s="2750" t="n"/>
      <c r="H127" s="2750" t="n"/>
      <c r="I127" s="2750" t="n"/>
      <c r="J127" s="2750" t="n"/>
      <c r="K127" s="2750" t="n"/>
      <c r="L127" s="2750" t="n"/>
      <c r="M127" s="2750" t="n"/>
      <c r="N127" s="2750" t="n"/>
      <c r="O127" s="2750" t="n"/>
      <c r="P127" s="2750" t="n"/>
      <c r="Q127" s="2750" t="n"/>
      <c r="S127" s="3838" t="n"/>
    </row>
    <row customHeight="1" hidden="1" ht="14" r="128" s="2557">
      <c r="S128" s="3838" t="n"/>
    </row>
    <row customHeight="1" hidden="1" ht="14" r="129" s="2557">
      <c r="S129" s="3838" t="n"/>
    </row>
    <row customHeight="1" hidden="1" ht="14" r="130" s="2557">
      <c r="S130" s="3838" t="n"/>
    </row>
    <row customHeight="1" hidden="1" ht="14" r="131" s="2557">
      <c r="S131" s="3838" t="n"/>
    </row>
    <row customHeight="1" hidden="1" ht="6.75" r="132" s="2557">
      <c r="E132" s="2750" t="n"/>
      <c r="F132" s="2750" t="n"/>
      <c r="G132" s="2750" t="n"/>
      <c r="H132" s="2750" t="n"/>
      <c r="I132" s="2750" t="n"/>
      <c r="J132" s="2750" t="n"/>
      <c r="K132" s="2750" t="n"/>
      <c r="L132" s="2750" t="n"/>
      <c r="M132" s="2750" t="n"/>
      <c r="N132" s="2750" t="n"/>
      <c r="O132" s="2750" t="n"/>
      <c r="P132" s="2750" t="n"/>
      <c r="Q132" s="2750" t="n"/>
      <c r="S132" s="3838" t="n"/>
    </row>
    <row customHeight="1" ht="14" outlineLevel="1" r="133" s="2557">
      <c r="E133" s="2619" t="n"/>
      <c r="F133" s="2619" t="n"/>
      <c r="G133" s="2619" t="n"/>
      <c r="H133" s="2619" t="n"/>
      <c r="I133" s="2619" t="n"/>
      <c r="J133" s="2619" t="n"/>
      <c r="K133" s="2619" t="n"/>
      <c r="L133" s="3921" t="n"/>
      <c r="M133" s="3921" t="n"/>
      <c r="N133" s="3921" t="n"/>
      <c r="O133" s="3921" t="n"/>
      <c r="P133" s="3921" t="n"/>
      <c r="Q133" s="2619" t="n"/>
      <c r="S133" s="3838" t="n"/>
    </row>
    <row outlineLevel="1" r="134" s="2557">
      <c r="E134" s="2223" t="n"/>
      <c r="F134" s="3922" t="n">
        <v>0</v>
      </c>
      <c r="G134" s="3922" t="n"/>
      <c r="H134" s="3922" t="n"/>
      <c r="I134" s="3922" t="n"/>
      <c r="J134" s="3922" t="n">
        <v>0.27361000000019</v>
      </c>
      <c r="K134" s="3922" t="n"/>
      <c r="L134" s="2619" t="n"/>
      <c r="M134" s="2619" t="n"/>
      <c r="N134" s="2619" t="n"/>
      <c r="O134" s="2619" t="n"/>
      <c r="P134" s="2619" t="n">
        <v>0</v>
      </c>
      <c r="Q134" s="2619" t="n"/>
    </row>
    <row outlineLevel="1" r="135" s="2557">
      <c r="H135" s="2619" t="n"/>
      <c r="I135" s="2619" t="n"/>
      <c r="J135" s="2619" t="n"/>
      <c r="K135" s="2619" t="n"/>
      <c r="L135" s="2619" t="n"/>
      <c r="M135" s="2619" t="n"/>
      <c r="N135" s="2619" t="n"/>
      <c r="O135" s="2619" t="n"/>
      <c r="P135" s="2619" t="n"/>
      <c r="Q135" s="2750" t="n"/>
    </row>
    <row r="136">
      <c r="H136" s="2619" t="n"/>
      <c r="I136" s="2619" t="n"/>
      <c r="J136" s="2619" t="n"/>
      <c r="K136" s="2619" t="n"/>
    </row>
    <row r="137">
      <c r="H137" s="2619" t="n"/>
      <c r="I137" s="2619" t="n"/>
      <c r="J137" s="2619" t="n"/>
      <c r="K137" s="2619" t="n"/>
      <c r="L137" s="3923" t="n"/>
      <c r="M137" s="3923" t="n"/>
      <c r="N137" s="3923" t="n"/>
      <c r="O137" s="3923" t="n"/>
      <c r="P137" s="3923" t="n"/>
      <c r="Q137" s="3923" t="n"/>
    </row>
    <row r="138">
      <c r="E138" s="2226" t="n"/>
      <c r="F138" s="2226" t="n"/>
      <c r="G138" s="2226" t="n"/>
      <c r="H138" s="2750" t="n"/>
      <c r="I138" s="2750" t="n"/>
      <c r="J138" s="2750" t="n"/>
      <c r="K138" s="2750" t="n"/>
      <c r="L138" s="2750" t="n"/>
      <c r="M138" s="2750" t="n"/>
      <c r="N138" s="2750" t="n"/>
      <c r="O138" s="2750" t="n"/>
      <c r="P138" s="2750" t="n"/>
      <c r="Q138" s="2750" t="n"/>
    </row>
    <row r="139">
      <c r="L139" s="2750" t="n"/>
      <c r="M139" s="2750" t="n"/>
      <c r="N139" s="2750" t="n"/>
      <c r="O139" s="2750" t="n"/>
      <c r="P139" s="2750" t="n"/>
      <c r="Q139" s="2750" t="n"/>
    </row>
    <row r="140">
      <c r="G140" s="2750" t="n"/>
    </row>
    <row r="141">
      <c r="H141" s="2750" t="n"/>
      <c r="I141" s="2750" t="n"/>
      <c r="J141" s="2750" t="n"/>
      <c r="K141" s="2750" t="n"/>
      <c r="L141" s="2750" t="n"/>
      <c r="M141" s="2750" t="n"/>
      <c r="N141" s="2750" t="n"/>
      <c r="O141" s="2750" t="n"/>
      <c r="P141" s="2750" t="n"/>
      <c r="Q141" s="2750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557" width="2.83203125"/>
    <col customWidth="1" max="2" min="2" style="2557" width="44.5"/>
    <col customWidth="1" max="3" min="3" style="2557" width="0.5"/>
    <col customWidth="1" max="12" min="4" style="2557" width="9.33203125"/>
    <col customWidth="1" max="13" min="13" style="2557" width="8.5"/>
    <col customWidth="1" max="14" min="14" style="2557" width="8"/>
    <col customWidth="1" max="15" min="15" style="2557" width="8.33203125"/>
    <col customWidth="1" max="16" min="16" style="2557" width="3.1640625"/>
    <col customWidth="1" max="52" min="52" style="2557" width="9.1640625"/>
  </cols>
  <sheetData>
    <row customHeight="1" ht="8.25" r="1" s="2557"/>
    <row customHeight="1" ht="20" r="2" s="2557">
      <c r="A2" s="38" t="inlineStr">
        <is>
          <t>Effectif et Sites BTS</t>
        </is>
      </c>
      <c r="B2" s="603" t="n"/>
      <c r="C2" s="603" t="n"/>
      <c r="D2" s="603" t="n"/>
      <c r="E2" s="603" t="n"/>
      <c r="F2" s="603" t="n"/>
      <c r="G2" s="603" t="n"/>
      <c r="H2" s="603" t="n"/>
      <c r="I2" s="603" t="n"/>
      <c r="J2" s="603" t="n"/>
      <c r="K2" s="603" t="n"/>
      <c r="L2" s="603" t="n"/>
      <c r="M2" s="603" t="n"/>
      <c r="N2" s="603" t="n"/>
      <c r="O2" s="603" t="n"/>
    </row>
    <row customFormat="1" customHeight="1" ht="18.75" r="4" s="2227">
      <c r="D4" s="3924" t="n">
        <v>45658</v>
      </c>
      <c r="E4" s="3925" t="n">
        <v>45689</v>
      </c>
      <c r="F4" s="3925" t="n">
        <v>45717</v>
      </c>
      <c r="G4" s="3926" t="n">
        <v>45748</v>
      </c>
      <c r="H4" s="3925" t="n">
        <v>45778</v>
      </c>
      <c r="I4" s="3925" t="n">
        <v>45809</v>
      </c>
      <c r="J4" s="3925" t="n">
        <v>45839</v>
      </c>
      <c r="K4" s="3925" t="n">
        <v>45870</v>
      </c>
      <c r="L4" s="3925" t="n">
        <v>45901</v>
      </c>
      <c r="M4" s="3925" t="n">
        <v>45931</v>
      </c>
      <c r="N4" s="3925" t="n">
        <v>45962</v>
      </c>
      <c r="O4" s="3926" t="n">
        <v>45992</v>
      </c>
    </row>
    <row customHeight="1" ht="11.25" r="5" s="2557">
      <c r="B5" s="2231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3">
      <c r="A6" s="2232" t="n"/>
      <c r="B6" s="2233" t="inlineStr">
        <is>
          <t>Effectif</t>
        </is>
      </c>
      <c r="C6" s="113" t="n"/>
      <c r="D6" s="2234" t="n">
        <v>168</v>
      </c>
      <c r="E6" s="2235" t="n">
        <v>168</v>
      </c>
      <c r="F6" s="2236" t="n">
        <v>168</v>
      </c>
      <c r="G6" s="2235" t="n">
        <v>168</v>
      </c>
      <c r="H6" s="2235" t="n">
        <v>169</v>
      </c>
      <c r="I6" s="2235" t="n">
        <v>169</v>
      </c>
      <c r="J6" s="2235" t="n">
        <v>169</v>
      </c>
      <c r="K6" s="2235" t="n">
        <v>174</v>
      </c>
      <c r="L6" s="2235" t="n">
        <v>174</v>
      </c>
      <c r="M6" s="2237" t="n">
        <v>174</v>
      </c>
      <c r="N6" s="2235" t="n">
        <v>174</v>
      </c>
      <c r="O6" s="2235" t="n"/>
      <c r="P6" s="2238" t="n"/>
      <c r="Q6" s="2238" t="n"/>
    </row>
    <row customHeight="1" ht="3.75" r="7" s="2557">
      <c r="D7" s="2239" t="n"/>
      <c r="E7" s="184" t="n"/>
      <c r="F7" s="32" t="n"/>
      <c r="G7" s="184" t="n"/>
      <c r="H7" s="184" t="n"/>
      <c r="I7" s="184" t="n"/>
      <c r="J7" s="184" t="n"/>
      <c r="K7" s="184" t="n"/>
      <c r="L7" s="184" t="n"/>
      <c r="M7" s="392" t="n"/>
      <c r="N7" s="184" t="n"/>
      <c r="O7" s="184" t="n"/>
    </row>
    <row customHeight="1" ht="3" r="8" s="2557">
      <c r="A8" s="2" t="n"/>
      <c r="B8" s="2" t="n"/>
      <c r="D8" s="2239" t="n"/>
      <c r="E8" s="184" t="n"/>
      <c r="F8" s="32" t="n"/>
      <c r="G8" s="184" t="n"/>
      <c r="H8" s="184" t="n"/>
      <c r="I8" s="184" t="n"/>
      <c r="J8" s="184" t="n"/>
      <c r="K8" s="184" t="n"/>
      <c r="L8" s="184" t="n"/>
      <c r="M8" s="392" t="n"/>
      <c r="N8" s="184" t="n"/>
      <c r="O8" s="184" t="n"/>
    </row>
    <row customHeight="1" ht="18" r="9" s="2557">
      <c r="A9" s="2232" t="n"/>
      <c r="B9" s="2233" t="inlineStr">
        <is>
          <t>Sites BTS mis en service (cumulé)</t>
        </is>
      </c>
      <c r="D9" s="2240" t="n">
        <v>1144</v>
      </c>
      <c r="E9" s="2241" t="n">
        <v>1144</v>
      </c>
      <c r="F9" s="2242" t="n">
        <v>1144</v>
      </c>
      <c r="G9" s="2241" t="n">
        <v>1146</v>
      </c>
      <c r="H9" s="2241" t="n">
        <v>169</v>
      </c>
      <c r="I9" s="2241" t="n">
        <v>169</v>
      </c>
      <c r="J9" s="2241" t="n">
        <v>169</v>
      </c>
      <c r="K9" s="2241" t="n">
        <v>1167</v>
      </c>
      <c r="L9" s="2241" t="n">
        <v>1176</v>
      </c>
      <c r="M9" s="2243" t="n">
        <v>1176</v>
      </c>
      <c r="N9" s="2241" t="n">
        <v>1245</v>
      </c>
      <c r="O9" s="2241" t="n"/>
    </row>
    <row customFormat="1" customHeight="1" ht="18" r="10" s="2246">
      <c r="A10" s="2244" t="n"/>
      <c r="B10" s="2245" t="inlineStr">
        <is>
          <t>2G</t>
        </is>
      </c>
      <c r="D10" s="2247" t="n">
        <v>1144</v>
      </c>
      <c r="E10" s="2248" t="n">
        <v>1144</v>
      </c>
      <c r="F10" s="2249" t="n">
        <v>1144</v>
      </c>
      <c r="G10" s="2248" t="n">
        <v>1146</v>
      </c>
      <c r="H10" s="2248" t="n">
        <v>1148</v>
      </c>
      <c r="I10" s="2248" t="n">
        <v>1148</v>
      </c>
      <c r="J10" s="2248" t="n">
        <v>1156</v>
      </c>
      <c r="K10" s="2248" t="n">
        <v>1167</v>
      </c>
      <c r="L10" s="2248" t="n">
        <v>1176</v>
      </c>
      <c r="M10" s="2250" t="n">
        <v>1176</v>
      </c>
      <c r="N10" s="2248" t="n">
        <v>1245</v>
      </c>
      <c r="O10" s="2248" t="n"/>
      <c r="Q10" s="2251" t="n"/>
    </row>
    <row customFormat="1" customHeight="1" ht="18" r="11" s="2246">
      <c r="A11" s="2252" t="n"/>
      <c r="B11" s="2253" t="inlineStr">
        <is>
          <t>3G</t>
        </is>
      </c>
      <c r="D11" s="2247" t="n">
        <v>1144</v>
      </c>
      <c r="E11" s="2248" t="n">
        <v>1144</v>
      </c>
      <c r="F11" s="2249" t="n">
        <v>1144</v>
      </c>
      <c r="G11" s="2248" t="n">
        <v>1146</v>
      </c>
      <c r="H11" s="2248" t="n">
        <v>1148</v>
      </c>
      <c r="I11" s="2248" t="n">
        <v>1148</v>
      </c>
      <c r="J11" s="2248" t="n">
        <v>1156</v>
      </c>
      <c r="K11" s="2248" t="n">
        <v>1167</v>
      </c>
      <c r="L11" s="2248" t="n">
        <v>1176</v>
      </c>
      <c r="M11" s="2250" t="n">
        <v>1176</v>
      </c>
      <c r="N11" s="2248" t="n">
        <v>1245</v>
      </c>
      <c r="O11" s="2248" t="n"/>
      <c r="Q11" s="2251" t="n"/>
    </row>
    <row customFormat="1" customHeight="1" ht="18" r="12" s="2246">
      <c r="A12" s="2254" t="n"/>
      <c r="B12" s="2255" t="inlineStr">
        <is>
          <t>4G</t>
        </is>
      </c>
      <c r="C12" s="2256" t="n"/>
      <c r="D12" s="2257" t="n">
        <v>1144</v>
      </c>
      <c r="E12" s="2258" t="n">
        <v>1144</v>
      </c>
      <c r="F12" s="2259" t="n">
        <v>1144</v>
      </c>
      <c r="G12" s="2258" t="n">
        <v>1146</v>
      </c>
      <c r="H12" s="2258" t="n">
        <v>1148</v>
      </c>
      <c r="I12" s="2258" t="n">
        <v>1148</v>
      </c>
      <c r="J12" s="2258" t="n">
        <v>1156</v>
      </c>
      <c r="K12" s="2258" t="n">
        <v>1167</v>
      </c>
      <c r="L12" s="2258" t="n">
        <v>1176</v>
      </c>
      <c r="M12" s="2260" t="n">
        <v>1176</v>
      </c>
      <c r="N12" s="2258" t="n">
        <v>1245</v>
      </c>
      <c r="O12" s="2258" t="n"/>
      <c r="Q12" s="2251" t="n"/>
    </row>
    <row customFormat="1" customHeight="1" ht="18" r="13" s="2246">
      <c r="A13" s="2254" t="n"/>
      <c r="B13" s="2255" t="inlineStr">
        <is>
          <t>5G</t>
        </is>
      </c>
      <c r="C13" s="2256" t="n"/>
      <c r="D13" s="2257" t="n">
        <v>35</v>
      </c>
      <c r="E13" s="2258" t="n">
        <v>35</v>
      </c>
      <c r="F13" s="2259" t="n">
        <v>35</v>
      </c>
      <c r="G13" s="2258" t="n">
        <v>35</v>
      </c>
      <c r="H13" s="2258" t="n">
        <v>35</v>
      </c>
      <c r="I13" s="2258" t="n">
        <v>35</v>
      </c>
      <c r="J13" s="2258" t="n">
        <v>40</v>
      </c>
      <c r="K13" s="2258" t="n">
        <v>35</v>
      </c>
      <c r="L13" s="2258" t="n">
        <v>56</v>
      </c>
      <c r="M13" s="2260" t="n">
        <v>56</v>
      </c>
      <c r="N13" s="2258" t="n">
        <v>75</v>
      </c>
      <c r="O13" s="2258" t="n"/>
      <c r="Q13" s="2251" t="n"/>
    </row>
    <row r="15">
      <c r="O15" s="226" t="n"/>
    </row>
    <row customHeight="1" ht="30" r="25" s="2557">
      <c r="G25" s="2598" t="n"/>
      <c r="H25" s="2598" t="n"/>
      <c r="I25" s="2598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557" width="8.6640625"/>
    <col customWidth="1" max="2" min="2" style="2557" width="32.5"/>
    <col customWidth="1" max="3" min="3" style="2557" width="12"/>
    <col customWidth="1" max="4" min="4" style="3927" width="11.6640625"/>
    <col customWidth="1" max="5" min="5" style="3927" width="12"/>
    <col customWidth="1" max="8" min="6" style="3927" width="11.6640625"/>
    <col customWidth="1" max="9" min="9" style="3927" width="12"/>
    <col customWidth="1" max="10" min="10" style="3927" width="11.5"/>
    <col customWidth="1" max="12" min="11" style="3927" width="12"/>
    <col customWidth="1" max="13" min="13" style="3927" width="11.1640625"/>
    <col customWidth="1" max="14" min="14" style="3927" width="11.5"/>
    <col customWidth="1" max="15" min="15" style="2031" width="11.5"/>
    <col customWidth="1" max="16" min="16" style="2557" width="10.83203125"/>
    <col customWidth="1" hidden="1" max="17" min="17" style="2557" width="17.6640625"/>
    <col customWidth="1" max="18" min="18" style="2557" width="2.5"/>
    <col customWidth="1" max="19" min="19" style="2618" width="13.6640625"/>
  </cols>
  <sheetData>
    <row customHeight="1" ht="15" r="1" s="2557">
      <c r="A1" s="2262" t="n"/>
      <c r="B1" s="2263" t="n"/>
      <c r="C1" s="3928" t="inlineStr">
        <is>
          <t>Impact JAN</t>
        </is>
      </c>
      <c r="D1" s="3929" t="inlineStr">
        <is>
          <t>Impact FEV</t>
        </is>
      </c>
      <c r="E1" s="3929" t="inlineStr">
        <is>
          <t>Impact MAR</t>
        </is>
      </c>
      <c r="F1" s="3929" t="inlineStr">
        <is>
          <t>IMPACT AVR</t>
        </is>
      </c>
      <c r="G1" s="3929" t="inlineStr">
        <is>
          <t>IMPACT MAI</t>
        </is>
      </c>
      <c r="H1" s="3929" t="inlineStr">
        <is>
          <t>IMPACT JUIN</t>
        </is>
      </c>
      <c r="I1" s="3929" t="inlineStr">
        <is>
          <t>IMPACT JUIL</t>
        </is>
      </c>
      <c r="J1" s="3929" t="inlineStr">
        <is>
          <t>IMPACT AUG</t>
        </is>
      </c>
      <c r="K1" s="3929" t="inlineStr">
        <is>
          <t>IMPACT SEP</t>
        </is>
      </c>
      <c r="L1" s="3929" t="inlineStr">
        <is>
          <t>IMPACT OCT</t>
        </is>
      </c>
      <c r="M1" s="3929" t="inlineStr">
        <is>
          <t>IMPACT NOV</t>
        </is>
      </c>
      <c r="N1" s="3929" t="inlineStr">
        <is>
          <t>IMPACT DEC</t>
        </is>
      </c>
      <c r="O1" s="2266" t="inlineStr">
        <is>
          <t>CUMUL</t>
        </is>
      </c>
      <c r="P1" s="2267" t="n"/>
      <c r="Q1" s="2267" t="n"/>
      <c r="R1" s="3930" t="n"/>
    </row>
    <row customHeight="1" ht="15" r="2" s="2557">
      <c r="A2" s="2269" t="inlineStr">
        <is>
          <t>RC6142</t>
        </is>
      </c>
      <c r="B2" s="2270" t="inlineStr">
        <is>
          <t>Loyers ( EBITDA)</t>
        </is>
      </c>
      <c r="C2" s="3931" t="n">
        <v>66038827</v>
      </c>
      <c r="D2" s="3931" t="n">
        <v>66442159</v>
      </c>
      <c r="E2" s="3931" t="n">
        <v>63010911</v>
      </c>
      <c r="F2" s="3931" t="n">
        <v>62487993</v>
      </c>
      <c r="G2" s="3931" t="n">
        <v>62461910</v>
      </c>
      <c r="H2" s="3931" t="n">
        <v>62471327</v>
      </c>
      <c r="I2" s="3931" t="n">
        <v>71310662</v>
      </c>
      <c r="J2" s="3931" t="n">
        <v>64214160</v>
      </c>
      <c r="K2" s="3931" t="n">
        <v>68639160</v>
      </c>
      <c r="L2" s="3931" t="n">
        <v>65689160</v>
      </c>
      <c r="M2" s="3931" t="n">
        <v>64883905</v>
      </c>
      <c r="N2" s="3931" t="n"/>
      <c r="O2" s="3932" t="n">
        <v>257979890</v>
      </c>
      <c r="P2" s="3933" t="n"/>
      <c r="Q2" s="3934" t="n"/>
      <c r="R2" s="3930" t="n"/>
    </row>
    <row customHeight="1" ht="15" r="3" s="2557">
      <c r="A3" s="2275" t="inlineStr">
        <is>
          <t>RC6151</t>
        </is>
      </c>
      <c r="B3" s="2276" t="inlineStr">
        <is>
          <t>Dotations aux amortissements du droit d'utilisation</t>
        </is>
      </c>
      <c r="C3" s="3931" t="n">
        <v>64572302</v>
      </c>
      <c r="D3" s="3931" t="n">
        <v>60884614</v>
      </c>
      <c r="E3" s="3931" t="n">
        <v>-62423614</v>
      </c>
      <c r="F3" s="3931" t="n">
        <v>-54612638</v>
      </c>
      <c r="G3" s="3931" t="n">
        <v>55985205</v>
      </c>
      <c r="H3" s="3931" t="n">
        <v>-54118463</v>
      </c>
      <c r="I3" s="3931" t="n">
        <v>-15378067</v>
      </c>
      <c r="J3" s="3931" t="n">
        <v>-51967026</v>
      </c>
      <c r="K3" s="3931" t="n">
        <v>-55806345</v>
      </c>
      <c r="L3" s="3931" t="n">
        <v>-53246799</v>
      </c>
      <c r="M3" s="3931" t="n">
        <v>-52603687</v>
      </c>
      <c r="N3" s="3931" t="n"/>
      <c r="O3" s="3932" t="n">
        <v>-242493168</v>
      </c>
      <c r="P3" s="3933" t="n"/>
      <c r="Q3" s="3934" t="n"/>
      <c r="R3" s="3930" t="n"/>
      <c r="S3" s="3935" t="n"/>
    </row>
    <row customHeight="1" ht="15" r="4" s="2557">
      <c r="A4" s="2275" t="inlineStr">
        <is>
          <t>RC6311</t>
        </is>
      </c>
      <c r="B4" s="2276" t="inlineStr">
        <is>
          <t>Charges d'intérêts sur obligation locative</t>
        </is>
      </c>
      <c r="C4" s="3931" t="n">
        <v>5589000</v>
      </c>
      <c r="D4" s="3931" t="n">
        <v>6645038</v>
      </c>
      <c r="E4" s="3931" t="n">
        <v>-6321756</v>
      </c>
      <c r="F4" s="3931" t="n">
        <v>-5783534</v>
      </c>
      <c r="G4" s="3931" t="n">
        <v>5285926</v>
      </c>
      <c r="H4" s="3931" t="n">
        <v>-4778040</v>
      </c>
      <c r="I4" s="3931" t="n">
        <v>-5930525</v>
      </c>
      <c r="J4" s="3931" t="n">
        <v>-4647713</v>
      </c>
      <c r="K4" s="3931" t="n">
        <v>676571</v>
      </c>
      <c r="L4" s="3931" t="n">
        <v>-4225913</v>
      </c>
      <c r="M4" s="3931" t="n">
        <v>-4096835</v>
      </c>
      <c r="N4" s="3931" t="n"/>
      <c r="O4" s="3932" t="n">
        <v>-24339328</v>
      </c>
      <c r="P4" s="3933" t="n"/>
      <c r="Q4" s="3934" t="n"/>
      <c r="R4" s="3930" t="n"/>
      <c r="S4" s="3935" t="n"/>
    </row>
    <row customHeight="1" ht="15" r="5" s="2557">
      <c r="A5" s="2278" t="n"/>
      <c r="B5" s="2276" t="inlineStr">
        <is>
          <t>ID</t>
        </is>
      </c>
      <c r="C5" s="3936" t="n">
        <v>1236743</v>
      </c>
      <c r="D5" s="3936" t="n">
        <v>326248</v>
      </c>
      <c r="E5" s="3936" t="n">
        <v>-1720338</v>
      </c>
      <c r="F5" s="3936" t="n">
        <v>627546</v>
      </c>
      <c r="G5" s="3936" t="n">
        <v>357234</v>
      </c>
      <c r="H5" s="3936" t="n">
        <v>1072447</v>
      </c>
      <c r="I5" s="3936" t="n">
        <v>15000621</v>
      </c>
      <c r="J5" s="3936" t="n">
        <v>2279826</v>
      </c>
      <c r="K5" s="3936" t="n">
        <v>2146874</v>
      </c>
      <c r="L5" s="3936" t="n">
        <v>2464935</v>
      </c>
      <c r="M5" s="3936" t="n">
        <v>2455015</v>
      </c>
      <c r="N5" s="3936" t="n"/>
      <c r="O5" s="3932" t="n">
        <v>-2655782</v>
      </c>
      <c r="P5" s="3933" t="n"/>
      <c r="Q5" s="3934" t="n"/>
      <c r="R5" s="3930" t="n"/>
    </row>
    <row customHeight="1" ht="15" r="6" s="2557">
      <c r="A6" s="2280" t="n"/>
      <c r="B6" s="2280" t="n"/>
      <c r="C6" s="3937" t="n"/>
      <c r="D6" s="3938" t="n"/>
      <c r="E6" s="3938" t="n"/>
      <c r="F6" s="3938" t="n"/>
      <c r="G6" s="3938" t="n"/>
      <c r="H6" s="3938" t="n"/>
      <c r="I6" s="3938" t="n"/>
      <c r="J6" s="3938" t="n"/>
      <c r="K6" s="3938" t="n"/>
      <c r="L6" s="3938" t="n"/>
      <c r="M6" s="3938" t="n"/>
      <c r="N6" s="3938" t="n"/>
      <c r="O6" s="3939" t="n"/>
      <c r="P6" s="3933" t="n"/>
      <c r="Q6" s="3934" t="n"/>
      <c r="R6" s="3930" t="n"/>
    </row>
    <row customFormat="1" customHeight="1" ht="15" r="7" s="2286">
      <c r="A7" s="2269" t="inlineStr">
        <is>
          <t>PNC1605</t>
        </is>
      </c>
      <c r="B7" s="2270" t="inlineStr">
        <is>
          <t>Obligation locative (+1 an)</t>
        </is>
      </c>
      <c r="C7" s="3940" t="n">
        <v>1341472304</v>
      </c>
      <c r="D7" s="3941" t="n">
        <v>1440400870</v>
      </c>
      <c r="E7" s="3941" t="n">
        <v>1446722626</v>
      </c>
      <c r="F7" s="3941" t="n">
        <v>1270538391</v>
      </c>
      <c r="G7" s="3941" t="n">
        <v>1275829463</v>
      </c>
      <c r="H7" s="3941" t="n">
        <v>1280607503</v>
      </c>
      <c r="I7" s="3941" t="n">
        <v>769271568</v>
      </c>
      <c r="J7" s="3941" t="n">
        <v>746152437</v>
      </c>
      <c r="K7" s="3941" t="n">
        <v>819004272</v>
      </c>
      <c r="L7" s="3941" t="n">
        <v>693525462</v>
      </c>
      <c r="M7" s="3941" t="n">
        <v>671380180</v>
      </c>
      <c r="N7" s="3941" t="n"/>
      <c r="O7" s="3940" t="n">
        <v>1270538391</v>
      </c>
      <c r="P7" s="3933" t="n"/>
      <c r="Q7" s="3934" t="n"/>
      <c r="R7" s="3930" t="n"/>
      <c r="S7" s="2618" t="n"/>
    </row>
    <row customHeight="1" ht="15" r="10" s="2557">
      <c r="A10" s="2287" t="n"/>
      <c r="B10" s="3121" t="n"/>
      <c r="C10" s="3121" t="n"/>
      <c r="D10" s="3121" t="n"/>
      <c r="E10" s="3121" t="n"/>
      <c r="F10" s="3121" t="n"/>
      <c r="G10" s="3121" t="n"/>
      <c r="H10" s="3121" t="n"/>
      <c r="I10" s="3121" t="n"/>
      <c r="J10" s="3121" t="n"/>
      <c r="K10" s="3121" t="n"/>
      <c r="L10" s="3121" t="n"/>
      <c r="M10" s="3121" t="n"/>
      <c r="N10" s="3121" t="n"/>
      <c r="O10" s="3121" t="n"/>
      <c r="P10" s="3942" t="n"/>
      <c r="Q10" s="2267" t="n"/>
      <c r="R10" s="3930" t="n"/>
      <c r="S10" s="3933" t="n"/>
    </row>
    <row customHeight="1" ht="15" r="11" s="2557">
      <c r="B11" s="2618" t="n"/>
      <c r="C11" s="3121" t="n"/>
    </row>
    <row customHeight="1" ht="15" r="12" s="2557">
      <c r="B12" s="2618" t="n"/>
      <c r="C12" s="3121" t="n"/>
    </row>
    <row customHeight="1" ht="15" r="13" s="2557">
      <c r="B13" s="2618" t="n"/>
      <c r="C13" s="3121" t="n"/>
    </row>
    <row customHeight="1" ht="15" r="14" s="2557">
      <c r="B14" s="2618" t="n"/>
      <c r="C14" s="3121" t="n"/>
    </row>
    <row customHeight="1" ht="15" r="15" s="2557">
      <c r="B15" s="2618" t="n"/>
      <c r="C15" s="3121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2026-05-18T16:08:17Z</dcterms:modified>
  <cp:lastModifiedBy>Atul Khanduri</cp:lastModifiedBy>
  <cp:revision>4</cp:revision>
</cp:coreProperties>
</file>