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upply and Distribution\Canpotex\Tonnage Forecasts\2019\"/>
    </mc:Choice>
  </mc:AlternateContent>
  <xr:revisionPtr revIDLastSave="0" documentId="8_{C20E1F5D-8F69-4624-9B84-590628981FDF}" xr6:coauthVersionLast="41" xr6:coauthVersionMax="41" xr10:uidLastSave="{00000000-0000-0000-0000-000000000000}"/>
  <bookViews>
    <workbookView xWindow="28680" yWindow="-120" windowWidth="29040" windowHeight="15840" xr2:uid="{AE350A9C-8BCB-4C4E-A56B-1AFF00C2A903}"/>
  </bookViews>
  <sheets>
    <sheet name="Region" sheetId="1" r:id="rId1"/>
    <sheet name="Country" sheetId="2" r:id="rId2"/>
    <sheet name="Grade" sheetId="3" r:id="rId3"/>
    <sheet name="Rail Billings - Nutrien" sheetId="6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Country!$A$1:$W$13</definedName>
    <definedName name="_xlnm.Print_Area" localSheetId="0">Region!$A$1:$W$37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1" i="6" l="1"/>
  <c r="AB21" i="6"/>
  <c r="N21" i="6"/>
  <c r="AP20" i="6"/>
  <c r="AB20" i="6"/>
  <c r="N20" i="6"/>
  <c r="AP19" i="6"/>
  <c r="AB19" i="6"/>
  <c r="N19" i="6"/>
  <c r="AP18" i="6"/>
  <c r="AB18" i="6"/>
  <c r="N18" i="6"/>
  <c r="AP17" i="6"/>
  <c r="AB17" i="6"/>
  <c r="N17" i="6"/>
  <c r="AP16" i="6"/>
  <c r="AB16" i="6"/>
  <c r="N16" i="6"/>
  <c r="AP15" i="6"/>
  <c r="AB15" i="6"/>
  <c r="N15" i="6"/>
  <c r="AP14" i="6"/>
  <c r="AB14" i="6"/>
  <c r="N14" i="6"/>
  <c r="AL13" i="6"/>
  <c r="AK13" i="6"/>
  <c r="AJ13" i="6"/>
  <c r="AI13" i="6"/>
  <c r="AI5" i="6" s="1"/>
  <c r="AH13" i="6"/>
  <c r="AG13" i="6"/>
  <c r="AF13" i="6"/>
  <c r="AF5" i="6" s="1"/>
  <c r="AE13" i="6"/>
  <c r="AP13" i="6" s="1"/>
  <c r="AD13" i="6"/>
  <c r="AA13" i="6"/>
  <c r="Z13" i="6"/>
  <c r="Z5" i="6" s="1"/>
  <c r="Y13" i="6"/>
  <c r="X13" i="6"/>
  <c r="W13" i="6"/>
  <c r="W5" i="6" s="1"/>
  <c r="V13" i="6"/>
  <c r="V5" i="6" s="1"/>
  <c r="U13" i="6"/>
  <c r="T13" i="6"/>
  <c r="S13" i="6"/>
  <c r="R13" i="6"/>
  <c r="R5" i="6" s="1"/>
  <c r="Q13" i="6"/>
  <c r="P13" i="6"/>
  <c r="AB13" i="6" s="1"/>
  <c r="M13" i="6"/>
  <c r="M5" i="6" s="1"/>
  <c r="L13" i="6"/>
  <c r="K13" i="6"/>
  <c r="J13" i="6"/>
  <c r="I13" i="6"/>
  <c r="I5" i="6" s="1"/>
  <c r="H13" i="6"/>
  <c r="G13" i="6"/>
  <c r="F13" i="6"/>
  <c r="F5" i="6" s="1"/>
  <c r="E13" i="6"/>
  <c r="E5" i="6" s="1"/>
  <c r="D13" i="6"/>
  <c r="C13" i="6"/>
  <c r="B13" i="6"/>
  <c r="AP12" i="6"/>
  <c r="AB12" i="6"/>
  <c r="N12" i="6"/>
  <c r="AP11" i="6"/>
  <c r="AB11" i="6"/>
  <c r="N11" i="6"/>
  <c r="AP10" i="6"/>
  <c r="AB10" i="6"/>
  <c r="N10" i="6"/>
  <c r="AP9" i="6"/>
  <c r="AB9" i="6"/>
  <c r="N9" i="6"/>
  <c r="AP8" i="6"/>
  <c r="AB8" i="6"/>
  <c r="N8" i="6"/>
  <c r="AP7" i="6"/>
  <c r="AB7" i="6"/>
  <c r="N7" i="6"/>
  <c r="AL6" i="6"/>
  <c r="AK6" i="6"/>
  <c r="AJ6" i="6"/>
  <c r="AI6" i="6"/>
  <c r="AH6" i="6"/>
  <c r="AG6" i="6"/>
  <c r="AF6" i="6"/>
  <c r="AE6" i="6"/>
  <c r="AD6" i="6"/>
  <c r="AD5" i="6" s="1"/>
  <c r="AA6" i="6"/>
  <c r="Z6" i="6"/>
  <c r="Y6" i="6"/>
  <c r="X6" i="6"/>
  <c r="W6" i="6"/>
  <c r="V6" i="6"/>
  <c r="U6" i="6"/>
  <c r="U5" i="6" s="1"/>
  <c r="T6" i="6"/>
  <c r="S6" i="6"/>
  <c r="R6" i="6"/>
  <c r="Q6" i="6"/>
  <c r="P6" i="6"/>
  <c r="AB6" i="6" s="1"/>
  <c r="M6" i="6"/>
  <c r="L6" i="6"/>
  <c r="L5" i="6" s="1"/>
  <c r="K6" i="6"/>
  <c r="J6" i="6"/>
  <c r="I6" i="6"/>
  <c r="H6" i="6"/>
  <c r="G6" i="6"/>
  <c r="F6" i="6"/>
  <c r="E6" i="6"/>
  <c r="D6" i="6"/>
  <c r="D5" i="6" s="1"/>
  <c r="C6" i="6"/>
  <c r="B6" i="6"/>
  <c r="N6" i="6" s="1"/>
  <c r="AL5" i="6"/>
  <c r="AK5" i="6"/>
  <c r="AJ5" i="6"/>
  <c r="AH5" i="6"/>
  <c r="AG5" i="6"/>
  <c r="AA5" i="6"/>
  <c r="Y5" i="6"/>
  <c r="X5" i="6"/>
  <c r="T5" i="6"/>
  <c r="S5" i="6"/>
  <c r="Q5" i="6"/>
  <c r="P5" i="6"/>
  <c r="AB5" i="6" s="1"/>
  <c r="K5" i="6"/>
  <c r="J5" i="6"/>
  <c r="H5" i="6"/>
  <c r="G5" i="6"/>
  <c r="C5" i="6"/>
  <c r="B5" i="6"/>
  <c r="AC1" i="6"/>
  <c r="O1" i="6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N5" i="6" l="1"/>
  <c r="AP6" i="6"/>
  <c r="N13" i="6"/>
  <c r="AE5" i="6"/>
  <c r="AP5" i="6" s="1"/>
</calcChain>
</file>

<file path=xl/sharedStrings.xml><?xml version="1.0" encoding="utf-8"?>
<sst xmlns="http://schemas.openxmlformats.org/spreadsheetml/2006/main" count="320" uniqueCount="80">
  <si>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</si>
  <si>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</si>
  <si>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</si>
  <si>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</si>
  <si>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All_Regions</t>
  </si>
  <si>
    <t>All_Grades</t>
  </si>
  <si>
    <t>Asia</t>
  </si>
  <si>
    <t xml:space="preserve">  AS</t>
  </si>
  <si>
    <t xml:space="preserve">  STD _P</t>
  </si>
  <si>
    <t xml:space="preserve">  PRM _P</t>
  </si>
  <si>
    <t>Latin America</t>
  </si>
  <si>
    <t xml:space="preserve">  LA</t>
  </si>
  <si>
    <t>Oceania</t>
  </si>
  <si>
    <t xml:space="preserve">  OC</t>
  </si>
  <si>
    <t>Europe</t>
  </si>
  <si>
    <t xml:space="preserve">  EU</t>
  </si>
  <si>
    <t>Africa</t>
  </si>
  <si>
    <t xml:space="preserve">  AF</t>
  </si>
  <si>
    <t>Allocation %:</t>
  </si>
  <si>
    <t>Netback Forecast, by Country</t>
  </si>
  <si>
    <t>Brazil</t>
  </si>
  <si>
    <t xml:space="preserve">      BRAZ</t>
  </si>
  <si>
    <t>China</t>
  </si>
  <si>
    <t xml:space="preserve">      CHIN</t>
  </si>
  <si>
    <t>India</t>
  </si>
  <si>
    <t xml:space="preserve">      INDI</t>
  </si>
  <si>
    <t>Netback Forecast, by Grade</t>
  </si>
  <si>
    <t xml:space="preserve">    ISTD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</si>
  <si>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</si>
  <si>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</si>
  <si>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</si>
  <si>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</si>
  <si>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</si>
  <si>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</si>
  <si>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</si>
  <si>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</si>
  <si>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</si>
  <si>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</si>
  <si>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</si>
  <si>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</si>
  <si>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</si>
  <si>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</si>
  <si>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</si>
  <si>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</si>
  <si>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</si>
  <si>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</si>
  <si>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</si>
  <si>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</si>
  <si>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</si>
  <si>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</si>
  <si>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</si>
  <si>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</si>
  <si>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</si>
  <si>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</si>
  <si>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</si>
  <si>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</si>
  <si>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</si>
  <si>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</si>
  <si>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</si>
  <si>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>2019 Forecasted Rail Billings (MT)</t>
  </si>
  <si>
    <t>2020 Forecasted Rail Billings (MT)</t>
  </si>
  <si>
    <t>2021 Forecasted Rail Billings (MT)</t>
  </si>
  <si>
    <t>Total 
2019</t>
  </si>
  <si>
    <t>Total 
2020</t>
  </si>
  <si>
    <t>Total 
2021</t>
  </si>
  <si>
    <t>Actual</t>
  </si>
  <si>
    <t>Forecast</t>
  </si>
  <si>
    <t>Sep-19
 Forecast</t>
  </si>
  <si>
    <t>Oct-19
 Forecast</t>
  </si>
  <si>
    <t>Nov-19
 Forecast</t>
  </si>
  <si>
    <t>Qtr 1 2019 
Actual</t>
  </si>
  <si>
    <t>Qtr 2 2019 
Actual</t>
  </si>
  <si>
    <t>Qtr 3 2019 
Forecast</t>
  </si>
  <si>
    <t>Qtr 4 2019 
Forecast</t>
  </si>
  <si>
    <t>2019 
Forecast</t>
  </si>
  <si>
    <t>Aug-19 YTD
 Actual</t>
  </si>
  <si>
    <t>Dec-19
 Forecast</t>
  </si>
  <si>
    <t>Two Year Rail Billings Forecast, by Grade - Nutrien</t>
  </si>
  <si>
    <t xml:space="preserve">    IFSS</t>
  </si>
  <si>
    <t xml:space="preserve">    RSST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</si>
</sst>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8"/>
      <color rgb="FF2D7F66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sz val="9"/>
      <color theme="0"/>
      <name val="Tahoma"/>
      <family val="2"/>
    </font>
    <font>
      <i/>
      <sz val="11"/>
      <color theme="0"/>
      <name val="Calibri"/>
      <family val="2"/>
      <scheme val="minor"/>
    </font>
    <font>
      <b/>
      <sz val="9"/>
      <color theme="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2D7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lightGray">
        <fgColor theme="9"/>
        <bgColor theme="1"/>
      </patternFill>
    </fill>
    <fill>
      <patternFill patternType="mediumGray">
        <fgColor theme="1" tint="0.499984740745262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1" tint="0.499984740745262"/>
        <bgColor theme="0" tint="-0.34998626667073579"/>
      </patternFill>
    </fill>
    <fill>
      <patternFill patternType="lightGray">
        <fgColor theme="9"/>
        <bgColor theme="0" tint="-4.9989318521683403E-2"/>
      </patternFill>
    </fill>
    <fill>
      <patternFill patternType="mediumGray">
        <fgColor theme="1" tint="0.499984740745262"/>
        <bgColor theme="0" tint="-4.9989318521683403E-2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1"/>
    <xf numFmtId="0" fontId="9" fillId="0" borderId="1"/>
  </cellStyleXfs>
  <cellXfs count="88">
    <xf numFmtId="0" fontId="0" fillId="0" borderId="0" xfId="0"/>
    <xf numFmtId="0" fontId="4" fillId="2" borderId="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4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3" borderId="0" xfId="0" applyFont="1" applyFill="1" applyBorder="1"/>
    <xf numFmtId="0" fontId="9" fillId="3" borderId="0" xfId="4" applyFont="1" applyFill="1" applyBorder="1" applyAlignment="1">
      <alignment horizontal="left"/>
    </xf>
    <xf numFmtId="0" fontId="10" fillId="3" borderId="0" xfId="5" applyFont="1" applyFill="1" applyBorder="1" applyAlignment="1">
      <alignment horizontal="left"/>
    </xf>
    <xf numFmtId="164" fontId="11" fillId="3" borderId="2" xfId="1" applyNumberFormat="1" applyFont="1" applyFill="1" applyBorder="1"/>
    <xf numFmtId="44" fontId="12" fillId="3" borderId="0" xfId="2" applyFont="1" applyFill="1" applyBorder="1"/>
    <xf numFmtId="0" fontId="13" fillId="4" borderId="0" xfId="0" applyFont="1" applyFill="1" applyBorder="1"/>
    <xf numFmtId="0" fontId="9" fillId="4" borderId="0" xfId="4" applyFont="1" applyFill="1" applyBorder="1" applyAlignment="1">
      <alignment horizontal="left"/>
    </xf>
    <xf numFmtId="0" fontId="14" fillId="4" borderId="0" xfId="5" applyFont="1" applyFill="1" applyBorder="1" applyAlignment="1">
      <alignment horizontal="left"/>
    </xf>
    <xf numFmtId="164" fontId="15" fillId="4" borderId="2" xfId="1" applyNumberFormat="1" applyFont="1" applyFill="1" applyBorder="1"/>
    <xf numFmtId="44" fontId="16" fillId="4" borderId="0" xfId="2" applyFont="1" applyFill="1" applyBorder="1"/>
    <xf numFmtId="0" fontId="3" fillId="5" borderId="3" xfId="0" applyFont="1" applyFill="1" applyBorder="1"/>
    <xf numFmtId="0" fontId="9" fillId="5" borderId="4" xfId="4" applyFont="1" applyFill="1" applyBorder="1" applyAlignment="1">
      <alignment horizontal="left"/>
    </xf>
    <xf numFmtId="0" fontId="10" fillId="5" borderId="4" xfId="5" applyFont="1" applyFill="1" applyBorder="1" applyAlignment="1">
      <alignment horizontal="left"/>
    </xf>
    <xf numFmtId="164" fontId="17" fillId="5" borderId="5" xfId="1" applyNumberFormat="1" applyFont="1" applyFill="1" applyBorder="1"/>
    <xf numFmtId="43" fontId="16" fillId="5" borderId="6" xfId="1" applyFont="1" applyFill="1" applyBorder="1"/>
    <xf numFmtId="164" fontId="15" fillId="5" borderId="5" xfId="1" applyNumberFormat="1" applyFont="1" applyFill="1" applyBorder="1"/>
    <xf numFmtId="43" fontId="16" fillId="5" borderId="7" xfId="1" applyFont="1" applyFill="1" applyBorder="1"/>
    <xf numFmtId="0" fontId="3" fillId="5" borderId="8" xfId="0" applyFont="1" applyFill="1" applyBorder="1"/>
    <xf numFmtId="0" fontId="9" fillId="5" borderId="9" xfId="4" applyFont="1" applyFill="1" applyBorder="1" applyAlignment="1">
      <alignment horizontal="left"/>
    </xf>
    <xf numFmtId="0" fontId="10" fillId="5" borderId="9" xfId="5" applyFont="1" applyFill="1" applyBorder="1" applyAlignment="1">
      <alignment horizontal="left"/>
    </xf>
    <xf numFmtId="164" fontId="17" fillId="5" borderId="10" xfId="1" applyNumberFormat="1" applyFont="1" applyFill="1" applyBorder="1"/>
    <xf numFmtId="43" fontId="16" fillId="5" borderId="11" xfId="1" applyFont="1" applyFill="1" applyBorder="1"/>
    <xf numFmtId="164" fontId="15" fillId="5" borderId="10" xfId="1" applyNumberFormat="1" applyFont="1" applyFill="1" applyBorder="1"/>
    <xf numFmtId="43" fontId="16" fillId="5" borderId="12" xfId="1" applyFont="1" applyFill="1" applyBorder="1"/>
    <xf numFmtId="164" fontId="18" fillId="4" borderId="2" xfId="1" applyNumberFormat="1" applyFont="1" applyFill="1" applyBorder="1"/>
    <xf numFmtId="0" fontId="13" fillId="4" borderId="13" xfId="0" applyFont="1" applyFill="1" applyBorder="1"/>
    <xf numFmtId="0" fontId="9" fillId="4" borderId="13" xfId="4" applyFont="1" applyFill="1" applyBorder="1" applyAlignment="1">
      <alignment horizontal="left"/>
    </xf>
    <xf numFmtId="0" fontId="14" fillId="4" borderId="13" xfId="5" applyFont="1" applyFill="1" applyBorder="1" applyAlignment="1">
      <alignment horizontal="left"/>
    </xf>
    <xf numFmtId="164" fontId="17" fillId="5" borderId="5" xfId="1" applyNumberFormat="1" applyFont="1" applyFill="1" applyBorder="1" applyAlignment="1">
      <alignment horizontal="right"/>
    </xf>
    <xf numFmtId="43" fontId="16" fillId="5" borderId="6" xfId="1" applyFont="1" applyFill="1" applyBorder="1" applyAlignment="1">
      <alignment horizontal="right"/>
    </xf>
    <xf numFmtId="164" fontId="18" fillId="4" borderId="2" xfId="1" applyNumberFormat="1" applyFont="1" applyFill="1" applyBorder="1" applyAlignment="1">
      <alignment horizontal="right"/>
    </xf>
    <xf numFmtId="44" fontId="16" fillId="4" borderId="0" xfId="2" applyFont="1" applyFill="1" applyBorder="1" applyAlignment="1">
      <alignment horizontal="right"/>
    </xf>
    <xf numFmtId="164" fontId="15" fillId="5" borderId="5" xfId="1" applyNumberFormat="1" applyFont="1" applyFill="1" applyBorder="1" applyAlignment="1">
      <alignment horizontal="right"/>
    </xf>
    <xf numFmtId="164" fontId="16" fillId="5" borderId="5" xfId="1" applyNumberFormat="1" applyFont="1" applyFill="1" applyBorder="1" applyAlignment="1">
      <alignment horizontal="right"/>
    </xf>
    <xf numFmtId="164" fontId="15" fillId="4" borderId="2" xfId="1" applyNumberFormat="1" applyFont="1" applyFill="1" applyBorder="1" applyAlignment="1">
      <alignment horizontal="right"/>
    </xf>
    <xf numFmtId="9" fontId="15" fillId="3" borderId="2" xfId="3" applyFont="1" applyFill="1" applyBorder="1"/>
    <xf numFmtId="9" fontId="16" fillId="3" borderId="0" xfId="3" applyFont="1" applyFill="1" applyBorder="1"/>
    <xf numFmtId="165" fontId="15" fillId="4" borderId="2" xfId="3" applyNumberFormat="1" applyFont="1" applyFill="1" applyBorder="1"/>
    <xf numFmtId="165" fontId="16" fillId="4" borderId="0" xfId="3" applyNumberFormat="1" applyFont="1" applyFill="1" applyBorder="1"/>
    <xf numFmtId="165" fontId="15" fillId="5" borderId="5" xfId="3" applyNumberFormat="1" applyFont="1" applyFill="1" applyBorder="1"/>
    <xf numFmtId="165" fontId="16" fillId="5" borderId="7" xfId="3" applyNumberFormat="1" applyFont="1" applyFill="1" applyBorder="1"/>
    <xf numFmtId="0" fontId="4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20" fillId="3" borderId="0" xfId="4" applyFont="1" applyFill="1" applyBorder="1" applyAlignment="1">
      <alignment horizontal="left"/>
    </xf>
    <xf numFmtId="0" fontId="3" fillId="5" borderId="14" xfId="0" applyFont="1" applyFill="1" applyBorder="1"/>
    <xf numFmtId="0" fontId="9" fillId="5" borderId="15" xfId="4" applyFont="1" applyFill="1" applyBorder="1" applyAlignment="1">
      <alignment horizontal="left"/>
    </xf>
    <xf numFmtId="0" fontId="10" fillId="5" borderId="15" xfId="5" applyFont="1" applyFill="1" applyBorder="1" applyAlignment="1">
      <alignment horizontal="left"/>
    </xf>
    <xf numFmtId="43" fontId="16" fillId="5" borderId="7" xfId="1" applyFont="1" applyFill="1" applyBorder="1" applyAlignment="1">
      <alignment horizontal="right"/>
    </xf>
    <xf numFmtId="164" fontId="11" fillId="3" borderId="2" xfId="1" applyNumberFormat="1" applyFont="1" applyFill="1" applyBorder="1" applyAlignment="1">
      <alignment horizontal="right"/>
    </xf>
    <xf numFmtId="44" fontId="12" fillId="3" borderId="0" xfId="2" applyFont="1" applyFill="1" applyBorder="1" applyAlignment="1">
      <alignment horizontal="right"/>
    </xf>
    <xf numFmtId="164" fontId="21" fillId="3" borderId="2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2" fillId="3" borderId="0" xfId="5" applyFont="1" applyFill="1" applyBorder="1" applyAlignment="1">
      <alignment horizontal="left"/>
    </xf>
    <xf numFmtId="0" fontId="10" fillId="4" borderId="0" xfId="5" applyFont="1" applyFill="1" applyBorder="1" applyAlignment="1">
      <alignment horizontal="left"/>
    </xf>
    <xf numFmtId="0" fontId="10" fillId="5" borderId="16" xfId="5" applyFont="1" applyFill="1" applyBorder="1" applyAlignment="1">
      <alignment horizontal="left"/>
    </xf>
    <xf numFmtId="164" fontId="15" fillId="5" borderId="17" xfId="1" applyNumberFormat="1" applyFont="1" applyFill="1" applyBorder="1" applyAlignment="1">
      <alignment horizontal="right"/>
    </xf>
    <xf numFmtId="43" fontId="16" fillId="5" borderId="16" xfId="1" applyFont="1" applyFill="1" applyBorder="1" applyAlignment="1">
      <alignment horizontal="right"/>
    </xf>
    <xf numFmtId="43" fontId="16" fillId="5" borderId="18" xfId="1" applyFont="1" applyFill="1" applyBorder="1" applyAlignment="1">
      <alignment horizontal="right"/>
    </xf>
    <xf numFmtId="0" fontId="6" fillId="6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4" fontId="11" fillId="3" borderId="0" xfId="1" applyNumberFormat="1" applyFont="1" applyFill="1" applyBorder="1"/>
    <xf numFmtId="164" fontId="11" fillId="8" borderId="0" xfId="1" applyNumberFormat="1" applyFont="1" applyFill="1" applyBorder="1"/>
    <xf numFmtId="164" fontId="11" fillId="9" borderId="0" xfId="1" applyNumberFormat="1" applyFont="1" applyFill="1" applyBorder="1"/>
    <xf numFmtId="164" fontId="15" fillId="4" borderId="0" xfId="1" applyNumberFormat="1" applyFont="1" applyFill="1" applyBorder="1"/>
    <xf numFmtId="164" fontId="15" fillId="10" borderId="0" xfId="1" applyNumberFormat="1" applyFont="1" applyFill="1" applyBorder="1"/>
    <xf numFmtId="164" fontId="15" fillId="11" borderId="0" xfId="1" applyNumberFormat="1" applyFont="1" applyFill="1" applyBorder="1"/>
    <xf numFmtId="0" fontId="10" fillId="5" borderId="18" xfId="5" applyFont="1" applyFill="1" applyBorder="1" applyAlignment="1">
      <alignment horizontal="left"/>
    </xf>
    <xf numFmtId="164" fontId="15" fillId="5" borderId="18" xfId="1" applyNumberFormat="1" applyFont="1" applyFill="1" applyBorder="1"/>
    <xf numFmtId="164" fontId="15" fillId="12" borderId="18" xfId="1" applyNumberFormat="1" applyFont="1" applyFill="1" applyBorder="1"/>
    <xf numFmtId="164" fontId="15" fillId="13" borderId="18" xfId="1" applyNumberFormat="1" applyFont="1" applyFill="1" applyBorder="1"/>
    <xf numFmtId="0" fontId="0" fillId="0" borderId="0" xfId="0" applyAlignment="1">
      <alignment horizontal="center"/>
    </xf>
    <xf numFmtId="0" fontId="1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66" fontId="6" fillId="7" borderId="0" xfId="0" applyNumberFormat="1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</cellXfs>
  <cellStyles count="6">
    <cellStyle name="_Row1" xfId="4" xr:uid="{D7100587-07EF-4BC9-B928-26C501637DD6}"/>
    <cellStyle name="_Row2" xfId="5" xr:uid="{DF3A35A6-55EB-4F76-9975-3F287AC3D37C}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200F-75DF-46FD-BD0F-7F0E1BB6FC8E}">
  <sheetPr>
    <tabColor theme="5"/>
  </sheetPr>
  <dimension ref="A1:AF37"/>
  <sheetViews>
    <sheetView showGridLines="0" tabSelected="1" zoomScaleNormal="100" workbookViewId="0">
      <selection sqref="A1:W1"/>
    </sheetView>
  </sheetViews>
  <sheetFormatPr defaultRowHeight="15" outlineLevelCol="1" x14ac:dyDescent="0.25"/>
  <cols>
    <col min="1" max="1" width="14" customWidth="1"/>
    <col min="2" max="2" width="4.42578125" hidden="1" customWidth="1" outlineLevel="1"/>
    <col min="3" max="3" width="8.42578125" customWidth="1" collapsed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11.7109375" customWidth="1"/>
    <col min="9" max="9" width="14.7109375" customWidth="1"/>
    <col min="10" max="10" width="11.7109375" customWidth="1"/>
    <col min="11" max="11" width="14.7109375" customWidth="1"/>
    <col min="12" max="12" width="11.7109375" customWidth="1"/>
    <col min="13" max="13" width="14.7109375" customWidth="1"/>
    <col min="14" max="14" width="11.7109375" customWidth="1"/>
    <col min="15" max="15" width="14.7109375" customWidth="1"/>
    <col min="16" max="16" width="11.7109375" customWidth="1"/>
    <col min="17" max="17" width="14.7109375" customWidth="1"/>
    <col min="18" max="18" width="11.7109375" customWidth="1"/>
    <col min="19" max="19" width="14.7109375" customWidth="1"/>
    <col min="20" max="20" width="11.7109375" customWidth="1"/>
    <col min="21" max="21" width="14.7109375" customWidth="1"/>
    <col min="22" max="22" width="11.7109375" customWidth="1"/>
    <col min="23" max="23" width="14.7109375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2" ht="27.75" x14ac:dyDescent="0.6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32" s="2" customFormat="1" ht="37.5" customHeight="1" x14ac:dyDescent="0.4">
      <c r="A2" s="1"/>
      <c r="B2" s="1"/>
      <c r="C2" s="1"/>
      <c r="D2" s="84" t="s">
        <v>75</v>
      </c>
      <c r="E2" s="84"/>
      <c r="F2" s="84" t="s">
        <v>67</v>
      </c>
      <c r="G2" s="84"/>
      <c r="H2" s="84" t="s">
        <v>68</v>
      </c>
      <c r="I2" s="84"/>
      <c r="J2" s="84" t="s">
        <v>69</v>
      </c>
      <c r="K2" s="84"/>
      <c r="L2" s="84" t="s">
        <v>76</v>
      </c>
      <c r="M2" s="84"/>
      <c r="N2" s="84" t="s">
        <v>70</v>
      </c>
      <c r="O2" s="84"/>
      <c r="P2" s="84" t="s">
        <v>71</v>
      </c>
      <c r="Q2" s="84"/>
      <c r="R2" s="84" t="s">
        <v>72</v>
      </c>
      <c r="S2" s="84"/>
      <c r="T2" s="84" t="s">
        <v>73</v>
      </c>
      <c r="U2" s="84"/>
      <c r="V2" s="84" t="s">
        <v>74</v>
      </c>
      <c r="W2" s="84"/>
    </row>
    <row r="3" spans="1:32" ht="17.25" x14ac:dyDescent="0.4">
      <c r="A3" s="3"/>
      <c r="B3" s="3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AA3" s="81"/>
      <c r="AB3" s="81"/>
      <c r="AC3" s="81"/>
      <c r="AD3" s="81"/>
      <c r="AE3" s="81"/>
      <c r="AF3" s="81"/>
    </row>
    <row r="4" spans="1:32" x14ac:dyDescent="0.25">
      <c r="A4" s="6" t="s">
        <v>3</v>
      </c>
      <c r="B4" s="7" t="s">
        <v>4</v>
      </c>
      <c r="C4" s="8" t="s">
        <v>5</v>
      </c>
      <c r="D4" s="9">
        <v>8782773</v>
      </c>
      <c r="E4" s="10">
        <v>231.41781785171</v>
      </c>
      <c r="F4" s="9">
        <v>988647.45</v>
      </c>
      <c r="G4" s="10">
        <v>205.35130293264001</v>
      </c>
      <c r="H4" s="9">
        <v>885464</v>
      </c>
      <c r="I4" s="10">
        <v>224.89942926226001</v>
      </c>
      <c r="J4" s="9">
        <v>558221</v>
      </c>
      <c r="K4" s="10">
        <v>198.55991705257</v>
      </c>
      <c r="L4" s="9">
        <v>588636</v>
      </c>
      <c r="M4" s="10">
        <v>199.47840775674999</v>
      </c>
      <c r="N4" s="9">
        <v>3117646.32</v>
      </c>
      <c r="O4" s="10">
        <v>222.35584970702999</v>
      </c>
      <c r="P4" s="9">
        <v>3289270.53</v>
      </c>
      <c r="Q4" s="10">
        <v>234.81298159954025</v>
      </c>
      <c r="R4" s="9">
        <v>3364503.6</v>
      </c>
      <c r="S4" s="10">
        <v>228.83610150960754</v>
      </c>
      <c r="T4" s="9">
        <v>2032321</v>
      </c>
      <c r="U4" s="10">
        <v>210.30183505340938</v>
      </c>
      <c r="V4" s="9">
        <v>11803741.449999999</v>
      </c>
      <c r="W4" s="10">
        <v>225.59889602318</v>
      </c>
    </row>
    <row r="5" spans="1:32" x14ac:dyDescent="0.25">
      <c r="A5" s="11" t="s">
        <v>6</v>
      </c>
      <c r="B5" s="12" t="s">
        <v>7</v>
      </c>
      <c r="C5" s="13" t="s">
        <v>5</v>
      </c>
      <c r="D5" s="14">
        <v>5354077</v>
      </c>
      <c r="E5" s="15">
        <v>218.97814009285</v>
      </c>
      <c r="F5" s="14">
        <v>576919</v>
      </c>
      <c r="G5" s="15">
        <v>212.36461411881999</v>
      </c>
      <c r="H5" s="14">
        <v>366328</v>
      </c>
      <c r="I5" s="15">
        <v>210.79731767467001</v>
      </c>
      <c r="J5" s="14">
        <v>235893</v>
      </c>
      <c r="K5" s="15">
        <v>187.70722973696999</v>
      </c>
      <c r="L5" s="14">
        <v>382936</v>
      </c>
      <c r="M5" s="15">
        <v>195.31606263076</v>
      </c>
      <c r="N5" s="14">
        <v>2264391</v>
      </c>
      <c r="O5" s="15">
        <v>213.94961729432001</v>
      </c>
      <c r="P5" s="14">
        <v>2002346</v>
      </c>
      <c r="Q5" s="15">
        <v>223.43203046716204</v>
      </c>
      <c r="R5" s="14">
        <v>1664259</v>
      </c>
      <c r="S5" s="15">
        <v>218.16867678301273</v>
      </c>
      <c r="T5" s="14">
        <v>985157</v>
      </c>
      <c r="U5" s="15">
        <v>199.25081290904902</v>
      </c>
      <c r="V5" s="14">
        <v>6916153</v>
      </c>
      <c r="W5" s="15">
        <v>215.61644707394001</v>
      </c>
    </row>
    <row r="6" spans="1:32" x14ac:dyDescent="0.25">
      <c r="A6" s="16"/>
      <c r="B6" s="17" t="s">
        <v>7</v>
      </c>
      <c r="C6" s="18" t="s">
        <v>8</v>
      </c>
      <c r="D6" s="19">
        <v>3759350</v>
      </c>
      <c r="E6" s="20">
        <v>213.41030583428</v>
      </c>
      <c r="F6" s="19">
        <v>377376</v>
      </c>
      <c r="G6" s="20">
        <v>207.86606989158</v>
      </c>
      <c r="H6" s="19">
        <v>170890</v>
      </c>
      <c r="I6" s="20">
        <v>198.25173409357001</v>
      </c>
      <c r="J6" s="19">
        <v>200493</v>
      </c>
      <c r="K6" s="20">
        <v>181.02455325189001</v>
      </c>
      <c r="L6" s="19">
        <v>251300</v>
      </c>
      <c r="M6" s="20">
        <v>179.40576617907001</v>
      </c>
      <c r="N6" s="21">
        <v>1461540</v>
      </c>
      <c r="O6" s="20">
        <v>208.47817128317001</v>
      </c>
      <c r="P6" s="21">
        <v>1465477</v>
      </c>
      <c r="Q6" s="20">
        <v>217.75796423301085</v>
      </c>
      <c r="R6" s="21">
        <v>1209709</v>
      </c>
      <c r="S6" s="20">
        <v>212.37274800964531</v>
      </c>
      <c r="T6" s="21">
        <v>622683</v>
      </c>
      <c r="U6" s="20">
        <v>185.09910120427247</v>
      </c>
      <c r="V6" s="21">
        <v>4759409</v>
      </c>
      <c r="W6" s="22">
        <v>209.26668896594001</v>
      </c>
    </row>
    <row r="7" spans="1:32" x14ac:dyDescent="0.25">
      <c r="A7" s="23"/>
      <c r="B7" s="24" t="s">
        <v>7</v>
      </c>
      <c r="C7" s="25" t="s">
        <v>9</v>
      </c>
      <c r="D7" s="26">
        <v>1594727</v>
      </c>
      <c r="E7" s="27">
        <v>232.10354508063</v>
      </c>
      <c r="F7" s="26">
        <v>199543</v>
      </c>
      <c r="G7" s="27">
        <v>220.87226723769999</v>
      </c>
      <c r="H7" s="26">
        <v>195438</v>
      </c>
      <c r="I7" s="27">
        <v>221.76711258750001</v>
      </c>
      <c r="J7" s="26">
        <v>35400</v>
      </c>
      <c r="K7" s="27">
        <v>225.55553076870001</v>
      </c>
      <c r="L7" s="26">
        <v>131636</v>
      </c>
      <c r="M7" s="27">
        <v>225.68964963059</v>
      </c>
      <c r="N7" s="28">
        <v>802851</v>
      </c>
      <c r="O7" s="27">
        <v>223.91004233351001</v>
      </c>
      <c r="P7" s="28">
        <v>536869</v>
      </c>
      <c r="Q7" s="27">
        <v>238.92037783425752</v>
      </c>
      <c r="R7" s="28">
        <v>454550</v>
      </c>
      <c r="S7" s="27">
        <v>233.59357437511824</v>
      </c>
      <c r="T7" s="28">
        <v>362474</v>
      </c>
      <c r="U7" s="27">
        <v>223.56160568167925</v>
      </c>
      <c r="V7" s="28">
        <v>2156744</v>
      </c>
      <c r="W7" s="29">
        <v>229.6288175208</v>
      </c>
    </row>
    <row r="8" spans="1:32" x14ac:dyDescent="0.25">
      <c r="A8" s="11" t="s">
        <v>10</v>
      </c>
      <c r="B8" s="12" t="s">
        <v>11</v>
      </c>
      <c r="C8" s="13" t="s">
        <v>5</v>
      </c>
      <c r="D8" s="30">
        <v>2681751</v>
      </c>
      <c r="E8" s="15">
        <v>257.63396673560999</v>
      </c>
      <c r="F8" s="30">
        <v>351634.01</v>
      </c>
      <c r="G8" s="15">
        <v>186.6909470475</v>
      </c>
      <c r="H8" s="30">
        <v>337150</v>
      </c>
      <c r="I8" s="15">
        <v>240.5188671729</v>
      </c>
      <c r="J8" s="30">
        <v>270578</v>
      </c>
      <c r="K8" s="15">
        <v>205.83373570828999</v>
      </c>
      <c r="L8" s="30">
        <v>126200</v>
      </c>
      <c r="M8" s="15">
        <v>207.09455635715</v>
      </c>
      <c r="N8" s="14">
        <v>595830</v>
      </c>
      <c r="O8" s="15">
        <v>256.01614568886998</v>
      </c>
      <c r="P8" s="14">
        <v>971586</v>
      </c>
      <c r="Q8" s="15">
        <v>260.07686932139825</v>
      </c>
      <c r="R8" s="14">
        <v>1465969.01</v>
      </c>
      <c r="S8" s="15">
        <v>239.65574076215296</v>
      </c>
      <c r="T8" s="14">
        <v>733928</v>
      </c>
      <c r="U8" s="15">
        <v>221.98410419017944</v>
      </c>
      <c r="V8" s="14">
        <v>3767313.01</v>
      </c>
      <c r="W8" s="15">
        <v>244.06715912577999</v>
      </c>
    </row>
    <row r="9" spans="1:32" x14ac:dyDescent="0.25">
      <c r="A9" s="16"/>
      <c r="B9" s="17" t="s">
        <v>11</v>
      </c>
      <c r="C9" s="18" t="s">
        <v>8</v>
      </c>
      <c r="D9" s="19">
        <v>132092</v>
      </c>
      <c r="E9" s="20">
        <v>228.65497724162</v>
      </c>
      <c r="F9" s="19">
        <v>22464</v>
      </c>
      <c r="G9" s="20">
        <v>201.77917607020001</v>
      </c>
      <c r="H9" s="19">
        <v>31805</v>
      </c>
      <c r="I9" s="20">
        <v>234.31835703118</v>
      </c>
      <c r="J9" s="19">
        <v>22200</v>
      </c>
      <c r="K9" s="20">
        <v>212.11921395076999</v>
      </c>
      <c r="L9" s="19">
        <v>45200</v>
      </c>
      <c r="M9" s="20">
        <v>209.50323446902999</v>
      </c>
      <c r="N9" s="21">
        <v>36199</v>
      </c>
      <c r="O9" s="20">
        <v>217.26692852841001</v>
      </c>
      <c r="P9" s="21">
        <v>69082</v>
      </c>
      <c r="Q9" s="20">
        <v>234.44854462088531</v>
      </c>
      <c r="R9" s="21">
        <v>49275</v>
      </c>
      <c r="S9" s="20">
        <v>216.64618487551499</v>
      </c>
      <c r="T9" s="21">
        <v>99205</v>
      </c>
      <c r="U9" s="20">
        <v>218.0443333812207</v>
      </c>
      <c r="V9" s="21">
        <v>253761</v>
      </c>
      <c r="W9" s="22">
        <v>222.12770582605</v>
      </c>
    </row>
    <row r="10" spans="1:32" x14ac:dyDescent="0.25">
      <c r="A10" s="23"/>
      <c r="B10" s="24" t="s">
        <v>11</v>
      </c>
      <c r="C10" s="25" t="s">
        <v>9</v>
      </c>
      <c r="D10" s="26">
        <v>2549659</v>
      </c>
      <c r="E10" s="27">
        <v>259.13530188679999</v>
      </c>
      <c r="F10" s="26">
        <v>329170.01</v>
      </c>
      <c r="G10" s="27">
        <v>185.66126036137999</v>
      </c>
      <c r="H10" s="26">
        <v>305345</v>
      </c>
      <c r="I10" s="27">
        <v>241.16471768644001</v>
      </c>
      <c r="J10" s="26">
        <v>248378</v>
      </c>
      <c r="K10" s="27">
        <v>205.27194031182</v>
      </c>
      <c r="L10" s="26">
        <v>81000</v>
      </c>
      <c r="M10" s="27">
        <v>205.75045449718999</v>
      </c>
      <c r="N10" s="28">
        <v>559631</v>
      </c>
      <c r="O10" s="27">
        <v>258.52258816969999</v>
      </c>
      <c r="P10" s="28">
        <v>902504</v>
      </c>
      <c r="Q10" s="27">
        <v>262.03858464560818</v>
      </c>
      <c r="R10" s="28">
        <v>1416694.01</v>
      </c>
      <c r="S10" s="27">
        <v>240.45605180907768</v>
      </c>
      <c r="T10" s="28">
        <v>634723</v>
      </c>
      <c r="U10" s="27">
        <v>222.59987668165482</v>
      </c>
      <c r="V10" s="28">
        <v>3513552.01</v>
      </c>
      <c r="W10" s="29">
        <v>245.65170308385001</v>
      </c>
    </row>
    <row r="11" spans="1:32" x14ac:dyDescent="0.25">
      <c r="A11" s="31" t="s">
        <v>12</v>
      </c>
      <c r="B11" s="32" t="s">
        <v>13</v>
      </c>
      <c r="C11" s="33" t="s">
        <v>5</v>
      </c>
      <c r="D11" s="30">
        <v>306480</v>
      </c>
      <c r="E11" s="15">
        <v>237.11294371770001</v>
      </c>
      <c r="F11" s="30">
        <v>40396</v>
      </c>
      <c r="G11" s="15">
        <v>249.71132592348999</v>
      </c>
      <c r="H11" s="30">
        <v>64300</v>
      </c>
      <c r="I11" s="15">
        <v>239.15958439234001</v>
      </c>
      <c r="J11" s="30">
        <v>5750</v>
      </c>
      <c r="K11" s="15">
        <v>205.53907372473</v>
      </c>
      <c r="L11" s="30">
        <v>20000</v>
      </c>
      <c r="M11" s="15">
        <v>216.97294739327</v>
      </c>
      <c r="N11" s="14">
        <v>98492</v>
      </c>
      <c r="O11" s="15">
        <v>227.28081423059999</v>
      </c>
      <c r="P11" s="14">
        <v>152686</v>
      </c>
      <c r="Q11" s="15">
        <v>235.67826780975335</v>
      </c>
      <c r="R11" s="14">
        <v>95698</v>
      </c>
      <c r="S11" s="15">
        <v>254.83917906962529</v>
      </c>
      <c r="T11" s="14">
        <v>90050</v>
      </c>
      <c r="U11" s="15">
        <v>232.08517377245974</v>
      </c>
      <c r="V11" s="14">
        <v>436926</v>
      </c>
      <c r="W11" s="15">
        <v>237.24150911325</v>
      </c>
    </row>
    <row r="12" spans="1:32" x14ac:dyDescent="0.25">
      <c r="A12" s="16"/>
      <c r="B12" s="17" t="s">
        <v>13</v>
      </c>
      <c r="C12" s="18" t="s">
        <v>8</v>
      </c>
      <c r="D12" s="19">
        <v>23706</v>
      </c>
      <c r="E12" s="20">
        <v>215.53419398042999</v>
      </c>
      <c r="F12" s="34">
        <v>0</v>
      </c>
      <c r="G12" s="35">
        <v>0</v>
      </c>
      <c r="H12" s="34">
        <v>1000</v>
      </c>
      <c r="I12" s="35">
        <v>274.05196661215001</v>
      </c>
      <c r="J12" s="19">
        <v>0</v>
      </c>
      <c r="K12" s="20">
        <v>0</v>
      </c>
      <c r="L12" s="34">
        <v>10000</v>
      </c>
      <c r="M12" s="35">
        <v>209.48149739326999</v>
      </c>
      <c r="N12" s="21">
        <v>13891</v>
      </c>
      <c r="O12" s="20">
        <v>208.93357586207</v>
      </c>
      <c r="P12" s="21">
        <v>8780</v>
      </c>
      <c r="Q12" s="20">
        <v>217.3767830068337</v>
      </c>
      <c r="R12" s="21">
        <v>1035</v>
      </c>
      <c r="S12" s="20">
        <v>288.49192792270532</v>
      </c>
      <c r="T12" s="21">
        <v>11000</v>
      </c>
      <c r="U12" s="20">
        <v>215.35154004953637</v>
      </c>
      <c r="V12" s="21">
        <v>34706</v>
      </c>
      <c r="W12" s="22">
        <v>215.47630216805999</v>
      </c>
    </row>
    <row r="13" spans="1:32" x14ac:dyDescent="0.25">
      <c r="A13" s="16"/>
      <c r="B13" s="17" t="s">
        <v>13</v>
      </c>
      <c r="C13" s="18" t="s">
        <v>9</v>
      </c>
      <c r="D13" s="19">
        <v>282774</v>
      </c>
      <c r="E13" s="20">
        <v>238.92197086048</v>
      </c>
      <c r="F13" s="19">
        <v>40396</v>
      </c>
      <c r="G13" s="20">
        <v>249.71132592348999</v>
      </c>
      <c r="H13" s="34">
        <v>63300</v>
      </c>
      <c r="I13" s="35">
        <v>238.60836192440999</v>
      </c>
      <c r="J13" s="19">
        <v>5750</v>
      </c>
      <c r="K13" s="20">
        <v>205.53907372473</v>
      </c>
      <c r="L13" s="19">
        <v>10000</v>
      </c>
      <c r="M13" s="20">
        <v>224.46439739326999</v>
      </c>
      <c r="N13" s="21">
        <v>84601</v>
      </c>
      <c r="O13" s="20">
        <v>230.29332576329</v>
      </c>
      <c r="P13" s="21">
        <v>143906</v>
      </c>
      <c r="Q13" s="20">
        <v>236.79487890706432</v>
      </c>
      <c r="R13" s="21">
        <v>94663</v>
      </c>
      <c r="S13" s="20">
        <v>254.47123599722173</v>
      </c>
      <c r="T13" s="21">
        <v>79050</v>
      </c>
      <c r="U13" s="20">
        <v>234.4136996542062</v>
      </c>
      <c r="V13" s="21">
        <v>402220</v>
      </c>
      <c r="W13" s="22">
        <v>239.11954419912001</v>
      </c>
    </row>
    <row r="14" spans="1:32" x14ac:dyDescent="0.25">
      <c r="A14" s="11" t="s">
        <v>14</v>
      </c>
      <c r="B14" s="12" t="s">
        <v>15</v>
      </c>
      <c r="C14" s="13" t="s">
        <v>5</v>
      </c>
      <c r="D14" s="30">
        <v>358068.97</v>
      </c>
      <c r="E14" s="15">
        <v>225.19121555269001</v>
      </c>
      <c r="F14" s="30">
        <v>19698.439999999999</v>
      </c>
      <c r="G14" s="15">
        <v>242.08191728406001</v>
      </c>
      <c r="H14" s="36">
        <v>69480</v>
      </c>
      <c r="I14" s="37">
        <v>225.33531971366</v>
      </c>
      <c r="J14" s="30">
        <v>46000</v>
      </c>
      <c r="K14" s="15">
        <v>210.55573257099999</v>
      </c>
      <c r="L14" s="30">
        <v>59500</v>
      </c>
      <c r="M14" s="15">
        <v>204.23240854777001</v>
      </c>
      <c r="N14" s="14">
        <v>158933.29999999999</v>
      </c>
      <c r="O14" s="15">
        <v>216.32268182376001</v>
      </c>
      <c r="P14" s="14">
        <v>113029.53</v>
      </c>
      <c r="Q14" s="15">
        <v>228.40291244332343</v>
      </c>
      <c r="R14" s="14">
        <v>105804.58</v>
      </c>
      <c r="S14" s="15">
        <v>238.22665519304553</v>
      </c>
      <c r="T14" s="14">
        <v>174980</v>
      </c>
      <c r="U14" s="15">
        <v>214.2741457341582</v>
      </c>
      <c r="V14" s="14">
        <v>552747.41</v>
      </c>
      <c r="W14" s="15">
        <v>222.33720235662</v>
      </c>
    </row>
    <row r="15" spans="1:32" x14ac:dyDescent="0.25">
      <c r="A15" s="16"/>
      <c r="B15" s="17" t="s">
        <v>15</v>
      </c>
      <c r="C15" s="18" t="s">
        <v>8</v>
      </c>
      <c r="D15" s="19">
        <v>15916</v>
      </c>
      <c r="E15" s="20">
        <v>192.84094945966001</v>
      </c>
      <c r="F15" s="19">
        <v>0</v>
      </c>
      <c r="G15" s="20">
        <v>0</v>
      </c>
      <c r="H15" s="34">
        <v>13027</v>
      </c>
      <c r="I15" s="35">
        <v>199.71074703342001</v>
      </c>
      <c r="J15" s="19">
        <v>10000</v>
      </c>
      <c r="K15" s="20">
        <v>174.07836683498999</v>
      </c>
      <c r="L15" s="19">
        <v>9000</v>
      </c>
      <c r="M15" s="20">
        <v>172.65829865104999</v>
      </c>
      <c r="N15" s="21">
        <v>7112</v>
      </c>
      <c r="O15" s="20">
        <v>201.46928769684999</v>
      </c>
      <c r="P15" s="38">
        <v>0</v>
      </c>
      <c r="Q15" s="39">
        <v>0</v>
      </c>
      <c r="R15" s="21">
        <v>8804</v>
      </c>
      <c r="S15" s="20">
        <v>198.33651493639255</v>
      </c>
      <c r="T15" s="21">
        <v>32027</v>
      </c>
      <c r="U15" s="20">
        <v>184.10529421468135</v>
      </c>
      <c r="V15" s="21">
        <v>47943</v>
      </c>
      <c r="W15" s="22">
        <v>187.00533569893</v>
      </c>
    </row>
    <row r="16" spans="1:32" x14ac:dyDescent="0.25">
      <c r="A16" s="16"/>
      <c r="B16" s="17" t="s">
        <v>15</v>
      </c>
      <c r="C16" s="18" t="s">
        <v>9</v>
      </c>
      <c r="D16" s="19">
        <v>342152.97</v>
      </c>
      <c r="E16" s="20">
        <v>226.69605952681999</v>
      </c>
      <c r="F16" s="19">
        <v>19698.439999999999</v>
      </c>
      <c r="G16" s="20">
        <v>242.08191728406001</v>
      </c>
      <c r="H16" s="34">
        <v>56453</v>
      </c>
      <c r="I16" s="35">
        <v>231.24840331073</v>
      </c>
      <c r="J16" s="19">
        <v>36000</v>
      </c>
      <c r="K16" s="20">
        <v>220.68833416433</v>
      </c>
      <c r="L16" s="19">
        <v>50500</v>
      </c>
      <c r="M16" s="20">
        <v>209.85947763828</v>
      </c>
      <c r="N16" s="21">
        <v>151821.29999999999</v>
      </c>
      <c r="O16" s="20">
        <v>217.01848234075001</v>
      </c>
      <c r="P16" s="21">
        <v>113029.53</v>
      </c>
      <c r="Q16" s="20">
        <v>229.37387728764335</v>
      </c>
      <c r="R16" s="21">
        <v>97000.58</v>
      </c>
      <c r="S16" s="20">
        <v>241.84717782105014</v>
      </c>
      <c r="T16" s="21">
        <v>142953</v>
      </c>
      <c r="U16" s="20">
        <v>221.03313510559414</v>
      </c>
      <c r="V16" s="21">
        <v>504804.41</v>
      </c>
      <c r="W16" s="22">
        <v>225.69279048068</v>
      </c>
    </row>
    <row r="17" spans="1:23" x14ac:dyDescent="0.25">
      <c r="A17" s="11" t="s">
        <v>16</v>
      </c>
      <c r="B17" s="12" t="s">
        <v>17</v>
      </c>
      <c r="C17" s="13" t="s">
        <v>5</v>
      </c>
      <c r="D17" s="30">
        <v>82396</v>
      </c>
      <c r="E17" s="15">
        <v>198.79793738046001</v>
      </c>
      <c r="F17" s="30">
        <v>0</v>
      </c>
      <c r="G17" s="15">
        <v>0</v>
      </c>
      <c r="H17" s="36">
        <v>48206</v>
      </c>
      <c r="I17" s="37">
        <v>203.17373533738001</v>
      </c>
      <c r="J17" s="30">
        <v>0</v>
      </c>
      <c r="K17" s="15">
        <v>0</v>
      </c>
      <c r="L17" s="36">
        <v>0</v>
      </c>
      <c r="M17" s="37">
        <v>0</v>
      </c>
      <c r="N17" s="40">
        <v>0</v>
      </c>
      <c r="O17" s="37">
        <v>0</v>
      </c>
      <c r="P17" s="14">
        <v>49623</v>
      </c>
      <c r="Q17" s="15">
        <v>211.33540816959876</v>
      </c>
      <c r="R17" s="14">
        <v>32773</v>
      </c>
      <c r="S17" s="15">
        <v>180.31441243706712</v>
      </c>
      <c r="T17" s="14">
        <v>48206</v>
      </c>
      <c r="U17" s="15">
        <v>203.17373533738331</v>
      </c>
      <c r="V17" s="14">
        <v>130602</v>
      </c>
      <c r="W17" s="15">
        <v>200.41307127053</v>
      </c>
    </row>
    <row r="18" spans="1:23" x14ac:dyDescent="0.25">
      <c r="A18" s="16"/>
      <c r="B18" s="17" t="s">
        <v>17</v>
      </c>
      <c r="C18" s="18" t="s">
        <v>8</v>
      </c>
      <c r="D18" s="19">
        <v>56688</v>
      </c>
      <c r="E18" s="20">
        <v>191.08158617344</v>
      </c>
      <c r="F18" s="19">
        <v>0</v>
      </c>
      <c r="G18" s="20">
        <v>0</v>
      </c>
      <c r="H18" s="34">
        <v>20754</v>
      </c>
      <c r="I18" s="35">
        <v>197.48550052733</v>
      </c>
      <c r="J18" s="19">
        <v>0</v>
      </c>
      <c r="K18" s="20">
        <v>0</v>
      </c>
      <c r="L18" s="34">
        <v>0</v>
      </c>
      <c r="M18" s="35">
        <v>0</v>
      </c>
      <c r="N18" s="38">
        <v>0</v>
      </c>
      <c r="O18" s="35">
        <v>0</v>
      </c>
      <c r="P18" s="21">
        <v>23915</v>
      </c>
      <c r="Q18" s="20">
        <v>206.15474590006272</v>
      </c>
      <c r="R18" s="21">
        <v>32773</v>
      </c>
      <c r="S18" s="20">
        <v>180.31888044426816</v>
      </c>
      <c r="T18" s="21">
        <v>20754</v>
      </c>
      <c r="U18" s="20">
        <v>197.48550052733449</v>
      </c>
      <c r="V18" s="21">
        <v>77442</v>
      </c>
      <c r="W18" s="22">
        <v>192.79779751225999</v>
      </c>
    </row>
    <row r="19" spans="1:23" x14ac:dyDescent="0.25">
      <c r="A19" s="16"/>
      <c r="B19" s="17" t="s">
        <v>17</v>
      </c>
      <c r="C19" s="18" t="s">
        <v>9</v>
      </c>
      <c r="D19" s="19">
        <v>25708</v>
      </c>
      <c r="E19" s="20">
        <v>215.8130500778</v>
      </c>
      <c r="F19" s="34">
        <v>0</v>
      </c>
      <c r="G19" s="35">
        <v>0</v>
      </c>
      <c r="H19" s="34">
        <v>27452</v>
      </c>
      <c r="I19" s="35">
        <v>207.47410052927</v>
      </c>
      <c r="J19" s="19">
        <v>0</v>
      </c>
      <c r="K19" s="20">
        <v>0</v>
      </c>
      <c r="L19" s="34">
        <v>0</v>
      </c>
      <c r="M19" s="35">
        <v>0</v>
      </c>
      <c r="N19" s="38">
        <v>0</v>
      </c>
      <c r="O19" s="35">
        <v>0</v>
      </c>
      <c r="P19" s="21">
        <v>25708</v>
      </c>
      <c r="Q19" s="20">
        <v>216.15474604792283</v>
      </c>
      <c r="R19" s="38">
        <v>0</v>
      </c>
      <c r="S19" s="35">
        <v>0</v>
      </c>
      <c r="T19" s="21">
        <v>27452</v>
      </c>
      <c r="U19" s="20">
        <v>207.47410052927654</v>
      </c>
      <c r="V19" s="21">
        <v>53160</v>
      </c>
      <c r="W19" s="22">
        <v>211.50678892267999</v>
      </c>
    </row>
    <row r="20" spans="1:23" ht="7.5" customHeight="1" x14ac:dyDescent="0.25"/>
    <row r="21" spans="1:23" ht="18" x14ac:dyDescent="0.4">
      <c r="A21" s="82" t="s">
        <v>18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spans="1:23" x14ac:dyDescent="0.25">
      <c r="A22" s="6" t="s">
        <v>3</v>
      </c>
      <c r="B22" s="7" t="s">
        <v>4</v>
      </c>
      <c r="C22" s="8" t="s">
        <v>5</v>
      </c>
      <c r="D22" s="41">
        <v>0.99999999738597045</v>
      </c>
      <c r="E22" s="42">
        <v>1.0003022572953519</v>
      </c>
      <c r="F22" s="41">
        <v>0.99999999999999989</v>
      </c>
      <c r="G22" s="42">
        <v>0.999999999999998</v>
      </c>
      <c r="H22" s="41">
        <v>1</v>
      </c>
      <c r="I22" s="42">
        <v>1.0000000000000122</v>
      </c>
      <c r="J22" s="41">
        <v>1</v>
      </c>
      <c r="K22" s="42">
        <v>0.99999999999997313</v>
      </c>
      <c r="L22" s="41">
        <v>1</v>
      </c>
      <c r="M22" s="42">
        <v>1.0000000000000033</v>
      </c>
      <c r="N22" s="41">
        <v>0.99999999358490421</v>
      </c>
      <c r="O22" s="42">
        <v>1.0007890793272942</v>
      </c>
      <c r="P22" s="41">
        <v>1</v>
      </c>
      <c r="Q22" s="42">
        <v>1</v>
      </c>
      <c r="R22" s="41">
        <v>1</v>
      </c>
      <c r="S22" s="42">
        <v>1.0000000000000011</v>
      </c>
      <c r="T22" s="41">
        <v>1.0000000000000002</v>
      </c>
      <c r="U22" s="42">
        <v>0.99999999999998668</v>
      </c>
      <c r="V22" s="41">
        <v>0.99999999830810349</v>
      </c>
      <c r="W22" s="42">
        <v>1.0001965700370146</v>
      </c>
    </row>
    <row r="23" spans="1:23" x14ac:dyDescent="0.25">
      <c r="A23" s="11" t="s">
        <v>6</v>
      </c>
      <c r="B23" s="12" t="s">
        <v>7</v>
      </c>
      <c r="C23" s="13" t="s">
        <v>5</v>
      </c>
      <c r="D23" s="43">
        <f t="shared" ref="D23:V37" si="0">D5/D$4</f>
        <v>0.60961122415437585</v>
      </c>
      <c r="E23" s="44">
        <f>(D5*E5)/(D$4*E$4)</f>
        <v>0.57684206550850203</v>
      </c>
      <c r="F23" s="43">
        <f t="shared" si="0"/>
        <v>0.5835437091351422</v>
      </c>
      <c r="G23" s="44">
        <f>(F5*G5)/(F$4*G$4)</f>
        <v>0.60347333005527293</v>
      </c>
      <c r="H23" s="43">
        <f t="shared" si="0"/>
        <v>0.41371303632897555</v>
      </c>
      <c r="I23" s="44">
        <f>(H5*I5)/(H$4*I$4)</f>
        <v>0.38777154140082043</v>
      </c>
      <c r="J23" s="43">
        <f t="shared" si="0"/>
        <v>0.42257994593539117</v>
      </c>
      <c r="K23" s="44">
        <f>(J5*K5)/(J$4*K$4)</f>
        <v>0.39948299823740357</v>
      </c>
      <c r="L23" s="43">
        <f t="shared" ref="L23:L37" si="1">L5/L$4</f>
        <v>0.65054804667060795</v>
      </c>
      <c r="M23" s="44">
        <f>(L5*M5)/(L$4*M$4)</f>
        <v>0.63697361762972815</v>
      </c>
      <c r="N23" s="43">
        <f t="shared" si="0"/>
        <v>0.72631426646239983</v>
      </c>
      <c r="O23" s="44">
        <f>(N5*O5)/(N$4*O$4)</f>
        <v>0.69885572855303324</v>
      </c>
      <c r="P23" s="43">
        <f t="shared" si="0"/>
        <v>0.6087507797663575</v>
      </c>
      <c r="Q23" s="44">
        <f>(P5*Q5)/(P$4*Q$4)</f>
        <v>0.57924575483492657</v>
      </c>
      <c r="R23" s="43">
        <f t="shared" si="0"/>
        <v>0.49465216800481354</v>
      </c>
      <c r="S23" s="44">
        <f>(R5*S5)/(R$4*S$4)</f>
        <v>0.47159346033924554</v>
      </c>
      <c r="T23" s="43">
        <f t="shared" si="0"/>
        <v>0.4847447819512764</v>
      </c>
      <c r="U23" s="44">
        <f>(T5*U5)/(T$4*U$4)</f>
        <v>0.45927222571634757</v>
      </c>
      <c r="V23" s="43">
        <f t="shared" si="0"/>
        <v>0.58592887935545224</v>
      </c>
      <c r="W23" s="44">
        <f>(V5*W5)/(V$4*W$4)</f>
        <v>0.56000231132184697</v>
      </c>
    </row>
    <row r="24" spans="1:23" x14ac:dyDescent="0.25">
      <c r="A24" s="16"/>
      <c r="B24" s="17" t="s">
        <v>7</v>
      </c>
      <c r="C24" s="18" t="s">
        <v>8</v>
      </c>
      <c r="D24" s="45">
        <f t="shared" si="0"/>
        <v>0.42803679430175412</v>
      </c>
      <c r="E24" s="46">
        <f t="shared" ref="E24:E37" si="2">(D6*E6)/(D$4*E$4)</f>
        <v>0.39472960218990827</v>
      </c>
      <c r="F24" s="45">
        <f t="shared" si="0"/>
        <v>0.38170937476245959</v>
      </c>
      <c r="G24" s="46">
        <f t="shared" ref="G24:G37" si="3">(F6*G6)/(F$4*G$4)</f>
        <v>0.38638385264432207</v>
      </c>
      <c r="H24" s="45">
        <f t="shared" si="0"/>
        <v>0.19299485919246859</v>
      </c>
      <c r="I24" s="46">
        <f t="shared" ref="I24:I37" si="4">(H6*I6)/(H$4*I$4)</f>
        <v>0.17012744599468785</v>
      </c>
      <c r="J24" s="45">
        <f t="shared" si="0"/>
        <v>0.35916420199168431</v>
      </c>
      <c r="K24" s="46">
        <f t="shared" ref="K24:K37" si="5">(J6*K6)/(J$4*K$4)</f>
        <v>0.32744543901276119</v>
      </c>
      <c r="L24" s="45">
        <f t="shared" si="1"/>
        <v>0.42691918265277695</v>
      </c>
      <c r="M24" s="46">
        <f t="shared" ref="M24:M37" si="6">(L6*M6)/(L$4*M$4)</f>
        <v>0.38396016852992981</v>
      </c>
      <c r="N24" s="45">
        <f t="shared" si="0"/>
        <v>0.46879596015240116</v>
      </c>
      <c r="O24" s="46">
        <f t="shared" ref="O24:O37" si="7">(N6*O6)/(N$4*O$4)</f>
        <v>0.43953745586761811</v>
      </c>
      <c r="P24" s="45">
        <f t="shared" si="0"/>
        <v>0.4455325235896605</v>
      </c>
      <c r="Q24" s="46">
        <f t="shared" ref="Q24:Q37" si="8">(P6*Q6)/(P$4*Q$4)</f>
        <v>0.41317245186187906</v>
      </c>
      <c r="R24" s="45">
        <f t="shared" si="0"/>
        <v>0.35955051437602858</v>
      </c>
      <c r="S24" s="46">
        <f t="shared" ref="S24:S37" si="9">(R6*S6)/(R$4*S$4)</f>
        <v>0.33368306085704225</v>
      </c>
      <c r="T24" s="45">
        <f t="shared" si="0"/>
        <v>0.3063900830626658</v>
      </c>
      <c r="U24" s="46">
        <f t="shared" ref="U24:U37" si="10">(T6*U6)/(T$4*U$4)</f>
        <v>0.26967205958235602</v>
      </c>
      <c r="V24" s="45">
        <f t="shared" si="0"/>
        <v>0.40321189854594791</v>
      </c>
      <c r="W24" s="46">
        <f t="shared" ref="W24:W37" si="11">(V6*W6)/(V$4*W$4)</f>
        <v>0.37402141786948828</v>
      </c>
    </row>
    <row r="25" spans="1:23" x14ac:dyDescent="0.25">
      <c r="A25" s="16"/>
      <c r="B25" s="17" t="s">
        <v>7</v>
      </c>
      <c r="C25" s="18" t="s">
        <v>9</v>
      </c>
      <c r="D25" s="45">
        <f t="shared" si="0"/>
        <v>0.1815744298526217</v>
      </c>
      <c r="E25" s="46">
        <f t="shared" si="2"/>
        <v>0.18211246331858999</v>
      </c>
      <c r="F25" s="45">
        <f t="shared" si="0"/>
        <v>0.20183433437268261</v>
      </c>
      <c r="G25" s="46">
        <f t="shared" si="3"/>
        <v>0.21708947741095949</v>
      </c>
      <c r="H25" s="45">
        <f t="shared" si="0"/>
        <v>0.22071817713650696</v>
      </c>
      <c r="I25" s="46">
        <f t="shared" si="4"/>
        <v>0.21764409540613</v>
      </c>
      <c r="J25" s="45">
        <f t="shared" si="0"/>
        <v>6.3415743943706887E-2</v>
      </c>
      <c r="K25" s="46">
        <f t="shared" si="5"/>
        <v>7.2037559224643333E-2</v>
      </c>
      <c r="L25" s="45">
        <f t="shared" si="1"/>
        <v>0.22362886401783105</v>
      </c>
      <c r="M25" s="46">
        <f t="shared" si="6"/>
        <v>0.25301344909979767</v>
      </c>
      <c r="N25" s="45">
        <f t="shared" si="0"/>
        <v>0.25751830630999867</v>
      </c>
      <c r="O25" s="46">
        <f t="shared" si="7"/>
        <v>0.25931827268541874</v>
      </c>
      <c r="P25" s="45">
        <f t="shared" si="0"/>
        <v>0.16321825617669702</v>
      </c>
      <c r="Q25" s="46">
        <f t="shared" si="8"/>
        <v>0.16607330297304757</v>
      </c>
      <c r="R25" s="45">
        <f t="shared" si="0"/>
        <v>0.13510165362878493</v>
      </c>
      <c r="S25" s="46">
        <f t="shared" si="9"/>
        <v>0.13791039948219033</v>
      </c>
      <c r="T25" s="45">
        <f t="shared" si="0"/>
        <v>0.17835469888861061</v>
      </c>
      <c r="U25" s="46">
        <f t="shared" si="10"/>
        <v>0.18960016613399391</v>
      </c>
      <c r="V25" s="45">
        <f t="shared" si="0"/>
        <v>0.18271698080950427</v>
      </c>
      <c r="W25" s="46">
        <f t="shared" si="11"/>
        <v>0.18598089345236038</v>
      </c>
    </row>
    <row r="26" spans="1:23" x14ac:dyDescent="0.25">
      <c r="A26" s="11" t="s">
        <v>10</v>
      </c>
      <c r="B26" s="12" t="s">
        <v>11</v>
      </c>
      <c r="C26" s="13" t="s">
        <v>5</v>
      </c>
      <c r="D26" s="43">
        <f t="shared" si="0"/>
        <v>0.30534217382141154</v>
      </c>
      <c r="E26" s="44">
        <f t="shared" si="2"/>
        <v>0.33993283742608371</v>
      </c>
      <c r="F26" s="43">
        <f t="shared" si="0"/>
        <v>0.35567179179999908</v>
      </c>
      <c r="G26" s="44">
        <f t="shared" si="3"/>
        <v>0.32335175234317381</v>
      </c>
      <c r="H26" s="43">
        <f t="shared" si="0"/>
        <v>0.38076082144502771</v>
      </c>
      <c r="I26" s="44">
        <f t="shared" si="4"/>
        <v>0.40720495262345607</v>
      </c>
      <c r="J26" s="43">
        <f t="shared" si="0"/>
        <v>0.48471483516385089</v>
      </c>
      <c r="K26" s="44">
        <f t="shared" si="5"/>
        <v>0.50247132833253805</v>
      </c>
      <c r="L26" s="43">
        <f t="shared" si="1"/>
        <v>0.21439395483796439</v>
      </c>
      <c r="M26" s="44">
        <f t="shared" si="6"/>
        <v>0.22257958373602807</v>
      </c>
      <c r="N26" s="43">
        <f t="shared" si="0"/>
        <v>0.1911153283095948</v>
      </c>
      <c r="O26" s="44">
        <f t="shared" si="7"/>
        <v>0.22004642468526212</v>
      </c>
      <c r="P26" s="43">
        <f t="shared" si="0"/>
        <v>0.29538038636183567</v>
      </c>
      <c r="Q26" s="44">
        <f t="shared" si="8"/>
        <v>0.32716081377027956</v>
      </c>
      <c r="R26" s="43">
        <f t="shared" si="0"/>
        <v>0.43571628516016447</v>
      </c>
      <c r="S26" s="44">
        <f t="shared" si="9"/>
        <v>0.45631746211953622</v>
      </c>
      <c r="T26" s="43">
        <f t="shared" si="0"/>
        <v>0.36112799109983118</v>
      </c>
      <c r="U26" s="44">
        <f t="shared" si="10"/>
        <v>0.38118865478247521</v>
      </c>
      <c r="V26" s="43">
        <f t="shared" si="0"/>
        <v>0.31916261686670544</v>
      </c>
      <c r="W26" s="44">
        <f t="shared" si="11"/>
        <v>0.34529031201377297</v>
      </c>
    </row>
    <row r="27" spans="1:23" x14ac:dyDescent="0.25">
      <c r="A27" s="16"/>
      <c r="B27" s="17" t="s">
        <v>11</v>
      </c>
      <c r="C27" s="18" t="s">
        <v>8</v>
      </c>
      <c r="D27" s="45">
        <f t="shared" si="0"/>
        <v>1.5039896852622742E-2</v>
      </c>
      <c r="E27" s="46">
        <f t="shared" si="2"/>
        <v>1.4860339210165765E-2</v>
      </c>
      <c r="F27" s="45">
        <f t="shared" si="0"/>
        <v>2.2721952097281999E-2</v>
      </c>
      <c r="G27" s="46">
        <f t="shared" si="3"/>
        <v>2.2326699209695499E-2</v>
      </c>
      <c r="H27" s="45">
        <f t="shared" si="0"/>
        <v>3.591902098786625E-2</v>
      </c>
      <c r="I27" s="46">
        <f t="shared" si="4"/>
        <v>3.7423331893966912E-2</v>
      </c>
      <c r="J27" s="45">
        <f t="shared" si="0"/>
        <v>3.9769195354528046E-2</v>
      </c>
      <c r="K27" s="46">
        <f t="shared" si="5"/>
        <v>4.2484961634143253E-2</v>
      </c>
      <c r="L27" s="45">
        <f t="shared" si="1"/>
        <v>7.6787692224056972E-2</v>
      </c>
      <c r="M27" s="46">
        <f t="shared" si="6"/>
        <v>8.0646672836739416E-2</v>
      </c>
      <c r="N27" s="45">
        <f t="shared" si="0"/>
        <v>1.1611002751588577E-2</v>
      </c>
      <c r="O27" s="46">
        <f t="shared" si="7"/>
        <v>1.1345268893516365E-2</v>
      </c>
      <c r="P27" s="45">
        <f t="shared" si="0"/>
        <v>2.1002225073898075E-2</v>
      </c>
      <c r="Q27" s="46">
        <f t="shared" si="8"/>
        <v>2.0969628973806741E-2</v>
      </c>
      <c r="R27" s="45">
        <f t="shared" si="0"/>
        <v>1.4645548306145369E-2</v>
      </c>
      <c r="S27" s="46">
        <f t="shared" si="9"/>
        <v>1.386539162747991E-2</v>
      </c>
      <c r="T27" s="45">
        <f t="shared" si="0"/>
        <v>4.8813647056739559E-2</v>
      </c>
      <c r="U27" s="46">
        <f t="shared" si="10"/>
        <v>5.0610776314385812E-2</v>
      </c>
      <c r="V27" s="45">
        <f t="shared" si="0"/>
        <v>2.1498352965025339E-2</v>
      </c>
      <c r="W27" s="46">
        <f t="shared" si="11"/>
        <v>2.1167567338933584E-2</v>
      </c>
    </row>
    <row r="28" spans="1:23" x14ac:dyDescent="0.25">
      <c r="A28" s="16"/>
      <c r="B28" s="17" t="s">
        <v>11</v>
      </c>
      <c r="C28" s="18" t="s">
        <v>9</v>
      </c>
      <c r="D28" s="45">
        <f t="shared" si="0"/>
        <v>0.2903022769687888</v>
      </c>
      <c r="E28" s="46">
        <f t="shared" si="2"/>
        <v>0.32507249821592177</v>
      </c>
      <c r="F28" s="45">
        <f t="shared" si="0"/>
        <v>0.33294983970271713</v>
      </c>
      <c r="G28" s="46">
        <f t="shared" si="3"/>
        <v>0.30102505313347311</v>
      </c>
      <c r="H28" s="45">
        <f t="shared" si="0"/>
        <v>0.34484180045716145</v>
      </c>
      <c r="I28" s="46">
        <f t="shared" si="4"/>
        <v>0.36978162072948656</v>
      </c>
      <c r="J28" s="45">
        <f t="shared" si="0"/>
        <v>0.44494563980932283</v>
      </c>
      <c r="K28" s="46">
        <f t="shared" si="5"/>
        <v>0.4599863666983825</v>
      </c>
      <c r="L28" s="45">
        <f t="shared" si="1"/>
        <v>0.1376062626139074</v>
      </c>
      <c r="M28" s="46">
        <f t="shared" si="6"/>
        <v>0.1419329108992905</v>
      </c>
      <c r="N28" s="45">
        <f t="shared" si="0"/>
        <v>0.17950432555800622</v>
      </c>
      <c r="O28" s="46">
        <f t="shared" si="7"/>
        <v>0.2087011557917427</v>
      </c>
      <c r="P28" s="45">
        <f t="shared" si="0"/>
        <v>0.27437816128793763</v>
      </c>
      <c r="Q28" s="46">
        <f t="shared" si="8"/>
        <v>0.30619118479647267</v>
      </c>
      <c r="R28" s="45">
        <f t="shared" si="0"/>
        <v>0.42107073685401913</v>
      </c>
      <c r="S28" s="46">
        <f t="shared" si="9"/>
        <v>0.44245207049205765</v>
      </c>
      <c r="T28" s="45">
        <f t="shared" si="0"/>
        <v>0.31231434404309161</v>
      </c>
      <c r="U28" s="46">
        <f t="shared" si="10"/>
        <v>0.33057787846809872</v>
      </c>
      <c r="V28" s="45">
        <f t="shared" si="0"/>
        <v>0.2976642639016801</v>
      </c>
      <c r="W28" s="46">
        <f t="shared" si="11"/>
        <v>0.32412274467484592</v>
      </c>
    </row>
    <row r="29" spans="1:23" x14ac:dyDescent="0.25">
      <c r="A29" s="31" t="s">
        <v>12</v>
      </c>
      <c r="B29" s="32" t="s">
        <v>13</v>
      </c>
      <c r="C29" s="33" t="s">
        <v>5</v>
      </c>
      <c r="D29" s="43">
        <f t="shared" si="0"/>
        <v>3.4895584799925945E-2</v>
      </c>
      <c r="E29" s="44">
        <f t="shared" si="2"/>
        <v>3.5754355094485775E-2</v>
      </c>
      <c r="F29" s="43">
        <f t="shared" si="0"/>
        <v>4.0859863645023309E-2</v>
      </c>
      <c r="G29" s="44">
        <f t="shared" si="3"/>
        <v>4.9686418260509665E-2</v>
      </c>
      <c r="H29" s="43">
        <f t="shared" si="0"/>
        <v>7.261729443545982E-2</v>
      </c>
      <c r="I29" s="44">
        <f t="shared" si="4"/>
        <v>7.7221725345636982E-2</v>
      </c>
      <c r="J29" s="43">
        <f t="shared" si="0"/>
        <v>1.0300579877861994E-2</v>
      </c>
      <c r="K29" s="44">
        <f t="shared" si="5"/>
        <v>1.0662633618862825E-2</v>
      </c>
      <c r="L29" s="43">
        <f t="shared" si="1"/>
        <v>3.3976854966396894E-2</v>
      </c>
      <c r="M29" s="44">
        <f t="shared" si="6"/>
        <v>3.6956673396964894E-2</v>
      </c>
      <c r="N29" s="43">
        <f t="shared" si="0"/>
        <v>3.1591781071561707E-2</v>
      </c>
      <c r="O29" s="44">
        <f t="shared" si="7"/>
        <v>3.2291508113682837E-2</v>
      </c>
      <c r="P29" s="43">
        <f t="shared" si="0"/>
        <v>4.6419410810821939E-2</v>
      </c>
      <c r="Q29" s="44">
        <f t="shared" si="8"/>
        <v>4.6590466413400686E-2</v>
      </c>
      <c r="R29" s="43">
        <f t="shared" si="0"/>
        <v>2.844342327349568E-2</v>
      </c>
      <c r="S29" s="44">
        <f t="shared" si="9"/>
        <v>3.1675503074602013E-2</v>
      </c>
      <c r="T29" s="43">
        <f t="shared" si="0"/>
        <v>4.4308945289646663E-2</v>
      </c>
      <c r="U29" s="44">
        <f t="shared" si="10"/>
        <v>4.8898523708128451E-2</v>
      </c>
      <c r="V29" s="43">
        <f t="shared" si="0"/>
        <v>3.7015890414983633E-2</v>
      </c>
      <c r="W29" s="44">
        <f t="shared" si="11"/>
        <v>3.892619094341266E-2</v>
      </c>
    </row>
    <row r="30" spans="1:23" x14ac:dyDescent="0.25">
      <c r="A30" s="16"/>
      <c r="B30" s="17" t="s">
        <v>13</v>
      </c>
      <c r="C30" s="18" t="s">
        <v>8</v>
      </c>
      <c r="D30" s="45">
        <f t="shared" si="0"/>
        <v>2.6991475243638881E-3</v>
      </c>
      <c r="E30" s="46">
        <f t="shared" si="2"/>
        <v>2.5138884788500951E-3</v>
      </c>
      <c r="F30" s="45">
        <f t="shared" si="0"/>
        <v>0</v>
      </c>
      <c r="G30" s="46">
        <f t="shared" si="3"/>
        <v>0</v>
      </c>
      <c r="H30" s="45">
        <f t="shared" si="0"/>
        <v>1.1293513909091731E-3</v>
      </c>
      <c r="I30" s="46">
        <f t="shared" si="4"/>
        <v>1.3761749893722948E-3</v>
      </c>
      <c r="J30" s="45">
        <f t="shared" si="0"/>
        <v>0</v>
      </c>
      <c r="K30" s="46">
        <f t="shared" si="5"/>
        <v>0</v>
      </c>
      <c r="L30" s="45">
        <f t="shared" si="1"/>
        <v>1.6988427483198447E-2</v>
      </c>
      <c r="M30" s="46">
        <f t="shared" si="6"/>
        <v>1.7840333034325462E-2</v>
      </c>
      <c r="N30" s="45">
        <f t="shared" si="0"/>
        <v>4.4556048294791826E-3</v>
      </c>
      <c r="O30" s="46">
        <f t="shared" si="7"/>
        <v>4.1866469934474689E-3</v>
      </c>
      <c r="P30" s="45">
        <f t="shared" si="0"/>
        <v>2.6692848520428634E-3</v>
      </c>
      <c r="Q30" s="46">
        <f t="shared" si="8"/>
        <v>2.4710752792003461E-3</v>
      </c>
      <c r="R30" s="45">
        <f t="shared" si="0"/>
        <v>3.076233890788525E-4</v>
      </c>
      <c r="S30" s="46">
        <f t="shared" si="9"/>
        <v>3.8781846047901083E-4</v>
      </c>
      <c r="T30" s="45">
        <f t="shared" si="0"/>
        <v>5.4125307960701087E-3</v>
      </c>
      <c r="U30" s="46">
        <f t="shared" si="10"/>
        <v>5.5424948726824933E-3</v>
      </c>
      <c r="V30" s="45">
        <f t="shared" si="0"/>
        <v>2.9402541683086428E-3</v>
      </c>
      <c r="W30" s="46">
        <f t="shared" si="11"/>
        <v>2.8083253366464789E-3</v>
      </c>
    </row>
    <row r="31" spans="1:23" x14ac:dyDescent="0.25">
      <c r="A31" s="16"/>
      <c r="B31" s="17" t="s">
        <v>13</v>
      </c>
      <c r="C31" s="18" t="s">
        <v>9</v>
      </c>
      <c r="D31" s="45">
        <f t="shared" si="0"/>
        <v>3.2196437275562061E-2</v>
      </c>
      <c r="E31" s="46">
        <f t="shared" si="2"/>
        <v>3.3240466615636045E-2</v>
      </c>
      <c r="F31" s="45">
        <f t="shared" si="0"/>
        <v>4.0859863645023309E-2</v>
      </c>
      <c r="G31" s="46">
        <f t="shared" si="3"/>
        <v>4.9686418260509665E-2</v>
      </c>
      <c r="H31" s="45">
        <f t="shared" si="0"/>
        <v>7.1487943044550653E-2</v>
      </c>
      <c r="I31" s="46">
        <f t="shared" si="4"/>
        <v>7.5845550356263877E-2</v>
      </c>
      <c r="J31" s="45">
        <f t="shared" si="0"/>
        <v>1.0300579877861994E-2</v>
      </c>
      <c r="K31" s="46">
        <f t="shared" si="5"/>
        <v>1.0662633618862825E-2</v>
      </c>
      <c r="L31" s="45">
        <f t="shared" si="1"/>
        <v>1.6988427483198447E-2</v>
      </c>
      <c r="M31" s="46">
        <f t="shared" si="6"/>
        <v>1.9116340362639424E-2</v>
      </c>
      <c r="N31" s="45">
        <f t="shared" si="0"/>
        <v>2.7136176242082522E-2</v>
      </c>
      <c r="O31" s="46">
        <f t="shared" si="7"/>
        <v>2.8104861120235164E-2</v>
      </c>
      <c r="P31" s="45">
        <f t="shared" si="0"/>
        <v>4.3750125958779078E-2</v>
      </c>
      <c r="Q31" s="46">
        <f t="shared" si="8"/>
        <v>4.4119391134200332E-2</v>
      </c>
      <c r="R31" s="45">
        <f t="shared" si="0"/>
        <v>2.8135799884416827E-2</v>
      </c>
      <c r="S31" s="46">
        <f t="shared" si="9"/>
        <v>3.1287684614123006E-2</v>
      </c>
      <c r="T31" s="45">
        <f t="shared" si="0"/>
        <v>3.8896414493576559E-2</v>
      </c>
      <c r="U31" s="46">
        <f t="shared" si="10"/>
        <v>4.3356028835445724E-2</v>
      </c>
      <c r="V31" s="45">
        <f t="shared" si="0"/>
        <v>3.4075636246674992E-2</v>
      </c>
      <c r="W31" s="46">
        <f t="shared" si="11"/>
        <v>3.6117865606765755E-2</v>
      </c>
    </row>
    <row r="32" spans="1:23" x14ac:dyDescent="0.25">
      <c r="A32" s="11" t="s">
        <v>14</v>
      </c>
      <c r="B32" s="12" t="s">
        <v>15</v>
      </c>
      <c r="C32" s="13" t="s">
        <v>5</v>
      </c>
      <c r="D32" s="43">
        <f t="shared" si="0"/>
        <v>4.0769466545474871E-2</v>
      </c>
      <c r="E32" s="44">
        <f t="shared" si="2"/>
        <v>3.9672510155174194E-2</v>
      </c>
      <c r="F32" s="43">
        <f t="shared" si="0"/>
        <v>1.9924635419835454E-2</v>
      </c>
      <c r="G32" s="44">
        <f t="shared" si="3"/>
        <v>2.3488499341062587E-2</v>
      </c>
      <c r="H32" s="43">
        <f t="shared" si="0"/>
        <v>7.8467334640369341E-2</v>
      </c>
      <c r="I32" s="44">
        <f t="shared" si="4"/>
        <v>7.8619416671118561E-2</v>
      </c>
      <c r="J32" s="43">
        <f t="shared" si="0"/>
        <v>8.2404639022895951E-2</v>
      </c>
      <c r="K32" s="44">
        <f t="shared" si="5"/>
        <v>8.7383039811206917E-2</v>
      </c>
      <c r="L32" s="43">
        <f t="shared" si="1"/>
        <v>0.10108114352503075</v>
      </c>
      <c r="M32" s="44">
        <f t="shared" si="6"/>
        <v>0.10349012523728299</v>
      </c>
      <c r="N32" s="43">
        <f t="shared" si="0"/>
        <v>5.0978617741347904E-2</v>
      </c>
      <c r="O32" s="44">
        <f t="shared" si="7"/>
        <v>4.9595417975315963E-2</v>
      </c>
      <c r="P32" s="43">
        <f t="shared" si="0"/>
        <v>3.4363099346528973E-2</v>
      </c>
      <c r="Q32" s="44">
        <f t="shared" si="8"/>
        <v>3.3425034330988826E-2</v>
      </c>
      <c r="R32" s="43">
        <f t="shared" si="0"/>
        <v>3.1447307709820849E-2</v>
      </c>
      <c r="S32" s="44">
        <f t="shared" si="9"/>
        <v>3.2737784296777858E-2</v>
      </c>
      <c r="T32" s="43">
        <f t="shared" si="0"/>
        <v>8.6098603517849787E-2</v>
      </c>
      <c r="U32" s="44">
        <f t="shared" si="10"/>
        <v>8.7724887008265612E-2</v>
      </c>
      <c r="V32" s="43">
        <f t="shared" si="0"/>
        <v>4.6828152949758152E-2</v>
      </c>
      <c r="W32" s="44">
        <f t="shared" si="11"/>
        <v>4.6151114663731986E-2</v>
      </c>
    </row>
    <row r="33" spans="1:23" x14ac:dyDescent="0.25">
      <c r="A33" s="16"/>
      <c r="B33" s="17" t="s">
        <v>15</v>
      </c>
      <c r="C33" s="18" t="s">
        <v>8</v>
      </c>
      <c r="D33" s="45">
        <f t="shared" si="0"/>
        <v>1.8121839195889499E-3</v>
      </c>
      <c r="E33" s="46">
        <f t="shared" si="2"/>
        <v>1.5100966334104554E-3</v>
      </c>
      <c r="F33" s="45">
        <f t="shared" si="0"/>
        <v>0</v>
      </c>
      <c r="G33" s="46">
        <f t="shared" si="3"/>
        <v>0</v>
      </c>
      <c r="H33" s="45">
        <f t="shared" si="0"/>
        <v>1.4712060569373797E-2</v>
      </c>
      <c r="I33" s="46">
        <f t="shared" si="4"/>
        <v>1.3064313308169031E-2</v>
      </c>
      <c r="J33" s="45">
        <f t="shared" si="0"/>
        <v>1.791405196149912E-2</v>
      </c>
      <c r="K33" s="46">
        <f t="shared" si="5"/>
        <v>1.5705329429752363E-2</v>
      </c>
      <c r="L33" s="45">
        <f t="shared" si="1"/>
        <v>1.5289584734878601E-2</v>
      </c>
      <c r="M33" s="46">
        <f t="shared" si="6"/>
        <v>1.3233881887729657E-2</v>
      </c>
      <c r="N33" s="45">
        <f t="shared" si="0"/>
        <v>2.2812080877730864E-3</v>
      </c>
      <c r="O33" s="46">
        <f t="shared" si="7"/>
        <v>2.0669272660804052E-3</v>
      </c>
      <c r="P33" s="45">
        <f t="shared" si="0"/>
        <v>0</v>
      </c>
      <c r="Q33" s="46">
        <f t="shared" si="8"/>
        <v>0</v>
      </c>
      <c r="R33" s="45">
        <f t="shared" si="0"/>
        <v>2.6167307414977949E-3</v>
      </c>
      <c r="S33" s="46">
        <f t="shared" si="9"/>
        <v>2.2679693124111593E-3</v>
      </c>
      <c r="T33" s="45">
        <f t="shared" si="0"/>
        <v>1.5758829436885217E-2</v>
      </c>
      <c r="U33" s="46">
        <f t="shared" si="10"/>
        <v>1.37958089106541E-2</v>
      </c>
      <c r="V33" s="45">
        <f t="shared" si="0"/>
        <v>4.0616782571088932E-3</v>
      </c>
      <c r="W33" s="46">
        <f t="shared" si="11"/>
        <v>3.3668405269751413E-3</v>
      </c>
    </row>
    <row r="34" spans="1:23" x14ac:dyDescent="0.25">
      <c r="A34" s="16"/>
      <c r="B34" s="17" t="s">
        <v>15</v>
      </c>
      <c r="C34" s="18" t="s">
        <v>9</v>
      </c>
      <c r="D34" s="45">
        <f t="shared" si="0"/>
        <v>3.8957282625885922E-2</v>
      </c>
      <c r="E34" s="46">
        <f t="shared" si="2"/>
        <v>3.8162413521763E-2</v>
      </c>
      <c r="F34" s="45">
        <f t="shared" si="0"/>
        <v>1.9924635419835454E-2</v>
      </c>
      <c r="G34" s="46">
        <f t="shared" si="3"/>
        <v>2.3488499341062587E-2</v>
      </c>
      <c r="H34" s="45">
        <f t="shared" si="0"/>
        <v>6.3755274070995543E-2</v>
      </c>
      <c r="I34" s="46">
        <f t="shared" si="4"/>
        <v>6.5555103362949049E-2</v>
      </c>
      <c r="J34" s="45">
        <f t="shared" si="0"/>
        <v>6.4490587061396834E-2</v>
      </c>
      <c r="K34" s="46">
        <f t="shared" si="5"/>
        <v>7.1677710381452583E-2</v>
      </c>
      <c r="L34" s="45">
        <f t="shared" si="1"/>
        <v>8.5791558790152142E-2</v>
      </c>
      <c r="M34" s="46">
        <f t="shared" si="6"/>
        <v>9.0256243349555662E-2</v>
      </c>
      <c r="N34" s="45">
        <f t="shared" si="0"/>
        <v>4.8697409653574816E-2</v>
      </c>
      <c r="O34" s="46">
        <f t="shared" si="7"/>
        <v>4.7528490709234851E-2</v>
      </c>
      <c r="P34" s="45">
        <f t="shared" si="0"/>
        <v>3.4363099346528973E-2</v>
      </c>
      <c r="Q34" s="46">
        <f t="shared" si="8"/>
        <v>3.3567127673444039E-2</v>
      </c>
      <c r="R34" s="45">
        <f t="shared" si="0"/>
        <v>2.8830576968323054E-2</v>
      </c>
      <c r="S34" s="46">
        <f t="shared" si="9"/>
        <v>3.0469814984366694E-2</v>
      </c>
      <c r="T34" s="45">
        <f t="shared" si="0"/>
        <v>7.0339774080964576E-2</v>
      </c>
      <c r="U34" s="46">
        <f t="shared" si="10"/>
        <v>7.3929078097612913E-2</v>
      </c>
      <c r="V34" s="45">
        <f t="shared" si="0"/>
        <v>4.2766474692649256E-2</v>
      </c>
      <c r="W34" s="46">
        <f t="shared" si="11"/>
        <v>4.2784274136756645E-2</v>
      </c>
    </row>
    <row r="35" spans="1:23" x14ac:dyDescent="0.25">
      <c r="A35" s="11" t="s">
        <v>16</v>
      </c>
      <c r="B35" s="12" t="s">
        <v>17</v>
      </c>
      <c r="C35" s="13" t="s">
        <v>5</v>
      </c>
      <c r="D35" s="43">
        <f t="shared" si="0"/>
        <v>9.3815472630341245E-3</v>
      </c>
      <c r="E35" s="44">
        <f t="shared" si="2"/>
        <v>8.0591557842947768E-3</v>
      </c>
      <c r="F35" s="43">
        <f t="shared" si="0"/>
        <v>0</v>
      </c>
      <c r="G35" s="44">
        <f t="shared" si="3"/>
        <v>0</v>
      </c>
      <c r="H35" s="43">
        <f t="shared" si="0"/>
        <v>5.4441513150167598E-2</v>
      </c>
      <c r="I35" s="44">
        <f t="shared" si="4"/>
        <v>4.9182363958959079E-2</v>
      </c>
      <c r="J35" s="43">
        <f t="shared" si="0"/>
        <v>0</v>
      </c>
      <c r="K35" s="44">
        <f t="shared" si="5"/>
        <v>0</v>
      </c>
      <c r="L35" s="43">
        <f t="shared" si="1"/>
        <v>0</v>
      </c>
      <c r="M35" s="44">
        <f t="shared" si="6"/>
        <v>0</v>
      </c>
      <c r="N35" s="43">
        <f t="shared" si="0"/>
        <v>0</v>
      </c>
      <c r="O35" s="44">
        <f t="shared" si="7"/>
        <v>0</v>
      </c>
      <c r="P35" s="43">
        <f t="shared" si="0"/>
        <v>1.5086323714455924E-2</v>
      </c>
      <c r="Q35" s="44">
        <f t="shared" si="8"/>
        <v>1.357793065040439E-2</v>
      </c>
      <c r="R35" s="43">
        <f t="shared" si="0"/>
        <v>9.7408128794987756E-3</v>
      </c>
      <c r="S35" s="44">
        <f t="shared" si="9"/>
        <v>7.6754014748520605E-3</v>
      </c>
      <c r="T35" s="43">
        <f t="shared" si="0"/>
        <v>2.3719678141395969E-2</v>
      </c>
      <c r="U35" s="44">
        <f t="shared" si="10"/>
        <v>2.291570878477588E-2</v>
      </c>
      <c r="V35" s="43">
        <f t="shared" si="0"/>
        <v>1.1064457871533607E-2</v>
      </c>
      <c r="W35" s="44">
        <f t="shared" si="11"/>
        <v>9.8292235603386988E-3</v>
      </c>
    </row>
    <row r="36" spans="1:23" x14ac:dyDescent="0.25">
      <c r="A36" s="16"/>
      <c r="B36" s="17" t="s">
        <v>17</v>
      </c>
      <c r="C36" s="18" t="s">
        <v>8</v>
      </c>
      <c r="D36" s="45">
        <f t="shared" si="0"/>
        <v>6.454453508020758E-3</v>
      </c>
      <c r="E36" s="46">
        <f t="shared" si="2"/>
        <v>5.3294393043911304E-3</v>
      </c>
      <c r="F36" s="45">
        <f t="shared" si="0"/>
        <v>0</v>
      </c>
      <c r="G36" s="46">
        <f t="shared" si="3"/>
        <v>0</v>
      </c>
      <c r="H36" s="45">
        <f t="shared" si="0"/>
        <v>2.3438558766928977E-2</v>
      </c>
      <c r="I36" s="46">
        <f t="shared" si="4"/>
        <v>2.0581535155113684E-2</v>
      </c>
      <c r="J36" s="45">
        <f t="shared" si="0"/>
        <v>0</v>
      </c>
      <c r="K36" s="46">
        <f t="shared" si="5"/>
        <v>0</v>
      </c>
      <c r="L36" s="45">
        <f t="shared" si="1"/>
        <v>0</v>
      </c>
      <c r="M36" s="46">
        <f t="shared" si="6"/>
        <v>0</v>
      </c>
      <c r="N36" s="45">
        <f t="shared" si="0"/>
        <v>0</v>
      </c>
      <c r="O36" s="46">
        <f t="shared" si="7"/>
        <v>0</v>
      </c>
      <c r="P36" s="45">
        <f t="shared" si="0"/>
        <v>7.2706090246702822E-3</v>
      </c>
      <c r="Q36" s="46">
        <f t="shared" si="8"/>
        <v>6.3832525178520181E-3</v>
      </c>
      <c r="R36" s="45">
        <f t="shared" si="0"/>
        <v>9.7408128794987756E-3</v>
      </c>
      <c r="S36" s="46">
        <f t="shared" si="9"/>
        <v>7.6755916634709126E-3</v>
      </c>
      <c r="T36" s="45">
        <f t="shared" si="0"/>
        <v>1.0211969467421731E-2</v>
      </c>
      <c r="U36" s="46">
        <f t="shared" si="10"/>
        <v>9.5896257925255947E-3</v>
      </c>
      <c r="V36" s="45">
        <f t="shared" si="0"/>
        <v>6.5608011093804507E-3</v>
      </c>
      <c r="W36" s="46">
        <f t="shared" si="11"/>
        <v>5.606889156383881E-3</v>
      </c>
    </row>
    <row r="37" spans="1:23" x14ac:dyDescent="0.25">
      <c r="A37" s="16"/>
      <c r="B37" s="17" t="s">
        <v>17</v>
      </c>
      <c r="C37" s="18" t="s">
        <v>9</v>
      </c>
      <c r="D37" s="45">
        <f t="shared" si="0"/>
        <v>2.9270937550133652E-3</v>
      </c>
      <c r="E37" s="46">
        <f t="shared" si="2"/>
        <v>2.7297164799034821E-3</v>
      </c>
      <c r="F37" s="45">
        <f t="shared" si="0"/>
        <v>0</v>
      </c>
      <c r="G37" s="46">
        <f t="shared" si="3"/>
        <v>0</v>
      </c>
      <c r="H37" s="45">
        <f t="shared" si="0"/>
        <v>3.1002954383238617E-2</v>
      </c>
      <c r="I37" s="46">
        <f t="shared" si="4"/>
        <v>2.8600828803845329E-2</v>
      </c>
      <c r="J37" s="45">
        <f t="shared" si="0"/>
        <v>0</v>
      </c>
      <c r="K37" s="46">
        <f t="shared" si="5"/>
        <v>0</v>
      </c>
      <c r="L37" s="45">
        <f t="shared" si="1"/>
        <v>0</v>
      </c>
      <c r="M37" s="46">
        <f t="shared" si="6"/>
        <v>0</v>
      </c>
      <c r="N37" s="45">
        <f t="shared" si="0"/>
        <v>0</v>
      </c>
      <c r="O37" s="46">
        <f t="shared" si="7"/>
        <v>0</v>
      </c>
      <c r="P37" s="45">
        <f t="shared" si="0"/>
        <v>7.8157146897856414E-3</v>
      </c>
      <c r="Q37" s="46">
        <f t="shared" si="8"/>
        <v>7.1946781325523739E-3</v>
      </c>
      <c r="R37" s="45">
        <f t="shared" si="0"/>
        <v>0</v>
      </c>
      <c r="S37" s="46">
        <f t="shared" si="9"/>
        <v>0</v>
      </c>
      <c r="T37" s="45">
        <f t="shared" si="0"/>
        <v>1.3507708673974239E-2</v>
      </c>
      <c r="U37" s="46">
        <f t="shared" si="10"/>
        <v>1.3326082992250516E-2</v>
      </c>
      <c r="V37" s="45">
        <f t="shared" si="0"/>
        <v>4.5036567621531565E-3</v>
      </c>
      <c r="W37" s="46">
        <f t="shared" si="11"/>
        <v>4.2223344039549479E-3</v>
      </c>
    </row>
  </sheetData>
  <mergeCells count="15"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7" orientation="landscape" r:id="rId1"/>
  <headerFooter>
    <oddFooter>&amp;RPage &amp;P of &amp;N</oddFooter>
  </headerFooter>
  <customProperties>
    <customPr name="EpmWorksheetKeyString_GU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4DB7-3F21-453E-A3C5-FA16E24FAE56}">
  <sheetPr>
    <tabColor theme="5"/>
    <pageSetUpPr fitToPage="1"/>
  </sheetPr>
  <dimension ref="A1:AF13"/>
  <sheetViews>
    <sheetView showGridLines="0" zoomScaleNormal="100" workbookViewId="0">
      <selection activeCell="E12" sqref="E12"/>
    </sheetView>
  </sheetViews>
  <sheetFormatPr defaultColWidth="9.140625" defaultRowHeight="15" outlineLevelCol="1" x14ac:dyDescent="0.25"/>
  <cols>
    <col min="1" max="1" width="12.28515625" customWidth="1"/>
    <col min="2" max="2" width="4.5703125" style="57" hidden="1" customWidth="1" outlineLevel="1"/>
    <col min="3" max="3" width="9.140625" customWidth="1" collapsed="1"/>
    <col min="4" max="23" width="13.140625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2" ht="27.75" x14ac:dyDescent="0.65">
      <c r="A1" s="83" t="s">
        <v>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32" s="2" customFormat="1" ht="37.5" customHeight="1" x14ac:dyDescent="0.4">
      <c r="A2" s="1"/>
      <c r="B2" s="47"/>
      <c r="C2" s="1"/>
      <c r="D2" s="84" t="s">
        <v>75</v>
      </c>
      <c r="E2" s="84"/>
      <c r="F2" s="84" t="s">
        <v>67</v>
      </c>
      <c r="G2" s="84"/>
      <c r="H2" s="84" t="s">
        <v>68</v>
      </c>
      <c r="I2" s="84"/>
      <c r="J2" s="84" t="s">
        <v>69</v>
      </c>
      <c r="K2" s="84"/>
      <c r="L2" s="84" t="s">
        <v>76</v>
      </c>
      <c r="M2" s="84"/>
      <c r="N2" s="84" t="s">
        <v>70</v>
      </c>
      <c r="O2" s="84"/>
      <c r="P2" s="84" t="s">
        <v>71</v>
      </c>
      <c r="Q2" s="84"/>
      <c r="R2" s="84" t="s">
        <v>72</v>
      </c>
      <c r="S2" s="84"/>
      <c r="T2" s="84" t="s">
        <v>73</v>
      </c>
      <c r="U2" s="84"/>
      <c r="V2" s="84" t="s">
        <v>74</v>
      </c>
      <c r="W2" s="84"/>
    </row>
    <row r="3" spans="1:32" ht="17.25" x14ac:dyDescent="0.4">
      <c r="A3" s="3"/>
      <c r="B3" s="48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AA3" s="81"/>
      <c r="AB3" s="81"/>
      <c r="AC3" s="81"/>
      <c r="AD3" s="81"/>
      <c r="AE3" s="81"/>
      <c r="AF3" s="81"/>
    </row>
    <row r="4" spans="1:32" x14ac:dyDescent="0.25">
      <c r="A4" s="6" t="s">
        <v>20</v>
      </c>
      <c r="B4" s="49" t="s">
        <v>21</v>
      </c>
      <c r="C4" s="8" t="s">
        <v>5</v>
      </c>
      <c r="D4" s="9">
        <v>2142312</v>
      </c>
      <c r="E4" s="10">
        <v>261.07991536625002</v>
      </c>
      <c r="F4" s="9">
        <v>279774.01</v>
      </c>
      <c r="G4" s="10">
        <v>177.27528322137999</v>
      </c>
      <c r="H4" s="9">
        <v>270048</v>
      </c>
      <c r="I4" s="10">
        <v>243.86588998469</v>
      </c>
      <c r="J4" s="9">
        <v>187884</v>
      </c>
      <c r="K4" s="10">
        <v>207.32787804892999</v>
      </c>
      <c r="L4" s="9">
        <v>10000</v>
      </c>
      <c r="M4" s="10">
        <v>189.44482414327001</v>
      </c>
      <c r="N4" s="9">
        <v>496957</v>
      </c>
      <c r="O4" s="10">
        <v>260.91325437513001</v>
      </c>
      <c r="P4" s="9">
        <v>730591</v>
      </c>
      <c r="Q4" s="10">
        <v>264.02698602145387</v>
      </c>
      <c r="R4" s="9">
        <v>1194538.01</v>
      </c>
      <c r="S4" s="10">
        <v>239.71882201549198</v>
      </c>
      <c r="T4" s="9">
        <v>467932</v>
      </c>
      <c r="U4" s="10">
        <v>228.03213958301632</v>
      </c>
      <c r="V4" s="9">
        <v>2890018.01</v>
      </c>
      <c r="W4" s="10">
        <v>247.61616888616001</v>
      </c>
    </row>
    <row r="5" spans="1:32" x14ac:dyDescent="0.25">
      <c r="A5" s="50"/>
      <c r="B5" s="51" t="s">
        <v>21</v>
      </c>
      <c r="C5" s="52" t="s">
        <v>8</v>
      </c>
      <c r="D5" s="38">
        <v>4997</v>
      </c>
      <c r="E5" s="35">
        <v>241.93359205523001</v>
      </c>
      <c r="F5" s="34">
        <v>6006</v>
      </c>
      <c r="G5" s="35">
        <v>164.82207761316999</v>
      </c>
      <c r="H5" s="34">
        <v>14557</v>
      </c>
      <c r="I5" s="35">
        <v>237.43597927203001</v>
      </c>
      <c r="J5" s="34">
        <v>6000</v>
      </c>
      <c r="K5" s="35">
        <v>191.15068729724001</v>
      </c>
      <c r="L5" s="34">
        <v>0</v>
      </c>
      <c r="M5" s="35">
        <v>0</v>
      </c>
      <c r="N5" s="38">
        <v>0</v>
      </c>
      <c r="O5" s="35">
        <v>0</v>
      </c>
      <c r="P5" s="38">
        <v>0</v>
      </c>
      <c r="Q5" s="35">
        <v>0</v>
      </c>
      <c r="R5" s="38">
        <v>11003</v>
      </c>
      <c r="S5" s="35">
        <v>199.98573912975553</v>
      </c>
      <c r="T5" s="38">
        <v>20557</v>
      </c>
      <c r="U5" s="35">
        <v>223.92662713656662</v>
      </c>
      <c r="V5" s="38">
        <v>31560</v>
      </c>
      <c r="W5" s="53">
        <v>215.52988693571001</v>
      </c>
    </row>
    <row r="6" spans="1:32" x14ac:dyDescent="0.25">
      <c r="A6" s="50"/>
      <c r="B6" s="51" t="s">
        <v>21</v>
      </c>
      <c r="C6" s="52" t="s">
        <v>9</v>
      </c>
      <c r="D6" s="38">
        <v>2137315</v>
      </c>
      <c r="E6" s="35">
        <v>261.12467908970001</v>
      </c>
      <c r="F6" s="34">
        <v>273768.01</v>
      </c>
      <c r="G6" s="35">
        <v>177.54848516664001</v>
      </c>
      <c r="H6" s="34">
        <v>255491</v>
      </c>
      <c r="I6" s="35">
        <v>244.23224422121999</v>
      </c>
      <c r="J6" s="34">
        <v>181884</v>
      </c>
      <c r="K6" s="35">
        <v>207.86153216094999</v>
      </c>
      <c r="L6" s="34">
        <v>10000</v>
      </c>
      <c r="M6" s="35">
        <v>189.44482414327001</v>
      </c>
      <c r="N6" s="38">
        <v>496957</v>
      </c>
      <c r="O6" s="35">
        <v>260.91325437513001</v>
      </c>
      <c r="P6" s="38">
        <v>730591</v>
      </c>
      <c r="Q6" s="35">
        <v>264.02914801085694</v>
      </c>
      <c r="R6" s="38">
        <v>1183535.01</v>
      </c>
      <c r="S6" s="35">
        <v>240.08820957674078</v>
      </c>
      <c r="T6" s="38">
        <v>447375</v>
      </c>
      <c r="U6" s="35">
        <v>228.22078896970106</v>
      </c>
      <c r="V6" s="38">
        <v>2858458.01</v>
      </c>
      <c r="W6" s="53">
        <v>247.97043088853999</v>
      </c>
    </row>
    <row r="7" spans="1:32" x14ac:dyDescent="0.25">
      <c r="A7" s="6" t="s">
        <v>22</v>
      </c>
      <c r="B7" s="49" t="s">
        <v>23</v>
      </c>
      <c r="C7" s="8" t="s">
        <v>5</v>
      </c>
      <c r="D7" s="54">
        <v>2014029</v>
      </c>
      <c r="E7" s="55">
        <v>215.88017105275</v>
      </c>
      <c r="F7" s="56">
        <v>248391</v>
      </c>
      <c r="G7" s="55">
        <v>197.04687182608001</v>
      </c>
      <c r="H7" s="56">
        <v>168196</v>
      </c>
      <c r="I7" s="55">
        <v>200.26900161590001</v>
      </c>
      <c r="J7" s="56">
        <v>23750</v>
      </c>
      <c r="K7" s="55">
        <v>179.05221236912999</v>
      </c>
      <c r="L7" s="56">
        <v>74000</v>
      </c>
      <c r="M7" s="55">
        <v>178.59981644059999</v>
      </c>
      <c r="N7" s="54">
        <v>917751</v>
      </c>
      <c r="O7" s="55">
        <v>210.94637364274001</v>
      </c>
      <c r="P7" s="54">
        <v>812002</v>
      </c>
      <c r="Q7" s="55">
        <v>220.83945880170245</v>
      </c>
      <c r="R7" s="54">
        <v>532667</v>
      </c>
      <c r="S7" s="55">
        <v>208.03854374693759</v>
      </c>
      <c r="T7" s="54">
        <v>265946</v>
      </c>
      <c r="U7" s="55">
        <v>192.34476719393788</v>
      </c>
      <c r="V7" s="54">
        <v>2528366</v>
      </c>
      <c r="W7" s="55">
        <v>211.55438572624001</v>
      </c>
    </row>
    <row r="8" spans="1:32" x14ac:dyDescent="0.25">
      <c r="A8" s="50"/>
      <c r="B8" s="51" t="s">
        <v>23</v>
      </c>
      <c r="C8" s="52" t="s">
        <v>8</v>
      </c>
      <c r="D8" s="38">
        <v>991377</v>
      </c>
      <c r="E8" s="35">
        <v>213.53510490711</v>
      </c>
      <c r="F8" s="34">
        <v>102177</v>
      </c>
      <c r="G8" s="35">
        <v>192.92588532472999</v>
      </c>
      <c r="H8" s="34">
        <v>28212</v>
      </c>
      <c r="I8" s="35">
        <v>178.61760121169999</v>
      </c>
      <c r="J8" s="34">
        <v>23750</v>
      </c>
      <c r="K8" s="35">
        <v>179.05221236912999</v>
      </c>
      <c r="L8" s="34">
        <v>33000</v>
      </c>
      <c r="M8" s="35">
        <v>184.44344183031001</v>
      </c>
      <c r="N8" s="38">
        <v>361961</v>
      </c>
      <c r="O8" s="35">
        <v>208.65825467715999</v>
      </c>
      <c r="P8" s="38">
        <v>441713</v>
      </c>
      <c r="Q8" s="35">
        <v>215.07929476039871</v>
      </c>
      <c r="R8" s="38">
        <v>289880</v>
      </c>
      <c r="S8" s="35">
        <v>210.00727485381881</v>
      </c>
      <c r="T8" s="38">
        <v>84962</v>
      </c>
      <c r="U8" s="35">
        <v>181.0018995498105</v>
      </c>
      <c r="V8" s="38">
        <v>1178516</v>
      </c>
      <c r="W8" s="53">
        <v>209.40289590627</v>
      </c>
    </row>
    <row r="9" spans="1:32" x14ac:dyDescent="0.25">
      <c r="A9" s="50"/>
      <c r="B9" s="51" t="s">
        <v>23</v>
      </c>
      <c r="C9" s="52" t="s">
        <v>9</v>
      </c>
      <c r="D9" s="38">
        <v>1022652</v>
      </c>
      <c r="E9" s="35">
        <v>218.15351979725</v>
      </c>
      <c r="F9" s="34">
        <v>146214</v>
      </c>
      <c r="G9" s="35">
        <v>199.92669207413999</v>
      </c>
      <c r="H9" s="34">
        <v>139984</v>
      </c>
      <c r="I9" s="35">
        <v>204.63256679623001</v>
      </c>
      <c r="J9" s="34">
        <v>0</v>
      </c>
      <c r="K9" s="35">
        <v>0</v>
      </c>
      <c r="L9" s="34">
        <v>41000</v>
      </c>
      <c r="M9" s="35">
        <v>173.89641063912001</v>
      </c>
      <c r="N9" s="38">
        <v>555790</v>
      </c>
      <c r="O9" s="35">
        <v>212.43652249195</v>
      </c>
      <c r="P9" s="38">
        <v>370289</v>
      </c>
      <c r="Q9" s="35">
        <v>227.71068462579225</v>
      </c>
      <c r="R9" s="38">
        <v>242787</v>
      </c>
      <c r="S9" s="35">
        <v>205.68794106532886</v>
      </c>
      <c r="T9" s="38">
        <v>180984</v>
      </c>
      <c r="U9" s="35">
        <v>197.66961757176324</v>
      </c>
      <c r="V9" s="38">
        <v>1349850</v>
      </c>
      <c r="W9" s="53">
        <v>213.43279086507999</v>
      </c>
    </row>
    <row r="10" spans="1:32" x14ac:dyDescent="0.25">
      <c r="A10" s="6" t="s">
        <v>24</v>
      </c>
      <c r="B10" s="49" t="s">
        <v>25</v>
      </c>
      <c r="C10" s="8" t="s">
        <v>5</v>
      </c>
      <c r="D10" s="54">
        <v>934023</v>
      </c>
      <c r="E10" s="55">
        <v>197.27260613304</v>
      </c>
      <c r="F10" s="56">
        <v>93515</v>
      </c>
      <c r="G10" s="55">
        <v>181.74349376168001</v>
      </c>
      <c r="H10" s="56">
        <v>58206</v>
      </c>
      <c r="I10" s="55">
        <v>172.45114266734001</v>
      </c>
      <c r="J10" s="56">
        <v>0</v>
      </c>
      <c r="K10" s="55">
        <v>0</v>
      </c>
      <c r="L10" s="56">
        <v>68000</v>
      </c>
      <c r="M10" s="55">
        <v>156.07558064533001</v>
      </c>
      <c r="N10" s="54">
        <v>310313</v>
      </c>
      <c r="O10" s="55">
        <v>194.56101033858999</v>
      </c>
      <c r="P10" s="54">
        <v>303814</v>
      </c>
      <c r="Q10" s="55">
        <v>199.37129751459776</v>
      </c>
      <c r="R10" s="54">
        <v>413411</v>
      </c>
      <c r="S10" s="55">
        <v>194.25291545948946</v>
      </c>
      <c r="T10" s="54">
        <v>126206</v>
      </c>
      <c r="U10" s="55">
        <v>163.62796296513636</v>
      </c>
      <c r="V10" s="54">
        <v>1153744</v>
      </c>
      <c r="W10" s="55">
        <v>192.33358952359001</v>
      </c>
    </row>
    <row r="11" spans="1:32" x14ac:dyDescent="0.25">
      <c r="A11" s="50"/>
      <c r="B11" s="51" t="s">
        <v>25</v>
      </c>
      <c r="C11" s="52" t="s">
        <v>8</v>
      </c>
      <c r="D11" s="38">
        <v>934023</v>
      </c>
      <c r="E11" s="35">
        <v>197.27260613304</v>
      </c>
      <c r="F11" s="34">
        <v>93515</v>
      </c>
      <c r="G11" s="35">
        <v>181.74349376168001</v>
      </c>
      <c r="H11" s="34">
        <v>58206</v>
      </c>
      <c r="I11" s="35">
        <v>172.45114266734001</v>
      </c>
      <c r="J11" s="34">
        <v>0</v>
      </c>
      <c r="K11" s="35">
        <v>0</v>
      </c>
      <c r="L11" s="34">
        <v>68000</v>
      </c>
      <c r="M11" s="35">
        <v>156.07558064533001</v>
      </c>
      <c r="N11" s="38">
        <v>310313</v>
      </c>
      <c r="O11" s="35">
        <v>194.56101033858999</v>
      </c>
      <c r="P11" s="38">
        <v>303814</v>
      </c>
      <c r="Q11" s="35">
        <v>199.37129751459776</v>
      </c>
      <c r="R11" s="38">
        <v>413411</v>
      </c>
      <c r="S11" s="35">
        <v>194.25291545948946</v>
      </c>
      <c r="T11" s="38">
        <v>126206</v>
      </c>
      <c r="U11" s="35">
        <v>163.62796296513636</v>
      </c>
      <c r="V11" s="38">
        <v>1153744</v>
      </c>
      <c r="W11" s="53">
        <v>192.33358952359001</v>
      </c>
    </row>
    <row r="12" spans="1:32" x14ac:dyDescent="0.25">
      <c r="A12" s="50"/>
      <c r="B12" s="51" t="s">
        <v>25</v>
      </c>
      <c r="C12" s="52" t="s">
        <v>9</v>
      </c>
      <c r="D12" s="38">
        <v>0</v>
      </c>
      <c r="E12" s="35">
        <v>0</v>
      </c>
      <c r="F12" s="34">
        <v>0</v>
      </c>
      <c r="G12" s="35">
        <v>0</v>
      </c>
      <c r="H12" s="34">
        <v>0</v>
      </c>
      <c r="I12" s="35">
        <v>0</v>
      </c>
      <c r="J12" s="34">
        <v>0</v>
      </c>
      <c r="K12" s="35">
        <v>0</v>
      </c>
      <c r="L12" s="34">
        <v>0</v>
      </c>
      <c r="M12" s="35">
        <v>0</v>
      </c>
      <c r="N12" s="38">
        <v>0</v>
      </c>
      <c r="O12" s="35">
        <v>0</v>
      </c>
      <c r="P12" s="38">
        <v>0</v>
      </c>
      <c r="Q12" s="35">
        <v>0</v>
      </c>
      <c r="R12" s="38">
        <v>0</v>
      </c>
      <c r="S12" s="35">
        <v>0</v>
      </c>
      <c r="T12" s="38">
        <v>0</v>
      </c>
      <c r="U12" s="53">
        <v>0</v>
      </c>
      <c r="V12" s="38">
        <v>0</v>
      </c>
      <c r="W12" s="53">
        <v>0</v>
      </c>
    </row>
    <row r="13" spans="1:32" ht="7.5" customHeight="1" x14ac:dyDescent="0.25"/>
  </sheetData>
  <mergeCells count="14">
    <mergeCell ref="V2:W2"/>
    <mergeCell ref="AA3:AB3"/>
    <mergeCell ref="AC3:AD3"/>
    <mergeCell ref="AE3:AF3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8" orientation="landscape" r:id="rId1"/>
  <headerFooter differentFirst="1">
    <oddFooter>&amp;RPage &amp;P of &amp;N</oddFooter>
  </headerFooter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989C-34F7-46FC-B9B4-18CB3F7658B2}">
  <sheetPr>
    <tabColor theme="5"/>
    <pageSetUpPr fitToPage="1"/>
  </sheetPr>
  <dimension ref="A1:U38"/>
  <sheetViews>
    <sheetView zoomScale="85" zoomScaleNormal="85" workbookViewId="0">
      <selection activeCell="L33" sqref="L33"/>
    </sheetView>
  </sheetViews>
  <sheetFormatPr defaultRowHeight="15" x14ac:dyDescent="0.25"/>
  <cols>
    <col min="1" max="1" width="10.140625" bestFit="1" customWidth="1"/>
    <col min="2" max="21" width="13.5703125" customWidth="1"/>
  </cols>
  <sheetData>
    <row r="1" spans="1:21" ht="27.75" x14ac:dyDescent="0.65">
      <c r="A1" s="83" t="s">
        <v>26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</row>
    <row r="2" spans="1:21" s="2" customFormat="1" ht="37.5" customHeight="1" x14ac:dyDescent="0.4">
      <c r="A2" s="58"/>
      <c r="B2" s="84" t="s">
        <v>75</v>
      </c>
      <c r="C2" s="84"/>
      <c r="D2" s="84" t="s">
        <v>67</v>
      </c>
      <c r="E2" s="84"/>
      <c r="F2" s="84" t="s">
        <v>68</v>
      </c>
      <c r="G2" s="84"/>
      <c r="H2" s="84" t="s">
        <v>69</v>
      </c>
      <c r="I2" s="84"/>
      <c r="J2" s="84" t="s">
        <v>76</v>
      </c>
      <c r="K2" s="84"/>
      <c r="L2" s="85" t="s">
        <v>70</v>
      </c>
      <c r="M2" s="85"/>
      <c r="N2" s="85" t="s">
        <v>71</v>
      </c>
      <c r="O2" s="85"/>
      <c r="P2" s="85" t="s">
        <v>72</v>
      </c>
      <c r="Q2" s="85"/>
      <c r="R2" s="85" t="s">
        <v>73</v>
      </c>
      <c r="S2" s="85"/>
      <c r="T2" s="85" t="s">
        <v>74</v>
      </c>
      <c r="U2" s="85"/>
    </row>
    <row r="3" spans="1:21" ht="17.25" x14ac:dyDescent="0.4">
      <c r="A3" s="59"/>
      <c r="B3" s="60" t="s">
        <v>1</v>
      </c>
      <c r="C3" s="61" t="s">
        <v>2</v>
      </c>
      <c r="D3" s="60" t="s">
        <v>1</v>
      </c>
      <c r="E3" s="61" t="s">
        <v>2</v>
      </c>
      <c r="F3" s="60" t="s">
        <v>1</v>
      </c>
      <c r="G3" s="61" t="s">
        <v>2</v>
      </c>
      <c r="H3" s="60" t="s">
        <v>1</v>
      </c>
      <c r="I3" s="61" t="s">
        <v>2</v>
      </c>
      <c r="J3" s="60" t="s">
        <v>1</v>
      </c>
      <c r="K3" s="61" t="s">
        <v>2</v>
      </c>
      <c r="L3" s="60" t="s">
        <v>1</v>
      </c>
      <c r="M3" s="61" t="s">
        <v>2</v>
      </c>
      <c r="N3" s="60" t="s">
        <v>1</v>
      </c>
      <c r="O3" s="61" t="s">
        <v>2</v>
      </c>
      <c r="P3" s="60" t="s">
        <v>1</v>
      </c>
      <c r="Q3" s="61" t="s">
        <v>2</v>
      </c>
      <c r="R3" s="60" t="s">
        <v>1</v>
      </c>
      <c r="S3" s="61" t="s">
        <v>2</v>
      </c>
      <c r="T3" s="60" t="s">
        <v>1</v>
      </c>
      <c r="U3" s="61" t="s">
        <v>2</v>
      </c>
    </row>
    <row r="4" spans="1:21" x14ac:dyDescent="0.25">
      <c r="A4" s="62" t="s">
        <v>5</v>
      </c>
      <c r="B4" s="54">
        <v>8782773</v>
      </c>
      <c r="C4" s="55">
        <v>231.41781785171</v>
      </c>
      <c r="D4" s="54">
        <v>988647.45</v>
      </c>
      <c r="E4" s="55">
        <v>205.35130293264001</v>
      </c>
      <c r="F4" s="54">
        <v>885464</v>
      </c>
      <c r="G4" s="55">
        <v>224.89942926226001</v>
      </c>
      <c r="H4" s="54">
        <v>558221</v>
      </c>
      <c r="I4" s="55">
        <v>198.55991705257</v>
      </c>
      <c r="J4" s="54">
        <v>588636</v>
      </c>
      <c r="K4" s="55">
        <v>199.47840775674999</v>
      </c>
      <c r="L4" s="54">
        <v>3117646.32</v>
      </c>
      <c r="M4" s="55">
        <v>222.35584970702999</v>
      </c>
      <c r="N4" s="54">
        <v>3289270.53</v>
      </c>
      <c r="O4" s="55">
        <v>234.81298159954025</v>
      </c>
      <c r="P4" s="54">
        <v>3364503.6</v>
      </c>
      <c r="Q4" s="55">
        <v>228.83610150960754</v>
      </c>
      <c r="R4" s="54">
        <v>2032321</v>
      </c>
      <c r="S4" s="55">
        <v>210.30183505340938</v>
      </c>
      <c r="T4" s="54">
        <v>11803741.449999999</v>
      </c>
      <c r="U4" s="55">
        <v>225.59889602318</v>
      </c>
    </row>
    <row r="5" spans="1:21" x14ac:dyDescent="0.25">
      <c r="A5" s="63" t="s">
        <v>8</v>
      </c>
      <c r="B5" s="40">
        <v>3987752.01</v>
      </c>
      <c r="C5" s="37">
        <v>213.52974407413001</v>
      </c>
      <c r="D5" s="40">
        <v>399840</v>
      </c>
      <c r="E5" s="37">
        <v>207.52409314387</v>
      </c>
      <c r="F5" s="40">
        <v>237476</v>
      </c>
      <c r="G5" s="37">
        <v>203.41437505594999</v>
      </c>
      <c r="H5" s="40">
        <v>232693</v>
      </c>
      <c r="I5" s="37">
        <v>183.69261633650001</v>
      </c>
      <c r="J5" s="40">
        <v>315500</v>
      </c>
      <c r="K5" s="37">
        <v>184.47846244245</v>
      </c>
      <c r="L5" s="40">
        <v>1518742.01</v>
      </c>
      <c r="M5" s="37">
        <v>208.65744402684999</v>
      </c>
      <c r="N5" s="40">
        <v>1567254</v>
      </c>
      <c r="O5" s="37">
        <v>218.24444136866137</v>
      </c>
      <c r="P5" s="40">
        <v>1301596</v>
      </c>
      <c r="Q5" s="37">
        <v>211.69302907618035</v>
      </c>
      <c r="R5" s="40">
        <v>785669</v>
      </c>
      <c r="S5" s="37">
        <v>189.96927841695421</v>
      </c>
      <c r="T5" s="40">
        <v>5173261.01</v>
      </c>
      <c r="U5" s="37">
        <v>209.48741430960999</v>
      </c>
    </row>
    <row r="6" spans="1:21" x14ac:dyDescent="0.25">
      <c r="A6" s="64" t="s">
        <v>27</v>
      </c>
      <c r="B6" s="65">
        <v>122848</v>
      </c>
      <c r="C6" s="66">
        <v>194.01643585650999</v>
      </c>
      <c r="D6" s="65">
        <v>0</v>
      </c>
      <c r="E6" s="66">
        <v>0</v>
      </c>
      <c r="F6" s="65">
        <v>0</v>
      </c>
      <c r="G6" s="66">
        <v>0</v>
      </c>
      <c r="H6" s="65">
        <v>0</v>
      </c>
      <c r="I6" s="66">
        <v>0</v>
      </c>
      <c r="J6" s="65">
        <v>0</v>
      </c>
      <c r="K6" s="66">
        <v>0</v>
      </c>
      <c r="L6" s="65">
        <v>122848</v>
      </c>
      <c r="M6" s="66">
        <v>193.28819249886001</v>
      </c>
      <c r="N6" s="65">
        <v>0</v>
      </c>
      <c r="O6" s="66">
        <v>0</v>
      </c>
      <c r="P6" s="65">
        <v>0</v>
      </c>
      <c r="Q6" s="66">
        <v>0</v>
      </c>
      <c r="R6" s="65">
        <v>0</v>
      </c>
      <c r="S6" s="66">
        <v>0</v>
      </c>
      <c r="T6" s="65">
        <v>122848</v>
      </c>
      <c r="U6" s="67">
        <v>194.01643585650999</v>
      </c>
    </row>
    <row r="7" spans="1:21" x14ac:dyDescent="0.25">
      <c r="A7" s="64" t="s">
        <v>28</v>
      </c>
      <c r="B7" s="65">
        <v>2509619.0099999998</v>
      </c>
      <c r="C7" s="66">
        <v>212.31271362684001</v>
      </c>
      <c r="D7" s="65">
        <v>252871</v>
      </c>
      <c r="E7" s="66">
        <v>207.87515510141</v>
      </c>
      <c r="F7" s="65">
        <v>123490</v>
      </c>
      <c r="G7" s="66">
        <v>208.04603900657</v>
      </c>
      <c r="H7" s="65">
        <v>170800</v>
      </c>
      <c r="I7" s="66">
        <v>184.16244034603</v>
      </c>
      <c r="J7" s="65">
        <v>211000</v>
      </c>
      <c r="K7" s="66">
        <v>176.5081746891</v>
      </c>
      <c r="L7" s="65">
        <v>881039.01</v>
      </c>
      <c r="M7" s="66">
        <v>209.01301459410001</v>
      </c>
      <c r="N7" s="65">
        <v>988733</v>
      </c>
      <c r="O7" s="66">
        <v>216.34466512051281</v>
      </c>
      <c r="P7" s="65">
        <v>892718</v>
      </c>
      <c r="Q7" s="66">
        <v>209.84666075350782</v>
      </c>
      <c r="R7" s="65">
        <v>505290</v>
      </c>
      <c r="S7" s="66">
        <v>186.80317248990281</v>
      </c>
      <c r="T7" s="65">
        <v>3267780.01</v>
      </c>
      <c r="U7" s="67">
        <v>208.02483443666</v>
      </c>
    </row>
    <row r="8" spans="1:21" x14ac:dyDescent="0.25">
      <c r="A8" s="64" t="s">
        <v>29</v>
      </c>
      <c r="B8" s="65">
        <v>326515</v>
      </c>
      <c r="C8" s="66">
        <v>206.17233074683</v>
      </c>
      <c r="D8" s="65">
        <v>0</v>
      </c>
      <c r="E8" s="66">
        <v>0</v>
      </c>
      <c r="F8" s="65">
        <v>0</v>
      </c>
      <c r="G8" s="66">
        <v>0</v>
      </c>
      <c r="H8" s="65">
        <v>0</v>
      </c>
      <c r="I8" s="66">
        <v>0</v>
      </c>
      <c r="J8" s="65">
        <v>0</v>
      </c>
      <c r="K8" s="66">
        <v>0</v>
      </c>
      <c r="L8" s="65">
        <v>87202</v>
      </c>
      <c r="M8" s="66">
        <v>207.80597040205001</v>
      </c>
      <c r="N8" s="65">
        <v>166868</v>
      </c>
      <c r="O8" s="66">
        <v>209.0486025355371</v>
      </c>
      <c r="P8" s="65">
        <v>72445</v>
      </c>
      <c r="Q8" s="66">
        <v>197.58078728552695</v>
      </c>
      <c r="R8" s="65">
        <v>0</v>
      </c>
      <c r="S8" s="66">
        <v>0</v>
      </c>
      <c r="T8" s="65">
        <v>326515</v>
      </c>
      <c r="U8" s="67">
        <v>206.17233074683</v>
      </c>
    </row>
    <row r="9" spans="1:21" x14ac:dyDescent="0.25">
      <c r="A9" s="64" t="s">
        <v>30</v>
      </c>
      <c r="B9" s="65">
        <v>262455</v>
      </c>
      <c r="C9" s="66">
        <v>238.95366386008999</v>
      </c>
      <c r="D9" s="65">
        <v>38363</v>
      </c>
      <c r="E9" s="66">
        <v>233.38986910987001</v>
      </c>
      <c r="F9" s="65">
        <v>61151</v>
      </c>
      <c r="G9" s="66">
        <v>211.44013916585001</v>
      </c>
      <c r="H9" s="65">
        <v>6200</v>
      </c>
      <c r="I9" s="66">
        <v>204.28946797090001</v>
      </c>
      <c r="J9" s="65">
        <v>39500</v>
      </c>
      <c r="K9" s="66">
        <v>212.72581795842001</v>
      </c>
      <c r="L9" s="65">
        <v>87065</v>
      </c>
      <c r="M9" s="66">
        <v>229.23289252283001</v>
      </c>
      <c r="N9" s="65">
        <v>128739</v>
      </c>
      <c r="O9" s="66">
        <v>242.26107584570332</v>
      </c>
      <c r="P9" s="65">
        <v>85014</v>
      </c>
      <c r="Q9" s="66">
        <v>241.38975893690454</v>
      </c>
      <c r="R9" s="65">
        <v>106851</v>
      </c>
      <c r="S9" s="66">
        <v>211.50050501079073</v>
      </c>
      <c r="T9" s="65">
        <v>407669</v>
      </c>
      <c r="U9" s="67">
        <v>231.23455513657001</v>
      </c>
    </row>
    <row r="10" spans="1:21" x14ac:dyDescent="0.25">
      <c r="A10" s="64" t="s">
        <v>31</v>
      </c>
      <c r="B10" s="65">
        <v>600382</v>
      </c>
      <c r="C10" s="66">
        <v>217.71631107145001</v>
      </c>
      <c r="D10" s="65">
        <v>102177</v>
      </c>
      <c r="E10" s="66">
        <v>192.92588532472999</v>
      </c>
      <c r="F10" s="65">
        <v>18619</v>
      </c>
      <c r="G10" s="66">
        <v>185.14146476995001</v>
      </c>
      <c r="H10" s="65">
        <v>45693</v>
      </c>
      <c r="I10" s="66">
        <v>181.24576614179</v>
      </c>
      <c r="J10" s="65">
        <v>48000</v>
      </c>
      <c r="K10" s="66">
        <v>189.45320304041999</v>
      </c>
      <c r="L10" s="65">
        <v>270800</v>
      </c>
      <c r="M10" s="66">
        <v>209.56529354284001</v>
      </c>
      <c r="N10" s="65">
        <v>250453</v>
      </c>
      <c r="O10" s="66">
        <v>220.26953817283083</v>
      </c>
      <c r="P10" s="65">
        <v>181306</v>
      </c>
      <c r="Q10" s="66">
        <v>212.39282937754402</v>
      </c>
      <c r="R10" s="65">
        <v>112312</v>
      </c>
      <c r="S10" s="66">
        <v>185.39929367128181</v>
      </c>
      <c r="T10" s="65">
        <v>814871</v>
      </c>
      <c r="U10" s="67">
        <v>210.15364140990999</v>
      </c>
    </row>
    <row r="11" spans="1:21" x14ac:dyDescent="0.25">
      <c r="A11" s="64" t="s">
        <v>32</v>
      </c>
      <c r="B11" s="65">
        <v>165933</v>
      </c>
      <c r="C11" s="66">
        <v>205.51001516154</v>
      </c>
      <c r="D11" s="65">
        <v>6429</v>
      </c>
      <c r="E11" s="66">
        <v>271.38144711609999</v>
      </c>
      <c r="F11" s="65">
        <v>34216</v>
      </c>
      <c r="G11" s="66">
        <v>182.29781070797</v>
      </c>
      <c r="H11" s="65">
        <v>10000</v>
      </c>
      <c r="I11" s="66">
        <v>174.07836683498999</v>
      </c>
      <c r="J11" s="65">
        <v>17000</v>
      </c>
      <c r="K11" s="66">
        <v>203.72391093501</v>
      </c>
      <c r="L11" s="65">
        <v>69788</v>
      </c>
      <c r="M11" s="66">
        <v>203.11910809451001</v>
      </c>
      <c r="N11" s="65">
        <v>32461</v>
      </c>
      <c r="O11" s="66">
        <v>209.743226918456</v>
      </c>
      <c r="P11" s="65">
        <v>70113</v>
      </c>
      <c r="Q11" s="66">
        <v>211.97001218902344</v>
      </c>
      <c r="R11" s="65">
        <v>61216</v>
      </c>
      <c r="S11" s="66">
        <v>186.90525427059919</v>
      </c>
      <c r="T11" s="65">
        <v>233578</v>
      </c>
      <c r="U11" s="67">
        <v>202.44713421101</v>
      </c>
    </row>
    <row r="12" spans="1:21" x14ac:dyDescent="0.25">
      <c r="A12" s="63" t="s">
        <v>9</v>
      </c>
      <c r="B12" s="40">
        <v>4795020.99</v>
      </c>
      <c r="C12" s="37">
        <v>246.2943329515</v>
      </c>
      <c r="D12" s="40">
        <v>588807.44999999995</v>
      </c>
      <c r="E12" s="37">
        <v>203.87583172715</v>
      </c>
      <c r="F12" s="40">
        <v>647988</v>
      </c>
      <c r="G12" s="37">
        <v>232.77331694643999</v>
      </c>
      <c r="H12" s="40">
        <v>325528</v>
      </c>
      <c r="I12" s="37">
        <v>209.18731870626999</v>
      </c>
      <c r="J12" s="40">
        <v>273136</v>
      </c>
      <c r="K12" s="37">
        <v>216.80487789127</v>
      </c>
      <c r="L12" s="40">
        <v>1598904.31</v>
      </c>
      <c r="M12" s="37">
        <v>235.36747525985001</v>
      </c>
      <c r="N12" s="40">
        <v>1722016.53</v>
      </c>
      <c r="O12" s="37">
        <v>249.8924599312644</v>
      </c>
      <c r="P12" s="40">
        <v>2062907.6</v>
      </c>
      <c r="Q12" s="37">
        <v>239.65256003981466</v>
      </c>
      <c r="R12" s="40">
        <v>1246652</v>
      </c>
      <c r="S12" s="37">
        <v>223.11588375345326</v>
      </c>
      <c r="T12" s="40">
        <v>6630480.4400000004</v>
      </c>
      <c r="U12" s="37">
        <v>238.16946325678001</v>
      </c>
    </row>
    <row r="13" spans="1:21" x14ac:dyDescent="0.25">
      <c r="A13" s="64" t="s">
        <v>33</v>
      </c>
      <c r="B13" s="65">
        <v>58618</v>
      </c>
      <c r="C13" s="66">
        <v>251.56753590706001</v>
      </c>
      <c r="D13" s="65">
        <v>7149</v>
      </c>
      <c r="E13" s="66">
        <v>167.34626319936001</v>
      </c>
      <c r="F13" s="65">
        <v>17109</v>
      </c>
      <c r="G13" s="66">
        <v>240.66381862118999</v>
      </c>
      <c r="H13" s="65">
        <v>25555</v>
      </c>
      <c r="I13" s="66">
        <v>187.08748260563999</v>
      </c>
      <c r="J13" s="65">
        <v>0</v>
      </c>
      <c r="K13" s="66">
        <v>0</v>
      </c>
      <c r="L13" s="65">
        <v>14142</v>
      </c>
      <c r="M13" s="66">
        <v>224.2916319686</v>
      </c>
      <c r="N13" s="65">
        <v>10843</v>
      </c>
      <c r="O13" s="66">
        <v>262.98611827907405</v>
      </c>
      <c r="P13" s="65">
        <v>40782</v>
      </c>
      <c r="Q13" s="66">
        <v>243.22626442087684</v>
      </c>
      <c r="R13" s="65">
        <v>42664</v>
      </c>
      <c r="S13" s="66">
        <v>208.57251759743576</v>
      </c>
      <c r="T13" s="65">
        <v>108431</v>
      </c>
      <c r="U13" s="67">
        <v>229.09760258771999</v>
      </c>
    </row>
    <row r="14" spans="1:21" hidden="1" x14ac:dyDescent="0.25">
      <c r="A14" s="64" t="s">
        <v>34</v>
      </c>
      <c r="B14" s="65">
        <v>0</v>
      </c>
      <c r="C14" s="66">
        <v>0</v>
      </c>
      <c r="D14" s="65">
        <v>0</v>
      </c>
      <c r="E14" s="66">
        <v>0</v>
      </c>
      <c r="F14" s="65">
        <v>0</v>
      </c>
      <c r="G14" s="66">
        <v>0</v>
      </c>
      <c r="H14" s="65">
        <v>0</v>
      </c>
      <c r="I14" s="66">
        <v>0</v>
      </c>
      <c r="J14" s="65">
        <v>0</v>
      </c>
      <c r="K14" s="66">
        <v>0</v>
      </c>
      <c r="L14" s="65">
        <v>0</v>
      </c>
      <c r="M14" s="66">
        <v>0</v>
      </c>
      <c r="N14" s="65">
        <v>0</v>
      </c>
      <c r="O14" s="66">
        <v>0</v>
      </c>
      <c r="P14" s="65">
        <v>0</v>
      </c>
      <c r="Q14" s="66">
        <v>0</v>
      </c>
      <c r="R14" s="65">
        <v>0</v>
      </c>
      <c r="S14" s="66">
        <v>0</v>
      </c>
      <c r="T14" s="65">
        <v>0</v>
      </c>
      <c r="U14" s="67">
        <v>0</v>
      </c>
    </row>
    <row r="15" spans="1:21" hidden="1" x14ac:dyDescent="0.25">
      <c r="A15" s="64" t="s">
        <v>35</v>
      </c>
      <c r="B15" s="65">
        <v>0</v>
      </c>
      <c r="C15" s="66">
        <v>0</v>
      </c>
      <c r="D15" s="65">
        <v>0</v>
      </c>
      <c r="E15" s="66">
        <v>0</v>
      </c>
      <c r="F15" s="65">
        <v>0</v>
      </c>
      <c r="G15" s="66">
        <v>0</v>
      </c>
      <c r="H15" s="65">
        <v>0</v>
      </c>
      <c r="I15" s="66">
        <v>0</v>
      </c>
      <c r="J15" s="65">
        <v>0</v>
      </c>
      <c r="K15" s="66">
        <v>0</v>
      </c>
      <c r="L15" s="65">
        <v>0</v>
      </c>
      <c r="M15" s="66">
        <v>0</v>
      </c>
      <c r="N15" s="65">
        <v>0</v>
      </c>
      <c r="O15" s="66">
        <v>0</v>
      </c>
      <c r="P15" s="65">
        <v>0</v>
      </c>
      <c r="Q15" s="66">
        <v>0</v>
      </c>
      <c r="R15" s="65">
        <v>0</v>
      </c>
      <c r="S15" s="66">
        <v>0</v>
      </c>
      <c r="T15" s="65">
        <v>0</v>
      </c>
      <c r="U15" s="67">
        <v>0</v>
      </c>
    </row>
    <row r="16" spans="1:21" hidden="1" x14ac:dyDescent="0.25">
      <c r="A16" s="64" t="s">
        <v>36</v>
      </c>
      <c r="B16" s="65">
        <v>0</v>
      </c>
      <c r="C16" s="66">
        <v>0</v>
      </c>
      <c r="D16" s="65">
        <v>0</v>
      </c>
      <c r="E16" s="66">
        <v>0</v>
      </c>
      <c r="F16" s="65">
        <v>0</v>
      </c>
      <c r="G16" s="66">
        <v>0</v>
      </c>
      <c r="H16" s="65">
        <v>0</v>
      </c>
      <c r="I16" s="66">
        <v>0</v>
      </c>
      <c r="J16" s="65">
        <v>0</v>
      </c>
      <c r="K16" s="66">
        <v>0</v>
      </c>
      <c r="L16" s="65">
        <v>0</v>
      </c>
      <c r="M16" s="66">
        <v>0</v>
      </c>
      <c r="N16" s="65">
        <v>0</v>
      </c>
      <c r="O16" s="66">
        <v>0</v>
      </c>
      <c r="P16" s="65">
        <v>0</v>
      </c>
      <c r="Q16" s="66">
        <v>0</v>
      </c>
      <c r="R16" s="65">
        <v>0</v>
      </c>
      <c r="S16" s="66">
        <v>0</v>
      </c>
      <c r="T16" s="65">
        <v>0</v>
      </c>
      <c r="U16" s="67">
        <v>0</v>
      </c>
    </row>
    <row r="17" spans="1:21" hidden="1" x14ac:dyDescent="0.25">
      <c r="A17" s="64" t="s">
        <v>37</v>
      </c>
      <c r="B17" s="65">
        <v>0</v>
      </c>
      <c r="C17" s="66">
        <v>0</v>
      </c>
      <c r="D17" s="65">
        <v>0</v>
      </c>
      <c r="E17" s="66">
        <v>0</v>
      </c>
      <c r="F17" s="65">
        <v>0</v>
      </c>
      <c r="G17" s="66">
        <v>0</v>
      </c>
      <c r="H17" s="65">
        <v>0</v>
      </c>
      <c r="I17" s="66">
        <v>0</v>
      </c>
      <c r="J17" s="65">
        <v>0</v>
      </c>
      <c r="K17" s="66">
        <v>0</v>
      </c>
      <c r="L17" s="65">
        <v>0</v>
      </c>
      <c r="M17" s="66">
        <v>0</v>
      </c>
      <c r="N17" s="65">
        <v>0</v>
      </c>
      <c r="O17" s="66">
        <v>0</v>
      </c>
      <c r="P17" s="65">
        <v>0</v>
      </c>
      <c r="Q17" s="66">
        <v>0</v>
      </c>
      <c r="R17" s="65">
        <v>0</v>
      </c>
      <c r="S17" s="66">
        <v>0</v>
      </c>
      <c r="T17" s="65">
        <v>0</v>
      </c>
      <c r="U17" s="67">
        <v>0</v>
      </c>
    </row>
    <row r="18" spans="1:21" hidden="1" x14ac:dyDescent="0.25">
      <c r="A18" s="64" t="s">
        <v>38</v>
      </c>
      <c r="B18" s="65">
        <v>0</v>
      </c>
      <c r="C18" s="66">
        <v>0</v>
      </c>
      <c r="D18" s="65">
        <v>0</v>
      </c>
      <c r="E18" s="66">
        <v>0</v>
      </c>
      <c r="F18" s="65">
        <v>0</v>
      </c>
      <c r="G18" s="66">
        <v>0</v>
      </c>
      <c r="H18" s="65">
        <v>0</v>
      </c>
      <c r="I18" s="66">
        <v>0</v>
      </c>
      <c r="J18" s="65">
        <v>0</v>
      </c>
      <c r="K18" s="66">
        <v>0</v>
      </c>
      <c r="L18" s="65">
        <v>0</v>
      </c>
      <c r="M18" s="66">
        <v>0</v>
      </c>
      <c r="N18" s="65">
        <v>0</v>
      </c>
      <c r="O18" s="66">
        <v>0</v>
      </c>
      <c r="P18" s="65">
        <v>0</v>
      </c>
      <c r="Q18" s="66">
        <v>0</v>
      </c>
      <c r="R18" s="65">
        <v>0</v>
      </c>
      <c r="S18" s="66">
        <v>0</v>
      </c>
      <c r="T18" s="65">
        <v>0</v>
      </c>
      <c r="U18" s="67">
        <v>0</v>
      </c>
    </row>
    <row r="19" spans="1:21" hidden="1" x14ac:dyDescent="0.25">
      <c r="A19" s="64" t="s">
        <v>39</v>
      </c>
      <c r="B19" s="65">
        <v>0</v>
      </c>
      <c r="C19" s="66">
        <v>0</v>
      </c>
      <c r="D19" s="65">
        <v>0</v>
      </c>
      <c r="E19" s="66">
        <v>0</v>
      </c>
      <c r="F19" s="65">
        <v>0</v>
      </c>
      <c r="G19" s="66">
        <v>0</v>
      </c>
      <c r="H19" s="65">
        <v>0</v>
      </c>
      <c r="I19" s="66">
        <v>0</v>
      </c>
      <c r="J19" s="65">
        <v>0</v>
      </c>
      <c r="K19" s="66">
        <v>0</v>
      </c>
      <c r="L19" s="65">
        <v>0</v>
      </c>
      <c r="M19" s="66">
        <v>0</v>
      </c>
      <c r="N19" s="65">
        <v>0</v>
      </c>
      <c r="O19" s="66">
        <v>0</v>
      </c>
      <c r="P19" s="65">
        <v>0</v>
      </c>
      <c r="Q19" s="66">
        <v>0</v>
      </c>
      <c r="R19" s="65">
        <v>0</v>
      </c>
      <c r="S19" s="66">
        <v>0</v>
      </c>
      <c r="T19" s="65">
        <v>0</v>
      </c>
      <c r="U19" s="67">
        <v>0</v>
      </c>
    </row>
    <row r="20" spans="1:21" hidden="1" x14ac:dyDescent="0.25">
      <c r="A20" s="64" t="s">
        <v>40</v>
      </c>
      <c r="B20" s="65">
        <v>0</v>
      </c>
      <c r="C20" s="66">
        <v>0</v>
      </c>
      <c r="D20" s="65">
        <v>0</v>
      </c>
      <c r="E20" s="66">
        <v>0</v>
      </c>
      <c r="F20" s="65">
        <v>0</v>
      </c>
      <c r="G20" s="66">
        <v>0</v>
      </c>
      <c r="H20" s="65">
        <v>0</v>
      </c>
      <c r="I20" s="66">
        <v>0</v>
      </c>
      <c r="J20" s="65">
        <v>0</v>
      </c>
      <c r="K20" s="66">
        <v>0</v>
      </c>
      <c r="L20" s="65">
        <v>0</v>
      </c>
      <c r="M20" s="66">
        <v>0</v>
      </c>
      <c r="N20" s="65">
        <v>0</v>
      </c>
      <c r="O20" s="66">
        <v>0</v>
      </c>
      <c r="P20" s="65">
        <v>0</v>
      </c>
      <c r="Q20" s="66">
        <v>0</v>
      </c>
      <c r="R20" s="65">
        <v>0</v>
      </c>
      <c r="S20" s="66">
        <v>0</v>
      </c>
      <c r="T20" s="65">
        <v>0</v>
      </c>
      <c r="U20" s="67">
        <v>0</v>
      </c>
    </row>
    <row r="21" spans="1:21" hidden="1" x14ac:dyDescent="0.25">
      <c r="A21" s="64" t="s">
        <v>41</v>
      </c>
      <c r="B21" s="65">
        <v>0</v>
      </c>
      <c r="C21" s="66">
        <v>0</v>
      </c>
      <c r="D21" s="65">
        <v>0</v>
      </c>
      <c r="E21" s="66">
        <v>0</v>
      </c>
      <c r="F21" s="65">
        <v>0</v>
      </c>
      <c r="G21" s="66">
        <v>0</v>
      </c>
      <c r="H21" s="65">
        <v>0</v>
      </c>
      <c r="I21" s="66">
        <v>0</v>
      </c>
      <c r="J21" s="65">
        <v>0</v>
      </c>
      <c r="K21" s="66">
        <v>0</v>
      </c>
      <c r="L21" s="65">
        <v>0</v>
      </c>
      <c r="M21" s="66">
        <v>0</v>
      </c>
      <c r="N21" s="65">
        <v>0</v>
      </c>
      <c r="O21" s="66">
        <v>0</v>
      </c>
      <c r="P21" s="65">
        <v>0</v>
      </c>
      <c r="Q21" s="66">
        <v>0</v>
      </c>
      <c r="R21" s="65">
        <v>0</v>
      </c>
      <c r="S21" s="66">
        <v>0</v>
      </c>
      <c r="T21" s="65">
        <v>0</v>
      </c>
      <c r="U21" s="67">
        <v>0</v>
      </c>
    </row>
    <row r="22" spans="1:21" hidden="1" x14ac:dyDescent="0.25">
      <c r="A22" s="64" t="s">
        <v>42</v>
      </c>
      <c r="B22" s="65">
        <v>0</v>
      </c>
      <c r="C22" s="66">
        <v>0</v>
      </c>
      <c r="D22" s="65">
        <v>0</v>
      </c>
      <c r="E22" s="66">
        <v>0</v>
      </c>
      <c r="F22" s="65">
        <v>0</v>
      </c>
      <c r="G22" s="66">
        <v>0</v>
      </c>
      <c r="H22" s="65">
        <v>0</v>
      </c>
      <c r="I22" s="66">
        <v>0</v>
      </c>
      <c r="J22" s="65">
        <v>0</v>
      </c>
      <c r="K22" s="66">
        <v>0</v>
      </c>
      <c r="L22" s="65">
        <v>0</v>
      </c>
      <c r="M22" s="66">
        <v>0</v>
      </c>
      <c r="N22" s="65">
        <v>0</v>
      </c>
      <c r="O22" s="66">
        <v>0</v>
      </c>
      <c r="P22" s="65">
        <v>0</v>
      </c>
      <c r="Q22" s="66">
        <v>0</v>
      </c>
      <c r="R22" s="65">
        <v>0</v>
      </c>
      <c r="S22" s="66">
        <v>0</v>
      </c>
      <c r="T22" s="65">
        <v>0</v>
      </c>
      <c r="U22" s="67">
        <v>0</v>
      </c>
    </row>
    <row r="23" spans="1:21" hidden="1" x14ac:dyDescent="0.25">
      <c r="A23" s="64" t="s">
        <v>43</v>
      </c>
      <c r="B23" s="65">
        <v>0</v>
      </c>
      <c r="C23" s="66">
        <v>0</v>
      </c>
      <c r="D23" s="65">
        <v>0</v>
      </c>
      <c r="E23" s="66">
        <v>0</v>
      </c>
      <c r="F23" s="65">
        <v>0</v>
      </c>
      <c r="G23" s="66">
        <v>0</v>
      </c>
      <c r="H23" s="65">
        <v>0</v>
      </c>
      <c r="I23" s="66">
        <v>0</v>
      </c>
      <c r="J23" s="65">
        <v>0</v>
      </c>
      <c r="K23" s="66">
        <v>0</v>
      </c>
      <c r="L23" s="65">
        <v>0</v>
      </c>
      <c r="M23" s="66">
        <v>0</v>
      </c>
      <c r="N23" s="65">
        <v>0</v>
      </c>
      <c r="O23" s="66">
        <v>0</v>
      </c>
      <c r="P23" s="65">
        <v>0</v>
      </c>
      <c r="Q23" s="66">
        <v>0</v>
      </c>
      <c r="R23" s="65">
        <v>0</v>
      </c>
      <c r="S23" s="66">
        <v>0</v>
      </c>
      <c r="T23" s="65">
        <v>0</v>
      </c>
      <c r="U23" s="67">
        <v>0</v>
      </c>
    </row>
    <row r="24" spans="1:21" hidden="1" x14ac:dyDescent="0.25">
      <c r="A24" s="64" t="s">
        <v>44</v>
      </c>
      <c r="B24" s="65">
        <v>0</v>
      </c>
      <c r="C24" s="66">
        <v>0</v>
      </c>
      <c r="D24" s="65">
        <v>0</v>
      </c>
      <c r="E24" s="66">
        <v>0</v>
      </c>
      <c r="F24" s="65">
        <v>0</v>
      </c>
      <c r="G24" s="66">
        <v>0</v>
      </c>
      <c r="H24" s="65">
        <v>0</v>
      </c>
      <c r="I24" s="66">
        <v>0</v>
      </c>
      <c r="J24" s="65">
        <v>0</v>
      </c>
      <c r="K24" s="66">
        <v>0</v>
      </c>
      <c r="L24" s="65">
        <v>0</v>
      </c>
      <c r="M24" s="66">
        <v>0</v>
      </c>
      <c r="N24" s="65">
        <v>0</v>
      </c>
      <c r="O24" s="66">
        <v>0</v>
      </c>
      <c r="P24" s="65">
        <v>0</v>
      </c>
      <c r="Q24" s="66">
        <v>0</v>
      </c>
      <c r="R24" s="65">
        <v>0</v>
      </c>
      <c r="S24" s="66">
        <v>0</v>
      </c>
      <c r="T24" s="65">
        <v>0</v>
      </c>
      <c r="U24" s="67">
        <v>0</v>
      </c>
    </row>
    <row r="25" spans="1:21" hidden="1" x14ac:dyDescent="0.25">
      <c r="A25" s="64" t="s">
        <v>45</v>
      </c>
      <c r="B25" s="65">
        <v>0</v>
      </c>
      <c r="C25" s="66">
        <v>0</v>
      </c>
      <c r="D25" s="65">
        <v>0</v>
      </c>
      <c r="E25" s="66">
        <v>0</v>
      </c>
      <c r="F25" s="65">
        <v>0</v>
      </c>
      <c r="G25" s="66">
        <v>0</v>
      </c>
      <c r="H25" s="65">
        <v>0</v>
      </c>
      <c r="I25" s="66">
        <v>0</v>
      </c>
      <c r="J25" s="65">
        <v>0</v>
      </c>
      <c r="K25" s="66">
        <v>0</v>
      </c>
      <c r="L25" s="65">
        <v>0</v>
      </c>
      <c r="M25" s="66">
        <v>0</v>
      </c>
      <c r="N25" s="65">
        <v>0</v>
      </c>
      <c r="O25" s="66">
        <v>0</v>
      </c>
      <c r="P25" s="65">
        <v>0</v>
      </c>
      <c r="Q25" s="66">
        <v>0</v>
      </c>
      <c r="R25" s="65">
        <v>0</v>
      </c>
      <c r="S25" s="66">
        <v>0</v>
      </c>
      <c r="T25" s="65">
        <v>0</v>
      </c>
      <c r="U25" s="67">
        <v>0</v>
      </c>
    </row>
    <row r="26" spans="1:21" hidden="1" x14ac:dyDescent="0.25">
      <c r="A26" s="64" t="s">
        <v>46</v>
      </c>
      <c r="B26" s="65">
        <v>0</v>
      </c>
      <c r="C26" s="66">
        <v>0</v>
      </c>
      <c r="D26" s="65">
        <v>0</v>
      </c>
      <c r="E26" s="66">
        <v>0</v>
      </c>
      <c r="F26" s="65">
        <v>0</v>
      </c>
      <c r="G26" s="66">
        <v>0</v>
      </c>
      <c r="H26" s="65">
        <v>0</v>
      </c>
      <c r="I26" s="66">
        <v>0</v>
      </c>
      <c r="J26" s="65">
        <v>0</v>
      </c>
      <c r="K26" s="66">
        <v>0</v>
      </c>
      <c r="L26" s="65">
        <v>0</v>
      </c>
      <c r="M26" s="66">
        <v>0</v>
      </c>
      <c r="N26" s="65">
        <v>0</v>
      </c>
      <c r="O26" s="66">
        <v>0</v>
      </c>
      <c r="P26" s="65">
        <v>0</v>
      </c>
      <c r="Q26" s="66">
        <v>0</v>
      </c>
      <c r="R26" s="65">
        <v>0</v>
      </c>
      <c r="S26" s="66">
        <v>0</v>
      </c>
      <c r="T26" s="65">
        <v>0</v>
      </c>
      <c r="U26" s="67">
        <v>0</v>
      </c>
    </row>
    <row r="27" spans="1:21" hidden="1" x14ac:dyDescent="0.25">
      <c r="A27" s="64" t="s">
        <v>47</v>
      </c>
      <c r="B27" s="65">
        <v>0</v>
      </c>
      <c r="C27" s="66">
        <v>0</v>
      </c>
      <c r="D27" s="65">
        <v>0</v>
      </c>
      <c r="E27" s="66">
        <v>0</v>
      </c>
      <c r="F27" s="65">
        <v>0</v>
      </c>
      <c r="G27" s="66">
        <v>0</v>
      </c>
      <c r="H27" s="65">
        <v>0</v>
      </c>
      <c r="I27" s="66">
        <v>0</v>
      </c>
      <c r="J27" s="65">
        <v>0</v>
      </c>
      <c r="K27" s="66">
        <v>0</v>
      </c>
      <c r="L27" s="65">
        <v>0</v>
      </c>
      <c r="M27" s="66">
        <v>0</v>
      </c>
      <c r="N27" s="65">
        <v>0</v>
      </c>
      <c r="O27" s="66">
        <v>0</v>
      </c>
      <c r="P27" s="65">
        <v>0</v>
      </c>
      <c r="Q27" s="66">
        <v>0</v>
      </c>
      <c r="R27" s="65">
        <v>0</v>
      </c>
      <c r="S27" s="66">
        <v>0</v>
      </c>
      <c r="T27" s="65">
        <v>0</v>
      </c>
      <c r="U27" s="67">
        <v>0</v>
      </c>
    </row>
    <row r="28" spans="1:21" x14ac:dyDescent="0.25">
      <c r="A28" s="64" t="s">
        <v>48</v>
      </c>
      <c r="B28" s="65">
        <v>528387</v>
      </c>
      <c r="C28" s="66">
        <v>233.62887695647001</v>
      </c>
      <c r="D28" s="65">
        <v>54603</v>
      </c>
      <c r="E28" s="66">
        <v>237.95253668666001</v>
      </c>
      <c r="F28" s="65">
        <v>148506</v>
      </c>
      <c r="G28" s="66">
        <v>224.35489800708001</v>
      </c>
      <c r="H28" s="65">
        <v>15750</v>
      </c>
      <c r="I28" s="66">
        <v>199.81312456299</v>
      </c>
      <c r="J28" s="65">
        <v>39000</v>
      </c>
      <c r="K28" s="66">
        <v>202.62980530147999</v>
      </c>
      <c r="L28" s="65">
        <v>190697</v>
      </c>
      <c r="M28" s="66">
        <v>225.85744178304</v>
      </c>
      <c r="N28" s="65">
        <v>274491</v>
      </c>
      <c r="O28" s="66">
        <v>233.5984392082072</v>
      </c>
      <c r="P28" s="65">
        <v>117802</v>
      </c>
      <c r="Q28" s="66">
        <v>248.28422282051238</v>
      </c>
      <c r="R28" s="65">
        <v>203256</v>
      </c>
      <c r="S28" s="66">
        <v>218.28466368551483</v>
      </c>
      <c r="T28" s="65">
        <v>786246</v>
      </c>
      <c r="U28" s="67">
        <v>229.96244352425001</v>
      </c>
    </row>
    <row r="29" spans="1:21" x14ac:dyDescent="0.25">
      <c r="A29" s="64" t="s">
        <v>49</v>
      </c>
      <c r="B29" s="65">
        <v>323045</v>
      </c>
      <c r="C29" s="66">
        <v>204.04890770326</v>
      </c>
      <c r="D29" s="65">
        <v>26253</v>
      </c>
      <c r="E29" s="66">
        <v>185.23189493204001</v>
      </c>
      <c r="F29" s="65">
        <v>45020</v>
      </c>
      <c r="G29" s="66">
        <v>204.03885901837</v>
      </c>
      <c r="H29" s="65">
        <v>0</v>
      </c>
      <c r="I29" s="66">
        <v>0</v>
      </c>
      <c r="J29" s="65">
        <v>41000</v>
      </c>
      <c r="K29" s="66">
        <v>173.89641063912001</v>
      </c>
      <c r="L29" s="65">
        <v>120917</v>
      </c>
      <c r="M29" s="66">
        <v>193.35493592878001</v>
      </c>
      <c r="N29" s="65">
        <v>140548</v>
      </c>
      <c r="O29" s="66">
        <v>208.25685854512335</v>
      </c>
      <c r="P29" s="65">
        <v>87833</v>
      </c>
      <c r="Q29" s="66">
        <v>206.41317709916547</v>
      </c>
      <c r="R29" s="65">
        <v>86020</v>
      </c>
      <c r="S29" s="66">
        <v>189.6719631389328</v>
      </c>
      <c r="T29" s="65">
        <v>435318</v>
      </c>
      <c r="U29" s="67">
        <v>200.07317546222001</v>
      </c>
    </row>
    <row r="30" spans="1:21" x14ac:dyDescent="0.25">
      <c r="A30" s="64" t="s">
        <v>50</v>
      </c>
      <c r="B30" s="65">
        <v>17489</v>
      </c>
      <c r="C30" s="66">
        <v>249.54177142204</v>
      </c>
      <c r="D30" s="65">
        <v>0</v>
      </c>
      <c r="E30" s="66">
        <v>0</v>
      </c>
      <c r="F30" s="65">
        <v>0</v>
      </c>
      <c r="G30" s="66">
        <v>0</v>
      </c>
      <c r="H30" s="65">
        <v>5000</v>
      </c>
      <c r="I30" s="66">
        <v>269.60363830057003</v>
      </c>
      <c r="J30" s="65">
        <v>0</v>
      </c>
      <c r="K30" s="66">
        <v>0</v>
      </c>
      <c r="L30" s="65">
        <v>8980</v>
      </c>
      <c r="M30" s="66">
        <v>242.31477033408001</v>
      </c>
      <c r="N30" s="65">
        <v>4485</v>
      </c>
      <c r="O30" s="66">
        <v>260.14647991081387</v>
      </c>
      <c r="P30" s="65">
        <v>4024</v>
      </c>
      <c r="Q30" s="66">
        <v>253.85001003976143</v>
      </c>
      <c r="R30" s="65">
        <v>5000</v>
      </c>
      <c r="S30" s="66">
        <v>269.60363830058003</v>
      </c>
      <c r="T30" s="65">
        <v>22489</v>
      </c>
      <c r="U30" s="67">
        <v>254.00214468863999</v>
      </c>
    </row>
    <row r="31" spans="1:21" x14ac:dyDescent="0.25">
      <c r="A31" s="64" t="s">
        <v>51</v>
      </c>
      <c r="B31" s="65">
        <v>23636</v>
      </c>
      <c r="C31" s="66">
        <v>232.9884561474</v>
      </c>
      <c r="D31" s="65">
        <v>0</v>
      </c>
      <c r="E31" s="66">
        <v>0</v>
      </c>
      <c r="F31" s="65">
        <v>6648</v>
      </c>
      <c r="G31" s="66">
        <v>238.57732830698001</v>
      </c>
      <c r="H31" s="65">
        <v>0</v>
      </c>
      <c r="I31" s="66">
        <v>0</v>
      </c>
      <c r="J31" s="65">
        <v>0</v>
      </c>
      <c r="K31" s="66">
        <v>0</v>
      </c>
      <c r="L31" s="65">
        <v>10761</v>
      </c>
      <c r="M31" s="66">
        <v>218.10096381376999</v>
      </c>
      <c r="N31" s="65">
        <v>6539</v>
      </c>
      <c r="O31" s="66">
        <v>254.34635025233214</v>
      </c>
      <c r="P31" s="65">
        <v>6336</v>
      </c>
      <c r="Q31" s="66">
        <v>236.23104381313132</v>
      </c>
      <c r="R31" s="65">
        <v>6648</v>
      </c>
      <c r="S31" s="66">
        <v>238.57732830697955</v>
      </c>
      <c r="T31" s="65">
        <v>30284</v>
      </c>
      <c r="U31" s="67">
        <v>234.21533575765</v>
      </c>
    </row>
    <row r="32" spans="1:21" x14ac:dyDescent="0.25">
      <c r="A32" s="64" t="s">
        <v>52</v>
      </c>
      <c r="B32" s="65">
        <v>3190998.01</v>
      </c>
      <c r="C32" s="66">
        <v>251.13533222417001</v>
      </c>
      <c r="D32" s="65">
        <v>403181.01</v>
      </c>
      <c r="E32" s="66">
        <v>186.00717891912001</v>
      </c>
      <c r="F32" s="65">
        <v>364954</v>
      </c>
      <c r="G32" s="66">
        <v>233.85496266526999</v>
      </c>
      <c r="H32" s="65">
        <v>223223</v>
      </c>
      <c r="I32" s="66">
        <v>207.32877844341999</v>
      </c>
      <c r="J32" s="65">
        <v>107400</v>
      </c>
      <c r="K32" s="66">
        <v>212.24310622975</v>
      </c>
      <c r="L32" s="65">
        <v>988175.01</v>
      </c>
      <c r="M32" s="66">
        <v>239.46905093481001</v>
      </c>
      <c r="N32" s="65">
        <v>1061065</v>
      </c>
      <c r="O32" s="66">
        <v>257.76427394514002</v>
      </c>
      <c r="P32" s="65">
        <v>1544939.01</v>
      </c>
      <c r="Q32" s="66">
        <v>237.04814502422332</v>
      </c>
      <c r="R32" s="65">
        <v>695577</v>
      </c>
      <c r="S32" s="66">
        <v>222.00527844378124</v>
      </c>
      <c r="T32" s="65">
        <v>4289756.0199999996</v>
      </c>
      <c r="U32" s="67">
        <v>240.29074576506</v>
      </c>
    </row>
    <row r="33" spans="1:21" x14ac:dyDescent="0.25">
      <c r="A33" s="64" t="s">
        <v>53</v>
      </c>
      <c r="B33" s="65">
        <v>19345</v>
      </c>
      <c r="C33" s="66">
        <v>308.10357371414</v>
      </c>
      <c r="D33" s="65">
        <v>0</v>
      </c>
      <c r="E33" s="66">
        <v>0</v>
      </c>
      <c r="F33" s="65">
        <v>0</v>
      </c>
      <c r="G33" s="66">
        <v>0</v>
      </c>
      <c r="H33" s="65">
        <v>0</v>
      </c>
      <c r="I33" s="66">
        <v>0</v>
      </c>
      <c r="J33" s="65">
        <v>7500</v>
      </c>
      <c r="K33" s="66">
        <v>295.57712541597999</v>
      </c>
      <c r="L33" s="65">
        <v>6836</v>
      </c>
      <c r="M33" s="66">
        <v>307.02936704212999</v>
      </c>
      <c r="N33" s="65">
        <v>5495</v>
      </c>
      <c r="O33" s="66">
        <v>302.96874103730664</v>
      </c>
      <c r="P33" s="65">
        <v>7014</v>
      </c>
      <c r="Q33" s="66">
        <v>313.17331742229823</v>
      </c>
      <c r="R33" s="65">
        <v>7500</v>
      </c>
      <c r="S33" s="66">
        <v>295.57712541598664</v>
      </c>
      <c r="T33" s="65">
        <v>26845</v>
      </c>
      <c r="U33" s="67">
        <v>304.60391410392998</v>
      </c>
    </row>
    <row r="34" spans="1:21" x14ac:dyDescent="0.25">
      <c r="A34" s="64" t="s">
        <v>54</v>
      </c>
      <c r="B34" s="65">
        <v>179803</v>
      </c>
      <c r="C34" s="66">
        <v>259.99092886937001</v>
      </c>
      <c r="D34" s="65">
        <v>20021</v>
      </c>
      <c r="E34" s="66">
        <v>248.02289256566999</v>
      </c>
      <c r="F34" s="65">
        <v>5000</v>
      </c>
      <c r="G34" s="66">
        <v>335.09907121216003</v>
      </c>
      <c r="H34" s="65">
        <v>30000</v>
      </c>
      <c r="I34" s="66">
        <v>218.67030200053</v>
      </c>
      <c r="J34" s="65">
        <v>8700</v>
      </c>
      <c r="K34" s="66">
        <v>302.98246679070002</v>
      </c>
      <c r="L34" s="65">
        <v>57916</v>
      </c>
      <c r="M34" s="66">
        <v>253.76174779163</v>
      </c>
      <c r="N34" s="65">
        <v>80544</v>
      </c>
      <c r="O34" s="66">
        <v>261.94167054777512</v>
      </c>
      <c r="P34" s="65">
        <v>61364</v>
      </c>
      <c r="Q34" s="66">
        <v>259.40486307699956</v>
      </c>
      <c r="R34" s="65">
        <v>43700</v>
      </c>
      <c r="S34" s="66">
        <v>248.77693082736843</v>
      </c>
      <c r="T34" s="65">
        <v>243524</v>
      </c>
      <c r="U34" s="67">
        <v>256.99465840210001</v>
      </c>
    </row>
    <row r="35" spans="1:21" x14ac:dyDescent="0.25">
      <c r="A35" s="64" t="s">
        <v>55</v>
      </c>
      <c r="B35" s="65">
        <v>117170</v>
      </c>
      <c r="C35" s="66">
        <v>241.03765501152</v>
      </c>
      <c r="D35" s="65">
        <v>7994</v>
      </c>
      <c r="E35" s="66">
        <v>266.63390843887998</v>
      </c>
      <c r="F35" s="65">
        <v>10064</v>
      </c>
      <c r="G35" s="66">
        <v>222.43247504697001</v>
      </c>
      <c r="H35" s="65">
        <v>0</v>
      </c>
      <c r="I35" s="66">
        <v>0</v>
      </c>
      <c r="J35" s="65">
        <v>9000</v>
      </c>
      <c r="K35" s="66">
        <v>230.44047770487001</v>
      </c>
      <c r="L35" s="65">
        <v>73737</v>
      </c>
      <c r="M35" s="66">
        <v>228.03395047533999</v>
      </c>
      <c r="N35" s="65">
        <v>35433</v>
      </c>
      <c r="O35" s="66">
        <v>258.52652587136288</v>
      </c>
      <c r="P35" s="65">
        <v>15994</v>
      </c>
      <c r="Q35" s="66">
        <v>275.03712044269105</v>
      </c>
      <c r="R35" s="65">
        <v>19064</v>
      </c>
      <c r="S35" s="66">
        <v>226.21300504703103</v>
      </c>
      <c r="T35" s="65">
        <v>144228</v>
      </c>
      <c r="U35" s="67">
        <v>240.49683993382999</v>
      </c>
    </row>
    <row r="36" spans="1:21" x14ac:dyDescent="0.25">
      <c r="A36" s="64" t="s">
        <v>56</v>
      </c>
      <c r="B36" s="65">
        <v>75944</v>
      </c>
      <c r="C36" s="66">
        <v>253.03343834008999</v>
      </c>
      <c r="D36" s="65">
        <v>10792</v>
      </c>
      <c r="E36" s="66">
        <v>304.81623088499998</v>
      </c>
      <c r="F36" s="65">
        <v>14128</v>
      </c>
      <c r="G36" s="66">
        <v>272.96558839126999</v>
      </c>
      <c r="H36" s="65">
        <v>0</v>
      </c>
      <c r="I36" s="66">
        <v>0</v>
      </c>
      <c r="J36" s="65">
        <v>33000</v>
      </c>
      <c r="K36" s="66">
        <v>234.68111731294999</v>
      </c>
      <c r="L36" s="65">
        <v>35145</v>
      </c>
      <c r="M36" s="66">
        <v>240.92126275429999</v>
      </c>
      <c r="N36" s="65">
        <v>7467</v>
      </c>
      <c r="O36" s="66">
        <v>283.03102290076339</v>
      </c>
      <c r="P36" s="65">
        <v>44124</v>
      </c>
      <c r="Q36" s="66">
        <v>270.26964412816153</v>
      </c>
      <c r="R36" s="65">
        <v>47128</v>
      </c>
      <c r="S36" s="66">
        <v>246.15801018755306</v>
      </c>
      <c r="T36" s="65">
        <v>133864</v>
      </c>
      <c r="U36" s="67">
        <v>254.78756730062</v>
      </c>
    </row>
    <row r="37" spans="1:21" x14ac:dyDescent="0.25">
      <c r="A37" s="64" t="s">
        <v>57</v>
      </c>
      <c r="B37" s="65">
        <v>260477.97</v>
      </c>
      <c r="C37" s="66">
        <v>250.98170243916999</v>
      </c>
      <c r="D37" s="65">
        <v>58778.44</v>
      </c>
      <c r="E37" s="66">
        <v>265.07541672311999</v>
      </c>
      <c r="F37" s="65">
        <v>36559</v>
      </c>
      <c r="G37" s="66">
        <v>260.12859135642998</v>
      </c>
      <c r="H37" s="65">
        <v>26000</v>
      </c>
      <c r="I37" s="66">
        <v>229.98357661407999</v>
      </c>
      <c r="J37" s="65">
        <v>27500</v>
      </c>
      <c r="K37" s="66">
        <v>243.25364728741999</v>
      </c>
      <c r="L37" s="65">
        <v>91562.3</v>
      </c>
      <c r="M37" s="66">
        <v>255.99545216536001</v>
      </c>
      <c r="N37" s="65">
        <v>95070.53</v>
      </c>
      <c r="O37" s="66">
        <v>249.04463246707473</v>
      </c>
      <c r="P37" s="65">
        <v>132623.57999999999</v>
      </c>
      <c r="Q37" s="66">
        <v>255.155125836107</v>
      </c>
      <c r="R37" s="65">
        <v>90059</v>
      </c>
      <c r="S37" s="66">
        <v>246.27288181936285</v>
      </c>
      <c r="T37" s="65">
        <v>409315.41</v>
      </c>
      <c r="U37" s="67">
        <v>251.96953444681</v>
      </c>
    </row>
    <row r="38" spans="1:21" x14ac:dyDescent="0.25">
      <c r="A38" s="64" t="s">
        <v>58</v>
      </c>
      <c r="B38" s="65">
        <v>108.01</v>
      </c>
      <c r="C38" s="66">
        <v>849.94529117674006</v>
      </c>
      <c r="D38" s="65">
        <v>36</v>
      </c>
      <c r="E38" s="66">
        <v>817.73780277777996</v>
      </c>
      <c r="F38" s="65">
        <v>0</v>
      </c>
      <c r="G38" s="66">
        <v>0</v>
      </c>
      <c r="H38" s="65">
        <v>0</v>
      </c>
      <c r="I38" s="66">
        <v>0</v>
      </c>
      <c r="J38" s="65">
        <v>36</v>
      </c>
      <c r="K38" s="66">
        <v>813.88619166667002</v>
      </c>
      <c r="L38" s="65">
        <v>36</v>
      </c>
      <c r="M38" s="66">
        <v>850.89941666667005</v>
      </c>
      <c r="N38" s="65">
        <v>36</v>
      </c>
      <c r="O38" s="66">
        <v>801.2679333333333</v>
      </c>
      <c r="P38" s="65">
        <v>72.010000000000005</v>
      </c>
      <c r="Q38" s="66">
        <v>857.70208582141368</v>
      </c>
      <c r="R38" s="65">
        <v>36</v>
      </c>
      <c r="S38" s="66">
        <v>813.88619166666672</v>
      </c>
      <c r="T38" s="65">
        <v>180.01</v>
      </c>
      <c r="U38" s="67">
        <v>836.29273207044002</v>
      </c>
    </row>
  </sheetData>
  <mergeCells count="11">
    <mergeCell ref="T2:U2"/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5" right="0.5" top="0.5" bottom="0.5" header="0.3" footer="0.3"/>
  <pageSetup paperSize="5" scale="58" orientation="landscape" r:id="rId1"/>
  <headerFooter differentFirst="1">
    <oddFooter>&amp;RPage &amp;P of &amp;N</oddFooter>
  </headerFooter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0406-7C72-410B-AEBE-072ACFD8529B}">
  <sheetPr>
    <tabColor theme="5" tint="0.39997558519241921"/>
  </sheetPr>
  <dimension ref="A1:AP21"/>
  <sheetViews>
    <sheetView zoomScaleNormal="100" workbookViewId="0">
      <selection sqref="A1:N1"/>
    </sheetView>
  </sheetViews>
  <sheetFormatPr defaultColWidth="9.140625" defaultRowHeight="15" x14ac:dyDescent="0.25"/>
  <cols>
    <col min="1" max="1" width="10.28515625" customWidth="1"/>
    <col min="2" max="14" width="13.5703125" customWidth="1"/>
    <col min="15" max="15" width="10.28515625" customWidth="1"/>
    <col min="16" max="28" width="13.5703125" customWidth="1"/>
    <col min="29" max="29" width="10.28515625" customWidth="1"/>
    <col min="30" max="42" width="13.5703125" customWidth="1"/>
  </cols>
  <sheetData>
    <row r="1" spans="1:42" ht="27.75" x14ac:dyDescent="0.65">
      <c r="A1" s="83" t="s">
        <v>77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 t="str">
        <f>A1</f>
        <v>Two Year Rail Billings Forecast, by Grade - Nutrien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 t="str">
        <f>A1</f>
        <v>Two Year Rail Billings Forecast, by Grade - Nutrien</v>
      </c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</row>
    <row r="2" spans="1:42" s="2" customFormat="1" ht="21.75" customHeight="1" x14ac:dyDescent="0.4">
      <c r="A2" s="68"/>
      <c r="B2" s="87" t="s">
        <v>59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68"/>
      <c r="P2" s="87" t="s">
        <v>60</v>
      </c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68"/>
      <c r="AD2" s="87" t="s">
        <v>61</v>
      </c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</row>
    <row r="3" spans="1:42" ht="34.5" customHeight="1" x14ac:dyDescent="0.25">
      <c r="A3" s="59"/>
      <c r="B3" s="69">
        <v>43466</v>
      </c>
      <c r="C3" s="69">
        <v>43497</v>
      </c>
      <c r="D3" s="69">
        <v>43525</v>
      </c>
      <c r="E3" s="69">
        <v>43556</v>
      </c>
      <c r="F3" s="69">
        <v>43586</v>
      </c>
      <c r="G3" s="69">
        <v>43617</v>
      </c>
      <c r="H3" s="69">
        <v>43647</v>
      </c>
      <c r="I3" s="69">
        <v>43678</v>
      </c>
      <c r="J3" s="69">
        <v>43709</v>
      </c>
      <c r="K3" s="69">
        <v>43739</v>
      </c>
      <c r="L3" s="69">
        <v>43770</v>
      </c>
      <c r="M3" s="69">
        <v>43800</v>
      </c>
      <c r="N3" s="86" t="s">
        <v>62</v>
      </c>
      <c r="O3" s="59"/>
      <c r="P3" s="69">
        <v>43831</v>
      </c>
      <c r="Q3" s="69">
        <v>43862</v>
      </c>
      <c r="R3" s="69">
        <v>43891</v>
      </c>
      <c r="S3" s="69">
        <v>43922</v>
      </c>
      <c r="T3" s="69">
        <v>43952</v>
      </c>
      <c r="U3" s="69">
        <v>43983</v>
      </c>
      <c r="V3" s="69">
        <v>44013</v>
      </c>
      <c r="W3" s="69">
        <v>44044</v>
      </c>
      <c r="X3" s="69">
        <v>44075</v>
      </c>
      <c r="Y3" s="69">
        <v>44105</v>
      </c>
      <c r="Z3" s="69">
        <v>44136</v>
      </c>
      <c r="AA3" s="69">
        <v>44166</v>
      </c>
      <c r="AB3" s="86" t="s">
        <v>63</v>
      </c>
      <c r="AC3" s="59"/>
      <c r="AD3" s="69">
        <v>44197</v>
      </c>
      <c r="AE3" s="69">
        <v>44228</v>
      </c>
      <c r="AF3" s="69">
        <v>44256</v>
      </c>
      <c r="AG3" s="69">
        <v>44287</v>
      </c>
      <c r="AH3" s="69">
        <v>44317</v>
      </c>
      <c r="AI3" s="69">
        <v>44348</v>
      </c>
      <c r="AJ3" s="69">
        <v>44378</v>
      </c>
      <c r="AK3" s="69">
        <v>44409</v>
      </c>
      <c r="AL3" s="69">
        <v>44440</v>
      </c>
      <c r="AM3" s="69">
        <v>44470</v>
      </c>
      <c r="AN3" s="69">
        <v>44501</v>
      </c>
      <c r="AO3" s="69">
        <v>44531</v>
      </c>
      <c r="AP3" s="86" t="s">
        <v>64</v>
      </c>
    </row>
    <row r="4" spans="1:42" ht="17.25" x14ac:dyDescent="0.4">
      <c r="A4" s="59"/>
      <c r="B4" s="70" t="s">
        <v>65</v>
      </c>
      <c r="C4" s="70" t="s">
        <v>65</v>
      </c>
      <c r="D4" s="70" t="s">
        <v>65</v>
      </c>
      <c r="E4" s="70" t="s">
        <v>65</v>
      </c>
      <c r="F4" s="70" t="s">
        <v>65</v>
      </c>
      <c r="G4" s="70" t="s">
        <v>65</v>
      </c>
      <c r="H4" s="70" t="s">
        <v>65</v>
      </c>
      <c r="I4" s="70" t="s">
        <v>65</v>
      </c>
      <c r="J4" s="70" t="s">
        <v>66</v>
      </c>
      <c r="K4" s="70" t="s">
        <v>66</v>
      </c>
      <c r="L4" s="70" t="s">
        <v>66</v>
      </c>
      <c r="M4" s="70" t="s">
        <v>66</v>
      </c>
      <c r="N4" s="86"/>
      <c r="O4" s="59"/>
      <c r="P4" s="70" t="s">
        <v>66</v>
      </c>
      <c r="Q4" s="70" t="s">
        <v>66</v>
      </c>
      <c r="R4" s="70" t="s">
        <v>66</v>
      </c>
      <c r="S4" s="70" t="s">
        <v>66</v>
      </c>
      <c r="T4" s="70" t="s">
        <v>66</v>
      </c>
      <c r="U4" s="70" t="s">
        <v>66</v>
      </c>
      <c r="V4" s="70" t="s">
        <v>66</v>
      </c>
      <c r="W4" s="70" t="s">
        <v>66</v>
      </c>
      <c r="X4" s="70" t="s">
        <v>66</v>
      </c>
      <c r="Y4" s="70" t="s">
        <v>66</v>
      </c>
      <c r="Z4" s="70" t="s">
        <v>66</v>
      </c>
      <c r="AA4" s="70" t="s">
        <v>66</v>
      </c>
      <c r="AB4" s="86"/>
      <c r="AC4" s="59"/>
      <c r="AD4" s="70" t="s">
        <v>66</v>
      </c>
      <c r="AE4" s="70" t="s">
        <v>66</v>
      </c>
      <c r="AF4" s="70" t="s">
        <v>66</v>
      </c>
      <c r="AG4" s="70" t="s">
        <v>66</v>
      </c>
      <c r="AH4" s="70" t="s">
        <v>66</v>
      </c>
      <c r="AI4" s="70" t="s">
        <v>66</v>
      </c>
      <c r="AJ4" s="70" t="s">
        <v>66</v>
      </c>
      <c r="AK4" s="70" t="s">
        <v>66</v>
      </c>
      <c r="AL4" s="70" t="s">
        <v>66</v>
      </c>
      <c r="AM4" s="70" t="s">
        <v>66</v>
      </c>
      <c r="AN4" s="70" t="s">
        <v>66</v>
      </c>
      <c r="AO4" s="70" t="s">
        <v>66</v>
      </c>
      <c r="AP4" s="86"/>
    </row>
    <row r="5" spans="1:42" x14ac:dyDescent="0.25">
      <c r="A5" s="62" t="s">
        <v>5</v>
      </c>
      <c r="B5" s="71">
        <f t="shared" ref="B5:M5" si="0">SUM(B6,B13)</f>
        <v>722517.19099999988</v>
      </c>
      <c r="C5" s="71">
        <f t="shared" si="0"/>
        <v>538093.95600000001</v>
      </c>
      <c r="D5" s="71">
        <f t="shared" si="0"/>
        <v>683253.58799999999</v>
      </c>
      <c r="E5" s="71">
        <f t="shared" si="0"/>
        <v>824932.23900000006</v>
      </c>
      <c r="F5" s="71">
        <f t="shared" si="0"/>
        <v>803328.70699999994</v>
      </c>
      <c r="G5" s="71">
        <f t="shared" si="0"/>
        <v>859514.46399999992</v>
      </c>
      <c r="H5" s="71">
        <f t="shared" si="0"/>
        <v>718574.95200000005</v>
      </c>
      <c r="I5" s="71">
        <f t="shared" si="0"/>
        <v>689791.15799999994</v>
      </c>
      <c r="J5" s="71">
        <f t="shared" si="0"/>
        <v>406624.24</v>
      </c>
      <c r="K5" s="71">
        <f t="shared" si="0"/>
        <v>320747</v>
      </c>
      <c r="L5" s="71">
        <f t="shared" si="0"/>
        <v>337904</v>
      </c>
      <c r="M5" s="71">
        <f t="shared" si="0"/>
        <v>625737.05000000005</v>
      </c>
      <c r="N5" s="72">
        <f>SUM(B5:M5)</f>
        <v>7531018.544999999</v>
      </c>
      <c r="O5" s="62" t="s">
        <v>5</v>
      </c>
      <c r="P5" s="71">
        <f t="shared" ref="P5:AA5" si="1">SUM(P6,P13)</f>
        <v>605631.96745132667</v>
      </c>
      <c r="Q5" s="71">
        <f t="shared" si="1"/>
        <v>591339.88364548108</v>
      </c>
      <c r="R5" s="71">
        <f t="shared" si="1"/>
        <v>752018.45330395387</v>
      </c>
      <c r="S5" s="71">
        <f t="shared" si="1"/>
        <v>639464.02409866243</v>
      </c>
      <c r="T5" s="71">
        <f t="shared" si="1"/>
        <v>845723.86711975676</v>
      </c>
      <c r="U5" s="71">
        <f t="shared" si="1"/>
        <v>708475.76715631387</v>
      </c>
      <c r="V5" s="71">
        <f t="shared" si="1"/>
        <v>752201.61476143473</v>
      </c>
      <c r="W5" s="71">
        <f t="shared" si="1"/>
        <v>669744.08156342222</v>
      </c>
      <c r="X5" s="71">
        <f t="shared" si="1"/>
        <v>670135.49459982838</v>
      </c>
      <c r="Y5" s="71">
        <f t="shared" si="1"/>
        <v>551227.33299631008</v>
      </c>
      <c r="Z5" s="71">
        <f t="shared" si="1"/>
        <v>540940.55483833188</v>
      </c>
      <c r="AA5" s="71">
        <f t="shared" si="1"/>
        <v>408661.71523904143</v>
      </c>
      <c r="AB5" s="72">
        <f>SUM(P5:AA5)</f>
        <v>7735564.7567738639</v>
      </c>
      <c r="AC5" s="62" t="s">
        <v>5</v>
      </c>
      <c r="AD5" s="71">
        <f>SUM(AD6,AD13)</f>
        <v>389058.44990727573</v>
      </c>
      <c r="AE5" s="71">
        <f>SUM(AE6,AE13)</f>
        <v>611642.83984863746</v>
      </c>
      <c r="AF5" s="71">
        <f>SUM(AF6,AF13)</f>
        <v>798250.71221548354</v>
      </c>
      <c r="AG5" s="71">
        <f>SUM(AG6,AG13)</f>
        <v>747904.87398730195</v>
      </c>
      <c r="AH5" s="71">
        <f t="shared" ref="AH5:AL5" si="2">SUM(AH6,AH13)</f>
        <v>804472.83992592129</v>
      </c>
      <c r="AI5" s="71">
        <f t="shared" si="2"/>
        <v>831183.85548571777</v>
      </c>
      <c r="AJ5" s="71">
        <f t="shared" si="2"/>
        <v>734499.98033118772</v>
      </c>
      <c r="AK5" s="71">
        <f t="shared" si="2"/>
        <v>690979.47080956143</v>
      </c>
      <c r="AL5" s="71">
        <f t="shared" si="2"/>
        <v>516576.52032695687</v>
      </c>
      <c r="AM5" s="73"/>
      <c r="AN5" s="73"/>
      <c r="AO5" s="73"/>
      <c r="AP5" s="72">
        <f>SUM(AD5:AO5)</f>
        <v>6124569.5428380445</v>
      </c>
    </row>
    <row r="6" spans="1:42" x14ac:dyDescent="0.25">
      <c r="A6" s="63" t="s">
        <v>8</v>
      </c>
      <c r="B6" s="74">
        <f t="shared" ref="B6:M6" si="3">SUM(B7:B12)</f>
        <v>364914.61799999996</v>
      </c>
      <c r="C6" s="74">
        <f t="shared" si="3"/>
        <v>197120.90900000001</v>
      </c>
      <c r="D6" s="74">
        <f t="shared" si="3"/>
        <v>273575.29500000004</v>
      </c>
      <c r="E6" s="74">
        <f t="shared" si="3"/>
        <v>365296.19199999998</v>
      </c>
      <c r="F6" s="74">
        <f t="shared" si="3"/>
        <v>286033.913</v>
      </c>
      <c r="G6" s="74">
        <f t="shared" si="3"/>
        <v>321410.74699999997</v>
      </c>
      <c r="H6" s="74">
        <f t="shared" si="3"/>
        <v>255499.73800000001</v>
      </c>
      <c r="I6" s="74">
        <f t="shared" si="3"/>
        <v>300374.10699999996</v>
      </c>
      <c r="J6" s="74">
        <f t="shared" si="3"/>
        <v>158400.77500000002</v>
      </c>
      <c r="K6" s="74">
        <f t="shared" si="3"/>
        <v>91018.5</v>
      </c>
      <c r="L6" s="74">
        <f t="shared" si="3"/>
        <v>203434</v>
      </c>
      <c r="M6" s="74">
        <f t="shared" si="3"/>
        <v>509178.05</v>
      </c>
      <c r="N6" s="75">
        <f>SUM(B6:M6)</f>
        <v>3326256.8439999996</v>
      </c>
      <c r="O6" s="63" t="s">
        <v>8</v>
      </c>
      <c r="P6" s="74">
        <f t="shared" ref="P6:AA6" si="4">SUM(P7:P12)</f>
        <v>207193.59302780411</v>
      </c>
      <c r="Q6" s="74">
        <f t="shared" si="4"/>
        <v>206378.29526571732</v>
      </c>
      <c r="R6" s="74">
        <f t="shared" si="4"/>
        <v>328407.76821052691</v>
      </c>
      <c r="S6" s="74">
        <f t="shared" si="4"/>
        <v>272399.2944335941</v>
      </c>
      <c r="T6" s="74">
        <f t="shared" si="4"/>
        <v>362567.61045222363</v>
      </c>
      <c r="U6" s="74">
        <f t="shared" si="4"/>
        <v>263548.66094203858</v>
      </c>
      <c r="V6" s="74">
        <f t="shared" si="4"/>
        <v>323804.30815883557</v>
      </c>
      <c r="W6" s="74">
        <f t="shared" si="4"/>
        <v>287745.0927897357</v>
      </c>
      <c r="X6" s="74">
        <f t="shared" si="4"/>
        <v>326301.83465927723</v>
      </c>
      <c r="Y6" s="74">
        <f t="shared" si="4"/>
        <v>188630.11673980291</v>
      </c>
      <c r="Z6" s="74">
        <f t="shared" si="4"/>
        <v>277266.84977139061</v>
      </c>
      <c r="AA6" s="74">
        <f t="shared" si="4"/>
        <v>161198.7016831644</v>
      </c>
      <c r="AB6" s="75">
        <f t="shared" ref="AB6:AB21" si="5">SUM(P6:AA6)</f>
        <v>3205442.1261341115</v>
      </c>
      <c r="AC6" s="63" t="s">
        <v>8</v>
      </c>
      <c r="AD6" s="74">
        <f>SUM(AD7:AD12)</f>
        <v>137001.81277552899</v>
      </c>
      <c r="AE6" s="74">
        <f>SUM(AE7:AE12)</f>
        <v>187618.38736585053</v>
      </c>
      <c r="AF6" s="74">
        <f>SUM(AF7:AF12)</f>
        <v>360284.80462052568</v>
      </c>
      <c r="AG6" s="74">
        <f>SUM(AG7:AG12)</f>
        <v>298562.96261165739</v>
      </c>
      <c r="AH6" s="74">
        <f t="shared" ref="AH6:AL6" si="6">SUM(AH7:AH12)</f>
        <v>319802.51701690129</v>
      </c>
      <c r="AI6" s="74">
        <f t="shared" si="6"/>
        <v>356125.98977572133</v>
      </c>
      <c r="AJ6" s="74">
        <f t="shared" si="6"/>
        <v>332419.27317653107</v>
      </c>
      <c r="AK6" s="74">
        <f t="shared" si="6"/>
        <v>327811.51701690129</v>
      </c>
      <c r="AL6" s="74">
        <f t="shared" si="6"/>
        <v>192672.48418482102</v>
      </c>
      <c r="AM6" s="76"/>
      <c r="AN6" s="76"/>
      <c r="AO6" s="76"/>
      <c r="AP6" s="75">
        <f t="shared" ref="AP6:AP21" si="7">SUM(AD6:AO6)</f>
        <v>2512299.7485444387</v>
      </c>
    </row>
    <row r="7" spans="1:42" x14ac:dyDescent="0.25">
      <c r="A7" s="77" t="s">
        <v>78</v>
      </c>
      <c r="B7" s="78">
        <v>21224.969000000001</v>
      </c>
      <c r="C7" s="78">
        <v>0</v>
      </c>
      <c r="D7" s="78">
        <v>0</v>
      </c>
      <c r="E7" s="78">
        <v>42492.282000000007</v>
      </c>
      <c r="F7" s="78">
        <v>21258.351999999999</v>
      </c>
      <c r="G7" s="78">
        <v>0</v>
      </c>
      <c r="H7" s="78">
        <v>0</v>
      </c>
      <c r="I7" s="78">
        <v>21251.62</v>
      </c>
      <c r="J7" s="78">
        <v>0</v>
      </c>
      <c r="K7" s="78">
        <v>0</v>
      </c>
      <c r="L7" s="78">
        <v>20000</v>
      </c>
      <c r="M7" s="78">
        <v>21000</v>
      </c>
      <c r="N7" s="79">
        <f t="shared" ref="N7:N21" si="8">SUM(B7:M7)</f>
        <v>147227.223</v>
      </c>
      <c r="O7" s="77" t="s">
        <v>78</v>
      </c>
      <c r="P7" s="78">
        <v>21000</v>
      </c>
      <c r="Q7" s="78">
        <v>0</v>
      </c>
      <c r="R7" s="78">
        <v>21000</v>
      </c>
      <c r="S7" s="78">
        <v>0</v>
      </c>
      <c r="T7" s="78">
        <v>21000</v>
      </c>
      <c r="U7" s="78">
        <v>0</v>
      </c>
      <c r="V7" s="78">
        <v>21000</v>
      </c>
      <c r="W7" s="78">
        <v>21000</v>
      </c>
      <c r="X7" s="78">
        <v>21000</v>
      </c>
      <c r="Y7" s="78">
        <v>0</v>
      </c>
      <c r="Z7" s="78">
        <v>21000</v>
      </c>
      <c r="AA7" s="78">
        <v>0</v>
      </c>
      <c r="AB7" s="79">
        <f t="shared" si="5"/>
        <v>147000</v>
      </c>
      <c r="AC7" s="77" t="s">
        <v>78</v>
      </c>
      <c r="AD7" s="78">
        <v>21000</v>
      </c>
      <c r="AE7" s="78">
        <v>0</v>
      </c>
      <c r="AF7" s="78">
        <v>21000</v>
      </c>
      <c r="AG7" s="78">
        <v>0</v>
      </c>
      <c r="AH7" s="78">
        <v>21000</v>
      </c>
      <c r="AI7" s="78">
        <v>0</v>
      </c>
      <c r="AJ7" s="78">
        <v>21000</v>
      </c>
      <c r="AK7" s="78">
        <v>21000</v>
      </c>
      <c r="AL7" s="78">
        <v>21000</v>
      </c>
      <c r="AM7" s="80"/>
      <c r="AN7" s="80"/>
      <c r="AO7" s="80"/>
      <c r="AP7" s="79">
        <f t="shared" si="7"/>
        <v>126000</v>
      </c>
    </row>
    <row r="8" spans="1:42" x14ac:dyDescent="0.25">
      <c r="A8" s="77" t="s">
        <v>27</v>
      </c>
      <c r="B8" s="78">
        <v>49163.964999999997</v>
      </c>
      <c r="C8" s="78">
        <v>35192.198000000004</v>
      </c>
      <c r="D8" s="78">
        <v>0</v>
      </c>
      <c r="E8" s="78">
        <v>157656.50899999999</v>
      </c>
      <c r="F8" s="78">
        <v>60120.721999999994</v>
      </c>
      <c r="G8" s="78">
        <v>112154.478</v>
      </c>
      <c r="H8" s="78">
        <v>67770.198999999993</v>
      </c>
      <c r="I8" s="78">
        <v>85906.665999999997</v>
      </c>
      <c r="J8" s="78">
        <v>38815.111000000004</v>
      </c>
      <c r="K8" s="78">
        <v>81186</v>
      </c>
      <c r="L8" s="78">
        <v>123734</v>
      </c>
      <c r="M8" s="78">
        <v>147012.5</v>
      </c>
      <c r="N8" s="79">
        <f t="shared" si="8"/>
        <v>958712.348</v>
      </c>
      <c r="O8" s="77" t="s">
        <v>27</v>
      </c>
      <c r="P8" s="78">
        <v>36378.323469711337</v>
      </c>
      <c r="Q8" s="78">
        <v>43398.7016831644</v>
      </c>
      <c r="R8" s="78">
        <v>37654.755872157344</v>
      </c>
      <c r="S8" s="78">
        <v>99561.727390788918</v>
      </c>
      <c r="T8" s="78">
        <v>79777.025152875736</v>
      </c>
      <c r="U8" s="78">
        <v>49780.863695394459</v>
      </c>
      <c r="V8" s="78">
        <v>38292.972073380355</v>
      </c>
      <c r="W8" s="78">
        <v>79777.025152875736</v>
      </c>
      <c r="X8" s="78">
        <v>36378.323469711337</v>
      </c>
      <c r="Y8" s="78">
        <v>49780.863695394459</v>
      </c>
      <c r="Z8" s="78">
        <v>36378.323469711337</v>
      </c>
      <c r="AA8" s="78">
        <v>43398.7016831644</v>
      </c>
      <c r="AB8" s="79">
        <f t="shared" si="5"/>
        <v>630557.60680832993</v>
      </c>
      <c r="AC8" s="77" t="s">
        <v>27</v>
      </c>
      <c r="AD8" s="78">
        <v>22365.4</v>
      </c>
      <c r="AE8" s="78">
        <v>43397.599999999999</v>
      </c>
      <c r="AF8" s="78">
        <v>37653.800000000003</v>
      </c>
      <c r="AG8" s="78">
        <v>99559.2</v>
      </c>
      <c r="AH8" s="78">
        <v>79775</v>
      </c>
      <c r="AI8" s="78">
        <v>49779.6</v>
      </c>
      <c r="AJ8" s="78">
        <v>38292</v>
      </c>
      <c r="AK8" s="78">
        <v>79775</v>
      </c>
      <c r="AL8" s="78">
        <v>36377.4</v>
      </c>
      <c r="AM8" s="80"/>
      <c r="AN8" s="80"/>
      <c r="AO8" s="80"/>
      <c r="AP8" s="79">
        <f t="shared" si="7"/>
        <v>486975</v>
      </c>
    </row>
    <row r="9" spans="1:42" x14ac:dyDescent="0.25">
      <c r="A9" s="77" t="s">
        <v>29</v>
      </c>
      <c r="B9" s="78">
        <v>17556.983</v>
      </c>
      <c r="C9" s="78">
        <v>0</v>
      </c>
      <c r="D9" s="78">
        <v>0</v>
      </c>
      <c r="E9" s="78">
        <v>17576.569</v>
      </c>
      <c r="F9" s="78">
        <v>67916.22</v>
      </c>
      <c r="G9" s="78">
        <v>0</v>
      </c>
      <c r="H9" s="78">
        <v>32877.404000000002</v>
      </c>
      <c r="I9" s="78">
        <v>0</v>
      </c>
      <c r="J9" s="78">
        <v>0</v>
      </c>
      <c r="K9" s="78">
        <v>0</v>
      </c>
      <c r="L9" s="78">
        <v>17500</v>
      </c>
      <c r="M9" s="78">
        <v>0</v>
      </c>
      <c r="N9" s="79">
        <f t="shared" si="8"/>
        <v>153427.17600000001</v>
      </c>
      <c r="O9" s="77" t="s">
        <v>29</v>
      </c>
      <c r="P9" s="78">
        <v>30315.269558092779</v>
      </c>
      <c r="Q9" s="78">
        <v>43079.593582552901</v>
      </c>
      <c r="R9" s="78">
        <v>20000</v>
      </c>
      <c r="S9" s="78">
        <v>22337.567042805204</v>
      </c>
      <c r="T9" s="78">
        <v>15000</v>
      </c>
      <c r="U9" s="78">
        <v>0</v>
      </c>
      <c r="V9" s="78">
        <v>0</v>
      </c>
      <c r="W9" s="78">
        <v>10000</v>
      </c>
      <c r="X9" s="78">
        <v>98923.511189565907</v>
      </c>
      <c r="Y9" s="78">
        <v>0</v>
      </c>
      <c r="Z9" s="78">
        <v>10000</v>
      </c>
      <c r="AA9" s="78">
        <v>0</v>
      </c>
      <c r="AB9" s="79">
        <f t="shared" si="5"/>
        <v>249655.9413730168</v>
      </c>
      <c r="AC9" s="77" t="s">
        <v>29</v>
      </c>
      <c r="AD9" s="78">
        <v>11168.5</v>
      </c>
      <c r="AE9" s="78">
        <v>20741.5</v>
      </c>
      <c r="AF9" s="78">
        <v>6382</v>
      </c>
      <c r="AG9" s="78">
        <v>33505.5</v>
      </c>
      <c r="AH9" s="78">
        <v>9573</v>
      </c>
      <c r="AI9" s="78">
        <v>0</v>
      </c>
      <c r="AJ9" s="78">
        <v>0</v>
      </c>
      <c r="AK9" s="78">
        <v>6382</v>
      </c>
      <c r="AL9" s="78">
        <v>27123.5</v>
      </c>
      <c r="AM9" s="80"/>
      <c r="AN9" s="80"/>
      <c r="AO9" s="80"/>
      <c r="AP9" s="79">
        <f t="shared" si="7"/>
        <v>114876</v>
      </c>
    </row>
    <row r="10" spans="1:42" x14ac:dyDescent="0.25">
      <c r="A10" s="77" t="s">
        <v>32</v>
      </c>
      <c r="B10" s="78">
        <v>8898.9660000000003</v>
      </c>
      <c r="C10" s="78">
        <v>4436.8580000000002</v>
      </c>
      <c r="D10" s="78">
        <v>7057.5659999999998</v>
      </c>
      <c r="E10" s="78">
        <v>5708.49</v>
      </c>
      <c r="F10" s="78">
        <v>0</v>
      </c>
      <c r="G10" s="78">
        <v>5077.9669999999996</v>
      </c>
      <c r="H10" s="78">
        <v>8803.59</v>
      </c>
      <c r="I10" s="78">
        <v>32231.448</v>
      </c>
      <c r="J10" s="78">
        <v>10971</v>
      </c>
      <c r="K10" s="78">
        <v>9832.5</v>
      </c>
      <c r="L10" s="78">
        <v>4500</v>
      </c>
      <c r="M10" s="78">
        <v>3500</v>
      </c>
      <c r="N10" s="79">
        <f t="shared" si="8"/>
        <v>101018.38499999999</v>
      </c>
      <c r="O10" s="77" t="s">
        <v>32</v>
      </c>
      <c r="P10" s="78">
        <v>10000</v>
      </c>
      <c r="Q10" s="78">
        <v>24900</v>
      </c>
      <c r="R10" s="78">
        <v>7000</v>
      </c>
      <c r="S10" s="78">
        <v>6000</v>
      </c>
      <c r="T10" s="78">
        <v>12800</v>
      </c>
      <c r="U10" s="78">
        <v>6000</v>
      </c>
      <c r="V10" s="78">
        <v>0</v>
      </c>
      <c r="W10" s="78">
        <v>24000</v>
      </c>
      <c r="X10" s="78">
        <v>7000</v>
      </c>
      <c r="Y10" s="78">
        <v>0</v>
      </c>
      <c r="Z10" s="78">
        <v>11500</v>
      </c>
      <c r="AA10" s="78">
        <v>12800</v>
      </c>
      <c r="AB10" s="79">
        <f t="shared" si="5"/>
        <v>122000</v>
      </c>
      <c r="AC10" s="77" t="s">
        <v>32</v>
      </c>
      <c r="AD10" s="78">
        <v>10000</v>
      </c>
      <c r="AE10" s="78">
        <v>24900</v>
      </c>
      <c r="AF10" s="78">
        <v>7000</v>
      </c>
      <c r="AG10" s="78">
        <v>6000</v>
      </c>
      <c r="AH10" s="78">
        <v>12800</v>
      </c>
      <c r="AI10" s="78">
        <v>6000</v>
      </c>
      <c r="AJ10" s="78">
        <v>0</v>
      </c>
      <c r="AK10" s="78">
        <v>24000</v>
      </c>
      <c r="AL10" s="78">
        <v>7000</v>
      </c>
      <c r="AM10" s="80"/>
      <c r="AN10" s="80"/>
      <c r="AO10" s="80"/>
      <c r="AP10" s="79">
        <f t="shared" si="7"/>
        <v>97700</v>
      </c>
    </row>
    <row r="11" spans="1:42" x14ac:dyDescent="0.25">
      <c r="A11" s="77" t="s">
        <v>79</v>
      </c>
      <c r="B11" s="78">
        <v>0</v>
      </c>
      <c r="C11" s="78">
        <v>0</v>
      </c>
      <c r="D11" s="78">
        <v>0</v>
      </c>
      <c r="E11" s="78">
        <v>0</v>
      </c>
      <c r="F11" s="78">
        <v>0</v>
      </c>
      <c r="G11" s="78">
        <v>33062.186000000002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9">
        <f t="shared" si="8"/>
        <v>33062.186000000002</v>
      </c>
      <c r="O11" s="77" t="s">
        <v>79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9">
        <f t="shared" si="5"/>
        <v>0</v>
      </c>
      <c r="AC11" s="77" t="s">
        <v>79</v>
      </c>
      <c r="AD11" s="78">
        <v>0</v>
      </c>
      <c r="AE11" s="78">
        <v>0</v>
      </c>
      <c r="AF11" s="78">
        <v>0</v>
      </c>
      <c r="AG11" s="78">
        <v>0</v>
      </c>
      <c r="AH11" s="78">
        <v>0</v>
      </c>
      <c r="AI11" s="78">
        <v>0</v>
      </c>
      <c r="AJ11" s="78">
        <v>0</v>
      </c>
      <c r="AK11" s="78">
        <v>0</v>
      </c>
      <c r="AL11" s="78">
        <v>0</v>
      </c>
      <c r="AM11" s="80"/>
      <c r="AN11" s="80"/>
      <c r="AO11" s="80"/>
      <c r="AP11" s="79">
        <f t="shared" si="7"/>
        <v>0</v>
      </c>
    </row>
    <row r="12" spans="1:42" x14ac:dyDescent="0.25">
      <c r="A12" s="77" t="s">
        <v>28</v>
      </c>
      <c r="B12" s="78">
        <v>268069.73499999999</v>
      </c>
      <c r="C12" s="78">
        <v>157491.853</v>
      </c>
      <c r="D12" s="78">
        <v>266517.72900000005</v>
      </c>
      <c r="E12" s="78">
        <v>141862.342</v>
      </c>
      <c r="F12" s="78">
        <v>136738.61900000001</v>
      </c>
      <c r="G12" s="78">
        <v>171116.11599999998</v>
      </c>
      <c r="H12" s="78">
        <v>146048.54500000001</v>
      </c>
      <c r="I12" s="78">
        <v>160984.37299999996</v>
      </c>
      <c r="J12" s="78">
        <v>108614.66400000002</v>
      </c>
      <c r="K12" s="78">
        <v>0</v>
      </c>
      <c r="L12" s="78">
        <v>37700</v>
      </c>
      <c r="M12" s="78">
        <v>337665.55</v>
      </c>
      <c r="N12" s="79">
        <f t="shared" si="8"/>
        <v>1932809.5259999998</v>
      </c>
      <c r="O12" s="77" t="s">
        <v>28</v>
      </c>
      <c r="P12" s="78">
        <v>109500</v>
      </c>
      <c r="Q12" s="78">
        <v>95000</v>
      </c>
      <c r="R12" s="78">
        <v>242753.01233836956</v>
      </c>
      <c r="S12" s="78">
        <v>144500</v>
      </c>
      <c r="T12" s="78">
        <v>233990.58529934788</v>
      </c>
      <c r="U12" s="78">
        <v>207767.7972466441</v>
      </c>
      <c r="V12" s="78">
        <v>264511.3360854552</v>
      </c>
      <c r="W12" s="78">
        <v>152968.06763685995</v>
      </c>
      <c r="X12" s="78">
        <v>163000</v>
      </c>
      <c r="Y12" s="78">
        <v>138849.25304440846</v>
      </c>
      <c r="Z12" s="78">
        <v>198388.52630167926</v>
      </c>
      <c r="AA12" s="78">
        <v>105000</v>
      </c>
      <c r="AB12" s="79">
        <f t="shared" si="5"/>
        <v>2056228.5779527647</v>
      </c>
      <c r="AC12" s="77" t="s">
        <v>28</v>
      </c>
      <c r="AD12" s="78">
        <v>72467.912775528996</v>
      </c>
      <c r="AE12" s="78">
        <v>98579.287365850527</v>
      </c>
      <c r="AF12" s="78">
        <v>288249.00462052569</v>
      </c>
      <c r="AG12" s="78">
        <v>159498.26261165738</v>
      </c>
      <c r="AH12" s="78">
        <v>196654.51701690126</v>
      </c>
      <c r="AI12" s="78">
        <v>300346.38977572136</v>
      </c>
      <c r="AJ12" s="78">
        <v>273127.27317653107</v>
      </c>
      <c r="AK12" s="78">
        <v>196654.51701690126</v>
      </c>
      <c r="AL12" s="78">
        <v>101171.58418482104</v>
      </c>
      <c r="AM12" s="80"/>
      <c r="AN12" s="80"/>
      <c r="AO12" s="80"/>
      <c r="AP12" s="79">
        <f t="shared" si="7"/>
        <v>1686748.7485444385</v>
      </c>
    </row>
    <row r="13" spans="1:42" x14ac:dyDescent="0.25">
      <c r="A13" s="63" t="s">
        <v>9</v>
      </c>
      <c r="B13" s="74">
        <f t="shared" ref="B13:M13" si="9">SUM(B14:B21)</f>
        <v>357602.57299999997</v>
      </c>
      <c r="C13" s="74">
        <f t="shared" si="9"/>
        <v>340973.04700000002</v>
      </c>
      <c r="D13" s="74">
        <f t="shared" si="9"/>
        <v>409678.29300000001</v>
      </c>
      <c r="E13" s="74">
        <f t="shared" si="9"/>
        <v>459636.04700000002</v>
      </c>
      <c r="F13" s="74">
        <f t="shared" si="9"/>
        <v>517294.79399999988</v>
      </c>
      <c r="G13" s="74">
        <f t="shared" si="9"/>
        <v>538103.71699999995</v>
      </c>
      <c r="H13" s="74">
        <f t="shared" si="9"/>
        <v>463075.21400000004</v>
      </c>
      <c r="I13" s="74">
        <f t="shared" si="9"/>
        <v>389417.05099999998</v>
      </c>
      <c r="J13" s="74">
        <f t="shared" si="9"/>
        <v>248223.46499999997</v>
      </c>
      <c r="K13" s="74">
        <f t="shared" si="9"/>
        <v>229728.5</v>
      </c>
      <c r="L13" s="74">
        <f t="shared" si="9"/>
        <v>134470</v>
      </c>
      <c r="M13" s="74">
        <f t="shared" si="9"/>
        <v>116559</v>
      </c>
      <c r="N13" s="75">
        <f t="shared" si="8"/>
        <v>4204761.7009999994</v>
      </c>
      <c r="O13" s="63" t="s">
        <v>9</v>
      </c>
      <c r="P13" s="74">
        <f t="shared" ref="P13:AA13" si="10">SUM(P14:P21)</f>
        <v>398438.37442352256</v>
      </c>
      <c r="Q13" s="74">
        <f t="shared" si="10"/>
        <v>384961.58837976377</v>
      </c>
      <c r="R13" s="74">
        <f t="shared" si="10"/>
        <v>423610.6850934269</v>
      </c>
      <c r="S13" s="74">
        <f t="shared" si="10"/>
        <v>367064.72966506833</v>
      </c>
      <c r="T13" s="74">
        <f t="shared" si="10"/>
        <v>483156.25666753307</v>
      </c>
      <c r="U13" s="74">
        <f t="shared" si="10"/>
        <v>444927.10621427529</v>
      </c>
      <c r="V13" s="74">
        <f t="shared" si="10"/>
        <v>428397.30660259916</v>
      </c>
      <c r="W13" s="74">
        <f t="shared" si="10"/>
        <v>381998.98877368658</v>
      </c>
      <c r="X13" s="74">
        <f t="shared" si="10"/>
        <v>343833.65994055115</v>
      </c>
      <c r="Y13" s="74">
        <f t="shared" si="10"/>
        <v>362597.21625650721</v>
      </c>
      <c r="Z13" s="74">
        <f t="shared" si="10"/>
        <v>263673.70506694133</v>
      </c>
      <c r="AA13" s="74">
        <f t="shared" si="10"/>
        <v>247463.01355587703</v>
      </c>
      <c r="AB13" s="75">
        <f t="shared" si="5"/>
        <v>4530122.6306397514</v>
      </c>
      <c r="AC13" s="63" t="s">
        <v>9</v>
      </c>
      <c r="AD13" s="74">
        <f>SUM(AD14:AD21)</f>
        <v>252056.63713174674</v>
      </c>
      <c r="AE13" s="74">
        <f>SUM(AE14:AE21)</f>
        <v>424024.45248278696</v>
      </c>
      <c r="AF13" s="74">
        <f>SUM(AF14:AF21)</f>
        <v>437965.90759495785</v>
      </c>
      <c r="AG13" s="74">
        <f>SUM(AG14:AG21)</f>
        <v>449341.91137564462</v>
      </c>
      <c r="AH13" s="74">
        <f t="shared" ref="AH13:AL13" si="11">SUM(AH14:AH21)</f>
        <v>484670.32290901995</v>
      </c>
      <c r="AI13" s="74">
        <f t="shared" si="11"/>
        <v>475057.86570999643</v>
      </c>
      <c r="AJ13" s="74">
        <f t="shared" si="11"/>
        <v>402080.70715465664</v>
      </c>
      <c r="AK13" s="74">
        <f t="shared" si="11"/>
        <v>363167.95379266015</v>
      </c>
      <c r="AL13" s="74">
        <f t="shared" si="11"/>
        <v>323904.03614213585</v>
      </c>
      <c r="AM13" s="76"/>
      <c r="AN13" s="76"/>
      <c r="AO13" s="76"/>
      <c r="AP13" s="75">
        <f t="shared" si="7"/>
        <v>3612269.7942936053</v>
      </c>
    </row>
    <row r="14" spans="1:42" x14ac:dyDescent="0.25">
      <c r="A14" s="77" t="s">
        <v>51</v>
      </c>
      <c r="B14" s="78">
        <v>0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9">
        <f t="shared" si="8"/>
        <v>0</v>
      </c>
      <c r="O14" s="77" t="s">
        <v>51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9">
        <f t="shared" si="5"/>
        <v>0</v>
      </c>
      <c r="AC14" s="77" t="s">
        <v>51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80"/>
      <c r="AN14" s="80"/>
      <c r="AO14" s="80"/>
      <c r="AP14" s="79">
        <f t="shared" si="7"/>
        <v>0</v>
      </c>
    </row>
    <row r="15" spans="1:42" x14ac:dyDescent="0.25">
      <c r="A15" s="77" t="s">
        <v>50</v>
      </c>
      <c r="B15" s="78">
        <v>4094.5219999999999</v>
      </c>
      <c r="C15" s="78">
        <v>0</v>
      </c>
      <c r="D15" s="78">
        <v>4871.1450000000004</v>
      </c>
      <c r="E15" s="78">
        <v>0</v>
      </c>
      <c r="F15" s="78">
        <v>0</v>
      </c>
      <c r="G15" s="78">
        <v>4498.42</v>
      </c>
      <c r="H15" s="78">
        <v>0</v>
      </c>
      <c r="I15" s="78">
        <v>4037.4839999999999</v>
      </c>
      <c r="J15" s="78">
        <v>0</v>
      </c>
      <c r="K15" s="78">
        <v>0</v>
      </c>
      <c r="L15" s="78">
        <v>5000</v>
      </c>
      <c r="M15" s="78">
        <v>0</v>
      </c>
      <c r="N15" s="79">
        <f t="shared" si="8"/>
        <v>22501.571</v>
      </c>
      <c r="O15" s="77" t="s">
        <v>50</v>
      </c>
      <c r="P15" s="78">
        <v>0</v>
      </c>
      <c r="Q15" s="78">
        <v>5000</v>
      </c>
      <c r="R15" s="78">
        <v>0</v>
      </c>
      <c r="S15" s="78">
        <v>5000</v>
      </c>
      <c r="T15" s="78">
        <v>0</v>
      </c>
      <c r="U15" s="78">
        <v>5000</v>
      </c>
      <c r="V15" s="78">
        <v>0</v>
      </c>
      <c r="W15" s="78">
        <v>5500</v>
      </c>
      <c r="X15" s="78">
        <v>0</v>
      </c>
      <c r="Y15" s="78">
        <v>0</v>
      </c>
      <c r="Z15" s="78">
        <v>5000</v>
      </c>
      <c r="AA15" s="78">
        <v>0</v>
      </c>
      <c r="AB15" s="79">
        <f t="shared" si="5"/>
        <v>25500</v>
      </c>
      <c r="AC15" s="77" t="s">
        <v>50</v>
      </c>
      <c r="AD15" s="78">
        <v>0</v>
      </c>
      <c r="AE15" s="78">
        <v>5000</v>
      </c>
      <c r="AF15" s="78">
        <v>0</v>
      </c>
      <c r="AG15" s="78">
        <v>5000</v>
      </c>
      <c r="AH15" s="78">
        <v>0</v>
      </c>
      <c r="AI15" s="78">
        <v>5000</v>
      </c>
      <c r="AJ15" s="78">
        <v>0</v>
      </c>
      <c r="AK15" s="78">
        <v>5500</v>
      </c>
      <c r="AL15" s="78">
        <v>0</v>
      </c>
      <c r="AM15" s="80"/>
      <c r="AN15" s="80"/>
      <c r="AO15" s="80"/>
      <c r="AP15" s="79">
        <f t="shared" si="7"/>
        <v>20500</v>
      </c>
    </row>
    <row r="16" spans="1:42" x14ac:dyDescent="0.25">
      <c r="A16" s="77" t="s">
        <v>52</v>
      </c>
      <c r="B16" s="78">
        <v>233581.18</v>
      </c>
      <c r="C16" s="78">
        <v>212960.024</v>
      </c>
      <c r="D16" s="78">
        <v>243708.10600000003</v>
      </c>
      <c r="E16" s="78">
        <v>262022.481</v>
      </c>
      <c r="F16" s="78">
        <v>334216.42699999991</v>
      </c>
      <c r="G16" s="78">
        <v>242682.99299999999</v>
      </c>
      <c r="H16" s="78">
        <v>220946.897</v>
      </c>
      <c r="I16" s="78">
        <v>177350.33700000003</v>
      </c>
      <c r="J16" s="78">
        <v>175712.946</v>
      </c>
      <c r="K16" s="78">
        <v>179012.5</v>
      </c>
      <c r="L16" s="78">
        <v>58832</v>
      </c>
      <c r="M16" s="78">
        <v>38812</v>
      </c>
      <c r="N16" s="79">
        <f t="shared" si="8"/>
        <v>2379837.8909999998</v>
      </c>
      <c r="O16" s="77" t="s">
        <v>52</v>
      </c>
      <c r="P16" s="78">
        <v>235966.66666666669</v>
      </c>
      <c r="Q16" s="78">
        <v>96666.666666666672</v>
      </c>
      <c r="R16" s="78">
        <v>268630.66666666698</v>
      </c>
      <c r="S16" s="78">
        <v>202366.66666666669</v>
      </c>
      <c r="T16" s="78">
        <v>258866.66666666669</v>
      </c>
      <c r="U16" s="78">
        <v>261330.66666666701</v>
      </c>
      <c r="V16" s="78">
        <v>257866.66666666669</v>
      </c>
      <c r="W16" s="78">
        <v>165866.66666666669</v>
      </c>
      <c r="X16" s="78">
        <v>199030.66666666701</v>
      </c>
      <c r="Y16" s="78">
        <v>194466.66666666669</v>
      </c>
      <c r="Z16" s="78">
        <v>101966.66666666667</v>
      </c>
      <c r="AA16" s="78">
        <v>32330.666666666701</v>
      </c>
      <c r="AB16" s="79">
        <f t="shared" si="5"/>
        <v>2275356.0000000009</v>
      </c>
      <c r="AC16" s="77" t="s">
        <v>52</v>
      </c>
      <c r="AD16" s="78">
        <v>47149.014155969402</v>
      </c>
      <c r="AE16" s="78">
        <v>121134.61569689358</v>
      </c>
      <c r="AF16" s="78">
        <v>207055.11367282353</v>
      </c>
      <c r="AG16" s="78">
        <v>256781.68127389692</v>
      </c>
      <c r="AH16" s="78">
        <v>308688.22105943004</v>
      </c>
      <c r="AI16" s="78">
        <v>340670.78620936238</v>
      </c>
      <c r="AJ16" s="78">
        <v>265648.44920149364</v>
      </c>
      <c r="AK16" s="78">
        <v>165389.21435058766</v>
      </c>
      <c r="AL16" s="78">
        <v>164929.57371918162</v>
      </c>
      <c r="AM16" s="80"/>
      <c r="AN16" s="80"/>
      <c r="AO16" s="80"/>
      <c r="AP16" s="79">
        <f t="shared" si="7"/>
        <v>1877446.6693396387</v>
      </c>
    </row>
    <row r="17" spans="1:42" x14ac:dyDescent="0.25">
      <c r="A17" s="77" t="s">
        <v>58</v>
      </c>
      <c r="B17" s="78">
        <v>0</v>
      </c>
      <c r="C17" s="78">
        <v>0</v>
      </c>
      <c r="D17" s="78">
        <v>36</v>
      </c>
      <c r="E17" s="78">
        <v>0</v>
      </c>
      <c r="F17" s="78">
        <v>0</v>
      </c>
      <c r="G17" s="78">
        <v>36</v>
      </c>
      <c r="H17" s="78">
        <v>0</v>
      </c>
      <c r="I17" s="78">
        <v>36</v>
      </c>
      <c r="J17" s="78">
        <v>0</v>
      </c>
      <c r="K17" s="78">
        <v>0</v>
      </c>
      <c r="L17" s="78">
        <v>0</v>
      </c>
      <c r="M17" s="78">
        <v>3000</v>
      </c>
      <c r="N17" s="79">
        <f t="shared" si="8"/>
        <v>3108</v>
      </c>
      <c r="O17" s="77" t="s">
        <v>58</v>
      </c>
      <c r="P17" s="78">
        <v>0</v>
      </c>
      <c r="Q17" s="78">
        <v>0</v>
      </c>
      <c r="R17" s="78">
        <v>36</v>
      </c>
      <c r="S17" s="78">
        <v>0</v>
      </c>
      <c r="T17" s="78">
        <v>0</v>
      </c>
      <c r="U17" s="78">
        <v>36</v>
      </c>
      <c r="V17" s="78">
        <v>0</v>
      </c>
      <c r="W17" s="78">
        <v>0</v>
      </c>
      <c r="X17" s="78">
        <v>36</v>
      </c>
      <c r="Y17" s="78">
        <v>0</v>
      </c>
      <c r="Z17" s="78">
        <v>0</v>
      </c>
      <c r="AA17" s="78">
        <v>36</v>
      </c>
      <c r="AB17" s="79">
        <f t="shared" si="5"/>
        <v>144</v>
      </c>
      <c r="AC17" s="77" t="s">
        <v>58</v>
      </c>
      <c r="AD17" s="78">
        <v>0</v>
      </c>
      <c r="AE17" s="78">
        <v>0</v>
      </c>
      <c r="AF17" s="78">
        <v>36</v>
      </c>
      <c r="AG17" s="78">
        <v>0</v>
      </c>
      <c r="AH17" s="78">
        <v>0</v>
      </c>
      <c r="AI17" s="78">
        <v>36</v>
      </c>
      <c r="AJ17" s="78">
        <v>0</v>
      </c>
      <c r="AK17" s="78">
        <v>0</v>
      </c>
      <c r="AL17" s="78">
        <v>36</v>
      </c>
      <c r="AM17" s="80"/>
      <c r="AN17" s="80"/>
      <c r="AO17" s="80"/>
      <c r="AP17" s="79">
        <f t="shared" si="7"/>
        <v>108</v>
      </c>
    </row>
    <row r="18" spans="1:42" x14ac:dyDescent="0.25">
      <c r="A18" s="77" t="s">
        <v>56</v>
      </c>
      <c r="B18" s="78">
        <v>53702.593000000001</v>
      </c>
      <c r="C18" s="78">
        <v>8329.2209999999995</v>
      </c>
      <c r="D18" s="78">
        <v>52185.406000000003</v>
      </c>
      <c r="E18" s="78">
        <v>37499.315000000002</v>
      </c>
      <c r="F18" s="78">
        <v>13540.79</v>
      </c>
      <c r="G18" s="78">
        <v>8515.5499999999993</v>
      </c>
      <c r="H18" s="78">
        <v>13540.51</v>
      </c>
      <c r="I18" s="78">
        <v>24474.291000000001</v>
      </c>
      <c r="J18" s="78">
        <v>0</v>
      </c>
      <c r="K18" s="78">
        <v>33948</v>
      </c>
      <c r="L18" s="78">
        <v>10143</v>
      </c>
      <c r="M18" s="78">
        <v>31687</v>
      </c>
      <c r="N18" s="79">
        <f t="shared" si="8"/>
        <v>287565.67599999998</v>
      </c>
      <c r="O18" s="77" t="s">
        <v>56</v>
      </c>
      <c r="P18" s="78">
        <v>0</v>
      </c>
      <c r="Q18" s="78">
        <v>43583.666666666664</v>
      </c>
      <c r="R18" s="78">
        <v>36141.666666666664</v>
      </c>
      <c r="S18" s="78">
        <v>15641.666666666666</v>
      </c>
      <c r="T18" s="78">
        <v>59241.666666666664</v>
      </c>
      <c r="U18" s="78">
        <v>15641.666666666666</v>
      </c>
      <c r="V18" s="78">
        <v>15641.666666666666</v>
      </c>
      <c r="W18" s="78">
        <v>33341.666666666664</v>
      </c>
      <c r="X18" s="78">
        <v>23141.666666666664</v>
      </c>
      <c r="Y18" s="78">
        <v>26641.666666666664</v>
      </c>
      <c r="Z18" s="78">
        <v>15641.666666666666</v>
      </c>
      <c r="AA18" s="78">
        <v>33341.666666666664</v>
      </c>
      <c r="AB18" s="79">
        <f t="shared" si="5"/>
        <v>318000.33333333331</v>
      </c>
      <c r="AC18" s="77" t="s">
        <v>56</v>
      </c>
      <c r="AD18" s="78">
        <v>20000</v>
      </c>
      <c r="AE18" s="78">
        <v>35300</v>
      </c>
      <c r="AF18" s="78">
        <v>30500</v>
      </c>
      <c r="AG18" s="78">
        <v>36000</v>
      </c>
      <c r="AH18" s="78">
        <v>18600</v>
      </c>
      <c r="AI18" s="78">
        <v>10000</v>
      </c>
      <c r="AJ18" s="78">
        <v>10000</v>
      </c>
      <c r="AK18" s="78">
        <v>27700</v>
      </c>
      <c r="AL18" s="78">
        <v>38000</v>
      </c>
      <c r="AM18" s="80"/>
      <c r="AN18" s="80"/>
      <c r="AO18" s="80"/>
      <c r="AP18" s="79">
        <f t="shared" si="7"/>
        <v>226100</v>
      </c>
    </row>
    <row r="19" spans="1:42" x14ac:dyDescent="0.25">
      <c r="A19" s="77" t="s">
        <v>54</v>
      </c>
      <c r="B19" s="78">
        <v>13503.428</v>
      </c>
      <c r="C19" s="78">
        <v>34067.536999999997</v>
      </c>
      <c r="D19" s="78">
        <v>25746.05</v>
      </c>
      <c r="E19" s="78">
        <v>30322.133000000002</v>
      </c>
      <c r="F19" s="78">
        <v>31573.723000000002</v>
      </c>
      <c r="G19" s="78">
        <v>18247.837</v>
      </c>
      <c r="H19" s="78">
        <v>7164.1980000000003</v>
      </c>
      <c r="I19" s="78">
        <v>20147.282999999999</v>
      </c>
      <c r="J19" s="78">
        <v>23782.661</v>
      </c>
      <c r="K19" s="78">
        <v>16768</v>
      </c>
      <c r="L19" s="78">
        <v>30000</v>
      </c>
      <c r="M19" s="78">
        <v>8900</v>
      </c>
      <c r="N19" s="79">
        <f t="shared" si="8"/>
        <v>260222.85</v>
      </c>
      <c r="O19" s="77" t="s">
        <v>54</v>
      </c>
      <c r="P19" s="78">
        <v>30000</v>
      </c>
      <c r="Q19" s="78">
        <v>28300</v>
      </c>
      <c r="R19" s="78">
        <v>23700</v>
      </c>
      <c r="S19" s="78">
        <v>50000</v>
      </c>
      <c r="T19" s="78">
        <v>15500</v>
      </c>
      <c r="U19" s="78">
        <v>20000</v>
      </c>
      <c r="V19" s="78">
        <v>20000</v>
      </c>
      <c r="W19" s="78">
        <v>19200</v>
      </c>
      <c r="X19" s="78">
        <v>10000</v>
      </c>
      <c r="Y19" s="78">
        <v>31000</v>
      </c>
      <c r="Z19" s="78">
        <v>0</v>
      </c>
      <c r="AA19" s="78">
        <v>35500</v>
      </c>
      <c r="AB19" s="79">
        <f t="shared" si="5"/>
        <v>283200</v>
      </c>
      <c r="AC19" s="77" t="s">
        <v>54</v>
      </c>
      <c r="AD19" s="78">
        <v>30000</v>
      </c>
      <c r="AE19" s="78">
        <v>28300</v>
      </c>
      <c r="AF19" s="78">
        <v>23700</v>
      </c>
      <c r="AG19" s="78">
        <v>30000</v>
      </c>
      <c r="AH19" s="78">
        <v>35500</v>
      </c>
      <c r="AI19" s="78">
        <v>20000</v>
      </c>
      <c r="AJ19" s="78">
        <v>20000</v>
      </c>
      <c r="AK19" s="78">
        <v>19200</v>
      </c>
      <c r="AL19" s="78">
        <v>10000</v>
      </c>
      <c r="AM19" s="80"/>
      <c r="AN19" s="80"/>
      <c r="AO19" s="80"/>
      <c r="AP19" s="79">
        <f t="shared" si="7"/>
        <v>216700</v>
      </c>
    </row>
    <row r="20" spans="1:42" x14ac:dyDescent="0.25">
      <c r="A20" s="77" t="s">
        <v>47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9">
        <f t="shared" si="8"/>
        <v>0</v>
      </c>
      <c r="O20" s="77" t="s">
        <v>47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9">
        <f t="shared" si="5"/>
        <v>0</v>
      </c>
      <c r="AC20" s="77" t="s">
        <v>47</v>
      </c>
      <c r="AD20" s="78">
        <v>0</v>
      </c>
      <c r="AE20" s="78">
        <v>0</v>
      </c>
      <c r="AF20" s="78">
        <v>0</v>
      </c>
      <c r="AG20" s="78">
        <v>0</v>
      </c>
      <c r="AH20" s="78">
        <v>0</v>
      </c>
      <c r="AI20" s="78">
        <v>0</v>
      </c>
      <c r="AJ20" s="78">
        <v>0</v>
      </c>
      <c r="AK20" s="78">
        <v>0</v>
      </c>
      <c r="AL20" s="78">
        <v>0</v>
      </c>
      <c r="AM20" s="80"/>
      <c r="AN20" s="80"/>
      <c r="AO20" s="80"/>
      <c r="AP20" s="79">
        <f t="shared" si="7"/>
        <v>0</v>
      </c>
    </row>
    <row r="21" spans="1:42" x14ac:dyDescent="0.25">
      <c r="A21" s="77" t="s">
        <v>48</v>
      </c>
      <c r="B21" s="78">
        <v>52720.850000000006</v>
      </c>
      <c r="C21" s="78">
        <v>85616.264999999985</v>
      </c>
      <c r="D21" s="78">
        <v>83131.585999999996</v>
      </c>
      <c r="E21" s="78">
        <v>129792.11800000002</v>
      </c>
      <c r="F21" s="78">
        <v>137963.85399999999</v>
      </c>
      <c r="G21" s="78">
        <v>264122.91700000002</v>
      </c>
      <c r="H21" s="78">
        <v>221423.609</v>
      </c>
      <c r="I21" s="78">
        <v>163371.65599999999</v>
      </c>
      <c r="J21" s="78">
        <v>48727.857999999993</v>
      </c>
      <c r="K21" s="78">
        <v>0</v>
      </c>
      <c r="L21" s="78">
        <v>30495</v>
      </c>
      <c r="M21" s="78">
        <v>34160</v>
      </c>
      <c r="N21" s="79">
        <f t="shared" si="8"/>
        <v>1251525.713</v>
      </c>
      <c r="O21" s="77" t="s">
        <v>48</v>
      </c>
      <c r="P21" s="78">
        <v>132471.70775685587</v>
      </c>
      <c r="Q21" s="78">
        <v>211411.25504643045</v>
      </c>
      <c r="R21" s="78">
        <v>95102.351760093239</v>
      </c>
      <c r="S21" s="78">
        <v>94056.396331734926</v>
      </c>
      <c r="T21" s="78">
        <v>149547.9233341997</v>
      </c>
      <c r="U21" s="78">
        <v>142918.77288094163</v>
      </c>
      <c r="V21" s="78">
        <v>134888.97326926579</v>
      </c>
      <c r="W21" s="78">
        <v>158090.65544035326</v>
      </c>
      <c r="X21" s="78">
        <v>111625.32660721752</v>
      </c>
      <c r="Y21" s="78">
        <v>110488.88292317389</v>
      </c>
      <c r="Z21" s="78">
        <v>141065.37173360802</v>
      </c>
      <c r="AA21" s="78">
        <v>146254.68022254365</v>
      </c>
      <c r="AB21" s="79">
        <f t="shared" si="5"/>
        <v>1627922.297306418</v>
      </c>
      <c r="AC21" s="77" t="s">
        <v>48</v>
      </c>
      <c r="AD21" s="78">
        <v>154907.62297577734</v>
      </c>
      <c r="AE21" s="78">
        <v>234289.83678589333</v>
      </c>
      <c r="AF21" s="78">
        <v>176674.79392213433</v>
      </c>
      <c r="AG21" s="78">
        <v>121560.2301017477</v>
      </c>
      <c r="AH21" s="78">
        <v>121882.10184958992</v>
      </c>
      <c r="AI21" s="78">
        <v>99351.079500634034</v>
      </c>
      <c r="AJ21" s="78">
        <v>106432.25795316303</v>
      </c>
      <c r="AK21" s="78">
        <v>145378.73944207249</v>
      </c>
      <c r="AL21" s="78">
        <v>110938.46242295421</v>
      </c>
      <c r="AM21" s="80"/>
      <c r="AN21" s="80"/>
      <c r="AO21" s="80"/>
      <c r="AP21" s="79">
        <f t="shared" si="7"/>
        <v>1271415.1249539664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rintOptions horizontalCentered="1"/>
  <pageMargins left="0.5" right="0.5" top="0.5" bottom="0.5" header="0.3" footer="0.3"/>
  <pageSetup scale="68" fitToWidth="2" orientation="landscape" r:id="rId1"/>
  <headerFooter differentFirst="1">
    <oddFooter>&amp;RPage &amp;P of &amp;N</oddFooter>
  </headerFooter>
  <colBreaks count="1" manualBreakCount="1">
    <brk id="14" max="1048575" man="1"/>
  </colBreaks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20C5CC-D6D2-4713-AD59-78E3DA8C73E5}"/>
</file>

<file path=customXml/itemProps2.xml><?xml version="1.0" encoding="utf-8"?>
<ds:datastoreItem xmlns:ds="http://schemas.openxmlformats.org/officeDocument/2006/customXml" ds:itemID="{5401D1A2-59AF-4128-9DC9-91CDF3DAD378}"/>
</file>

<file path=customXml/itemProps3.xml><?xml version="1.0" encoding="utf-8"?>
<ds:datastoreItem xmlns:ds="http://schemas.openxmlformats.org/officeDocument/2006/customXml" ds:itemID="{C8D22A9E-B59C-4B82-9F68-9C684923ED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Region</vt:lpstr>
      <vt:lpstr>Country</vt:lpstr>
      <vt:lpstr>Grade</vt:lpstr>
      <vt:lpstr>Rail Billings - Nutrien</vt:lpstr>
      <vt:lpstr>Country!Print_Area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Ken P. Hobbs</cp:lastModifiedBy>
  <dcterms:created xsi:type="dcterms:W3CDTF">2019-09-06T15:10:54Z</dcterms:created>
  <dcterms:modified xsi:type="dcterms:W3CDTF">2019-10-08T13:35:47Z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