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F0E7F49C-7205-47B5-BEDF-600D54D446C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gion" sheetId="5" r:id="rId1"/>
    <sheet name="Country" sheetId="2" r:id="rId2"/>
    <sheet name="Grade" sheetId="3" r:id="rId3"/>
    <sheet name="Rail Billings - Nutrien" sheetId="4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Country!$A$1:$X$12</definedName>
    <definedName name="_xlnm.Print_Area" localSheetId="2">Grade!$A$1:$W$24</definedName>
    <definedName name="_xlnm.Print_Area" localSheetId="0">Region!$A$1:$Y$37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5" l="1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Y37" i="5"/>
  <c r="X37" i="5"/>
  <c r="W37" i="5"/>
  <c r="V37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Y36" i="5"/>
  <c r="X36" i="5"/>
  <c r="W36" i="5"/>
  <c r="V36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Y35" i="5"/>
  <c r="X35" i="5"/>
  <c r="W35" i="5"/>
  <c r="V35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Y34" i="5"/>
  <c r="X34" i="5"/>
  <c r="W34" i="5"/>
  <c r="V34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Y33" i="5"/>
  <c r="X33" i="5"/>
  <c r="W33" i="5"/>
  <c r="V33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Y32" i="5"/>
  <c r="X32" i="5"/>
  <c r="W32" i="5"/>
  <c r="V32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Y31" i="5"/>
  <c r="X31" i="5"/>
  <c r="W31" i="5"/>
  <c r="V31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Y30" i="5"/>
  <c r="X30" i="5"/>
  <c r="W30" i="5"/>
  <c r="V30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Y29" i="5"/>
  <c r="X29" i="5"/>
  <c r="W29" i="5"/>
  <c r="V29" i="5"/>
  <c r="U29" i="5"/>
  <c r="T29" i="5"/>
  <c r="S29" i="5"/>
  <c r="R29" i="5"/>
  <c r="R22" i="5" s="1"/>
  <c r="Q29" i="5"/>
  <c r="P29" i="5"/>
  <c r="O29" i="5"/>
  <c r="M29" i="5"/>
  <c r="L29" i="5"/>
  <c r="K29" i="5"/>
  <c r="J29" i="5"/>
  <c r="I29" i="5"/>
  <c r="I22" i="5" s="1"/>
  <c r="H29" i="5"/>
  <c r="G29" i="5"/>
  <c r="G22" i="5" s="1"/>
  <c r="F29" i="5"/>
  <c r="E29" i="5"/>
  <c r="D29" i="5"/>
  <c r="Y28" i="5"/>
  <c r="X28" i="5"/>
  <c r="W28" i="5"/>
  <c r="V28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Y27" i="5"/>
  <c r="X27" i="5"/>
  <c r="W27" i="5"/>
  <c r="V27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Y26" i="5"/>
  <c r="X26" i="5"/>
  <c r="W26" i="5"/>
  <c r="V26" i="5"/>
  <c r="U26" i="5"/>
  <c r="T26" i="5"/>
  <c r="S26" i="5"/>
  <c r="R26" i="5"/>
  <c r="Q26" i="5"/>
  <c r="Q22" i="5" s="1"/>
  <c r="P26" i="5"/>
  <c r="O26" i="5"/>
  <c r="M26" i="5"/>
  <c r="L26" i="5"/>
  <c r="K26" i="5"/>
  <c r="J26" i="5"/>
  <c r="I26" i="5"/>
  <c r="H26" i="5"/>
  <c r="G26" i="5"/>
  <c r="F26" i="5"/>
  <c r="E26" i="5"/>
  <c r="D26" i="5"/>
  <c r="Y25" i="5"/>
  <c r="X25" i="5"/>
  <c r="W25" i="5"/>
  <c r="V25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Y24" i="5"/>
  <c r="X24" i="5"/>
  <c r="W24" i="5"/>
  <c r="V24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Y23" i="5"/>
  <c r="Y22" i="5" s="1"/>
  <c r="X23" i="5"/>
  <c r="W23" i="5"/>
  <c r="V23" i="5"/>
  <c r="V22" i="5" s="1"/>
  <c r="U23" i="5"/>
  <c r="U22" i="5" s="1"/>
  <c r="T23" i="5"/>
  <c r="T22" i="5" s="1"/>
  <c r="S23" i="5"/>
  <c r="R23" i="5"/>
  <c r="Q23" i="5"/>
  <c r="P23" i="5"/>
  <c r="O23" i="5"/>
  <c r="N22" i="5"/>
  <c r="M23" i="5"/>
  <c r="M22" i="5" s="1"/>
  <c r="L23" i="5"/>
  <c r="L22" i="5" s="1"/>
  <c r="K23" i="5"/>
  <c r="J23" i="5"/>
  <c r="I23" i="5"/>
  <c r="H23" i="5"/>
  <c r="G23" i="5"/>
  <c r="F23" i="5"/>
  <c r="F22" i="5" s="1"/>
  <c r="E23" i="5"/>
  <c r="E22" i="5" s="1"/>
  <c r="D23" i="5"/>
  <c r="O22" i="5"/>
  <c r="D22" i="5"/>
  <c r="P22" i="5" l="1"/>
  <c r="H22" i="5"/>
  <c r="J22" i="5"/>
  <c r="K22" i="5"/>
  <c r="S22" i="5"/>
  <c r="W22" i="5"/>
  <c r="X22" i="5"/>
  <c r="AP21" i="4"/>
  <c r="AB21" i="4"/>
  <c r="N21" i="4"/>
  <c r="AP20" i="4"/>
  <c r="AB20" i="4"/>
  <c r="N20" i="4"/>
  <c r="AP19" i="4"/>
  <c r="AB19" i="4"/>
  <c r="N19" i="4"/>
  <c r="AP18" i="4"/>
  <c r="AB18" i="4"/>
  <c r="N18" i="4"/>
  <c r="AP17" i="4"/>
  <c r="AB17" i="4"/>
  <c r="N17" i="4"/>
  <c r="AP16" i="4"/>
  <c r="AB16" i="4"/>
  <c r="N16" i="4"/>
  <c r="AP15" i="4"/>
  <c r="AB15" i="4"/>
  <c r="N15" i="4"/>
  <c r="AP14" i="4"/>
  <c r="AB14" i="4"/>
  <c r="N14" i="4"/>
  <c r="AO13" i="4"/>
  <c r="AN13" i="4"/>
  <c r="AM13" i="4"/>
  <c r="AL13" i="4"/>
  <c r="AK13" i="4"/>
  <c r="AJ13" i="4"/>
  <c r="AI13" i="4"/>
  <c r="AH13" i="4"/>
  <c r="AP13" i="4" s="1"/>
  <c r="AG13" i="4"/>
  <c r="AF13" i="4"/>
  <c r="AE13" i="4"/>
  <c r="AD13" i="4"/>
  <c r="AA13" i="4"/>
  <c r="Z13" i="4"/>
  <c r="Y13" i="4"/>
  <c r="X13" i="4"/>
  <c r="W13" i="4"/>
  <c r="V13" i="4"/>
  <c r="U13" i="4"/>
  <c r="T13" i="4"/>
  <c r="S13" i="4"/>
  <c r="R13" i="4"/>
  <c r="Q13" i="4"/>
  <c r="P13" i="4"/>
  <c r="M13" i="4"/>
  <c r="L13" i="4"/>
  <c r="K13" i="4"/>
  <c r="J13" i="4"/>
  <c r="I13" i="4"/>
  <c r="H13" i="4"/>
  <c r="G13" i="4"/>
  <c r="F13" i="4"/>
  <c r="N13" i="4" s="1"/>
  <c r="E13" i="4"/>
  <c r="D13" i="4"/>
  <c r="C13" i="4"/>
  <c r="B13" i="4"/>
  <c r="AP12" i="4"/>
  <c r="AB12" i="4"/>
  <c r="N12" i="4"/>
  <c r="AP11" i="4"/>
  <c r="AB11" i="4"/>
  <c r="N11" i="4"/>
  <c r="AP10" i="4"/>
  <c r="AB10" i="4"/>
  <c r="N10" i="4"/>
  <c r="AP9" i="4"/>
  <c r="AB9" i="4"/>
  <c r="N9" i="4"/>
  <c r="AP8" i="4"/>
  <c r="AB8" i="4"/>
  <c r="N8" i="4"/>
  <c r="AP7" i="4"/>
  <c r="AB7" i="4"/>
  <c r="N7" i="4"/>
  <c r="AO6" i="4"/>
  <c r="AO5" i="4" s="1"/>
  <c r="AN6" i="4"/>
  <c r="AN5" i="4" s="1"/>
  <c r="AM6" i="4"/>
  <c r="AL6" i="4"/>
  <c r="AK6" i="4"/>
  <c r="AK5" i="4" s="1"/>
  <c r="AJ6" i="4"/>
  <c r="AI6" i="4"/>
  <c r="AI5" i="4" s="1"/>
  <c r="AH6" i="4"/>
  <c r="AG6" i="4"/>
  <c r="AG5" i="4" s="1"/>
  <c r="AF6" i="4"/>
  <c r="AE6" i="4"/>
  <c r="AD6" i="4"/>
  <c r="AA6" i="4"/>
  <c r="Z6" i="4"/>
  <c r="Z5" i="4" s="1"/>
  <c r="Y6" i="4"/>
  <c r="X6" i="4"/>
  <c r="W6" i="4"/>
  <c r="V6" i="4"/>
  <c r="V5" i="4" s="1"/>
  <c r="U6" i="4"/>
  <c r="T6" i="4"/>
  <c r="T5" i="4" s="1"/>
  <c r="S6" i="4"/>
  <c r="R6" i="4"/>
  <c r="R5" i="4" s="1"/>
  <c r="Q6" i="4"/>
  <c r="P6" i="4"/>
  <c r="M6" i="4"/>
  <c r="L6" i="4"/>
  <c r="L5" i="4" s="1"/>
  <c r="K6" i="4"/>
  <c r="K5" i="4" s="1"/>
  <c r="J6" i="4"/>
  <c r="I6" i="4"/>
  <c r="I5" i="4" s="1"/>
  <c r="H6" i="4"/>
  <c r="G6" i="4"/>
  <c r="G5" i="4" s="1"/>
  <c r="F6" i="4"/>
  <c r="E6" i="4"/>
  <c r="D6" i="4"/>
  <c r="C6" i="4"/>
  <c r="C5" i="4" s="1"/>
  <c r="B6" i="4"/>
  <c r="AM5" i="4"/>
  <c r="AL5" i="4"/>
  <c r="AJ5" i="4"/>
  <c r="AF5" i="4"/>
  <c r="AE5" i="4"/>
  <c r="AD5" i="4"/>
  <c r="AA5" i="4"/>
  <c r="Y5" i="4"/>
  <c r="W5" i="4"/>
  <c r="U5" i="4"/>
  <c r="S5" i="4"/>
  <c r="Q5" i="4"/>
  <c r="M5" i="4"/>
  <c r="J5" i="4"/>
  <c r="H5" i="4"/>
  <c r="E5" i="4"/>
  <c r="D5" i="4"/>
  <c r="B5" i="4"/>
  <c r="AC1" i="4"/>
  <c r="O1" i="4"/>
  <c r="AH5" i="4" l="1"/>
  <c r="AP5" i="4" s="1"/>
  <c r="AB13" i="4"/>
  <c r="F5" i="4"/>
  <c r="P5" i="4"/>
  <c r="AB5" i="4" s="1"/>
  <c r="X5" i="4"/>
  <c r="N6" i="4"/>
  <c r="AP6" i="4"/>
  <c r="N5" i="4"/>
  <c r="AB6" i="4"/>
</calcChain>
</file>

<file path=xl/sharedStrings.xml><?xml version="1.0" encoding="utf-8"?>
<sst xmlns="http://schemas.openxmlformats.org/spreadsheetml/2006/main" count="367" uniqueCount="70">
  <si>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</si>
  <si>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</si>
  <si>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</si>
  <si>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</si>
  <si>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All_Grades</t>
  </si>
  <si>
    <t>Asia</t>
  </si>
  <si>
    <t xml:space="preserve">  STD _P</t>
  </si>
  <si>
    <t xml:space="preserve">  PRM _P</t>
  </si>
  <si>
    <t>Latin America</t>
  </si>
  <si>
    <t>Oceania</t>
  </si>
  <si>
    <t>Europe</t>
  </si>
  <si>
    <t>Africa</t>
  </si>
  <si>
    <t>Allocation %:</t>
  </si>
  <si>
    <t>Netback Forecast, by Country</t>
  </si>
  <si>
    <t>Brazil</t>
  </si>
  <si>
    <t>China</t>
  </si>
  <si>
    <t>India</t>
  </si>
  <si>
    <t>Netback Forecast, by Grade</t>
  </si>
  <si>
    <t xml:space="preserve">    ISTD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</si>
  <si>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</si>
  <si>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</si>
  <si>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</si>
  <si>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</si>
  <si>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</si>
  <si>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</si>
  <si>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</si>
  <si>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</si>
  <si>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</si>
  <si>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</si>
  <si>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</si>
  <si>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</si>
  <si>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</si>
  <si>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</si>
  <si>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</si>
  <si>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</si>
  <si>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</si>
  <si>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Nov-19 YTD
 Actual</t>
  </si>
  <si>
    <t>Dec-19
 Forecast</t>
  </si>
  <si>
    <t>Jan-20
 Forecast</t>
  </si>
  <si>
    <t>Feb-20
 Forecast</t>
  </si>
  <si>
    <t>Mar-20
 Forecast</t>
  </si>
  <si>
    <t>Qtr 1 2019 
Actual</t>
  </si>
  <si>
    <t>Qtr 2 2019 
Actual</t>
  </si>
  <si>
    <t>Qtr 3 2019 
Actual</t>
  </si>
  <si>
    <t>Qtr 4 2019 
Forecast</t>
  </si>
  <si>
    <t>2019 
Forecast</t>
  </si>
  <si>
    <t>Qtr 1 2020 
Forecast</t>
  </si>
  <si>
    <t>0.00</t>
  </si>
  <si>
    <t>Dec-19 
Forecast</t>
  </si>
  <si>
    <t>Jan-20 
Forecast</t>
  </si>
  <si>
    <t>Feb-20 
Forecast</t>
  </si>
  <si>
    <t>Mar-20 
Forecast</t>
  </si>
  <si>
    <t>Two Year Rail Billings Forecast, by Grade - Nutrien</t>
  </si>
  <si>
    <t>2019 Forecasted Rail Billings (MT)</t>
  </si>
  <si>
    <t>2020 Forecasted Rail Billings (MT)</t>
  </si>
  <si>
    <t>2021 Forecasted Rail Billings (MT)</t>
  </si>
  <si>
    <t>Total 
2019</t>
  </si>
  <si>
    <t>Total 
2020</t>
  </si>
  <si>
    <t>Total 
2021</t>
  </si>
  <si>
    <t>Actual</t>
  </si>
  <si>
    <t>Forecast</t>
  </si>
  <si>
    <t xml:space="preserve">    IFSS</t>
  </si>
  <si>
    <t xml:space="preserve">    RSST</t>
  </si>
  <si>
    <t xml:space="preserve">    GRNS</t>
  </si>
  <si>
    <t>All_Regions</t>
  </si>
  <si>
    <t xml:space="preserve">  AS</t>
  </si>
  <si>
    <t xml:space="preserve">  LA</t>
  </si>
  <si>
    <t xml:space="preserve">  OC</t>
  </si>
  <si>
    <t xml:space="preserve">  EU</t>
  </si>
  <si>
    <t xml:space="preserve"> 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</si>
</sst>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sz val="9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lightGray">
        <fgColor theme="9"/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77">
    <xf numFmtId="0" fontId="0" fillId="0" borderId="0" xfId="0"/>
    <xf numFmtId="0" fontId="4" fillId="2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 applyBorder="1"/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0" fontId="3" fillId="5" borderId="7" xfId="0" applyFont="1" applyFill="1" applyBorder="1"/>
    <xf numFmtId="0" fontId="10" fillId="5" borderId="8" xfId="5" applyFont="1" applyFill="1" applyBorder="1" applyAlignment="1">
      <alignment horizontal="left"/>
    </xf>
    <xf numFmtId="164" fontId="17" fillId="5" borderId="9" xfId="1" applyNumberFormat="1" applyFont="1" applyFill="1" applyBorder="1"/>
    <xf numFmtId="43" fontId="16" fillId="5" borderId="10" xfId="1" applyFont="1" applyFill="1" applyBorder="1"/>
    <xf numFmtId="164" fontId="18" fillId="4" borderId="2" xfId="1" applyNumberFormat="1" applyFont="1" applyFill="1" applyBorder="1"/>
    <xf numFmtId="0" fontId="13" fillId="4" borderId="11" xfId="0" applyFont="1" applyFill="1" applyBorder="1"/>
    <xf numFmtId="0" fontId="14" fillId="4" borderId="11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12" xfId="3" applyNumberFormat="1" applyFont="1" applyFill="1" applyBorder="1"/>
    <xf numFmtId="0" fontId="3" fillId="5" borderId="13" xfId="0" applyFont="1" applyFill="1" applyBorder="1"/>
    <xf numFmtId="0" fontId="10" fillId="5" borderId="14" xfId="5" applyFont="1" applyFill="1" applyBorder="1" applyAlignment="1">
      <alignment horizontal="left"/>
    </xf>
    <xf numFmtId="164" fontId="15" fillId="5" borderId="5" xfId="1" applyNumberFormat="1" applyFont="1" applyFill="1" applyBorder="1" applyAlignment="1">
      <alignment horizontal="right"/>
    </xf>
    <xf numFmtId="43" fontId="16" fillId="5" borderId="12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0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164" fontId="15" fillId="4" borderId="2" xfId="1" applyNumberFormat="1" applyFont="1" applyFill="1" applyBorder="1" applyAlignment="1">
      <alignment horizontal="right"/>
    </xf>
    <xf numFmtId="0" fontId="10" fillId="5" borderId="15" xfId="5" applyFont="1" applyFill="1" applyBorder="1" applyAlignment="1">
      <alignment horizontal="left"/>
    </xf>
    <xf numFmtId="164" fontId="15" fillId="5" borderId="16" xfId="1" applyNumberFormat="1" applyFont="1" applyFill="1" applyBorder="1" applyAlignment="1">
      <alignment horizontal="right"/>
    </xf>
    <xf numFmtId="43" fontId="16" fillId="5" borderId="15" xfId="1" applyFont="1" applyFill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8" borderId="0" xfId="1" applyNumberFormat="1" applyFont="1" applyFill="1" applyBorder="1"/>
    <xf numFmtId="164" fontId="15" fillId="4" borderId="0" xfId="1" applyNumberFormat="1" applyFont="1" applyFill="1" applyBorder="1"/>
    <xf numFmtId="164" fontId="15" fillId="9" borderId="0" xfId="1" applyNumberFormat="1" applyFont="1" applyFill="1" applyBorder="1"/>
    <xf numFmtId="0" fontId="10" fillId="5" borderId="17" xfId="5" applyFont="1" applyFill="1" applyBorder="1" applyAlignment="1">
      <alignment horizontal="left"/>
    </xf>
    <xf numFmtId="164" fontId="15" fillId="5" borderId="17" xfId="1" applyNumberFormat="1" applyFont="1" applyFill="1" applyBorder="1"/>
    <xf numFmtId="164" fontId="15" fillId="10" borderId="17" xfId="1" applyNumberFormat="1" applyFont="1" applyFill="1" applyBorder="1"/>
    <xf numFmtId="0" fontId="9" fillId="3" borderId="0" xfId="4" applyFont="1" applyFill="1" applyBorder="1" applyAlignment="1">
      <alignment horizontal="left"/>
    </xf>
    <xf numFmtId="0" fontId="9" fillId="4" borderId="0" xfId="4" applyFont="1" applyFill="1" applyBorder="1" applyAlignment="1">
      <alignment horizontal="left"/>
    </xf>
    <xf numFmtId="0" fontId="9" fillId="5" borderId="4" xfId="4" applyFont="1" applyFill="1" applyBorder="1" applyAlignment="1">
      <alignment horizontal="left"/>
    </xf>
    <xf numFmtId="0" fontId="9" fillId="5" borderId="8" xfId="4" applyFont="1" applyFill="1" applyBorder="1" applyAlignment="1">
      <alignment horizontal="left"/>
    </xf>
    <xf numFmtId="0" fontId="9" fillId="4" borderId="11" xfId="4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0" borderId="0" xfId="0" applyFont="1" applyFill="1" applyBorder="1" applyAlignment="1"/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</cellXfs>
  <cellStyles count="6">
    <cellStyle name="_Row1" xfId="4" xr:uid="{00000000-0005-0000-0000-000000000000}"/>
    <cellStyle name="_Row2" xfId="5" xr:uid="{00000000-0005-0000-0000-000001000000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AF37"/>
  <sheetViews>
    <sheetView showGridLines="0" tabSelected="1" zoomScaleNormal="100" workbookViewId="0">
      <selection sqref="A1:Y1"/>
    </sheetView>
  </sheetViews>
  <sheetFormatPr defaultRowHeight="15" outlineLevelCol="1" x14ac:dyDescent="0.25"/>
  <cols>
    <col min="1" max="1" width="14" customWidth="1"/>
    <col min="2" max="2" width="4.42578125" hidden="1" customWidth="1" outlineLevel="1"/>
    <col min="3" max="3" width="8.42578125" customWidth="1" collapsed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11.7109375" customWidth="1"/>
    <col min="9" max="9" width="14.7109375" customWidth="1"/>
    <col min="10" max="10" width="11.7109375" customWidth="1"/>
    <col min="11" max="11" width="14.7109375" customWidth="1"/>
    <col min="12" max="12" width="11.7109375" customWidth="1"/>
    <col min="13" max="13" width="14.7109375" customWidth="1"/>
    <col min="14" max="14" width="11.7109375" customWidth="1"/>
    <col min="15" max="15" width="14.7109375" customWidth="1"/>
    <col min="16" max="16" width="11.7109375" customWidth="1"/>
    <col min="17" max="17" width="14.7109375" customWidth="1"/>
    <col min="18" max="18" width="11.7109375" customWidth="1"/>
    <col min="19" max="19" width="14.7109375" customWidth="1"/>
    <col min="20" max="20" width="11.7109375" customWidth="1"/>
    <col min="21" max="21" width="14.7109375" customWidth="1"/>
    <col min="22" max="22" width="11.7109375" customWidth="1"/>
    <col min="23" max="23" width="14.7109375" customWidth="1"/>
    <col min="24" max="24" width="11.7109375" customWidth="1"/>
    <col min="25" max="25" width="14.710937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2" ht="27.75" x14ac:dyDescent="0.6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 spans="1:32" s="2" customFormat="1" ht="37.5" customHeight="1" x14ac:dyDescent="0.4">
      <c r="A2" s="1"/>
      <c r="B2" s="1"/>
      <c r="C2" s="1"/>
      <c r="D2" s="71" t="s">
        <v>36</v>
      </c>
      <c r="E2" s="71"/>
      <c r="F2" s="71" t="s">
        <v>37</v>
      </c>
      <c r="G2" s="71"/>
      <c r="H2" s="71" t="s">
        <v>38</v>
      </c>
      <c r="I2" s="71"/>
      <c r="J2" s="71" t="s">
        <v>39</v>
      </c>
      <c r="K2" s="71"/>
      <c r="L2" s="71" t="s">
        <v>40</v>
      </c>
      <c r="M2" s="71"/>
      <c r="N2" s="71" t="s">
        <v>41</v>
      </c>
      <c r="O2" s="71"/>
      <c r="P2" s="71" t="s">
        <v>42</v>
      </c>
      <c r="Q2" s="71"/>
      <c r="R2" s="71" t="s">
        <v>43</v>
      </c>
      <c r="S2" s="71"/>
      <c r="T2" s="71" t="s">
        <v>44</v>
      </c>
      <c r="U2" s="71"/>
      <c r="V2" s="71" t="s">
        <v>45</v>
      </c>
      <c r="W2" s="71"/>
      <c r="X2" s="71" t="s">
        <v>46</v>
      </c>
      <c r="Y2" s="71"/>
    </row>
    <row r="3" spans="1:32" ht="17.25" x14ac:dyDescent="0.4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X3" s="4" t="s">
        <v>1</v>
      </c>
      <c r="Y3" s="5" t="s">
        <v>2</v>
      </c>
      <c r="AA3" s="72"/>
      <c r="AB3" s="72"/>
      <c r="AC3" s="72"/>
      <c r="AD3" s="72"/>
      <c r="AE3" s="72"/>
      <c r="AF3" s="72"/>
    </row>
    <row r="4" spans="1:32" x14ac:dyDescent="0.25">
      <c r="A4" s="6" t="s">
        <v>3</v>
      </c>
      <c r="B4" s="64" t="s">
        <v>64</v>
      </c>
      <c r="C4" s="7" t="s">
        <v>4</v>
      </c>
      <c r="D4" s="8">
        <v>11048419.09</v>
      </c>
      <c r="E4" s="9">
        <v>226.43517997820999</v>
      </c>
      <c r="F4" s="8">
        <v>536754.97</v>
      </c>
      <c r="G4" s="9">
        <v>193.31267272432001</v>
      </c>
      <c r="H4" s="8">
        <v>793818</v>
      </c>
      <c r="I4" s="9">
        <v>172.82367851043</v>
      </c>
      <c r="J4" s="8">
        <v>746695</v>
      </c>
      <c r="K4" s="9">
        <v>183.45183695771999</v>
      </c>
      <c r="L4" s="8">
        <v>787207</v>
      </c>
      <c r="M4" s="9">
        <v>175.82675455220999</v>
      </c>
      <c r="N4" s="8">
        <v>3117646.32</v>
      </c>
      <c r="O4" s="9">
        <v>222.35584970702999</v>
      </c>
      <c r="P4" s="8">
        <v>3289270.53</v>
      </c>
      <c r="Q4" s="9">
        <v>234.81298159954025</v>
      </c>
      <c r="R4" s="8">
        <v>3352431.41</v>
      </c>
      <c r="S4" s="9">
        <v>229.44188054317266</v>
      </c>
      <c r="T4" s="8">
        <v>1825825.8</v>
      </c>
      <c r="U4" s="9">
        <v>203.04993984571803</v>
      </c>
      <c r="V4" s="8">
        <v>11585174.060000001</v>
      </c>
      <c r="W4" s="9">
        <v>224.90057460281</v>
      </c>
      <c r="X4" s="8">
        <v>2327720</v>
      </c>
      <c r="Y4" s="9">
        <v>177.24862448907999</v>
      </c>
    </row>
    <row r="5" spans="1:32" x14ac:dyDescent="0.25">
      <c r="A5" s="10" t="s">
        <v>5</v>
      </c>
      <c r="B5" s="65" t="s">
        <v>65</v>
      </c>
      <c r="C5" s="11" t="s">
        <v>4</v>
      </c>
      <c r="D5" s="12">
        <v>6532589</v>
      </c>
      <c r="E5" s="13">
        <v>216.01106192118999</v>
      </c>
      <c r="F5" s="12">
        <v>309093</v>
      </c>
      <c r="G5" s="13">
        <v>193.46173324929001</v>
      </c>
      <c r="H5" s="12">
        <v>648155</v>
      </c>
      <c r="I5" s="13">
        <v>170.31006703781</v>
      </c>
      <c r="J5" s="12">
        <v>559771</v>
      </c>
      <c r="K5" s="13">
        <v>182.76396706748</v>
      </c>
      <c r="L5" s="12">
        <v>454236</v>
      </c>
      <c r="M5" s="13">
        <v>175.88854330767001</v>
      </c>
      <c r="N5" s="12">
        <v>2264391</v>
      </c>
      <c r="O5" s="13">
        <v>213.94961729432001</v>
      </c>
      <c r="P5" s="12">
        <v>2002346</v>
      </c>
      <c r="Q5" s="13">
        <v>223.43203046716204</v>
      </c>
      <c r="R5" s="12">
        <v>1652797</v>
      </c>
      <c r="S5" s="13">
        <v>219.68839051698424</v>
      </c>
      <c r="T5" s="12">
        <v>922148</v>
      </c>
      <c r="U5" s="13">
        <v>190.80995825628858</v>
      </c>
      <c r="V5" s="12">
        <v>6841682</v>
      </c>
      <c r="W5" s="13">
        <v>214.99233002936001</v>
      </c>
      <c r="X5" s="12">
        <v>1662162</v>
      </c>
      <c r="Y5" s="13">
        <v>176.02868942264999</v>
      </c>
    </row>
    <row r="6" spans="1:32" x14ac:dyDescent="0.25">
      <c r="A6" s="14"/>
      <c r="B6" s="66" t="s">
        <v>65</v>
      </c>
      <c r="C6" s="15" t="s">
        <v>6</v>
      </c>
      <c r="D6" s="16">
        <v>4513029</v>
      </c>
      <c r="E6" s="17">
        <v>211.06649313514001</v>
      </c>
      <c r="F6" s="16">
        <v>153636</v>
      </c>
      <c r="G6" s="17">
        <v>178.02995672040001</v>
      </c>
      <c r="H6" s="16">
        <v>444529</v>
      </c>
      <c r="I6" s="17">
        <v>166.56158179847</v>
      </c>
      <c r="J6" s="16">
        <v>395871</v>
      </c>
      <c r="K6" s="17">
        <v>172.43841847725</v>
      </c>
      <c r="L6" s="16">
        <v>304700</v>
      </c>
      <c r="M6" s="17">
        <v>171.5710857338</v>
      </c>
      <c r="N6" s="16">
        <v>1461540</v>
      </c>
      <c r="O6" s="17">
        <v>208.47817128317001</v>
      </c>
      <c r="P6" s="16">
        <v>1465477</v>
      </c>
      <c r="Q6" s="17">
        <v>217.75796423301085</v>
      </c>
      <c r="R6" s="16">
        <v>1198247</v>
      </c>
      <c r="S6" s="17">
        <v>213.96795472527785</v>
      </c>
      <c r="T6" s="16">
        <v>541401</v>
      </c>
      <c r="U6" s="17">
        <v>184.14461817524534</v>
      </c>
      <c r="V6" s="16">
        <v>4666665</v>
      </c>
      <c r="W6" s="17">
        <v>209.97886389486001</v>
      </c>
      <c r="X6" s="16">
        <v>1145100</v>
      </c>
      <c r="Y6" s="17">
        <v>169.92623559461001</v>
      </c>
    </row>
    <row r="7" spans="1:32" x14ac:dyDescent="0.25">
      <c r="A7" s="18"/>
      <c r="B7" s="67" t="s">
        <v>65</v>
      </c>
      <c r="C7" s="19" t="s">
        <v>7</v>
      </c>
      <c r="D7" s="20">
        <v>2019560</v>
      </c>
      <c r="E7" s="21">
        <v>227.06048967967999</v>
      </c>
      <c r="F7" s="20">
        <v>155457</v>
      </c>
      <c r="G7" s="21">
        <v>208.71274426063999</v>
      </c>
      <c r="H7" s="20">
        <v>203626</v>
      </c>
      <c r="I7" s="21">
        <v>178.49325776473</v>
      </c>
      <c r="J7" s="20">
        <v>163900</v>
      </c>
      <c r="K7" s="21">
        <v>207.70347436439999</v>
      </c>
      <c r="L7" s="20">
        <v>149536</v>
      </c>
      <c r="M7" s="21">
        <v>184.6859521106</v>
      </c>
      <c r="N7" s="20">
        <v>802851</v>
      </c>
      <c r="O7" s="21">
        <v>223.91004233351001</v>
      </c>
      <c r="P7" s="20">
        <v>536869</v>
      </c>
      <c r="Q7" s="21">
        <v>238.92037783425752</v>
      </c>
      <c r="R7" s="20">
        <v>454550</v>
      </c>
      <c r="S7" s="21">
        <v>234.76812877703222</v>
      </c>
      <c r="T7" s="20">
        <v>380747</v>
      </c>
      <c r="U7" s="21">
        <v>200.28770013007852</v>
      </c>
      <c r="V7" s="20">
        <v>2175017</v>
      </c>
      <c r="W7" s="21">
        <v>225.74910431597999</v>
      </c>
      <c r="X7" s="20">
        <v>517062</v>
      </c>
      <c r="Y7" s="21">
        <v>189.54335474032001</v>
      </c>
    </row>
    <row r="8" spans="1:32" x14ac:dyDescent="0.25">
      <c r="A8" s="10" t="s">
        <v>8</v>
      </c>
      <c r="B8" s="65" t="s">
        <v>66</v>
      </c>
      <c r="C8" s="11" t="s">
        <v>4</v>
      </c>
      <c r="D8" s="22">
        <v>3478744</v>
      </c>
      <c r="E8" s="13">
        <v>246.45615445997001</v>
      </c>
      <c r="F8" s="22">
        <v>127368</v>
      </c>
      <c r="G8" s="13">
        <v>189.53062787120999</v>
      </c>
      <c r="H8" s="22">
        <v>117363</v>
      </c>
      <c r="I8" s="13">
        <v>175.22180161652</v>
      </c>
      <c r="J8" s="22">
        <v>120645</v>
      </c>
      <c r="K8" s="13">
        <v>170.67344011061999</v>
      </c>
      <c r="L8" s="22">
        <v>216071</v>
      </c>
      <c r="M8" s="13">
        <v>167.43888100191</v>
      </c>
      <c r="N8" s="22">
        <v>595830</v>
      </c>
      <c r="O8" s="13">
        <v>256.01614568886998</v>
      </c>
      <c r="P8" s="22">
        <v>971586</v>
      </c>
      <c r="Q8" s="13">
        <v>260.07686932139825</v>
      </c>
      <c r="R8" s="22">
        <v>1465969</v>
      </c>
      <c r="S8" s="13">
        <v>239.70615081307997</v>
      </c>
      <c r="T8" s="22">
        <v>572727</v>
      </c>
      <c r="U8" s="13">
        <v>218.02197933360921</v>
      </c>
      <c r="V8" s="22">
        <v>3606112</v>
      </c>
      <c r="W8" s="13">
        <v>244.44554290088999</v>
      </c>
      <c r="X8" s="22">
        <v>454079</v>
      </c>
      <c r="Y8" s="13">
        <v>170.30987987162999</v>
      </c>
    </row>
    <row r="9" spans="1:32" x14ac:dyDescent="0.25">
      <c r="A9" s="14"/>
      <c r="B9" s="66" t="s">
        <v>66</v>
      </c>
      <c r="C9" s="15" t="s">
        <v>6</v>
      </c>
      <c r="D9" s="16">
        <v>188561</v>
      </c>
      <c r="E9" s="17">
        <v>225.83043646035</v>
      </c>
      <c r="F9" s="16">
        <v>25753</v>
      </c>
      <c r="G9" s="17">
        <v>172.40267228267999</v>
      </c>
      <c r="H9" s="16">
        <v>6812</v>
      </c>
      <c r="I9" s="17">
        <v>174.77102536273</v>
      </c>
      <c r="J9" s="16">
        <v>14500</v>
      </c>
      <c r="K9" s="17">
        <v>157.12879199548999</v>
      </c>
      <c r="L9" s="16">
        <v>32500</v>
      </c>
      <c r="M9" s="17">
        <v>164.32153178685999</v>
      </c>
      <c r="N9" s="16">
        <v>36199</v>
      </c>
      <c r="O9" s="17">
        <v>217.26692852841001</v>
      </c>
      <c r="P9" s="16">
        <v>69082</v>
      </c>
      <c r="Q9" s="17">
        <v>234.44854462088531</v>
      </c>
      <c r="R9" s="16">
        <v>49275</v>
      </c>
      <c r="S9" s="17">
        <v>223.37059294774224</v>
      </c>
      <c r="T9" s="16">
        <v>59758</v>
      </c>
      <c r="U9" s="17">
        <v>200.05845369483583</v>
      </c>
      <c r="V9" s="16">
        <v>214314</v>
      </c>
      <c r="W9" s="17">
        <v>219.41029960103</v>
      </c>
      <c r="X9" s="16">
        <v>53812</v>
      </c>
      <c r="Y9" s="17">
        <v>163.70618991635001</v>
      </c>
    </row>
    <row r="10" spans="1:32" x14ac:dyDescent="0.25">
      <c r="A10" s="18"/>
      <c r="B10" s="67" t="s">
        <v>66</v>
      </c>
      <c r="C10" s="19" t="s">
        <v>7</v>
      </c>
      <c r="D10" s="20">
        <v>3290183</v>
      </c>
      <c r="E10" s="21">
        <v>247.63821819677</v>
      </c>
      <c r="F10" s="20">
        <v>101615</v>
      </c>
      <c r="G10" s="21">
        <v>193.87148542444001</v>
      </c>
      <c r="H10" s="20">
        <v>110551</v>
      </c>
      <c r="I10" s="21">
        <v>175.24957782697001</v>
      </c>
      <c r="J10" s="20">
        <v>106145</v>
      </c>
      <c r="K10" s="21">
        <v>172.523714713</v>
      </c>
      <c r="L10" s="20">
        <v>183571</v>
      </c>
      <c r="M10" s="21">
        <v>167.99078652886999</v>
      </c>
      <c r="N10" s="20">
        <v>559631</v>
      </c>
      <c r="O10" s="21">
        <v>258.52258816969999</v>
      </c>
      <c r="P10" s="20">
        <v>902504</v>
      </c>
      <c r="Q10" s="21">
        <v>262.03858464560818</v>
      </c>
      <c r="R10" s="20">
        <v>1416694</v>
      </c>
      <c r="S10" s="21">
        <v>240.27432898974655</v>
      </c>
      <c r="T10" s="20">
        <v>512969</v>
      </c>
      <c r="U10" s="21">
        <v>220.11462891890153</v>
      </c>
      <c r="V10" s="20">
        <v>3391798</v>
      </c>
      <c r="W10" s="21">
        <v>246.02741868846999</v>
      </c>
      <c r="X10" s="20">
        <v>400267</v>
      </c>
      <c r="Y10" s="21">
        <v>171.19768167360999</v>
      </c>
    </row>
    <row r="11" spans="1:32" x14ac:dyDescent="0.25">
      <c r="A11" s="23" t="s">
        <v>9</v>
      </c>
      <c r="B11" s="68" t="s">
        <v>67</v>
      </c>
      <c r="C11" s="24" t="s">
        <v>4</v>
      </c>
      <c r="D11" s="22">
        <v>416005</v>
      </c>
      <c r="E11" s="13">
        <v>238.04309949328001</v>
      </c>
      <c r="F11" s="22">
        <v>45471</v>
      </c>
      <c r="G11" s="13">
        <v>212.75509052551999</v>
      </c>
      <c r="H11" s="22">
        <v>3800</v>
      </c>
      <c r="I11" s="13">
        <v>219.59165122235001</v>
      </c>
      <c r="J11" s="22">
        <v>46279</v>
      </c>
      <c r="K11" s="13">
        <v>210.63947279892</v>
      </c>
      <c r="L11" s="22">
        <v>58900</v>
      </c>
      <c r="M11" s="13">
        <v>211.49411700319999</v>
      </c>
      <c r="N11" s="22">
        <v>98492</v>
      </c>
      <c r="O11" s="13">
        <v>227.28081423059999</v>
      </c>
      <c r="P11" s="22">
        <v>152686</v>
      </c>
      <c r="Q11" s="13">
        <v>235.67826780975335</v>
      </c>
      <c r="R11" s="22">
        <v>95698</v>
      </c>
      <c r="S11" s="13">
        <v>255.90565570231351</v>
      </c>
      <c r="T11" s="22">
        <v>114600</v>
      </c>
      <c r="U11" s="13">
        <v>225.49330656706806</v>
      </c>
      <c r="V11" s="22">
        <v>461476</v>
      </c>
      <c r="W11" s="13">
        <v>235.55137499239001</v>
      </c>
      <c r="X11" s="22">
        <v>108979</v>
      </c>
      <c r="Y11" s="13">
        <v>211.41353772557</v>
      </c>
    </row>
    <row r="12" spans="1:32" x14ac:dyDescent="0.25">
      <c r="A12" s="14"/>
      <c r="B12" s="66" t="s">
        <v>67</v>
      </c>
      <c r="C12" s="15" t="s">
        <v>6</v>
      </c>
      <c r="D12" s="25">
        <v>23706</v>
      </c>
      <c r="E12" s="26">
        <v>215.39111585674999</v>
      </c>
      <c r="F12" s="25">
        <v>9755</v>
      </c>
      <c r="G12" s="26">
        <v>176.35825331731999</v>
      </c>
      <c r="H12" s="25">
        <v>0</v>
      </c>
      <c r="I12" s="26">
        <v>0</v>
      </c>
      <c r="J12" s="25">
        <v>0</v>
      </c>
      <c r="K12" s="26">
        <v>0</v>
      </c>
      <c r="L12" s="25">
        <v>0</v>
      </c>
      <c r="M12" s="26">
        <v>0</v>
      </c>
      <c r="N12" s="25">
        <v>13891</v>
      </c>
      <c r="O12" s="26">
        <v>208.93357586207</v>
      </c>
      <c r="P12" s="25">
        <v>8780</v>
      </c>
      <c r="Q12" s="26">
        <v>217.3767830068337</v>
      </c>
      <c r="R12" s="25">
        <v>1035</v>
      </c>
      <c r="S12" s="26">
        <v>288.49192792270532</v>
      </c>
      <c r="T12" s="25">
        <v>9755</v>
      </c>
      <c r="U12" s="26">
        <v>176.01055367610456</v>
      </c>
      <c r="V12" s="25">
        <v>33461</v>
      </c>
      <c r="W12" s="26">
        <v>204.01173167599001</v>
      </c>
      <c r="X12" s="25">
        <v>0</v>
      </c>
      <c r="Y12" s="26">
        <v>0</v>
      </c>
    </row>
    <row r="13" spans="1:32" x14ac:dyDescent="0.25">
      <c r="A13" s="14"/>
      <c r="B13" s="66" t="s">
        <v>67</v>
      </c>
      <c r="C13" s="15" t="s">
        <v>7</v>
      </c>
      <c r="D13" s="25">
        <v>392299</v>
      </c>
      <c r="E13" s="26">
        <v>239.41192256977001</v>
      </c>
      <c r="F13" s="25">
        <v>35716</v>
      </c>
      <c r="G13" s="26">
        <v>222.69604547473</v>
      </c>
      <c r="H13" s="25">
        <v>3800</v>
      </c>
      <c r="I13" s="26">
        <v>219.59165122235001</v>
      </c>
      <c r="J13" s="25">
        <v>46279</v>
      </c>
      <c r="K13" s="26">
        <v>210.63947279892</v>
      </c>
      <c r="L13" s="25">
        <v>58900</v>
      </c>
      <c r="M13" s="26">
        <v>211.49411700319999</v>
      </c>
      <c r="N13" s="25">
        <v>84601</v>
      </c>
      <c r="O13" s="26">
        <v>230.29332576329</v>
      </c>
      <c r="P13" s="25">
        <v>143906</v>
      </c>
      <c r="Q13" s="26">
        <v>236.79487890706432</v>
      </c>
      <c r="R13" s="25">
        <v>94663</v>
      </c>
      <c r="S13" s="26">
        <v>255.54937297571385</v>
      </c>
      <c r="T13" s="25">
        <v>104845</v>
      </c>
      <c r="U13" s="26">
        <v>230.09728629382423</v>
      </c>
      <c r="V13" s="25">
        <v>428015</v>
      </c>
      <c r="W13" s="26">
        <v>238.01705494520999</v>
      </c>
      <c r="X13" s="25">
        <v>108979</v>
      </c>
      <c r="Y13" s="26">
        <v>211.41353772557</v>
      </c>
    </row>
    <row r="14" spans="1:32" x14ac:dyDescent="0.25">
      <c r="A14" s="10" t="s">
        <v>10</v>
      </c>
      <c r="B14" s="65" t="s">
        <v>68</v>
      </c>
      <c r="C14" s="11" t="s">
        <v>4</v>
      </c>
      <c r="D14" s="27">
        <v>490479.02</v>
      </c>
      <c r="E14" s="28">
        <v>224.66894376726</v>
      </c>
      <c r="F14" s="27">
        <v>54822.97</v>
      </c>
      <c r="G14" s="28">
        <v>185.13310390795999</v>
      </c>
      <c r="H14" s="27">
        <v>24500</v>
      </c>
      <c r="I14" s="28">
        <v>220.58043874033001</v>
      </c>
      <c r="J14" s="27">
        <v>20000</v>
      </c>
      <c r="K14" s="28">
        <v>216.87597220028999</v>
      </c>
      <c r="L14" s="27">
        <v>58000</v>
      </c>
      <c r="M14" s="28">
        <v>170.36989076596001</v>
      </c>
      <c r="N14" s="27">
        <v>158933.29999999999</v>
      </c>
      <c r="O14" s="28">
        <v>216.32268182376001</v>
      </c>
      <c r="P14" s="27">
        <v>113029.53</v>
      </c>
      <c r="Q14" s="28">
        <v>228.40291244332343</v>
      </c>
      <c r="R14" s="27">
        <v>105194.39</v>
      </c>
      <c r="S14" s="28">
        <v>236.87963418296357</v>
      </c>
      <c r="T14" s="27">
        <v>168144.77</v>
      </c>
      <c r="U14" s="28">
        <v>209.51820156198141</v>
      </c>
      <c r="V14" s="27">
        <v>545301.99</v>
      </c>
      <c r="W14" s="28">
        <v>220.6941331077</v>
      </c>
      <c r="X14" s="27">
        <v>102500</v>
      </c>
      <c r="Y14" s="28">
        <v>191.44579373239</v>
      </c>
    </row>
    <row r="15" spans="1:32" x14ac:dyDescent="0.25">
      <c r="A15" s="14"/>
      <c r="B15" s="66" t="s">
        <v>68</v>
      </c>
      <c r="C15" s="15" t="s">
        <v>6</v>
      </c>
      <c r="D15" s="25">
        <v>39933</v>
      </c>
      <c r="E15" s="26">
        <v>193.18811279643</v>
      </c>
      <c r="F15" s="25">
        <v>8951</v>
      </c>
      <c r="G15" s="26">
        <v>153.64275656231999</v>
      </c>
      <c r="H15" s="25">
        <v>0</v>
      </c>
      <c r="I15" s="26">
        <v>0</v>
      </c>
      <c r="J15" s="25">
        <v>0</v>
      </c>
      <c r="K15" s="26">
        <v>0</v>
      </c>
      <c r="L15" s="25">
        <v>8000</v>
      </c>
      <c r="M15" s="26">
        <v>146.52421789915999</v>
      </c>
      <c r="N15" s="25">
        <v>7112</v>
      </c>
      <c r="O15" s="26">
        <v>201.46928769684999</v>
      </c>
      <c r="P15" s="25">
        <v>0</v>
      </c>
      <c r="Q15" s="26">
        <v>0</v>
      </c>
      <c r="R15" s="25">
        <v>8804</v>
      </c>
      <c r="S15" s="26">
        <v>197.39203174693321</v>
      </c>
      <c r="T15" s="25">
        <v>32968</v>
      </c>
      <c r="U15" s="26">
        <v>182.87114476732893</v>
      </c>
      <c r="V15" s="25">
        <v>48884</v>
      </c>
      <c r="W15" s="26">
        <v>185.94708334607</v>
      </c>
      <c r="X15" s="25">
        <v>8000</v>
      </c>
      <c r="Y15" s="26">
        <v>146.52421789915999</v>
      </c>
    </row>
    <row r="16" spans="1:32" x14ac:dyDescent="0.25">
      <c r="A16" s="14"/>
      <c r="B16" s="66" t="s">
        <v>68</v>
      </c>
      <c r="C16" s="15" t="s">
        <v>7</v>
      </c>
      <c r="D16" s="25">
        <v>450546.02</v>
      </c>
      <c r="E16" s="26">
        <v>227.45916711261</v>
      </c>
      <c r="F16" s="25">
        <v>45871.97</v>
      </c>
      <c r="G16" s="26">
        <v>191.27781709754001</v>
      </c>
      <c r="H16" s="25">
        <v>24500</v>
      </c>
      <c r="I16" s="26">
        <v>220.58043874033001</v>
      </c>
      <c r="J16" s="25">
        <v>20000</v>
      </c>
      <c r="K16" s="26">
        <v>216.87597220028999</v>
      </c>
      <c r="L16" s="25">
        <v>50000</v>
      </c>
      <c r="M16" s="26">
        <v>174.18519842465</v>
      </c>
      <c r="N16" s="25">
        <v>151821.29999999999</v>
      </c>
      <c r="O16" s="26">
        <v>217.01848234075001</v>
      </c>
      <c r="P16" s="25">
        <v>113029.53</v>
      </c>
      <c r="Q16" s="26">
        <v>229.37387728764335</v>
      </c>
      <c r="R16" s="25">
        <v>96390.39</v>
      </c>
      <c r="S16" s="26">
        <v>240.48630961862483</v>
      </c>
      <c r="T16" s="25">
        <v>135176.76999999999</v>
      </c>
      <c r="U16" s="26">
        <v>216.01710051042056</v>
      </c>
      <c r="V16" s="25">
        <v>496417.99</v>
      </c>
      <c r="W16" s="26">
        <v>224.11579552680001</v>
      </c>
      <c r="X16" s="25">
        <v>94500</v>
      </c>
      <c r="Y16" s="26">
        <v>195.24867845900999</v>
      </c>
    </row>
    <row r="17" spans="1:25" x14ac:dyDescent="0.25">
      <c r="A17" s="10" t="s">
        <v>11</v>
      </c>
      <c r="B17" s="65" t="s">
        <v>69</v>
      </c>
      <c r="C17" s="11" t="s">
        <v>4</v>
      </c>
      <c r="D17" s="27">
        <v>130602</v>
      </c>
      <c r="E17" s="28">
        <v>200.69343493668001</v>
      </c>
      <c r="F17" s="27">
        <v>0</v>
      </c>
      <c r="G17" s="28">
        <v>0</v>
      </c>
      <c r="H17" s="27">
        <v>0</v>
      </c>
      <c r="I17" s="28">
        <v>0</v>
      </c>
      <c r="J17" s="27">
        <v>0</v>
      </c>
      <c r="K17" s="28">
        <v>0</v>
      </c>
      <c r="L17" s="27">
        <v>0</v>
      </c>
      <c r="M17" s="28">
        <v>0</v>
      </c>
      <c r="N17" s="27">
        <v>0</v>
      </c>
      <c r="O17" s="28">
        <v>0</v>
      </c>
      <c r="P17" s="27">
        <v>49623</v>
      </c>
      <c r="Q17" s="28">
        <v>211.33540816959876</v>
      </c>
      <c r="R17" s="27">
        <v>32773</v>
      </c>
      <c r="S17" s="28">
        <v>179.69528998871024</v>
      </c>
      <c r="T17" s="27">
        <v>48206</v>
      </c>
      <c r="U17" s="28">
        <v>204.35422232087294</v>
      </c>
      <c r="V17" s="27">
        <v>130602</v>
      </c>
      <c r="W17" s="28">
        <v>200.69343493668001</v>
      </c>
      <c r="X17" s="27">
        <v>0</v>
      </c>
      <c r="Y17" s="28">
        <v>0</v>
      </c>
    </row>
    <row r="18" spans="1:25" x14ac:dyDescent="0.25">
      <c r="A18" s="14"/>
      <c r="B18" s="66" t="s">
        <v>69</v>
      </c>
      <c r="C18" s="15" t="s">
        <v>6</v>
      </c>
      <c r="D18" s="25">
        <v>77442</v>
      </c>
      <c r="E18" s="26">
        <v>192.99454939955001</v>
      </c>
      <c r="F18" s="25">
        <v>0</v>
      </c>
      <c r="G18" s="26">
        <v>0</v>
      </c>
      <c r="H18" s="25">
        <v>0</v>
      </c>
      <c r="I18" s="26">
        <v>0</v>
      </c>
      <c r="J18" s="25">
        <v>0</v>
      </c>
      <c r="K18" s="26">
        <v>0</v>
      </c>
      <c r="L18" s="25">
        <v>0</v>
      </c>
      <c r="M18" s="26">
        <v>0</v>
      </c>
      <c r="N18" s="25">
        <v>0</v>
      </c>
      <c r="O18" s="26">
        <v>0</v>
      </c>
      <c r="P18" s="25">
        <v>23915</v>
      </c>
      <c r="Q18" s="26">
        <v>206.15474590006272</v>
      </c>
      <c r="R18" s="25">
        <v>32773</v>
      </c>
      <c r="S18" s="26">
        <v>179.95997097610839</v>
      </c>
      <c r="T18" s="25">
        <v>20754</v>
      </c>
      <c r="U18" s="26">
        <v>198.78642563361279</v>
      </c>
      <c r="V18" s="25">
        <v>77442</v>
      </c>
      <c r="W18" s="26">
        <v>192.99454939955001</v>
      </c>
      <c r="X18" s="25">
        <v>0</v>
      </c>
      <c r="Y18" s="26">
        <v>0</v>
      </c>
    </row>
    <row r="19" spans="1:25" x14ac:dyDescent="0.25">
      <c r="A19" s="14"/>
      <c r="B19" s="66" t="s">
        <v>69</v>
      </c>
      <c r="C19" s="15" t="s">
        <v>7</v>
      </c>
      <c r="D19" s="25">
        <v>53160</v>
      </c>
      <c r="E19" s="26">
        <v>211.90895588788999</v>
      </c>
      <c r="F19" s="25">
        <v>0</v>
      </c>
      <c r="G19" s="26">
        <v>0</v>
      </c>
      <c r="H19" s="25">
        <v>0</v>
      </c>
      <c r="I19" s="26">
        <v>0</v>
      </c>
      <c r="J19" s="25">
        <v>0</v>
      </c>
      <c r="K19" s="26">
        <v>0</v>
      </c>
      <c r="L19" s="25">
        <v>0</v>
      </c>
      <c r="M19" s="26">
        <v>0</v>
      </c>
      <c r="N19" s="25">
        <v>0</v>
      </c>
      <c r="O19" s="26">
        <v>0</v>
      </c>
      <c r="P19" s="25">
        <v>25708</v>
      </c>
      <c r="Q19" s="26">
        <v>216.15474604792283</v>
      </c>
      <c r="R19" s="25">
        <v>0</v>
      </c>
      <c r="S19" s="26">
        <v>0</v>
      </c>
      <c r="T19" s="25">
        <v>27452</v>
      </c>
      <c r="U19" s="26">
        <v>208.56353502841321</v>
      </c>
      <c r="V19" s="25">
        <v>53160</v>
      </c>
      <c r="W19" s="26">
        <v>211.90895588788999</v>
      </c>
      <c r="X19" s="25">
        <v>0</v>
      </c>
      <c r="Y19" s="26">
        <v>0</v>
      </c>
    </row>
    <row r="20" spans="1:25" ht="7.5" customHeight="1" x14ac:dyDescent="0.25"/>
    <row r="21" spans="1:25" ht="18" x14ac:dyDescent="0.4">
      <c r="A21" s="69" t="s">
        <v>12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 spans="1:25" x14ac:dyDescent="0.25">
      <c r="A22" s="6" t="s">
        <v>3</v>
      </c>
      <c r="B22" s="64" t="s">
        <v>64</v>
      </c>
      <c r="C22" s="7" t="s">
        <v>4</v>
      </c>
      <c r="D22" s="29">
        <f t="shared" ref="D22:Y22" si="0">SUM(D23,D26,D29,D32,D35)</f>
        <v>0.99999999366425196</v>
      </c>
      <c r="E22" s="30">
        <f t="shared" si="0"/>
        <v>1.0008602285424457</v>
      </c>
      <c r="F22" s="29">
        <f t="shared" si="0"/>
        <v>1</v>
      </c>
      <c r="G22" s="30">
        <f t="shared" si="0"/>
        <v>0.99999999999999778</v>
      </c>
      <c r="H22" s="29">
        <f t="shared" si="0"/>
        <v>1.0000000000000002</v>
      </c>
      <c r="I22" s="30">
        <f t="shared" si="0"/>
        <v>1.0000000000000135</v>
      </c>
      <c r="J22" s="29">
        <f t="shared" si="0"/>
        <v>0.99999999999999989</v>
      </c>
      <c r="K22" s="30">
        <f t="shared" si="0"/>
        <v>0.99999999999998801</v>
      </c>
      <c r="L22" s="29">
        <f t="shared" si="0"/>
        <v>0.99999999999999989</v>
      </c>
      <c r="M22" s="30">
        <f t="shared" si="0"/>
        <v>0.99999999999999345</v>
      </c>
      <c r="N22" s="29">
        <f t="shared" si="0"/>
        <v>0.99999999358490421</v>
      </c>
      <c r="O22" s="30">
        <f t="shared" si="0"/>
        <v>1.0007890793272942</v>
      </c>
      <c r="P22" s="29">
        <f t="shared" si="0"/>
        <v>1</v>
      </c>
      <c r="Q22" s="30">
        <f t="shared" si="0"/>
        <v>1</v>
      </c>
      <c r="R22" s="29">
        <f t="shared" si="0"/>
        <v>0.99999999403418072</v>
      </c>
      <c r="S22" s="30">
        <f t="shared" si="0"/>
        <v>1.0007945437876435</v>
      </c>
      <c r="T22" s="29">
        <f t="shared" si="0"/>
        <v>0.9999999835690786</v>
      </c>
      <c r="U22" s="30">
        <f t="shared" si="0"/>
        <v>1.0027251332897253</v>
      </c>
      <c r="V22" s="29">
        <f t="shared" si="0"/>
        <v>0.99999999395779482</v>
      </c>
      <c r="W22" s="30">
        <f t="shared" si="0"/>
        <v>1.0008259709278162</v>
      </c>
      <c r="X22" s="29">
        <f t="shared" si="0"/>
        <v>1</v>
      </c>
      <c r="Y22" s="30">
        <f t="shared" si="0"/>
        <v>1.0000000000000102</v>
      </c>
    </row>
    <row r="23" spans="1:25" x14ac:dyDescent="0.25">
      <c r="A23" s="10" t="s">
        <v>5</v>
      </c>
      <c r="B23" s="65" t="s">
        <v>65</v>
      </c>
      <c r="C23" s="11" t="s">
        <v>4</v>
      </c>
      <c r="D23" s="31">
        <f t="shared" ref="D23:V37" si="1">D5/D$4</f>
        <v>0.5912691170370874</v>
      </c>
      <c r="E23" s="32">
        <f>(D5*E5)/(D$4*E$4)</f>
        <v>0.56404958745666756</v>
      </c>
      <c r="F23" s="31">
        <f t="shared" si="1"/>
        <v>0.57585493805488197</v>
      </c>
      <c r="G23" s="32">
        <f>(F5*G5)/(F$4*G$4)</f>
        <v>0.5762989712274792</v>
      </c>
      <c r="H23" s="31">
        <f t="shared" si="1"/>
        <v>0.81650327908916154</v>
      </c>
      <c r="I23" s="32">
        <f>(H5*I5)/(H$4*I$4)</f>
        <v>0.80462775353942317</v>
      </c>
      <c r="J23" s="31">
        <f t="shared" si="1"/>
        <v>0.74966485646750014</v>
      </c>
      <c r="K23" s="32">
        <f>(J5*K5)/(J$4*K$4)</f>
        <v>0.74685391768876253</v>
      </c>
      <c r="L23" s="31">
        <f t="shared" ref="L23:L37" si="2">L5/L$4</f>
        <v>0.57702230798252552</v>
      </c>
      <c r="M23" s="32">
        <f>(L5*M5)/(L$4*M$4)</f>
        <v>0.57722508423448859</v>
      </c>
      <c r="N23" s="31">
        <f t="shared" ref="N23:N37" si="3">N5/N$4</f>
        <v>0.72631426646239983</v>
      </c>
      <c r="O23" s="32">
        <f>(N5*O5)/(N$4*O$4)</f>
        <v>0.69885572855303324</v>
      </c>
      <c r="P23" s="31">
        <f t="shared" si="1"/>
        <v>0.6087507797663575</v>
      </c>
      <c r="Q23" s="32">
        <f>(P5*Q5)/(P$4*Q$4)</f>
        <v>0.57924575483492657</v>
      </c>
      <c r="R23" s="31">
        <f t="shared" si="1"/>
        <v>0.4930144118891906</v>
      </c>
      <c r="S23" s="32">
        <f>(R5*S5)/(R$4*S$4)</f>
        <v>0.4720565504135758</v>
      </c>
      <c r="T23" s="31">
        <f t="shared" si="1"/>
        <v>0.50505804003864985</v>
      </c>
      <c r="U23" s="32">
        <f>(T5*U5)/(T$4*U$4)</f>
        <v>0.47461281500502739</v>
      </c>
      <c r="V23" s="31">
        <f t="shared" si="1"/>
        <v>0.59055495968957417</v>
      </c>
      <c r="W23" s="32">
        <f>(V5*W5)/(V$4*W$4)</f>
        <v>0.56453740511016892</v>
      </c>
      <c r="X23" s="31">
        <f t="shared" ref="X23:X37" si="4">X5/X$4</f>
        <v>0.71407299847060646</v>
      </c>
      <c r="Y23" s="32">
        <f t="shared" ref="Y23:Y37" si="5">(X5*Y5)/(X$4*Y$4)</f>
        <v>0.70915830481170716</v>
      </c>
    </row>
    <row r="24" spans="1:25" x14ac:dyDescent="0.25">
      <c r="A24" s="14"/>
      <c r="B24" s="66" t="s">
        <v>65</v>
      </c>
      <c r="C24" s="15" t="s">
        <v>6</v>
      </c>
      <c r="D24" s="33">
        <f t="shared" si="1"/>
        <v>0.40847735438319621</v>
      </c>
      <c r="E24" s="34">
        <f t="shared" ref="E24:E37" si="6">(D6*E6)/(D$4*E$4)</f>
        <v>0.38075303812365924</v>
      </c>
      <c r="F24" s="33">
        <f t="shared" si="1"/>
        <v>0.28623116428712342</v>
      </c>
      <c r="G24" s="34">
        <f t="shared" ref="G24:G37" si="7">(F6*G6)/(F$4*G$4)</f>
        <v>0.2636025930009061</v>
      </c>
      <c r="H24" s="33">
        <f t="shared" si="1"/>
        <v>0.55998856160984001</v>
      </c>
      <c r="I24" s="34">
        <f t="shared" ref="I24:I37" si="8">(H6*I6)/(H$4*I$4)</f>
        <v>0.53969792458245747</v>
      </c>
      <c r="J24" s="33">
        <f t="shared" si="1"/>
        <v>0.53016425715988458</v>
      </c>
      <c r="K24" s="34">
        <f t="shared" ref="K24:K37" si="9">(J6*K6)/(J$4*K$4)</f>
        <v>0.49833617124742235</v>
      </c>
      <c r="L24" s="33">
        <f t="shared" si="2"/>
        <v>0.38706464754505487</v>
      </c>
      <c r="M24" s="34">
        <f t="shared" ref="M24:M37" si="10">(L6*M6)/(L$4*M$4)</f>
        <v>0.37769622716181217</v>
      </c>
      <c r="N24" s="33">
        <f t="shared" si="3"/>
        <v>0.46879596015240116</v>
      </c>
      <c r="O24" s="34">
        <f t="shared" ref="O24:O37" si="11">(N6*O6)/(N$4*O$4)</f>
        <v>0.43953745586761811</v>
      </c>
      <c r="P24" s="33">
        <f t="shared" si="1"/>
        <v>0.4455325235896605</v>
      </c>
      <c r="Q24" s="34">
        <f t="shared" ref="Q24:Q37" si="12">(P6*Q6)/(P$4*Q$4)</f>
        <v>0.41317245186187906</v>
      </c>
      <c r="R24" s="33">
        <f t="shared" si="1"/>
        <v>0.35742625380067056</v>
      </c>
      <c r="S24" s="34">
        <f t="shared" ref="S24:S37" si="13">(R6*S6)/(R$4*S$4)</f>
        <v>0.33332085803078659</v>
      </c>
      <c r="T24" s="33">
        <f t="shared" si="1"/>
        <v>0.29652390715477894</v>
      </c>
      <c r="U24" s="34">
        <f t="shared" ref="U24:U37" si="14">(T6*U6)/(T$4*U$4)</f>
        <v>0.26891552740344316</v>
      </c>
      <c r="V24" s="33">
        <f t="shared" si="1"/>
        <v>0.40281354219031906</v>
      </c>
      <c r="W24" s="34">
        <f t="shared" ref="W24:W37" si="15">(V6*W6)/(V$4*W$4)</f>
        <v>0.37608765606742317</v>
      </c>
      <c r="X24" s="33">
        <f t="shared" si="4"/>
        <v>0.4919406114137439</v>
      </c>
      <c r="Y24" s="34">
        <f t="shared" si="5"/>
        <v>0.47161785584857058</v>
      </c>
    </row>
    <row r="25" spans="1:25" x14ac:dyDescent="0.25">
      <c r="A25" s="14"/>
      <c r="B25" s="66" t="s">
        <v>65</v>
      </c>
      <c r="C25" s="15" t="s">
        <v>7</v>
      </c>
      <c r="D25" s="33">
        <f t="shared" si="1"/>
        <v>0.18279176265389116</v>
      </c>
      <c r="E25" s="34">
        <f t="shared" si="6"/>
        <v>0.18329654933300735</v>
      </c>
      <c r="F25" s="33">
        <f t="shared" si="1"/>
        <v>0.2896237737677585</v>
      </c>
      <c r="G25" s="34">
        <f t="shared" si="7"/>
        <v>0.31269637822656238</v>
      </c>
      <c r="H25" s="33">
        <f t="shared" si="1"/>
        <v>0.25651471747932147</v>
      </c>
      <c r="I25" s="34">
        <f t="shared" si="8"/>
        <v>0.26492982895697476</v>
      </c>
      <c r="J25" s="33">
        <f t="shared" si="1"/>
        <v>0.21950059930761556</v>
      </c>
      <c r="K25" s="34">
        <f t="shared" si="9"/>
        <v>0.24851774644135666</v>
      </c>
      <c r="L25" s="33">
        <f t="shared" si="2"/>
        <v>0.1899576604374707</v>
      </c>
      <c r="M25" s="34">
        <f t="shared" si="10"/>
        <v>0.19952885707265292</v>
      </c>
      <c r="N25" s="33">
        <f t="shared" si="3"/>
        <v>0.25751830630999867</v>
      </c>
      <c r="O25" s="34">
        <f t="shared" si="11"/>
        <v>0.25931827268541874</v>
      </c>
      <c r="P25" s="33">
        <f t="shared" si="1"/>
        <v>0.16321825617669702</v>
      </c>
      <c r="Q25" s="34">
        <f t="shared" si="12"/>
        <v>0.16607330297304757</v>
      </c>
      <c r="R25" s="33">
        <f t="shared" si="1"/>
        <v>0.13558815808851998</v>
      </c>
      <c r="S25" s="34">
        <f t="shared" si="13"/>
        <v>0.13873569238278918</v>
      </c>
      <c r="T25" s="33">
        <f t="shared" si="1"/>
        <v>0.20853413288387096</v>
      </c>
      <c r="U25" s="34">
        <f t="shared" si="14"/>
        <v>0.20569728760159237</v>
      </c>
      <c r="V25" s="33">
        <f t="shared" si="1"/>
        <v>0.18774141749925508</v>
      </c>
      <c r="W25" s="34">
        <f t="shared" si="15"/>
        <v>0.18844974904274761</v>
      </c>
      <c r="X25" s="33">
        <f t="shared" si="4"/>
        <v>0.2221323870568625</v>
      </c>
      <c r="Y25" s="34">
        <f t="shared" si="5"/>
        <v>0.23754044896312809</v>
      </c>
    </row>
    <row r="26" spans="1:25" x14ac:dyDescent="0.25">
      <c r="A26" s="10" t="s">
        <v>8</v>
      </c>
      <c r="B26" s="65" t="s">
        <v>66</v>
      </c>
      <c r="C26" s="11" t="s">
        <v>4</v>
      </c>
      <c r="D26" s="31">
        <f t="shared" si="1"/>
        <v>0.31486350867597296</v>
      </c>
      <c r="E26" s="32">
        <f t="shared" si="6"/>
        <v>0.34270315034757937</v>
      </c>
      <c r="F26" s="31">
        <f t="shared" si="1"/>
        <v>0.23729263280040053</v>
      </c>
      <c r="G26" s="32">
        <f t="shared" si="7"/>
        <v>0.23265014678064785</v>
      </c>
      <c r="H26" s="31">
        <f t="shared" si="1"/>
        <v>0.14784623175589368</v>
      </c>
      <c r="I26" s="32">
        <f t="shared" si="8"/>
        <v>0.14989776466838603</v>
      </c>
      <c r="J26" s="31">
        <f t="shared" si="1"/>
        <v>0.16157199391987356</v>
      </c>
      <c r="K26" s="32">
        <f t="shared" si="9"/>
        <v>0.15031764459350946</v>
      </c>
      <c r="L26" s="31">
        <f t="shared" si="2"/>
        <v>0.27447799625765523</v>
      </c>
      <c r="M26" s="32">
        <f t="shared" si="10"/>
        <v>0.26138393255379905</v>
      </c>
      <c r="N26" s="31">
        <f t="shared" si="3"/>
        <v>0.1911153283095948</v>
      </c>
      <c r="O26" s="32">
        <f t="shared" si="11"/>
        <v>0.22004642468526212</v>
      </c>
      <c r="P26" s="31">
        <f t="shared" si="1"/>
        <v>0.29538038636183567</v>
      </c>
      <c r="Q26" s="32">
        <f t="shared" si="12"/>
        <v>0.32716081377027956</v>
      </c>
      <c r="R26" s="31">
        <f t="shared" si="1"/>
        <v>0.43728530750163802</v>
      </c>
      <c r="S26" s="32">
        <f t="shared" si="13"/>
        <v>0.45684762354712466</v>
      </c>
      <c r="T26" s="31">
        <f t="shared" si="1"/>
        <v>0.31368107516062044</v>
      </c>
      <c r="U26" s="32">
        <f t="shared" si="14"/>
        <v>0.33681058432214711</v>
      </c>
      <c r="V26" s="31">
        <f t="shared" si="1"/>
        <v>0.31126955722234523</v>
      </c>
      <c r="W26" s="32">
        <f t="shared" si="15"/>
        <v>0.33832041575755561</v>
      </c>
      <c r="X26" s="31">
        <f t="shared" si="4"/>
        <v>0.19507457941676834</v>
      </c>
      <c r="Y26" s="32">
        <f t="shared" si="5"/>
        <v>0.18743800287446169</v>
      </c>
    </row>
    <row r="27" spans="1:25" x14ac:dyDescent="0.25">
      <c r="A27" s="14"/>
      <c r="B27" s="66" t="s">
        <v>66</v>
      </c>
      <c r="C27" s="15" t="s">
        <v>6</v>
      </c>
      <c r="D27" s="33">
        <f t="shared" si="1"/>
        <v>1.7066785615569912E-2</v>
      </c>
      <c r="E27" s="34">
        <f t="shared" si="6"/>
        <v>1.7021205118878915E-2</v>
      </c>
      <c r="F27" s="33">
        <f t="shared" si="1"/>
        <v>4.7979062028992485E-2</v>
      </c>
      <c r="G27" s="34">
        <f t="shared" si="7"/>
        <v>4.2789323590859074E-2</v>
      </c>
      <c r="H27" s="33">
        <f t="shared" si="1"/>
        <v>8.581312089169053E-3</v>
      </c>
      <c r="I27" s="34">
        <f t="shared" si="8"/>
        <v>8.678004806448758E-3</v>
      </c>
      <c r="J27" s="33">
        <f t="shared" si="1"/>
        <v>1.9418905979014189E-2</v>
      </c>
      <c r="K27" s="34">
        <f t="shared" si="9"/>
        <v>1.6632535759561359E-2</v>
      </c>
      <c r="L27" s="33">
        <f t="shared" si="2"/>
        <v>4.1285201986262822E-2</v>
      </c>
      <c r="M27" s="34">
        <f t="shared" si="10"/>
        <v>3.8583705010025462E-2</v>
      </c>
      <c r="N27" s="33">
        <f t="shared" si="3"/>
        <v>1.1611002751588577E-2</v>
      </c>
      <c r="O27" s="34">
        <f t="shared" si="11"/>
        <v>1.1345268893516365E-2</v>
      </c>
      <c r="P27" s="33">
        <f t="shared" si="1"/>
        <v>2.1002225073898075E-2</v>
      </c>
      <c r="Q27" s="34">
        <f t="shared" si="12"/>
        <v>2.0969628973806741E-2</v>
      </c>
      <c r="R27" s="33">
        <f t="shared" si="1"/>
        <v>1.4698287294713062E-2</v>
      </c>
      <c r="S27" s="34">
        <f t="shared" si="13"/>
        <v>1.4309354249380598E-2</v>
      </c>
      <c r="T27" s="33">
        <f t="shared" si="1"/>
        <v>3.2729299805052597E-2</v>
      </c>
      <c r="U27" s="34">
        <f t="shared" si="14"/>
        <v>3.2247106866855821E-2</v>
      </c>
      <c r="V27" s="33">
        <f t="shared" si="1"/>
        <v>1.8498988352704991E-2</v>
      </c>
      <c r="W27" s="34">
        <f t="shared" si="15"/>
        <v>1.8047390870171008E-2</v>
      </c>
      <c r="X27" s="33">
        <f t="shared" si="4"/>
        <v>2.3117900778444143E-2</v>
      </c>
      <c r="Y27" s="34">
        <f t="shared" si="5"/>
        <v>2.1351609730187061E-2</v>
      </c>
    </row>
    <row r="28" spans="1:25" x14ac:dyDescent="0.25">
      <c r="A28" s="14"/>
      <c r="B28" s="66" t="s">
        <v>66</v>
      </c>
      <c r="C28" s="15" t="s">
        <v>7</v>
      </c>
      <c r="D28" s="33">
        <f t="shared" si="1"/>
        <v>0.297796723060403</v>
      </c>
      <c r="E28" s="34">
        <f t="shared" si="6"/>
        <v>0.32568194522870419</v>
      </c>
      <c r="F28" s="33">
        <f t="shared" si="1"/>
        <v>0.18931357077140806</v>
      </c>
      <c r="G28" s="34">
        <f t="shared" si="7"/>
        <v>0.18986082318978931</v>
      </c>
      <c r="H28" s="33">
        <f t="shared" si="1"/>
        <v>0.13926491966672461</v>
      </c>
      <c r="I28" s="34">
        <f t="shared" si="8"/>
        <v>0.14121975986194196</v>
      </c>
      <c r="J28" s="33">
        <f t="shared" si="1"/>
        <v>0.14215308794085937</v>
      </c>
      <c r="K28" s="34">
        <f t="shared" si="9"/>
        <v>0.13368510883394988</v>
      </c>
      <c r="L28" s="33">
        <f t="shared" si="2"/>
        <v>0.23319279427139242</v>
      </c>
      <c r="M28" s="34">
        <f t="shared" si="10"/>
        <v>0.22280022754377682</v>
      </c>
      <c r="N28" s="33">
        <f t="shared" si="3"/>
        <v>0.17950432555800622</v>
      </c>
      <c r="O28" s="34">
        <f t="shared" si="11"/>
        <v>0.2087011557917427</v>
      </c>
      <c r="P28" s="33">
        <f t="shared" si="1"/>
        <v>0.27437816128793763</v>
      </c>
      <c r="Q28" s="34">
        <f t="shared" si="12"/>
        <v>0.30619118479647267</v>
      </c>
      <c r="R28" s="33">
        <f t="shared" si="1"/>
        <v>0.42258702020692496</v>
      </c>
      <c r="S28" s="34">
        <f t="shared" si="13"/>
        <v>0.44253826929774404</v>
      </c>
      <c r="T28" s="33">
        <f t="shared" si="1"/>
        <v>0.28095177535556787</v>
      </c>
      <c r="U28" s="34">
        <f t="shared" si="14"/>
        <v>0.30456347745528051</v>
      </c>
      <c r="V28" s="33">
        <f t="shared" si="1"/>
        <v>0.29277056886964026</v>
      </c>
      <c r="W28" s="34">
        <f t="shared" si="15"/>
        <v>0.32027302488738307</v>
      </c>
      <c r="X28" s="33">
        <f t="shared" si="4"/>
        <v>0.1719566786383242</v>
      </c>
      <c r="Y28" s="34">
        <f t="shared" si="5"/>
        <v>0.1660863931442737</v>
      </c>
    </row>
    <row r="29" spans="1:25" x14ac:dyDescent="0.25">
      <c r="A29" s="23" t="s">
        <v>9</v>
      </c>
      <c r="B29" s="68" t="s">
        <v>67</v>
      </c>
      <c r="C29" s="24" t="s">
        <v>4</v>
      </c>
      <c r="D29" s="31">
        <f t="shared" si="1"/>
        <v>3.7652898266370888E-2</v>
      </c>
      <c r="E29" s="32">
        <f t="shared" si="6"/>
        <v>3.9583127538285315E-2</v>
      </c>
      <c r="F29" s="31">
        <f t="shared" si="1"/>
        <v>8.4714632451377211E-2</v>
      </c>
      <c r="G29" s="32">
        <f t="shared" si="7"/>
        <v>9.323480474418705E-2</v>
      </c>
      <c r="H29" s="31">
        <f t="shared" si="1"/>
        <v>4.7869914766357023E-3</v>
      </c>
      <c r="I29" s="32">
        <f t="shared" si="8"/>
        <v>6.0824035907690154E-3</v>
      </c>
      <c r="J29" s="31">
        <f t="shared" si="1"/>
        <v>6.1978451710537771E-2</v>
      </c>
      <c r="K29" s="32">
        <f t="shared" si="9"/>
        <v>7.1163683120871651E-2</v>
      </c>
      <c r="L29" s="31">
        <f t="shared" si="2"/>
        <v>7.482148913818093E-2</v>
      </c>
      <c r="M29" s="32">
        <f t="shared" si="10"/>
        <v>8.999941344788473E-2</v>
      </c>
      <c r="N29" s="31">
        <f t="shared" si="3"/>
        <v>3.1591781071561707E-2</v>
      </c>
      <c r="O29" s="32">
        <f t="shared" si="11"/>
        <v>3.2291508113682837E-2</v>
      </c>
      <c r="P29" s="31">
        <f t="shared" si="1"/>
        <v>4.6419410810821939E-2</v>
      </c>
      <c r="Q29" s="32">
        <f t="shared" si="12"/>
        <v>4.6590466413400686E-2</v>
      </c>
      <c r="R29" s="31">
        <f t="shared" si="1"/>
        <v>2.8545848757573832E-2</v>
      </c>
      <c r="S29" s="32">
        <f t="shared" si="13"/>
        <v>3.1838320565505729E-2</v>
      </c>
      <c r="T29" s="31">
        <f t="shared" si="1"/>
        <v>6.2766119308862875E-2</v>
      </c>
      <c r="U29" s="32">
        <f t="shared" si="14"/>
        <v>6.9703737878930749E-2</v>
      </c>
      <c r="V29" s="31">
        <f t="shared" si="1"/>
        <v>3.9833324696720178E-2</v>
      </c>
      <c r="W29" s="32">
        <f t="shared" si="15"/>
        <v>4.1719744022003631E-2</v>
      </c>
      <c r="X29" s="31">
        <f t="shared" si="4"/>
        <v>4.6817916244221811E-2</v>
      </c>
      <c r="Y29" s="32">
        <f t="shared" si="5"/>
        <v>5.5842133221971277E-2</v>
      </c>
    </row>
    <row r="30" spans="1:25" x14ac:dyDescent="0.25">
      <c r="A30" s="14"/>
      <c r="B30" s="66" t="s">
        <v>67</v>
      </c>
      <c r="C30" s="15" t="s">
        <v>6</v>
      </c>
      <c r="D30" s="33">
        <f t="shared" si="1"/>
        <v>2.1456463415165401E-3</v>
      </c>
      <c r="E30" s="34">
        <f t="shared" si="6"/>
        <v>2.0409953955815262E-3</v>
      </c>
      <c r="F30" s="33">
        <f t="shared" si="1"/>
        <v>1.8174028272155543E-2</v>
      </c>
      <c r="G30" s="34">
        <f t="shared" si="7"/>
        <v>1.6580081567584237E-2</v>
      </c>
      <c r="H30" s="33">
        <f t="shared" si="1"/>
        <v>0</v>
      </c>
      <c r="I30" s="34">
        <f t="shared" si="8"/>
        <v>0</v>
      </c>
      <c r="J30" s="33">
        <f t="shared" si="1"/>
        <v>0</v>
      </c>
      <c r="K30" s="34">
        <f t="shared" si="9"/>
        <v>0</v>
      </c>
      <c r="L30" s="33">
        <f t="shared" si="2"/>
        <v>0</v>
      </c>
      <c r="M30" s="34">
        <f t="shared" si="10"/>
        <v>0</v>
      </c>
      <c r="N30" s="33">
        <f t="shared" si="3"/>
        <v>4.4556048294791826E-3</v>
      </c>
      <c r="O30" s="34">
        <f t="shared" si="11"/>
        <v>4.1866469934474689E-3</v>
      </c>
      <c r="P30" s="33">
        <f t="shared" si="1"/>
        <v>2.6692848520428634E-3</v>
      </c>
      <c r="Q30" s="34">
        <f t="shared" si="12"/>
        <v>2.4710752792003461E-3</v>
      </c>
      <c r="R30" s="33">
        <f t="shared" si="1"/>
        <v>3.0873114865607348E-4</v>
      </c>
      <c r="S30" s="34">
        <f t="shared" si="13"/>
        <v>3.8818738791161046E-4</v>
      </c>
      <c r="T30" s="33">
        <f t="shared" si="1"/>
        <v>5.3427879045196969E-3</v>
      </c>
      <c r="U30" s="34">
        <f t="shared" si="14"/>
        <v>4.6313092136990239E-3</v>
      </c>
      <c r="V30" s="33">
        <f t="shared" si="1"/>
        <v>2.8882604462137878E-3</v>
      </c>
      <c r="W30" s="34">
        <f t="shared" si="15"/>
        <v>2.619997819943232E-3</v>
      </c>
      <c r="X30" s="33">
        <f t="shared" si="4"/>
        <v>0</v>
      </c>
      <c r="Y30" s="34">
        <f t="shared" si="5"/>
        <v>0</v>
      </c>
    </row>
    <row r="31" spans="1:25" x14ac:dyDescent="0.25">
      <c r="A31" s="14"/>
      <c r="B31" s="66" t="s">
        <v>67</v>
      </c>
      <c r="C31" s="15" t="s">
        <v>7</v>
      </c>
      <c r="D31" s="33">
        <f t="shared" si="1"/>
        <v>3.5507251924854349E-2</v>
      </c>
      <c r="E31" s="34">
        <f t="shared" si="6"/>
        <v>3.7542132142702335E-2</v>
      </c>
      <c r="F31" s="33">
        <f t="shared" si="1"/>
        <v>6.6540604179221668E-2</v>
      </c>
      <c r="G31" s="34">
        <f t="shared" si="7"/>
        <v>7.6654723176602768E-2</v>
      </c>
      <c r="H31" s="33">
        <f t="shared" si="1"/>
        <v>4.7869914766357023E-3</v>
      </c>
      <c r="I31" s="34">
        <f t="shared" si="8"/>
        <v>6.0824035907690154E-3</v>
      </c>
      <c r="J31" s="33">
        <f t="shared" si="1"/>
        <v>6.1978451710537771E-2</v>
      </c>
      <c r="K31" s="34">
        <f t="shared" si="9"/>
        <v>7.1163683120871651E-2</v>
      </c>
      <c r="L31" s="33">
        <f t="shared" si="2"/>
        <v>7.482148913818093E-2</v>
      </c>
      <c r="M31" s="34">
        <f t="shared" si="10"/>
        <v>8.999941344788473E-2</v>
      </c>
      <c r="N31" s="33">
        <f t="shared" si="3"/>
        <v>2.7136176242082522E-2</v>
      </c>
      <c r="O31" s="34">
        <f t="shared" si="11"/>
        <v>2.8104861120235164E-2</v>
      </c>
      <c r="P31" s="33">
        <f t="shared" si="1"/>
        <v>4.3750125958779078E-2</v>
      </c>
      <c r="Q31" s="34">
        <f t="shared" si="12"/>
        <v>4.4119391134200332E-2</v>
      </c>
      <c r="R31" s="33">
        <f t="shared" si="1"/>
        <v>2.8237117608917759E-2</v>
      </c>
      <c r="S31" s="34">
        <f t="shared" si="13"/>
        <v>3.1450133177594118E-2</v>
      </c>
      <c r="T31" s="33">
        <f t="shared" si="1"/>
        <v>5.7423331404343171E-2</v>
      </c>
      <c r="U31" s="34">
        <f t="shared" si="14"/>
        <v>6.5072428665232801E-2</v>
      </c>
      <c r="V31" s="33">
        <f t="shared" si="1"/>
        <v>3.6945064250506393E-2</v>
      </c>
      <c r="W31" s="34">
        <f t="shared" si="15"/>
        <v>3.9099746202058937E-2</v>
      </c>
      <c r="X31" s="33">
        <f t="shared" si="4"/>
        <v>4.6817916244221811E-2</v>
      </c>
      <c r="Y31" s="34">
        <f t="shared" si="5"/>
        <v>5.5842133221971277E-2</v>
      </c>
    </row>
    <row r="32" spans="1:25" x14ac:dyDescent="0.25">
      <c r="A32" s="10" t="s">
        <v>10</v>
      </c>
      <c r="B32" s="65" t="s">
        <v>68</v>
      </c>
      <c r="C32" s="11" t="s">
        <v>4</v>
      </c>
      <c r="D32" s="31">
        <f t="shared" si="1"/>
        <v>4.4393592966068415E-2</v>
      </c>
      <c r="E32" s="32">
        <f t="shared" si="6"/>
        <v>4.4047314744467027E-2</v>
      </c>
      <c r="F32" s="31">
        <f t="shared" si="1"/>
        <v>0.10213779669334036</v>
      </c>
      <c r="G32" s="32">
        <f t="shared" si="7"/>
        <v>9.7816077247683653E-2</v>
      </c>
      <c r="H32" s="31">
        <f t="shared" si="1"/>
        <v>3.0863497678309135E-2</v>
      </c>
      <c r="I32" s="32">
        <f t="shared" si="8"/>
        <v>3.9392078201435379E-2</v>
      </c>
      <c r="J32" s="31">
        <f t="shared" si="1"/>
        <v>2.6784697902088535E-2</v>
      </c>
      <c r="K32" s="32">
        <f t="shared" si="9"/>
        <v>3.1664754596844424E-2</v>
      </c>
      <c r="L32" s="31">
        <f t="shared" si="2"/>
        <v>7.3678206621638279E-2</v>
      </c>
      <c r="M32" s="32">
        <f t="shared" si="10"/>
        <v>7.1391569763821078E-2</v>
      </c>
      <c r="N32" s="31">
        <f t="shared" si="3"/>
        <v>5.0978617741347904E-2</v>
      </c>
      <c r="O32" s="32">
        <f t="shared" si="11"/>
        <v>4.9595417975315963E-2</v>
      </c>
      <c r="P32" s="31">
        <f t="shared" si="1"/>
        <v>3.4363099346528973E-2</v>
      </c>
      <c r="Q32" s="32">
        <f t="shared" si="12"/>
        <v>3.3425034330988826E-2</v>
      </c>
      <c r="R32" s="31">
        <f t="shared" si="1"/>
        <v>3.1378536093599002E-2</v>
      </c>
      <c r="S32" s="32">
        <f t="shared" si="13"/>
        <v>3.2395725372596225E-2</v>
      </c>
      <c r="T32" s="31">
        <f t="shared" si="1"/>
        <v>9.2092449345386615E-2</v>
      </c>
      <c r="U32" s="32">
        <f t="shared" si="14"/>
        <v>9.5026102341838115E-2</v>
      </c>
      <c r="V32" s="31">
        <f t="shared" si="1"/>
        <v>4.7068950986481763E-2</v>
      </c>
      <c r="W32" s="32">
        <f t="shared" si="15"/>
        <v>4.6188594015804815E-2</v>
      </c>
      <c r="X32" s="31">
        <f t="shared" si="4"/>
        <v>4.4034505868403413E-2</v>
      </c>
      <c r="Y32" s="32">
        <f t="shared" si="5"/>
        <v>4.7561559091870133E-2</v>
      </c>
    </row>
    <row r="33" spans="1:25" x14ac:dyDescent="0.25">
      <c r="A33" s="14"/>
      <c r="B33" s="66" t="s">
        <v>68</v>
      </c>
      <c r="C33" s="15" t="s">
        <v>6</v>
      </c>
      <c r="D33" s="33">
        <f t="shared" si="1"/>
        <v>3.6143632563815065E-3</v>
      </c>
      <c r="E33" s="34">
        <f t="shared" si="6"/>
        <v>3.0836728485754542E-3</v>
      </c>
      <c r="F33" s="33">
        <f t="shared" si="1"/>
        <v>1.6676138089601666E-2</v>
      </c>
      <c r="G33" s="34">
        <f t="shared" si="7"/>
        <v>1.3254008590291261E-2</v>
      </c>
      <c r="H33" s="33">
        <f t="shared" si="1"/>
        <v>0</v>
      </c>
      <c r="I33" s="34">
        <f t="shared" si="8"/>
        <v>0</v>
      </c>
      <c r="J33" s="33">
        <f t="shared" si="1"/>
        <v>0</v>
      </c>
      <c r="K33" s="34">
        <f t="shared" si="9"/>
        <v>0</v>
      </c>
      <c r="L33" s="33">
        <f t="shared" si="2"/>
        <v>1.0162511258157004E-2</v>
      </c>
      <c r="M33" s="34">
        <f t="shared" si="10"/>
        <v>8.468870495762372E-3</v>
      </c>
      <c r="N33" s="33">
        <f t="shared" si="3"/>
        <v>2.2812080877730864E-3</v>
      </c>
      <c r="O33" s="34">
        <f t="shared" si="11"/>
        <v>2.0669272660804052E-3</v>
      </c>
      <c r="P33" s="33">
        <f t="shared" si="1"/>
        <v>0</v>
      </c>
      <c r="Q33" s="34">
        <f t="shared" si="12"/>
        <v>0</v>
      </c>
      <c r="R33" s="33">
        <f t="shared" si="1"/>
        <v>2.6261536548483773E-3</v>
      </c>
      <c r="S33" s="34">
        <f t="shared" si="13"/>
        <v>2.2593164089439849E-3</v>
      </c>
      <c r="T33" s="33">
        <f t="shared" si="1"/>
        <v>1.8056487097509521E-2</v>
      </c>
      <c r="U33" s="34">
        <f t="shared" si="14"/>
        <v>1.6262060794044131E-2</v>
      </c>
      <c r="V33" s="33">
        <f t="shared" si="1"/>
        <v>4.2195309062106568E-3</v>
      </c>
      <c r="W33" s="34">
        <f t="shared" si="15"/>
        <v>3.4886947998427576E-3</v>
      </c>
      <c r="X33" s="33">
        <f t="shared" si="4"/>
        <v>3.4368394824119738E-3</v>
      </c>
      <c r="Y33" s="34">
        <f t="shared" si="5"/>
        <v>2.8410952054321479E-3</v>
      </c>
    </row>
    <row r="34" spans="1:25" x14ac:dyDescent="0.25">
      <c r="A34" s="14"/>
      <c r="B34" s="66" t="s">
        <v>68</v>
      </c>
      <c r="C34" s="15" t="s">
        <v>7</v>
      </c>
      <c r="D34" s="33">
        <f t="shared" si="1"/>
        <v>4.0779229709686914E-2</v>
      </c>
      <c r="E34" s="34">
        <f t="shared" si="6"/>
        <v>4.0963641895891717E-2</v>
      </c>
      <c r="F34" s="33">
        <f t="shared" si="1"/>
        <v>8.5461658603738694E-2</v>
      </c>
      <c r="G34" s="34">
        <f t="shared" si="7"/>
        <v>8.4562068657394254E-2</v>
      </c>
      <c r="H34" s="33">
        <f t="shared" si="1"/>
        <v>3.0863497678309135E-2</v>
      </c>
      <c r="I34" s="34">
        <f t="shared" si="8"/>
        <v>3.9392078201435379E-2</v>
      </c>
      <c r="J34" s="33">
        <f t="shared" si="1"/>
        <v>2.6784697902088535E-2</v>
      </c>
      <c r="K34" s="34">
        <f t="shared" si="9"/>
        <v>3.1664754596844424E-2</v>
      </c>
      <c r="L34" s="33">
        <f t="shared" si="2"/>
        <v>6.351569536348127E-2</v>
      </c>
      <c r="M34" s="34">
        <f t="shared" si="10"/>
        <v>6.292269926805942E-2</v>
      </c>
      <c r="N34" s="33">
        <f t="shared" si="3"/>
        <v>4.8697409653574816E-2</v>
      </c>
      <c r="O34" s="34">
        <f t="shared" si="11"/>
        <v>4.7528490709234851E-2</v>
      </c>
      <c r="P34" s="33">
        <f t="shared" si="1"/>
        <v>3.4363099346528973E-2</v>
      </c>
      <c r="Q34" s="34">
        <f t="shared" si="12"/>
        <v>3.3567127673444039E-2</v>
      </c>
      <c r="R34" s="33">
        <f t="shared" si="1"/>
        <v>2.8752382438750626E-2</v>
      </c>
      <c r="S34" s="34">
        <f t="shared" si="13"/>
        <v>3.0136408963652234E-2</v>
      </c>
      <c r="T34" s="33">
        <f t="shared" si="1"/>
        <v>7.4035962247877091E-2</v>
      </c>
      <c r="U34" s="34">
        <f t="shared" si="14"/>
        <v>7.8764041547794789E-2</v>
      </c>
      <c r="V34" s="33">
        <f t="shared" si="1"/>
        <v>4.2849420080271108E-2</v>
      </c>
      <c r="W34" s="34">
        <f t="shared" si="15"/>
        <v>4.2699899215962303E-2</v>
      </c>
      <c r="X34" s="33">
        <f t="shared" si="4"/>
        <v>4.0597666385991445E-2</v>
      </c>
      <c r="Y34" s="34">
        <f t="shared" si="5"/>
        <v>4.4720463886437377E-2</v>
      </c>
    </row>
    <row r="35" spans="1:25" x14ac:dyDescent="0.25">
      <c r="A35" s="10" t="s">
        <v>11</v>
      </c>
      <c r="B35" s="65" t="s">
        <v>69</v>
      </c>
      <c r="C35" s="11" t="s">
        <v>4</v>
      </c>
      <c r="D35" s="31">
        <f t="shared" si="1"/>
        <v>1.1820876718752349E-2</v>
      </c>
      <c r="E35" s="32">
        <f t="shared" si="6"/>
        <v>1.0477048455446432E-2</v>
      </c>
      <c r="F35" s="31">
        <f t="shared" si="1"/>
        <v>0</v>
      </c>
      <c r="G35" s="32">
        <f t="shared" si="7"/>
        <v>0</v>
      </c>
      <c r="H35" s="31">
        <f t="shared" si="1"/>
        <v>0</v>
      </c>
      <c r="I35" s="32">
        <f t="shared" si="8"/>
        <v>0</v>
      </c>
      <c r="J35" s="31">
        <f t="shared" si="1"/>
        <v>0</v>
      </c>
      <c r="K35" s="32">
        <f t="shared" si="9"/>
        <v>0</v>
      </c>
      <c r="L35" s="31">
        <f t="shared" si="2"/>
        <v>0</v>
      </c>
      <c r="M35" s="32">
        <f t="shared" si="10"/>
        <v>0</v>
      </c>
      <c r="N35" s="31">
        <f t="shared" si="3"/>
        <v>0</v>
      </c>
      <c r="O35" s="32">
        <f t="shared" si="11"/>
        <v>0</v>
      </c>
      <c r="P35" s="31">
        <f t="shared" si="1"/>
        <v>1.5086323714455924E-2</v>
      </c>
      <c r="Q35" s="32">
        <f t="shared" si="12"/>
        <v>1.357793065040439E-2</v>
      </c>
      <c r="R35" s="31">
        <f t="shared" si="1"/>
        <v>9.7758897921792227E-3</v>
      </c>
      <c r="S35" s="32">
        <f t="shared" si="13"/>
        <v>7.6563238888410949E-3</v>
      </c>
      <c r="T35" s="31">
        <f t="shared" si="1"/>
        <v>2.6402299715558845E-2</v>
      </c>
      <c r="U35" s="32">
        <f t="shared" si="14"/>
        <v>2.657189374178193E-2</v>
      </c>
      <c r="V35" s="31">
        <f t="shared" si="1"/>
        <v>1.1273201362673355E-2</v>
      </c>
      <c r="W35" s="32">
        <f t="shared" si="15"/>
        <v>1.0059812022283331E-2</v>
      </c>
      <c r="X35" s="31">
        <f t="shared" si="4"/>
        <v>0</v>
      </c>
      <c r="Y35" s="32">
        <f t="shared" si="5"/>
        <v>0</v>
      </c>
    </row>
    <row r="36" spans="1:25" x14ac:dyDescent="0.25">
      <c r="A36" s="14"/>
      <c r="B36" s="66" t="s">
        <v>69</v>
      </c>
      <c r="C36" s="15" t="s">
        <v>6</v>
      </c>
      <c r="D36" s="33">
        <f t="shared" si="1"/>
        <v>7.0093286079357083E-3</v>
      </c>
      <c r="E36" s="34">
        <f t="shared" si="6"/>
        <v>5.9741698105926127E-3</v>
      </c>
      <c r="F36" s="33">
        <f t="shared" si="1"/>
        <v>0</v>
      </c>
      <c r="G36" s="34">
        <f t="shared" si="7"/>
        <v>0</v>
      </c>
      <c r="H36" s="33">
        <f t="shared" si="1"/>
        <v>0</v>
      </c>
      <c r="I36" s="34">
        <f t="shared" si="8"/>
        <v>0</v>
      </c>
      <c r="J36" s="33">
        <f t="shared" si="1"/>
        <v>0</v>
      </c>
      <c r="K36" s="34">
        <f t="shared" si="9"/>
        <v>0</v>
      </c>
      <c r="L36" s="33">
        <f t="shared" si="2"/>
        <v>0</v>
      </c>
      <c r="M36" s="34">
        <f t="shared" si="10"/>
        <v>0</v>
      </c>
      <c r="N36" s="33">
        <f t="shared" si="3"/>
        <v>0</v>
      </c>
      <c r="O36" s="34">
        <f t="shared" si="11"/>
        <v>0</v>
      </c>
      <c r="P36" s="33">
        <f t="shared" si="1"/>
        <v>7.2706090246702822E-3</v>
      </c>
      <c r="Q36" s="34">
        <f t="shared" si="12"/>
        <v>6.3832525178520181E-3</v>
      </c>
      <c r="R36" s="33">
        <f t="shared" si="1"/>
        <v>9.7758897921792227E-3</v>
      </c>
      <c r="S36" s="34">
        <f t="shared" si="13"/>
        <v>7.6676012204109191E-3</v>
      </c>
      <c r="T36" s="33">
        <f t="shared" si="1"/>
        <v>1.1366911344992495E-2</v>
      </c>
      <c r="U36" s="34">
        <f t="shared" si="14"/>
        <v>1.112823612990039E-2</v>
      </c>
      <c r="V36" s="33">
        <f t="shared" si="1"/>
        <v>6.6845780304141582E-3</v>
      </c>
      <c r="W36" s="34">
        <f t="shared" si="15"/>
        <v>5.7362553527677516E-3</v>
      </c>
      <c r="X36" s="33">
        <f t="shared" si="4"/>
        <v>0</v>
      </c>
      <c r="Y36" s="34">
        <f t="shared" si="5"/>
        <v>0</v>
      </c>
    </row>
    <row r="37" spans="1:25" x14ac:dyDescent="0.25">
      <c r="A37" s="14"/>
      <c r="B37" s="66" t="s">
        <v>69</v>
      </c>
      <c r="C37" s="15" t="s">
        <v>7</v>
      </c>
      <c r="D37" s="33">
        <f t="shared" si="1"/>
        <v>4.8115481108166403E-3</v>
      </c>
      <c r="E37" s="34">
        <f t="shared" si="6"/>
        <v>4.502878644853779E-3</v>
      </c>
      <c r="F37" s="33">
        <f t="shared" si="1"/>
        <v>0</v>
      </c>
      <c r="G37" s="34">
        <f t="shared" si="7"/>
        <v>0</v>
      </c>
      <c r="H37" s="33">
        <f t="shared" si="1"/>
        <v>0</v>
      </c>
      <c r="I37" s="34">
        <f t="shared" si="8"/>
        <v>0</v>
      </c>
      <c r="J37" s="33">
        <f t="shared" si="1"/>
        <v>0</v>
      </c>
      <c r="K37" s="34">
        <f t="shared" si="9"/>
        <v>0</v>
      </c>
      <c r="L37" s="33">
        <f t="shared" si="2"/>
        <v>0</v>
      </c>
      <c r="M37" s="34">
        <f t="shared" si="10"/>
        <v>0</v>
      </c>
      <c r="N37" s="33">
        <f t="shared" si="3"/>
        <v>0</v>
      </c>
      <c r="O37" s="34">
        <f t="shared" si="11"/>
        <v>0</v>
      </c>
      <c r="P37" s="33">
        <f t="shared" si="1"/>
        <v>7.8157146897856414E-3</v>
      </c>
      <c r="Q37" s="34">
        <f t="shared" si="12"/>
        <v>7.1946781325523739E-3</v>
      </c>
      <c r="R37" s="33">
        <f t="shared" si="1"/>
        <v>0</v>
      </c>
      <c r="S37" s="34">
        <f t="shared" si="13"/>
        <v>0</v>
      </c>
      <c r="T37" s="33">
        <f t="shared" si="1"/>
        <v>1.5035388370566349E-2</v>
      </c>
      <c r="U37" s="34">
        <f t="shared" si="14"/>
        <v>1.5443657611881536E-2</v>
      </c>
      <c r="V37" s="33">
        <f t="shared" si="1"/>
        <v>4.5886233322591959E-3</v>
      </c>
      <c r="W37" s="34">
        <f t="shared" si="15"/>
        <v>4.3235566695155412E-3</v>
      </c>
      <c r="X37" s="33">
        <f t="shared" si="4"/>
        <v>0</v>
      </c>
      <c r="Y37" s="34">
        <f t="shared" si="5"/>
        <v>0</v>
      </c>
    </row>
  </sheetData>
  <mergeCells count="16">
    <mergeCell ref="AA3:AB3"/>
    <mergeCell ref="AC3:AD3"/>
    <mergeCell ref="AE3:AF3"/>
    <mergeCell ref="A21:W21"/>
    <mergeCell ref="A1:Y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0866141732283472" right="0.70866141732283472" top="0.74803149606299213" bottom="0.74803149606299213" header="0.31496062992125984" footer="0.31496062992125984"/>
  <pageSetup scale="38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AE13"/>
  <sheetViews>
    <sheetView showGridLines="0" zoomScaleNormal="100" workbookViewId="0">
      <selection sqref="A1:X1"/>
    </sheetView>
  </sheetViews>
  <sheetFormatPr defaultColWidth="9.140625" defaultRowHeight="15" x14ac:dyDescent="0.25"/>
  <cols>
    <col min="1" max="1" width="12.28515625" customWidth="1"/>
    <col min="2" max="2" width="4.5703125" style="41" customWidth="1"/>
    <col min="3" max="3" width="11.140625" bestFit="1" customWidth="1"/>
    <col min="4" max="4" width="11.7109375" customWidth="1"/>
    <col min="5" max="5" width="14.28515625" customWidth="1"/>
    <col min="6" max="6" width="11.7109375" customWidth="1"/>
    <col min="7" max="7" width="14.28515625" customWidth="1"/>
    <col min="8" max="8" width="11.7109375" customWidth="1"/>
    <col min="9" max="9" width="14.28515625" customWidth="1"/>
    <col min="10" max="10" width="11.7109375" customWidth="1"/>
    <col min="11" max="11" width="14.28515625" customWidth="1"/>
    <col min="12" max="12" width="11.7109375" customWidth="1"/>
    <col min="13" max="13" width="14.28515625" customWidth="1"/>
    <col min="14" max="14" width="11.7109375" customWidth="1"/>
    <col min="15" max="15" width="14.28515625" customWidth="1"/>
    <col min="16" max="16" width="11.7109375" customWidth="1"/>
    <col min="17" max="17" width="14.28515625" customWidth="1"/>
    <col min="18" max="18" width="11.7109375" customWidth="1"/>
    <col min="19" max="19" width="14.28515625" customWidth="1"/>
    <col min="20" max="20" width="11.7109375" customWidth="1"/>
    <col min="21" max="21" width="14.28515625" customWidth="1"/>
    <col min="22" max="22" width="11.7109375" customWidth="1"/>
    <col min="23" max="23" width="14.28515625" customWidth="1"/>
    <col min="24" max="24" width="11.7109375" customWidth="1"/>
    <col min="25" max="25" width="14.28515625" customWidth="1"/>
    <col min="28" max="28" width="16" bestFit="1" customWidth="1"/>
    <col min="30" max="30" width="16" bestFit="1" customWidth="1"/>
    <col min="31" max="31" width="13.85546875" customWidth="1"/>
    <col min="32" max="32" width="16" bestFit="1" customWidth="1"/>
  </cols>
  <sheetData>
    <row r="1" spans="1:31" ht="27.75" x14ac:dyDescent="0.65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2" spans="1:31" s="2" customFormat="1" ht="37.5" customHeight="1" x14ac:dyDescent="0.4">
      <c r="A2" s="1"/>
      <c r="B2" s="1"/>
      <c r="C2" s="71" t="s">
        <v>36</v>
      </c>
      <c r="D2" s="71"/>
      <c r="E2" s="71" t="s">
        <v>37</v>
      </c>
      <c r="F2" s="71"/>
      <c r="G2" s="71" t="s">
        <v>38</v>
      </c>
      <c r="H2" s="71"/>
      <c r="I2" s="71" t="s">
        <v>39</v>
      </c>
      <c r="J2" s="71"/>
      <c r="K2" s="71" t="s">
        <v>40</v>
      </c>
      <c r="L2" s="71"/>
      <c r="M2" s="71" t="s">
        <v>41</v>
      </c>
      <c r="N2" s="71"/>
      <c r="O2" s="71" t="s">
        <v>42</v>
      </c>
      <c r="P2" s="71"/>
      <c r="Q2" s="71" t="s">
        <v>43</v>
      </c>
      <c r="R2" s="71"/>
      <c r="S2" s="71" t="s">
        <v>44</v>
      </c>
      <c r="T2" s="71"/>
      <c r="U2" s="71" t="s">
        <v>45</v>
      </c>
      <c r="V2" s="71"/>
      <c r="W2" s="71" t="s">
        <v>46</v>
      </c>
      <c r="X2" s="71"/>
    </row>
    <row r="3" spans="1:31" ht="17.25" x14ac:dyDescent="0.4">
      <c r="A3" s="3"/>
      <c r="B3" s="3"/>
      <c r="C3" s="4" t="s">
        <v>1</v>
      </c>
      <c r="D3" s="5" t="s">
        <v>2</v>
      </c>
      <c r="E3" s="4" t="s">
        <v>1</v>
      </c>
      <c r="F3" s="5" t="s">
        <v>2</v>
      </c>
      <c r="G3" s="4" t="s">
        <v>1</v>
      </c>
      <c r="H3" s="5" t="s">
        <v>2</v>
      </c>
      <c r="I3" s="4" t="s">
        <v>1</v>
      </c>
      <c r="J3" s="5" t="s">
        <v>2</v>
      </c>
      <c r="K3" s="4" t="s">
        <v>1</v>
      </c>
      <c r="L3" s="5" t="s">
        <v>2</v>
      </c>
      <c r="M3" s="4" t="s">
        <v>1</v>
      </c>
      <c r="N3" s="5" t="s">
        <v>2</v>
      </c>
      <c r="O3" s="4" t="s">
        <v>1</v>
      </c>
      <c r="P3" s="5" t="s">
        <v>2</v>
      </c>
      <c r="Q3" s="4" t="s">
        <v>1</v>
      </c>
      <c r="R3" s="5" t="s">
        <v>2</v>
      </c>
      <c r="S3" s="4" t="s">
        <v>1</v>
      </c>
      <c r="T3" s="5" t="s">
        <v>2</v>
      </c>
      <c r="U3" s="4" t="s">
        <v>1</v>
      </c>
      <c r="V3" s="5" t="s">
        <v>2</v>
      </c>
      <c r="W3" s="4" t="s">
        <v>1</v>
      </c>
      <c r="X3" s="5" t="s">
        <v>2</v>
      </c>
      <c r="Z3" s="72"/>
      <c r="AA3" s="72"/>
      <c r="AB3" s="72"/>
      <c r="AC3" s="72"/>
      <c r="AD3" s="72"/>
      <c r="AE3" s="72"/>
    </row>
    <row r="4" spans="1:31" x14ac:dyDescent="0.25">
      <c r="A4" s="6" t="s">
        <v>14</v>
      </c>
      <c r="B4" s="7" t="s">
        <v>4</v>
      </c>
      <c r="C4" s="8">
        <v>2802143</v>
      </c>
      <c r="D4" s="9">
        <v>248.17377441268999</v>
      </c>
      <c r="E4" s="8">
        <v>99634</v>
      </c>
      <c r="F4" s="9">
        <v>199.74463555830999</v>
      </c>
      <c r="G4" s="8">
        <v>106363</v>
      </c>
      <c r="H4" s="9">
        <v>178.36006638258999</v>
      </c>
      <c r="I4" s="8">
        <v>86395</v>
      </c>
      <c r="J4" s="9">
        <v>169.43096311536999</v>
      </c>
      <c r="K4" s="8">
        <v>136121</v>
      </c>
      <c r="L4" s="9">
        <v>165.29075220255999</v>
      </c>
      <c r="M4" s="8">
        <v>496957</v>
      </c>
      <c r="N4" s="9">
        <v>260.91325437513001</v>
      </c>
      <c r="O4" s="8">
        <v>730591</v>
      </c>
      <c r="P4" s="9">
        <v>264.02698602145387</v>
      </c>
      <c r="Q4" s="8">
        <v>1194538</v>
      </c>
      <c r="R4" s="9">
        <v>240.04957555414731</v>
      </c>
      <c r="S4" s="8">
        <v>479691</v>
      </c>
      <c r="T4" s="9">
        <v>221.00271631346013</v>
      </c>
      <c r="U4" s="8">
        <v>2901777</v>
      </c>
      <c r="V4" s="9">
        <v>246.51093511779999</v>
      </c>
      <c r="W4" s="8">
        <v>328879</v>
      </c>
      <c r="X4" s="9">
        <v>170.60512309866999</v>
      </c>
    </row>
    <row r="5" spans="1:31" x14ac:dyDescent="0.25">
      <c r="A5" s="35"/>
      <c r="B5" s="36" t="s">
        <v>6</v>
      </c>
      <c r="C5" s="37">
        <v>25560</v>
      </c>
      <c r="D5" s="38">
        <v>230.68803997261</v>
      </c>
      <c r="E5" s="37">
        <v>12505</v>
      </c>
      <c r="F5" s="38">
        <v>189.46652266225999</v>
      </c>
      <c r="G5" s="37">
        <v>6312</v>
      </c>
      <c r="H5" s="38">
        <v>174.05932947297001</v>
      </c>
      <c r="I5" s="37">
        <v>6300</v>
      </c>
      <c r="J5" s="38">
        <v>163.42061722813</v>
      </c>
      <c r="K5" s="37">
        <v>6000</v>
      </c>
      <c r="L5" s="38">
        <v>162.40601503862999</v>
      </c>
      <c r="M5" s="37" t="s">
        <v>47</v>
      </c>
      <c r="N5" s="38" t="s">
        <v>47</v>
      </c>
      <c r="O5" s="37" t="s">
        <v>47</v>
      </c>
      <c r="P5" s="38">
        <v>0</v>
      </c>
      <c r="Q5" s="37">
        <v>11003</v>
      </c>
      <c r="R5" s="38">
        <v>235.24038035081338</v>
      </c>
      <c r="S5" s="37">
        <v>27062</v>
      </c>
      <c r="T5" s="38">
        <v>209.84756457732612</v>
      </c>
      <c r="U5" s="37">
        <v>38065</v>
      </c>
      <c r="V5" s="38">
        <v>217.14607034260999</v>
      </c>
      <c r="W5" s="37">
        <v>18612</v>
      </c>
      <c r="X5" s="38">
        <v>166.70150797348001</v>
      </c>
    </row>
    <row r="6" spans="1:31" x14ac:dyDescent="0.25">
      <c r="A6" s="35"/>
      <c r="B6" s="36" t="s">
        <v>7</v>
      </c>
      <c r="C6" s="37">
        <v>2776583</v>
      </c>
      <c r="D6" s="38">
        <v>248.3347403814</v>
      </c>
      <c r="E6" s="37">
        <v>87129</v>
      </c>
      <c r="F6" s="38">
        <v>201.21977933093001</v>
      </c>
      <c r="G6" s="37">
        <v>100051</v>
      </c>
      <c r="H6" s="38">
        <v>178.63139052100999</v>
      </c>
      <c r="I6" s="37">
        <v>80095</v>
      </c>
      <c r="J6" s="38">
        <v>169.90371645939001</v>
      </c>
      <c r="K6" s="37">
        <v>130121</v>
      </c>
      <c r="L6" s="38">
        <v>165.42377010883999</v>
      </c>
      <c r="M6" s="37">
        <v>496957</v>
      </c>
      <c r="N6" s="38">
        <v>260.91325437513001</v>
      </c>
      <c r="O6" s="37">
        <v>730591</v>
      </c>
      <c r="P6" s="38">
        <v>264.02914801085694</v>
      </c>
      <c r="Q6" s="37">
        <v>1183535</v>
      </c>
      <c r="R6" s="38">
        <v>240.09428532176909</v>
      </c>
      <c r="S6" s="37">
        <v>452629</v>
      </c>
      <c r="T6" s="38">
        <v>221.66966588203584</v>
      </c>
      <c r="U6" s="37">
        <v>2863712</v>
      </c>
      <c r="V6" s="38">
        <v>246.9012584386</v>
      </c>
      <c r="W6" s="37">
        <v>310267</v>
      </c>
      <c r="X6" s="38">
        <v>170.83928942867001</v>
      </c>
    </row>
    <row r="7" spans="1:31" x14ac:dyDescent="0.25">
      <c r="A7" s="6" t="s">
        <v>15</v>
      </c>
      <c r="B7" s="7" t="s">
        <v>4</v>
      </c>
      <c r="C7" s="39">
        <v>2454308</v>
      </c>
      <c r="D7" s="40">
        <v>210.44001574973001</v>
      </c>
      <c r="E7" s="39">
        <v>123347</v>
      </c>
      <c r="F7" s="40">
        <v>165.91357724100001</v>
      </c>
      <c r="G7" s="39">
        <v>290584</v>
      </c>
      <c r="H7" s="40">
        <v>160.03433455164</v>
      </c>
      <c r="I7" s="39">
        <v>261034</v>
      </c>
      <c r="J7" s="40">
        <v>165.79652953951</v>
      </c>
      <c r="K7" s="39">
        <v>73000</v>
      </c>
      <c r="L7" s="40">
        <v>176.72723457974001</v>
      </c>
      <c r="M7" s="39">
        <v>917751</v>
      </c>
      <c r="N7" s="40">
        <v>210.94637364274001</v>
      </c>
      <c r="O7" s="39">
        <v>812002</v>
      </c>
      <c r="P7" s="40">
        <v>220.83945880170245</v>
      </c>
      <c r="Q7" s="39">
        <v>532667</v>
      </c>
      <c r="R7" s="40">
        <v>212.40591736244221</v>
      </c>
      <c r="S7" s="39">
        <v>315235</v>
      </c>
      <c r="T7" s="40">
        <v>161.4338693991657</v>
      </c>
      <c r="U7" s="39">
        <v>2577655</v>
      </c>
      <c r="V7" s="40">
        <v>208.30931842571999</v>
      </c>
      <c r="W7" s="39">
        <v>624618</v>
      </c>
      <c r="X7" s="40">
        <v>164.39333558669</v>
      </c>
    </row>
    <row r="8" spans="1:31" x14ac:dyDescent="0.25">
      <c r="A8" s="35"/>
      <c r="B8" s="36" t="s">
        <v>6</v>
      </c>
      <c r="C8" s="37">
        <v>1145481</v>
      </c>
      <c r="D8" s="38">
        <v>210.31693497054999</v>
      </c>
      <c r="E8" s="37">
        <v>52011</v>
      </c>
      <c r="F8" s="38">
        <v>174.45759696597</v>
      </c>
      <c r="G8" s="37">
        <v>130926</v>
      </c>
      <c r="H8" s="38">
        <v>153.80050638540001</v>
      </c>
      <c r="I8" s="37">
        <v>168034</v>
      </c>
      <c r="J8" s="38">
        <v>162.79205899624</v>
      </c>
      <c r="K8" s="37">
        <v>12500</v>
      </c>
      <c r="L8" s="38">
        <v>176.60992402996999</v>
      </c>
      <c r="M8" s="37">
        <v>361961</v>
      </c>
      <c r="N8" s="38">
        <v>208.65825467715999</v>
      </c>
      <c r="O8" s="37">
        <v>441713</v>
      </c>
      <c r="P8" s="38">
        <v>215.07929476039871</v>
      </c>
      <c r="Q8" s="37">
        <v>289880</v>
      </c>
      <c r="R8" s="38">
        <v>216.54585561163242</v>
      </c>
      <c r="S8" s="37">
        <v>103938</v>
      </c>
      <c r="T8" s="38">
        <v>160.53785324325077</v>
      </c>
      <c r="U8" s="37">
        <v>1197492</v>
      </c>
      <c r="V8" s="38">
        <v>208.75944646209999</v>
      </c>
      <c r="W8" s="37">
        <v>311460</v>
      </c>
      <c r="X8" s="38">
        <v>159.56691064909</v>
      </c>
    </row>
    <row r="9" spans="1:31" x14ac:dyDescent="0.25">
      <c r="A9" s="35"/>
      <c r="B9" s="36" t="s">
        <v>7</v>
      </c>
      <c r="C9" s="37">
        <v>1308827</v>
      </c>
      <c r="D9" s="38">
        <v>210.54773563481001</v>
      </c>
      <c r="E9" s="37">
        <v>71336</v>
      </c>
      <c r="F9" s="38">
        <v>159.68414175378999</v>
      </c>
      <c r="G9" s="37">
        <v>159658</v>
      </c>
      <c r="H9" s="38">
        <v>165.14632509700999</v>
      </c>
      <c r="I9" s="37">
        <v>93000</v>
      </c>
      <c r="J9" s="38">
        <v>171.22505860689</v>
      </c>
      <c r="K9" s="37">
        <v>60500</v>
      </c>
      <c r="L9" s="38">
        <v>176.75147229664</v>
      </c>
      <c r="M9" s="37">
        <v>555790</v>
      </c>
      <c r="N9" s="38">
        <v>212.43652249195</v>
      </c>
      <c r="O9" s="37">
        <v>370289</v>
      </c>
      <c r="P9" s="38">
        <v>227.71068462579225</v>
      </c>
      <c r="Q9" s="37">
        <v>242787</v>
      </c>
      <c r="R9" s="38">
        <v>207.46296201608817</v>
      </c>
      <c r="S9" s="37">
        <v>211297</v>
      </c>
      <c r="T9" s="38">
        <v>161.8746240109798</v>
      </c>
      <c r="U9" s="37">
        <v>1380163</v>
      </c>
      <c r="V9" s="38">
        <v>207.91876693104001</v>
      </c>
      <c r="W9" s="37">
        <v>313158</v>
      </c>
      <c r="X9" s="38">
        <v>169.19359076481001</v>
      </c>
    </row>
    <row r="10" spans="1:31" x14ac:dyDescent="0.25">
      <c r="A10" s="6" t="s">
        <v>16</v>
      </c>
      <c r="B10" s="7" t="s">
        <v>4</v>
      </c>
      <c r="C10" s="39">
        <v>1085744</v>
      </c>
      <c r="D10" s="40">
        <v>194.41580502364999</v>
      </c>
      <c r="E10" s="39">
        <v>34012</v>
      </c>
      <c r="F10" s="40">
        <v>166.4376520797</v>
      </c>
      <c r="G10" s="39">
        <v>205335</v>
      </c>
      <c r="H10" s="40">
        <v>169.66998986579</v>
      </c>
      <c r="I10" s="39">
        <v>35750</v>
      </c>
      <c r="J10" s="40">
        <v>170.86869851521001</v>
      </c>
      <c r="K10" s="39">
        <v>101400</v>
      </c>
      <c r="L10" s="40">
        <v>173.63356111762999</v>
      </c>
      <c r="M10" s="39">
        <v>310313</v>
      </c>
      <c r="N10" s="40">
        <v>194.56101033858999</v>
      </c>
      <c r="O10" s="39">
        <v>303814</v>
      </c>
      <c r="P10" s="40">
        <v>199.37129751459776</v>
      </c>
      <c r="Q10" s="39">
        <v>413411</v>
      </c>
      <c r="R10" s="40">
        <v>194.31257748197316</v>
      </c>
      <c r="S10" s="39">
        <v>92218</v>
      </c>
      <c r="T10" s="40">
        <v>167.7450397800321</v>
      </c>
      <c r="U10" s="39">
        <v>1119756</v>
      </c>
      <c r="V10" s="40">
        <v>193.56598333220001</v>
      </c>
      <c r="W10" s="39">
        <v>342485</v>
      </c>
      <c r="X10" s="40">
        <v>170.96861596373</v>
      </c>
    </row>
    <row r="11" spans="1:31" x14ac:dyDescent="0.25">
      <c r="A11" s="35"/>
      <c r="B11" s="36" t="s">
        <v>6</v>
      </c>
      <c r="C11" s="37">
        <v>1085744</v>
      </c>
      <c r="D11" s="38">
        <v>194.41757974218999</v>
      </c>
      <c r="E11" s="37">
        <v>34012</v>
      </c>
      <c r="F11" s="38">
        <v>166.4376520797</v>
      </c>
      <c r="G11" s="37">
        <v>195129</v>
      </c>
      <c r="H11" s="38">
        <v>167.76545844952</v>
      </c>
      <c r="I11" s="37">
        <v>35750</v>
      </c>
      <c r="J11" s="38">
        <v>170.86869851521001</v>
      </c>
      <c r="K11" s="37">
        <v>97400</v>
      </c>
      <c r="L11" s="38">
        <v>173.62684225296999</v>
      </c>
      <c r="M11" s="37">
        <v>310313</v>
      </c>
      <c r="N11" s="38">
        <v>194.56101033858999</v>
      </c>
      <c r="O11" s="37">
        <v>303814</v>
      </c>
      <c r="P11" s="38">
        <v>199.37129751459776</v>
      </c>
      <c r="Q11" s="37">
        <v>413411</v>
      </c>
      <c r="R11" s="38">
        <v>194.31257748197316</v>
      </c>
      <c r="S11" s="37">
        <v>92218</v>
      </c>
      <c r="T11" s="38">
        <v>167.76593472461994</v>
      </c>
      <c r="U11" s="37">
        <v>1119756</v>
      </c>
      <c r="V11" s="38">
        <v>193.56770414459001</v>
      </c>
      <c r="W11" s="37">
        <v>328279</v>
      </c>
      <c r="X11" s="38">
        <v>169.84247103577999</v>
      </c>
    </row>
    <row r="12" spans="1:31" x14ac:dyDescent="0.25">
      <c r="A12" s="35"/>
      <c r="B12" s="36" t="s">
        <v>7</v>
      </c>
      <c r="C12" s="37" t="s">
        <v>47</v>
      </c>
      <c r="D12" s="38" t="s">
        <v>47</v>
      </c>
      <c r="E12" s="37" t="s">
        <v>47</v>
      </c>
      <c r="F12" s="38" t="s">
        <v>47</v>
      </c>
      <c r="G12" s="37">
        <v>10206</v>
      </c>
      <c r="H12" s="38">
        <v>206.08281670540001</v>
      </c>
      <c r="I12" s="37" t="s">
        <v>47</v>
      </c>
      <c r="J12" s="38" t="s">
        <v>47</v>
      </c>
      <c r="K12" s="37">
        <v>4000</v>
      </c>
      <c r="L12" s="38">
        <v>173.79716547197</v>
      </c>
      <c r="M12" s="37" t="s">
        <v>47</v>
      </c>
      <c r="N12" s="38" t="s">
        <v>47</v>
      </c>
      <c r="O12" s="37" t="s">
        <v>47</v>
      </c>
      <c r="P12" s="38">
        <v>0</v>
      </c>
      <c r="Q12" s="37" t="s">
        <v>47</v>
      </c>
      <c r="R12" s="38">
        <v>0</v>
      </c>
      <c r="S12" s="37" t="s">
        <v>47</v>
      </c>
      <c r="T12" s="38">
        <v>0</v>
      </c>
      <c r="U12" s="37" t="s">
        <v>47</v>
      </c>
      <c r="V12" s="38" t="s">
        <v>47</v>
      </c>
      <c r="W12" s="37">
        <v>14206</v>
      </c>
      <c r="X12" s="38">
        <v>196.99210820662</v>
      </c>
    </row>
    <row r="13" spans="1:31" ht="7.5" customHeight="1" x14ac:dyDescent="0.25">
      <c r="B13"/>
    </row>
  </sheetData>
  <mergeCells count="15">
    <mergeCell ref="Z3:AA3"/>
    <mergeCell ref="AB3:AC3"/>
    <mergeCell ref="AD3:AE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0866141732283472" right="0.70866141732283472" top="0.74803149606299213" bottom="0.74803149606299213" header="0.31496062992125984" footer="0.31496062992125984"/>
  <pageSetup scale="41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A1:W47"/>
  <sheetViews>
    <sheetView zoomScaleNormal="100" workbookViewId="0">
      <selection sqref="A1:W1"/>
    </sheetView>
  </sheetViews>
  <sheetFormatPr defaultRowHeight="15" outlineLevelRow="1" x14ac:dyDescent="0.25"/>
  <cols>
    <col min="1" max="1" width="10.140625" bestFit="1" customWidth="1"/>
    <col min="2" max="2" width="11.7109375" customWidth="1"/>
    <col min="3" max="3" width="14.28515625" customWidth="1"/>
    <col min="4" max="4" width="11.7109375" customWidth="1"/>
    <col min="5" max="5" width="14.28515625" customWidth="1"/>
    <col min="6" max="6" width="11.7109375" customWidth="1"/>
    <col min="7" max="7" width="14.28515625" customWidth="1"/>
    <col min="8" max="8" width="11.7109375" customWidth="1"/>
    <col min="9" max="9" width="14.28515625" customWidth="1"/>
    <col min="10" max="10" width="11.7109375" customWidth="1"/>
    <col min="11" max="11" width="14.28515625" customWidth="1"/>
    <col min="12" max="12" width="11.7109375" customWidth="1"/>
    <col min="13" max="13" width="14.28515625" customWidth="1"/>
    <col min="14" max="14" width="11.7109375" customWidth="1"/>
    <col min="15" max="15" width="14.28515625" customWidth="1"/>
    <col min="16" max="16" width="11.7109375" customWidth="1"/>
    <col min="17" max="17" width="14.28515625" customWidth="1"/>
    <col min="18" max="18" width="11.7109375" customWidth="1"/>
    <col min="19" max="19" width="14.28515625" customWidth="1"/>
    <col min="20" max="20" width="11.7109375" customWidth="1"/>
    <col min="21" max="21" width="14.28515625" customWidth="1"/>
    <col min="22" max="22" width="11.7109375" customWidth="1"/>
    <col min="23" max="23" width="14.28515625" customWidth="1"/>
  </cols>
  <sheetData>
    <row r="1" spans="1:23" ht="27.75" x14ac:dyDescent="0.65">
      <c r="A1" s="74" t="s">
        <v>17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s="2" customFormat="1" ht="37.5" customHeight="1" x14ac:dyDescent="0.4">
      <c r="A2" s="42"/>
      <c r="B2" s="71" t="s">
        <v>36</v>
      </c>
      <c r="C2" s="71"/>
      <c r="D2" s="73" t="s">
        <v>48</v>
      </c>
      <c r="E2" s="73"/>
      <c r="F2" s="73" t="s">
        <v>49</v>
      </c>
      <c r="G2" s="73"/>
      <c r="H2" s="73" t="s">
        <v>50</v>
      </c>
      <c r="I2" s="73"/>
      <c r="J2" s="73" t="s">
        <v>51</v>
      </c>
      <c r="K2" s="73"/>
      <c r="L2" s="73" t="s">
        <v>41</v>
      </c>
      <c r="M2" s="73"/>
      <c r="N2" s="73" t="s">
        <v>42</v>
      </c>
      <c r="O2" s="73"/>
      <c r="P2" s="73" t="s">
        <v>43</v>
      </c>
      <c r="Q2" s="73"/>
      <c r="R2" s="73" t="s">
        <v>44</v>
      </c>
      <c r="S2" s="73"/>
      <c r="T2" s="73" t="s">
        <v>45</v>
      </c>
      <c r="U2" s="73"/>
      <c r="V2" s="73" t="s">
        <v>46</v>
      </c>
      <c r="W2" s="73"/>
    </row>
    <row r="3" spans="1:23" ht="17.25" x14ac:dyDescent="0.4">
      <c r="A3" s="43"/>
      <c r="B3" s="44" t="s">
        <v>1</v>
      </c>
      <c r="C3" s="45" t="s">
        <v>2</v>
      </c>
      <c r="D3" s="44" t="s">
        <v>1</v>
      </c>
      <c r="E3" s="45" t="s">
        <v>2</v>
      </c>
      <c r="F3" s="44" t="s">
        <v>1</v>
      </c>
      <c r="G3" s="45" t="s">
        <v>2</v>
      </c>
      <c r="H3" s="44" t="s">
        <v>1</v>
      </c>
      <c r="I3" s="45" t="s">
        <v>2</v>
      </c>
      <c r="J3" s="44" t="s">
        <v>1</v>
      </c>
      <c r="K3" s="45" t="s">
        <v>2</v>
      </c>
      <c r="L3" s="44" t="s">
        <v>1</v>
      </c>
      <c r="M3" s="45" t="s">
        <v>2</v>
      </c>
      <c r="N3" s="44" t="s">
        <v>1</v>
      </c>
      <c r="O3" s="45" t="s">
        <v>2</v>
      </c>
      <c r="P3" s="44" t="s">
        <v>1</v>
      </c>
      <c r="Q3" s="45" t="s">
        <v>2</v>
      </c>
      <c r="R3" s="44" t="s">
        <v>1</v>
      </c>
      <c r="S3" s="45" t="s">
        <v>2</v>
      </c>
      <c r="T3" s="44" t="s">
        <v>1</v>
      </c>
      <c r="U3" s="45" t="s">
        <v>2</v>
      </c>
      <c r="V3" s="44" t="s">
        <v>1</v>
      </c>
      <c r="W3" s="45" t="s">
        <v>2</v>
      </c>
    </row>
    <row r="4" spans="1:23" x14ac:dyDescent="0.25">
      <c r="A4" s="46" t="s">
        <v>4</v>
      </c>
      <c r="B4" s="39">
        <v>11048419.09</v>
      </c>
      <c r="C4" s="40">
        <v>226.43517997820999</v>
      </c>
      <c r="D4" s="39">
        <v>536754.97</v>
      </c>
      <c r="E4" s="40">
        <v>193.31267272432001</v>
      </c>
      <c r="F4" s="39">
        <v>793818</v>
      </c>
      <c r="G4" s="40">
        <v>172.82367851043</v>
      </c>
      <c r="H4" s="39">
        <v>746695</v>
      </c>
      <c r="I4" s="40">
        <v>183.45183695771999</v>
      </c>
      <c r="J4" s="39">
        <v>787207</v>
      </c>
      <c r="K4" s="40">
        <v>175.82675455220999</v>
      </c>
      <c r="L4" s="39">
        <v>3117646.32</v>
      </c>
      <c r="M4" s="40">
        <v>222.35584970702999</v>
      </c>
      <c r="N4" s="39">
        <v>3289270.53</v>
      </c>
      <c r="O4" s="40">
        <v>234.81298159954025</v>
      </c>
      <c r="P4" s="39">
        <v>3352431.41</v>
      </c>
      <c r="Q4" s="40">
        <v>229.44188054317266</v>
      </c>
      <c r="R4" s="39">
        <v>1825825.8</v>
      </c>
      <c r="S4" s="40">
        <v>203.04993984571803</v>
      </c>
      <c r="T4" s="39">
        <v>11585174.060000001</v>
      </c>
      <c r="U4" s="40">
        <v>224.90057460281</v>
      </c>
      <c r="V4" s="39">
        <v>2327720</v>
      </c>
      <c r="W4" s="40">
        <v>177.24862448907999</v>
      </c>
    </row>
    <row r="5" spans="1:23" x14ac:dyDescent="0.25">
      <c r="A5" s="47" t="s">
        <v>6</v>
      </c>
      <c r="B5" s="48">
        <v>4842671.0199999996</v>
      </c>
      <c r="C5" s="28">
        <v>211.22720757777</v>
      </c>
      <c r="D5" s="48">
        <v>198095</v>
      </c>
      <c r="E5" s="28">
        <v>176.11412466287001</v>
      </c>
      <c r="F5" s="48">
        <v>451341</v>
      </c>
      <c r="G5" s="28">
        <v>166.68548529839001</v>
      </c>
      <c r="H5" s="48">
        <v>410371</v>
      </c>
      <c r="I5" s="28">
        <v>171.89746995997001</v>
      </c>
      <c r="J5" s="48">
        <v>345200</v>
      </c>
      <c r="K5" s="28">
        <v>170.3080919738</v>
      </c>
      <c r="L5" s="48">
        <v>1518742.01</v>
      </c>
      <c r="M5" s="28">
        <v>208.65744402684999</v>
      </c>
      <c r="N5" s="48">
        <v>1567254</v>
      </c>
      <c r="O5" s="28">
        <v>218.24444136866137</v>
      </c>
      <c r="P5" s="48">
        <v>1290134</v>
      </c>
      <c r="Q5" s="28">
        <v>213.40984931402474</v>
      </c>
      <c r="R5" s="48">
        <v>664636.01</v>
      </c>
      <c r="S5" s="28">
        <v>185.84999947112405</v>
      </c>
      <c r="T5" s="48">
        <v>5040766.0199999996</v>
      </c>
      <c r="U5" s="28">
        <v>209.84731290849999</v>
      </c>
      <c r="V5" s="48">
        <v>1206912</v>
      </c>
      <c r="W5" s="28">
        <v>169.49378547430001</v>
      </c>
    </row>
    <row r="6" spans="1:23" ht="15" customHeight="1" x14ac:dyDescent="0.25">
      <c r="A6" s="49" t="s">
        <v>18</v>
      </c>
      <c r="B6" s="50">
        <v>122848</v>
      </c>
      <c r="C6" s="51">
        <v>193.57173964655999</v>
      </c>
      <c r="D6" s="50" t="s">
        <v>47</v>
      </c>
      <c r="E6" s="51" t="s">
        <v>47</v>
      </c>
      <c r="F6" s="50" t="s">
        <v>47</v>
      </c>
      <c r="G6" s="51" t="s">
        <v>47</v>
      </c>
      <c r="H6" s="50" t="s">
        <v>47</v>
      </c>
      <c r="I6" s="51" t="s">
        <v>47</v>
      </c>
      <c r="J6" s="50">
        <v>26000</v>
      </c>
      <c r="K6" s="51">
        <v>172.49128365658001</v>
      </c>
      <c r="L6" s="50">
        <v>122848</v>
      </c>
      <c r="M6" s="51">
        <v>193.28819249886001</v>
      </c>
      <c r="N6" s="50" t="s">
        <v>47</v>
      </c>
      <c r="O6" s="51">
        <v>0</v>
      </c>
      <c r="P6" s="50" t="s">
        <v>47</v>
      </c>
      <c r="Q6" s="51">
        <v>0</v>
      </c>
      <c r="R6" s="50" t="s">
        <v>47</v>
      </c>
      <c r="S6" s="51">
        <v>0</v>
      </c>
      <c r="T6" s="50">
        <v>122848</v>
      </c>
      <c r="U6" s="51">
        <v>193.57173964655999</v>
      </c>
      <c r="V6" s="50">
        <v>26000</v>
      </c>
      <c r="W6" s="51">
        <v>172.49128365658001</v>
      </c>
    </row>
    <row r="7" spans="1:23" ht="15" customHeight="1" x14ac:dyDescent="0.25">
      <c r="A7" s="49" t="s">
        <v>19</v>
      </c>
      <c r="B7" s="50">
        <v>3051735.02</v>
      </c>
      <c r="C7" s="51">
        <v>210.31229075272</v>
      </c>
      <c r="D7" s="50">
        <v>100815</v>
      </c>
      <c r="E7" s="51">
        <v>169.65703470810999</v>
      </c>
      <c r="F7" s="50">
        <v>264051</v>
      </c>
      <c r="G7" s="51">
        <v>171.90546907288001</v>
      </c>
      <c r="H7" s="50">
        <v>266301</v>
      </c>
      <c r="I7" s="51">
        <v>170.45578557406</v>
      </c>
      <c r="J7" s="50">
        <v>239200</v>
      </c>
      <c r="K7" s="51">
        <v>169.00722331938999</v>
      </c>
      <c r="L7" s="50">
        <v>881039.01</v>
      </c>
      <c r="M7" s="51">
        <v>209.01301459410001</v>
      </c>
      <c r="N7" s="50">
        <v>988733</v>
      </c>
      <c r="O7" s="51">
        <v>216.34466512051281</v>
      </c>
      <c r="P7" s="50">
        <v>881256</v>
      </c>
      <c r="Q7" s="51">
        <v>210.16278627651897</v>
      </c>
      <c r="R7" s="50">
        <v>401522.01</v>
      </c>
      <c r="S7" s="51">
        <v>188.42905066150169</v>
      </c>
      <c r="T7" s="50">
        <v>3152550.02</v>
      </c>
      <c r="U7" s="51">
        <v>209.01218144052999</v>
      </c>
      <c r="V7" s="50">
        <v>769552</v>
      </c>
      <c r="W7" s="51">
        <v>170.50294845094001</v>
      </c>
    </row>
    <row r="8" spans="1:23" ht="15" customHeight="1" x14ac:dyDescent="0.25">
      <c r="A8" s="49" t="s">
        <v>20</v>
      </c>
      <c r="B8" s="50">
        <v>326515</v>
      </c>
      <c r="C8" s="51">
        <v>206.20671820223001</v>
      </c>
      <c r="D8" s="50" t="s">
        <v>47</v>
      </c>
      <c r="E8" s="51" t="s">
        <v>47</v>
      </c>
      <c r="F8" s="50">
        <v>37455</v>
      </c>
      <c r="G8" s="51">
        <v>136.41727619442</v>
      </c>
      <c r="H8" s="50" t="s">
        <v>47</v>
      </c>
      <c r="I8" s="51" t="s">
        <v>47</v>
      </c>
      <c r="J8" s="50" t="s">
        <v>47</v>
      </c>
      <c r="K8" s="51" t="s">
        <v>47</v>
      </c>
      <c r="L8" s="50">
        <v>87202</v>
      </c>
      <c r="M8" s="51">
        <v>207.80597040205001</v>
      </c>
      <c r="N8" s="50">
        <v>166868</v>
      </c>
      <c r="O8" s="51">
        <v>209.0486025355371</v>
      </c>
      <c r="P8" s="50">
        <v>72445</v>
      </c>
      <c r="Q8" s="51">
        <v>197.52414265856859</v>
      </c>
      <c r="R8" s="50" t="s">
        <v>47</v>
      </c>
      <c r="S8" s="51">
        <v>0</v>
      </c>
      <c r="T8" s="50">
        <v>326515</v>
      </c>
      <c r="U8" s="51">
        <v>206.20671820223001</v>
      </c>
      <c r="V8" s="50">
        <v>37455</v>
      </c>
      <c r="W8" s="51">
        <v>136.41727619442</v>
      </c>
    </row>
    <row r="9" spans="1:23" ht="15" customHeight="1" x14ac:dyDescent="0.25">
      <c r="A9" s="49" t="s">
        <v>21</v>
      </c>
      <c r="B9" s="50">
        <v>364169</v>
      </c>
      <c r="C9" s="51">
        <v>232.82110925697</v>
      </c>
      <c r="D9" s="50">
        <v>20838</v>
      </c>
      <c r="E9" s="51">
        <v>195.13144143474</v>
      </c>
      <c r="F9" s="50">
        <v>5500</v>
      </c>
      <c r="G9" s="51">
        <v>188.18928651341</v>
      </c>
      <c r="H9" s="50">
        <v>24420</v>
      </c>
      <c r="I9" s="51">
        <v>200.91195434063999</v>
      </c>
      <c r="J9" s="50">
        <v>50500</v>
      </c>
      <c r="K9" s="51">
        <v>178.30548315486999</v>
      </c>
      <c r="L9" s="50">
        <v>87065</v>
      </c>
      <c r="M9" s="51">
        <v>229.23289252283001</v>
      </c>
      <c r="N9" s="50">
        <v>128739</v>
      </c>
      <c r="O9" s="51">
        <v>242.26107584570332</v>
      </c>
      <c r="P9" s="50">
        <v>85014</v>
      </c>
      <c r="Q9" s="51">
        <v>241.95520707412896</v>
      </c>
      <c r="R9" s="50">
        <v>84189</v>
      </c>
      <c r="S9" s="51">
        <v>203.5442766705508</v>
      </c>
      <c r="T9" s="50">
        <v>385007</v>
      </c>
      <c r="U9" s="51">
        <v>230.78120531216001</v>
      </c>
      <c r="V9" s="50">
        <v>80420</v>
      </c>
      <c r="W9" s="51">
        <v>185.84603208335</v>
      </c>
    </row>
    <row r="10" spans="1:23" x14ac:dyDescent="0.25">
      <c r="A10" s="49" t="s">
        <v>22</v>
      </c>
      <c r="B10" s="50">
        <v>759836</v>
      </c>
      <c r="C10" s="51">
        <v>212.06994358046001</v>
      </c>
      <c r="D10" s="50">
        <v>58194</v>
      </c>
      <c r="E10" s="51">
        <v>175.56031290235001</v>
      </c>
      <c r="F10" s="50">
        <v>106788</v>
      </c>
      <c r="G10" s="51">
        <v>162.06392008633</v>
      </c>
      <c r="H10" s="50">
        <v>104550</v>
      </c>
      <c r="I10" s="51">
        <v>161.46178345868</v>
      </c>
      <c r="J10" s="50">
        <v>21500</v>
      </c>
      <c r="K10" s="51">
        <v>172.20611691964001</v>
      </c>
      <c r="L10" s="50">
        <v>270800</v>
      </c>
      <c r="M10" s="51">
        <v>209.56529354284001</v>
      </c>
      <c r="N10" s="50">
        <v>250453</v>
      </c>
      <c r="O10" s="51">
        <v>220.26953817283083</v>
      </c>
      <c r="P10" s="50">
        <v>181306</v>
      </c>
      <c r="Q10" s="51">
        <v>222.7927791314132</v>
      </c>
      <c r="R10" s="50">
        <v>115471</v>
      </c>
      <c r="S10" s="51">
        <v>164.92295685357362</v>
      </c>
      <c r="T10" s="50">
        <v>818030</v>
      </c>
      <c r="U10" s="51">
        <v>209.47267765172001</v>
      </c>
      <c r="V10" s="50">
        <v>232838</v>
      </c>
      <c r="W10" s="51">
        <v>162.73006499178001</v>
      </c>
    </row>
    <row r="11" spans="1:23" ht="15" customHeight="1" x14ac:dyDescent="0.25">
      <c r="A11" s="49" t="s">
        <v>23</v>
      </c>
      <c r="B11" s="50">
        <v>217568</v>
      </c>
      <c r="C11" s="51">
        <v>202.48416726081001</v>
      </c>
      <c r="D11" s="50">
        <v>18248</v>
      </c>
      <c r="E11" s="51">
        <v>191.83733808292999</v>
      </c>
      <c r="F11" s="50">
        <v>37547</v>
      </c>
      <c r="G11" s="51">
        <v>170.16407574593001</v>
      </c>
      <c r="H11" s="50">
        <v>15100</v>
      </c>
      <c r="I11" s="51">
        <v>222.65504007812001</v>
      </c>
      <c r="J11" s="50">
        <v>8000</v>
      </c>
      <c r="K11" s="51">
        <v>146.52421789915999</v>
      </c>
      <c r="L11" s="50">
        <v>69788</v>
      </c>
      <c r="M11" s="51">
        <v>203.11910809451001</v>
      </c>
      <c r="N11" s="50">
        <v>32461</v>
      </c>
      <c r="O11" s="51">
        <v>209.743226918456</v>
      </c>
      <c r="P11" s="50">
        <v>70113</v>
      </c>
      <c r="Q11" s="51">
        <v>211.76515567298503</v>
      </c>
      <c r="R11" s="50">
        <v>63454</v>
      </c>
      <c r="S11" s="51">
        <v>184.75559434451728</v>
      </c>
      <c r="T11" s="50">
        <v>235816</v>
      </c>
      <c r="U11" s="51">
        <v>201.66029042956001</v>
      </c>
      <c r="V11" s="50">
        <v>60647</v>
      </c>
      <c r="W11" s="51">
        <v>180.11501641309999</v>
      </c>
    </row>
    <row r="12" spans="1:23" x14ac:dyDescent="0.25">
      <c r="A12" s="47" t="s">
        <v>7</v>
      </c>
      <c r="B12" s="48">
        <v>6205748.0700000003</v>
      </c>
      <c r="C12" s="28">
        <v>238.30275925887</v>
      </c>
      <c r="D12" s="48">
        <v>338659.97</v>
      </c>
      <c r="E12" s="28">
        <v>203.37275268663001</v>
      </c>
      <c r="F12" s="48">
        <v>342477</v>
      </c>
      <c r="G12" s="28">
        <v>180.91303418254</v>
      </c>
      <c r="H12" s="48">
        <v>336324</v>
      </c>
      <c r="I12" s="28">
        <v>197.55007894829001</v>
      </c>
      <c r="J12" s="48">
        <v>442007</v>
      </c>
      <c r="K12" s="28">
        <v>180.13673679697999</v>
      </c>
      <c r="L12" s="48">
        <v>1598904.31</v>
      </c>
      <c r="M12" s="28">
        <v>235.36747525985001</v>
      </c>
      <c r="N12" s="48">
        <v>1722016.53</v>
      </c>
      <c r="O12" s="28">
        <v>249.8924599312644</v>
      </c>
      <c r="P12" s="48">
        <v>2062297.41</v>
      </c>
      <c r="Q12" s="28">
        <v>239.47121408036875</v>
      </c>
      <c r="R12" s="48">
        <v>1161189.79</v>
      </c>
      <c r="S12" s="28">
        <v>212.89475577611648</v>
      </c>
      <c r="T12" s="48">
        <v>6544408.04</v>
      </c>
      <c r="U12" s="28">
        <v>236.49520158435001</v>
      </c>
      <c r="V12" s="48">
        <v>1120808</v>
      </c>
      <c r="W12" s="28">
        <v>185.59921465707001</v>
      </c>
    </row>
    <row r="13" spans="1:23" x14ac:dyDescent="0.25">
      <c r="A13" s="49" t="s">
        <v>24</v>
      </c>
      <c r="B13" s="50">
        <v>88280</v>
      </c>
      <c r="C13" s="51">
        <v>240.00558042477999</v>
      </c>
      <c r="D13" s="50">
        <v>20335</v>
      </c>
      <c r="E13" s="51">
        <v>187.12567212690001</v>
      </c>
      <c r="F13" s="50" t="s">
        <v>47</v>
      </c>
      <c r="G13" s="51" t="s">
        <v>47</v>
      </c>
      <c r="H13" s="50" t="s">
        <v>47</v>
      </c>
      <c r="I13" s="51" t="s">
        <v>47</v>
      </c>
      <c r="J13" s="50" t="s">
        <v>47</v>
      </c>
      <c r="K13" s="51" t="s">
        <v>47</v>
      </c>
      <c r="L13" s="50">
        <v>14142</v>
      </c>
      <c r="M13" s="51">
        <v>224.2916319686</v>
      </c>
      <c r="N13" s="50">
        <v>10843</v>
      </c>
      <c r="O13" s="51">
        <v>262.98611827907405</v>
      </c>
      <c r="P13" s="50">
        <v>40782</v>
      </c>
      <c r="Q13" s="51">
        <v>244.91999995831495</v>
      </c>
      <c r="R13" s="50">
        <v>42848</v>
      </c>
      <c r="S13" s="51">
        <v>209.60313210652541</v>
      </c>
      <c r="T13" s="50">
        <v>108615</v>
      </c>
      <c r="U13" s="51">
        <v>230.10535545367</v>
      </c>
      <c r="V13" s="50" t="s">
        <v>47</v>
      </c>
      <c r="W13" s="51" t="s">
        <v>47</v>
      </c>
    </row>
    <row r="14" spans="1:23" x14ac:dyDescent="0.25">
      <c r="A14" s="49" t="s">
        <v>25</v>
      </c>
      <c r="B14" s="50">
        <v>747361</v>
      </c>
      <c r="C14" s="51">
        <v>231.27818647762001</v>
      </c>
      <c r="D14" s="50">
        <v>35716</v>
      </c>
      <c r="E14" s="51">
        <v>222.69604547473</v>
      </c>
      <c r="F14" s="50">
        <v>3800</v>
      </c>
      <c r="G14" s="51">
        <v>219.59165122235001</v>
      </c>
      <c r="H14" s="50">
        <v>46279</v>
      </c>
      <c r="I14" s="51">
        <v>210.63947279892</v>
      </c>
      <c r="J14" s="50">
        <v>88900</v>
      </c>
      <c r="K14" s="51">
        <v>193.31166500127</v>
      </c>
      <c r="L14" s="50">
        <v>190697</v>
      </c>
      <c r="M14" s="51">
        <v>225.85744178304</v>
      </c>
      <c r="N14" s="50">
        <v>274491</v>
      </c>
      <c r="O14" s="51">
        <v>233.5984392082072</v>
      </c>
      <c r="P14" s="50">
        <v>117802</v>
      </c>
      <c r="Q14" s="51">
        <v>251.24177379076755</v>
      </c>
      <c r="R14" s="50">
        <v>200087</v>
      </c>
      <c r="S14" s="51">
        <v>219.97590795891787</v>
      </c>
      <c r="T14" s="50">
        <v>783077</v>
      </c>
      <c r="U14" s="51">
        <v>230.88675658240001</v>
      </c>
      <c r="V14" s="50">
        <v>138979</v>
      </c>
      <c r="W14" s="51">
        <v>199.80025367083999</v>
      </c>
    </row>
    <row r="15" spans="1:23" x14ac:dyDescent="0.25">
      <c r="A15" s="49" t="s">
        <v>26</v>
      </c>
      <c r="B15" s="50">
        <v>394295</v>
      </c>
      <c r="C15" s="51">
        <v>198.73526659861</v>
      </c>
      <c r="D15" s="50">
        <v>43451</v>
      </c>
      <c r="E15" s="51">
        <v>156.35370270503</v>
      </c>
      <c r="F15" s="50">
        <v>17518</v>
      </c>
      <c r="G15" s="51">
        <v>173.54270618593</v>
      </c>
      <c r="H15" s="50">
        <v>78500</v>
      </c>
      <c r="I15" s="51">
        <v>171.72098634855001</v>
      </c>
      <c r="J15" s="50">
        <v>52500</v>
      </c>
      <c r="K15" s="51">
        <v>175.65992403148999</v>
      </c>
      <c r="L15" s="50">
        <v>120917</v>
      </c>
      <c r="M15" s="51">
        <v>193.35493592878001</v>
      </c>
      <c r="N15" s="50">
        <v>140548</v>
      </c>
      <c r="O15" s="51">
        <v>208.25685854512335</v>
      </c>
      <c r="P15" s="50">
        <v>87833</v>
      </c>
      <c r="Q15" s="51">
        <v>206.50058092402631</v>
      </c>
      <c r="R15" s="50">
        <v>88448</v>
      </c>
      <c r="S15" s="51">
        <v>162.42874245812229</v>
      </c>
      <c r="T15" s="50">
        <v>437746</v>
      </c>
      <c r="U15" s="51">
        <v>194.52844041917999</v>
      </c>
      <c r="V15" s="50">
        <v>148518</v>
      </c>
      <c r="W15" s="51">
        <v>173.32824685883</v>
      </c>
    </row>
    <row r="16" spans="1:23" x14ac:dyDescent="0.25">
      <c r="A16" s="49" t="s">
        <v>27</v>
      </c>
      <c r="B16" s="50">
        <v>17489</v>
      </c>
      <c r="C16" s="51">
        <v>249.54177142204</v>
      </c>
      <c r="D16" s="50">
        <v>4581</v>
      </c>
      <c r="E16" s="51">
        <v>249.2979009819</v>
      </c>
      <c r="F16" s="50" t="s">
        <v>47</v>
      </c>
      <c r="G16" s="51" t="s">
        <v>47</v>
      </c>
      <c r="H16" s="50">
        <v>5000</v>
      </c>
      <c r="I16" s="51">
        <v>224.39064206487001</v>
      </c>
      <c r="J16" s="50" t="s">
        <v>47</v>
      </c>
      <c r="K16" s="51" t="s">
        <v>47</v>
      </c>
      <c r="L16" s="50">
        <v>8980</v>
      </c>
      <c r="M16" s="51">
        <v>242.31477033408001</v>
      </c>
      <c r="N16" s="50">
        <v>4485</v>
      </c>
      <c r="O16" s="51">
        <v>260.14647991081387</v>
      </c>
      <c r="P16" s="50">
        <v>4024</v>
      </c>
      <c r="Q16" s="51">
        <v>253.85001003976143</v>
      </c>
      <c r="R16" s="50">
        <v>4581</v>
      </c>
      <c r="S16" s="51">
        <v>249.29790098190352</v>
      </c>
      <c r="T16" s="50">
        <v>22070</v>
      </c>
      <c r="U16" s="51">
        <v>249.49115200716</v>
      </c>
      <c r="V16" s="50">
        <v>5000</v>
      </c>
      <c r="W16" s="51">
        <v>224.39064206487001</v>
      </c>
    </row>
    <row r="17" spans="1:23" x14ac:dyDescent="0.25">
      <c r="A17" s="49" t="s">
        <v>28</v>
      </c>
      <c r="B17" s="50">
        <v>30284</v>
      </c>
      <c r="C17" s="51">
        <v>232.70155155527999</v>
      </c>
      <c r="D17" s="50" t="s">
        <v>47</v>
      </c>
      <c r="E17" s="51" t="s">
        <v>47</v>
      </c>
      <c r="F17" s="50" t="s">
        <v>47</v>
      </c>
      <c r="G17" s="51" t="s">
        <v>47</v>
      </c>
      <c r="H17" s="50" t="s">
        <v>47</v>
      </c>
      <c r="I17" s="51" t="s">
        <v>47</v>
      </c>
      <c r="J17" s="50">
        <v>4000</v>
      </c>
      <c r="K17" s="51">
        <v>173.79716547197</v>
      </c>
      <c r="L17" s="50">
        <v>10761</v>
      </c>
      <c r="M17" s="51">
        <v>218.10096381376999</v>
      </c>
      <c r="N17" s="50">
        <v>6539</v>
      </c>
      <c r="O17" s="51">
        <v>254.34635025233214</v>
      </c>
      <c r="P17" s="50">
        <v>6336</v>
      </c>
      <c r="Q17" s="51">
        <v>236.13392733585857</v>
      </c>
      <c r="R17" s="50">
        <v>6648</v>
      </c>
      <c r="S17" s="51">
        <v>231.77406254512636</v>
      </c>
      <c r="T17" s="50">
        <v>30284</v>
      </c>
      <c r="U17" s="51">
        <v>232.70155155527999</v>
      </c>
      <c r="V17" s="50">
        <v>4000</v>
      </c>
      <c r="W17" s="51">
        <v>173.79716547197</v>
      </c>
    </row>
    <row r="18" spans="1:23" x14ac:dyDescent="0.25">
      <c r="A18" s="49" t="s">
        <v>29</v>
      </c>
      <c r="B18" s="50">
        <v>4060138.04</v>
      </c>
      <c r="C18" s="51">
        <v>240.16606276127999</v>
      </c>
      <c r="D18" s="50">
        <v>147729</v>
      </c>
      <c r="E18" s="51">
        <v>187.60747345703999</v>
      </c>
      <c r="F18" s="50">
        <v>257691</v>
      </c>
      <c r="G18" s="51">
        <v>169.93244875030001</v>
      </c>
      <c r="H18" s="50">
        <v>128325</v>
      </c>
      <c r="I18" s="51">
        <v>173.77947020793999</v>
      </c>
      <c r="J18" s="50">
        <v>212188</v>
      </c>
      <c r="K18" s="51">
        <v>168.07831039511001</v>
      </c>
      <c r="L18" s="50">
        <v>988175.01</v>
      </c>
      <c r="M18" s="51">
        <v>239.46905093481001</v>
      </c>
      <c r="N18" s="50">
        <v>1061065</v>
      </c>
      <c r="O18" s="51">
        <v>257.76427394514002</v>
      </c>
      <c r="P18" s="50">
        <v>1544939.01</v>
      </c>
      <c r="Q18" s="51">
        <v>236.59024475891769</v>
      </c>
      <c r="R18" s="50">
        <v>613688.02</v>
      </c>
      <c r="S18" s="51">
        <v>207.21107140258334</v>
      </c>
      <c r="T18" s="50">
        <v>4207867.04</v>
      </c>
      <c r="U18" s="51">
        <v>238.32084575096999</v>
      </c>
      <c r="V18" s="50">
        <v>598204</v>
      </c>
      <c r="W18" s="51">
        <v>170.10002221894999</v>
      </c>
    </row>
    <row r="19" spans="1:23" ht="15" customHeight="1" x14ac:dyDescent="0.25">
      <c r="A19" s="49" t="s">
        <v>30</v>
      </c>
      <c r="B19" s="50">
        <v>19345</v>
      </c>
      <c r="C19" s="51">
        <v>308.10357371414</v>
      </c>
      <c r="D19" s="50">
        <v>7500</v>
      </c>
      <c r="E19" s="51">
        <v>296.76997097044</v>
      </c>
      <c r="F19" s="50" t="s">
        <v>47</v>
      </c>
      <c r="G19" s="51" t="s">
        <v>47</v>
      </c>
      <c r="H19" s="50">
        <v>7800</v>
      </c>
      <c r="I19" s="51">
        <v>271.86271206487999</v>
      </c>
      <c r="J19" s="50" t="s">
        <v>47</v>
      </c>
      <c r="K19" s="51" t="s">
        <v>47</v>
      </c>
      <c r="L19" s="50">
        <v>6836</v>
      </c>
      <c r="M19" s="51">
        <v>307.02936704212999</v>
      </c>
      <c r="N19" s="50">
        <v>5495</v>
      </c>
      <c r="O19" s="51">
        <v>302.96874103730664</v>
      </c>
      <c r="P19" s="50">
        <v>7014</v>
      </c>
      <c r="Q19" s="51">
        <v>313.17331742229823</v>
      </c>
      <c r="R19" s="50">
        <v>7500</v>
      </c>
      <c r="S19" s="51">
        <v>296.76997097044</v>
      </c>
      <c r="T19" s="50">
        <v>26845</v>
      </c>
      <c r="U19" s="51">
        <v>304.93717324560998</v>
      </c>
      <c r="V19" s="50">
        <v>7800</v>
      </c>
      <c r="W19" s="51">
        <v>271.86271206487999</v>
      </c>
    </row>
    <row r="20" spans="1:23" ht="15" customHeight="1" x14ac:dyDescent="0.25">
      <c r="A20" s="49" t="s">
        <v>31</v>
      </c>
      <c r="B20" s="50">
        <v>234557</v>
      </c>
      <c r="C20" s="51">
        <v>255.35304018510999</v>
      </c>
      <c r="D20" s="50">
        <v>7500</v>
      </c>
      <c r="E20" s="51">
        <v>304.24144377044001</v>
      </c>
      <c r="F20" s="50">
        <v>28726</v>
      </c>
      <c r="G20" s="51">
        <v>235.21106771481001</v>
      </c>
      <c r="H20" s="50">
        <v>13200</v>
      </c>
      <c r="I20" s="51">
        <v>280.71624388305997</v>
      </c>
      <c r="J20" s="50">
        <v>28000</v>
      </c>
      <c r="K20" s="51">
        <v>190.80396295988001</v>
      </c>
      <c r="L20" s="50">
        <v>57916</v>
      </c>
      <c r="M20" s="51">
        <v>253.76174779163</v>
      </c>
      <c r="N20" s="50">
        <v>80544</v>
      </c>
      <c r="O20" s="51">
        <v>261.94167054777512</v>
      </c>
      <c r="P20" s="50">
        <v>61364</v>
      </c>
      <c r="Q20" s="51">
        <v>260.05575131673294</v>
      </c>
      <c r="R20" s="50">
        <v>42233</v>
      </c>
      <c r="S20" s="51">
        <v>246.81877805218667</v>
      </c>
      <c r="T20" s="50">
        <v>242057</v>
      </c>
      <c r="U20" s="51">
        <v>256.86781987291999</v>
      </c>
      <c r="V20" s="50">
        <v>69926</v>
      </c>
      <c r="W20" s="51">
        <v>226.01948507434</v>
      </c>
    </row>
    <row r="21" spans="1:23" ht="15" customHeight="1" x14ac:dyDescent="0.25">
      <c r="A21" s="49" t="s">
        <v>32</v>
      </c>
      <c r="B21" s="50">
        <v>135228</v>
      </c>
      <c r="C21" s="51">
        <v>241.71163681633999</v>
      </c>
      <c r="D21" s="50">
        <v>9266</v>
      </c>
      <c r="E21" s="51">
        <v>205.12427393294999</v>
      </c>
      <c r="F21" s="50" t="s">
        <v>47</v>
      </c>
      <c r="G21" s="51" t="s">
        <v>47</v>
      </c>
      <c r="H21" s="50">
        <v>8220</v>
      </c>
      <c r="I21" s="51">
        <v>228.67026644443999</v>
      </c>
      <c r="J21" s="50">
        <v>13383</v>
      </c>
      <c r="K21" s="51">
        <v>233.30586325649</v>
      </c>
      <c r="L21" s="50">
        <v>73737</v>
      </c>
      <c r="M21" s="51">
        <v>228.03395047533999</v>
      </c>
      <c r="N21" s="50">
        <v>35433</v>
      </c>
      <c r="O21" s="51">
        <v>258.52652587136288</v>
      </c>
      <c r="P21" s="50">
        <v>15994</v>
      </c>
      <c r="Q21" s="51">
        <v>275.64897649118421</v>
      </c>
      <c r="R21" s="50">
        <v>19330</v>
      </c>
      <c r="S21" s="51">
        <v>217.44558811498709</v>
      </c>
      <c r="T21" s="50">
        <v>144494</v>
      </c>
      <c r="U21" s="51">
        <v>239.36539057444</v>
      </c>
      <c r="V21" s="50">
        <v>21603</v>
      </c>
      <c r="W21" s="51">
        <v>231.54200611651001</v>
      </c>
    </row>
    <row r="22" spans="1:23" ht="15" customHeight="1" x14ac:dyDescent="0.25">
      <c r="A22" s="49" t="s">
        <v>33</v>
      </c>
      <c r="B22" s="50">
        <v>100620</v>
      </c>
      <c r="C22" s="51">
        <v>261.33137549394002</v>
      </c>
      <c r="D22" s="50">
        <v>37624</v>
      </c>
      <c r="E22" s="51">
        <v>239.81197551915</v>
      </c>
      <c r="F22" s="50">
        <v>10206</v>
      </c>
      <c r="G22" s="51">
        <v>206.08281670540001</v>
      </c>
      <c r="H22" s="50">
        <v>12000</v>
      </c>
      <c r="I22" s="51">
        <v>266.11926706486997</v>
      </c>
      <c r="J22" s="50">
        <v>15000</v>
      </c>
      <c r="K22" s="51">
        <v>178.46369502082999</v>
      </c>
      <c r="L22" s="50">
        <v>35145</v>
      </c>
      <c r="M22" s="51">
        <v>240.92126275429999</v>
      </c>
      <c r="N22" s="50">
        <v>7467</v>
      </c>
      <c r="O22" s="51">
        <v>283.03102290076339</v>
      </c>
      <c r="P22" s="50">
        <v>44124</v>
      </c>
      <c r="Q22" s="51">
        <v>270.69121393119394</v>
      </c>
      <c r="R22" s="50">
        <v>51508</v>
      </c>
      <c r="S22" s="51">
        <v>248.37499452770444</v>
      </c>
      <c r="T22" s="50">
        <v>138244</v>
      </c>
      <c r="U22" s="51">
        <v>255.47473141064</v>
      </c>
      <c r="V22" s="50">
        <v>37206</v>
      </c>
      <c r="W22" s="51">
        <v>214.31134379901999</v>
      </c>
    </row>
    <row r="23" spans="1:23" ht="15" customHeight="1" x14ac:dyDescent="0.25">
      <c r="A23" s="49" t="s">
        <v>34</v>
      </c>
      <c r="B23" s="50">
        <v>378007.02</v>
      </c>
      <c r="C23" s="51">
        <v>251.24716396139999</v>
      </c>
      <c r="D23" s="50">
        <v>24957.97</v>
      </c>
      <c r="E23" s="51">
        <v>241.74330100056</v>
      </c>
      <c r="F23" s="50">
        <v>24500</v>
      </c>
      <c r="G23" s="51">
        <v>220.58043874033001</v>
      </c>
      <c r="H23" s="50">
        <v>37000</v>
      </c>
      <c r="I23" s="51">
        <v>240.30440727320999</v>
      </c>
      <c r="J23" s="50">
        <v>28000</v>
      </c>
      <c r="K23" s="51">
        <v>202.97191572145999</v>
      </c>
      <c r="L23" s="50">
        <v>91562.3</v>
      </c>
      <c r="M23" s="51">
        <v>255.99545216536001</v>
      </c>
      <c r="N23" s="50">
        <v>95070.53</v>
      </c>
      <c r="O23" s="51">
        <v>249.04463246707473</v>
      </c>
      <c r="P23" s="50">
        <v>132013.39000000001</v>
      </c>
      <c r="Q23" s="51">
        <v>254.01185297491412</v>
      </c>
      <c r="R23" s="50">
        <v>84318.77</v>
      </c>
      <c r="S23" s="51">
        <v>241.43272468363801</v>
      </c>
      <c r="T23" s="50">
        <v>402964.99</v>
      </c>
      <c r="U23" s="51">
        <v>250.65853434704999</v>
      </c>
      <c r="V23" s="50">
        <v>89500</v>
      </c>
      <c r="W23" s="51">
        <v>223.22566992679</v>
      </c>
    </row>
    <row r="24" spans="1:23" ht="15" customHeight="1" x14ac:dyDescent="0.25">
      <c r="A24" s="49" t="s">
        <v>35</v>
      </c>
      <c r="B24" s="50">
        <v>144.01</v>
      </c>
      <c r="C24" s="51">
        <v>848.53301020762001</v>
      </c>
      <c r="D24" s="50" t="s">
        <v>47</v>
      </c>
      <c r="E24" s="51" t="s">
        <v>47</v>
      </c>
      <c r="F24" s="50">
        <v>36</v>
      </c>
      <c r="G24" s="51">
        <v>826.27909999999997</v>
      </c>
      <c r="H24" s="50" t="s">
        <v>47</v>
      </c>
      <c r="I24" s="51" t="s">
        <v>47</v>
      </c>
      <c r="J24" s="50">
        <v>36</v>
      </c>
      <c r="K24" s="51">
        <v>826.22241111110998</v>
      </c>
      <c r="L24" s="50">
        <v>36</v>
      </c>
      <c r="M24" s="51">
        <v>850.89941666667005</v>
      </c>
      <c r="N24" s="50">
        <v>36</v>
      </c>
      <c r="O24" s="51">
        <v>801.2679333333333</v>
      </c>
      <c r="P24" s="50">
        <v>72.010000000000005</v>
      </c>
      <c r="Q24" s="51">
        <v>870.97922788501592</v>
      </c>
      <c r="R24" s="50" t="s">
        <v>47</v>
      </c>
      <c r="S24" s="51">
        <v>0</v>
      </c>
      <c r="T24" s="50">
        <v>144.01</v>
      </c>
      <c r="U24" s="51">
        <v>848.53301020762001</v>
      </c>
      <c r="V24" s="50">
        <v>72</v>
      </c>
      <c r="W24" s="51">
        <v>826.25075555555998</v>
      </c>
    </row>
    <row r="25" spans="1:23" ht="15" customHeight="1" x14ac:dyDescent="0.25">
      <c r="B25" s="52"/>
      <c r="C25" s="53"/>
      <c r="D25" s="52"/>
      <c r="E25" s="53"/>
      <c r="F25" s="52"/>
      <c r="G25" s="53"/>
      <c r="H25" s="52"/>
      <c r="I25" s="53"/>
      <c r="J25" s="52"/>
      <c r="K25" s="53"/>
      <c r="L25" s="52"/>
      <c r="M25" s="53"/>
      <c r="N25" s="52"/>
      <c r="O25" s="53"/>
      <c r="P25" s="52"/>
      <c r="Q25" s="53"/>
      <c r="R25" s="52"/>
      <c r="S25" s="53"/>
      <c r="T25" s="52"/>
      <c r="U25" s="53"/>
    </row>
    <row r="26" spans="1:23" ht="15" customHeight="1" x14ac:dyDescent="0.25"/>
    <row r="27" spans="1:23" ht="15" customHeight="1" x14ac:dyDescent="0.25"/>
    <row r="28" spans="1:23" ht="15" customHeight="1" x14ac:dyDescent="0.25"/>
    <row r="29" spans="1:23" ht="15" customHeight="1" x14ac:dyDescent="0.25"/>
    <row r="30" spans="1:23" ht="15" customHeight="1" x14ac:dyDescent="0.25"/>
    <row r="31" spans="1:23" ht="15" customHeight="1" x14ac:dyDescent="0.25"/>
    <row r="32" spans="1:23" ht="15" customHeight="1" x14ac:dyDescent="0.25"/>
    <row r="39" ht="15" customHeight="1" outlineLevel="1" x14ac:dyDescent="0.25"/>
    <row r="44" ht="15" customHeight="1" outlineLevel="1" x14ac:dyDescent="0.25"/>
    <row r="46" outlineLevel="1" x14ac:dyDescent="0.25"/>
    <row r="47" collapsed="1" x14ac:dyDescent="0.25"/>
  </sheetData>
  <mergeCells count="12"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1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defaultColWidth="9.140625" defaultRowHeight="15" x14ac:dyDescent="0.25"/>
  <cols>
    <col min="1" max="1" width="10.28515625" customWidth="1"/>
    <col min="2" max="14" width="13.5703125" customWidth="1"/>
    <col min="15" max="15" width="10.28515625" customWidth="1"/>
    <col min="16" max="28" width="13.5703125" customWidth="1"/>
    <col min="29" max="29" width="10.28515625" customWidth="1"/>
    <col min="30" max="42" width="13.5703125" customWidth="1"/>
  </cols>
  <sheetData>
    <row r="1" spans="1:42" ht="27.75" x14ac:dyDescent="0.6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 t="str">
        <f>A1</f>
        <v>Two Year Rail Billings Forecast, by Grade - Nutrien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 t="str">
        <f>A1</f>
        <v>Two Year Rail Billings Forecast, by Grade - Nutrien</v>
      </c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s="2" customFormat="1" ht="21.75" customHeight="1" x14ac:dyDescent="0.4">
      <c r="A2" s="54"/>
      <c r="B2" s="76" t="s">
        <v>53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54"/>
      <c r="P2" s="76" t="s">
        <v>54</v>
      </c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54"/>
      <c r="AD2" s="76" t="s">
        <v>55</v>
      </c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</row>
    <row r="3" spans="1:42" ht="34.5" customHeight="1" x14ac:dyDescent="0.25">
      <c r="A3" s="43"/>
      <c r="B3" s="55">
        <v>43466</v>
      </c>
      <c r="C3" s="55">
        <v>43497</v>
      </c>
      <c r="D3" s="55">
        <v>43525</v>
      </c>
      <c r="E3" s="55">
        <v>43556</v>
      </c>
      <c r="F3" s="55">
        <v>43586</v>
      </c>
      <c r="G3" s="55">
        <v>43617</v>
      </c>
      <c r="H3" s="55">
        <v>43647</v>
      </c>
      <c r="I3" s="55">
        <v>43678</v>
      </c>
      <c r="J3" s="55">
        <v>43709</v>
      </c>
      <c r="K3" s="55">
        <v>43739</v>
      </c>
      <c r="L3" s="55">
        <v>43770</v>
      </c>
      <c r="M3" s="55">
        <v>43800</v>
      </c>
      <c r="N3" s="75" t="s">
        <v>56</v>
      </c>
      <c r="O3" s="43"/>
      <c r="P3" s="55">
        <v>43831</v>
      </c>
      <c r="Q3" s="55">
        <v>43862</v>
      </c>
      <c r="R3" s="55">
        <v>43891</v>
      </c>
      <c r="S3" s="55">
        <v>43922</v>
      </c>
      <c r="T3" s="55">
        <v>43952</v>
      </c>
      <c r="U3" s="55">
        <v>43983</v>
      </c>
      <c r="V3" s="55">
        <v>44013</v>
      </c>
      <c r="W3" s="55">
        <v>44044</v>
      </c>
      <c r="X3" s="55">
        <v>44075</v>
      </c>
      <c r="Y3" s="55">
        <v>44105</v>
      </c>
      <c r="Z3" s="55">
        <v>44136</v>
      </c>
      <c r="AA3" s="55">
        <v>44166</v>
      </c>
      <c r="AB3" s="75" t="s">
        <v>57</v>
      </c>
      <c r="AC3" s="43"/>
      <c r="AD3" s="55">
        <v>44197</v>
      </c>
      <c r="AE3" s="55">
        <v>44228</v>
      </c>
      <c r="AF3" s="55">
        <v>44256</v>
      </c>
      <c r="AG3" s="55">
        <v>44287</v>
      </c>
      <c r="AH3" s="55">
        <v>44317</v>
      </c>
      <c r="AI3" s="55">
        <v>44348</v>
      </c>
      <c r="AJ3" s="55">
        <v>44378</v>
      </c>
      <c r="AK3" s="55">
        <v>44409</v>
      </c>
      <c r="AL3" s="55">
        <v>44440</v>
      </c>
      <c r="AM3" s="55">
        <v>44470</v>
      </c>
      <c r="AN3" s="55">
        <v>44501</v>
      </c>
      <c r="AO3" s="55">
        <v>44531</v>
      </c>
      <c r="AP3" s="75" t="s">
        <v>58</v>
      </c>
    </row>
    <row r="4" spans="1:42" ht="17.25" x14ac:dyDescent="0.4">
      <c r="A4" s="43"/>
      <c r="B4" s="56" t="s">
        <v>59</v>
      </c>
      <c r="C4" s="56" t="s">
        <v>59</v>
      </c>
      <c r="D4" s="56" t="s">
        <v>59</v>
      </c>
      <c r="E4" s="56" t="s">
        <v>59</v>
      </c>
      <c r="F4" s="56" t="s">
        <v>59</v>
      </c>
      <c r="G4" s="56" t="s">
        <v>59</v>
      </c>
      <c r="H4" s="56" t="s">
        <v>59</v>
      </c>
      <c r="I4" s="56" t="s">
        <v>59</v>
      </c>
      <c r="J4" s="56" t="s">
        <v>59</v>
      </c>
      <c r="K4" s="56" t="s">
        <v>59</v>
      </c>
      <c r="L4" s="56" t="s">
        <v>60</v>
      </c>
      <c r="M4" s="56" t="s">
        <v>60</v>
      </c>
      <c r="N4" s="75"/>
      <c r="O4" s="43"/>
      <c r="P4" s="56" t="s">
        <v>60</v>
      </c>
      <c r="Q4" s="56" t="s">
        <v>60</v>
      </c>
      <c r="R4" s="56" t="s">
        <v>60</v>
      </c>
      <c r="S4" s="56" t="s">
        <v>60</v>
      </c>
      <c r="T4" s="56" t="s">
        <v>60</v>
      </c>
      <c r="U4" s="56" t="s">
        <v>60</v>
      </c>
      <c r="V4" s="56" t="s">
        <v>60</v>
      </c>
      <c r="W4" s="56" t="s">
        <v>60</v>
      </c>
      <c r="X4" s="56" t="s">
        <v>60</v>
      </c>
      <c r="Y4" s="56" t="s">
        <v>60</v>
      </c>
      <c r="Z4" s="56" t="s">
        <v>60</v>
      </c>
      <c r="AA4" s="56" t="s">
        <v>60</v>
      </c>
      <c r="AB4" s="75"/>
      <c r="AC4" s="43"/>
      <c r="AD4" s="56" t="s">
        <v>60</v>
      </c>
      <c r="AE4" s="56" t="s">
        <v>60</v>
      </c>
      <c r="AF4" s="56" t="s">
        <v>60</v>
      </c>
      <c r="AG4" s="56" t="s">
        <v>60</v>
      </c>
      <c r="AH4" s="56" t="s">
        <v>60</v>
      </c>
      <c r="AI4" s="56" t="s">
        <v>60</v>
      </c>
      <c r="AJ4" s="56" t="s">
        <v>60</v>
      </c>
      <c r="AK4" s="56" t="s">
        <v>60</v>
      </c>
      <c r="AL4" s="56" t="s">
        <v>60</v>
      </c>
      <c r="AM4" s="56" t="s">
        <v>60</v>
      </c>
      <c r="AN4" s="56" t="s">
        <v>60</v>
      </c>
      <c r="AO4" s="56" t="s">
        <v>60</v>
      </c>
      <c r="AP4" s="75"/>
    </row>
    <row r="5" spans="1:42" x14ac:dyDescent="0.25">
      <c r="A5" s="46" t="s">
        <v>4</v>
      </c>
      <c r="B5" s="57">
        <f t="shared" ref="B5:M5" si="0">SUM(B6,B13)</f>
        <v>722517.19099999988</v>
      </c>
      <c r="C5" s="57">
        <f t="shared" si="0"/>
        <v>538093.95600000001</v>
      </c>
      <c r="D5" s="57">
        <f t="shared" si="0"/>
        <v>683253.58799999999</v>
      </c>
      <c r="E5" s="57">
        <f t="shared" si="0"/>
        <v>824932.23899999994</v>
      </c>
      <c r="F5" s="57">
        <f t="shared" si="0"/>
        <v>803328.70699999994</v>
      </c>
      <c r="G5" s="57">
        <f t="shared" si="0"/>
        <v>859514.46399999992</v>
      </c>
      <c r="H5" s="57">
        <f t="shared" si="0"/>
        <v>718574.95200000005</v>
      </c>
      <c r="I5" s="57">
        <f t="shared" si="0"/>
        <v>689791.15800000005</v>
      </c>
      <c r="J5" s="57">
        <f>SUM(J6,J13)</f>
        <v>406637.951</v>
      </c>
      <c r="K5" s="57">
        <f t="shared" si="0"/>
        <v>255242.40299999999</v>
      </c>
      <c r="L5" s="57">
        <f t="shared" si="0"/>
        <v>299254.19400000002</v>
      </c>
      <c r="M5" s="57">
        <f t="shared" si="0"/>
        <v>680190.44200000004</v>
      </c>
      <c r="N5" s="58">
        <f>SUM(B5:M5)</f>
        <v>7481331.2449999992</v>
      </c>
      <c r="O5" s="46" t="s">
        <v>4</v>
      </c>
      <c r="P5" s="57">
        <f t="shared" ref="P5:AA5" si="1">SUM(P6,P13)</f>
        <v>444248.80500000005</v>
      </c>
      <c r="Q5" s="57">
        <f t="shared" si="1"/>
        <v>534118</v>
      </c>
      <c r="R5" s="57">
        <f t="shared" si="1"/>
        <v>674004</v>
      </c>
      <c r="S5" s="57">
        <f t="shared" si="1"/>
        <v>722368</v>
      </c>
      <c r="T5" s="57">
        <f t="shared" si="1"/>
        <v>916850</v>
      </c>
      <c r="U5" s="57">
        <f t="shared" si="1"/>
        <v>782413</v>
      </c>
      <c r="V5" s="57">
        <f t="shared" si="1"/>
        <v>743464</v>
      </c>
      <c r="W5" s="57">
        <f t="shared" si="1"/>
        <v>709747</v>
      </c>
      <c r="X5" s="57">
        <f t="shared" si="1"/>
        <v>799422</v>
      </c>
      <c r="Y5" s="57">
        <f t="shared" si="1"/>
        <v>670047</v>
      </c>
      <c r="Z5" s="57">
        <f t="shared" si="1"/>
        <v>461037</v>
      </c>
      <c r="AA5" s="57">
        <f t="shared" si="1"/>
        <v>520632</v>
      </c>
      <c r="AB5" s="58">
        <f>SUM(P5:AA5)</f>
        <v>7978350.8049999997</v>
      </c>
      <c r="AC5" s="46" t="s">
        <v>4</v>
      </c>
      <c r="AD5" s="57">
        <f>SUM(AD6,AD13)</f>
        <v>389058.44990727573</v>
      </c>
      <c r="AE5" s="57">
        <f>SUM(AE6,AE13)</f>
        <v>611642.83984863746</v>
      </c>
      <c r="AF5" s="57">
        <f>SUM(AF6,AF13)</f>
        <v>798250.71221548354</v>
      </c>
      <c r="AG5" s="57">
        <f>SUM(AG6,AG13)</f>
        <v>747904.87398730195</v>
      </c>
      <c r="AH5" s="57">
        <f t="shared" ref="AH5:AJ5" si="2">SUM(AH6,AH13)</f>
        <v>804472.83992592129</v>
      </c>
      <c r="AI5" s="57">
        <f t="shared" si="2"/>
        <v>831183.85548571777</v>
      </c>
      <c r="AJ5" s="57">
        <f t="shared" si="2"/>
        <v>734499.98033118772</v>
      </c>
      <c r="AK5" s="57">
        <f>SUM(AK6,AK13)</f>
        <v>690979.47080956143</v>
      </c>
      <c r="AL5" s="57">
        <f>SUM(AL6,AL13)</f>
        <v>516576.52032695687</v>
      </c>
      <c r="AM5" s="57">
        <f>SUM(AM6,AM13)</f>
        <v>672379.87391710642</v>
      </c>
      <c r="AN5" s="57">
        <f>SUM(AN6,AN13)</f>
        <v>588418.10029873438</v>
      </c>
      <c r="AO5" s="57">
        <f>SUM(AO6,AO13)</f>
        <v>656157.09881291259</v>
      </c>
      <c r="AP5" s="58">
        <f>SUM(AD5:AO5)</f>
        <v>8041524.615866798</v>
      </c>
    </row>
    <row r="6" spans="1:42" x14ac:dyDescent="0.25">
      <c r="A6" s="47" t="s">
        <v>6</v>
      </c>
      <c r="B6" s="59">
        <f t="shared" ref="B6:M6" si="3">SUM(B7:B12)</f>
        <v>364914.61799999996</v>
      </c>
      <c r="C6" s="59">
        <f t="shared" si="3"/>
        <v>197120.90899999999</v>
      </c>
      <c r="D6" s="59">
        <f t="shared" si="3"/>
        <v>273575.29500000004</v>
      </c>
      <c r="E6" s="59">
        <f t="shared" si="3"/>
        <v>365296.19199999992</v>
      </c>
      <c r="F6" s="59">
        <f t="shared" si="3"/>
        <v>286033.913</v>
      </c>
      <c r="G6" s="59">
        <f t="shared" si="3"/>
        <v>321410.74699999997</v>
      </c>
      <c r="H6" s="59">
        <f t="shared" si="3"/>
        <v>255499.73800000001</v>
      </c>
      <c r="I6" s="59">
        <f t="shared" si="3"/>
        <v>300374.10699999996</v>
      </c>
      <c r="J6" s="59">
        <f>SUM(J7:J12)</f>
        <v>158415.511</v>
      </c>
      <c r="K6" s="59">
        <f t="shared" si="3"/>
        <v>65435.865000000005</v>
      </c>
      <c r="L6" s="59">
        <f t="shared" si="3"/>
        <v>227671.34900000002</v>
      </c>
      <c r="M6" s="59">
        <f t="shared" si="3"/>
        <v>375988.56200000003</v>
      </c>
      <c r="N6" s="60">
        <f>SUM(B6:M6)</f>
        <v>3191736.8059999999</v>
      </c>
      <c r="O6" s="47" t="s">
        <v>6</v>
      </c>
      <c r="P6" s="59">
        <f t="shared" ref="P6:AA6" si="4">SUM(P7:P12)</f>
        <v>156232.01500000001</v>
      </c>
      <c r="Q6" s="59">
        <f t="shared" si="4"/>
        <v>191959</v>
      </c>
      <c r="R6" s="59">
        <f t="shared" si="4"/>
        <v>423113</v>
      </c>
      <c r="S6" s="59">
        <f t="shared" si="4"/>
        <v>192508</v>
      </c>
      <c r="T6" s="59">
        <f t="shared" si="4"/>
        <v>329568</v>
      </c>
      <c r="U6" s="59">
        <f t="shared" si="4"/>
        <v>230549</v>
      </c>
      <c r="V6" s="59">
        <f t="shared" si="4"/>
        <v>270066</v>
      </c>
      <c r="W6" s="59">
        <f t="shared" si="4"/>
        <v>287747</v>
      </c>
      <c r="X6" s="59">
        <f t="shared" si="4"/>
        <v>423641</v>
      </c>
      <c r="Y6" s="59">
        <f t="shared" si="4"/>
        <v>243629</v>
      </c>
      <c r="Z6" s="59">
        <f t="shared" si="4"/>
        <v>170410</v>
      </c>
      <c r="AA6" s="59">
        <f t="shared" si="4"/>
        <v>193110</v>
      </c>
      <c r="AB6" s="60">
        <f t="shared" ref="AB6:AB21" si="5">SUM(P6:AA6)</f>
        <v>3112532.0150000001</v>
      </c>
      <c r="AC6" s="47" t="s">
        <v>6</v>
      </c>
      <c r="AD6" s="59">
        <f>SUM(AD7:AD12)</f>
        <v>137001.81277552899</v>
      </c>
      <c r="AE6" s="59">
        <f>SUM(AE7:AE12)</f>
        <v>187618.38736585053</v>
      </c>
      <c r="AF6" s="59">
        <f>SUM(AF7:AF12)</f>
        <v>360284.80462052568</v>
      </c>
      <c r="AG6" s="59">
        <f>SUM(AG7:AG12)</f>
        <v>298562.96261165739</v>
      </c>
      <c r="AH6" s="59">
        <f t="shared" ref="AH6:AL6" si="6">SUM(AH7:AH12)</f>
        <v>319802.51701690129</v>
      </c>
      <c r="AI6" s="59">
        <f t="shared" si="6"/>
        <v>356125.98977572133</v>
      </c>
      <c r="AJ6" s="59">
        <f t="shared" si="6"/>
        <v>332419.27317653107</v>
      </c>
      <c r="AK6" s="59">
        <f t="shared" si="6"/>
        <v>327811.51701690129</v>
      </c>
      <c r="AL6" s="59">
        <f t="shared" si="6"/>
        <v>192672.48418482102</v>
      </c>
      <c r="AM6" s="59">
        <f>SUM(AM7:AM12)</f>
        <v>211006.06049097105</v>
      </c>
      <c r="AN6" s="59">
        <f>SUM(AN7:AN12)</f>
        <v>266303.52480560378</v>
      </c>
      <c r="AO6" s="59">
        <f>SUM(AO7:AO12)</f>
        <v>299701.86615898699</v>
      </c>
      <c r="AP6" s="60">
        <f t="shared" ref="AP6:AP21" si="7">SUM(AD6:AO6)</f>
        <v>3289311.2000000007</v>
      </c>
    </row>
    <row r="7" spans="1:42" x14ac:dyDescent="0.25">
      <c r="A7" s="61" t="s">
        <v>61</v>
      </c>
      <c r="B7" s="62">
        <v>21224.969000000001</v>
      </c>
      <c r="C7" s="62">
        <v>0</v>
      </c>
      <c r="D7" s="62">
        <v>0</v>
      </c>
      <c r="E7" s="62">
        <v>42492.282000000007</v>
      </c>
      <c r="F7" s="62">
        <v>21258.351999999999</v>
      </c>
      <c r="G7" s="62">
        <v>0</v>
      </c>
      <c r="H7" s="62">
        <v>0</v>
      </c>
      <c r="I7" s="62">
        <v>21251.62</v>
      </c>
      <c r="J7" s="62">
        <v>0</v>
      </c>
      <c r="K7" s="62">
        <v>0</v>
      </c>
      <c r="L7" s="62">
        <v>27649.101999999999</v>
      </c>
      <c r="M7" s="62">
        <v>0</v>
      </c>
      <c r="N7" s="63">
        <f t="shared" ref="N7:N21" si="8">SUM(B7:M7)</f>
        <v>133876.32500000001</v>
      </c>
      <c r="O7" s="61" t="s">
        <v>61</v>
      </c>
      <c r="P7" s="62">
        <v>0</v>
      </c>
      <c r="Q7" s="62">
        <v>0</v>
      </c>
      <c r="R7" s="62">
        <v>0</v>
      </c>
      <c r="S7" s="62">
        <v>0</v>
      </c>
      <c r="T7" s="62">
        <v>21000</v>
      </c>
      <c r="U7" s="62">
        <v>0</v>
      </c>
      <c r="V7" s="62">
        <v>21000</v>
      </c>
      <c r="W7" s="62">
        <v>21000</v>
      </c>
      <c r="X7" s="62">
        <v>21000</v>
      </c>
      <c r="Y7" s="62">
        <v>0</v>
      </c>
      <c r="Z7" s="62">
        <v>21000</v>
      </c>
      <c r="AA7" s="62">
        <v>0</v>
      </c>
      <c r="AB7" s="63">
        <f t="shared" si="5"/>
        <v>105000</v>
      </c>
      <c r="AC7" s="61" t="s">
        <v>61</v>
      </c>
      <c r="AD7" s="62">
        <v>21000</v>
      </c>
      <c r="AE7" s="62">
        <v>0</v>
      </c>
      <c r="AF7" s="62">
        <v>21000</v>
      </c>
      <c r="AG7" s="62">
        <v>0</v>
      </c>
      <c r="AH7" s="62">
        <v>21000</v>
      </c>
      <c r="AI7" s="62">
        <v>0</v>
      </c>
      <c r="AJ7" s="62">
        <v>21000</v>
      </c>
      <c r="AK7" s="62">
        <v>21000</v>
      </c>
      <c r="AL7" s="62">
        <v>21000</v>
      </c>
      <c r="AM7" s="62">
        <v>0</v>
      </c>
      <c r="AN7" s="62">
        <v>21000</v>
      </c>
      <c r="AO7" s="62">
        <v>0</v>
      </c>
      <c r="AP7" s="63">
        <f t="shared" si="7"/>
        <v>147000</v>
      </c>
    </row>
    <row r="8" spans="1:42" x14ac:dyDescent="0.25">
      <c r="A8" s="61" t="s">
        <v>18</v>
      </c>
      <c r="B8" s="62">
        <v>49163.964999999997</v>
      </c>
      <c r="C8" s="62">
        <v>35192.198000000004</v>
      </c>
      <c r="D8" s="62">
        <v>0</v>
      </c>
      <c r="E8" s="62">
        <v>157656.50899999996</v>
      </c>
      <c r="F8" s="62">
        <v>60120.721999999994</v>
      </c>
      <c r="G8" s="62">
        <v>112154.478</v>
      </c>
      <c r="H8" s="62">
        <v>67770.198999999993</v>
      </c>
      <c r="I8" s="62">
        <v>85906.666000000012</v>
      </c>
      <c r="J8" s="62">
        <v>38810.572</v>
      </c>
      <c r="K8" s="62">
        <v>56429.671000000002</v>
      </c>
      <c r="L8" s="62">
        <v>130664.075</v>
      </c>
      <c r="M8" s="62">
        <v>46475.123</v>
      </c>
      <c r="N8" s="63">
        <f t="shared" si="8"/>
        <v>840344.17799999996</v>
      </c>
      <c r="O8" s="61" t="s">
        <v>18</v>
      </c>
      <c r="P8" s="62">
        <v>94235.014999999999</v>
      </c>
      <c r="Q8" s="62">
        <v>60994</v>
      </c>
      <c r="R8" s="62">
        <v>68171</v>
      </c>
      <c r="S8" s="62">
        <v>69046</v>
      </c>
      <c r="T8" s="62">
        <v>79778</v>
      </c>
      <c r="U8" s="62">
        <v>49781</v>
      </c>
      <c r="V8" s="62">
        <v>38293</v>
      </c>
      <c r="W8" s="62">
        <v>79778</v>
      </c>
      <c r="X8" s="62">
        <v>36378</v>
      </c>
      <c r="Y8" s="62">
        <v>49781</v>
      </c>
      <c r="Z8" s="62">
        <v>34378</v>
      </c>
      <c r="AA8" s="62">
        <v>43399</v>
      </c>
      <c r="AB8" s="63">
        <f t="shared" si="5"/>
        <v>704012.01500000001</v>
      </c>
      <c r="AC8" s="61" t="s">
        <v>18</v>
      </c>
      <c r="AD8" s="62">
        <v>22365.4</v>
      </c>
      <c r="AE8" s="62">
        <v>43397.599999999999</v>
      </c>
      <c r="AF8" s="62">
        <v>37653.800000000003</v>
      </c>
      <c r="AG8" s="62">
        <v>99559.2</v>
      </c>
      <c r="AH8" s="62">
        <v>79775</v>
      </c>
      <c r="AI8" s="62">
        <v>49779.6</v>
      </c>
      <c r="AJ8" s="62">
        <v>38292</v>
      </c>
      <c r="AK8" s="62">
        <v>79775</v>
      </c>
      <c r="AL8" s="62">
        <v>36377.4</v>
      </c>
      <c r="AM8" s="62">
        <v>49779.6</v>
      </c>
      <c r="AN8" s="62">
        <v>36377.4</v>
      </c>
      <c r="AO8" s="62">
        <v>43397.599999999999</v>
      </c>
      <c r="AP8" s="63">
        <f t="shared" si="7"/>
        <v>616529.6</v>
      </c>
    </row>
    <row r="9" spans="1:42" x14ac:dyDescent="0.25">
      <c r="A9" s="61" t="s">
        <v>20</v>
      </c>
      <c r="B9" s="62">
        <v>17556.983</v>
      </c>
      <c r="C9" s="62">
        <v>0</v>
      </c>
      <c r="D9" s="62">
        <v>0</v>
      </c>
      <c r="E9" s="62">
        <v>17576.569</v>
      </c>
      <c r="F9" s="62">
        <v>67916.22</v>
      </c>
      <c r="G9" s="62">
        <v>0</v>
      </c>
      <c r="H9" s="62">
        <v>32877.404000000002</v>
      </c>
      <c r="I9" s="62">
        <v>0</v>
      </c>
      <c r="J9" s="62">
        <v>0</v>
      </c>
      <c r="K9" s="62">
        <v>0</v>
      </c>
      <c r="L9" s="62">
        <v>13044.36</v>
      </c>
      <c r="M9" s="62">
        <v>10974.325000000001</v>
      </c>
      <c r="N9" s="63">
        <f t="shared" si="8"/>
        <v>159945.86100000003</v>
      </c>
      <c r="O9" s="61" t="s">
        <v>20</v>
      </c>
      <c r="P9" s="62">
        <v>0</v>
      </c>
      <c r="Q9" s="62">
        <v>43080</v>
      </c>
      <c r="R9" s="62">
        <v>20000</v>
      </c>
      <c r="S9" s="62">
        <v>22338</v>
      </c>
      <c r="T9" s="62">
        <v>15000</v>
      </c>
      <c r="U9" s="62">
        <v>0</v>
      </c>
      <c r="V9" s="62">
        <v>0</v>
      </c>
      <c r="W9" s="62">
        <v>10000</v>
      </c>
      <c r="X9" s="62">
        <v>121262</v>
      </c>
      <c r="Y9" s="62">
        <v>0</v>
      </c>
      <c r="Z9" s="62">
        <v>10000</v>
      </c>
      <c r="AA9" s="62">
        <v>0</v>
      </c>
      <c r="AB9" s="63">
        <f t="shared" si="5"/>
        <v>241680</v>
      </c>
      <c r="AC9" s="61" t="s">
        <v>20</v>
      </c>
      <c r="AD9" s="62">
        <v>11168.5</v>
      </c>
      <c r="AE9" s="62">
        <v>20741.5</v>
      </c>
      <c r="AF9" s="62">
        <v>6382</v>
      </c>
      <c r="AG9" s="62">
        <v>33505.5</v>
      </c>
      <c r="AH9" s="62">
        <v>9573</v>
      </c>
      <c r="AI9" s="62">
        <v>0</v>
      </c>
      <c r="AJ9" s="62">
        <v>0</v>
      </c>
      <c r="AK9" s="62">
        <v>6382</v>
      </c>
      <c r="AL9" s="62">
        <v>27123.5</v>
      </c>
      <c r="AM9" s="62">
        <v>0</v>
      </c>
      <c r="AN9" s="62">
        <v>47865</v>
      </c>
      <c r="AO9" s="62">
        <v>0</v>
      </c>
      <c r="AP9" s="63">
        <f t="shared" si="7"/>
        <v>162741</v>
      </c>
    </row>
    <row r="10" spans="1:42" x14ac:dyDescent="0.25">
      <c r="A10" s="61" t="s">
        <v>23</v>
      </c>
      <c r="B10" s="62">
        <v>8898.9660000000003</v>
      </c>
      <c r="C10" s="62">
        <v>4436.8580000000002</v>
      </c>
      <c r="D10" s="62">
        <v>7057.5659999999998</v>
      </c>
      <c r="E10" s="62">
        <v>5708.49</v>
      </c>
      <c r="F10" s="62">
        <v>0</v>
      </c>
      <c r="G10" s="62">
        <v>5077.9669999999996</v>
      </c>
      <c r="H10" s="62">
        <v>8803.59</v>
      </c>
      <c r="I10" s="62">
        <v>32231.448</v>
      </c>
      <c r="J10" s="62">
        <v>10990.275</v>
      </c>
      <c r="K10" s="62">
        <v>9006.1939999999995</v>
      </c>
      <c r="L10" s="62">
        <v>10668.598</v>
      </c>
      <c r="M10" s="62">
        <v>4873.93</v>
      </c>
      <c r="N10" s="63">
        <f t="shared" si="8"/>
        <v>107753.88199999998</v>
      </c>
      <c r="O10" s="61" t="s">
        <v>23</v>
      </c>
      <c r="P10" s="62">
        <v>8177</v>
      </c>
      <c r="Q10" s="62">
        <v>17823</v>
      </c>
      <c r="R10" s="62">
        <v>7000</v>
      </c>
      <c r="S10" s="62">
        <v>6000</v>
      </c>
      <c r="T10" s="62">
        <v>12800</v>
      </c>
      <c r="U10" s="62">
        <v>6000</v>
      </c>
      <c r="V10" s="62">
        <v>0</v>
      </c>
      <c r="W10" s="62">
        <v>24000</v>
      </c>
      <c r="X10" s="62">
        <v>7000</v>
      </c>
      <c r="Y10" s="62">
        <v>0</v>
      </c>
      <c r="Z10" s="62">
        <v>11500</v>
      </c>
      <c r="AA10" s="62">
        <v>12800</v>
      </c>
      <c r="AB10" s="63">
        <f t="shared" si="5"/>
        <v>113100</v>
      </c>
      <c r="AC10" s="61" t="s">
        <v>23</v>
      </c>
      <c r="AD10" s="62">
        <v>10000</v>
      </c>
      <c r="AE10" s="62">
        <v>24900</v>
      </c>
      <c r="AF10" s="62">
        <v>7000</v>
      </c>
      <c r="AG10" s="62">
        <v>6000</v>
      </c>
      <c r="AH10" s="62">
        <v>12800</v>
      </c>
      <c r="AI10" s="62">
        <v>6000</v>
      </c>
      <c r="AJ10" s="62">
        <v>0</v>
      </c>
      <c r="AK10" s="62">
        <v>24000</v>
      </c>
      <c r="AL10" s="62">
        <v>7000</v>
      </c>
      <c r="AM10" s="62">
        <v>0</v>
      </c>
      <c r="AN10" s="62">
        <v>11500</v>
      </c>
      <c r="AO10" s="62">
        <v>12800</v>
      </c>
      <c r="AP10" s="63">
        <f t="shared" si="7"/>
        <v>122000</v>
      </c>
    </row>
    <row r="11" spans="1:42" x14ac:dyDescent="0.25">
      <c r="A11" s="61" t="s">
        <v>62</v>
      </c>
      <c r="B11" s="62">
        <v>0</v>
      </c>
      <c r="C11" s="62">
        <v>0</v>
      </c>
      <c r="D11" s="62">
        <v>0</v>
      </c>
      <c r="E11" s="62">
        <v>0</v>
      </c>
      <c r="F11" s="62">
        <v>0</v>
      </c>
      <c r="G11" s="62">
        <v>33062.186000000002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3">
        <f t="shared" si="8"/>
        <v>33062.186000000002</v>
      </c>
      <c r="O11" s="61" t="s">
        <v>62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3">
        <f t="shared" si="5"/>
        <v>0</v>
      </c>
      <c r="AC11" s="61" t="s">
        <v>62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3">
        <f t="shared" si="7"/>
        <v>0</v>
      </c>
    </row>
    <row r="12" spans="1:42" x14ac:dyDescent="0.25">
      <c r="A12" s="61" t="s">
        <v>19</v>
      </c>
      <c r="B12" s="62">
        <v>268069.73499999999</v>
      </c>
      <c r="C12" s="62">
        <v>157491.85299999997</v>
      </c>
      <c r="D12" s="62">
        <v>266517.72900000005</v>
      </c>
      <c r="E12" s="62">
        <v>141862.342</v>
      </c>
      <c r="F12" s="62">
        <v>136738.61900000001</v>
      </c>
      <c r="G12" s="62">
        <v>171116.11600000001</v>
      </c>
      <c r="H12" s="62">
        <v>146048.54500000001</v>
      </c>
      <c r="I12" s="62">
        <v>160984.37299999999</v>
      </c>
      <c r="J12" s="62">
        <v>108614.66399999999</v>
      </c>
      <c r="K12" s="62">
        <v>0</v>
      </c>
      <c r="L12" s="62">
        <v>45645.214</v>
      </c>
      <c r="M12" s="62">
        <v>313665.18400000001</v>
      </c>
      <c r="N12" s="63">
        <f t="shared" si="8"/>
        <v>1916754.3739999998</v>
      </c>
      <c r="O12" s="61" t="s">
        <v>19</v>
      </c>
      <c r="P12" s="62">
        <v>53820</v>
      </c>
      <c r="Q12" s="62">
        <v>70062</v>
      </c>
      <c r="R12" s="62">
        <v>327942</v>
      </c>
      <c r="S12" s="62">
        <v>95124</v>
      </c>
      <c r="T12" s="62">
        <v>200990</v>
      </c>
      <c r="U12" s="62">
        <v>174768</v>
      </c>
      <c r="V12" s="62">
        <v>210773</v>
      </c>
      <c r="W12" s="62">
        <v>152969</v>
      </c>
      <c r="X12" s="62">
        <v>238001</v>
      </c>
      <c r="Y12" s="62">
        <v>193848</v>
      </c>
      <c r="Z12" s="62">
        <v>93532</v>
      </c>
      <c r="AA12" s="62">
        <v>136911</v>
      </c>
      <c r="AB12" s="63">
        <f t="shared" si="5"/>
        <v>1948740</v>
      </c>
      <c r="AC12" s="61" t="s">
        <v>19</v>
      </c>
      <c r="AD12" s="62">
        <v>72467.912775528996</v>
      </c>
      <c r="AE12" s="62">
        <v>98579.287365850527</v>
      </c>
      <c r="AF12" s="62">
        <v>288249.00462052569</v>
      </c>
      <c r="AG12" s="62">
        <v>159498.26261165738</v>
      </c>
      <c r="AH12" s="62">
        <v>196654.51701690126</v>
      </c>
      <c r="AI12" s="62">
        <v>300346.38977572136</v>
      </c>
      <c r="AJ12" s="62">
        <v>273127.27317653107</v>
      </c>
      <c r="AK12" s="62">
        <v>196654.51701690126</v>
      </c>
      <c r="AL12" s="62">
        <v>101171.58418482104</v>
      </c>
      <c r="AM12" s="62">
        <v>161226.46049097105</v>
      </c>
      <c r="AN12" s="62">
        <v>149561.12480560379</v>
      </c>
      <c r="AO12" s="62">
        <v>243504.26615898701</v>
      </c>
      <c r="AP12" s="63">
        <f t="shared" si="7"/>
        <v>2241040.6000000006</v>
      </c>
    </row>
    <row r="13" spans="1:42" x14ac:dyDescent="0.25">
      <c r="A13" s="47" t="s">
        <v>7</v>
      </c>
      <c r="B13" s="59">
        <f t="shared" ref="B13:M13" si="9">SUM(B14:B21)</f>
        <v>357602.57299999997</v>
      </c>
      <c r="C13" s="59">
        <f t="shared" si="9"/>
        <v>340973.04700000002</v>
      </c>
      <c r="D13" s="59">
        <f t="shared" si="9"/>
        <v>409678.29300000001</v>
      </c>
      <c r="E13" s="59">
        <f t="shared" si="9"/>
        <v>459636.04700000002</v>
      </c>
      <c r="F13" s="59">
        <f t="shared" si="9"/>
        <v>517294.79399999988</v>
      </c>
      <c r="G13" s="59">
        <f t="shared" si="9"/>
        <v>538103.71699999995</v>
      </c>
      <c r="H13" s="59">
        <f t="shared" si="9"/>
        <v>463075.21400000004</v>
      </c>
      <c r="I13" s="59">
        <f t="shared" si="9"/>
        <v>389417.05100000004</v>
      </c>
      <c r="J13" s="59">
        <f>SUM(J14:J21)</f>
        <v>248222.44</v>
      </c>
      <c r="K13" s="59">
        <f t="shared" si="9"/>
        <v>189806.538</v>
      </c>
      <c r="L13" s="59">
        <f t="shared" si="9"/>
        <v>71582.845000000001</v>
      </c>
      <c r="M13" s="59">
        <f t="shared" si="9"/>
        <v>304201.88</v>
      </c>
      <c r="N13" s="60">
        <f t="shared" si="8"/>
        <v>4289594.4390000002</v>
      </c>
      <c r="O13" s="47" t="s">
        <v>7</v>
      </c>
      <c r="P13" s="59">
        <f t="shared" ref="P13:AA13" si="10">SUM(P14:P21)</f>
        <v>288016.79000000004</v>
      </c>
      <c r="Q13" s="59">
        <f t="shared" si="10"/>
        <v>342159</v>
      </c>
      <c r="R13" s="59">
        <f t="shared" si="10"/>
        <v>250891</v>
      </c>
      <c r="S13" s="59">
        <f t="shared" si="10"/>
        <v>529860</v>
      </c>
      <c r="T13" s="59">
        <f t="shared" si="10"/>
        <v>587282</v>
      </c>
      <c r="U13" s="59">
        <f t="shared" si="10"/>
        <v>551864</v>
      </c>
      <c r="V13" s="59">
        <f t="shared" si="10"/>
        <v>473398</v>
      </c>
      <c r="W13" s="59">
        <f t="shared" si="10"/>
        <v>422000</v>
      </c>
      <c r="X13" s="59">
        <f t="shared" si="10"/>
        <v>375781</v>
      </c>
      <c r="Y13" s="59">
        <f t="shared" si="10"/>
        <v>426418</v>
      </c>
      <c r="Z13" s="59">
        <f t="shared" si="10"/>
        <v>290627</v>
      </c>
      <c r="AA13" s="59">
        <f t="shared" si="10"/>
        <v>327522</v>
      </c>
      <c r="AB13" s="60">
        <f t="shared" si="5"/>
        <v>4865818.79</v>
      </c>
      <c r="AC13" s="47" t="s">
        <v>7</v>
      </c>
      <c r="AD13" s="59">
        <f>SUM(AD14:AD21)</f>
        <v>252056.63713174674</v>
      </c>
      <c r="AE13" s="59">
        <f>SUM(AE14:AE21)</f>
        <v>424024.45248278696</v>
      </c>
      <c r="AF13" s="59">
        <f>SUM(AF14:AF21)</f>
        <v>437965.90759495785</v>
      </c>
      <c r="AG13" s="59">
        <f>SUM(AG14:AG21)</f>
        <v>449341.91137564462</v>
      </c>
      <c r="AH13" s="59">
        <f t="shared" ref="AH13:AL13" si="11">SUM(AH14:AH21)</f>
        <v>484670.32290901995</v>
      </c>
      <c r="AI13" s="59">
        <f t="shared" si="11"/>
        <v>475057.86570999643</v>
      </c>
      <c r="AJ13" s="59">
        <f t="shared" si="11"/>
        <v>402080.70715465664</v>
      </c>
      <c r="AK13" s="59">
        <f t="shared" si="11"/>
        <v>363167.95379266015</v>
      </c>
      <c r="AL13" s="59">
        <f t="shared" si="11"/>
        <v>323904.03614213585</v>
      </c>
      <c r="AM13" s="59">
        <f>SUM(AM14:AM21)</f>
        <v>461373.81342613534</v>
      </c>
      <c r="AN13" s="59">
        <f>SUM(AN14:AN21)</f>
        <v>322114.57549313066</v>
      </c>
      <c r="AO13" s="59">
        <f>SUM(AO14:AO21)</f>
        <v>356455.23265392554</v>
      </c>
      <c r="AP13" s="60">
        <f t="shared" si="7"/>
        <v>4752213.4158667969</v>
      </c>
    </row>
    <row r="14" spans="1:42" x14ac:dyDescent="0.25">
      <c r="A14" s="61" t="s">
        <v>28</v>
      </c>
      <c r="B14" s="62">
        <v>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3">
        <f t="shared" si="8"/>
        <v>0</v>
      </c>
      <c r="O14" s="61" t="s">
        <v>28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3">
        <f t="shared" si="5"/>
        <v>0</v>
      </c>
      <c r="AC14" s="61" t="s">
        <v>28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3">
        <f t="shared" si="7"/>
        <v>0</v>
      </c>
    </row>
    <row r="15" spans="1:42" x14ac:dyDescent="0.25">
      <c r="A15" s="61" t="s">
        <v>27</v>
      </c>
      <c r="B15" s="62">
        <v>4094.5219999999999</v>
      </c>
      <c r="C15" s="62">
        <v>0</v>
      </c>
      <c r="D15" s="62">
        <v>4871.1450000000004</v>
      </c>
      <c r="E15" s="62">
        <v>0</v>
      </c>
      <c r="F15" s="62">
        <v>0</v>
      </c>
      <c r="G15" s="62">
        <v>4498.42</v>
      </c>
      <c r="H15" s="62">
        <v>0</v>
      </c>
      <c r="I15" s="62">
        <v>4037.4839999999999</v>
      </c>
      <c r="J15" s="62">
        <v>0</v>
      </c>
      <c r="K15" s="62">
        <v>0</v>
      </c>
      <c r="L15" s="62">
        <v>4584.7820000000002</v>
      </c>
      <c r="M15" s="62">
        <v>0</v>
      </c>
      <c r="N15" s="63">
        <f t="shared" si="8"/>
        <v>22086.352999999999</v>
      </c>
      <c r="O15" s="61" t="s">
        <v>27</v>
      </c>
      <c r="P15" s="62">
        <v>0</v>
      </c>
      <c r="Q15" s="62">
        <v>5000</v>
      </c>
      <c r="R15" s="62">
        <v>0</v>
      </c>
      <c r="S15" s="62">
        <v>5000</v>
      </c>
      <c r="T15" s="62">
        <v>0</v>
      </c>
      <c r="U15" s="62">
        <v>5000</v>
      </c>
      <c r="V15" s="62">
        <v>0</v>
      </c>
      <c r="W15" s="62">
        <v>5500</v>
      </c>
      <c r="X15" s="62">
        <v>0</v>
      </c>
      <c r="Y15" s="62">
        <v>0</v>
      </c>
      <c r="Z15" s="62">
        <v>5000</v>
      </c>
      <c r="AA15" s="62">
        <v>0</v>
      </c>
      <c r="AB15" s="63">
        <f t="shared" si="5"/>
        <v>25500</v>
      </c>
      <c r="AC15" s="61" t="s">
        <v>27</v>
      </c>
      <c r="AD15" s="62">
        <v>0</v>
      </c>
      <c r="AE15" s="62">
        <v>5000</v>
      </c>
      <c r="AF15" s="62">
        <v>0</v>
      </c>
      <c r="AG15" s="62">
        <v>5000</v>
      </c>
      <c r="AH15" s="62">
        <v>0</v>
      </c>
      <c r="AI15" s="62">
        <v>5000</v>
      </c>
      <c r="AJ15" s="62">
        <v>0</v>
      </c>
      <c r="AK15" s="62">
        <v>5500</v>
      </c>
      <c r="AL15" s="62">
        <v>0</v>
      </c>
      <c r="AM15" s="62">
        <v>0</v>
      </c>
      <c r="AN15" s="62">
        <v>5000</v>
      </c>
      <c r="AO15" s="62">
        <v>0</v>
      </c>
      <c r="AP15" s="63">
        <f t="shared" si="7"/>
        <v>25500</v>
      </c>
    </row>
    <row r="16" spans="1:42" x14ac:dyDescent="0.25">
      <c r="A16" s="61" t="s">
        <v>29</v>
      </c>
      <c r="B16" s="62">
        <v>233581.18</v>
      </c>
      <c r="C16" s="62">
        <v>212960.024</v>
      </c>
      <c r="D16" s="62">
        <v>243708.106</v>
      </c>
      <c r="E16" s="62">
        <v>262022.48100000003</v>
      </c>
      <c r="F16" s="62">
        <v>334216.42699999991</v>
      </c>
      <c r="G16" s="62">
        <v>242682.99300000002</v>
      </c>
      <c r="H16" s="62">
        <v>220946.897</v>
      </c>
      <c r="I16" s="62">
        <v>177350.33700000003</v>
      </c>
      <c r="J16" s="62">
        <v>175711.921</v>
      </c>
      <c r="K16" s="62">
        <v>152593.22100000002</v>
      </c>
      <c r="L16" s="62">
        <v>37156.114999999998</v>
      </c>
      <c r="M16" s="62">
        <v>179328.67499999999</v>
      </c>
      <c r="N16" s="63">
        <f t="shared" si="8"/>
        <v>2472258.3769999999</v>
      </c>
      <c r="O16" s="61" t="s">
        <v>29</v>
      </c>
      <c r="P16" s="62">
        <v>152654.29</v>
      </c>
      <c r="Q16" s="62">
        <v>236874</v>
      </c>
      <c r="R16" s="62">
        <v>108667</v>
      </c>
      <c r="S16" s="62">
        <v>300060</v>
      </c>
      <c r="T16" s="62">
        <v>340492</v>
      </c>
      <c r="U16" s="62">
        <v>368267</v>
      </c>
      <c r="V16" s="62">
        <v>302867</v>
      </c>
      <c r="W16" s="62">
        <v>205867</v>
      </c>
      <c r="X16" s="62">
        <v>230978</v>
      </c>
      <c r="Y16" s="62">
        <v>226377</v>
      </c>
      <c r="Z16" s="62">
        <v>123113</v>
      </c>
      <c r="AA16" s="62">
        <v>32367</v>
      </c>
      <c r="AB16" s="63">
        <f t="shared" si="5"/>
        <v>2628583.29</v>
      </c>
      <c r="AC16" s="61" t="s">
        <v>29</v>
      </c>
      <c r="AD16" s="62">
        <v>47149.014155969402</v>
      </c>
      <c r="AE16" s="62">
        <v>121134.61569689358</v>
      </c>
      <c r="AF16" s="62">
        <v>207055.11367282353</v>
      </c>
      <c r="AG16" s="62">
        <v>256781.68127389692</v>
      </c>
      <c r="AH16" s="62">
        <v>308688.22105943004</v>
      </c>
      <c r="AI16" s="62">
        <v>340670.78620936238</v>
      </c>
      <c r="AJ16" s="62">
        <v>265648.44920149364</v>
      </c>
      <c r="AK16" s="62">
        <v>165389.21435058766</v>
      </c>
      <c r="AL16" s="62">
        <v>164929.57371918162</v>
      </c>
      <c r="AM16" s="62">
        <v>205018.04918956896</v>
      </c>
      <c r="AN16" s="62">
        <v>116699.08827568332</v>
      </c>
      <c r="AO16" s="62">
        <v>13595.158044366201</v>
      </c>
      <c r="AP16" s="63">
        <f t="shared" si="7"/>
        <v>2212758.9648492569</v>
      </c>
    </row>
    <row r="17" spans="1:42" x14ac:dyDescent="0.25">
      <c r="A17" s="61" t="s">
        <v>35</v>
      </c>
      <c r="B17" s="62">
        <v>0</v>
      </c>
      <c r="C17" s="62">
        <v>0</v>
      </c>
      <c r="D17" s="62">
        <v>36</v>
      </c>
      <c r="E17" s="62">
        <v>0</v>
      </c>
      <c r="F17" s="62">
        <v>0</v>
      </c>
      <c r="G17" s="62">
        <v>36</v>
      </c>
      <c r="H17" s="62">
        <v>0</v>
      </c>
      <c r="I17" s="62">
        <v>36</v>
      </c>
      <c r="J17" s="62">
        <v>0</v>
      </c>
      <c r="K17" s="62">
        <v>0</v>
      </c>
      <c r="L17" s="62">
        <v>0</v>
      </c>
      <c r="M17" s="62">
        <v>36</v>
      </c>
      <c r="N17" s="63">
        <f t="shared" si="8"/>
        <v>144</v>
      </c>
      <c r="O17" s="61" t="s">
        <v>35</v>
      </c>
      <c r="P17" s="62">
        <v>0</v>
      </c>
      <c r="Q17" s="62">
        <v>0</v>
      </c>
      <c r="R17" s="62">
        <v>36</v>
      </c>
      <c r="S17" s="62">
        <v>0</v>
      </c>
      <c r="T17" s="62">
        <v>0</v>
      </c>
      <c r="U17" s="62">
        <v>36</v>
      </c>
      <c r="V17" s="62">
        <v>0</v>
      </c>
      <c r="W17" s="62">
        <v>0</v>
      </c>
      <c r="X17" s="62">
        <v>36</v>
      </c>
      <c r="Y17" s="62">
        <v>0</v>
      </c>
      <c r="Z17" s="62">
        <v>0</v>
      </c>
      <c r="AA17" s="62">
        <v>36</v>
      </c>
      <c r="AB17" s="63">
        <f t="shared" si="5"/>
        <v>144</v>
      </c>
      <c r="AC17" s="61" t="s">
        <v>35</v>
      </c>
      <c r="AD17" s="62">
        <v>0</v>
      </c>
      <c r="AE17" s="62">
        <v>0</v>
      </c>
      <c r="AF17" s="62">
        <v>36</v>
      </c>
      <c r="AG17" s="62">
        <v>0</v>
      </c>
      <c r="AH17" s="62">
        <v>0</v>
      </c>
      <c r="AI17" s="62">
        <v>36</v>
      </c>
      <c r="AJ17" s="62">
        <v>0</v>
      </c>
      <c r="AK17" s="62">
        <v>0</v>
      </c>
      <c r="AL17" s="62">
        <v>36</v>
      </c>
      <c r="AM17" s="62">
        <v>0</v>
      </c>
      <c r="AN17" s="62">
        <v>0</v>
      </c>
      <c r="AO17" s="62">
        <v>36</v>
      </c>
      <c r="AP17" s="63">
        <f t="shared" si="7"/>
        <v>144</v>
      </c>
    </row>
    <row r="18" spans="1:42" x14ac:dyDescent="0.25">
      <c r="A18" s="61" t="s">
        <v>33</v>
      </c>
      <c r="B18" s="62">
        <v>53702.593000000008</v>
      </c>
      <c r="C18" s="62">
        <v>8329.2209999999995</v>
      </c>
      <c r="D18" s="62">
        <v>52185.406000000003</v>
      </c>
      <c r="E18" s="62">
        <v>37499.314999999995</v>
      </c>
      <c r="F18" s="62">
        <v>13540.79</v>
      </c>
      <c r="G18" s="62">
        <v>8515.5499999999993</v>
      </c>
      <c r="H18" s="62">
        <v>13540.51</v>
      </c>
      <c r="I18" s="62">
        <v>24474.291000000001</v>
      </c>
      <c r="J18" s="62">
        <v>0</v>
      </c>
      <c r="K18" s="62">
        <v>20405.503000000001</v>
      </c>
      <c r="L18" s="62">
        <v>23719.347999999998</v>
      </c>
      <c r="M18" s="62">
        <v>31233.659</v>
      </c>
      <c r="N18" s="63">
        <f t="shared" si="8"/>
        <v>287146.18599999999</v>
      </c>
      <c r="O18" s="61" t="s">
        <v>33</v>
      </c>
      <c r="P18" s="62">
        <v>24529.5</v>
      </c>
      <c r="Q18" s="62">
        <v>19084</v>
      </c>
      <c r="R18" s="62">
        <v>36142</v>
      </c>
      <c r="S18" s="62">
        <v>15642</v>
      </c>
      <c r="T18" s="62">
        <v>59242</v>
      </c>
      <c r="U18" s="62">
        <v>15642</v>
      </c>
      <c r="V18" s="62">
        <v>15642</v>
      </c>
      <c r="W18" s="62">
        <v>33342</v>
      </c>
      <c r="X18" s="62">
        <v>23142</v>
      </c>
      <c r="Y18" s="62">
        <v>26642</v>
      </c>
      <c r="Z18" s="62">
        <v>15642</v>
      </c>
      <c r="AA18" s="62">
        <v>33342</v>
      </c>
      <c r="AB18" s="63">
        <f t="shared" si="5"/>
        <v>318033.5</v>
      </c>
      <c r="AC18" s="61" t="s">
        <v>33</v>
      </c>
      <c r="AD18" s="62">
        <v>20000</v>
      </c>
      <c r="AE18" s="62">
        <v>35300</v>
      </c>
      <c r="AF18" s="62">
        <v>30500</v>
      </c>
      <c r="AG18" s="62">
        <v>36000</v>
      </c>
      <c r="AH18" s="62">
        <v>18600</v>
      </c>
      <c r="AI18" s="62">
        <v>10000</v>
      </c>
      <c r="AJ18" s="62">
        <v>10000</v>
      </c>
      <c r="AK18" s="62">
        <v>27700</v>
      </c>
      <c r="AL18" s="62">
        <v>38000</v>
      </c>
      <c r="AM18" s="62">
        <v>21000</v>
      </c>
      <c r="AN18" s="62">
        <v>30500</v>
      </c>
      <c r="AO18" s="62">
        <v>19200</v>
      </c>
      <c r="AP18" s="63">
        <f t="shared" si="7"/>
        <v>296800</v>
      </c>
    </row>
    <row r="19" spans="1:42" x14ac:dyDescent="0.25">
      <c r="A19" s="61" t="s">
        <v>31</v>
      </c>
      <c r="B19" s="62">
        <v>13503.428</v>
      </c>
      <c r="C19" s="62">
        <v>34067.536999999997</v>
      </c>
      <c r="D19" s="62">
        <v>25746.05</v>
      </c>
      <c r="E19" s="62">
        <v>30322.133000000002</v>
      </c>
      <c r="F19" s="62">
        <v>31573.723000000002</v>
      </c>
      <c r="G19" s="62">
        <v>18247.837</v>
      </c>
      <c r="H19" s="62">
        <v>7164.1980000000003</v>
      </c>
      <c r="I19" s="62">
        <v>20147.282999999999</v>
      </c>
      <c r="J19" s="62">
        <v>23782.661</v>
      </c>
      <c r="K19" s="62">
        <v>16807.813999999998</v>
      </c>
      <c r="L19" s="62">
        <v>4985.2610000000004</v>
      </c>
      <c r="M19" s="62">
        <v>31146.186999999998</v>
      </c>
      <c r="N19" s="63">
        <f t="shared" si="8"/>
        <v>257494.11199999999</v>
      </c>
      <c r="O19" s="61" t="s">
        <v>31</v>
      </c>
      <c r="P19" s="62">
        <v>22858</v>
      </c>
      <c r="Q19" s="62">
        <v>21200</v>
      </c>
      <c r="R19" s="62">
        <v>25000</v>
      </c>
      <c r="S19" s="62">
        <v>20000</v>
      </c>
      <c r="T19" s="62">
        <v>38000</v>
      </c>
      <c r="U19" s="62">
        <v>20000</v>
      </c>
      <c r="V19" s="62">
        <v>20000</v>
      </c>
      <c r="W19" s="62">
        <v>19200</v>
      </c>
      <c r="X19" s="62">
        <v>10000</v>
      </c>
      <c r="Y19" s="62">
        <v>31000</v>
      </c>
      <c r="Z19" s="62">
        <v>0</v>
      </c>
      <c r="AA19" s="62">
        <v>51700</v>
      </c>
      <c r="AB19" s="63">
        <f t="shared" si="5"/>
        <v>278958</v>
      </c>
      <c r="AC19" s="61" t="s">
        <v>31</v>
      </c>
      <c r="AD19" s="62">
        <v>30000</v>
      </c>
      <c r="AE19" s="62">
        <v>28300</v>
      </c>
      <c r="AF19" s="62">
        <v>23700</v>
      </c>
      <c r="AG19" s="62">
        <v>30000</v>
      </c>
      <c r="AH19" s="62">
        <v>35500</v>
      </c>
      <c r="AI19" s="62">
        <v>20000</v>
      </c>
      <c r="AJ19" s="62">
        <v>20000</v>
      </c>
      <c r="AK19" s="62">
        <v>19200</v>
      </c>
      <c r="AL19" s="62">
        <v>10000</v>
      </c>
      <c r="AM19" s="62">
        <v>31000</v>
      </c>
      <c r="AN19" s="62">
        <v>0</v>
      </c>
      <c r="AO19" s="62">
        <v>35500</v>
      </c>
      <c r="AP19" s="63">
        <f t="shared" si="7"/>
        <v>283200</v>
      </c>
    </row>
    <row r="20" spans="1:42" x14ac:dyDescent="0.25">
      <c r="A20" s="61" t="s">
        <v>63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3">
        <f t="shared" si="8"/>
        <v>0</v>
      </c>
      <c r="O20" s="61" t="s">
        <v>63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3">
        <f t="shared" si="5"/>
        <v>0</v>
      </c>
      <c r="AC20" s="61" t="s">
        <v>63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0</v>
      </c>
      <c r="AO20" s="62">
        <v>0</v>
      </c>
      <c r="AP20" s="63">
        <f t="shared" si="7"/>
        <v>0</v>
      </c>
    </row>
    <row r="21" spans="1:42" x14ac:dyDescent="0.25">
      <c r="A21" s="61" t="s">
        <v>25</v>
      </c>
      <c r="B21" s="62">
        <v>52720.850000000006</v>
      </c>
      <c r="C21" s="62">
        <v>85616.265000000014</v>
      </c>
      <c r="D21" s="62">
        <v>83131.585999999996</v>
      </c>
      <c r="E21" s="62">
        <v>129792.118</v>
      </c>
      <c r="F21" s="62">
        <v>137963.85399999999</v>
      </c>
      <c r="G21" s="62">
        <v>264122.91699999996</v>
      </c>
      <c r="H21" s="62">
        <v>221423.60900000003</v>
      </c>
      <c r="I21" s="62">
        <v>163371.65600000002</v>
      </c>
      <c r="J21" s="62">
        <v>48727.857999999993</v>
      </c>
      <c r="K21" s="62">
        <v>0</v>
      </c>
      <c r="L21" s="62">
        <v>1137.3389999999999</v>
      </c>
      <c r="M21" s="62">
        <v>62457.359000000004</v>
      </c>
      <c r="N21" s="63">
        <f t="shared" si="8"/>
        <v>1250465.4109999998</v>
      </c>
      <c r="O21" s="61" t="s">
        <v>25</v>
      </c>
      <c r="P21" s="62">
        <v>87975</v>
      </c>
      <c r="Q21" s="62">
        <v>60001</v>
      </c>
      <c r="R21" s="62">
        <v>81046</v>
      </c>
      <c r="S21" s="62">
        <v>189158</v>
      </c>
      <c r="T21" s="62">
        <v>149548</v>
      </c>
      <c r="U21" s="62">
        <v>142919</v>
      </c>
      <c r="V21" s="62">
        <v>134889</v>
      </c>
      <c r="W21" s="62">
        <v>158091</v>
      </c>
      <c r="X21" s="62">
        <v>111625</v>
      </c>
      <c r="Y21" s="62">
        <v>142399</v>
      </c>
      <c r="Z21" s="62">
        <v>146872</v>
      </c>
      <c r="AA21" s="62">
        <v>210077</v>
      </c>
      <c r="AB21" s="63">
        <f t="shared" si="5"/>
        <v>1614600</v>
      </c>
      <c r="AC21" s="61" t="s">
        <v>25</v>
      </c>
      <c r="AD21" s="62">
        <v>154907.62297577734</v>
      </c>
      <c r="AE21" s="62">
        <v>234289.83678589333</v>
      </c>
      <c r="AF21" s="62">
        <v>176674.79392213433</v>
      </c>
      <c r="AG21" s="62">
        <v>121560.2301017477</v>
      </c>
      <c r="AH21" s="62">
        <v>121882.10184958992</v>
      </c>
      <c r="AI21" s="62">
        <v>99351.079500634034</v>
      </c>
      <c r="AJ21" s="62">
        <v>106432.25795316303</v>
      </c>
      <c r="AK21" s="62">
        <v>145378.73944207249</v>
      </c>
      <c r="AL21" s="62">
        <v>110938.46242295421</v>
      </c>
      <c r="AM21" s="62">
        <v>204355.76423656635</v>
      </c>
      <c r="AN21" s="62">
        <v>169915.48721744734</v>
      </c>
      <c r="AO21" s="62">
        <v>288124.07460955932</v>
      </c>
      <c r="AP21" s="63">
        <f t="shared" si="7"/>
        <v>1933810.4510175392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D5876F-AE27-424E-8DAC-BDD3A1323DCB}"/>
</file>

<file path=customXml/itemProps2.xml><?xml version="1.0" encoding="utf-8"?>
<ds:datastoreItem xmlns:ds="http://schemas.openxmlformats.org/officeDocument/2006/customXml" ds:itemID="{F03F3B43-9AE6-415D-A2C9-E0FC9CD05FD0}"/>
</file>

<file path=customXml/itemProps3.xml><?xml version="1.0" encoding="utf-8"?>
<ds:datastoreItem xmlns:ds="http://schemas.openxmlformats.org/officeDocument/2006/customXml" ds:itemID="{87ACDE48-6743-4FA7-AD47-F92AC979AD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Rail Billings - Nutrien</vt:lpstr>
      <vt:lpstr>Country!Print_Area</vt:lpstr>
      <vt:lpstr>Grade!Print_Area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2020-01-06T19:53:51Z</dcterms:created>
  <dcterms:modified xsi:type="dcterms:W3CDTF">2020-01-07T15:27:11Z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