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3" documentId="8_{E111B442-DF42-43AF-950B-132603871A87}" xr6:coauthVersionLast="47" xr6:coauthVersionMax="47" xr10:uidLastSave="{BF3F0DA2-F242-4EB0-A13E-4D62647600FD}"/>
  <bookViews>
    <workbookView xWindow="-110" yWindow="-110" windowWidth="19420" windowHeight="10420" xr2:uid="{EE11D79F-A0E7-4A1C-B63A-193B0D0A7E28}"/>
  </bookViews>
  <sheets>
    <sheet name="Region" sheetId="1" r:id="rId1"/>
    <sheet name="Country" sheetId="2" r:id="rId2"/>
    <sheet name="Grade" sheetId="3" r:id="rId3"/>
    <sheet name="Rail Billings - Nutrien" sheetId="4" r:id="rId4"/>
  </sheets>
  <definedNames>
    <definedName name="___mds_allowwriteback___">""</definedName>
    <definedName name="___mds_asyncwriteback___">FALSE</definedName>
    <definedName name="___mds_description___">""</definedName>
    <definedName name="___mds_spreading___">FALSE</definedName>
    <definedName name="_xlnm.Print_Area" localSheetId="1">Country!$A$1:$U$12</definedName>
    <definedName name="_xlnm.Print_Area" localSheetId="2">Grade!$A$1:$U$24</definedName>
    <definedName name="_xlnm.Print_Area" localSheetId="0">Region!$A$1:$W$37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21" i="4" l="1"/>
  <c r="AB21" i="4"/>
  <c r="N21" i="4"/>
  <c r="AP20" i="4"/>
  <c r="AB20" i="4"/>
  <c r="N20" i="4"/>
  <c r="AP19" i="4"/>
  <c r="AB19" i="4"/>
  <c r="N19" i="4"/>
  <c r="AP18" i="4"/>
  <c r="AB18" i="4"/>
  <c r="N18" i="4"/>
  <c r="AP17" i="4"/>
  <c r="AB17" i="4"/>
  <c r="N17" i="4"/>
  <c r="AP16" i="4"/>
  <c r="AB16" i="4"/>
  <c r="N16" i="4"/>
  <c r="AP15" i="4"/>
  <c r="AB15" i="4"/>
  <c r="N15" i="4"/>
  <c r="AP14" i="4"/>
  <c r="AB14" i="4"/>
  <c r="N14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P13" i="4" s="1"/>
  <c r="AA13" i="4"/>
  <c r="Z13" i="4"/>
  <c r="Y13" i="4"/>
  <c r="X13" i="4"/>
  <c r="W13" i="4"/>
  <c r="V13" i="4"/>
  <c r="U13" i="4"/>
  <c r="T13" i="4"/>
  <c r="S13" i="4"/>
  <c r="R13" i="4"/>
  <c r="AB13" i="4" s="1"/>
  <c r="Q13" i="4"/>
  <c r="P13" i="4"/>
  <c r="M13" i="4"/>
  <c r="L13" i="4"/>
  <c r="K13" i="4"/>
  <c r="J13" i="4"/>
  <c r="I13" i="4"/>
  <c r="H13" i="4"/>
  <c r="G13" i="4"/>
  <c r="F13" i="4"/>
  <c r="E13" i="4"/>
  <c r="D13" i="4"/>
  <c r="C13" i="4"/>
  <c r="B13" i="4"/>
  <c r="N13" i="4" s="1"/>
  <c r="AP12" i="4"/>
  <c r="AB12" i="4"/>
  <c r="N12" i="4"/>
  <c r="AP11" i="4"/>
  <c r="AB11" i="4"/>
  <c r="N11" i="4"/>
  <c r="AP10" i="4"/>
  <c r="AB10" i="4"/>
  <c r="N10" i="4"/>
  <c r="AP9" i="4"/>
  <c r="AB9" i="4"/>
  <c r="N9" i="4"/>
  <c r="AP8" i="4"/>
  <c r="AB8" i="4"/>
  <c r="N8" i="4"/>
  <c r="AP7" i="4"/>
  <c r="AB7" i="4"/>
  <c r="N7" i="4"/>
  <c r="AO6" i="4"/>
  <c r="AN6" i="4"/>
  <c r="AM6" i="4"/>
  <c r="AM5" i="4" s="1"/>
  <c r="AL6" i="4"/>
  <c r="AK6" i="4"/>
  <c r="AK5" i="4" s="1"/>
  <c r="AJ6" i="4"/>
  <c r="AJ5" i="4" s="1"/>
  <c r="AI6" i="4"/>
  <c r="AH6" i="4"/>
  <c r="AG6" i="4"/>
  <c r="AF6" i="4"/>
  <c r="AE6" i="4"/>
  <c r="AE5" i="4" s="1"/>
  <c r="AD6" i="4"/>
  <c r="AP6" i="4" s="1"/>
  <c r="AA6" i="4"/>
  <c r="AA5" i="4" s="1"/>
  <c r="Z6" i="4"/>
  <c r="Y6" i="4"/>
  <c r="X6" i="4"/>
  <c r="W6" i="4"/>
  <c r="V6" i="4"/>
  <c r="V5" i="4" s="1"/>
  <c r="U6" i="4"/>
  <c r="T6" i="4"/>
  <c r="T5" i="4" s="1"/>
  <c r="S6" i="4"/>
  <c r="AB6" i="4" s="1"/>
  <c r="R6" i="4"/>
  <c r="Q6" i="4"/>
  <c r="P6" i="4"/>
  <c r="M6" i="4"/>
  <c r="M5" i="4" s="1"/>
  <c r="L6" i="4"/>
  <c r="K6" i="4"/>
  <c r="K5" i="4" s="1"/>
  <c r="J6" i="4"/>
  <c r="J5" i="4" s="1"/>
  <c r="I6" i="4"/>
  <c r="H6" i="4"/>
  <c r="G6" i="4"/>
  <c r="F6" i="4"/>
  <c r="E6" i="4"/>
  <c r="E5" i="4" s="1"/>
  <c r="D6" i="4"/>
  <c r="C6" i="4"/>
  <c r="C5" i="4" s="1"/>
  <c r="B6" i="4"/>
  <c r="N6" i="4" s="1"/>
  <c r="AO5" i="4"/>
  <c r="AN5" i="4"/>
  <c r="AL5" i="4"/>
  <c r="AI5" i="4"/>
  <c r="AH5" i="4"/>
  <c r="AG5" i="4"/>
  <c r="AF5" i="4"/>
  <c r="AD5" i="4"/>
  <c r="Z5" i="4"/>
  <c r="Y5" i="4"/>
  <c r="X5" i="4"/>
  <c r="W5" i="4"/>
  <c r="U5" i="4"/>
  <c r="R5" i="4"/>
  <c r="Q5" i="4"/>
  <c r="P5" i="4"/>
  <c r="L5" i="4"/>
  <c r="I5" i="4"/>
  <c r="H5" i="4"/>
  <c r="G5" i="4"/>
  <c r="F5" i="4"/>
  <c r="D5" i="4"/>
  <c r="AC1" i="4"/>
  <c r="O1" i="4"/>
  <c r="AB5" i="4" l="1"/>
  <c r="AP5" i="4"/>
  <c r="S5" i="4"/>
  <c r="B5" i="4"/>
  <c r="N5" i="4" s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W23" i="1"/>
  <c r="V23" i="1"/>
  <c r="V22" i="1" s="1"/>
  <c r="U23" i="1"/>
  <c r="T23" i="1"/>
  <c r="S23" i="1"/>
  <c r="S22" i="1" s="1"/>
  <c r="R23" i="1"/>
  <c r="Q23" i="1"/>
  <c r="P23" i="1"/>
  <c r="O23" i="1"/>
  <c r="N23" i="1"/>
  <c r="N22" i="1" s="1"/>
  <c r="M23" i="1"/>
  <c r="L23" i="1"/>
  <c r="K23" i="1"/>
  <c r="K22" i="1" s="1"/>
  <c r="J23" i="1"/>
  <c r="I23" i="1"/>
  <c r="H23" i="1"/>
  <c r="G23" i="1"/>
  <c r="F23" i="1"/>
  <c r="F22" i="1" s="1"/>
  <c r="E23" i="1"/>
  <c r="D23" i="1"/>
  <c r="W22" i="1"/>
  <c r="G22" i="1" l="1"/>
  <c r="O22" i="1"/>
  <c r="J22" i="1"/>
  <c r="R22" i="1"/>
  <c r="P22" i="1"/>
  <c r="D22" i="1"/>
  <c r="L22" i="1"/>
  <c r="T22" i="1"/>
  <c r="H22" i="1"/>
  <c r="M22" i="1"/>
  <c r="I22" i="1"/>
  <c r="Q22" i="1"/>
  <c r="E22" i="1"/>
  <c r="U22" i="1"/>
</calcChain>
</file>

<file path=xl/sharedStrings.xml><?xml version="1.0" encoding="utf-8"?>
<sst xmlns="http://schemas.openxmlformats.org/spreadsheetml/2006/main" count="288" uniqueCount="67">
  <si>
    <t>Netback Forecast, by Region</t>
  </si>
  <si>
    <t>mt</t>
  </si>
  <si>
    <r>
      <t>Netback ($/</t>
    </r>
    <r>
      <rPr>
        <b/>
        <i/>
        <u val="singleAccounting"/>
        <sz val="11"/>
        <color theme="0"/>
        <rFont val="Calibri"/>
        <family val="2"/>
        <scheme val="minor"/>
      </rPr>
      <t>mt</t>
    </r>
    <r>
      <rPr>
        <b/>
        <u val="singleAccounting"/>
        <sz val="11"/>
        <color theme="0"/>
        <rFont val="Calibri"/>
        <family val="2"/>
        <scheme val="minor"/>
      </rPr>
      <t>)</t>
    </r>
  </si>
  <si>
    <t>All Regions</t>
  </si>
  <si>
    <t>All_Grades</t>
  </si>
  <si>
    <t>Asia</t>
  </si>
  <si>
    <t xml:space="preserve">  STD _P</t>
  </si>
  <si>
    <t xml:space="preserve">  PRM _P</t>
  </si>
  <si>
    <t>Latin America</t>
  </si>
  <si>
    <t>Oceania</t>
  </si>
  <si>
    <t>Europe</t>
  </si>
  <si>
    <t>Africa</t>
  </si>
  <si>
    <t>Allocation %:</t>
  </si>
  <si>
    <t>Netback Forecast, by Country</t>
  </si>
  <si>
    <t>Brazil</t>
  </si>
  <si>
    <t>China</t>
  </si>
  <si>
    <t>India</t>
  </si>
  <si>
    <t>Netback Forecast, by Grade</t>
  </si>
  <si>
    <t xml:space="preserve">    ISTD</t>
  </si>
  <si>
    <t xml:space="preserve">    RSTD</t>
  </si>
  <si>
    <t xml:space="preserve">    PSTD</t>
  </si>
  <si>
    <t xml:space="preserve">    WSTD</t>
  </si>
  <si>
    <t xml:space="preserve">    WFSS</t>
  </si>
  <si>
    <t xml:space="preserve">    RFSS</t>
  </si>
  <si>
    <t xml:space="preserve">    AGRN</t>
  </si>
  <si>
    <t xml:space="preserve">    PGRN</t>
  </si>
  <si>
    <t xml:space="preserve">    CGRN</t>
  </si>
  <si>
    <t xml:space="preserve">    5GRN</t>
  </si>
  <si>
    <t xml:space="preserve">    2GRN</t>
  </si>
  <si>
    <t xml:space="preserve">    7GRN</t>
  </si>
  <si>
    <t xml:space="preserve">    G5I5</t>
  </si>
  <si>
    <t xml:space="preserve">    F2I5</t>
  </si>
  <si>
    <t xml:space="preserve">    G6I1</t>
  </si>
  <si>
    <t xml:space="preserve">    F1I1</t>
  </si>
  <si>
    <t xml:space="preserve">    G1I1</t>
  </si>
  <si>
    <t xml:space="preserve">    CWIC</t>
  </si>
  <si>
    <t>Dec-19 YTD
 Actual</t>
  </si>
  <si>
    <t>Jan-20
 Forecast</t>
  </si>
  <si>
    <t>Feb-20
 Forecast</t>
  </si>
  <si>
    <t>Mar-20
 Forecast</t>
  </si>
  <si>
    <t>Apr-20
 Forecast</t>
  </si>
  <si>
    <t>Qtr 1 2020 
Forecast</t>
  </si>
  <si>
    <t>Qtr 2 2020 
Forecast</t>
  </si>
  <si>
    <t>Qtr 3 2020 
Forecast</t>
  </si>
  <si>
    <t>Qtr 4 2020 
Forecast</t>
  </si>
  <si>
    <t>2020 
Forecast</t>
  </si>
  <si>
    <t>Jan-20 
Forecast</t>
  </si>
  <si>
    <t>Feb-20 
Forecast</t>
  </si>
  <si>
    <t>Mar-20 
Forecast</t>
  </si>
  <si>
    <t>Apr-20 
Forecast</t>
  </si>
  <si>
    <t>Two Year Rail Billings Forecast, by Grade - Nutrien</t>
  </si>
  <si>
    <t>2020 Forecasted Rail Billings (MT)</t>
  </si>
  <si>
    <t>2021 Forecasted Rail Billings (MT)</t>
  </si>
  <si>
    <t>2022 Forecasted Rail Billings (MT)</t>
  </si>
  <si>
    <t>Total 
2020</t>
  </si>
  <si>
    <t>Total 
2021</t>
  </si>
  <si>
    <t>Total 
2022</t>
  </si>
  <si>
    <t>Forecast</t>
  </si>
  <si>
    <t xml:space="preserve">    IFSS</t>
  </si>
  <si>
    <t xml:space="preserve">    RSST</t>
  </si>
  <si>
    <t xml:space="preserve">    GRNS</t>
  </si>
  <si>
    <t>All_Regions</t>
  </si>
  <si>
    <t xml:space="preserve">  AS</t>
  </si>
  <si>
    <t xml:space="preserve">  LA</t>
  </si>
  <si>
    <t xml:space="preserve">  OC</t>
  </si>
  <si>
    <t xml:space="preserve">  EU</t>
  </si>
  <si>
    <t xml:space="preserve"> 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</si>
</sst>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8"/>
      <color rgb="FF2D7F66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 val="singleAccounting"/>
      <sz val="11"/>
      <color theme="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i/>
      <sz val="10"/>
      <color theme="0"/>
      <name val="Tahoma"/>
      <family val="2"/>
    </font>
    <font>
      <sz val="10"/>
      <color theme="0"/>
      <name val="Tahoma"/>
      <family val="2"/>
    </font>
    <font>
      <b/>
      <sz val="11"/>
      <name val="Calibri"/>
      <family val="2"/>
      <scheme val="minor"/>
    </font>
    <font>
      <i/>
      <sz val="10"/>
      <name val="Tahoma"/>
      <family val="2"/>
    </font>
    <font>
      <sz val="10"/>
      <name val="Tahom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u val="singleAccounting"/>
      <sz val="12"/>
      <color rgb="FF005C00"/>
      <name val="Calibri"/>
      <family val="2"/>
      <scheme val="minor"/>
    </font>
    <font>
      <b/>
      <sz val="9"/>
      <color theme="0"/>
      <name val="Tahoma"/>
      <family val="2"/>
    </font>
    <font>
      <b/>
      <sz val="9"/>
      <color theme="0" tint="-0.34998626667073579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2D7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D7F66"/>
        <bgColor auto="1"/>
      </patternFill>
    </fill>
    <fill>
      <patternFill patternType="lightGray">
        <fgColor theme="9"/>
        <bgColor rgb="FF2D7F66"/>
      </patternFill>
    </fill>
    <fill>
      <patternFill patternType="mediumGray">
        <fgColor theme="0" tint="-0.499984740745262"/>
        <bgColor rgb="FF2D7F66"/>
      </patternFill>
    </fill>
    <fill>
      <patternFill patternType="lightGray">
        <fgColor theme="9"/>
        <bgColor theme="1"/>
      </patternFill>
    </fill>
    <fill>
      <patternFill patternType="mediumGray">
        <fgColor theme="0" tint="-0.499984740745262"/>
        <bgColor theme="1"/>
      </patternFill>
    </fill>
    <fill>
      <patternFill patternType="lightGray">
        <fgColor theme="9"/>
        <bgColor theme="0" tint="-0.34998626667073579"/>
      </patternFill>
    </fill>
    <fill>
      <patternFill patternType="mediumGray">
        <fgColor theme="0" tint="-0.499984740745262"/>
        <bgColor theme="0" tint="-0.34998626667073579"/>
      </patternFill>
    </fill>
    <fill>
      <patternFill patternType="lightGray">
        <fgColor theme="9"/>
        <bgColor theme="0" tint="-4.9989318521683403E-2"/>
      </patternFill>
    </fill>
    <fill>
      <patternFill patternType="mediumGray">
        <fgColor theme="0" tint="-0.499984740745262"/>
        <bgColor theme="0" tint="-4.9989318521683403E-2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 style="thick">
        <color theme="0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theme="0" tint="-0.499984740745262"/>
      </bottom>
      <diagonal/>
    </border>
    <border>
      <left style="thick">
        <color theme="0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auto="1"/>
      </top>
      <bottom style="hair">
        <color theme="0" tint="-0.499984740745262"/>
      </bottom>
      <diagonal/>
    </border>
    <border>
      <left style="hair">
        <color auto="1"/>
      </left>
      <right/>
      <top style="hair">
        <color theme="0" tint="-0.499984740745262"/>
      </top>
      <bottom style="hair">
        <color auto="1"/>
      </bottom>
      <diagonal/>
    </border>
    <border>
      <left style="thick">
        <color theme="0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ck">
        <color theme="0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auto="1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1"/>
    <xf numFmtId="0" fontId="9" fillId="0" borderId="1"/>
  </cellStyleXfs>
  <cellXfs count="78">
    <xf numFmtId="0" fontId="0" fillId="0" borderId="0" xfId="0"/>
    <xf numFmtId="0" fontId="4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2" borderId="0" xfId="0" applyFont="1" applyFill="1"/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3" borderId="0" xfId="0" applyFont="1" applyFill="1"/>
    <xf numFmtId="164" fontId="11" fillId="3" borderId="2" xfId="1" applyNumberFormat="1" applyFont="1" applyFill="1" applyBorder="1"/>
    <xf numFmtId="44" fontId="12" fillId="3" borderId="0" xfId="2" applyFont="1" applyFill="1" applyBorder="1"/>
    <xf numFmtId="0" fontId="13" fillId="4" borderId="0" xfId="0" applyFont="1" applyFill="1"/>
    <xf numFmtId="164" fontId="14" fillId="4" borderId="2" xfId="1" applyNumberFormat="1" applyFont="1" applyFill="1" applyBorder="1"/>
    <xf numFmtId="44" fontId="15" fillId="4" borderId="0" xfId="2" applyFont="1" applyFill="1" applyBorder="1"/>
    <xf numFmtId="0" fontId="3" fillId="5" borderId="3" xfId="0" applyFont="1" applyFill="1" applyBorder="1"/>
    <xf numFmtId="164" fontId="16" fillId="5" borderId="4" xfId="1" applyNumberFormat="1" applyFont="1" applyFill="1" applyBorder="1"/>
    <xf numFmtId="43" fontId="15" fillId="5" borderId="5" xfId="1" applyFont="1" applyFill="1" applyBorder="1"/>
    <xf numFmtId="0" fontId="3" fillId="5" borderId="6" xfId="0" applyFont="1" applyFill="1" applyBorder="1"/>
    <xf numFmtId="164" fontId="16" fillId="5" borderId="7" xfId="1" applyNumberFormat="1" applyFont="1" applyFill="1" applyBorder="1"/>
    <xf numFmtId="43" fontId="15" fillId="5" borderId="8" xfId="1" applyFont="1" applyFill="1" applyBorder="1"/>
    <xf numFmtId="164" fontId="17" fillId="4" borderId="2" xfId="1" applyNumberFormat="1" applyFont="1" applyFill="1" applyBorder="1"/>
    <xf numFmtId="0" fontId="13" fillId="4" borderId="9" xfId="0" applyFont="1" applyFill="1" applyBorder="1"/>
    <xf numFmtId="164" fontId="16" fillId="5" borderId="4" xfId="1" applyNumberFormat="1" applyFont="1" applyFill="1" applyBorder="1" applyAlignment="1">
      <alignment horizontal="right"/>
    </xf>
    <xf numFmtId="43" fontId="15" fillId="5" borderId="5" xfId="1" applyFont="1" applyFill="1" applyBorder="1" applyAlignment="1">
      <alignment horizontal="right"/>
    </xf>
    <xf numFmtId="9" fontId="14" fillId="3" borderId="2" xfId="3" applyFont="1" applyFill="1" applyBorder="1"/>
    <xf numFmtId="9" fontId="15" fillId="3" borderId="0" xfId="3" applyFont="1" applyFill="1" applyBorder="1"/>
    <xf numFmtId="165" fontId="14" fillId="4" borderId="2" xfId="3" applyNumberFormat="1" applyFont="1" applyFill="1" applyBorder="1"/>
    <xf numFmtId="165" fontId="15" fillId="4" borderId="0" xfId="3" applyNumberFormat="1" applyFont="1" applyFill="1" applyBorder="1"/>
    <xf numFmtId="165" fontId="14" fillId="5" borderId="4" xfId="3" applyNumberFormat="1" applyFont="1" applyFill="1" applyBorder="1"/>
    <xf numFmtId="165" fontId="15" fillId="5" borderId="10" xfId="3" applyNumberFormat="1" applyFont="1" applyFill="1" applyBorder="1"/>
    <xf numFmtId="0" fontId="3" fillId="5" borderId="11" xfId="0" applyFont="1" applyFill="1" applyBorder="1"/>
    <xf numFmtId="164" fontId="14" fillId="5" borderId="4" xfId="1" applyNumberFormat="1" applyFont="1" applyFill="1" applyBorder="1" applyAlignment="1">
      <alignment horizontal="right"/>
    </xf>
    <xf numFmtId="43" fontId="15" fillId="5" borderId="10" xfId="1" applyFont="1" applyFill="1" applyBorder="1" applyAlignment="1">
      <alignment horizontal="right"/>
    </xf>
    <xf numFmtId="164" fontId="11" fillId="3" borderId="2" xfId="1" applyNumberFormat="1" applyFont="1" applyFill="1" applyBorder="1" applyAlignment="1">
      <alignment horizontal="right"/>
    </xf>
    <xf numFmtId="44" fontId="12" fillId="3" borderId="0" xfId="2" applyFont="1" applyFill="1" applyBorder="1" applyAlignment="1">
      <alignment horizontal="right"/>
    </xf>
    <xf numFmtId="0" fontId="19" fillId="3" borderId="0" xfId="5" applyFont="1" applyFill="1" applyBorder="1" applyAlignment="1">
      <alignment horizontal="left"/>
    </xf>
    <xf numFmtId="0" fontId="10" fillId="4" borderId="0" xfId="5" applyFont="1" applyFill="1" applyBorder="1" applyAlignment="1">
      <alignment horizontal="left"/>
    </xf>
    <xf numFmtId="164" fontId="14" fillId="4" borderId="2" xfId="1" applyNumberFormat="1" applyFont="1" applyFill="1" applyBorder="1" applyAlignment="1">
      <alignment horizontal="right"/>
    </xf>
    <xf numFmtId="0" fontId="10" fillId="5" borderId="12" xfId="5" applyFont="1" applyFill="1" applyBorder="1" applyAlignment="1">
      <alignment horizontal="left"/>
    </xf>
    <xf numFmtId="164" fontId="14" fillId="5" borderId="13" xfId="1" applyNumberFormat="1" applyFont="1" applyFill="1" applyBorder="1" applyAlignment="1">
      <alignment horizontal="right"/>
    </xf>
    <xf numFmtId="0" fontId="0" fillId="0" borderId="2" xfId="0" applyBorder="1"/>
    <xf numFmtId="43" fontId="16" fillId="5" borderId="4" xfId="1" applyNumberFormat="1" applyFont="1" applyFill="1" applyBorder="1" applyAlignment="1">
      <alignment horizontal="right"/>
    </xf>
    <xf numFmtId="43" fontId="15" fillId="5" borderId="5" xfId="1" applyNumberFormat="1" applyFont="1" applyFill="1" applyBorder="1" applyAlignment="1">
      <alignment horizontal="right"/>
    </xf>
    <xf numFmtId="43" fontId="15" fillId="4" borderId="0" xfId="2" applyNumberFormat="1" applyFont="1" applyFill="1" applyBorder="1" applyAlignment="1">
      <alignment horizontal="right"/>
    </xf>
    <xf numFmtId="43" fontId="14" fillId="5" borderId="4" xfId="1" applyNumberFormat="1" applyFont="1" applyFill="1" applyBorder="1" applyAlignment="1">
      <alignment horizontal="right"/>
    </xf>
    <xf numFmtId="43" fontId="15" fillId="5" borderId="10" xfId="1" applyNumberFormat="1" applyFont="1" applyFill="1" applyBorder="1" applyAlignment="1">
      <alignment horizontal="right"/>
    </xf>
    <xf numFmtId="43" fontId="12" fillId="3" borderId="0" xfId="2" applyNumberFormat="1" applyFont="1" applyFill="1" applyBorder="1" applyAlignment="1">
      <alignment horizontal="right"/>
    </xf>
    <xf numFmtId="43" fontId="15" fillId="5" borderId="12" xfId="1" applyNumberFormat="1" applyFont="1" applyFill="1" applyBorder="1" applyAlignment="1">
      <alignment horizontal="right"/>
    </xf>
    <xf numFmtId="0" fontId="6" fillId="6" borderId="0" xfId="0" applyFont="1" applyFill="1" applyAlignment="1">
      <alignment wrapText="1"/>
    </xf>
    <xf numFmtId="166" fontId="2" fillId="2" borderId="0" xfId="0" applyNumberFormat="1" applyFont="1" applyFill="1" applyAlignment="1">
      <alignment horizontal="center"/>
    </xf>
    <xf numFmtId="166" fontId="2" fillId="8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6" fillId="8" borderId="0" xfId="0" applyNumberFormat="1" applyFont="1" applyFill="1" applyAlignment="1">
      <alignment horizontal="center"/>
    </xf>
    <xf numFmtId="164" fontId="11" fillId="3" borderId="0" xfId="1" applyNumberFormat="1" applyFont="1" applyFill="1" applyBorder="1"/>
    <xf numFmtId="164" fontId="11" fillId="9" borderId="0" xfId="1" applyNumberFormat="1" applyFont="1" applyFill="1" applyBorder="1"/>
    <xf numFmtId="164" fontId="11" fillId="10" borderId="0" xfId="1" applyNumberFormat="1" applyFont="1" applyFill="1" applyBorder="1"/>
    <xf numFmtId="164" fontId="14" fillId="4" borderId="0" xfId="1" applyNumberFormat="1" applyFont="1" applyFill="1" applyBorder="1"/>
    <xf numFmtId="164" fontId="14" fillId="11" borderId="0" xfId="1" applyNumberFormat="1" applyFont="1" applyFill="1" applyBorder="1"/>
    <xf numFmtId="164" fontId="14" fillId="12" borderId="0" xfId="1" applyNumberFormat="1" applyFont="1" applyFill="1" applyBorder="1"/>
    <xf numFmtId="0" fontId="10" fillId="5" borderId="14" xfId="5" applyFont="1" applyFill="1" applyBorder="1" applyAlignment="1">
      <alignment horizontal="left"/>
    </xf>
    <xf numFmtId="164" fontId="14" fillId="5" borderId="14" xfId="1" applyNumberFormat="1" applyFont="1" applyFill="1" applyBorder="1"/>
    <xf numFmtId="164" fontId="14" fillId="13" borderId="14" xfId="1" applyNumberFormat="1" applyFont="1" applyFill="1" applyBorder="1"/>
    <xf numFmtId="164" fontId="14" fillId="14" borderId="14" xfId="1" applyNumberFormat="1" applyFont="1" applyFill="1" applyBorder="1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5" fillId="0" borderId="0" xfId="0" applyFont="1"/>
    <xf numFmtId="166" fontId="6" fillId="7" borderId="0" xfId="0" applyNumberFormat="1" applyFont="1" applyFill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9" fillId="3" borderId="0" xfId="4" applyFill="1" applyBorder="1" applyAlignment="1">
      <alignment horizontal="left"/>
    </xf>
    <xf numFmtId="0" fontId="10" fillId="3" borderId="0" xfId="5" applyFont="1" applyFill="1" applyBorder="1" applyAlignment="1">
      <alignment horizontal="left"/>
    </xf>
    <xf numFmtId="0" fontId="9" fillId="4" borderId="0" xfId="4" applyFill="1" applyBorder="1" applyAlignment="1">
      <alignment horizontal="left"/>
    </xf>
    <xf numFmtId="0" fontId="20" fillId="4" borderId="0" xfId="5" applyFont="1" applyFill="1" applyBorder="1" applyAlignment="1">
      <alignment horizontal="left"/>
    </xf>
    <xf numFmtId="0" fontId="9" fillId="5" borderId="15" xfId="4" applyFill="1" applyBorder="1" applyAlignment="1">
      <alignment horizontal="left"/>
    </xf>
    <xf numFmtId="0" fontId="10" fillId="5" borderId="15" xfId="5" applyFont="1" applyFill="1" applyBorder="1" applyAlignment="1">
      <alignment horizontal="left"/>
    </xf>
    <xf numFmtId="0" fontId="9" fillId="5" borderId="16" xfId="4" applyFill="1" applyBorder="1" applyAlignment="1">
      <alignment horizontal="left"/>
    </xf>
    <xf numFmtId="0" fontId="10" fillId="5" borderId="16" xfId="5" applyFont="1" applyFill="1" applyBorder="1" applyAlignment="1">
      <alignment horizontal="left"/>
    </xf>
    <xf numFmtId="0" fontId="9" fillId="4" borderId="9" xfId="4" applyFill="1" applyBorder="1" applyAlignment="1">
      <alignment horizontal="left"/>
    </xf>
    <xf numFmtId="0" fontId="20" fillId="4" borderId="9" xfId="5" applyFont="1" applyFill="1" applyBorder="1" applyAlignment="1">
      <alignment horizontal="left"/>
    </xf>
  </cellXfs>
  <cellStyles count="6">
    <cellStyle name="_Row1" xfId="4" xr:uid="{3C73A78D-58A1-4D7D-AC82-CFFDC13C5A79}"/>
    <cellStyle name="_Row2" xfId="5" xr:uid="{5FF1E7BF-22BD-4124-80BA-8070B06452C5}"/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BF62-9A1B-4D76-9E3D-EAD6AEA9869C}">
  <sheetPr>
    <tabColor theme="5"/>
    <pageSetUpPr fitToPage="1"/>
  </sheetPr>
  <dimension ref="A1:AD37"/>
  <sheetViews>
    <sheetView showGridLines="0" tabSelected="1" zoomScaleNormal="100" workbookViewId="0">
      <selection activeCell="G7" sqref="G7"/>
    </sheetView>
  </sheetViews>
  <sheetFormatPr defaultRowHeight="14.5" outlineLevelCol="1" x14ac:dyDescent="0.35"/>
  <cols>
    <col min="1" max="1" width="14" customWidth="1"/>
    <col min="2" max="2" width="4.453125" customWidth="1" outlineLevel="1"/>
    <col min="3" max="3" width="8.453125" customWidth="1"/>
    <col min="4" max="4" width="12.1796875" bestFit="1" customWidth="1"/>
    <col min="5" max="5" width="11.7265625" customWidth="1"/>
    <col min="6" max="6" width="14.7265625" customWidth="1"/>
    <col min="7" max="7" width="11.7265625" customWidth="1"/>
    <col min="8" max="8" width="14.7265625" customWidth="1"/>
    <col min="9" max="9" width="11.7265625" customWidth="1"/>
    <col min="10" max="10" width="14.7265625" customWidth="1"/>
    <col min="11" max="11" width="11.7265625" customWidth="1"/>
    <col min="12" max="12" width="14.7265625" customWidth="1"/>
    <col min="13" max="13" width="11.7265625" customWidth="1"/>
    <col min="14" max="14" width="14.7265625" customWidth="1"/>
    <col min="15" max="15" width="11.7265625" customWidth="1"/>
    <col min="16" max="16" width="14.7265625" customWidth="1"/>
    <col min="17" max="17" width="11.7265625" customWidth="1"/>
    <col min="18" max="18" width="14.7265625" customWidth="1"/>
    <col min="19" max="19" width="11.7265625" customWidth="1"/>
    <col min="20" max="20" width="14.7265625" customWidth="1"/>
    <col min="21" max="21" width="11.7265625" customWidth="1"/>
    <col min="22" max="22" width="14.7265625" customWidth="1"/>
    <col min="23" max="23" width="11.7265625" customWidth="1"/>
    <col min="24" max="24" width="14.7265625" customWidth="1"/>
    <col min="25" max="25" width="7.54296875" customWidth="1"/>
    <col min="27" max="27" width="16" bestFit="1" customWidth="1"/>
    <col min="29" max="29" width="16" bestFit="1" customWidth="1"/>
    <col min="30" max="30" width="13.81640625" customWidth="1"/>
    <col min="31" max="31" width="16" bestFit="1" customWidth="1"/>
  </cols>
  <sheetData>
    <row r="1" spans="1:30" ht="26.5" x14ac:dyDescent="0.8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spans="1:30" s="2" customFormat="1" ht="37.5" customHeight="1" x14ac:dyDescent="0.5">
      <c r="A2" s="1"/>
      <c r="B2" s="1"/>
      <c r="C2" s="1"/>
      <c r="D2" s="64" t="s">
        <v>36</v>
      </c>
      <c r="E2" s="64"/>
      <c r="F2" s="64" t="s">
        <v>37</v>
      </c>
      <c r="G2" s="64"/>
      <c r="H2" s="64" t="s">
        <v>38</v>
      </c>
      <c r="I2" s="64"/>
      <c r="J2" s="64" t="s">
        <v>39</v>
      </c>
      <c r="K2" s="64"/>
      <c r="L2" s="64" t="s">
        <v>40</v>
      </c>
      <c r="M2" s="64"/>
      <c r="N2" s="64" t="s">
        <v>41</v>
      </c>
      <c r="O2" s="64"/>
      <c r="P2" s="64" t="s">
        <v>42</v>
      </c>
      <c r="Q2" s="64"/>
      <c r="R2" s="64" t="s">
        <v>43</v>
      </c>
      <c r="S2" s="64"/>
      <c r="T2" s="64" t="s">
        <v>44</v>
      </c>
      <c r="U2" s="64"/>
      <c r="V2" s="64" t="s">
        <v>45</v>
      </c>
      <c r="W2" s="64"/>
    </row>
    <row r="3" spans="1:30" ht="16" x14ac:dyDescent="0.5">
      <c r="A3" s="3"/>
      <c r="B3" s="3"/>
      <c r="C3" s="3"/>
      <c r="D3" s="4" t="s">
        <v>1</v>
      </c>
      <c r="E3" s="5" t="s">
        <v>2</v>
      </c>
      <c r="F3" s="4" t="s">
        <v>1</v>
      </c>
      <c r="G3" s="5" t="s">
        <v>2</v>
      </c>
      <c r="H3" s="4" t="s">
        <v>1</v>
      </c>
      <c r="I3" s="5" t="s">
        <v>2</v>
      </c>
      <c r="J3" s="4" t="s">
        <v>1</v>
      </c>
      <c r="K3" s="5" t="s">
        <v>2</v>
      </c>
      <c r="L3" s="4" t="s">
        <v>1</v>
      </c>
      <c r="M3" s="5" t="s">
        <v>2</v>
      </c>
      <c r="N3" s="4" t="s">
        <v>1</v>
      </c>
      <c r="O3" s="5" t="s">
        <v>2</v>
      </c>
      <c r="P3" s="4" t="s">
        <v>1</v>
      </c>
      <c r="Q3" s="5" t="s">
        <v>2</v>
      </c>
      <c r="R3" s="4" t="s">
        <v>1</v>
      </c>
      <c r="S3" s="5" t="s">
        <v>2</v>
      </c>
      <c r="T3" s="4" t="s">
        <v>1</v>
      </c>
      <c r="U3" s="5" t="s">
        <v>2</v>
      </c>
      <c r="V3" s="4" t="s">
        <v>1</v>
      </c>
      <c r="W3" s="5" t="s">
        <v>2</v>
      </c>
      <c r="Y3" s="61"/>
      <c r="Z3" s="61"/>
      <c r="AA3" s="61"/>
      <c r="AB3" s="61"/>
      <c r="AC3" s="61"/>
      <c r="AD3" s="61"/>
    </row>
    <row r="4" spans="1:30" x14ac:dyDescent="0.35">
      <c r="A4" s="6" t="s">
        <v>3</v>
      </c>
      <c r="B4" s="68" t="s">
        <v>61</v>
      </c>
      <c r="C4" s="69" t="s">
        <v>4</v>
      </c>
      <c r="D4" s="7">
        <v>11629060.16</v>
      </c>
      <c r="E4" s="8">
        <v>224.66118210098</v>
      </c>
      <c r="F4" s="7">
        <v>907856.33</v>
      </c>
      <c r="G4" s="8">
        <v>173.98425668985999</v>
      </c>
      <c r="H4" s="7">
        <v>643201</v>
      </c>
      <c r="I4" s="8">
        <v>178.37181684486001</v>
      </c>
      <c r="J4" s="7">
        <v>1023074</v>
      </c>
      <c r="K4" s="8">
        <v>183.77874171550999</v>
      </c>
      <c r="L4" s="7">
        <v>810294</v>
      </c>
      <c r="M4" s="8">
        <v>165.39009117187999</v>
      </c>
      <c r="N4" s="7">
        <v>2574131.33</v>
      </c>
      <c r="O4" s="8">
        <v>178.97334403855001</v>
      </c>
      <c r="P4" s="7">
        <v>2981630</v>
      </c>
      <c r="Q4" s="8">
        <v>177.23620800511</v>
      </c>
      <c r="R4" s="7">
        <v>3701936</v>
      </c>
      <c r="S4" s="8">
        <v>184.73450573708001</v>
      </c>
      <c r="T4" s="7">
        <v>3214836</v>
      </c>
      <c r="U4" s="8">
        <v>180.62935496631999</v>
      </c>
      <c r="V4" s="7">
        <v>12472533.33</v>
      </c>
      <c r="W4" s="8">
        <v>180.69486748219001</v>
      </c>
    </row>
    <row r="5" spans="1:30" x14ac:dyDescent="0.35">
      <c r="A5" s="9" t="s">
        <v>5</v>
      </c>
      <c r="B5" s="70" t="s">
        <v>62</v>
      </c>
      <c r="C5" s="71" t="s">
        <v>4</v>
      </c>
      <c r="D5" s="10">
        <v>6884757</v>
      </c>
      <c r="E5" s="11">
        <v>214.60729547307</v>
      </c>
      <c r="F5" s="10">
        <v>740148</v>
      </c>
      <c r="G5" s="11">
        <v>170.55491453702001</v>
      </c>
      <c r="H5" s="10">
        <v>465573</v>
      </c>
      <c r="I5" s="11">
        <v>179.22879561428999</v>
      </c>
      <c r="J5" s="10">
        <v>635677</v>
      </c>
      <c r="K5" s="11">
        <v>184.83130239920001</v>
      </c>
      <c r="L5" s="10">
        <v>558344</v>
      </c>
      <c r="M5" s="11">
        <v>168.51310369577999</v>
      </c>
      <c r="N5" s="10">
        <v>1841398</v>
      </c>
      <c r="O5" s="11">
        <v>177.67640388471</v>
      </c>
      <c r="P5" s="10">
        <v>1946380</v>
      </c>
      <c r="Q5" s="11">
        <v>178.05233097518001</v>
      </c>
      <c r="R5" s="10">
        <v>1799836</v>
      </c>
      <c r="S5" s="11">
        <v>185.65573843645001</v>
      </c>
      <c r="T5" s="10">
        <v>1825736</v>
      </c>
      <c r="U5" s="11">
        <v>179.07968231261</v>
      </c>
      <c r="V5" s="10">
        <v>7413350</v>
      </c>
      <c r="W5" s="11">
        <v>180.05794616943001</v>
      </c>
    </row>
    <row r="6" spans="1:30" x14ac:dyDescent="0.35">
      <c r="A6" s="12"/>
      <c r="B6" s="72" t="s">
        <v>62</v>
      </c>
      <c r="C6" s="73" t="s">
        <v>6</v>
      </c>
      <c r="D6" s="13">
        <v>4709784</v>
      </c>
      <c r="E6" s="14">
        <v>209.56624085606001</v>
      </c>
      <c r="F6" s="13">
        <v>553960</v>
      </c>
      <c r="G6" s="14">
        <v>166.66148212441001</v>
      </c>
      <c r="H6" s="13">
        <v>300932</v>
      </c>
      <c r="I6" s="14">
        <v>170.18907576273</v>
      </c>
      <c r="J6" s="13">
        <v>375161</v>
      </c>
      <c r="K6" s="14">
        <v>176.95163557648999</v>
      </c>
      <c r="L6" s="13">
        <v>328250</v>
      </c>
      <c r="M6" s="14">
        <v>157.93393075801001</v>
      </c>
      <c r="N6" s="13">
        <v>1230053</v>
      </c>
      <c r="O6" s="14">
        <v>170.66296016479001</v>
      </c>
      <c r="P6" s="13">
        <v>1375550</v>
      </c>
      <c r="Q6" s="14">
        <v>170.84926328462001</v>
      </c>
      <c r="R6" s="13">
        <v>1351500</v>
      </c>
      <c r="S6" s="14">
        <v>176.89786484800001</v>
      </c>
      <c r="T6" s="13">
        <v>1389200</v>
      </c>
      <c r="U6" s="14">
        <v>174.04146357931</v>
      </c>
      <c r="V6" s="13">
        <v>5346303</v>
      </c>
      <c r="W6" s="14">
        <v>173.16490587929999</v>
      </c>
    </row>
    <row r="7" spans="1:30" x14ac:dyDescent="0.35">
      <c r="A7" s="15"/>
      <c r="B7" s="74" t="s">
        <v>62</v>
      </c>
      <c r="C7" s="75" t="s">
        <v>7</v>
      </c>
      <c r="D7" s="16">
        <v>2174973</v>
      </c>
      <c r="E7" s="17">
        <v>225.52342104261001</v>
      </c>
      <c r="F7" s="16">
        <v>186188</v>
      </c>
      <c r="G7" s="17">
        <v>182.13893616724999</v>
      </c>
      <c r="H7" s="16">
        <v>164641</v>
      </c>
      <c r="I7" s="17">
        <v>195.75166035859999</v>
      </c>
      <c r="J7" s="16">
        <v>260516</v>
      </c>
      <c r="K7" s="17">
        <v>196.17856584894</v>
      </c>
      <c r="L7" s="16">
        <v>230094</v>
      </c>
      <c r="M7" s="17">
        <v>183.60525523742001</v>
      </c>
      <c r="N7" s="16">
        <v>611345</v>
      </c>
      <c r="O7" s="17">
        <v>191.78776079123</v>
      </c>
      <c r="P7" s="16">
        <v>570830</v>
      </c>
      <c r="Q7" s="17">
        <v>195.40982753590001</v>
      </c>
      <c r="R7" s="16">
        <v>448336</v>
      </c>
      <c r="S7" s="17">
        <v>212.05617506163</v>
      </c>
      <c r="T7" s="16">
        <v>436536</v>
      </c>
      <c r="U7" s="17">
        <v>195.11293836548001</v>
      </c>
      <c r="V7" s="16">
        <v>2067047</v>
      </c>
      <c r="W7" s="17">
        <v>197.88641450242</v>
      </c>
    </row>
    <row r="8" spans="1:30" x14ac:dyDescent="0.35">
      <c r="A8" s="9" t="s">
        <v>8</v>
      </c>
      <c r="B8" s="70" t="s">
        <v>63</v>
      </c>
      <c r="C8" s="71" t="s">
        <v>4</v>
      </c>
      <c r="D8" s="18">
        <v>3606112</v>
      </c>
      <c r="E8" s="11">
        <v>244.49439256370999</v>
      </c>
      <c r="F8" s="18">
        <v>131442</v>
      </c>
      <c r="G8" s="11">
        <v>179.63777914618001</v>
      </c>
      <c r="H8" s="18">
        <v>148128</v>
      </c>
      <c r="I8" s="11">
        <v>168.91958072360001</v>
      </c>
      <c r="J8" s="18">
        <v>220015</v>
      </c>
      <c r="K8" s="11">
        <v>168.91568041791999</v>
      </c>
      <c r="L8" s="18">
        <v>205550</v>
      </c>
      <c r="M8" s="11">
        <v>152.08581568278001</v>
      </c>
      <c r="N8" s="18">
        <v>499585</v>
      </c>
      <c r="O8" s="11">
        <v>171.73784650682001</v>
      </c>
      <c r="P8" s="18">
        <v>814850</v>
      </c>
      <c r="Q8" s="11">
        <v>168.23626810408001</v>
      </c>
      <c r="R8" s="18">
        <v>1600600</v>
      </c>
      <c r="S8" s="11">
        <v>179.29381797374</v>
      </c>
      <c r="T8" s="18">
        <v>1138600</v>
      </c>
      <c r="U8" s="11">
        <v>180.80532267205999</v>
      </c>
      <c r="V8" s="18">
        <v>4053635</v>
      </c>
      <c r="W8" s="11">
        <v>176.56439234289999</v>
      </c>
    </row>
    <row r="9" spans="1:30" x14ac:dyDescent="0.35">
      <c r="A9" s="12"/>
      <c r="B9" s="72" t="s">
        <v>63</v>
      </c>
      <c r="C9" s="73" t="s">
        <v>6</v>
      </c>
      <c r="D9" s="13">
        <v>214314</v>
      </c>
      <c r="E9" s="14">
        <v>219.42990639249001</v>
      </c>
      <c r="F9" s="13">
        <v>6812</v>
      </c>
      <c r="G9" s="14">
        <v>171.89627075611</v>
      </c>
      <c r="H9" s="13">
        <v>17340</v>
      </c>
      <c r="I9" s="14">
        <v>157.64378008905999</v>
      </c>
      <c r="J9" s="13">
        <v>29144</v>
      </c>
      <c r="K9" s="14">
        <v>159.45208056499001</v>
      </c>
      <c r="L9" s="13">
        <v>14000</v>
      </c>
      <c r="M9" s="14">
        <v>157.31913529543999</v>
      </c>
      <c r="N9" s="13">
        <v>53296</v>
      </c>
      <c r="O9" s="14">
        <v>160.45429261334999</v>
      </c>
      <c r="P9" s="13">
        <v>69000</v>
      </c>
      <c r="Q9" s="14">
        <v>175.28900884317</v>
      </c>
      <c r="R9" s="13">
        <v>94500</v>
      </c>
      <c r="S9" s="14">
        <v>168.89064980132</v>
      </c>
      <c r="T9" s="13">
        <v>99500</v>
      </c>
      <c r="U9" s="14">
        <v>179.28873462235001</v>
      </c>
      <c r="V9" s="13">
        <v>316296</v>
      </c>
      <c r="W9" s="14">
        <v>172.13593940627999</v>
      </c>
    </row>
    <row r="10" spans="1:30" x14ac:dyDescent="0.35">
      <c r="A10" s="15"/>
      <c r="B10" s="74" t="s">
        <v>63</v>
      </c>
      <c r="C10" s="75" t="s">
        <v>7</v>
      </c>
      <c r="D10" s="16">
        <v>3391798</v>
      </c>
      <c r="E10" s="17">
        <v>246.07811609007999</v>
      </c>
      <c r="F10" s="16">
        <v>124630</v>
      </c>
      <c r="G10" s="17">
        <v>180.06091286321001</v>
      </c>
      <c r="H10" s="16">
        <v>130788</v>
      </c>
      <c r="I10" s="17">
        <v>170.41453731751</v>
      </c>
      <c r="J10" s="16">
        <v>190871</v>
      </c>
      <c r="K10" s="17">
        <v>170.36067286892001</v>
      </c>
      <c r="L10" s="16">
        <v>191550</v>
      </c>
      <c r="M10" s="17">
        <v>151.70332299378001</v>
      </c>
      <c r="N10" s="16">
        <v>446289</v>
      </c>
      <c r="O10" s="17">
        <v>173.08533275072</v>
      </c>
      <c r="P10" s="16">
        <v>745850</v>
      </c>
      <c r="Q10" s="17">
        <v>167.58380566392</v>
      </c>
      <c r="R10" s="16">
        <v>1506100</v>
      </c>
      <c r="S10" s="17">
        <v>179.94656307187</v>
      </c>
      <c r="T10" s="16">
        <v>1039100</v>
      </c>
      <c r="U10" s="17">
        <v>180.95054499035999</v>
      </c>
      <c r="V10" s="16">
        <v>3737339</v>
      </c>
      <c r="W10" s="17">
        <v>176.93917824004001</v>
      </c>
    </row>
    <row r="11" spans="1:30" x14ac:dyDescent="0.35">
      <c r="A11" s="19" t="s">
        <v>9</v>
      </c>
      <c r="B11" s="76" t="s">
        <v>64</v>
      </c>
      <c r="C11" s="77" t="s">
        <v>4</v>
      </c>
      <c r="D11" s="18">
        <v>461761</v>
      </c>
      <c r="E11" s="11">
        <v>235.85462777952</v>
      </c>
      <c r="F11" s="18">
        <v>17579</v>
      </c>
      <c r="G11" s="11">
        <v>224.77547571158999</v>
      </c>
      <c r="H11" s="18">
        <v>10500</v>
      </c>
      <c r="I11" s="11">
        <v>211.78095413680001</v>
      </c>
      <c r="J11" s="18">
        <v>112382</v>
      </c>
      <c r="K11" s="11">
        <v>209.45942280749</v>
      </c>
      <c r="L11" s="18">
        <v>15400</v>
      </c>
      <c r="M11" s="11">
        <v>173.46493494014999</v>
      </c>
      <c r="N11" s="18">
        <v>140461</v>
      </c>
      <c r="O11" s="11">
        <v>211.54980357481</v>
      </c>
      <c r="P11" s="18">
        <v>89900</v>
      </c>
      <c r="Q11" s="11">
        <v>218.76319204096001</v>
      </c>
      <c r="R11" s="18">
        <v>135000</v>
      </c>
      <c r="S11" s="11">
        <v>232.94347936322001</v>
      </c>
      <c r="T11" s="18">
        <v>62500</v>
      </c>
      <c r="U11" s="11">
        <v>233.75003444984</v>
      </c>
      <c r="V11" s="18">
        <v>427861</v>
      </c>
      <c r="W11" s="11">
        <v>223.05855123872999</v>
      </c>
    </row>
    <row r="12" spans="1:30" x14ac:dyDescent="0.35">
      <c r="A12" s="12"/>
      <c r="B12" s="72" t="s">
        <v>64</v>
      </c>
      <c r="C12" s="73" t="s">
        <v>6</v>
      </c>
      <c r="D12" s="20">
        <v>33461</v>
      </c>
      <c r="E12" s="21">
        <v>206.59998312663001</v>
      </c>
      <c r="F12" s="39">
        <v>0</v>
      </c>
      <c r="G12" s="40">
        <v>0</v>
      </c>
      <c r="H12" s="39">
        <v>0</v>
      </c>
      <c r="I12" s="40">
        <v>0</v>
      </c>
      <c r="J12" s="20">
        <v>14900</v>
      </c>
      <c r="K12" s="40">
        <v>185.46698031650001</v>
      </c>
      <c r="L12" s="39">
        <v>0</v>
      </c>
      <c r="M12" s="40">
        <v>0</v>
      </c>
      <c r="N12" s="20">
        <v>14900</v>
      </c>
      <c r="O12" s="40">
        <v>185.46698031650001</v>
      </c>
      <c r="P12" s="20">
        <v>0</v>
      </c>
      <c r="Q12" s="40">
        <v>0</v>
      </c>
      <c r="R12" s="20">
        <v>0</v>
      </c>
      <c r="S12" s="40">
        <v>0</v>
      </c>
      <c r="T12" s="20">
        <v>0</v>
      </c>
      <c r="U12" s="40">
        <v>0</v>
      </c>
      <c r="V12" s="20">
        <v>14900</v>
      </c>
      <c r="W12" s="40">
        <v>185.46698031650001</v>
      </c>
    </row>
    <row r="13" spans="1:30" x14ac:dyDescent="0.35">
      <c r="A13" s="12"/>
      <c r="B13" s="72" t="s">
        <v>64</v>
      </c>
      <c r="C13" s="73" t="s">
        <v>7</v>
      </c>
      <c r="D13" s="20">
        <v>428300</v>
      </c>
      <c r="E13" s="21">
        <v>238.14015116204001</v>
      </c>
      <c r="F13" s="20">
        <v>17579</v>
      </c>
      <c r="G13" s="40">
        <v>224.77547571158999</v>
      </c>
      <c r="H13" s="39">
        <v>10500</v>
      </c>
      <c r="I13" s="40">
        <v>211.78095413680001</v>
      </c>
      <c r="J13" s="20">
        <v>97482</v>
      </c>
      <c r="K13" s="40">
        <v>213.12663719698</v>
      </c>
      <c r="L13" s="20">
        <v>15400</v>
      </c>
      <c r="M13" s="40">
        <v>173.46493494014999</v>
      </c>
      <c r="N13" s="20">
        <v>125561</v>
      </c>
      <c r="O13" s="40">
        <v>214.64498493327</v>
      </c>
      <c r="P13" s="20">
        <v>89900</v>
      </c>
      <c r="Q13" s="40">
        <v>218.76319204096001</v>
      </c>
      <c r="R13" s="20">
        <v>135000</v>
      </c>
      <c r="S13" s="40">
        <v>232.94347936322001</v>
      </c>
      <c r="T13" s="20">
        <v>62500</v>
      </c>
      <c r="U13" s="40">
        <v>233.75003444984</v>
      </c>
      <c r="V13" s="20">
        <v>412961</v>
      </c>
      <c r="W13" s="40">
        <v>224.4148885363</v>
      </c>
    </row>
    <row r="14" spans="1:30" x14ac:dyDescent="0.35">
      <c r="A14" s="19" t="s">
        <v>10</v>
      </c>
      <c r="B14" s="70" t="s">
        <v>65</v>
      </c>
      <c r="C14" s="71" t="s">
        <v>4</v>
      </c>
      <c r="D14" s="18">
        <v>545828.16</v>
      </c>
      <c r="E14" s="11">
        <v>220.67698443150999</v>
      </c>
      <c r="F14" s="18">
        <v>18687.330000000002</v>
      </c>
      <c r="G14" s="11">
        <v>222.26571786433999</v>
      </c>
      <c r="H14" s="18">
        <v>19000</v>
      </c>
      <c r="I14" s="11">
        <v>212.60122284399</v>
      </c>
      <c r="J14" s="18">
        <v>55000</v>
      </c>
      <c r="K14" s="11">
        <v>178.59622373703999</v>
      </c>
      <c r="L14" s="18">
        <v>31000</v>
      </c>
      <c r="M14" s="11">
        <v>193.34576627230999</v>
      </c>
      <c r="N14" s="18">
        <v>92687.33</v>
      </c>
      <c r="O14" s="11">
        <v>194.37142441142001</v>
      </c>
      <c r="P14" s="18">
        <v>110500</v>
      </c>
      <c r="Q14" s="11">
        <v>197.92421992384001</v>
      </c>
      <c r="R14" s="18">
        <v>128500</v>
      </c>
      <c r="S14" s="11">
        <v>194.68180194739</v>
      </c>
      <c r="T14" s="18">
        <v>153000</v>
      </c>
      <c r="U14" s="11">
        <v>178.40672483624999</v>
      </c>
      <c r="V14" s="18">
        <v>484687.33</v>
      </c>
      <c r="W14" s="11">
        <v>190.22414947128999</v>
      </c>
    </row>
    <row r="15" spans="1:30" x14ac:dyDescent="0.35">
      <c r="A15" s="12"/>
      <c r="B15" s="72" t="s">
        <v>65</v>
      </c>
      <c r="C15" s="73" t="s">
        <v>6</v>
      </c>
      <c r="D15" s="20">
        <v>48884</v>
      </c>
      <c r="E15" s="21">
        <v>184.88509602938001</v>
      </c>
      <c r="F15" s="39">
        <v>0</v>
      </c>
      <c r="G15" s="40">
        <v>0</v>
      </c>
      <c r="H15" s="39">
        <v>0</v>
      </c>
      <c r="I15" s="40">
        <v>0</v>
      </c>
      <c r="J15" s="20">
        <v>14000</v>
      </c>
      <c r="K15" s="40">
        <v>137.10108152339001</v>
      </c>
      <c r="L15" s="39">
        <v>0</v>
      </c>
      <c r="M15" s="40">
        <v>0</v>
      </c>
      <c r="N15" s="20">
        <v>14000</v>
      </c>
      <c r="O15" s="40">
        <v>137.10108152339001</v>
      </c>
      <c r="P15" s="20">
        <v>0</v>
      </c>
      <c r="Q15" s="40">
        <v>0</v>
      </c>
      <c r="R15" s="20">
        <v>10000</v>
      </c>
      <c r="S15" s="40">
        <v>146.3853148261</v>
      </c>
      <c r="T15" s="20">
        <v>10000</v>
      </c>
      <c r="U15" s="40">
        <v>141.60618919564999</v>
      </c>
      <c r="V15" s="20">
        <v>34000</v>
      </c>
      <c r="W15" s="40">
        <v>141.15677004544</v>
      </c>
    </row>
    <row r="16" spans="1:30" x14ac:dyDescent="0.35">
      <c r="A16" s="12"/>
      <c r="B16" s="72" t="s">
        <v>65</v>
      </c>
      <c r="C16" s="73" t="s">
        <v>7</v>
      </c>
      <c r="D16" s="20">
        <v>496944.16</v>
      </c>
      <c r="E16" s="21">
        <v>224.19780389873</v>
      </c>
      <c r="F16" s="39">
        <v>18687.330000000002</v>
      </c>
      <c r="G16" s="40">
        <v>222.26571786433999</v>
      </c>
      <c r="H16" s="39">
        <v>19000</v>
      </c>
      <c r="I16" s="40">
        <v>212.60122284399</v>
      </c>
      <c r="J16" s="20">
        <v>41000</v>
      </c>
      <c r="K16" s="40">
        <v>192.76529668805</v>
      </c>
      <c r="L16" s="20">
        <v>31000</v>
      </c>
      <c r="M16" s="40">
        <v>193.34576627230999</v>
      </c>
      <c r="N16" s="20">
        <v>78687.33</v>
      </c>
      <c r="O16" s="40">
        <v>204.56092760631</v>
      </c>
      <c r="P16" s="20">
        <v>110500</v>
      </c>
      <c r="Q16" s="40">
        <v>197.92421992384001</v>
      </c>
      <c r="R16" s="20">
        <v>118500</v>
      </c>
      <c r="S16" s="40">
        <v>198.75745486901999</v>
      </c>
      <c r="T16" s="20">
        <v>143000</v>
      </c>
      <c r="U16" s="40">
        <v>180.98018886706001</v>
      </c>
      <c r="V16" s="20">
        <v>450687.33</v>
      </c>
      <c r="W16" s="40">
        <v>193.92580866921</v>
      </c>
    </row>
    <row r="17" spans="1:23" x14ac:dyDescent="0.35">
      <c r="A17" s="19" t="s">
        <v>11</v>
      </c>
      <c r="B17" s="70" t="s">
        <v>66</v>
      </c>
      <c r="C17" s="71" t="s">
        <v>4</v>
      </c>
      <c r="D17" s="18">
        <v>130602</v>
      </c>
      <c r="E17" s="11">
        <v>200.72774934227999</v>
      </c>
      <c r="F17" s="18">
        <v>0</v>
      </c>
      <c r="G17" s="11">
        <v>0</v>
      </c>
      <c r="H17" s="18">
        <v>0</v>
      </c>
      <c r="I17" s="11">
        <v>0</v>
      </c>
      <c r="J17" s="18">
        <v>0</v>
      </c>
      <c r="K17" s="11">
        <v>0</v>
      </c>
      <c r="L17" s="18">
        <v>0</v>
      </c>
      <c r="M17" s="11">
        <v>0</v>
      </c>
      <c r="N17" s="18">
        <v>0</v>
      </c>
      <c r="O17" s="11">
        <v>0</v>
      </c>
      <c r="P17" s="18">
        <v>20000</v>
      </c>
      <c r="Q17" s="11">
        <v>163.52692900567999</v>
      </c>
      <c r="R17" s="18">
        <v>38000</v>
      </c>
      <c r="S17" s="11">
        <v>165.36234928232</v>
      </c>
      <c r="T17" s="18">
        <v>35000</v>
      </c>
      <c r="U17" s="11">
        <v>170.59953395260001</v>
      </c>
      <c r="V17" s="18">
        <v>93000</v>
      </c>
      <c r="W17" s="11">
        <v>166.93861872239</v>
      </c>
    </row>
    <row r="18" spans="1:23" x14ac:dyDescent="0.35">
      <c r="A18" s="12"/>
      <c r="B18" s="72" t="s">
        <v>66</v>
      </c>
      <c r="C18" s="73" t="s">
        <v>6</v>
      </c>
      <c r="D18" s="20">
        <v>77442</v>
      </c>
      <c r="E18" s="21">
        <v>193.14477253428001</v>
      </c>
      <c r="F18" s="39">
        <v>0</v>
      </c>
      <c r="G18" s="40">
        <v>0</v>
      </c>
      <c r="H18" s="39">
        <v>0</v>
      </c>
      <c r="I18" s="40">
        <v>0</v>
      </c>
      <c r="J18" s="39">
        <v>0</v>
      </c>
      <c r="K18" s="40">
        <v>0</v>
      </c>
      <c r="L18" s="39">
        <v>0</v>
      </c>
      <c r="M18" s="40">
        <v>0</v>
      </c>
      <c r="N18" s="39">
        <v>0</v>
      </c>
      <c r="O18" s="40">
        <v>0</v>
      </c>
      <c r="P18" s="39">
        <v>0</v>
      </c>
      <c r="Q18" s="40">
        <v>0</v>
      </c>
      <c r="R18" s="20">
        <v>15000</v>
      </c>
      <c r="S18" s="40">
        <v>160.20475060337</v>
      </c>
      <c r="T18" s="20">
        <v>10000</v>
      </c>
      <c r="U18" s="40">
        <v>165.78619109402001</v>
      </c>
      <c r="V18" s="20">
        <v>25000</v>
      </c>
      <c r="W18" s="40">
        <v>162.43732679963</v>
      </c>
    </row>
    <row r="19" spans="1:23" x14ac:dyDescent="0.35">
      <c r="A19" s="12"/>
      <c r="B19" s="72" t="s">
        <v>66</v>
      </c>
      <c r="C19" s="73" t="s">
        <v>7</v>
      </c>
      <c r="D19" s="20">
        <v>53160</v>
      </c>
      <c r="E19" s="21">
        <v>211.77441770127999</v>
      </c>
      <c r="F19" s="39">
        <v>0</v>
      </c>
      <c r="G19" s="40">
        <v>0</v>
      </c>
      <c r="H19" s="39">
        <v>0</v>
      </c>
      <c r="I19" s="40">
        <v>0</v>
      </c>
      <c r="J19" s="39">
        <v>0</v>
      </c>
      <c r="K19" s="40">
        <v>0</v>
      </c>
      <c r="L19" s="39">
        <v>0</v>
      </c>
      <c r="M19" s="40">
        <v>0</v>
      </c>
      <c r="N19" s="39">
        <v>0</v>
      </c>
      <c r="O19" s="40">
        <v>0</v>
      </c>
      <c r="P19" s="20">
        <v>20000</v>
      </c>
      <c r="Q19" s="40">
        <v>163.52692900567999</v>
      </c>
      <c r="R19" s="20">
        <v>23000</v>
      </c>
      <c r="S19" s="40">
        <v>168.72600059467999</v>
      </c>
      <c r="T19" s="20">
        <v>25000</v>
      </c>
      <c r="U19" s="40">
        <v>172.52487109602001</v>
      </c>
      <c r="V19" s="20">
        <v>68000</v>
      </c>
      <c r="W19" s="40">
        <v>168.59350545870001</v>
      </c>
    </row>
    <row r="20" spans="1:23" ht="7.5" customHeight="1" x14ac:dyDescent="0.35"/>
    <row r="21" spans="1:23" ht="18.5" x14ac:dyDescent="0.65">
      <c r="A21" s="62" t="s">
        <v>12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</row>
    <row r="22" spans="1:23" x14ac:dyDescent="0.35">
      <c r="A22" s="6" t="s">
        <v>3</v>
      </c>
      <c r="B22" s="68" t="s">
        <v>61</v>
      </c>
      <c r="C22" s="69" t="s">
        <v>4</v>
      </c>
      <c r="D22" s="22">
        <f t="shared" ref="D22:W22" si="0">SUM(D23,D26,D29,D32,D35)</f>
        <v>1</v>
      </c>
      <c r="E22" s="23">
        <f t="shared" si="0"/>
        <v>1.0008307695164305</v>
      </c>
      <c r="F22" s="22">
        <f t="shared" si="0"/>
        <v>1</v>
      </c>
      <c r="G22" s="23">
        <f t="shared" si="0"/>
        <v>0.99999999999997535</v>
      </c>
      <c r="H22" s="22">
        <f t="shared" si="0"/>
        <v>1</v>
      </c>
      <c r="I22" s="23">
        <f t="shared" si="0"/>
        <v>0.99999999999998845</v>
      </c>
      <c r="J22" s="22">
        <f t="shared" si="0"/>
        <v>1</v>
      </c>
      <c r="K22" s="23">
        <f t="shared" si="0"/>
        <v>0.99999999999999878</v>
      </c>
      <c r="L22" s="22">
        <f t="shared" si="0"/>
        <v>1</v>
      </c>
      <c r="M22" s="23">
        <f t="shared" si="0"/>
        <v>1.0000000000000344</v>
      </c>
      <c r="N22" s="22">
        <f t="shared" si="0"/>
        <v>1</v>
      </c>
      <c r="O22" s="23">
        <f t="shared" si="0"/>
        <v>1.000000000000042</v>
      </c>
      <c r="P22" s="22">
        <f t="shared" si="0"/>
        <v>1</v>
      </c>
      <c r="Q22" s="23">
        <f t="shared" si="0"/>
        <v>0.9999999999999708</v>
      </c>
      <c r="R22" s="22">
        <f t="shared" si="0"/>
        <v>1</v>
      </c>
      <c r="S22" s="23">
        <f t="shared" si="0"/>
        <v>0.99999999999996225</v>
      </c>
      <c r="T22" s="22">
        <f t="shared" si="0"/>
        <v>1</v>
      </c>
      <c r="U22" s="23">
        <f t="shared" si="0"/>
        <v>1.0000000000000013</v>
      </c>
      <c r="V22" s="22">
        <f t="shared" si="0"/>
        <v>0.99999999999999989</v>
      </c>
      <c r="W22" s="23">
        <f t="shared" si="0"/>
        <v>1.000000000000002</v>
      </c>
    </row>
    <row r="23" spans="1:23" x14ac:dyDescent="0.35">
      <c r="A23" s="9" t="s">
        <v>5</v>
      </c>
      <c r="B23" s="70" t="s">
        <v>62</v>
      </c>
      <c r="C23" s="71" t="s">
        <v>4</v>
      </c>
      <c r="D23" s="24">
        <f t="shared" ref="D23:V37" si="1">D5/D$4</f>
        <v>0.59203038812037578</v>
      </c>
      <c r="E23" s="25">
        <f>(D5*E5)/(D$4*E$4)</f>
        <v>0.56553624103730549</v>
      </c>
      <c r="F23" s="24">
        <f t="shared" si="1"/>
        <v>0.81526996677987584</v>
      </c>
      <c r="G23" s="25">
        <f>(F5*G5)/(F$4*G$4)</f>
        <v>0.79920046879071893</v>
      </c>
      <c r="H23" s="24">
        <f t="shared" si="1"/>
        <v>0.72383749403374686</v>
      </c>
      <c r="I23" s="25">
        <f>(H5*I5)/(H$4*I$4)</f>
        <v>0.72731513627497524</v>
      </c>
      <c r="J23" s="24">
        <f t="shared" si="1"/>
        <v>0.62134019631033532</v>
      </c>
      <c r="K23" s="25">
        <f>(J5*K5)/(J$4*K$4)</f>
        <v>0.624898813894326</v>
      </c>
      <c r="L23" s="24">
        <f t="shared" ref="L23:L37" si="2">L5/L$4</f>
        <v>0.6890634757260945</v>
      </c>
      <c r="M23" s="25">
        <f>(L5*M5)/(L$4*M$4)</f>
        <v>0.70207485899099797</v>
      </c>
      <c r="N23" s="24">
        <f t="shared" si="1"/>
        <v>0.71534734010638068</v>
      </c>
      <c r="O23" s="25">
        <f>(N5*O5)/(N$4*O$4)</f>
        <v>0.7101635363711899</v>
      </c>
      <c r="P23" s="24">
        <f t="shared" si="1"/>
        <v>0.65279058769867493</v>
      </c>
      <c r="Q23" s="25">
        <f>(P5*Q5)/(P$4*Q$4)</f>
        <v>0.65579650505192266</v>
      </c>
      <c r="R23" s="24">
        <f t="shared" si="1"/>
        <v>0.48618776769776678</v>
      </c>
      <c r="S23" s="25">
        <f>(R5*S5)/(R$4*S$4)</f>
        <v>0.48861228534729756</v>
      </c>
      <c r="T23" s="24">
        <f t="shared" si="1"/>
        <v>0.56790952944411477</v>
      </c>
      <c r="U23" s="25">
        <f>(T5*U5)/(T$4*U$4)</f>
        <v>0.56303726564333356</v>
      </c>
      <c r="V23" s="24">
        <f t="shared" si="1"/>
        <v>0.59437403804476341</v>
      </c>
      <c r="W23" s="25">
        <f>(V5*W5)/(V$4*W$4)</f>
        <v>0.59227896197615715</v>
      </c>
    </row>
    <row r="24" spans="1:23" x14ac:dyDescent="0.35">
      <c r="A24" s="12"/>
      <c r="B24" s="72" t="s">
        <v>62</v>
      </c>
      <c r="C24" s="73" t="s">
        <v>6</v>
      </c>
      <c r="D24" s="26">
        <f t="shared" si="1"/>
        <v>0.40500125850238961</v>
      </c>
      <c r="E24" s="27">
        <f t="shared" ref="E24:E37" si="3">(D6*E6)/(D$4*E$4)</f>
        <v>0.37778930250696374</v>
      </c>
      <c r="F24" s="26">
        <f t="shared" si="1"/>
        <v>0.61018465333606253</v>
      </c>
      <c r="G24" s="27">
        <f t="shared" ref="G24:G37" si="4">(F6*G6)/(F$4*G$4)</f>
        <v>0.58450276265992962</v>
      </c>
      <c r="H24" s="26">
        <f t="shared" si="1"/>
        <v>0.46786618801898627</v>
      </c>
      <c r="I24" s="27">
        <f t="shared" ref="I24:I37" si="5">(H6*I6)/(H$4*I$4)</f>
        <v>0.44640299980146469</v>
      </c>
      <c r="J24" s="26">
        <f t="shared" si="1"/>
        <v>0.36669976951813849</v>
      </c>
      <c r="K24" s="27">
        <f t="shared" ref="K24:K37" si="6">(J6*K6)/(J$4*K$4)</f>
        <v>0.35307742003263637</v>
      </c>
      <c r="L24" s="26">
        <f t="shared" si="2"/>
        <v>0.40509987732847585</v>
      </c>
      <c r="M24" s="27">
        <f t="shared" ref="M24:M37" si="7">(L6*M6)/(L$4*M$4)</f>
        <v>0.38683705609415436</v>
      </c>
      <c r="N24" s="26">
        <f t="shared" si="1"/>
        <v>0.47785168754385193</v>
      </c>
      <c r="O24" s="27">
        <f t="shared" ref="O24:O37" si="8">(N6*O6)/(N$4*O$4)</f>
        <v>0.45566329418535223</v>
      </c>
      <c r="P24" s="26">
        <f t="shared" si="1"/>
        <v>0.46134161515681021</v>
      </c>
      <c r="Q24" s="27">
        <f t="shared" ref="Q24:Q37" si="9">(P6*Q6)/(P$4*Q$4)</f>
        <v>0.44471655063735738</v>
      </c>
      <c r="R24" s="26">
        <f t="shared" si="1"/>
        <v>0.36507924502206412</v>
      </c>
      <c r="S24" s="27">
        <f t="shared" ref="S24:S37" si="10">(R6*S6)/(R$4*S$4)</f>
        <v>0.34959218196430369</v>
      </c>
      <c r="T24" s="26">
        <f t="shared" si="1"/>
        <v>0.43212157634168585</v>
      </c>
      <c r="U24" s="27">
        <f t="shared" ref="U24:U37" si="11">(T6*U6)/(T$4*U$4)</f>
        <v>0.41636129191032428</v>
      </c>
      <c r="V24" s="26">
        <f t="shared" si="1"/>
        <v>0.4286461185187308</v>
      </c>
      <c r="W24" s="27">
        <f t="shared" ref="W24:W37" si="12">(V6*W6)/(V$4*W$4)</f>
        <v>0.41078347051633518</v>
      </c>
    </row>
    <row r="25" spans="1:23" x14ac:dyDescent="0.35">
      <c r="A25" s="12"/>
      <c r="B25" s="72" t="s">
        <v>62</v>
      </c>
      <c r="C25" s="73" t="s">
        <v>7</v>
      </c>
      <c r="D25" s="26">
        <f t="shared" si="1"/>
        <v>0.18702912961798626</v>
      </c>
      <c r="E25" s="27">
        <f t="shared" si="3"/>
        <v>0.18774693853035684</v>
      </c>
      <c r="F25" s="26">
        <f t="shared" si="1"/>
        <v>0.20508531344381331</v>
      </c>
      <c r="G25" s="27">
        <f t="shared" si="4"/>
        <v>0.21469770613078815</v>
      </c>
      <c r="H25" s="26">
        <f t="shared" si="1"/>
        <v>0.25597130601476054</v>
      </c>
      <c r="I25" s="27">
        <f t="shared" si="5"/>
        <v>0.28091213647349556</v>
      </c>
      <c r="J25" s="26">
        <f t="shared" si="1"/>
        <v>0.25464042679219684</v>
      </c>
      <c r="K25" s="27">
        <f t="shared" si="6"/>
        <v>0.27182139386167764</v>
      </c>
      <c r="L25" s="26">
        <f t="shared" si="2"/>
        <v>0.28396359839761864</v>
      </c>
      <c r="M25" s="27">
        <f t="shared" si="7"/>
        <v>0.31523780289683695</v>
      </c>
      <c r="N25" s="26">
        <f t="shared" si="1"/>
        <v>0.23749565256252872</v>
      </c>
      <c r="O25" s="27">
        <f t="shared" si="8"/>
        <v>0.25450024218583267</v>
      </c>
      <c r="P25" s="26">
        <f t="shared" si="1"/>
        <v>0.19144897254186469</v>
      </c>
      <c r="Q25" s="27">
        <f t="shared" si="9"/>
        <v>0.21107995441457658</v>
      </c>
      <c r="R25" s="26">
        <f t="shared" si="1"/>
        <v>0.12110852267570266</v>
      </c>
      <c r="S25" s="27">
        <f t="shared" si="10"/>
        <v>0.13902010338298873</v>
      </c>
      <c r="T25" s="26">
        <f t="shared" si="1"/>
        <v>0.13578795310242886</v>
      </c>
      <c r="U25" s="27">
        <f t="shared" si="11"/>
        <v>0.14667597373300115</v>
      </c>
      <c r="V25" s="26">
        <f t="shared" si="1"/>
        <v>0.16572791952603264</v>
      </c>
      <c r="W25" s="27">
        <f t="shared" si="12"/>
        <v>0.18149549145984811</v>
      </c>
    </row>
    <row r="26" spans="1:23" x14ac:dyDescent="0.35">
      <c r="A26" s="9" t="s">
        <v>8</v>
      </c>
      <c r="B26" s="70" t="s">
        <v>63</v>
      </c>
      <c r="C26" s="71" t="s">
        <v>4</v>
      </c>
      <c r="D26" s="24">
        <f t="shared" si="1"/>
        <v>0.31009487872492009</v>
      </c>
      <c r="E26" s="25">
        <f t="shared" si="3"/>
        <v>0.33747022205593541</v>
      </c>
      <c r="F26" s="24">
        <f t="shared" si="1"/>
        <v>0.14478282042710436</v>
      </c>
      <c r="G26" s="25">
        <f t="shared" si="4"/>
        <v>0.14948745831875615</v>
      </c>
      <c r="H26" s="24">
        <f t="shared" si="1"/>
        <v>0.23029814941208113</v>
      </c>
      <c r="I26" s="25">
        <f t="shared" si="5"/>
        <v>0.21809424565061686</v>
      </c>
      <c r="J26" s="24">
        <f t="shared" si="1"/>
        <v>0.2150528700758694</v>
      </c>
      <c r="K26" s="25">
        <f t="shared" si="6"/>
        <v>0.19766052120938155</v>
      </c>
      <c r="L26" s="24">
        <f t="shared" si="2"/>
        <v>0.25367335806509739</v>
      </c>
      <c r="M26" s="25">
        <f t="shared" si="7"/>
        <v>0.23326741828944425</v>
      </c>
      <c r="N26" s="24">
        <f t="shared" si="1"/>
        <v>0.1940790643342972</v>
      </c>
      <c r="O26" s="25">
        <f t="shared" si="8"/>
        <v>0.18623287585022436</v>
      </c>
      <c r="P26" s="24">
        <f t="shared" si="1"/>
        <v>0.27329011312604179</v>
      </c>
      <c r="Q26" s="25">
        <f t="shared" si="9"/>
        <v>0.25941261810759075</v>
      </c>
      <c r="R26" s="24">
        <f t="shared" si="1"/>
        <v>0.43236836077122887</v>
      </c>
      <c r="S26" s="25">
        <f t="shared" si="10"/>
        <v>0.41963451204969443</v>
      </c>
      <c r="T26" s="24">
        <f t="shared" si="1"/>
        <v>0.35417047712542726</v>
      </c>
      <c r="U26" s="25">
        <f t="shared" si="11"/>
        <v>0.35451550723591074</v>
      </c>
      <c r="V26" s="24">
        <f t="shared" si="1"/>
        <v>0.32500494428424187</v>
      </c>
      <c r="W26" s="25">
        <f t="shared" si="12"/>
        <v>0.31757570812929292</v>
      </c>
    </row>
    <row r="27" spans="1:23" x14ac:dyDescent="0.35">
      <c r="A27" s="12"/>
      <c r="B27" s="72" t="s">
        <v>63</v>
      </c>
      <c r="C27" s="73" t="s">
        <v>6</v>
      </c>
      <c r="D27" s="26">
        <f t="shared" si="1"/>
        <v>1.8429176309291705E-2</v>
      </c>
      <c r="E27" s="27">
        <f t="shared" si="3"/>
        <v>1.8000049650860148E-2</v>
      </c>
      <c r="F27" s="26">
        <f t="shared" si="1"/>
        <v>7.5033898810839376E-3</v>
      </c>
      <c r="G27" s="27">
        <f t="shared" si="4"/>
        <v>7.4133416616345609E-3</v>
      </c>
      <c r="H27" s="26">
        <f t="shared" si="1"/>
        <v>2.6958913310147218E-2</v>
      </c>
      <c r="I27" s="27">
        <f t="shared" si="5"/>
        <v>2.382610143507851E-2</v>
      </c>
      <c r="J27" s="26">
        <f t="shared" si="1"/>
        <v>2.8486697931918905E-2</v>
      </c>
      <c r="K27" s="27">
        <f t="shared" si="6"/>
        <v>2.4715934015384126E-2</v>
      </c>
      <c r="L27" s="26">
        <f t="shared" si="2"/>
        <v>1.7277679459554187E-2</v>
      </c>
      <c r="M27" s="27">
        <f t="shared" si="7"/>
        <v>1.6434537119059213E-2</v>
      </c>
      <c r="N27" s="26">
        <f t="shared" si="1"/>
        <v>2.0704460327593308E-2</v>
      </c>
      <c r="O27" s="27">
        <f t="shared" si="8"/>
        <v>1.8562091207781111E-2</v>
      </c>
      <c r="P27" s="26">
        <f t="shared" si="1"/>
        <v>2.3141704369757481E-2</v>
      </c>
      <c r="Q27" s="27">
        <f t="shared" si="9"/>
        <v>2.2887458875217471E-2</v>
      </c>
      <c r="R27" s="26">
        <f t="shared" si="1"/>
        <v>2.5527183614195384E-2</v>
      </c>
      <c r="S27" s="27">
        <f t="shared" si="10"/>
        <v>2.3337830747954844E-2</v>
      </c>
      <c r="T27" s="26">
        <f t="shared" si="1"/>
        <v>3.0950256871579141E-2</v>
      </c>
      <c r="U27" s="27">
        <f t="shared" si="11"/>
        <v>3.0720545903387544E-2</v>
      </c>
      <c r="V27" s="26">
        <f t="shared" si="1"/>
        <v>2.5359403068438223E-2</v>
      </c>
      <c r="W27" s="27">
        <f t="shared" si="12"/>
        <v>2.4158210638707659E-2</v>
      </c>
    </row>
    <row r="28" spans="1:23" x14ac:dyDescent="0.35">
      <c r="A28" s="12"/>
      <c r="B28" s="72" t="s">
        <v>63</v>
      </c>
      <c r="C28" s="73" t="s">
        <v>7</v>
      </c>
      <c r="D28" s="26">
        <f t="shared" si="1"/>
        <v>0.29166570241562839</v>
      </c>
      <c r="E28" s="27">
        <f t="shared" si="3"/>
        <v>0.31947017240507369</v>
      </c>
      <c r="F28" s="26">
        <f t="shared" si="1"/>
        <v>0.13727943054602043</v>
      </c>
      <c r="G28" s="27">
        <f t="shared" si="4"/>
        <v>0.14207411665712344</v>
      </c>
      <c r="H28" s="26">
        <f t="shared" si="1"/>
        <v>0.20333923610193391</v>
      </c>
      <c r="I28" s="27">
        <f t="shared" si="5"/>
        <v>0.19426814421555033</v>
      </c>
      <c r="J28" s="26">
        <f t="shared" si="1"/>
        <v>0.18656617214395049</v>
      </c>
      <c r="K28" s="27">
        <f t="shared" si="6"/>
        <v>0.17294458719400294</v>
      </c>
      <c r="L28" s="26">
        <f t="shared" si="2"/>
        <v>0.23639567860554317</v>
      </c>
      <c r="M28" s="27">
        <f t="shared" si="7"/>
        <v>0.21683288117037972</v>
      </c>
      <c r="N28" s="26">
        <f t="shared" si="1"/>
        <v>0.17337460400670388</v>
      </c>
      <c r="O28" s="27">
        <f t="shared" si="8"/>
        <v>0.16767078464243781</v>
      </c>
      <c r="P28" s="26">
        <f t="shared" si="1"/>
        <v>0.2501484087562843</v>
      </c>
      <c r="Q28" s="27">
        <f t="shared" si="9"/>
        <v>0.2365251592323806</v>
      </c>
      <c r="R28" s="26">
        <f t="shared" si="1"/>
        <v>0.4068411771570335</v>
      </c>
      <c r="S28" s="27">
        <f t="shared" si="10"/>
        <v>0.39629668130173956</v>
      </c>
      <c r="T28" s="26">
        <f t="shared" si="1"/>
        <v>0.32322022025384811</v>
      </c>
      <c r="U28" s="27">
        <f t="shared" si="11"/>
        <v>0.32379496133252217</v>
      </c>
      <c r="V28" s="26">
        <f t="shared" si="1"/>
        <v>0.29964554121580367</v>
      </c>
      <c r="W28" s="27">
        <f t="shared" si="12"/>
        <v>0.29341749749058094</v>
      </c>
    </row>
    <row r="29" spans="1:23" x14ac:dyDescent="0.35">
      <c r="A29" s="19" t="s">
        <v>9</v>
      </c>
      <c r="B29" s="76" t="s">
        <v>64</v>
      </c>
      <c r="C29" s="77" t="s">
        <v>4</v>
      </c>
      <c r="D29" s="24">
        <f t="shared" si="1"/>
        <v>3.9707508057125744E-2</v>
      </c>
      <c r="E29" s="25">
        <f t="shared" si="3"/>
        <v>4.1685882025922237E-2</v>
      </c>
      <c r="F29" s="24">
        <f t="shared" si="1"/>
        <v>1.9363195936520045E-2</v>
      </c>
      <c r="G29" s="25">
        <f t="shared" si="4"/>
        <v>2.5015893166049203E-2</v>
      </c>
      <c r="H29" s="24">
        <f t="shared" si="1"/>
        <v>1.6324601485383262E-2</v>
      </c>
      <c r="I29" s="25">
        <f t="shared" si="5"/>
        <v>1.9382208129238521E-2</v>
      </c>
      <c r="J29" s="24">
        <f t="shared" si="1"/>
        <v>0.10984738151883441</v>
      </c>
      <c r="K29" s="25">
        <f t="shared" si="6"/>
        <v>0.12519711972708208</v>
      </c>
      <c r="L29" s="24">
        <f t="shared" si="2"/>
        <v>1.9005447405509607E-2</v>
      </c>
      <c r="M29" s="25">
        <f t="shared" si="7"/>
        <v>1.9933350748800434E-2</v>
      </c>
      <c r="N29" s="24">
        <f t="shared" si="1"/>
        <v>5.4566368997187101E-2</v>
      </c>
      <c r="O29" s="25">
        <f t="shared" si="8"/>
        <v>6.4498457606397053E-2</v>
      </c>
      <c r="P29" s="24">
        <f t="shared" si="1"/>
        <v>3.0151293084655039E-2</v>
      </c>
      <c r="Q29" s="25">
        <f t="shared" si="9"/>
        <v>3.7215833003894361E-2</v>
      </c>
      <c r="R29" s="24">
        <f t="shared" si="1"/>
        <v>3.6467405163136263E-2</v>
      </c>
      <c r="S29" s="25">
        <f t="shared" si="10"/>
        <v>4.5984068910977276E-2</v>
      </c>
      <c r="T29" s="24">
        <f t="shared" si="1"/>
        <v>1.9441116125363783E-2</v>
      </c>
      <c r="U29" s="25">
        <f t="shared" si="11"/>
        <v>2.5158488579524973E-2</v>
      </c>
      <c r="V29" s="24">
        <f t="shared" si="1"/>
        <v>3.430425789850345E-2</v>
      </c>
      <c r="W29" s="25">
        <f t="shared" si="12"/>
        <v>4.2346847892146891E-2</v>
      </c>
    </row>
    <row r="30" spans="1:23" x14ac:dyDescent="0.35">
      <c r="A30" s="12"/>
      <c r="B30" s="72" t="s">
        <v>64</v>
      </c>
      <c r="C30" s="73" t="s">
        <v>6</v>
      </c>
      <c r="D30" s="26">
        <f t="shared" si="1"/>
        <v>2.8773606413263235E-3</v>
      </c>
      <c r="E30" s="27">
        <f t="shared" si="3"/>
        <v>2.6460408264034267E-3</v>
      </c>
      <c r="F30" s="26">
        <f t="shared" si="1"/>
        <v>0</v>
      </c>
      <c r="G30" s="27">
        <f t="shared" si="4"/>
        <v>0</v>
      </c>
      <c r="H30" s="26">
        <f t="shared" si="1"/>
        <v>0</v>
      </c>
      <c r="I30" s="27">
        <f t="shared" si="5"/>
        <v>0</v>
      </c>
      <c r="J30" s="26">
        <f t="shared" si="1"/>
        <v>1.4563951385725764E-2</v>
      </c>
      <c r="K30" s="27">
        <f t="shared" si="6"/>
        <v>1.4697739574081006E-2</v>
      </c>
      <c r="L30" s="26">
        <f t="shared" si="2"/>
        <v>0</v>
      </c>
      <c r="M30" s="27">
        <f t="shared" si="7"/>
        <v>0</v>
      </c>
      <c r="N30" s="26">
        <f t="shared" si="1"/>
        <v>5.7883604563408195E-3</v>
      </c>
      <c r="O30" s="27">
        <f t="shared" si="8"/>
        <v>5.9983778064164241E-3</v>
      </c>
      <c r="P30" s="26">
        <f t="shared" si="1"/>
        <v>0</v>
      </c>
      <c r="Q30" s="27">
        <f t="shared" si="9"/>
        <v>0</v>
      </c>
      <c r="R30" s="26">
        <f t="shared" si="1"/>
        <v>0</v>
      </c>
      <c r="S30" s="27">
        <f t="shared" si="10"/>
        <v>0</v>
      </c>
      <c r="T30" s="26">
        <f t="shared" si="1"/>
        <v>0</v>
      </c>
      <c r="U30" s="27">
        <f t="shared" si="11"/>
        <v>0</v>
      </c>
      <c r="V30" s="26">
        <f t="shared" si="1"/>
        <v>1.1946249896291118E-3</v>
      </c>
      <c r="W30" s="27">
        <f t="shared" si="12"/>
        <v>1.2261747803045909E-3</v>
      </c>
    </row>
    <row r="31" spans="1:23" x14ac:dyDescent="0.35">
      <c r="A31" s="12"/>
      <c r="B31" s="72" t="s">
        <v>64</v>
      </c>
      <c r="C31" s="73" t="s">
        <v>7</v>
      </c>
      <c r="D31" s="26">
        <f t="shared" si="1"/>
        <v>3.6830147415799423E-2</v>
      </c>
      <c r="E31" s="27">
        <f t="shared" si="3"/>
        <v>3.9039841199519948E-2</v>
      </c>
      <c r="F31" s="26">
        <f t="shared" si="1"/>
        <v>1.9363195936520045E-2</v>
      </c>
      <c r="G31" s="27">
        <f t="shared" si="4"/>
        <v>2.5015893166049203E-2</v>
      </c>
      <c r="H31" s="26">
        <f t="shared" si="1"/>
        <v>1.6324601485383262E-2</v>
      </c>
      <c r="I31" s="27">
        <f t="shared" si="5"/>
        <v>1.9382208129238521E-2</v>
      </c>
      <c r="J31" s="26">
        <f t="shared" si="1"/>
        <v>9.5283430133108651E-2</v>
      </c>
      <c r="K31" s="27">
        <f t="shared" si="6"/>
        <v>0.11049938015300381</v>
      </c>
      <c r="L31" s="26">
        <f t="shared" si="2"/>
        <v>1.9005447405509607E-2</v>
      </c>
      <c r="M31" s="27">
        <f t="shared" si="7"/>
        <v>1.9933350748800434E-2</v>
      </c>
      <c r="N31" s="26">
        <f t="shared" si="1"/>
        <v>4.8778008540846282E-2</v>
      </c>
      <c r="O31" s="27">
        <f t="shared" si="8"/>
        <v>5.850007979998232E-2</v>
      </c>
      <c r="P31" s="26">
        <f t="shared" si="1"/>
        <v>3.0151293084655039E-2</v>
      </c>
      <c r="Q31" s="27">
        <f t="shared" si="9"/>
        <v>3.7215833003894361E-2</v>
      </c>
      <c r="R31" s="26">
        <f t="shared" si="1"/>
        <v>3.6467405163136263E-2</v>
      </c>
      <c r="S31" s="27">
        <f t="shared" si="10"/>
        <v>4.5984068910977276E-2</v>
      </c>
      <c r="T31" s="26">
        <f t="shared" si="1"/>
        <v>1.9441116125363783E-2</v>
      </c>
      <c r="U31" s="27">
        <f t="shared" si="11"/>
        <v>2.5158488579524973E-2</v>
      </c>
      <c r="V31" s="26">
        <f t="shared" si="1"/>
        <v>3.3109632908874337E-2</v>
      </c>
      <c r="W31" s="27">
        <f t="shared" si="12"/>
        <v>4.1120673111842559E-2</v>
      </c>
    </row>
    <row r="32" spans="1:23" x14ac:dyDescent="0.35">
      <c r="A32" s="9" t="s">
        <v>10</v>
      </c>
      <c r="B32" s="70" t="s">
        <v>65</v>
      </c>
      <c r="C32" s="71" t="s">
        <v>4</v>
      </c>
      <c r="D32" s="24">
        <f t="shared" si="1"/>
        <v>4.693656688418061E-2</v>
      </c>
      <c r="E32" s="25">
        <f t="shared" si="3"/>
        <v>4.6104182051856436E-2</v>
      </c>
      <c r="F32" s="24">
        <f t="shared" si="1"/>
        <v>2.0584016856499753E-2</v>
      </c>
      <c r="G32" s="25">
        <f t="shared" si="4"/>
        <v>2.6296179724451106E-2</v>
      </c>
      <c r="H32" s="24">
        <f t="shared" si="1"/>
        <v>2.953975506878876E-2</v>
      </c>
      <c r="I32" s="25">
        <f t="shared" si="5"/>
        <v>3.5208409945157844E-2</v>
      </c>
      <c r="J32" s="24">
        <f t="shared" si="1"/>
        <v>5.3759552094960875E-2</v>
      </c>
      <c r="K32" s="25">
        <f t="shared" si="6"/>
        <v>5.224354516920926E-2</v>
      </c>
      <c r="L32" s="24">
        <f t="shared" si="2"/>
        <v>3.8257718803298556E-2</v>
      </c>
      <c r="M32" s="25">
        <f t="shared" si="7"/>
        <v>4.4724371970791751E-2</v>
      </c>
      <c r="N32" s="24">
        <f t="shared" si="1"/>
        <v>3.6007226562135043E-2</v>
      </c>
      <c r="O32" s="25">
        <f t="shared" si="8"/>
        <v>3.9105130172230579E-2</v>
      </c>
      <c r="P32" s="24">
        <f t="shared" si="1"/>
        <v>3.7060265693597126E-2</v>
      </c>
      <c r="Q32" s="25">
        <f t="shared" si="9"/>
        <v>4.1386149366070712E-2</v>
      </c>
      <c r="R32" s="24">
        <f t="shared" si="1"/>
        <v>3.4711567136763037E-2</v>
      </c>
      <c r="S32" s="25">
        <f t="shared" si="10"/>
        <v>3.658066159129264E-2</v>
      </c>
      <c r="T32" s="24">
        <f t="shared" si="1"/>
        <v>4.7591852274890538E-2</v>
      </c>
      <c r="U32" s="25">
        <f t="shared" si="11"/>
        <v>4.7006238243152809E-2</v>
      </c>
      <c r="V32" s="24">
        <f t="shared" si="1"/>
        <v>3.8860375609034353E-2</v>
      </c>
      <c r="W32" s="25">
        <f t="shared" si="12"/>
        <v>4.0909750240094814E-2</v>
      </c>
    </row>
    <row r="33" spans="1:23" x14ac:dyDescent="0.35">
      <c r="A33" s="12"/>
      <c r="B33" s="72" t="s">
        <v>65</v>
      </c>
      <c r="C33" s="73" t="s">
        <v>6</v>
      </c>
      <c r="D33" s="26">
        <f t="shared" si="1"/>
        <v>4.2036071124770926E-3</v>
      </c>
      <c r="E33" s="27">
        <f t="shared" si="3"/>
        <v>3.459361770431644E-3</v>
      </c>
      <c r="F33" s="26">
        <f t="shared" si="1"/>
        <v>0</v>
      </c>
      <c r="G33" s="27">
        <f t="shared" si="4"/>
        <v>0</v>
      </c>
      <c r="H33" s="26">
        <f t="shared" si="1"/>
        <v>0</v>
      </c>
      <c r="I33" s="27">
        <f t="shared" si="5"/>
        <v>0</v>
      </c>
      <c r="J33" s="26">
        <f t="shared" si="1"/>
        <v>1.3684249624171859E-2</v>
      </c>
      <c r="K33" s="27">
        <f t="shared" si="6"/>
        <v>1.0208609580177953E-2</v>
      </c>
      <c r="L33" s="26">
        <f t="shared" si="2"/>
        <v>0</v>
      </c>
      <c r="M33" s="27">
        <f t="shared" si="7"/>
        <v>0</v>
      </c>
      <c r="N33" s="26">
        <f t="shared" si="1"/>
        <v>5.4387279455551324E-3</v>
      </c>
      <c r="O33" s="27">
        <f t="shared" si="8"/>
        <v>4.166293519589615E-3</v>
      </c>
      <c r="P33" s="26">
        <f t="shared" si="1"/>
        <v>0</v>
      </c>
      <c r="Q33" s="27">
        <f t="shared" si="9"/>
        <v>0</v>
      </c>
      <c r="R33" s="26">
        <f t="shared" si="1"/>
        <v>2.7012892713434268E-3</v>
      </c>
      <c r="S33" s="27">
        <f t="shared" si="10"/>
        <v>2.1405263669839838E-3</v>
      </c>
      <c r="T33" s="26">
        <f t="shared" si="1"/>
        <v>3.1105785800582052E-3</v>
      </c>
      <c r="U33" s="27">
        <f t="shared" si="11"/>
        <v>2.4385691849355797E-3</v>
      </c>
      <c r="V33" s="26">
        <f t="shared" si="1"/>
        <v>2.7259899092207918E-3</v>
      </c>
      <c r="W33" s="27">
        <f t="shared" si="12"/>
        <v>2.1295122331020044E-3</v>
      </c>
    </row>
    <row r="34" spans="1:23" x14ac:dyDescent="0.35">
      <c r="A34" s="12"/>
      <c r="B34" s="72" t="s">
        <v>65</v>
      </c>
      <c r="C34" s="73" t="s">
        <v>7</v>
      </c>
      <c r="D34" s="26">
        <f t="shared" si="1"/>
        <v>4.2732959771703508E-2</v>
      </c>
      <c r="E34" s="27">
        <f t="shared" si="3"/>
        <v>4.264482028142462E-2</v>
      </c>
      <c r="F34" s="26">
        <f t="shared" si="1"/>
        <v>2.0584016856499753E-2</v>
      </c>
      <c r="G34" s="27">
        <f t="shared" si="4"/>
        <v>2.6296179724451106E-2</v>
      </c>
      <c r="H34" s="26">
        <f t="shared" si="1"/>
        <v>2.953975506878876E-2</v>
      </c>
      <c r="I34" s="27">
        <f t="shared" si="5"/>
        <v>3.5208409945157844E-2</v>
      </c>
      <c r="J34" s="26">
        <f t="shared" si="1"/>
        <v>4.0075302470789012E-2</v>
      </c>
      <c r="K34" s="27">
        <f t="shared" si="6"/>
        <v>4.2034935589032964E-2</v>
      </c>
      <c r="L34" s="26">
        <f t="shared" si="2"/>
        <v>3.8257718803298556E-2</v>
      </c>
      <c r="M34" s="27">
        <f t="shared" si="7"/>
        <v>4.4724371970791751E-2</v>
      </c>
      <c r="N34" s="26">
        <f t="shared" si="1"/>
        <v>3.0568498616579908E-2</v>
      </c>
      <c r="O34" s="27">
        <f t="shared" si="8"/>
        <v>3.4938836652640838E-2</v>
      </c>
      <c r="P34" s="26">
        <f t="shared" si="1"/>
        <v>3.7060265693597126E-2</v>
      </c>
      <c r="Q34" s="27">
        <f t="shared" si="9"/>
        <v>4.1386149366070712E-2</v>
      </c>
      <c r="R34" s="26">
        <f t="shared" si="1"/>
        <v>3.2010277865419608E-2</v>
      </c>
      <c r="S34" s="27">
        <f t="shared" si="10"/>
        <v>3.4440135224309026E-2</v>
      </c>
      <c r="T34" s="26">
        <f t="shared" si="1"/>
        <v>4.4481273694832332E-2</v>
      </c>
      <c r="U34" s="27">
        <f t="shared" si="11"/>
        <v>4.4567669058216935E-2</v>
      </c>
      <c r="V34" s="26">
        <f t="shared" si="1"/>
        <v>3.6134385699813559E-2</v>
      </c>
      <c r="W34" s="27">
        <f t="shared" si="12"/>
        <v>3.8780238006993525E-2</v>
      </c>
    </row>
    <row r="35" spans="1:23" x14ac:dyDescent="0.35">
      <c r="A35" s="9" t="s">
        <v>11</v>
      </c>
      <c r="B35" s="70" t="s">
        <v>66</v>
      </c>
      <c r="C35" s="71" t="s">
        <v>4</v>
      </c>
      <c r="D35" s="24">
        <f t="shared" si="1"/>
        <v>1.1230658213397702E-2</v>
      </c>
      <c r="E35" s="25">
        <f t="shared" si="3"/>
        <v>1.0034242345410851E-2</v>
      </c>
      <c r="F35" s="24">
        <f t="shared" si="1"/>
        <v>0</v>
      </c>
      <c r="G35" s="25">
        <f t="shared" si="4"/>
        <v>0</v>
      </c>
      <c r="H35" s="24">
        <f t="shared" si="1"/>
        <v>0</v>
      </c>
      <c r="I35" s="25">
        <f t="shared" si="5"/>
        <v>0</v>
      </c>
      <c r="J35" s="24">
        <f t="shared" si="1"/>
        <v>0</v>
      </c>
      <c r="K35" s="25">
        <f t="shared" si="6"/>
        <v>0</v>
      </c>
      <c r="L35" s="24">
        <f t="shared" si="2"/>
        <v>0</v>
      </c>
      <c r="M35" s="25">
        <f t="shared" si="7"/>
        <v>0</v>
      </c>
      <c r="N35" s="24">
        <f t="shared" si="1"/>
        <v>0</v>
      </c>
      <c r="O35" s="25">
        <f t="shared" si="8"/>
        <v>0</v>
      </c>
      <c r="P35" s="24">
        <f t="shared" si="1"/>
        <v>6.7077403970311538E-3</v>
      </c>
      <c r="Q35" s="25">
        <f t="shared" si="9"/>
        <v>6.1888944704922826E-3</v>
      </c>
      <c r="R35" s="24">
        <f t="shared" si="1"/>
        <v>1.0264899231105021E-2</v>
      </c>
      <c r="S35" s="25">
        <f t="shared" si="10"/>
        <v>9.1884721007002325E-3</v>
      </c>
      <c r="T35" s="24">
        <f t="shared" si="1"/>
        <v>1.0887025030203718E-2</v>
      </c>
      <c r="U35" s="25">
        <f t="shared" si="11"/>
        <v>1.0282500298079235E-2</v>
      </c>
      <c r="V35" s="24">
        <f t="shared" si="1"/>
        <v>7.4563841634568712E-3</v>
      </c>
      <c r="W35" s="25">
        <f t="shared" si="12"/>
        <v>6.8887317623101945E-3</v>
      </c>
    </row>
    <row r="36" spans="1:23" x14ac:dyDescent="0.35">
      <c r="A36" s="12"/>
      <c r="B36" s="72" t="s">
        <v>66</v>
      </c>
      <c r="C36" s="73" t="s">
        <v>6</v>
      </c>
      <c r="D36" s="26">
        <f t="shared" si="1"/>
        <v>6.6593515670659324E-3</v>
      </c>
      <c r="E36" s="27">
        <f t="shared" si="3"/>
        <v>5.7251498973624419E-3</v>
      </c>
      <c r="F36" s="26">
        <f t="shared" si="1"/>
        <v>0</v>
      </c>
      <c r="G36" s="27">
        <f t="shared" si="4"/>
        <v>0</v>
      </c>
      <c r="H36" s="26">
        <f t="shared" si="1"/>
        <v>0</v>
      </c>
      <c r="I36" s="27">
        <f t="shared" si="5"/>
        <v>0</v>
      </c>
      <c r="J36" s="26">
        <f t="shared" si="1"/>
        <v>0</v>
      </c>
      <c r="K36" s="27">
        <f t="shared" si="6"/>
        <v>0</v>
      </c>
      <c r="L36" s="26">
        <f t="shared" si="2"/>
        <v>0</v>
      </c>
      <c r="M36" s="27">
        <f t="shared" si="7"/>
        <v>0</v>
      </c>
      <c r="N36" s="26">
        <f t="shared" si="1"/>
        <v>0</v>
      </c>
      <c r="O36" s="27">
        <f t="shared" si="8"/>
        <v>0</v>
      </c>
      <c r="P36" s="26">
        <f t="shared" si="1"/>
        <v>0</v>
      </c>
      <c r="Q36" s="27">
        <f t="shared" si="9"/>
        <v>0</v>
      </c>
      <c r="R36" s="26">
        <f t="shared" si="1"/>
        <v>4.0519339070151398E-3</v>
      </c>
      <c r="S36" s="27">
        <f t="shared" si="10"/>
        <v>3.5139026054968546E-3</v>
      </c>
      <c r="T36" s="26">
        <f t="shared" si="1"/>
        <v>3.1105785800582052E-3</v>
      </c>
      <c r="U36" s="27">
        <f t="shared" si="11"/>
        <v>2.8549677043504381E-3</v>
      </c>
      <c r="V36" s="26">
        <f t="shared" si="1"/>
        <v>2.004404345015288E-3</v>
      </c>
      <c r="W36" s="27">
        <f t="shared" si="12"/>
        <v>1.8018778738247124E-3</v>
      </c>
    </row>
    <row r="37" spans="1:23" x14ac:dyDescent="0.35">
      <c r="A37" s="12"/>
      <c r="B37" s="72" t="s">
        <v>66</v>
      </c>
      <c r="C37" s="73" t="s">
        <v>7</v>
      </c>
      <c r="D37" s="26">
        <f t="shared" si="1"/>
        <v>4.57130664633177E-3</v>
      </c>
      <c r="E37" s="27">
        <f t="shared" si="3"/>
        <v>4.3090924480481442E-3</v>
      </c>
      <c r="F37" s="26">
        <f t="shared" si="1"/>
        <v>0</v>
      </c>
      <c r="G37" s="27">
        <f t="shared" si="4"/>
        <v>0</v>
      </c>
      <c r="H37" s="26">
        <f t="shared" si="1"/>
        <v>0</v>
      </c>
      <c r="I37" s="27">
        <f t="shared" si="5"/>
        <v>0</v>
      </c>
      <c r="J37" s="26">
        <f t="shared" si="1"/>
        <v>0</v>
      </c>
      <c r="K37" s="27">
        <f t="shared" si="6"/>
        <v>0</v>
      </c>
      <c r="L37" s="26">
        <f t="shared" si="2"/>
        <v>0</v>
      </c>
      <c r="M37" s="27">
        <f t="shared" si="7"/>
        <v>0</v>
      </c>
      <c r="N37" s="26">
        <f t="shared" si="1"/>
        <v>0</v>
      </c>
      <c r="O37" s="27">
        <f t="shared" si="8"/>
        <v>0</v>
      </c>
      <c r="P37" s="26">
        <f t="shared" si="1"/>
        <v>6.7077403970311538E-3</v>
      </c>
      <c r="Q37" s="27">
        <f t="shared" si="9"/>
        <v>6.1888944704922826E-3</v>
      </c>
      <c r="R37" s="26">
        <f t="shared" si="1"/>
        <v>6.2129653240898816E-3</v>
      </c>
      <c r="S37" s="27">
        <f t="shared" si="10"/>
        <v>5.6745694952034208E-3</v>
      </c>
      <c r="T37" s="26">
        <f t="shared" si="1"/>
        <v>7.7764464501455131E-3</v>
      </c>
      <c r="U37" s="27">
        <f t="shared" si="11"/>
        <v>7.4275325937282798E-3</v>
      </c>
      <c r="V37" s="26">
        <f t="shared" si="1"/>
        <v>5.4519798184415836E-3</v>
      </c>
      <c r="W37" s="27">
        <f t="shared" si="12"/>
        <v>5.0868538884855175E-3</v>
      </c>
    </row>
  </sheetData>
  <mergeCells count="15">
    <mergeCell ref="Y3:Z3"/>
    <mergeCell ref="AA3:AB3"/>
    <mergeCell ref="AC3:AD3"/>
    <mergeCell ref="A21:W21"/>
    <mergeCell ref="A1:W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0866141732283472" right="0.70866141732283472" top="0.74803149606299213" bottom="0.74803149606299213" header="0.31496062992125984" footer="0.31496062992125984"/>
  <pageSetup scale="44" orientation="landscape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8B86-E28C-4148-B3A3-97660657801A}">
  <sheetPr>
    <tabColor theme="5"/>
    <pageSetUpPr fitToPage="1"/>
  </sheetPr>
  <dimension ref="A1:AB13"/>
  <sheetViews>
    <sheetView showGridLines="0" zoomScaleNormal="100" workbookViewId="0">
      <selection activeCell="C17" sqref="C17"/>
    </sheetView>
  </sheetViews>
  <sheetFormatPr defaultColWidth="9.1796875" defaultRowHeight="14.5" x14ac:dyDescent="0.35"/>
  <cols>
    <col min="1" max="1" width="12.26953125" customWidth="1"/>
    <col min="2" max="2" width="11.1796875" bestFit="1" customWidth="1"/>
    <col min="3" max="3" width="11.7265625" customWidth="1"/>
    <col min="4" max="4" width="14.26953125" customWidth="1"/>
    <col min="5" max="5" width="11.7265625" customWidth="1"/>
    <col min="6" max="6" width="14.26953125" customWidth="1"/>
    <col min="7" max="7" width="11.7265625" customWidth="1"/>
    <col min="8" max="8" width="14.26953125" customWidth="1"/>
    <col min="9" max="9" width="11.7265625" customWidth="1"/>
    <col min="10" max="10" width="14.26953125" customWidth="1"/>
    <col min="11" max="11" width="11.7265625" customWidth="1"/>
    <col min="12" max="12" width="14.26953125" customWidth="1"/>
    <col min="13" max="13" width="11.7265625" customWidth="1"/>
    <col min="14" max="14" width="14.26953125" customWidth="1"/>
    <col min="15" max="15" width="11.7265625" customWidth="1"/>
    <col min="16" max="16" width="14.26953125" customWidth="1"/>
    <col min="17" max="17" width="11.7265625" customWidth="1"/>
    <col min="18" max="18" width="14.26953125" customWidth="1"/>
    <col min="19" max="19" width="11.7265625" customWidth="1"/>
    <col min="20" max="20" width="14.26953125" customWidth="1"/>
    <col min="21" max="21" width="11.7265625" customWidth="1"/>
    <col min="22" max="22" width="14.26953125" customWidth="1"/>
    <col min="25" max="25" width="16" bestFit="1" customWidth="1"/>
    <col min="27" max="27" width="16" bestFit="1" customWidth="1"/>
    <col min="28" max="28" width="13.81640625" customWidth="1"/>
    <col min="29" max="29" width="16" bestFit="1" customWidth="1"/>
  </cols>
  <sheetData>
    <row r="1" spans="1:28" ht="26.5" x14ac:dyDescent="0.85">
      <c r="A1" s="63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8" s="2" customFormat="1" ht="37.5" customHeight="1" x14ac:dyDescent="0.5">
      <c r="A2" s="1"/>
      <c r="B2" s="64" t="s">
        <v>36</v>
      </c>
      <c r="C2" s="64"/>
      <c r="D2" s="64" t="s">
        <v>37</v>
      </c>
      <c r="E2" s="64"/>
      <c r="F2" s="64" t="s">
        <v>38</v>
      </c>
      <c r="G2" s="64"/>
      <c r="H2" s="64" t="s">
        <v>39</v>
      </c>
      <c r="I2" s="64"/>
      <c r="J2" s="64" t="s">
        <v>40</v>
      </c>
      <c r="K2" s="64"/>
      <c r="L2" s="64" t="s">
        <v>41</v>
      </c>
      <c r="M2" s="64"/>
      <c r="N2" s="64" t="s">
        <v>42</v>
      </c>
      <c r="O2" s="64"/>
      <c r="P2" s="64" t="s">
        <v>43</v>
      </c>
      <c r="Q2" s="64"/>
      <c r="R2" s="64" t="s">
        <v>44</v>
      </c>
      <c r="S2" s="64"/>
      <c r="T2" s="64" t="s">
        <v>45</v>
      </c>
      <c r="U2" s="64"/>
    </row>
    <row r="3" spans="1:28" ht="16" x14ac:dyDescent="0.5">
      <c r="A3" s="3"/>
      <c r="B3" s="4" t="s">
        <v>1</v>
      </c>
      <c r="C3" s="5" t="s">
        <v>2</v>
      </c>
      <c r="D3" s="4" t="s">
        <v>1</v>
      </c>
      <c r="E3" s="5" t="s">
        <v>2</v>
      </c>
      <c r="F3" s="4" t="s">
        <v>1</v>
      </c>
      <c r="G3" s="5" t="s">
        <v>2</v>
      </c>
      <c r="H3" s="4" t="s">
        <v>1</v>
      </c>
      <c r="I3" s="5" t="s">
        <v>2</v>
      </c>
      <c r="J3" s="4" t="s">
        <v>1</v>
      </c>
      <c r="K3" s="5" t="s">
        <v>2</v>
      </c>
      <c r="L3" s="4" t="s">
        <v>1</v>
      </c>
      <c r="M3" s="5" t="s">
        <v>2</v>
      </c>
      <c r="N3" s="4" t="s">
        <v>1</v>
      </c>
      <c r="O3" s="5" t="s">
        <v>2</v>
      </c>
      <c r="P3" s="4" t="s">
        <v>1</v>
      </c>
      <c r="Q3" s="5" t="s">
        <v>2</v>
      </c>
      <c r="R3" s="4" t="s">
        <v>1</v>
      </c>
      <c r="S3" s="5" t="s">
        <v>2</v>
      </c>
      <c r="T3" s="4" t="s">
        <v>1</v>
      </c>
      <c r="U3" s="5" t="s">
        <v>2</v>
      </c>
      <c r="W3" s="61"/>
      <c r="X3" s="61"/>
      <c r="Y3" s="61"/>
      <c r="Z3" s="61"/>
      <c r="AA3" s="61"/>
      <c r="AB3" s="61"/>
    </row>
    <row r="4" spans="1:28" x14ac:dyDescent="0.35">
      <c r="A4" s="6" t="s">
        <v>14</v>
      </c>
      <c r="B4" s="7">
        <v>2901777</v>
      </c>
      <c r="C4" s="8">
        <v>246.59126265264001</v>
      </c>
      <c r="D4" s="7">
        <v>114583</v>
      </c>
      <c r="E4" s="8">
        <v>182.65386565936001</v>
      </c>
      <c r="F4" s="7">
        <v>104013</v>
      </c>
      <c r="G4" s="8">
        <v>159.52479604458</v>
      </c>
      <c r="H4" s="7">
        <v>125670</v>
      </c>
      <c r="I4" s="8">
        <v>169.04382243002999</v>
      </c>
      <c r="J4" s="7">
        <v>155550</v>
      </c>
      <c r="K4" s="8">
        <v>146.37187981650999</v>
      </c>
      <c r="L4" s="7">
        <v>344266</v>
      </c>
      <c r="M4" s="8">
        <v>170.69770951710001</v>
      </c>
      <c r="N4" s="7">
        <v>561850</v>
      </c>
      <c r="O4" s="8">
        <v>163.29905433990001</v>
      </c>
      <c r="P4" s="7">
        <v>1311100</v>
      </c>
      <c r="Q4" s="8">
        <v>178.58095450504999</v>
      </c>
      <c r="R4" s="7">
        <v>858100</v>
      </c>
      <c r="S4" s="8">
        <v>179.84025999948</v>
      </c>
      <c r="T4" s="7">
        <v>3075316</v>
      </c>
      <c r="U4" s="8">
        <v>175.25789476679</v>
      </c>
    </row>
    <row r="5" spans="1:28" x14ac:dyDescent="0.35">
      <c r="A5" s="28"/>
      <c r="B5" s="29">
        <v>38065</v>
      </c>
      <c r="C5" s="30">
        <v>219.07631332720001</v>
      </c>
      <c r="D5" s="29">
        <v>6312</v>
      </c>
      <c r="E5" s="30">
        <v>170.25670283919001</v>
      </c>
      <c r="F5" s="29">
        <v>6300</v>
      </c>
      <c r="G5" s="30">
        <v>157.66237911991999</v>
      </c>
      <c r="H5" s="29">
        <v>14644</v>
      </c>
      <c r="I5" s="30">
        <v>161.56438275305999</v>
      </c>
      <c r="J5" s="29">
        <v>5000</v>
      </c>
      <c r="K5" s="30">
        <v>140.19773468765001</v>
      </c>
      <c r="L5" s="29">
        <v>27256</v>
      </c>
      <c r="M5" s="30">
        <v>162.6754519303</v>
      </c>
      <c r="N5" s="29">
        <v>10000</v>
      </c>
      <c r="O5" s="30">
        <v>158.46082275526999</v>
      </c>
      <c r="P5" s="29">
        <v>20000</v>
      </c>
      <c r="Q5" s="30">
        <v>166.93428936092999</v>
      </c>
      <c r="R5" s="29">
        <v>15000</v>
      </c>
      <c r="S5" s="30">
        <v>167.42029043336001</v>
      </c>
      <c r="T5" s="29">
        <v>72256</v>
      </c>
      <c r="U5" s="30">
        <v>164.25598551101001</v>
      </c>
    </row>
    <row r="6" spans="1:28" x14ac:dyDescent="0.35">
      <c r="A6" s="28"/>
      <c r="B6" s="29">
        <v>2863712</v>
      </c>
      <c r="C6" s="30">
        <v>246.95699654840001</v>
      </c>
      <c r="D6" s="29">
        <v>108271</v>
      </c>
      <c r="E6" s="30">
        <v>183.37659743168001</v>
      </c>
      <c r="F6" s="29">
        <v>97713</v>
      </c>
      <c r="G6" s="30">
        <v>159.64487450523001</v>
      </c>
      <c r="H6" s="29">
        <v>111026</v>
      </c>
      <c r="I6" s="30">
        <v>170.03033833288001</v>
      </c>
      <c r="J6" s="29">
        <v>150550</v>
      </c>
      <c r="K6" s="30">
        <v>146.57693279322999</v>
      </c>
      <c r="L6" s="29">
        <v>317010</v>
      </c>
      <c r="M6" s="30">
        <v>171.38745007035001</v>
      </c>
      <c r="N6" s="29">
        <v>551850</v>
      </c>
      <c r="O6" s="30">
        <v>163.38672728698</v>
      </c>
      <c r="P6" s="29">
        <v>1291100</v>
      </c>
      <c r="Q6" s="30">
        <v>178.76136911498</v>
      </c>
      <c r="R6" s="29">
        <v>843100</v>
      </c>
      <c r="S6" s="30">
        <v>180.06122968694001</v>
      </c>
      <c r="T6" s="29">
        <v>3003060</v>
      </c>
      <c r="U6" s="30">
        <v>175.52260940958001</v>
      </c>
    </row>
    <row r="7" spans="1:28" x14ac:dyDescent="0.35">
      <c r="A7" s="6" t="s">
        <v>15</v>
      </c>
      <c r="B7" s="31">
        <v>2577655</v>
      </c>
      <c r="C7" s="32">
        <v>207.92930325792</v>
      </c>
      <c r="D7" s="31">
        <v>390041</v>
      </c>
      <c r="E7" s="32">
        <v>161.27007319274</v>
      </c>
      <c r="F7" s="31">
        <v>157664</v>
      </c>
      <c r="G7" s="32">
        <v>169.11483417397</v>
      </c>
      <c r="H7" s="31">
        <v>164321</v>
      </c>
      <c r="I7" s="32">
        <v>177.74552752855001</v>
      </c>
      <c r="J7" s="31">
        <v>252194</v>
      </c>
      <c r="K7" s="32">
        <v>178.23170141546001</v>
      </c>
      <c r="L7" s="31">
        <v>712026</v>
      </c>
      <c r="M7" s="32">
        <v>166.80933654443999</v>
      </c>
      <c r="N7" s="31">
        <v>795094</v>
      </c>
      <c r="O7" s="32">
        <v>179.29252092710001</v>
      </c>
      <c r="P7" s="31">
        <v>476200</v>
      </c>
      <c r="Q7" s="32">
        <v>180.48273177057001</v>
      </c>
      <c r="R7" s="31">
        <v>747200</v>
      </c>
      <c r="S7" s="32">
        <v>177.36537532161</v>
      </c>
      <c r="T7" s="31">
        <v>2730520</v>
      </c>
      <c r="U7" s="32">
        <v>175.71754742901001</v>
      </c>
    </row>
    <row r="8" spans="1:28" x14ac:dyDescent="0.35">
      <c r="A8" s="28"/>
      <c r="B8" s="29">
        <v>1197492</v>
      </c>
      <c r="C8" s="30">
        <v>208.80336977984001</v>
      </c>
      <c r="D8" s="29">
        <v>252821</v>
      </c>
      <c r="E8" s="30">
        <v>159.02811791920999</v>
      </c>
      <c r="F8" s="29">
        <v>45723</v>
      </c>
      <c r="G8" s="30">
        <v>166.08046552707</v>
      </c>
      <c r="H8" s="29">
        <v>49600</v>
      </c>
      <c r="I8" s="30">
        <v>176.28633779305</v>
      </c>
      <c r="J8" s="29">
        <v>67500</v>
      </c>
      <c r="K8" s="30">
        <v>169.97730948302001</v>
      </c>
      <c r="L8" s="29">
        <v>348144</v>
      </c>
      <c r="M8" s="30">
        <v>162.4131028548</v>
      </c>
      <c r="N8" s="29">
        <v>422000</v>
      </c>
      <c r="O8" s="30">
        <v>175.69956927436999</v>
      </c>
      <c r="P8" s="29">
        <v>321000</v>
      </c>
      <c r="Q8" s="30">
        <v>178.49110858826</v>
      </c>
      <c r="R8" s="29">
        <v>468200</v>
      </c>
      <c r="S8" s="30">
        <v>174.79987879821999</v>
      </c>
      <c r="T8" s="29">
        <v>1559344</v>
      </c>
      <c r="U8" s="30">
        <v>173.03770984735999</v>
      </c>
    </row>
    <row r="9" spans="1:28" x14ac:dyDescent="0.35">
      <c r="A9" s="28"/>
      <c r="B9" s="29">
        <v>1380163</v>
      </c>
      <c r="C9" s="30">
        <v>207.17092351041001</v>
      </c>
      <c r="D9" s="29">
        <v>137220</v>
      </c>
      <c r="E9" s="30">
        <v>165.40076386617</v>
      </c>
      <c r="F9" s="29">
        <v>111941</v>
      </c>
      <c r="G9" s="30">
        <v>170.3542409833</v>
      </c>
      <c r="H9" s="29">
        <v>114721</v>
      </c>
      <c r="I9" s="30">
        <v>178.37641298875999</v>
      </c>
      <c r="J9" s="29">
        <v>184694</v>
      </c>
      <c r="K9" s="30">
        <v>181.24842884265999</v>
      </c>
      <c r="L9" s="29">
        <v>363882</v>
      </c>
      <c r="M9" s="30">
        <v>171.01543187657001</v>
      </c>
      <c r="N9" s="29">
        <v>373094</v>
      </c>
      <c r="O9" s="30">
        <v>183.35644475716001</v>
      </c>
      <c r="P9" s="29">
        <v>155200</v>
      </c>
      <c r="Q9" s="30">
        <v>184.60200394533999</v>
      </c>
      <c r="R9" s="29">
        <v>279000</v>
      </c>
      <c r="S9" s="30">
        <v>181.67062791031</v>
      </c>
      <c r="T9" s="29">
        <v>1171176</v>
      </c>
      <c r="U9" s="30">
        <v>179.28557533763001</v>
      </c>
    </row>
    <row r="10" spans="1:28" x14ac:dyDescent="0.35">
      <c r="A10" s="6" t="s">
        <v>16</v>
      </c>
      <c r="B10" s="31">
        <v>1162957</v>
      </c>
      <c r="C10" s="32">
        <v>192.09684470956</v>
      </c>
      <c r="D10" s="31">
        <v>162134</v>
      </c>
      <c r="E10" s="32">
        <v>170.79872037247</v>
      </c>
      <c r="F10" s="31">
        <v>77713</v>
      </c>
      <c r="G10" s="32">
        <v>170.38898893209</v>
      </c>
      <c r="H10" s="31">
        <v>137400</v>
      </c>
      <c r="I10" s="32">
        <v>183.11027655005</v>
      </c>
      <c r="J10" s="31">
        <v>33000</v>
      </c>
      <c r="K10" s="32">
        <v>154.53114594815</v>
      </c>
      <c r="L10" s="31">
        <v>377247</v>
      </c>
      <c r="M10" s="32">
        <v>175.19840111048001</v>
      </c>
      <c r="N10" s="31">
        <v>269000</v>
      </c>
      <c r="O10" s="32">
        <v>160.80499487815999</v>
      </c>
      <c r="P10" s="31">
        <v>390000</v>
      </c>
      <c r="Q10" s="32">
        <v>166.72775469460001</v>
      </c>
      <c r="R10" s="31">
        <v>312000</v>
      </c>
      <c r="S10" s="32">
        <v>164.60290319565999</v>
      </c>
      <c r="T10" s="31">
        <v>1348247</v>
      </c>
      <c r="U10" s="32">
        <v>167.42447413113999</v>
      </c>
    </row>
    <row r="11" spans="1:28" x14ac:dyDescent="0.35">
      <c r="A11" s="28"/>
      <c r="B11" s="29">
        <v>1162957</v>
      </c>
      <c r="C11" s="43">
        <v>192.09850159800001</v>
      </c>
      <c r="D11" s="29">
        <v>151928</v>
      </c>
      <c r="E11" s="43">
        <v>168.06050516674</v>
      </c>
      <c r="F11" s="29">
        <v>77713</v>
      </c>
      <c r="G11" s="43">
        <v>170.38898893209</v>
      </c>
      <c r="H11" s="29">
        <v>108800</v>
      </c>
      <c r="I11" s="43">
        <v>175.75855919668001</v>
      </c>
      <c r="J11" s="29">
        <v>33000</v>
      </c>
      <c r="K11" s="43">
        <v>154.53114594815</v>
      </c>
      <c r="L11" s="29">
        <v>338441</v>
      </c>
      <c r="M11" s="43">
        <v>171.06989746056999</v>
      </c>
      <c r="N11" s="29">
        <v>269000</v>
      </c>
      <c r="O11" s="43">
        <v>160.80499487815999</v>
      </c>
      <c r="P11" s="29">
        <v>380000</v>
      </c>
      <c r="Q11" s="43">
        <v>164.88082733336</v>
      </c>
      <c r="R11" s="29">
        <v>302000</v>
      </c>
      <c r="S11" s="43">
        <v>162.25321319902</v>
      </c>
      <c r="T11" s="29">
        <v>1289441</v>
      </c>
      <c r="U11" s="43">
        <v>165.03957572426</v>
      </c>
    </row>
    <row r="12" spans="1:28" x14ac:dyDescent="0.35">
      <c r="A12" s="28"/>
      <c r="B12" s="42">
        <v>0</v>
      </c>
      <c r="C12" s="43">
        <v>0</v>
      </c>
      <c r="D12" s="29">
        <v>10206</v>
      </c>
      <c r="E12" s="43">
        <v>211.56019007416</v>
      </c>
      <c r="F12" s="29">
        <v>0</v>
      </c>
      <c r="G12" s="43">
        <v>0</v>
      </c>
      <c r="H12" s="29">
        <v>28600</v>
      </c>
      <c r="I12" s="43">
        <v>211.07764885936001</v>
      </c>
      <c r="J12" s="29">
        <v>0</v>
      </c>
      <c r="K12" s="43">
        <v>0</v>
      </c>
      <c r="L12" s="29">
        <v>38806</v>
      </c>
      <c r="M12" s="43">
        <v>211.20455747240999</v>
      </c>
      <c r="N12" s="29">
        <v>0</v>
      </c>
      <c r="O12" s="43">
        <v>0</v>
      </c>
      <c r="P12" s="29">
        <v>10000</v>
      </c>
      <c r="Q12" s="43">
        <v>236.91099442138</v>
      </c>
      <c r="R12" s="29">
        <v>10000</v>
      </c>
      <c r="S12" s="43">
        <v>235.56354109402</v>
      </c>
      <c r="T12" s="29">
        <v>58806</v>
      </c>
      <c r="U12" s="43">
        <v>219.71821603966001</v>
      </c>
    </row>
    <row r="13" spans="1:28" ht="7.5" customHeight="1" x14ac:dyDescent="0.35"/>
  </sheetData>
  <mergeCells count="14">
    <mergeCell ref="T2:U2"/>
    <mergeCell ref="W3:X3"/>
    <mergeCell ref="Y3:Z3"/>
    <mergeCell ref="AA3:AB3"/>
    <mergeCell ref="A1:U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0866141732283472" right="0.70866141732283472" top="0.74803149606299213" bottom="0.74803149606299213" header="0.31496062992125984" footer="0.31496062992125984"/>
  <pageSetup scale="45" orientation="landscape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89BA-FF0B-4599-8A37-2880B11E0906}">
  <sheetPr>
    <tabColor theme="5"/>
    <pageSetUpPr fitToPage="1"/>
  </sheetPr>
  <dimension ref="A1:U46"/>
  <sheetViews>
    <sheetView zoomScaleNormal="100" workbookViewId="0">
      <selection activeCell="I37" sqref="I37"/>
    </sheetView>
  </sheetViews>
  <sheetFormatPr defaultRowHeight="14.5" outlineLevelRow="1" x14ac:dyDescent="0.35"/>
  <cols>
    <col min="1" max="1" width="10.1796875" bestFit="1" customWidth="1"/>
    <col min="2" max="2" width="11.7265625" customWidth="1"/>
    <col min="3" max="3" width="14.26953125" customWidth="1"/>
    <col min="4" max="4" width="11.7265625" customWidth="1"/>
    <col min="5" max="5" width="14.26953125" customWidth="1"/>
    <col min="6" max="6" width="11.7265625" customWidth="1"/>
    <col min="7" max="7" width="14.26953125" customWidth="1"/>
    <col min="8" max="8" width="11.7265625" customWidth="1"/>
    <col min="9" max="9" width="14.26953125" customWidth="1"/>
    <col min="10" max="10" width="11.7265625" customWidth="1"/>
    <col min="11" max="11" width="14.26953125" customWidth="1"/>
    <col min="12" max="12" width="11.7265625" customWidth="1"/>
    <col min="13" max="13" width="14.26953125" customWidth="1"/>
    <col min="14" max="14" width="11.7265625" customWidth="1"/>
    <col min="15" max="15" width="14.26953125" customWidth="1"/>
    <col min="16" max="16" width="11.7265625" customWidth="1"/>
    <col min="17" max="17" width="14.26953125" customWidth="1"/>
    <col min="18" max="18" width="11.7265625" customWidth="1"/>
    <col min="19" max="19" width="14.26953125" customWidth="1"/>
    <col min="20" max="20" width="11.7265625" customWidth="1"/>
    <col min="21" max="21" width="14.26953125" customWidth="1"/>
  </cols>
  <sheetData>
    <row r="1" spans="1:21" ht="26.5" x14ac:dyDescent="0.85">
      <c r="A1" s="65" t="s">
        <v>17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spans="1:21" s="2" customFormat="1" ht="37.5" customHeight="1" x14ac:dyDescent="0.5">
      <c r="A2" s="1"/>
      <c r="B2" s="64" t="s">
        <v>36</v>
      </c>
      <c r="C2" s="64"/>
      <c r="D2" s="64" t="s">
        <v>46</v>
      </c>
      <c r="E2" s="64"/>
      <c r="F2" s="64" t="s">
        <v>47</v>
      </c>
      <c r="G2" s="64"/>
      <c r="H2" s="64" t="s">
        <v>48</v>
      </c>
      <c r="I2" s="64"/>
      <c r="J2" s="64" t="s">
        <v>49</v>
      </c>
      <c r="K2" s="64"/>
      <c r="L2" s="64" t="s">
        <v>41</v>
      </c>
      <c r="M2" s="64"/>
      <c r="N2" s="64" t="s">
        <v>42</v>
      </c>
      <c r="O2" s="64"/>
      <c r="P2" s="64" t="s">
        <v>43</v>
      </c>
      <c r="Q2" s="64"/>
      <c r="R2" s="64" t="s">
        <v>44</v>
      </c>
      <c r="S2" s="64"/>
      <c r="T2" s="64" t="s">
        <v>45</v>
      </c>
      <c r="U2" s="64"/>
    </row>
    <row r="3" spans="1:21" ht="16" x14ac:dyDescent="0.5">
      <c r="A3" s="3"/>
      <c r="B3" s="4" t="s">
        <v>1</v>
      </c>
      <c r="C3" s="5" t="s">
        <v>2</v>
      </c>
      <c r="D3" s="4" t="s">
        <v>1</v>
      </c>
      <c r="E3" s="5" t="s">
        <v>2</v>
      </c>
      <c r="F3" s="4" t="s">
        <v>1</v>
      </c>
      <c r="G3" s="5" t="s">
        <v>2</v>
      </c>
      <c r="H3" s="4" t="s">
        <v>1</v>
      </c>
      <c r="I3" s="5" t="s">
        <v>2</v>
      </c>
      <c r="J3" s="4" t="s">
        <v>1</v>
      </c>
      <c r="K3" s="5" t="s">
        <v>2</v>
      </c>
      <c r="L3" s="4" t="s">
        <v>1</v>
      </c>
      <c r="M3" s="5" t="s">
        <v>2</v>
      </c>
      <c r="N3" s="4" t="s">
        <v>1</v>
      </c>
      <c r="O3" s="5" t="s">
        <v>2</v>
      </c>
      <c r="P3" s="4" t="s">
        <v>1</v>
      </c>
      <c r="Q3" s="5" t="s">
        <v>2</v>
      </c>
      <c r="R3" s="4" t="s">
        <v>1</v>
      </c>
      <c r="S3" s="5" t="s">
        <v>2</v>
      </c>
      <c r="T3" s="4" t="s">
        <v>1</v>
      </c>
      <c r="U3" s="5" t="s">
        <v>2</v>
      </c>
    </row>
    <row r="4" spans="1:21" x14ac:dyDescent="0.35">
      <c r="A4" s="33" t="s">
        <v>4</v>
      </c>
      <c r="B4" s="31">
        <v>11629060.16</v>
      </c>
      <c r="C4" s="44">
        <v>224.66118210098</v>
      </c>
      <c r="D4" s="31">
        <v>907856.33</v>
      </c>
      <c r="E4" s="44">
        <v>173.98425668985999</v>
      </c>
      <c r="F4" s="31">
        <v>643201</v>
      </c>
      <c r="G4" s="44">
        <v>178.37181684486001</v>
      </c>
      <c r="H4" s="31">
        <v>1023074</v>
      </c>
      <c r="I4" s="44">
        <v>183.77874171550999</v>
      </c>
      <c r="J4" s="31">
        <v>810294</v>
      </c>
      <c r="K4" s="44">
        <v>165.39009117187999</v>
      </c>
      <c r="L4" s="31">
        <v>2574131.33</v>
      </c>
      <c r="M4" s="44">
        <v>178.97334403855001</v>
      </c>
      <c r="N4" s="31">
        <v>2981630</v>
      </c>
      <c r="O4" s="44">
        <v>177.23620800511</v>
      </c>
      <c r="P4" s="31">
        <v>3701936</v>
      </c>
      <c r="Q4" s="44">
        <v>184.73450573708001</v>
      </c>
      <c r="R4" s="31">
        <v>3214836</v>
      </c>
      <c r="S4" s="44">
        <v>180.62935496631999</v>
      </c>
      <c r="T4" s="31">
        <v>12472533.33</v>
      </c>
      <c r="U4" s="44">
        <v>180.69486748219001</v>
      </c>
    </row>
    <row r="5" spans="1:21" x14ac:dyDescent="0.35">
      <c r="A5" s="34" t="s">
        <v>6</v>
      </c>
      <c r="B5" s="35">
        <v>5083885</v>
      </c>
      <c r="C5" s="41">
        <v>209.47249096514</v>
      </c>
      <c r="D5" s="35">
        <v>560772</v>
      </c>
      <c r="E5" s="41">
        <v>166.72507192590001</v>
      </c>
      <c r="F5" s="35">
        <v>318272</v>
      </c>
      <c r="G5" s="41">
        <v>169.50558671254001</v>
      </c>
      <c r="H5" s="35">
        <v>433205</v>
      </c>
      <c r="I5" s="41">
        <v>174.77937036400999</v>
      </c>
      <c r="J5" s="35">
        <v>342250</v>
      </c>
      <c r="K5" s="41">
        <v>157.90878207583</v>
      </c>
      <c r="L5" s="35">
        <v>1312249</v>
      </c>
      <c r="M5" s="41">
        <v>170.05837403324</v>
      </c>
      <c r="N5" s="35">
        <v>1444550</v>
      </c>
      <c r="O5" s="41">
        <v>171.06133101751001</v>
      </c>
      <c r="P5" s="35">
        <v>1471000</v>
      </c>
      <c r="Q5" s="41">
        <v>176.00581587737</v>
      </c>
      <c r="R5" s="35">
        <v>1508700</v>
      </c>
      <c r="S5" s="41">
        <v>174.11781938237999</v>
      </c>
      <c r="T5" s="35">
        <v>5736499</v>
      </c>
      <c r="U5" s="41">
        <v>172.90366236373001</v>
      </c>
    </row>
    <row r="6" spans="1:21" outlineLevel="1" x14ac:dyDescent="0.35">
      <c r="A6" s="36" t="s">
        <v>18</v>
      </c>
      <c r="B6" s="37">
        <v>122848</v>
      </c>
      <c r="C6" s="45">
        <v>193.55988190364999</v>
      </c>
      <c r="D6" s="37">
        <v>0</v>
      </c>
      <c r="E6" s="45">
        <v>0</v>
      </c>
      <c r="F6" s="37">
        <v>0</v>
      </c>
      <c r="G6" s="45">
        <v>0</v>
      </c>
      <c r="H6" s="37">
        <v>0</v>
      </c>
      <c r="I6" s="45">
        <v>0</v>
      </c>
      <c r="J6" s="37">
        <v>0</v>
      </c>
      <c r="K6" s="45">
        <v>0</v>
      </c>
      <c r="L6" s="37">
        <v>0</v>
      </c>
      <c r="M6" s="45">
        <v>0</v>
      </c>
      <c r="N6" s="37">
        <v>215000</v>
      </c>
      <c r="O6" s="45">
        <v>161.62861455876001</v>
      </c>
      <c r="P6" s="37">
        <v>263000</v>
      </c>
      <c r="Q6" s="45">
        <v>164.69373662986001</v>
      </c>
      <c r="R6" s="37">
        <v>260000</v>
      </c>
      <c r="S6" s="45">
        <v>162.28811455566</v>
      </c>
      <c r="T6" s="37">
        <v>738000</v>
      </c>
      <c r="U6" s="45">
        <v>162.95327188111</v>
      </c>
    </row>
    <row r="7" spans="1:21" outlineLevel="1" x14ac:dyDescent="0.35">
      <c r="A7" s="36" t="s">
        <v>19</v>
      </c>
      <c r="B7" s="37">
        <v>3174541</v>
      </c>
      <c r="C7" s="45">
        <v>208.75493432427001</v>
      </c>
      <c r="D7" s="37">
        <v>342061</v>
      </c>
      <c r="E7" s="45">
        <v>170.66135139913999</v>
      </c>
      <c r="F7" s="37">
        <v>228871</v>
      </c>
      <c r="G7" s="45">
        <v>167.47415308556</v>
      </c>
      <c r="H7" s="37">
        <v>288611</v>
      </c>
      <c r="I7" s="45">
        <v>171.7171868934</v>
      </c>
      <c r="J7" s="37">
        <v>248250</v>
      </c>
      <c r="K7" s="45">
        <v>153.66196998992001</v>
      </c>
      <c r="L7" s="37">
        <v>859543</v>
      </c>
      <c r="M7" s="45">
        <v>170.16721494826999</v>
      </c>
      <c r="N7" s="37">
        <v>726750</v>
      </c>
      <c r="O7" s="45">
        <v>168.41933785270001</v>
      </c>
      <c r="P7" s="37">
        <v>825000</v>
      </c>
      <c r="Q7" s="45">
        <v>175.78571385141001</v>
      </c>
      <c r="R7" s="37">
        <v>709000</v>
      </c>
      <c r="S7" s="45">
        <v>174.55963338785</v>
      </c>
      <c r="T7" s="37">
        <v>3120293</v>
      </c>
      <c r="U7" s="45">
        <v>172.24369192961001</v>
      </c>
    </row>
    <row r="8" spans="1:21" outlineLevel="1" x14ac:dyDescent="0.35">
      <c r="A8" s="36" t="s">
        <v>20</v>
      </c>
      <c r="B8" s="37">
        <v>326515</v>
      </c>
      <c r="C8" s="45">
        <v>206.21695586358999</v>
      </c>
      <c r="D8" s="37">
        <v>37455</v>
      </c>
      <c r="E8" s="45">
        <v>139.95284273809</v>
      </c>
      <c r="F8" s="37">
        <v>0</v>
      </c>
      <c r="G8" s="45">
        <v>0</v>
      </c>
      <c r="H8" s="37">
        <v>0</v>
      </c>
      <c r="I8" s="45">
        <v>0</v>
      </c>
      <c r="J8" s="37">
        <v>17500</v>
      </c>
      <c r="K8" s="45">
        <v>167.64783073500001</v>
      </c>
      <c r="L8" s="37">
        <v>37455</v>
      </c>
      <c r="M8" s="45">
        <v>139.95284273809</v>
      </c>
      <c r="N8" s="37">
        <v>117500</v>
      </c>
      <c r="O8" s="45">
        <v>172.29805991345</v>
      </c>
      <c r="P8" s="37">
        <v>92500</v>
      </c>
      <c r="Q8" s="45">
        <v>172.57179979367001</v>
      </c>
      <c r="R8" s="37">
        <v>90000</v>
      </c>
      <c r="S8" s="45">
        <v>171.54862211694001</v>
      </c>
      <c r="T8" s="37">
        <v>337455</v>
      </c>
      <c r="U8" s="45">
        <v>168.58313919196999</v>
      </c>
    </row>
    <row r="9" spans="1:21" outlineLevel="1" x14ac:dyDescent="0.35">
      <c r="A9" s="36" t="s">
        <v>21</v>
      </c>
      <c r="B9" s="37">
        <v>385007</v>
      </c>
      <c r="C9" s="45">
        <v>230.47007780586</v>
      </c>
      <c r="D9" s="37">
        <v>28220</v>
      </c>
      <c r="E9" s="45">
        <v>201.78447953349001</v>
      </c>
      <c r="F9" s="37">
        <v>5190</v>
      </c>
      <c r="G9" s="45">
        <v>171.03856630224999</v>
      </c>
      <c r="H9" s="37">
        <v>80150</v>
      </c>
      <c r="I9" s="45">
        <v>180.48196116148</v>
      </c>
      <c r="J9" s="37">
        <v>9000</v>
      </c>
      <c r="K9" s="45">
        <v>166.83102452199</v>
      </c>
      <c r="L9" s="37">
        <v>113560</v>
      </c>
      <c r="M9" s="45">
        <v>185.34411199926001</v>
      </c>
      <c r="N9" s="37">
        <v>65500</v>
      </c>
      <c r="O9" s="45">
        <v>184.02351199994999</v>
      </c>
      <c r="P9" s="37">
        <v>70500</v>
      </c>
      <c r="Q9" s="45">
        <v>189.61399077832999</v>
      </c>
      <c r="R9" s="37">
        <v>100500</v>
      </c>
      <c r="S9" s="45">
        <v>193.04016446847999</v>
      </c>
      <c r="T9" s="37">
        <v>350060</v>
      </c>
      <c r="U9" s="45">
        <v>188.16642939377999</v>
      </c>
    </row>
    <row r="10" spans="1:21" x14ac:dyDescent="0.35">
      <c r="A10" s="36" t="s">
        <v>22</v>
      </c>
      <c r="B10" s="37">
        <v>818030</v>
      </c>
      <c r="C10" s="45">
        <v>209.63413991712</v>
      </c>
      <c r="D10" s="37">
        <v>136699</v>
      </c>
      <c r="E10" s="45">
        <v>156.15351248535001</v>
      </c>
      <c r="F10" s="37">
        <v>74211</v>
      </c>
      <c r="G10" s="45">
        <v>169.41530949577</v>
      </c>
      <c r="H10" s="37">
        <v>37844</v>
      </c>
      <c r="I10" s="45">
        <v>184.90394941112001</v>
      </c>
      <c r="J10" s="37">
        <v>67500</v>
      </c>
      <c r="K10" s="45">
        <v>169.81304232436</v>
      </c>
      <c r="L10" s="37">
        <v>248754</v>
      </c>
      <c r="M10" s="45">
        <v>164.48384185878001</v>
      </c>
      <c r="N10" s="37">
        <v>290000</v>
      </c>
      <c r="O10" s="45">
        <v>179.58837637305999</v>
      </c>
      <c r="P10" s="37">
        <v>141000</v>
      </c>
      <c r="Q10" s="45">
        <v>185.79860664525</v>
      </c>
      <c r="R10" s="37">
        <v>285700</v>
      </c>
      <c r="S10" s="45">
        <v>178.30531941992999</v>
      </c>
      <c r="T10" s="37">
        <v>965454</v>
      </c>
      <c r="U10" s="45">
        <v>176.22390713714</v>
      </c>
    </row>
    <row r="11" spans="1:21" outlineLevel="1" x14ac:dyDescent="0.35">
      <c r="A11" s="36" t="s">
        <v>23</v>
      </c>
      <c r="B11" s="37">
        <v>256944</v>
      </c>
      <c r="C11" s="45">
        <v>198.11185136645</v>
      </c>
      <c r="D11" s="37">
        <v>16337</v>
      </c>
      <c r="E11" s="45">
        <v>173.58381420468999</v>
      </c>
      <c r="F11" s="37">
        <v>10000</v>
      </c>
      <c r="G11" s="45">
        <v>215.87355112315001</v>
      </c>
      <c r="H11" s="37">
        <v>26600</v>
      </c>
      <c r="I11" s="45">
        <v>176.41706253539999</v>
      </c>
      <c r="J11" s="37">
        <v>0</v>
      </c>
      <c r="K11" s="45">
        <v>0</v>
      </c>
      <c r="L11" s="37">
        <v>52937</v>
      </c>
      <c r="M11" s="45">
        <v>182.99616803625</v>
      </c>
      <c r="N11" s="37">
        <v>8800</v>
      </c>
      <c r="O11" s="45">
        <v>246.78237578917</v>
      </c>
      <c r="P11" s="37">
        <v>37000</v>
      </c>
      <c r="Q11" s="45">
        <v>220.33256179027001</v>
      </c>
      <c r="R11" s="37">
        <v>21500</v>
      </c>
      <c r="S11" s="45">
        <v>192.86331935944</v>
      </c>
      <c r="T11" s="37">
        <v>120237</v>
      </c>
      <c r="U11" s="45">
        <v>200.91834632224001</v>
      </c>
    </row>
    <row r="12" spans="1:21" x14ac:dyDescent="0.35">
      <c r="A12" s="34" t="s">
        <v>7</v>
      </c>
      <c r="B12" s="35">
        <v>6545175.1600000001</v>
      </c>
      <c r="C12" s="41">
        <v>236.45881274454999</v>
      </c>
      <c r="D12" s="35">
        <v>347084.33</v>
      </c>
      <c r="E12" s="41">
        <v>185.71266735724001</v>
      </c>
      <c r="F12" s="35">
        <v>324929</v>
      </c>
      <c r="G12" s="41">
        <v>187.05639962039001</v>
      </c>
      <c r="H12" s="35">
        <v>589869</v>
      </c>
      <c r="I12" s="41">
        <v>190.38795946779999</v>
      </c>
      <c r="J12" s="35">
        <v>468044</v>
      </c>
      <c r="K12" s="41">
        <v>170.86068376174001</v>
      </c>
      <c r="L12" s="35">
        <v>1261882.33</v>
      </c>
      <c r="M12" s="41">
        <v>188.24414544086</v>
      </c>
      <c r="N12" s="35">
        <v>1537080</v>
      </c>
      <c r="O12" s="41">
        <v>183.03936630033999</v>
      </c>
      <c r="P12" s="35">
        <v>2230936</v>
      </c>
      <c r="Q12" s="41">
        <v>190.48989396140001</v>
      </c>
      <c r="R12" s="35">
        <v>1706136</v>
      </c>
      <c r="S12" s="41">
        <v>186.38736824046001</v>
      </c>
      <c r="T12" s="35">
        <v>6736034.3300000001</v>
      </c>
      <c r="U12" s="41">
        <v>187.32996436283</v>
      </c>
    </row>
    <row r="13" spans="1:21" x14ac:dyDescent="0.35">
      <c r="A13" s="36" t="s">
        <v>24</v>
      </c>
      <c r="B13" s="37">
        <v>108615</v>
      </c>
      <c r="C13" s="45">
        <v>229.59265859964</v>
      </c>
      <c r="D13" s="37">
        <v>0</v>
      </c>
      <c r="E13" s="45">
        <v>0</v>
      </c>
      <c r="F13" s="37">
        <v>0</v>
      </c>
      <c r="G13" s="45">
        <v>0</v>
      </c>
      <c r="H13" s="37">
        <v>8000</v>
      </c>
      <c r="I13" s="45">
        <v>174.15793640018001</v>
      </c>
      <c r="J13" s="37">
        <v>0</v>
      </c>
      <c r="K13" s="45">
        <v>0</v>
      </c>
      <c r="L13" s="37">
        <v>8000</v>
      </c>
      <c r="M13" s="45">
        <v>174.15793640018001</v>
      </c>
      <c r="N13" s="37">
        <v>10000</v>
      </c>
      <c r="O13" s="45">
        <v>177.30522427724</v>
      </c>
      <c r="P13" s="37">
        <v>60000</v>
      </c>
      <c r="Q13" s="45">
        <v>176.23439048597001</v>
      </c>
      <c r="R13" s="37">
        <v>30000</v>
      </c>
      <c r="S13" s="45">
        <v>177.62682121579999</v>
      </c>
      <c r="T13" s="37">
        <v>108000</v>
      </c>
      <c r="U13" s="45">
        <v>176.56651666302</v>
      </c>
    </row>
    <row r="14" spans="1:21" x14ac:dyDescent="0.35">
      <c r="A14" s="36" t="s">
        <v>25</v>
      </c>
      <c r="B14" s="37">
        <v>783362</v>
      </c>
      <c r="C14" s="45">
        <v>230.35221559713</v>
      </c>
      <c r="D14" s="37">
        <v>17579</v>
      </c>
      <c r="E14" s="45">
        <v>224.77547571158999</v>
      </c>
      <c r="F14" s="37">
        <v>10500</v>
      </c>
      <c r="G14" s="45">
        <v>211.78095413680001</v>
      </c>
      <c r="H14" s="37">
        <v>112482</v>
      </c>
      <c r="I14" s="45">
        <v>205.18572189418001</v>
      </c>
      <c r="J14" s="37">
        <v>45784</v>
      </c>
      <c r="K14" s="45">
        <v>180.03187379854</v>
      </c>
      <c r="L14" s="37">
        <v>140561</v>
      </c>
      <c r="M14" s="45">
        <v>208.12834624164</v>
      </c>
      <c r="N14" s="37">
        <v>192284</v>
      </c>
      <c r="O14" s="45">
        <v>199.32130623171</v>
      </c>
      <c r="P14" s="37">
        <v>224000</v>
      </c>
      <c r="Q14" s="45">
        <v>212.32574724209999</v>
      </c>
      <c r="R14" s="37">
        <v>222000</v>
      </c>
      <c r="S14" s="45">
        <v>185.77433215796</v>
      </c>
      <c r="T14" s="37">
        <v>778845</v>
      </c>
      <c r="U14" s="45">
        <v>200.78949681237</v>
      </c>
    </row>
    <row r="15" spans="1:21" x14ac:dyDescent="0.35">
      <c r="A15" s="36" t="s">
        <v>26</v>
      </c>
      <c r="B15" s="37">
        <v>437746</v>
      </c>
      <c r="C15" s="45">
        <v>193.78857423254999</v>
      </c>
      <c r="D15" s="37">
        <v>17518</v>
      </c>
      <c r="E15" s="45">
        <v>176.42698035276999</v>
      </c>
      <c r="F15" s="37">
        <v>74670</v>
      </c>
      <c r="G15" s="45">
        <v>170.51696590476001</v>
      </c>
      <c r="H15" s="37">
        <v>98720</v>
      </c>
      <c r="I15" s="45">
        <v>178.57989750242999</v>
      </c>
      <c r="J15" s="37">
        <v>0</v>
      </c>
      <c r="K15" s="45">
        <v>0</v>
      </c>
      <c r="L15" s="37">
        <v>190908</v>
      </c>
      <c r="M15" s="45">
        <v>175.22868170724999</v>
      </c>
      <c r="N15" s="37">
        <v>75400</v>
      </c>
      <c r="O15" s="45">
        <v>182.83759174411</v>
      </c>
      <c r="P15" s="37">
        <v>121200</v>
      </c>
      <c r="Q15" s="45">
        <v>184.78068969987001</v>
      </c>
      <c r="R15" s="37">
        <v>105000</v>
      </c>
      <c r="S15" s="45">
        <v>181.25408144315</v>
      </c>
      <c r="T15" s="37">
        <v>492508</v>
      </c>
      <c r="U15" s="45">
        <v>180.02877055403999</v>
      </c>
    </row>
    <row r="16" spans="1:21" x14ac:dyDescent="0.35">
      <c r="A16" s="36" t="s">
        <v>27</v>
      </c>
      <c r="B16" s="37">
        <v>22070</v>
      </c>
      <c r="C16" s="45">
        <v>249.94583103760999</v>
      </c>
      <c r="D16" s="37">
        <v>0</v>
      </c>
      <c r="E16" s="45">
        <v>0</v>
      </c>
      <c r="F16" s="37">
        <v>5000</v>
      </c>
      <c r="G16" s="45">
        <v>217.05645112315</v>
      </c>
      <c r="H16" s="37">
        <v>5000</v>
      </c>
      <c r="I16" s="45">
        <v>229.92113191382001</v>
      </c>
      <c r="J16" s="37">
        <v>0</v>
      </c>
      <c r="K16" s="45">
        <v>0</v>
      </c>
      <c r="L16" s="37">
        <v>10000</v>
      </c>
      <c r="M16" s="45">
        <v>223.48879151848001</v>
      </c>
      <c r="N16" s="37">
        <v>5000</v>
      </c>
      <c r="O16" s="45">
        <v>244.56006832531</v>
      </c>
      <c r="P16" s="37">
        <v>10500</v>
      </c>
      <c r="Q16" s="45">
        <v>245.58957918381</v>
      </c>
      <c r="R16" s="37">
        <v>5000</v>
      </c>
      <c r="S16" s="45">
        <v>241.40623688446999</v>
      </c>
      <c r="T16" s="37">
        <v>30500</v>
      </c>
      <c r="U16" s="45">
        <v>237.48885320209001</v>
      </c>
    </row>
    <row r="17" spans="1:21" x14ac:dyDescent="0.35">
      <c r="A17" s="36" t="s">
        <v>28</v>
      </c>
      <c r="B17" s="37">
        <v>30284</v>
      </c>
      <c r="C17" s="45">
        <v>232.64709837868</v>
      </c>
      <c r="D17" s="37">
        <v>0</v>
      </c>
      <c r="E17" s="45">
        <v>0</v>
      </c>
      <c r="F17" s="37">
        <v>0</v>
      </c>
      <c r="G17" s="45">
        <v>0</v>
      </c>
      <c r="H17" s="37">
        <v>17600</v>
      </c>
      <c r="I17" s="45">
        <v>187.66696524221999</v>
      </c>
      <c r="J17" s="37">
        <v>0</v>
      </c>
      <c r="K17" s="45">
        <v>0</v>
      </c>
      <c r="L17" s="37">
        <v>17600</v>
      </c>
      <c r="M17" s="45">
        <v>187.66696524221999</v>
      </c>
      <c r="N17" s="37">
        <v>12000</v>
      </c>
      <c r="O17" s="45">
        <v>210.98002426724</v>
      </c>
      <c r="P17" s="37">
        <v>12000</v>
      </c>
      <c r="Q17" s="45">
        <v>203.83427820457999</v>
      </c>
      <c r="R17" s="37">
        <v>6000</v>
      </c>
      <c r="S17" s="45">
        <v>191.28923498447</v>
      </c>
      <c r="T17" s="37">
        <v>47600</v>
      </c>
      <c r="U17" s="45">
        <v>198.07658882000001</v>
      </c>
    </row>
    <row r="18" spans="1:21" x14ac:dyDescent="0.35">
      <c r="A18" s="36" t="s">
        <v>29</v>
      </c>
      <c r="B18" s="37">
        <v>4207836</v>
      </c>
      <c r="C18" s="45">
        <v>238.36469280162001</v>
      </c>
      <c r="D18" s="37">
        <v>246112</v>
      </c>
      <c r="E18" s="45">
        <v>172.04145806039</v>
      </c>
      <c r="F18" s="37">
        <v>174059</v>
      </c>
      <c r="G18" s="45">
        <v>169.37823337212001</v>
      </c>
      <c r="H18" s="37">
        <v>217897</v>
      </c>
      <c r="I18" s="45">
        <v>170.21183060481999</v>
      </c>
      <c r="J18" s="37">
        <v>343260</v>
      </c>
      <c r="K18" s="45">
        <v>164.24261652225999</v>
      </c>
      <c r="L18" s="37">
        <v>638068</v>
      </c>
      <c r="M18" s="45">
        <v>170.69014666458</v>
      </c>
      <c r="N18" s="37">
        <v>990460</v>
      </c>
      <c r="O18" s="45">
        <v>172.69592030460001</v>
      </c>
      <c r="P18" s="37">
        <v>1517300</v>
      </c>
      <c r="Q18" s="45">
        <v>181.42481426045001</v>
      </c>
      <c r="R18" s="37">
        <v>1167100</v>
      </c>
      <c r="S18" s="45">
        <v>182.09754082558999</v>
      </c>
      <c r="T18" s="37">
        <v>4312928</v>
      </c>
      <c r="U18" s="45">
        <v>178.01415472315</v>
      </c>
    </row>
    <row r="19" spans="1:21" x14ac:dyDescent="0.35">
      <c r="A19" s="36" t="s">
        <v>30</v>
      </c>
      <c r="B19" s="37">
        <v>26843</v>
      </c>
      <c r="C19" s="45">
        <v>306.82668259509001</v>
      </c>
      <c r="D19" s="37">
        <v>0</v>
      </c>
      <c r="E19" s="45">
        <v>0</v>
      </c>
      <c r="F19" s="37">
        <v>6000</v>
      </c>
      <c r="G19" s="45">
        <v>264.52852112315003</v>
      </c>
      <c r="H19" s="37">
        <v>0</v>
      </c>
      <c r="I19" s="45">
        <v>0</v>
      </c>
      <c r="J19" s="37">
        <v>0</v>
      </c>
      <c r="K19" s="45">
        <v>0</v>
      </c>
      <c r="L19" s="37">
        <v>6000</v>
      </c>
      <c r="M19" s="45">
        <v>264.52852112315003</v>
      </c>
      <c r="N19" s="37">
        <v>6300</v>
      </c>
      <c r="O19" s="45">
        <v>289.53259037360999</v>
      </c>
      <c r="P19" s="37">
        <v>7000</v>
      </c>
      <c r="Q19" s="45">
        <v>289.61314967035997</v>
      </c>
      <c r="R19" s="37">
        <v>0</v>
      </c>
      <c r="S19" s="45">
        <v>0</v>
      </c>
      <c r="T19" s="37">
        <v>19300</v>
      </c>
      <c r="U19" s="45">
        <v>281.78852299405003</v>
      </c>
    </row>
    <row r="20" spans="1:21" x14ac:dyDescent="0.35">
      <c r="A20" s="36" t="s">
        <v>31</v>
      </c>
      <c r="B20" s="37">
        <v>242049</v>
      </c>
      <c r="C20" s="45">
        <v>256.89365439642</v>
      </c>
      <c r="D20" s="37">
        <v>28726</v>
      </c>
      <c r="E20" s="45">
        <v>240.68844107535</v>
      </c>
      <c r="F20" s="37">
        <v>7200</v>
      </c>
      <c r="G20" s="45">
        <v>274.51712112314999</v>
      </c>
      <c r="H20" s="37">
        <v>28001</v>
      </c>
      <c r="I20" s="45">
        <v>187.59404279557</v>
      </c>
      <c r="J20" s="37">
        <v>28000</v>
      </c>
      <c r="K20" s="45">
        <v>190.57778707943999</v>
      </c>
      <c r="L20" s="37">
        <v>63927</v>
      </c>
      <c r="M20" s="45">
        <v>221.24235804489999</v>
      </c>
      <c r="N20" s="37">
        <v>93500</v>
      </c>
      <c r="O20" s="45">
        <v>203.99982043374999</v>
      </c>
      <c r="P20" s="37">
        <v>59200</v>
      </c>
      <c r="Q20" s="45">
        <v>220.14926245455999</v>
      </c>
      <c r="R20" s="37">
        <v>41000</v>
      </c>
      <c r="S20" s="45">
        <v>198.70992214901</v>
      </c>
      <c r="T20" s="37">
        <v>257627</v>
      </c>
      <c r="U20" s="45">
        <v>211.14745961685</v>
      </c>
    </row>
    <row r="21" spans="1:21" x14ac:dyDescent="0.35">
      <c r="A21" s="36" t="s">
        <v>32</v>
      </c>
      <c r="B21" s="37">
        <v>144494</v>
      </c>
      <c r="C21" s="45">
        <v>239.65245952358001</v>
      </c>
      <c r="D21" s="37">
        <v>8220</v>
      </c>
      <c r="E21" s="45">
        <v>221.16600285203</v>
      </c>
      <c r="F21" s="37">
        <v>0</v>
      </c>
      <c r="G21" s="45">
        <v>0</v>
      </c>
      <c r="H21" s="37">
        <v>23633</v>
      </c>
      <c r="I21" s="45">
        <v>240.68377799427</v>
      </c>
      <c r="J21" s="37">
        <v>0</v>
      </c>
      <c r="K21" s="45">
        <v>0</v>
      </c>
      <c r="L21" s="37">
        <v>31853</v>
      </c>
      <c r="M21" s="45">
        <v>235.64701186017999</v>
      </c>
      <c r="N21" s="37">
        <v>8000</v>
      </c>
      <c r="O21" s="45">
        <v>212.91463595530999</v>
      </c>
      <c r="P21" s="37">
        <v>30000</v>
      </c>
      <c r="Q21" s="45">
        <v>209.3484051769</v>
      </c>
      <c r="R21" s="37">
        <v>31000</v>
      </c>
      <c r="S21" s="45">
        <v>208.86066768479</v>
      </c>
      <c r="T21" s="37">
        <v>100853</v>
      </c>
      <c r="U21" s="45">
        <v>217.78741544585</v>
      </c>
    </row>
    <row r="22" spans="1:21" x14ac:dyDescent="0.35">
      <c r="A22" s="36" t="s">
        <v>33</v>
      </c>
      <c r="B22" s="37">
        <v>138287</v>
      </c>
      <c r="C22" s="45">
        <v>257.63498824329002</v>
      </c>
      <c r="D22" s="37">
        <v>10206</v>
      </c>
      <c r="E22" s="45">
        <v>211.56019007416</v>
      </c>
      <c r="F22" s="37">
        <v>6000</v>
      </c>
      <c r="G22" s="45">
        <v>260.53308112315</v>
      </c>
      <c r="H22" s="37">
        <v>39500</v>
      </c>
      <c r="I22" s="45">
        <v>229.56738294831001</v>
      </c>
      <c r="J22" s="37">
        <v>15000</v>
      </c>
      <c r="K22" s="45">
        <v>179.40751914776999</v>
      </c>
      <c r="L22" s="37">
        <v>55706</v>
      </c>
      <c r="M22" s="45">
        <v>229.60351511676001</v>
      </c>
      <c r="N22" s="37">
        <v>22600</v>
      </c>
      <c r="O22" s="45">
        <v>214.08943017926001</v>
      </c>
      <c r="P22" s="37">
        <v>51200</v>
      </c>
      <c r="Q22" s="45">
        <v>231.33369998149999</v>
      </c>
      <c r="R22" s="37">
        <v>21000</v>
      </c>
      <c r="S22" s="45">
        <v>260.37089496583002</v>
      </c>
      <c r="T22" s="37">
        <v>150506</v>
      </c>
      <c r="U22" s="45">
        <v>232.15545405818</v>
      </c>
    </row>
    <row r="23" spans="1:21" x14ac:dyDescent="0.35">
      <c r="A23" s="36" t="s">
        <v>34</v>
      </c>
      <c r="B23" s="37">
        <v>403445.16</v>
      </c>
      <c r="C23" s="45">
        <v>250.57026471231001</v>
      </c>
      <c r="D23" s="37">
        <v>18687.330000000002</v>
      </c>
      <c r="E23" s="45">
        <v>222.26571786433999</v>
      </c>
      <c r="F23" s="37">
        <v>41500</v>
      </c>
      <c r="G23" s="45">
        <v>244.09315532561001</v>
      </c>
      <c r="H23" s="37">
        <v>39000</v>
      </c>
      <c r="I23" s="45">
        <v>221.07127275190999</v>
      </c>
      <c r="J23" s="37">
        <v>36000</v>
      </c>
      <c r="K23" s="45">
        <v>203.40353299205</v>
      </c>
      <c r="L23" s="37">
        <v>99187.33</v>
      </c>
      <c r="M23" s="45">
        <v>230.92867204666999</v>
      </c>
      <c r="N23" s="37">
        <v>121500</v>
      </c>
      <c r="O23" s="45">
        <v>207.31396539471999</v>
      </c>
      <c r="P23" s="37">
        <v>138500</v>
      </c>
      <c r="Q23" s="45">
        <v>223.28795592006</v>
      </c>
      <c r="R23" s="37">
        <v>78000</v>
      </c>
      <c r="S23" s="45">
        <v>223.07694546185999</v>
      </c>
      <c r="T23" s="37">
        <v>437187.33</v>
      </c>
      <c r="U23" s="45">
        <v>220.54442620092999</v>
      </c>
    </row>
    <row r="24" spans="1:21" x14ac:dyDescent="0.35">
      <c r="A24" s="36" t="s">
        <v>35</v>
      </c>
      <c r="B24" s="37">
        <v>144</v>
      </c>
      <c r="C24" s="45">
        <v>848.59193611111004</v>
      </c>
      <c r="D24" s="37">
        <v>36</v>
      </c>
      <c r="E24" s="45">
        <v>827.12909999999999</v>
      </c>
      <c r="F24" s="37">
        <v>0</v>
      </c>
      <c r="G24" s="45">
        <v>0</v>
      </c>
      <c r="H24" s="37">
        <v>36</v>
      </c>
      <c r="I24" s="45">
        <v>827.79549999999995</v>
      </c>
      <c r="J24" s="37">
        <v>0</v>
      </c>
      <c r="K24" s="45">
        <v>0</v>
      </c>
      <c r="L24" s="37">
        <v>72</v>
      </c>
      <c r="M24" s="45">
        <v>827.46230000000003</v>
      </c>
      <c r="N24" s="37">
        <v>36</v>
      </c>
      <c r="O24" s="45">
        <v>818.30701111111</v>
      </c>
      <c r="P24" s="37">
        <v>36</v>
      </c>
      <c r="Q24" s="45">
        <v>819.20000277778001</v>
      </c>
      <c r="R24" s="37">
        <v>36</v>
      </c>
      <c r="S24" s="45">
        <v>817.48429722221999</v>
      </c>
      <c r="T24" s="37">
        <v>180</v>
      </c>
      <c r="U24" s="45">
        <v>821.98318222221997</v>
      </c>
    </row>
    <row r="25" spans="1:21" x14ac:dyDescent="0.35">
      <c r="B25" s="38"/>
      <c r="D25" s="38"/>
      <c r="F25" s="38"/>
      <c r="H25" s="38"/>
      <c r="J25" s="38"/>
      <c r="L25" s="38"/>
      <c r="N25" s="38"/>
      <c r="P25" s="38"/>
      <c r="R25" s="38"/>
      <c r="T25" s="38"/>
    </row>
    <row r="39" outlineLevel="1" x14ac:dyDescent="0.35"/>
    <row r="44" outlineLevel="1" x14ac:dyDescent="0.35"/>
    <row r="46" outlineLevel="1" x14ac:dyDescent="0.35"/>
  </sheetData>
  <mergeCells count="11">
    <mergeCell ref="T2:U2"/>
    <mergeCell ref="A1:U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0866141732283472" right="0.70866141732283472" top="0.74803149606299213" bottom="0.74803149606299213" header="0.31496062992125984" footer="0.31496062992125984"/>
  <pageSetup scale="45" orientation="landscape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B841-03FD-42A6-9FB9-E8551898E97F}">
  <sheetPr>
    <tabColor theme="5" tint="0.39997558519241921"/>
    <pageSetUpPr fitToPage="1"/>
  </sheetPr>
  <dimension ref="A1:AP21"/>
  <sheetViews>
    <sheetView topLeftCell="Z1" zoomScaleNormal="100" workbookViewId="0">
      <selection activeCell="AN25" sqref="AN25"/>
    </sheetView>
  </sheetViews>
  <sheetFormatPr defaultColWidth="9.1796875" defaultRowHeight="14.5" x14ac:dyDescent="0.35"/>
  <cols>
    <col min="1" max="1" width="10.26953125" customWidth="1"/>
    <col min="2" max="14" width="13.54296875" customWidth="1"/>
    <col min="15" max="15" width="10.26953125" customWidth="1"/>
    <col min="16" max="28" width="13.54296875" customWidth="1"/>
    <col min="29" max="29" width="10.26953125" customWidth="1"/>
    <col min="30" max="42" width="13.54296875" customWidth="1"/>
  </cols>
  <sheetData>
    <row r="1" spans="1:42" ht="26.5" x14ac:dyDescent="0.85">
      <c r="A1" s="63" t="s">
        <v>50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 t="str">
        <f>A1</f>
        <v>Two Year Rail Billings Forecast, by Grade - Nutrien</v>
      </c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 t="str">
        <f>A1</f>
        <v>Two Year Rail Billings Forecast, by Grade - Nutrien</v>
      </c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</row>
    <row r="2" spans="1:42" s="2" customFormat="1" ht="21.75" customHeight="1" x14ac:dyDescent="0.5">
      <c r="A2" s="46"/>
      <c r="B2" s="67" t="s">
        <v>51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46"/>
      <c r="P2" s="67" t="s">
        <v>52</v>
      </c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46"/>
      <c r="AD2" s="67" t="s">
        <v>53</v>
      </c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</row>
    <row r="3" spans="1:42" ht="34.5" customHeight="1" x14ac:dyDescent="0.35">
      <c r="A3" s="3"/>
      <c r="B3" s="47">
        <v>43831</v>
      </c>
      <c r="C3" s="47">
        <v>43862</v>
      </c>
      <c r="D3" s="47">
        <v>43891</v>
      </c>
      <c r="E3" s="47">
        <v>43922</v>
      </c>
      <c r="F3" s="47">
        <v>43952</v>
      </c>
      <c r="G3" s="47">
        <v>43983</v>
      </c>
      <c r="H3" s="47">
        <v>44013</v>
      </c>
      <c r="I3" s="47">
        <v>44044</v>
      </c>
      <c r="J3" s="47">
        <v>44075</v>
      </c>
      <c r="K3" s="47">
        <v>44105</v>
      </c>
      <c r="L3" s="47">
        <v>44136</v>
      </c>
      <c r="M3" s="47">
        <v>44166</v>
      </c>
      <c r="N3" s="66" t="s">
        <v>54</v>
      </c>
      <c r="O3" s="3"/>
      <c r="P3" s="47">
        <v>44197</v>
      </c>
      <c r="Q3" s="47">
        <v>44228</v>
      </c>
      <c r="R3" s="47">
        <v>44256</v>
      </c>
      <c r="S3" s="47">
        <v>44287</v>
      </c>
      <c r="T3" s="47">
        <v>44317</v>
      </c>
      <c r="U3" s="47">
        <v>44348</v>
      </c>
      <c r="V3" s="47">
        <v>44378</v>
      </c>
      <c r="W3" s="47">
        <v>44409</v>
      </c>
      <c r="X3" s="47">
        <v>44440</v>
      </c>
      <c r="Y3" s="47">
        <v>44470</v>
      </c>
      <c r="Z3" s="47">
        <v>44501</v>
      </c>
      <c r="AA3" s="47">
        <v>44531</v>
      </c>
      <c r="AB3" s="66" t="s">
        <v>55</v>
      </c>
      <c r="AC3" s="3"/>
      <c r="AD3" s="47">
        <v>44562</v>
      </c>
      <c r="AE3" s="48">
        <v>44593</v>
      </c>
      <c r="AF3" s="48">
        <v>44621</v>
      </c>
      <c r="AG3" s="48">
        <v>44652</v>
      </c>
      <c r="AH3" s="48">
        <v>44682</v>
      </c>
      <c r="AI3" s="48">
        <v>44713</v>
      </c>
      <c r="AJ3" s="48">
        <v>44743</v>
      </c>
      <c r="AK3" s="48">
        <v>44774</v>
      </c>
      <c r="AL3" s="48">
        <v>44805</v>
      </c>
      <c r="AM3" s="48">
        <v>44835</v>
      </c>
      <c r="AN3" s="48">
        <v>44866</v>
      </c>
      <c r="AO3" s="48">
        <v>44896</v>
      </c>
      <c r="AP3" s="66" t="s">
        <v>56</v>
      </c>
    </row>
    <row r="4" spans="1:42" ht="16" x14ac:dyDescent="0.5">
      <c r="A4" s="3"/>
      <c r="B4" s="49" t="s">
        <v>57</v>
      </c>
      <c r="C4" s="49" t="s">
        <v>57</v>
      </c>
      <c r="D4" s="49" t="s">
        <v>57</v>
      </c>
      <c r="E4" s="49" t="s">
        <v>57</v>
      </c>
      <c r="F4" s="49" t="s">
        <v>57</v>
      </c>
      <c r="G4" s="49" t="s">
        <v>57</v>
      </c>
      <c r="H4" s="49" t="s">
        <v>57</v>
      </c>
      <c r="I4" s="49" t="s">
        <v>57</v>
      </c>
      <c r="J4" s="49" t="s">
        <v>57</v>
      </c>
      <c r="K4" s="49" t="s">
        <v>57</v>
      </c>
      <c r="L4" s="49" t="s">
        <v>57</v>
      </c>
      <c r="M4" s="49" t="s">
        <v>57</v>
      </c>
      <c r="N4" s="66"/>
      <c r="O4" s="3"/>
      <c r="P4" s="49" t="s">
        <v>57</v>
      </c>
      <c r="Q4" s="49" t="s">
        <v>57</v>
      </c>
      <c r="R4" s="49" t="s">
        <v>57</v>
      </c>
      <c r="S4" s="49" t="s">
        <v>57</v>
      </c>
      <c r="T4" s="49" t="s">
        <v>57</v>
      </c>
      <c r="U4" s="49" t="s">
        <v>57</v>
      </c>
      <c r="V4" s="49" t="s">
        <v>57</v>
      </c>
      <c r="W4" s="49" t="s">
        <v>57</v>
      </c>
      <c r="X4" s="49" t="s">
        <v>57</v>
      </c>
      <c r="Y4" s="49" t="s">
        <v>57</v>
      </c>
      <c r="Z4" s="49" t="s">
        <v>57</v>
      </c>
      <c r="AA4" s="49" t="s">
        <v>57</v>
      </c>
      <c r="AB4" s="66"/>
      <c r="AC4" s="3"/>
      <c r="AD4" s="49" t="s">
        <v>57</v>
      </c>
      <c r="AE4" s="50" t="s">
        <v>57</v>
      </c>
      <c r="AF4" s="50" t="s">
        <v>57</v>
      </c>
      <c r="AG4" s="50" t="s">
        <v>57</v>
      </c>
      <c r="AH4" s="50" t="s">
        <v>57</v>
      </c>
      <c r="AI4" s="50" t="s">
        <v>57</v>
      </c>
      <c r="AJ4" s="50" t="s">
        <v>57</v>
      </c>
      <c r="AK4" s="50" t="s">
        <v>57</v>
      </c>
      <c r="AL4" s="50" t="s">
        <v>57</v>
      </c>
      <c r="AM4" s="50" t="s">
        <v>57</v>
      </c>
      <c r="AN4" s="50" t="s">
        <v>57</v>
      </c>
      <c r="AO4" s="50" t="s">
        <v>57</v>
      </c>
      <c r="AP4" s="66"/>
    </row>
    <row r="5" spans="1:42" x14ac:dyDescent="0.35">
      <c r="A5" s="33" t="s">
        <v>4</v>
      </c>
      <c r="B5" s="51">
        <f t="shared" ref="B5:M5" si="0">SUM(B6,B13)</f>
        <v>448207.54700000002</v>
      </c>
      <c r="C5" s="51">
        <f t="shared" si="0"/>
        <v>661639</v>
      </c>
      <c r="D5" s="51">
        <f t="shared" si="0"/>
        <v>746127</v>
      </c>
      <c r="E5" s="51">
        <f t="shared" si="0"/>
        <v>758338</v>
      </c>
      <c r="F5" s="51">
        <f t="shared" si="0"/>
        <v>856065</v>
      </c>
      <c r="G5" s="51">
        <f t="shared" si="0"/>
        <v>827702</v>
      </c>
      <c r="H5" s="51">
        <f t="shared" si="0"/>
        <v>743464</v>
      </c>
      <c r="I5" s="51">
        <f t="shared" si="0"/>
        <v>767906</v>
      </c>
      <c r="J5" s="51">
        <f t="shared" si="0"/>
        <v>786922</v>
      </c>
      <c r="K5" s="51">
        <f t="shared" si="0"/>
        <v>657547</v>
      </c>
      <c r="L5" s="51">
        <f t="shared" si="0"/>
        <v>400878</v>
      </c>
      <c r="M5" s="51">
        <f t="shared" si="0"/>
        <v>323404</v>
      </c>
      <c r="N5" s="52">
        <f>SUM(B5:M5)</f>
        <v>7978199.5470000003</v>
      </c>
      <c r="O5" s="33" t="s">
        <v>4</v>
      </c>
      <c r="P5" s="51">
        <f t="shared" ref="P5:AA5" si="1">SUM(P6,P13)</f>
        <v>449058.44999999995</v>
      </c>
      <c r="Q5" s="51">
        <f t="shared" si="1"/>
        <v>611642.84</v>
      </c>
      <c r="R5" s="51">
        <f t="shared" si="1"/>
        <v>798250.71299999999</v>
      </c>
      <c r="S5" s="51">
        <f t="shared" si="1"/>
        <v>747904.87399999995</v>
      </c>
      <c r="T5" s="51">
        <f t="shared" si="1"/>
        <v>804472.84000000008</v>
      </c>
      <c r="U5" s="51">
        <f t="shared" si="1"/>
        <v>831183.85600000003</v>
      </c>
      <c r="V5" s="51">
        <f t="shared" si="1"/>
        <v>834499.98</v>
      </c>
      <c r="W5" s="51">
        <f t="shared" si="1"/>
        <v>800979.47</v>
      </c>
      <c r="X5" s="51">
        <f t="shared" si="1"/>
        <v>626576.52</v>
      </c>
      <c r="Y5" s="51">
        <f t="shared" si="1"/>
        <v>622379.87299999991</v>
      </c>
      <c r="Z5" s="51">
        <f t="shared" si="1"/>
        <v>508418.1</v>
      </c>
      <c r="AA5" s="51">
        <f t="shared" si="1"/>
        <v>406157.09900000005</v>
      </c>
      <c r="AB5" s="52">
        <f t="shared" ref="AB5:AB13" si="2">SUM(P5:AA5)</f>
        <v>8041524.6149999993</v>
      </c>
      <c r="AC5" s="33" t="s">
        <v>4</v>
      </c>
      <c r="AD5" s="51">
        <f t="shared" ref="AD5:AO5" si="3">SUM(AD6,AD13)</f>
        <v>427889.94999999995</v>
      </c>
      <c r="AE5" s="53">
        <f t="shared" si="3"/>
        <v>0</v>
      </c>
      <c r="AF5" s="53">
        <f t="shared" si="3"/>
        <v>0</v>
      </c>
      <c r="AG5" s="53">
        <f t="shared" si="3"/>
        <v>0</v>
      </c>
      <c r="AH5" s="53">
        <f t="shared" si="3"/>
        <v>0</v>
      </c>
      <c r="AI5" s="53">
        <f t="shared" si="3"/>
        <v>0</v>
      </c>
      <c r="AJ5" s="53">
        <f t="shared" si="3"/>
        <v>0</v>
      </c>
      <c r="AK5" s="53">
        <f t="shared" si="3"/>
        <v>0</v>
      </c>
      <c r="AL5" s="53">
        <f t="shared" si="3"/>
        <v>0</v>
      </c>
      <c r="AM5" s="53">
        <f t="shared" si="3"/>
        <v>0</v>
      </c>
      <c r="AN5" s="53">
        <f t="shared" si="3"/>
        <v>0</v>
      </c>
      <c r="AO5" s="53">
        <f t="shared" si="3"/>
        <v>0</v>
      </c>
      <c r="AP5" s="52">
        <f>SUM(AD5:AO5)</f>
        <v>427889.94999999995</v>
      </c>
    </row>
    <row r="6" spans="1:42" x14ac:dyDescent="0.35">
      <c r="A6" s="34" t="s">
        <v>6</v>
      </c>
      <c r="B6" s="54">
        <f>SUM(B7:B12)</f>
        <v>157192.359</v>
      </c>
      <c r="C6" s="54">
        <f t="shared" ref="C6:M6" si="4">SUM(C7:C12)</f>
        <v>311742</v>
      </c>
      <c r="D6" s="54">
        <f t="shared" si="4"/>
        <v>272076</v>
      </c>
      <c r="E6" s="54">
        <f t="shared" si="4"/>
        <v>362770</v>
      </c>
      <c r="F6" s="54">
        <f t="shared" si="4"/>
        <v>357768</v>
      </c>
      <c r="G6" s="54">
        <f t="shared" si="4"/>
        <v>123853</v>
      </c>
      <c r="H6" s="54">
        <f t="shared" si="4"/>
        <v>270066</v>
      </c>
      <c r="I6" s="54">
        <f t="shared" si="4"/>
        <v>287747</v>
      </c>
      <c r="J6" s="54">
        <f t="shared" si="4"/>
        <v>423641</v>
      </c>
      <c r="K6" s="54">
        <f t="shared" si="4"/>
        <v>243629</v>
      </c>
      <c r="L6" s="54">
        <f t="shared" si="4"/>
        <v>170410</v>
      </c>
      <c r="M6" s="54">
        <f t="shared" si="4"/>
        <v>130881</v>
      </c>
      <c r="N6" s="55">
        <f>SUM(B6:M6)</f>
        <v>3111775.3590000002</v>
      </c>
      <c r="O6" s="34" t="s">
        <v>6</v>
      </c>
      <c r="P6" s="54">
        <f>SUM(P7:P12)</f>
        <v>137001.81299999999</v>
      </c>
      <c r="Q6" s="54">
        <f t="shared" ref="Q6:AA6" si="5">SUM(Q7:Q12)</f>
        <v>187618.38700000002</v>
      </c>
      <c r="R6" s="54">
        <f t="shared" si="5"/>
        <v>360284.80499999999</v>
      </c>
      <c r="S6" s="54">
        <f t="shared" si="5"/>
        <v>298562.96299999999</v>
      </c>
      <c r="T6" s="54">
        <f t="shared" si="5"/>
        <v>319802.51699999999</v>
      </c>
      <c r="U6" s="54">
        <f t="shared" si="5"/>
        <v>356125.99</v>
      </c>
      <c r="V6" s="54">
        <f t="shared" si="5"/>
        <v>382419.27299999999</v>
      </c>
      <c r="W6" s="54">
        <f t="shared" si="5"/>
        <v>387811.51699999999</v>
      </c>
      <c r="X6" s="54">
        <f t="shared" si="5"/>
        <v>252672.484</v>
      </c>
      <c r="Y6" s="54">
        <f t="shared" si="5"/>
        <v>211006.06</v>
      </c>
      <c r="Z6" s="54">
        <f t="shared" si="5"/>
        <v>236303.52499999999</v>
      </c>
      <c r="AA6" s="54">
        <f t="shared" si="5"/>
        <v>159701.86600000001</v>
      </c>
      <c r="AB6" s="55">
        <f t="shared" si="2"/>
        <v>3289311.1999999997</v>
      </c>
      <c r="AC6" s="34" t="s">
        <v>6</v>
      </c>
      <c r="AD6" s="54">
        <f t="shared" ref="AD6:AO6" si="6">SUM(AD9:AD12)</f>
        <v>115833.31299999999</v>
      </c>
      <c r="AE6" s="56">
        <f t="shared" si="6"/>
        <v>0</v>
      </c>
      <c r="AF6" s="56">
        <f t="shared" si="6"/>
        <v>0</v>
      </c>
      <c r="AG6" s="56">
        <f t="shared" si="6"/>
        <v>0</v>
      </c>
      <c r="AH6" s="56">
        <f t="shared" si="6"/>
        <v>0</v>
      </c>
      <c r="AI6" s="56">
        <f t="shared" si="6"/>
        <v>0</v>
      </c>
      <c r="AJ6" s="56">
        <f t="shared" si="6"/>
        <v>0</v>
      </c>
      <c r="AK6" s="56">
        <f t="shared" si="6"/>
        <v>0</v>
      </c>
      <c r="AL6" s="56">
        <f t="shared" si="6"/>
        <v>0</v>
      </c>
      <c r="AM6" s="56">
        <f t="shared" si="6"/>
        <v>0</v>
      </c>
      <c r="AN6" s="56">
        <f t="shared" si="6"/>
        <v>0</v>
      </c>
      <c r="AO6" s="56">
        <f t="shared" si="6"/>
        <v>0</v>
      </c>
      <c r="AP6" s="55">
        <f t="shared" ref="AP6:AP21" si="7">SUM(AD6:AO6)</f>
        <v>115833.31299999999</v>
      </c>
    </row>
    <row r="7" spans="1:42" x14ac:dyDescent="0.35">
      <c r="A7" s="57" t="s">
        <v>20</v>
      </c>
      <c r="B7" s="58">
        <v>0</v>
      </c>
      <c r="C7" s="58">
        <v>0</v>
      </c>
      <c r="D7" s="58">
        <v>20000</v>
      </c>
      <c r="E7" s="58">
        <v>22338</v>
      </c>
      <c r="F7" s="58">
        <v>15000</v>
      </c>
      <c r="G7" s="58">
        <v>0</v>
      </c>
      <c r="H7" s="58">
        <v>0</v>
      </c>
      <c r="I7" s="58">
        <v>10000</v>
      </c>
      <c r="J7" s="58">
        <v>121262</v>
      </c>
      <c r="K7" s="58">
        <v>0</v>
      </c>
      <c r="L7" s="58">
        <v>10000</v>
      </c>
      <c r="M7" s="58">
        <v>0</v>
      </c>
      <c r="N7" s="59">
        <f>SUM(B7:M7)</f>
        <v>198600</v>
      </c>
      <c r="O7" s="57" t="s">
        <v>20</v>
      </c>
      <c r="P7" s="58">
        <v>11168.5</v>
      </c>
      <c r="Q7" s="58">
        <v>20741.5</v>
      </c>
      <c r="R7" s="58">
        <v>6382</v>
      </c>
      <c r="S7" s="58">
        <v>33505.5</v>
      </c>
      <c r="T7" s="58">
        <v>9573</v>
      </c>
      <c r="U7" s="58">
        <v>0</v>
      </c>
      <c r="V7" s="58">
        <v>0</v>
      </c>
      <c r="W7" s="58">
        <v>6382</v>
      </c>
      <c r="X7" s="58">
        <v>27123.5</v>
      </c>
      <c r="Y7" s="58">
        <v>0</v>
      </c>
      <c r="Z7" s="58">
        <v>47865</v>
      </c>
      <c r="AA7" s="58">
        <v>0</v>
      </c>
      <c r="AB7" s="59">
        <f t="shared" si="2"/>
        <v>162741</v>
      </c>
      <c r="AC7" s="57" t="s">
        <v>20</v>
      </c>
      <c r="AD7" s="58">
        <v>11168.5</v>
      </c>
      <c r="AE7" s="60">
        <v>0</v>
      </c>
      <c r="AF7" s="60">
        <v>0</v>
      </c>
      <c r="AG7" s="60">
        <v>0</v>
      </c>
      <c r="AH7" s="60">
        <v>0</v>
      </c>
      <c r="AI7" s="60">
        <v>0</v>
      </c>
      <c r="AJ7" s="60">
        <v>0</v>
      </c>
      <c r="AK7" s="60">
        <v>0</v>
      </c>
      <c r="AL7" s="60">
        <v>0</v>
      </c>
      <c r="AM7" s="60">
        <v>0</v>
      </c>
      <c r="AN7" s="60">
        <v>0</v>
      </c>
      <c r="AO7" s="60">
        <v>0</v>
      </c>
      <c r="AP7" s="59">
        <f>SUM(AD7:AO7)</f>
        <v>11168.5</v>
      </c>
    </row>
    <row r="8" spans="1:42" x14ac:dyDescent="0.35">
      <c r="A8" s="57" t="s">
        <v>23</v>
      </c>
      <c r="B8" s="58">
        <v>13972</v>
      </c>
      <c r="C8" s="58">
        <v>9729</v>
      </c>
      <c r="D8" s="58">
        <v>13000</v>
      </c>
      <c r="E8" s="58">
        <v>7800</v>
      </c>
      <c r="F8" s="58">
        <v>8000</v>
      </c>
      <c r="G8" s="58">
        <v>6000</v>
      </c>
      <c r="H8" s="58">
        <v>0</v>
      </c>
      <c r="I8" s="58">
        <v>24000</v>
      </c>
      <c r="J8" s="58">
        <v>7000</v>
      </c>
      <c r="K8" s="58">
        <v>0</v>
      </c>
      <c r="L8" s="58">
        <v>11500</v>
      </c>
      <c r="M8" s="58">
        <v>12800</v>
      </c>
      <c r="N8" s="59">
        <f>SUM(B8:M8)</f>
        <v>113801</v>
      </c>
      <c r="O8" s="57" t="s">
        <v>23</v>
      </c>
      <c r="P8" s="58">
        <v>10000</v>
      </c>
      <c r="Q8" s="58">
        <v>24900</v>
      </c>
      <c r="R8" s="58">
        <v>7000</v>
      </c>
      <c r="S8" s="58">
        <v>6000</v>
      </c>
      <c r="T8" s="58">
        <v>12800</v>
      </c>
      <c r="U8" s="58">
        <v>6000</v>
      </c>
      <c r="V8" s="58">
        <v>0</v>
      </c>
      <c r="W8" s="58">
        <v>24000</v>
      </c>
      <c r="X8" s="58">
        <v>7000</v>
      </c>
      <c r="Y8" s="58">
        <v>0</v>
      </c>
      <c r="Z8" s="58">
        <v>11500</v>
      </c>
      <c r="AA8" s="58">
        <v>12800</v>
      </c>
      <c r="AB8" s="59">
        <f t="shared" si="2"/>
        <v>122000</v>
      </c>
      <c r="AC8" s="57" t="s">
        <v>23</v>
      </c>
      <c r="AD8" s="58">
        <v>10000</v>
      </c>
      <c r="AE8" s="60">
        <v>0</v>
      </c>
      <c r="AF8" s="60">
        <v>0</v>
      </c>
      <c r="AG8" s="60">
        <v>0</v>
      </c>
      <c r="AH8" s="60">
        <v>0</v>
      </c>
      <c r="AI8" s="60">
        <v>0</v>
      </c>
      <c r="AJ8" s="60">
        <v>0</v>
      </c>
      <c r="AK8" s="60">
        <v>0</v>
      </c>
      <c r="AL8" s="60">
        <v>0</v>
      </c>
      <c r="AM8" s="60">
        <v>0</v>
      </c>
      <c r="AN8" s="60">
        <v>0</v>
      </c>
      <c r="AO8" s="60">
        <v>0</v>
      </c>
      <c r="AP8" s="59">
        <f>SUM(AD8:AO8)</f>
        <v>10000</v>
      </c>
    </row>
    <row r="9" spans="1:42" x14ac:dyDescent="0.35">
      <c r="A9" s="57" t="s">
        <v>58</v>
      </c>
      <c r="B9" s="58">
        <v>0</v>
      </c>
      <c r="C9" s="58">
        <v>0</v>
      </c>
      <c r="D9" s="58">
        <v>0</v>
      </c>
      <c r="E9" s="58">
        <v>0</v>
      </c>
      <c r="F9" s="58">
        <v>21000</v>
      </c>
      <c r="G9" s="58">
        <v>0</v>
      </c>
      <c r="H9" s="58">
        <v>21000</v>
      </c>
      <c r="I9" s="58">
        <v>21000</v>
      </c>
      <c r="J9" s="58">
        <v>21000</v>
      </c>
      <c r="K9" s="58">
        <v>0</v>
      </c>
      <c r="L9" s="58">
        <v>21000</v>
      </c>
      <c r="M9" s="58">
        <v>0</v>
      </c>
      <c r="N9" s="59">
        <f t="shared" ref="N9:N21" si="8">SUM(B9:M9)</f>
        <v>105000</v>
      </c>
      <c r="O9" s="57" t="s">
        <v>58</v>
      </c>
      <c r="P9" s="58">
        <v>21000</v>
      </c>
      <c r="Q9" s="58">
        <v>0</v>
      </c>
      <c r="R9" s="58">
        <v>21000</v>
      </c>
      <c r="S9" s="58">
        <v>0</v>
      </c>
      <c r="T9" s="58">
        <v>21000</v>
      </c>
      <c r="U9" s="58">
        <v>0</v>
      </c>
      <c r="V9" s="58">
        <v>21000</v>
      </c>
      <c r="W9" s="58">
        <v>21000</v>
      </c>
      <c r="X9" s="58">
        <v>21000</v>
      </c>
      <c r="Y9" s="58">
        <v>0</v>
      </c>
      <c r="Z9" s="58">
        <v>21000</v>
      </c>
      <c r="AA9" s="58">
        <v>0</v>
      </c>
      <c r="AB9" s="59">
        <f t="shared" si="2"/>
        <v>147000</v>
      </c>
      <c r="AC9" s="57" t="s">
        <v>58</v>
      </c>
      <c r="AD9" s="58">
        <v>21000</v>
      </c>
      <c r="AE9" s="60">
        <v>0</v>
      </c>
      <c r="AF9" s="60">
        <v>0</v>
      </c>
      <c r="AG9" s="60">
        <v>0</v>
      </c>
      <c r="AH9" s="60">
        <v>0</v>
      </c>
      <c r="AI9" s="60">
        <v>0</v>
      </c>
      <c r="AJ9" s="60">
        <v>0</v>
      </c>
      <c r="AK9" s="60">
        <v>0</v>
      </c>
      <c r="AL9" s="60">
        <v>0</v>
      </c>
      <c r="AM9" s="60">
        <v>0</v>
      </c>
      <c r="AN9" s="60">
        <v>0</v>
      </c>
      <c r="AO9" s="60">
        <v>0</v>
      </c>
      <c r="AP9" s="59">
        <f t="shared" si="7"/>
        <v>21000</v>
      </c>
    </row>
    <row r="10" spans="1:42" x14ac:dyDescent="0.35">
      <c r="A10" s="57" t="s">
        <v>59</v>
      </c>
      <c r="B10" s="58">
        <v>0</v>
      </c>
      <c r="C10" s="58">
        <v>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9">
        <f>SUM(B10:M10)</f>
        <v>0</v>
      </c>
      <c r="O10" s="57" t="s">
        <v>59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B10" s="59">
        <f t="shared" si="2"/>
        <v>0</v>
      </c>
      <c r="AC10" s="57" t="s">
        <v>59</v>
      </c>
      <c r="AD10" s="58">
        <v>0</v>
      </c>
      <c r="AE10" s="60">
        <v>0</v>
      </c>
      <c r="AF10" s="60">
        <v>0</v>
      </c>
      <c r="AG10" s="60">
        <v>0</v>
      </c>
      <c r="AH10" s="60">
        <v>0</v>
      </c>
      <c r="AI10" s="60">
        <v>0</v>
      </c>
      <c r="AJ10" s="60">
        <v>0</v>
      </c>
      <c r="AK10" s="60">
        <v>0</v>
      </c>
      <c r="AL10" s="60">
        <v>0</v>
      </c>
      <c r="AM10" s="60">
        <v>0</v>
      </c>
      <c r="AN10" s="60">
        <v>0</v>
      </c>
      <c r="AO10" s="60">
        <v>0</v>
      </c>
      <c r="AP10" s="59">
        <f>SUM(AD10:AO10)</f>
        <v>0</v>
      </c>
    </row>
    <row r="11" spans="1:42" x14ac:dyDescent="0.35">
      <c r="A11" s="57" t="s">
        <v>19</v>
      </c>
      <c r="B11" s="58">
        <v>51673.218000000001</v>
      </c>
      <c r="C11" s="58">
        <v>206793</v>
      </c>
      <c r="D11" s="58">
        <v>170905</v>
      </c>
      <c r="E11" s="58">
        <v>281181</v>
      </c>
      <c r="F11" s="58">
        <v>233990</v>
      </c>
      <c r="G11" s="58">
        <v>68072</v>
      </c>
      <c r="H11" s="58">
        <v>210773</v>
      </c>
      <c r="I11" s="58">
        <v>152969</v>
      </c>
      <c r="J11" s="58">
        <v>238001</v>
      </c>
      <c r="K11" s="58">
        <v>193848</v>
      </c>
      <c r="L11" s="58">
        <v>93532</v>
      </c>
      <c r="M11" s="58">
        <v>74682</v>
      </c>
      <c r="N11" s="59">
        <f>SUM(B11:M11)</f>
        <v>1976419.2179999999</v>
      </c>
      <c r="O11" s="57" t="s">
        <v>19</v>
      </c>
      <c r="P11" s="58">
        <v>72467.913</v>
      </c>
      <c r="Q11" s="58">
        <v>98579.286999999997</v>
      </c>
      <c r="R11" s="58">
        <v>288249.005</v>
      </c>
      <c r="S11" s="58">
        <v>159498.26300000001</v>
      </c>
      <c r="T11" s="58">
        <v>196654.51699999999</v>
      </c>
      <c r="U11" s="58">
        <v>300346.39</v>
      </c>
      <c r="V11" s="58">
        <v>323127.27299999999</v>
      </c>
      <c r="W11" s="58">
        <v>256654.51699999999</v>
      </c>
      <c r="X11" s="58">
        <v>161171.584</v>
      </c>
      <c r="Y11" s="58">
        <v>161226.46</v>
      </c>
      <c r="Z11" s="58">
        <v>119561.125</v>
      </c>
      <c r="AA11" s="58">
        <v>103504.266</v>
      </c>
      <c r="AB11" s="59">
        <f t="shared" si="2"/>
        <v>2241040.5999999996</v>
      </c>
      <c r="AC11" s="57" t="s">
        <v>19</v>
      </c>
      <c r="AD11" s="58">
        <v>72467.913</v>
      </c>
      <c r="AE11" s="60">
        <v>0</v>
      </c>
      <c r="AF11" s="60">
        <v>0</v>
      </c>
      <c r="AG11" s="60">
        <v>0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60">
        <v>0</v>
      </c>
      <c r="AN11" s="60">
        <v>0</v>
      </c>
      <c r="AO11" s="60">
        <v>0</v>
      </c>
      <c r="AP11" s="59">
        <f>SUM(AD11:AO11)</f>
        <v>72467.913</v>
      </c>
    </row>
    <row r="12" spans="1:42" x14ac:dyDescent="0.35">
      <c r="A12" s="57" t="s">
        <v>18</v>
      </c>
      <c r="B12" s="58">
        <v>91547.141000000003</v>
      </c>
      <c r="C12" s="58">
        <v>95220</v>
      </c>
      <c r="D12" s="58">
        <v>68171</v>
      </c>
      <c r="E12" s="58">
        <v>51451</v>
      </c>
      <c r="F12" s="58">
        <v>79778</v>
      </c>
      <c r="G12" s="58">
        <v>49781</v>
      </c>
      <c r="H12" s="58">
        <v>38293</v>
      </c>
      <c r="I12" s="58">
        <v>79778</v>
      </c>
      <c r="J12" s="58">
        <v>36378</v>
      </c>
      <c r="K12" s="58">
        <v>49781</v>
      </c>
      <c r="L12" s="58">
        <v>34378</v>
      </c>
      <c r="M12" s="58">
        <v>43399</v>
      </c>
      <c r="N12" s="59">
        <f t="shared" si="8"/>
        <v>717955.14100000006</v>
      </c>
      <c r="O12" s="57" t="s">
        <v>18</v>
      </c>
      <c r="P12" s="58">
        <v>22365.4</v>
      </c>
      <c r="Q12" s="58">
        <v>43397.599999999999</v>
      </c>
      <c r="R12" s="58">
        <v>37653.800000000003</v>
      </c>
      <c r="S12" s="58">
        <v>99559.2</v>
      </c>
      <c r="T12" s="58">
        <v>79775</v>
      </c>
      <c r="U12" s="58">
        <v>49779.6</v>
      </c>
      <c r="V12" s="58">
        <v>38292</v>
      </c>
      <c r="W12" s="58">
        <v>79775</v>
      </c>
      <c r="X12" s="58">
        <v>36377.4</v>
      </c>
      <c r="Y12" s="58">
        <v>49779.6</v>
      </c>
      <c r="Z12" s="58">
        <v>36377.4</v>
      </c>
      <c r="AA12" s="58">
        <v>43397.599999999999</v>
      </c>
      <c r="AB12" s="59">
        <f t="shared" si="2"/>
        <v>616529.6</v>
      </c>
      <c r="AC12" s="57" t="s">
        <v>18</v>
      </c>
      <c r="AD12" s="58">
        <v>22365.4</v>
      </c>
      <c r="AE12" s="60">
        <v>0</v>
      </c>
      <c r="AF12" s="60">
        <v>0</v>
      </c>
      <c r="AG12" s="60">
        <v>0</v>
      </c>
      <c r="AH12" s="60">
        <v>0</v>
      </c>
      <c r="AI12" s="60">
        <v>0</v>
      </c>
      <c r="AJ12" s="60">
        <v>0</v>
      </c>
      <c r="AK12" s="60">
        <v>0</v>
      </c>
      <c r="AL12" s="60">
        <v>0</v>
      </c>
      <c r="AM12" s="60">
        <v>0</v>
      </c>
      <c r="AN12" s="60">
        <v>0</v>
      </c>
      <c r="AO12" s="60">
        <v>0</v>
      </c>
      <c r="AP12" s="59">
        <f t="shared" si="7"/>
        <v>22365.4</v>
      </c>
    </row>
    <row r="13" spans="1:42" x14ac:dyDescent="0.35">
      <c r="A13" s="34" t="s">
        <v>7</v>
      </c>
      <c r="B13" s="54">
        <f t="shared" ref="B13:M13" si="9">SUM(B14:B21)</f>
        <v>291015.18800000002</v>
      </c>
      <c r="C13" s="54">
        <f t="shared" si="9"/>
        <v>349897</v>
      </c>
      <c r="D13" s="54">
        <f t="shared" si="9"/>
        <v>474051</v>
      </c>
      <c r="E13" s="54">
        <f t="shared" si="9"/>
        <v>395568</v>
      </c>
      <c r="F13" s="54">
        <f t="shared" si="9"/>
        <v>498297</v>
      </c>
      <c r="G13" s="54">
        <f t="shared" si="9"/>
        <v>703849</v>
      </c>
      <c r="H13" s="54">
        <f t="shared" si="9"/>
        <v>473398</v>
      </c>
      <c r="I13" s="54">
        <f t="shared" si="9"/>
        <v>480159</v>
      </c>
      <c r="J13" s="54">
        <f t="shared" si="9"/>
        <v>363281</v>
      </c>
      <c r="K13" s="54">
        <f t="shared" si="9"/>
        <v>413918</v>
      </c>
      <c r="L13" s="54">
        <f t="shared" si="9"/>
        <v>230468</v>
      </c>
      <c r="M13" s="54">
        <f t="shared" si="9"/>
        <v>192523</v>
      </c>
      <c r="N13" s="55">
        <f t="shared" si="8"/>
        <v>4866424.1880000001</v>
      </c>
      <c r="O13" s="34" t="s">
        <v>7</v>
      </c>
      <c r="P13" s="54">
        <f t="shared" ref="P13:AA13" si="10">SUM(P14:P21)</f>
        <v>312056.63699999999</v>
      </c>
      <c r="Q13" s="54">
        <f t="shared" si="10"/>
        <v>424024.45299999998</v>
      </c>
      <c r="R13" s="54">
        <f t="shared" si="10"/>
        <v>437965.908</v>
      </c>
      <c r="S13" s="54">
        <f t="shared" si="10"/>
        <v>449341.91099999996</v>
      </c>
      <c r="T13" s="54">
        <f t="shared" si="10"/>
        <v>484670.32300000003</v>
      </c>
      <c r="U13" s="54">
        <f t="shared" si="10"/>
        <v>475057.86600000004</v>
      </c>
      <c r="V13" s="54">
        <f t="shared" si="10"/>
        <v>452080.70700000005</v>
      </c>
      <c r="W13" s="54">
        <f t="shared" si="10"/>
        <v>413167.95300000004</v>
      </c>
      <c r="X13" s="54">
        <f t="shared" si="10"/>
        <v>373904.03599999996</v>
      </c>
      <c r="Y13" s="54">
        <f t="shared" si="10"/>
        <v>411373.81299999997</v>
      </c>
      <c r="Z13" s="54">
        <f t="shared" si="10"/>
        <v>272114.57499999995</v>
      </c>
      <c r="AA13" s="54">
        <f t="shared" si="10"/>
        <v>246455.23300000001</v>
      </c>
      <c r="AB13" s="55">
        <f t="shared" si="2"/>
        <v>4752213.415</v>
      </c>
      <c r="AC13" s="34" t="s">
        <v>7</v>
      </c>
      <c r="AD13" s="54">
        <f t="shared" ref="AD13:AO13" si="11">SUM(AD14:AD21)</f>
        <v>312056.63699999999</v>
      </c>
      <c r="AE13" s="56">
        <f t="shared" si="11"/>
        <v>0</v>
      </c>
      <c r="AF13" s="56">
        <f t="shared" si="11"/>
        <v>0</v>
      </c>
      <c r="AG13" s="56">
        <f t="shared" si="11"/>
        <v>0</v>
      </c>
      <c r="AH13" s="56">
        <f t="shared" si="11"/>
        <v>0</v>
      </c>
      <c r="AI13" s="56">
        <f t="shared" si="11"/>
        <v>0</v>
      </c>
      <c r="AJ13" s="56">
        <f t="shared" si="11"/>
        <v>0</v>
      </c>
      <c r="AK13" s="56">
        <f t="shared" si="11"/>
        <v>0</v>
      </c>
      <c r="AL13" s="56">
        <f t="shared" si="11"/>
        <v>0</v>
      </c>
      <c r="AM13" s="56">
        <f t="shared" si="11"/>
        <v>0</v>
      </c>
      <c r="AN13" s="56">
        <f t="shared" si="11"/>
        <v>0</v>
      </c>
      <c r="AO13" s="56">
        <f t="shared" si="11"/>
        <v>0</v>
      </c>
      <c r="AP13" s="55">
        <f t="shared" si="7"/>
        <v>312056.63699999999</v>
      </c>
    </row>
    <row r="14" spans="1:42" x14ac:dyDescent="0.35">
      <c r="A14" s="57" t="s">
        <v>27</v>
      </c>
      <c r="B14" s="58">
        <v>0</v>
      </c>
      <c r="C14" s="58">
        <v>5035</v>
      </c>
      <c r="D14" s="58">
        <v>0</v>
      </c>
      <c r="E14" s="58">
        <v>5000</v>
      </c>
      <c r="F14" s="58">
        <v>0</v>
      </c>
      <c r="G14" s="58">
        <v>5000</v>
      </c>
      <c r="H14" s="58">
        <v>0</v>
      </c>
      <c r="I14" s="58">
        <v>4000</v>
      </c>
      <c r="J14" s="58">
        <v>0</v>
      </c>
      <c r="K14" s="58">
        <v>0</v>
      </c>
      <c r="L14" s="58">
        <v>5000</v>
      </c>
      <c r="M14" s="58">
        <v>0</v>
      </c>
      <c r="N14" s="59">
        <f t="shared" si="8"/>
        <v>24035</v>
      </c>
      <c r="O14" s="57" t="s">
        <v>27</v>
      </c>
      <c r="P14" s="58">
        <v>0</v>
      </c>
      <c r="Q14" s="58">
        <v>5000</v>
      </c>
      <c r="R14" s="58">
        <v>0</v>
      </c>
      <c r="S14" s="58">
        <v>5000</v>
      </c>
      <c r="T14" s="58">
        <v>0</v>
      </c>
      <c r="U14" s="58">
        <v>5000</v>
      </c>
      <c r="V14" s="58">
        <v>0</v>
      </c>
      <c r="W14" s="58">
        <v>5500</v>
      </c>
      <c r="X14" s="58">
        <v>0</v>
      </c>
      <c r="Y14" s="58">
        <v>0</v>
      </c>
      <c r="Z14" s="58">
        <v>5000</v>
      </c>
      <c r="AA14" s="58">
        <v>0</v>
      </c>
      <c r="AB14" s="59">
        <f t="shared" ref="AB14:AB21" si="12">SUM(P14:AA14)</f>
        <v>25500</v>
      </c>
      <c r="AC14" s="57" t="s">
        <v>27</v>
      </c>
      <c r="AD14" s="58">
        <v>0</v>
      </c>
      <c r="AE14" s="60">
        <v>0</v>
      </c>
      <c r="AF14" s="60">
        <v>0</v>
      </c>
      <c r="AG14" s="60">
        <v>0</v>
      </c>
      <c r="AH14" s="60">
        <v>0</v>
      </c>
      <c r="AI14" s="60">
        <v>0</v>
      </c>
      <c r="AJ14" s="60">
        <v>0</v>
      </c>
      <c r="AK14" s="60">
        <v>0</v>
      </c>
      <c r="AL14" s="60">
        <v>0</v>
      </c>
      <c r="AM14" s="60">
        <v>0</v>
      </c>
      <c r="AN14" s="60">
        <v>0</v>
      </c>
      <c r="AO14" s="60">
        <v>0</v>
      </c>
      <c r="AP14" s="59">
        <f t="shared" si="7"/>
        <v>0</v>
      </c>
    </row>
    <row r="15" spans="1:42" x14ac:dyDescent="0.35">
      <c r="A15" s="57" t="s">
        <v>29</v>
      </c>
      <c r="B15" s="58">
        <v>177373.93900000001</v>
      </c>
      <c r="C15" s="58">
        <v>202032</v>
      </c>
      <c r="D15" s="58">
        <v>286837</v>
      </c>
      <c r="E15" s="58">
        <v>204363</v>
      </c>
      <c r="F15" s="58">
        <v>295056</v>
      </c>
      <c r="G15" s="58">
        <v>470703</v>
      </c>
      <c r="H15" s="58">
        <v>302867</v>
      </c>
      <c r="I15" s="58">
        <v>259526</v>
      </c>
      <c r="J15" s="58">
        <v>230978</v>
      </c>
      <c r="K15" s="58">
        <v>226377</v>
      </c>
      <c r="L15" s="58">
        <v>70954</v>
      </c>
      <c r="M15" s="58">
        <v>32367</v>
      </c>
      <c r="N15" s="59">
        <f t="shared" si="8"/>
        <v>2759433.9390000002</v>
      </c>
      <c r="O15" s="57" t="s">
        <v>29</v>
      </c>
      <c r="P15" s="58">
        <v>47149.014000000003</v>
      </c>
      <c r="Q15" s="58">
        <v>121134.61599999999</v>
      </c>
      <c r="R15" s="58">
        <v>207055.114</v>
      </c>
      <c r="S15" s="58">
        <v>256781.68100000001</v>
      </c>
      <c r="T15" s="58">
        <v>308688.22100000002</v>
      </c>
      <c r="U15" s="58">
        <v>340670.78600000002</v>
      </c>
      <c r="V15" s="58">
        <v>265648.44900000002</v>
      </c>
      <c r="W15" s="58">
        <v>215389.21400000001</v>
      </c>
      <c r="X15" s="58">
        <v>164929.57399999999</v>
      </c>
      <c r="Y15" s="58">
        <v>155018.049</v>
      </c>
      <c r="Z15" s="58">
        <v>116699.088</v>
      </c>
      <c r="AA15" s="58">
        <v>73595.157999999996</v>
      </c>
      <c r="AB15" s="59">
        <f t="shared" si="12"/>
        <v>2272758.9639999997</v>
      </c>
      <c r="AC15" s="57" t="s">
        <v>29</v>
      </c>
      <c r="AD15" s="58">
        <v>47149.014000000003</v>
      </c>
      <c r="AE15" s="60">
        <v>0</v>
      </c>
      <c r="AF15" s="60">
        <v>0</v>
      </c>
      <c r="AG15" s="60">
        <v>0</v>
      </c>
      <c r="AH15" s="60">
        <v>0</v>
      </c>
      <c r="AI15" s="60">
        <v>0</v>
      </c>
      <c r="AJ15" s="60">
        <v>0</v>
      </c>
      <c r="AK15" s="60">
        <v>0</v>
      </c>
      <c r="AL15" s="60">
        <v>0</v>
      </c>
      <c r="AM15" s="60">
        <v>0</v>
      </c>
      <c r="AN15" s="60">
        <v>0</v>
      </c>
      <c r="AO15" s="60">
        <v>0</v>
      </c>
      <c r="AP15" s="59">
        <f t="shared" si="7"/>
        <v>47149.014000000003</v>
      </c>
    </row>
    <row r="16" spans="1:42" x14ac:dyDescent="0.35">
      <c r="A16" s="57" t="s">
        <v>35</v>
      </c>
      <c r="B16" s="58">
        <v>0</v>
      </c>
      <c r="C16" s="58">
        <v>0</v>
      </c>
      <c r="D16" s="58">
        <v>36</v>
      </c>
      <c r="E16" s="58">
        <v>0</v>
      </c>
      <c r="F16" s="58">
        <v>0</v>
      </c>
      <c r="G16" s="58">
        <v>36</v>
      </c>
      <c r="H16" s="58">
        <v>0</v>
      </c>
      <c r="I16" s="58">
        <v>0</v>
      </c>
      <c r="J16" s="58">
        <v>36</v>
      </c>
      <c r="K16" s="58">
        <v>0</v>
      </c>
      <c r="L16" s="58">
        <v>0</v>
      </c>
      <c r="M16" s="58">
        <v>36</v>
      </c>
      <c r="N16" s="59">
        <f t="shared" si="8"/>
        <v>144</v>
      </c>
      <c r="O16" s="57" t="s">
        <v>35</v>
      </c>
      <c r="P16" s="58">
        <v>0</v>
      </c>
      <c r="Q16" s="58">
        <v>0</v>
      </c>
      <c r="R16" s="58">
        <v>36</v>
      </c>
      <c r="S16" s="58">
        <v>0</v>
      </c>
      <c r="T16" s="58">
        <v>0</v>
      </c>
      <c r="U16" s="58">
        <v>36</v>
      </c>
      <c r="V16" s="58">
        <v>0</v>
      </c>
      <c r="W16" s="58">
        <v>0</v>
      </c>
      <c r="X16" s="58">
        <v>36</v>
      </c>
      <c r="Y16" s="58">
        <v>0</v>
      </c>
      <c r="Z16" s="58">
        <v>0</v>
      </c>
      <c r="AA16" s="58">
        <v>36</v>
      </c>
      <c r="AB16" s="59">
        <f t="shared" si="12"/>
        <v>144</v>
      </c>
      <c r="AC16" s="57" t="s">
        <v>35</v>
      </c>
      <c r="AD16" s="58">
        <v>0</v>
      </c>
      <c r="AE16" s="60">
        <v>0</v>
      </c>
      <c r="AF16" s="60">
        <v>0</v>
      </c>
      <c r="AG16" s="60">
        <v>0</v>
      </c>
      <c r="AH16" s="60">
        <v>0</v>
      </c>
      <c r="AI16" s="60">
        <v>0</v>
      </c>
      <c r="AJ16" s="60">
        <v>0</v>
      </c>
      <c r="AK16" s="60">
        <v>0</v>
      </c>
      <c r="AL16" s="60">
        <v>0</v>
      </c>
      <c r="AM16" s="60">
        <v>0</v>
      </c>
      <c r="AN16" s="60">
        <v>0</v>
      </c>
      <c r="AO16" s="60">
        <v>0</v>
      </c>
      <c r="AP16" s="59">
        <f t="shared" si="7"/>
        <v>0</v>
      </c>
    </row>
    <row r="17" spans="1:42" x14ac:dyDescent="0.35">
      <c r="A17" s="57" t="s">
        <v>33</v>
      </c>
      <c r="B17" s="58">
        <v>14490</v>
      </c>
      <c r="C17" s="58">
        <v>38295</v>
      </c>
      <c r="D17" s="58">
        <v>28005</v>
      </c>
      <c r="E17" s="58">
        <v>34642</v>
      </c>
      <c r="F17" s="58">
        <v>65242</v>
      </c>
      <c r="G17" s="58">
        <v>15642</v>
      </c>
      <c r="H17" s="58">
        <v>15642</v>
      </c>
      <c r="I17" s="58">
        <v>39342</v>
      </c>
      <c r="J17" s="58">
        <v>10642</v>
      </c>
      <c r="K17" s="58">
        <v>14142</v>
      </c>
      <c r="L17" s="58">
        <v>9642</v>
      </c>
      <c r="M17" s="58">
        <v>33342</v>
      </c>
      <c r="N17" s="59">
        <f t="shared" si="8"/>
        <v>319068</v>
      </c>
      <c r="O17" s="57" t="s">
        <v>33</v>
      </c>
      <c r="P17" s="58">
        <v>20000</v>
      </c>
      <c r="Q17" s="58">
        <v>35300</v>
      </c>
      <c r="R17" s="58">
        <v>30500</v>
      </c>
      <c r="S17" s="58">
        <v>36000</v>
      </c>
      <c r="T17" s="58">
        <v>18600</v>
      </c>
      <c r="U17" s="58">
        <v>10000</v>
      </c>
      <c r="V17" s="58">
        <v>10000</v>
      </c>
      <c r="W17" s="58">
        <v>27700</v>
      </c>
      <c r="X17" s="58">
        <v>38000</v>
      </c>
      <c r="Y17" s="58">
        <v>21000</v>
      </c>
      <c r="Z17" s="58">
        <v>30500</v>
      </c>
      <c r="AA17" s="58">
        <v>19200</v>
      </c>
      <c r="AB17" s="59">
        <f t="shared" si="12"/>
        <v>296800</v>
      </c>
      <c r="AC17" s="57" t="s">
        <v>33</v>
      </c>
      <c r="AD17" s="58">
        <v>20000</v>
      </c>
      <c r="AE17" s="60">
        <v>0</v>
      </c>
      <c r="AF17" s="60">
        <v>0</v>
      </c>
      <c r="AG17" s="60">
        <v>0</v>
      </c>
      <c r="AH17" s="60">
        <v>0</v>
      </c>
      <c r="AI17" s="60">
        <v>0</v>
      </c>
      <c r="AJ17" s="60">
        <v>0</v>
      </c>
      <c r="AK17" s="60">
        <v>0</v>
      </c>
      <c r="AL17" s="60">
        <v>0</v>
      </c>
      <c r="AM17" s="60">
        <v>0</v>
      </c>
      <c r="AN17" s="60">
        <v>0</v>
      </c>
      <c r="AO17" s="60">
        <v>0</v>
      </c>
      <c r="AP17" s="59">
        <f t="shared" si="7"/>
        <v>20000</v>
      </c>
    </row>
    <row r="18" spans="1:42" x14ac:dyDescent="0.35">
      <c r="A18" s="57" t="s">
        <v>31</v>
      </c>
      <c r="B18" s="58">
        <v>22909.892</v>
      </c>
      <c r="C18" s="58">
        <v>25668</v>
      </c>
      <c r="D18" s="58">
        <v>20532</v>
      </c>
      <c r="E18" s="58">
        <v>20000</v>
      </c>
      <c r="F18" s="58">
        <v>38000</v>
      </c>
      <c r="G18" s="58">
        <v>20000</v>
      </c>
      <c r="H18" s="58">
        <v>20000</v>
      </c>
      <c r="I18" s="58">
        <v>19200</v>
      </c>
      <c r="J18" s="58">
        <v>10000</v>
      </c>
      <c r="K18" s="58">
        <v>31000</v>
      </c>
      <c r="L18" s="58">
        <v>0</v>
      </c>
      <c r="M18" s="58">
        <v>51700</v>
      </c>
      <c r="N18" s="59">
        <f t="shared" si="8"/>
        <v>279009.89199999999</v>
      </c>
      <c r="O18" s="57" t="s">
        <v>31</v>
      </c>
      <c r="P18" s="58">
        <v>30000</v>
      </c>
      <c r="Q18" s="58">
        <v>28300</v>
      </c>
      <c r="R18" s="58">
        <v>23700</v>
      </c>
      <c r="S18" s="58">
        <v>30000</v>
      </c>
      <c r="T18" s="58">
        <v>35500</v>
      </c>
      <c r="U18" s="58">
        <v>20000</v>
      </c>
      <c r="V18" s="58">
        <v>20000</v>
      </c>
      <c r="W18" s="58">
        <v>19200</v>
      </c>
      <c r="X18" s="58">
        <v>10000</v>
      </c>
      <c r="Y18" s="58">
        <v>31000</v>
      </c>
      <c r="Z18" s="58">
        <v>0</v>
      </c>
      <c r="AA18" s="58">
        <v>35500</v>
      </c>
      <c r="AB18" s="59">
        <f t="shared" si="12"/>
        <v>283200</v>
      </c>
      <c r="AC18" s="57" t="s">
        <v>31</v>
      </c>
      <c r="AD18" s="58">
        <v>30000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  <c r="AK18" s="60">
        <v>0</v>
      </c>
      <c r="AL18" s="60">
        <v>0</v>
      </c>
      <c r="AM18" s="60">
        <v>0</v>
      </c>
      <c r="AN18" s="60">
        <v>0</v>
      </c>
      <c r="AO18" s="60">
        <v>0</v>
      </c>
      <c r="AP18" s="59">
        <f t="shared" si="7"/>
        <v>30000</v>
      </c>
    </row>
    <row r="19" spans="1:42" x14ac:dyDescent="0.35">
      <c r="A19" s="57" t="s">
        <v>28</v>
      </c>
      <c r="B19" s="58">
        <v>0</v>
      </c>
      <c r="C19" s="58">
        <v>0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9">
        <f>SUM(B19:M19)</f>
        <v>0</v>
      </c>
      <c r="O19" s="57" t="s">
        <v>28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59">
        <f>SUM(P19:AA19)</f>
        <v>0</v>
      </c>
      <c r="AC19" s="57" t="s">
        <v>28</v>
      </c>
      <c r="AD19" s="58">
        <v>0</v>
      </c>
      <c r="AE19" s="60">
        <v>0</v>
      </c>
      <c r="AF19" s="60">
        <v>0</v>
      </c>
      <c r="AG19" s="60">
        <v>0</v>
      </c>
      <c r="AH19" s="60">
        <v>0</v>
      </c>
      <c r="AI19" s="60">
        <v>0</v>
      </c>
      <c r="AJ19" s="60">
        <v>0</v>
      </c>
      <c r="AK19" s="60">
        <v>0</v>
      </c>
      <c r="AL19" s="60">
        <v>0</v>
      </c>
      <c r="AM19" s="60">
        <v>0</v>
      </c>
      <c r="AN19" s="60">
        <v>0</v>
      </c>
      <c r="AO19" s="60">
        <v>0</v>
      </c>
      <c r="AP19" s="59">
        <f>SUM(AD19:AO19)</f>
        <v>0</v>
      </c>
    </row>
    <row r="20" spans="1:42" x14ac:dyDescent="0.35">
      <c r="A20" s="57" t="s">
        <v>60</v>
      </c>
      <c r="B20" s="58">
        <v>9208.4670000000006</v>
      </c>
      <c r="C20" s="58">
        <v>0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9">
        <f t="shared" si="8"/>
        <v>9208.4670000000006</v>
      </c>
      <c r="O20" s="57" t="s">
        <v>60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  <c r="AA20" s="58">
        <v>0</v>
      </c>
      <c r="AB20" s="59">
        <f t="shared" si="12"/>
        <v>0</v>
      </c>
      <c r="AC20" s="57" t="s">
        <v>60</v>
      </c>
      <c r="AD20" s="58">
        <v>0</v>
      </c>
      <c r="AE20" s="60">
        <v>0</v>
      </c>
      <c r="AF20" s="60">
        <v>0</v>
      </c>
      <c r="AG20" s="60">
        <v>0</v>
      </c>
      <c r="AH20" s="60">
        <v>0</v>
      </c>
      <c r="AI20" s="60">
        <v>0</v>
      </c>
      <c r="AJ20" s="60">
        <v>0</v>
      </c>
      <c r="AK20" s="60">
        <v>0</v>
      </c>
      <c r="AL20" s="60">
        <v>0</v>
      </c>
      <c r="AM20" s="60">
        <v>0</v>
      </c>
      <c r="AN20" s="60">
        <v>0</v>
      </c>
      <c r="AO20" s="60">
        <v>0</v>
      </c>
      <c r="AP20" s="59">
        <f t="shared" si="7"/>
        <v>0</v>
      </c>
    </row>
    <row r="21" spans="1:42" x14ac:dyDescent="0.35">
      <c r="A21" s="57" t="s">
        <v>25</v>
      </c>
      <c r="B21" s="58">
        <v>67032.89</v>
      </c>
      <c r="C21" s="58">
        <v>78867</v>
      </c>
      <c r="D21" s="58">
        <v>138641</v>
      </c>
      <c r="E21" s="58">
        <v>131563</v>
      </c>
      <c r="F21" s="58">
        <v>99999</v>
      </c>
      <c r="G21" s="58">
        <v>192468</v>
      </c>
      <c r="H21" s="58">
        <v>134889</v>
      </c>
      <c r="I21" s="58">
        <v>158091</v>
      </c>
      <c r="J21" s="58">
        <v>111625</v>
      </c>
      <c r="K21" s="58">
        <v>142399</v>
      </c>
      <c r="L21" s="58">
        <v>144872</v>
      </c>
      <c r="M21" s="58">
        <v>75078</v>
      </c>
      <c r="N21" s="59">
        <f t="shared" si="8"/>
        <v>1475524.8900000001</v>
      </c>
      <c r="O21" s="57" t="s">
        <v>25</v>
      </c>
      <c r="P21" s="58">
        <v>214907.62299999999</v>
      </c>
      <c r="Q21" s="58">
        <v>234289.837</v>
      </c>
      <c r="R21" s="58">
        <v>176674.79399999999</v>
      </c>
      <c r="S21" s="58">
        <v>121560.23</v>
      </c>
      <c r="T21" s="58">
        <v>121882.102</v>
      </c>
      <c r="U21" s="58">
        <v>99351.08</v>
      </c>
      <c r="V21" s="58">
        <v>156432.258</v>
      </c>
      <c r="W21" s="58">
        <v>145378.739</v>
      </c>
      <c r="X21" s="58">
        <v>160938.462</v>
      </c>
      <c r="Y21" s="58">
        <v>204355.764</v>
      </c>
      <c r="Z21" s="58">
        <v>119915.48699999999</v>
      </c>
      <c r="AA21" s="58">
        <v>118124.075</v>
      </c>
      <c r="AB21" s="59">
        <f t="shared" si="12"/>
        <v>1873810.4509999999</v>
      </c>
      <c r="AC21" s="57" t="s">
        <v>25</v>
      </c>
      <c r="AD21" s="58">
        <v>214907.62299999999</v>
      </c>
      <c r="AE21" s="60">
        <v>0</v>
      </c>
      <c r="AF21" s="60">
        <v>0</v>
      </c>
      <c r="AG21" s="60">
        <v>0</v>
      </c>
      <c r="AH21" s="60">
        <v>0</v>
      </c>
      <c r="AI21" s="60">
        <v>0</v>
      </c>
      <c r="AJ21" s="60">
        <v>0</v>
      </c>
      <c r="AK21" s="60">
        <v>0</v>
      </c>
      <c r="AL21" s="60">
        <v>0</v>
      </c>
      <c r="AM21" s="60">
        <v>0</v>
      </c>
      <c r="AN21" s="60">
        <v>0</v>
      </c>
      <c r="AO21" s="60">
        <v>0</v>
      </c>
      <c r="AP21" s="59">
        <f t="shared" si="7"/>
        <v>214907.62299999999</v>
      </c>
    </row>
  </sheetData>
  <mergeCells count="9">
    <mergeCell ref="N3:N4"/>
    <mergeCell ref="AB3:AB4"/>
    <mergeCell ref="AP3:AP4"/>
    <mergeCell ref="A1:N1"/>
    <mergeCell ref="O1:AB1"/>
    <mergeCell ref="AC1:AP1"/>
    <mergeCell ref="B2:N2"/>
    <mergeCell ref="P2:AB2"/>
    <mergeCell ref="AD2:AP2"/>
  </mergeCells>
  <pageMargins left="0.70866141732283472" right="0.70866141732283472" top="0.74803149606299213" bottom="0.74803149606299213" header="0.31496062992125984" footer="0.31496062992125984"/>
  <pageSetup scale="64" fitToWidth="3" orientation="landscape" r:id="rId1"/>
  <colBreaks count="1" manualBreakCount="1">
    <brk id="14" max="1048575" man="1"/>
  </colBreaks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2F2C4BDC43241B713830B591D0982" ma:contentTypeVersion="12" ma:contentTypeDescription="Create a new document." ma:contentTypeScope="" ma:versionID="dcca2534df89f660edbabe0c325f0c16">
  <xsd:schema xmlns:xsd="http://www.w3.org/2001/XMLSchema" xmlns:xs="http://www.w3.org/2001/XMLSchema" xmlns:p="http://schemas.microsoft.com/office/2006/metadata/properties" xmlns:ns2="3a50a144-d77b-4747-b2dc-a6f6391df5a9" xmlns:ns3="2b0687b9-64c9-4187-a173-a9a026029f2d" targetNamespace="http://schemas.microsoft.com/office/2006/metadata/properties" ma:root="true" ma:fieldsID="d1e23fd31d2856da218abdbc7e2443d3" ns2:_="" ns3:_="">
    <xsd:import namespace="3a50a144-d77b-4747-b2dc-a6f6391df5a9"/>
    <xsd:import namespace="2b0687b9-64c9-4187-a173-a9a026029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0a144-d77b-4747-b2dc-a6f6391df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87b9-64c9-4187-a173-a9a026029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98A8EC-34ED-440B-BB9B-00C486827E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738433-F7EB-47E3-9016-7EE14EC617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50a144-d77b-4747-b2dc-a6f6391df5a9"/>
    <ds:schemaRef ds:uri="2b0687b9-64c9-4187-a173-a9a026029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8EC82F-A41B-4EE0-8862-345DADB23B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Region</vt:lpstr>
      <vt:lpstr>Country</vt:lpstr>
      <vt:lpstr>Grade</vt:lpstr>
      <vt:lpstr>Rail Billings - Nutrien</vt:lpstr>
      <vt:lpstr>Country!Print_Area</vt:lpstr>
      <vt:lpstr>Grade!Print_Area</vt:lpstr>
      <vt:lpstr>Region!Print_Area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2020-02-06T15:50:06Z</dcterms:created>
  <dcterms:modified xsi:type="dcterms:W3CDTF">2022-06-28T16:20:58Z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0x0101005AB2F2C4BDC43241B713830B591D0982</vt:lpwstr>
  </property>
</Properties>
</file>