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 defaultThemeVersion="166925"/>
  <xr:revisionPtr revIDLastSave="1" documentId="8_{4EEA392D-31AC-4B95-B545-503A28013D4D}" xr6:coauthVersionLast="47" xr6:coauthVersionMax="47" xr10:uidLastSave="{EA2F91F8-5E86-3D44-9FDE-B7109B45C866}"/>
  <bookViews>
    <workbookView xWindow="0" yWindow="0" windowWidth="25600" windowHeight="15840" xr2:uid="{DAEEFF96-29D7-4AC2-AD4C-DBF40A47873B}"/>
  </bookViews>
  <sheets>
    <sheet name="Region" sheetId="1" r:id="rId1"/>
    <sheet name="Country" sheetId="2" r:id="rId2"/>
    <sheet name="Grade" sheetId="3" r:id="rId3"/>
    <sheet name="Rail Billings - Nutrien" sheetId="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Country!$A$1:$V$12</definedName>
    <definedName name="_xlnm.Print_Area" localSheetId="2">Grade!$A$1:$U$24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1" i="5" l="1"/>
  <c r="N21" i="5"/>
  <c r="AP20" i="5"/>
  <c r="N20" i="5"/>
  <c r="AP19" i="5"/>
  <c r="N19" i="5"/>
  <c r="AP18" i="5"/>
  <c r="N18" i="5"/>
  <c r="AP17" i="5"/>
  <c r="N17" i="5"/>
  <c r="AP16" i="5"/>
  <c r="N16" i="5"/>
  <c r="AP15" i="5"/>
  <c r="N15" i="5"/>
  <c r="AP14" i="5"/>
  <c r="N14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P13" i="5" s="1"/>
  <c r="AA13" i="5"/>
  <c r="Z13" i="5"/>
  <c r="Y13" i="5"/>
  <c r="X13" i="5"/>
  <c r="W13" i="5"/>
  <c r="V13" i="5"/>
  <c r="U13" i="5"/>
  <c r="T13" i="5"/>
  <c r="S13" i="5"/>
  <c r="R13" i="5"/>
  <c r="Q13" i="5"/>
  <c r="P13" i="5"/>
  <c r="AB13" i="5" s="1"/>
  <c r="M13" i="5"/>
  <c r="L13" i="5"/>
  <c r="K13" i="5"/>
  <c r="J13" i="5"/>
  <c r="I13" i="5"/>
  <c r="H13" i="5"/>
  <c r="G13" i="5"/>
  <c r="F13" i="5"/>
  <c r="N13" i="5" s="1"/>
  <c r="E13" i="5"/>
  <c r="D13" i="5"/>
  <c r="C13" i="5"/>
  <c r="B13" i="5"/>
  <c r="AP12" i="5"/>
  <c r="AB12" i="5"/>
  <c r="N12" i="5"/>
  <c r="AP11" i="5"/>
  <c r="AB11" i="5"/>
  <c r="N11" i="5"/>
  <c r="AP10" i="5"/>
  <c r="AB10" i="5"/>
  <c r="N10" i="5"/>
  <c r="AP9" i="5"/>
  <c r="AB9" i="5"/>
  <c r="N9" i="5"/>
  <c r="AP8" i="5"/>
  <c r="AB8" i="5"/>
  <c r="N8" i="5"/>
  <c r="AP7" i="5"/>
  <c r="AB7" i="5"/>
  <c r="N7" i="5"/>
  <c r="AO6" i="5"/>
  <c r="AO5" i="5" s="1"/>
  <c r="AN6" i="5"/>
  <c r="AM6" i="5"/>
  <c r="AL6" i="5"/>
  <c r="AL5" i="5" s="1"/>
  <c r="AK6" i="5"/>
  <c r="AK5" i="5" s="1"/>
  <c r="AJ6" i="5"/>
  <c r="AJ5" i="5" s="1"/>
  <c r="AI6" i="5"/>
  <c r="AH6" i="5"/>
  <c r="AH5" i="5" s="1"/>
  <c r="AG6" i="5"/>
  <c r="AP6" i="5" s="1"/>
  <c r="AF6" i="5"/>
  <c r="AE6" i="5"/>
  <c r="AD6" i="5"/>
  <c r="AD5" i="5" s="1"/>
  <c r="AA6" i="5"/>
  <c r="AA5" i="5" s="1"/>
  <c r="Z6" i="5"/>
  <c r="Y6" i="5"/>
  <c r="Y5" i="5" s="1"/>
  <c r="X6" i="5"/>
  <c r="X5" i="5" s="1"/>
  <c r="W6" i="5"/>
  <c r="V6" i="5"/>
  <c r="U6" i="5"/>
  <c r="U5" i="5" s="1"/>
  <c r="T6" i="5"/>
  <c r="T5" i="5" s="1"/>
  <c r="S6" i="5"/>
  <c r="S5" i="5" s="1"/>
  <c r="R6" i="5"/>
  <c r="Q6" i="5"/>
  <c r="Q5" i="5" s="1"/>
  <c r="P6" i="5"/>
  <c r="P5" i="5" s="1"/>
  <c r="AB5" i="5" s="1"/>
  <c r="M6" i="5"/>
  <c r="L6" i="5"/>
  <c r="L5" i="5" s="1"/>
  <c r="K6" i="5"/>
  <c r="K5" i="5" s="1"/>
  <c r="J6" i="5"/>
  <c r="J5" i="5" s="1"/>
  <c r="I6" i="5"/>
  <c r="H6" i="5"/>
  <c r="H5" i="5" s="1"/>
  <c r="G6" i="5"/>
  <c r="G5" i="5" s="1"/>
  <c r="F6" i="5"/>
  <c r="E6" i="5"/>
  <c r="D6" i="5"/>
  <c r="D5" i="5" s="1"/>
  <c r="C6" i="5"/>
  <c r="C5" i="5" s="1"/>
  <c r="B6" i="5"/>
  <c r="N6" i="5" s="1"/>
  <c r="AN5" i="5"/>
  <c r="AM5" i="5"/>
  <c r="AI5" i="5"/>
  <c r="AF5" i="5"/>
  <c r="AE5" i="5"/>
  <c r="Z5" i="5"/>
  <c r="W5" i="5"/>
  <c r="V5" i="5"/>
  <c r="R5" i="5"/>
  <c r="M5" i="5"/>
  <c r="I5" i="5"/>
  <c r="F5" i="5"/>
  <c r="E5" i="5"/>
  <c r="AC1" i="5"/>
  <c r="O1" i="5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V23" i="1"/>
  <c r="V22" i="1" s="1"/>
  <c r="U23" i="1"/>
  <c r="U22" i="1" s="1"/>
  <c r="T23" i="1"/>
  <c r="T22" i="1" s="1"/>
  <c r="S23" i="1"/>
  <c r="S22" i="1" s="1"/>
  <c r="R23" i="1"/>
  <c r="Q23" i="1"/>
  <c r="P23" i="1"/>
  <c r="O23" i="1"/>
  <c r="N23" i="1"/>
  <c r="N22" i="1" s="1"/>
  <c r="M23" i="1"/>
  <c r="M22" i="1" s="1"/>
  <c r="L23" i="1"/>
  <c r="L22" i="1" s="1"/>
  <c r="K23" i="1"/>
  <c r="K22" i="1" s="1"/>
  <c r="J23" i="1"/>
  <c r="I23" i="1"/>
  <c r="H23" i="1"/>
  <c r="G23" i="1"/>
  <c r="F23" i="1"/>
  <c r="F22" i="1" s="1"/>
  <c r="E23" i="1"/>
  <c r="E22" i="1" s="1"/>
  <c r="D23" i="1"/>
  <c r="D22" i="1" s="1"/>
  <c r="W22" i="1"/>
  <c r="R22" i="1"/>
  <c r="Q22" i="1"/>
  <c r="P22" i="1"/>
  <c r="O22" i="1"/>
  <c r="J22" i="1"/>
  <c r="I22" i="1"/>
  <c r="H22" i="1"/>
  <c r="G22" i="1"/>
  <c r="B5" i="5" l="1"/>
  <c r="N5" i="5" s="1"/>
  <c r="AB6" i="5"/>
  <c r="AG5" i="5"/>
  <c r="AP5" i="5" s="1"/>
</calcChain>
</file>

<file path=xl/sharedStrings.xml><?xml version="1.0" encoding="utf-8"?>
<sst xmlns="http://schemas.openxmlformats.org/spreadsheetml/2006/main" count="427" uniqueCount="68">
  <si>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</si>
  <si>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</si>
  <si>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</si>
  <si>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</si>
  <si>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All_Grades</t>
  </si>
  <si>
    <t>Asia</t>
  </si>
  <si>
    <t xml:space="preserve">  STD _P</t>
  </si>
  <si>
    <t xml:space="preserve">  PRM _P</t>
  </si>
  <si>
    <t>Latin America</t>
  </si>
  <si>
    <t>Oceania</t>
  </si>
  <si>
    <t>Europe</t>
  </si>
  <si>
    <t>Africa</t>
  </si>
  <si>
    <t>Allocation %:</t>
  </si>
  <si>
    <t>Netback Forecast, by Country</t>
  </si>
  <si>
    <t>Brazil</t>
  </si>
  <si>
    <t>China</t>
  </si>
  <si>
    <t>India</t>
  </si>
  <si>
    <t>Netback Forecast, by Grade</t>
  </si>
  <si>
    <t xml:space="preserve">    RSST</t>
  </si>
  <si>
    <t xml:space="preserve">    ISTD</t>
  </si>
  <si>
    <t xml:space="preserve">    IFSS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</si>
  <si>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</si>
  <si>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</si>
  <si>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</si>
  <si>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</si>
  <si>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</si>
  <si>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</si>
  <si>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</si>
  <si>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</si>
  <si>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</si>
  <si>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</si>
  <si>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</si>
  <si>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</si>
  <si>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</si>
  <si>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</si>
  <si>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</si>
  <si>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</si>
  <si>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</si>
  <si>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</si>
  <si>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2020 Forecasted Rail Billings (MT)</t>
  </si>
  <si>
    <t>2021 Forecasted Rail Billings (MT)</t>
  </si>
  <si>
    <t>2022 Forecasted Rail Billings (MT)</t>
  </si>
  <si>
    <t>Total 
2020</t>
  </si>
  <si>
    <t>Total 
2021</t>
  </si>
  <si>
    <t>Total 
2022</t>
  </si>
  <si>
    <t>Forecast</t>
  </si>
  <si>
    <t>Jan-20 YTD
 Actual</t>
  </si>
  <si>
    <t>Feb-20
 Forecast</t>
  </si>
  <si>
    <t>Mar-20
 Forecast</t>
  </si>
  <si>
    <t>Apr-20
 Forecast</t>
  </si>
  <si>
    <t>May-20
 Forecast</t>
  </si>
  <si>
    <t>Qtr 1 2020 
Forecast</t>
  </si>
  <si>
    <t>Qtr 2 2020 
Forecast</t>
  </si>
  <si>
    <t>Qtr 3 2020 
Forecast</t>
  </si>
  <si>
    <t>Qtr 4 2020 
Forecast</t>
  </si>
  <si>
    <t>2020 
Forecast</t>
  </si>
  <si>
    <t>0.00</t>
  </si>
  <si>
    <t>Feb-20 
Forecast</t>
  </si>
  <si>
    <t>Mar-20 
Forecast</t>
  </si>
  <si>
    <t>Apr-20 
Forecast</t>
  </si>
  <si>
    <t>May-20 
Forecast</t>
  </si>
  <si>
    <t>Two Year Rail Billings Forecast, by Grade - Nutrien</t>
  </si>
  <si>
    <t>All_Regions</t>
  </si>
  <si>
    <t xml:space="preserve">  AS</t>
  </si>
  <si>
    <t xml:space="preserve">  LA</t>
  </si>
  <si>
    <t xml:space="preserve">  OC</t>
  </si>
  <si>
    <t xml:space="preserve">  EU</t>
  </si>
  <si>
    <t xml:space="preserve"> 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</si>
</sst>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0" tint="-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0" tint="-0.499984740745262"/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76">
    <xf numFmtId="0" fontId="0" fillId="0" borderId="0" xfId="0"/>
    <xf numFmtId="0" fontId="4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/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0" fontId="3" fillId="5" borderId="7" xfId="0" applyFont="1" applyFill="1" applyBorder="1"/>
    <xf numFmtId="0" fontId="10" fillId="5" borderId="8" xfId="5" applyFont="1" applyFill="1" applyBorder="1" applyAlignment="1">
      <alignment horizontal="left"/>
    </xf>
    <xf numFmtId="164" fontId="17" fillId="5" borderId="9" xfId="1" applyNumberFormat="1" applyFont="1" applyFill="1" applyBorder="1"/>
    <xf numFmtId="43" fontId="16" fillId="5" borderId="10" xfId="1" applyFont="1" applyFill="1" applyBorder="1"/>
    <xf numFmtId="164" fontId="18" fillId="4" borderId="2" xfId="1" applyNumberFormat="1" applyFont="1" applyFill="1" applyBorder="1"/>
    <xf numFmtId="0" fontId="13" fillId="4" borderId="11" xfId="0" applyFont="1" applyFill="1" applyBorder="1"/>
    <xf numFmtId="0" fontId="14" fillId="4" borderId="11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12" xfId="3" applyNumberFormat="1" applyFont="1" applyFill="1" applyBorder="1"/>
    <xf numFmtId="0" fontId="3" fillId="5" borderId="13" xfId="0" applyFont="1" applyFill="1" applyBorder="1"/>
    <xf numFmtId="0" fontId="10" fillId="5" borderId="14" xfId="5" applyFont="1" applyFill="1" applyBorder="1" applyAlignment="1">
      <alignment horizontal="left"/>
    </xf>
    <xf numFmtId="164" fontId="15" fillId="5" borderId="5" xfId="1" applyNumberFormat="1" applyFont="1" applyFill="1" applyBorder="1" applyAlignment="1">
      <alignment horizontal="right"/>
    </xf>
    <xf numFmtId="43" fontId="16" fillId="5" borderId="12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20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164" fontId="15" fillId="4" borderId="2" xfId="1" applyNumberFormat="1" applyFont="1" applyFill="1" applyBorder="1" applyAlignment="1">
      <alignment horizontal="right"/>
    </xf>
    <xf numFmtId="0" fontId="10" fillId="5" borderId="15" xfId="5" applyFont="1" applyFill="1" applyBorder="1" applyAlignment="1">
      <alignment horizontal="left"/>
    </xf>
    <xf numFmtId="164" fontId="15" fillId="5" borderId="16" xfId="1" applyNumberFormat="1" applyFont="1" applyFill="1" applyBorder="1" applyAlignment="1">
      <alignment horizontal="right"/>
    </xf>
    <xf numFmtId="43" fontId="16" fillId="5" borderId="15" xfId="1" applyFont="1" applyFill="1" applyBorder="1" applyAlignment="1">
      <alignment horizontal="right"/>
    </xf>
    <xf numFmtId="0" fontId="0" fillId="0" borderId="2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6" fillId="8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9" borderId="0" xfId="1" applyNumberFormat="1" applyFont="1" applyFill="1" applyBorder="1"/>
    <xf numFmtId="164" fontId="11" fillId="10" borderId="0" xfId="1" applyNumberFormat="1" applyFont="1" applyFill="1" applyBorder="1"/>
    <xf numFmtId="164" fontId="15" fillId="4" borderId="0" xfId="1" applyNumberFormat="1" applyFont="1" applyFill="1" applyBorder="1"/>
    <xf numFmtId="164" fontId="15" fillId="11" borderId="0" xfId="1" applyNumberFormat="1" applyFont="1" applyFill="1" applyBorder="1"/>
    <xf numFmtId="164" fontId="15" fillId="12" borderId="0" xfId="1" applyNumberFormat="1" applyFont="1" applyFill="1" applyBorder="1"/>
    <xf numFmtId="0" fontId="10" fillId="5" borderId="17" xfId="5" applyFont="1" applyFill="1" applyBorder="1" applyAlignment="1">
      <alignment horizontal="left"/>
    </xf>
    <xf numFmtId="164" fontId="15" fillId="5" borderId="17" xfId="1" applyNumberFormat="1" applyFont="1" applyFill="1" applyBorder="1"/>
    <xf numFmtId="164" fontId="15" fillId="13" borderId="17" xfId="1" applyNumberFormat="1" applyFont="1" applyFill="1" applyBorder="1"/>
    <xf numFmtId="164" fontId="15" fillId="14" borderId="17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5" fillId="0" borderId="0" xfId="0" applyFont="1"/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9" fillId="3" borderId="0" xfId="4" applyFill="1" applyBorder="1" applyAlignment="1">
      <alignment horizontal="left"/>
    </xf>
    <xf numFmtId="0" fontId="9" fillId="4" borderId="0" xfId="4" applyFill="1" applyBorder="1" applyAlignment="1">
      <alignment horizontal="left"/>
    </xf>
    <xf numFmtId="0" fontId="9" fillId="5" borderId="4" xfId="4" applyFill="1" applyBorder="1" applyAlignment="1">
      <alignment horizontal="left"/>
    </xf>
    <xf numFmtId="0" fontId="9" fillId="5" borderId="8" xfId="4" applyFill="1" applyBorder="1" applyAlignment="1">
      <alignment horizontal="left"/>
    </xf>
    <xf numFmtId="0" fontId="9" fillId="4" borderId="11" xfId="4" applyFill="1" applyBorder="1" applyAlignment="1">
      <alignment horizontal="left"/>
    </xf>
  </cellXfs>
  <cellStyles count="6">
    <cellStyle name="_Row1" xfId="4" xr:uid="{7C644F34-3B7D-4B45-90FA-0F8EA903216B}"/>
    <cellStyle name="_Row2" xfId="5" xr:uid="{241E1FA1-9781-4BA4-A7B7-E3DAD07684F0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7E2E-3DDB-4113-ABB4-647F144386D1}">
  <sheetPr>
    <tabColor theme="5"/>
    <pageSetUpPr fitToPage="1"/>
  </sheetPr>
  <dimension ref="A1:AD37"/>
  <sheetViews>
    <sheetView showGridLines="0" tabSelected="1" zoomScaleNormal="100" workbookViewId="0">
      <selection activeCell="B2" sqref="B1:B1048576"/>
    </sheetView>
  </sheetViews>
  <sheetFormatPr baseColWidth="10" defaultColWidth="8.83203125" defaultRowHeight="15" outlineLevelCol="1" x14ac:dyDescent="0.2"/>
  <cols>
    <col min="1" max="1" width="14" customWidth="1"/>
    <col min="2" max="2" width="4.5" customWidth="1" outlineLevel="1"/>
    <col min="3" max="3" width="10.1640625" bestFit="1" customWidth="1"/>
    <col min="4" max="4" width="9.5" bestFit="1" customWidth="1"/>
    <col min="5" max="5" width="11.6640625" customWidth="1"/>
    <col min="6" max="6" width="14.6640625" customWidth="1"/>
    <col min="7" max="7" width="11.6640625" customWidth="1"/>
    <col min="8" max="8" width="14.6640625" customWidth="1"/>
    <col min="9" max="9" width="11.6640625" customWidth="1"/>
    <col min="10" max="10" width="14.6640625" customWidth="1"/>
    <col min="11" max="11" width="11.6640625" customWidth="1"/>
    <col min="12" max="12" width="14.6640625" customWidth="1"/>
    <col min="13" max="13" width="11.6640625" customWidth="1"/>
    <col min="14" max="14" width="14.6640625" customWidth="1"/>
    <col min="15" max="15" width="11.6640625" customWidth="1"/>
    <col min="16" max="16" width="14.6640625" customWidth="1"/>
    <col min="17" max="17" width="11.6640625" customWidth="1"/>
    <col min="18" max="18" width="14.6640625" customWidth="1"/>
    <col min="19" max="19" width="11.6640625" customWidth="1"/>
    <col min="20" max="20" width="14.6640625" customWidth="1"/>
    <col min="21" max="21" width="11.6640625" customWidth="1"/>
    <col min="22" max="22" width="14.6640625" customWidth="1"/>
    <col min="23" max="23" width="11.6640625" customWidth="1"/>
    <col min="24" max="24" width="14.6640625" customWidth="1"/>
    <col min="25" max="25" width="7.5" customWidth="1"/>
    <col min="27" max="27" width="16" bestFit="1" customWidth="1"/>
    <col min="29" max="29" width="16" bestFit="1" customWidth="1"/>
    <col min="30" max="30" width="13.83203125" customWidth="1"/>
    <col min="31" max="31" width="16" bestFit="1" customWidth="1"/>
  </cols>
  <sheetData>
    <row r="1" spans="1:30" ht="27" x14ac:dyDescent="0.4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30" s="2" customFormat="1" ht="37.5" customHeight="1" x14ac:dyDescent="0.35">
      <c r="A2" s="1"/>
      <c r="B2" s="1"/>
      <c r="C2" s="1"/>
      <c r="D2" s="67" t="s">
        <v>46</v>
      </c>
      <c r="E2" s="67"/>
      <c r="F2" s="67" t="s">
        <v>47</v>
      </c>
      <c r="G2" s="67"/>
      <c r="H2" s="67" t="s">
        <v>48</v>
      </c>
      <c r="I2" s="67"/>
      <c r="J2" s="67" t="s">
        <v>49</v>
      </c>
      <c r="K2" s="67"/>
      <c r="L2" s="67" t="s">
        <v>50</v>
      </c>
      <c r="M2" s="67"/>
      <c r="N2" s="67" t="s">
        <v>51</v>
      </c>
      <c r="O2" s="67"/>
      <c r="P2" s="67" t="s">
        <v>52</v>
      </c>
      <c r="Q2" s="67"/>
      <c r="R2" s="67" t="s">
        <v>53</v>
      </c>
      <c r="S2" s="67"/>
      <c r="T2" s="67" t="s">
        <v>54</v>
      </c>
      <c r="U2" s="67"/>
      <c r="V2" s="67" t="s">
        <v>55</v>
      </c>
      <c r="W2" s="67"/>
    </row>
    <row r="3" spans="1:30" ht="18" x14ac:dyDescent="0.35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Y3" s="64"/>
      <c r="Z3" s="64"/>
      <c r="AA3" s="64"/>
      <c r="AB3" s="64"/>
      <c r="AC3" s="64"/>
      <c r="AD3" s="64"/>
    </row>
    <row r="4" spans="1:30" x14ac:dyDescent="0.2">
      <c r="A4" s="6" t="s">
        <v>3</v>
      </c>
      <c r="B4" s="71" t="s">
        <v>62</v>
      </c>
      <c r="C4" s="7" t="s">
        <v>4</v>
      </c>
      <c r="D4" s="8">
        <v>952432.92</v>
      </c>
      <c r="E4" s="9">
        <v>176.48845804248</v>
      </c>
      <c r="F4" s="8">
        <v>602464.93999999994</v>
      </c>
      <c r="G4" s="9">
        <v>172.11695311080999</v>
      </c>
      <c r="H4" s="8">
        <v>941029</v>
      </c>
      <c r="I4" s="9">
        <v>179.62375209846999</v>
      </c>
      <c r="J4" s="8">
        <v>1308353</v>
      </c>
      <c r="K4" s="9">
        <v>173.88829863127</v>
      </c>
      <c r="L4" s="8">
        <v>967150</v>
      </c>
      <c r="M4" s="9">
        <v>167.02104367989</v>
      </c>
      <c r="N4" s="8">
        <v>2495926.86</v>
      </c>
      <c r="O4" s="9">
        <v>176.61535445877001</v>
      </c>
      <c r="P4" s="8">
        <v>3308939</v>
      </c>
      <c r="Q4" s="9">
        <v>174.87172578812999</v>
      </c>
      <c r="R4" s="8">
        <v>3701936</v>
      </c>
      <c r="S4" s="9">
        <v>184.73450573708001</v>
      </c>
      <c r="T4" s="8">
        <v>3214836</v>
      </c>
      <c r="U4" s="9">
        <v>180.62935496631999</v>
      </c>
      <c r="V4" s="8">
        <v>12721637.859999999</v>
      </c>
      <c r="W4" s="9">
        <v>179.53882793299999</v>
      </c>
    </row>
    <row r="5" spans="1:30" x14ac:dyDescent="0.2">
      <c r="A5" s="10" t="s">
        <v>5</v>
      </c>
      <c r="B5" s="72" t="s">
        <v>63</v>
      </c>
      <c r="C5" s="11" t="s">
        <v>4</v>
      </c>
      <c r="D5" s="12">
        <v>778773</v>
      </c>
      <c r="E5" s="13">
        <v>173.61262255330001</v>
      </c>
      <c r="F5" s="12">
        <v>413079</v>
      </c>
      <c r="G5" s="13">
        <v>170.83873742501001</v>
      </c>
      <c r="H5" s="12">
        <v>537032</v>
      </c>
      <c r="I5" s="13">
        <v>186.42447893028</v>
      </c>
      <c r="J5" s="12">
        <v>772408</v>
      </c>
      <c r="K5" s="13">
        <v>177.59890765982999</v>
      </c>
      <c r="L5" s="12">
        <v>678500</v>
      </c>
      <c r="M5" s="13">
        <v>171.19523606280001</v>
      </c>
      <c r="N5" s="12">
        <v>1728884</v>
      </c>
      <c r="O5" s="13">
        <v>176.92952707606</v>
      </c>
      <c r="P5" s="12">
        <v>2203444</v>
      </c>
      <c r="Q5" s="13">
        <v>177.47918960154999</v>
      </c>
      <c r="R5" s="12">
        <v>1799836</v>
      </c>
      <c r="S5" s="13">
        <v>185.65573843645001</v>
      </c>
      <c r="T5" s="12">
        <v>1825736</v>
      </c>
      <c r="U5" s="13">
        <v>179.07968231261</v>
      </c>
      <c r="V5" s="12">
        <v>7557900</v>
      </c>
      <c r="W5" s="13">
        <v>179.68723963706</v>
      </c>
    </row>
    <row r="6" spans="1:30" x14ac:dyDescent="0.2">
      <c r="A6" s="14"/>
      <c r="B6" s="73" t="s">
        <v>63</v>
      </c>
      <c r="C6" s="15" t="s">
        <v>6</v>
      </c>
      <c r="D6" s="16">
        <v>566314</v>
      </c>
      <c r="E6" s="17">
        <v>169.67878592017999</v>
      </c>
      <c r="F6" s="16">
        <v>305506</v>
      </c>
      <c r="G6" s="17">
        <v>167.43579576613999</v>
      </c>
      <c r="H6" s="16">
        <v>299402</v>
      </c>
      <c r="I6" s="17">
        <v>177.21333621261999</v>
      </c>
      <c r="J6" s="16">
        <v>515715</v>
      </c>
      <c r="K6" s="17">
        <v>169.21732618796</v>
      </c>
      <c r="L6" s="16">
        <v>477100</v>
      </c>
      <c r="M6" s="17">
        <v>162.59360036698001</v>
      </c>
      <c r="N6" s="16">
        <v>1171222</v>
      </c>
      <c r="O6" s="17">
        <v>171.01978914301</v>
      </c>
      <c r="P6" s="16">
        <v>1571615</v>
      </c>
      <c r="Q6" s="17">
        <v>169.28614379942999</v>
      </c>
      <c r="R6" s="16">
        <v>1351500</v>
      </c>
      <c r="S6" s="17">
        <v>176.89786484800001</v>
      </c>
      <c r="T6" s="16">
        <v>1389200</v>
      </c>
      <c r="U6" s="17">
        <v>174.04146357931</v>
      </c>
      <c r="V6" s="16">
        <v>5483537</v>
      </c>
      <c r="W6" s="17">
        <v>172.73716725417</v>
      </c>
    </row>
    <row r="7" spans="1:30" x14ac:dyDescent="0.2">
      <c r="A7" s="18"/>
      <c r="B7" s="74" t="s">
        <v>63</v>
      </c>
      <c r="C7" s="19" t="s">
        <v>7</v>
      </c>
      <c r="D7" s="20">
        <v>212459</v>
      </c>
      <c r="E7" s="21">
        <v>184.09834807703999</v>
      </c>
      <c r="F7" s="20">
        <v>107573</v>
      </c>
      <c r="G7" s="21">
        <v>180.50304997960001</v>
      </c>
      <c r="H7" s="20">
        <v>237630</v>
      </c>
      <c r="I7" s="21">
        <v>198.03006135654999</v>
      </c>
      <c r="J7" s="20">
        <v>256693</v>
      </c>
      <c r="K7" s="21">
        <v>194.43811748932001</v>
      </c>
      <c r="L7" s="20">
        <v>201400</v>
      </c>
      <c r="M7" s="21">
        <v>191.57180205327001</v>
      </c>
      <c r="N7" s="20">
        <v>557662</v>
      </c>
      <c r="O7" s="21">
        <v>189.34137346585001</v>
      </c>
      <c r="P7" s="20">
        <v>631829</v>
      </c>
      <c r="Q7" s="21">
        <v>197.85861770362001</v>
      </c>
      <c r="R7" s="20">
        <v>448336</v>
      </c>
      <c r="S7" s="21">
        <v>212.05617506163</v>
      </c>
      <c r="T7" s="20">
        <v>436536</v>
      </c>
      <c r="U7" s="21">
        <v>195.11293836548001</v>
      </c>
      <c r="V7" s="20">
        <v>2074363</v>
      </c>
      <c r="W7" s="21">
        <v>198.05961663388999</v>
      </c>
    </row>
    <row r="8" spans="1:30" x14ac:dyDescent="0.2">
      <c r="A8" s="10" t="s">
        <v>8</v>
      </c>
      <c r="B8" s="72" t="s">
        <v>64</v>
      </c>
      <c r="C8" s="11" t="s">
        <v>4</v>
      </c>
      <c r="D8" s="22">
        <v>137292</v>
      </c>
      <c r="E8" s="13">
        <v>179.44457047315001</v>
      </c>
      <c r="F8" s="22">
        <v>148724</v>
      </c>
      <c r="G8" s="13">
        <v>167.48086741992</v>
      </c>
      <c r="H8" s="22">
        <v>312728</v>
      </c>
      <c r="I8" s="13">
        <v>158.45985182477</v>
      </c>
      <c r="J8" s="22">
        <v>392730</v>
      </c>
      <c r="K8" s="13">
        <v>160.25701528987</v>
      </c>
      <c r="L8" s="22">
        <v>183000</v>
      </c>
      <c r="M8" s="13">
        <v>148.97915714639001</v>
      </c>
      <c r="N8" s="22">
        <v>598744</v>
      </c>
      <c r="O8" s="13">
        <v>165.51240770182</v>
      </c>
      <c r="P8" s="22">
        <v>749130</v>
      </c>
      <c r="Q8" s="13">
        <v>160.13481578802001</v>
      </c>
      <c r="R8" s="22">
        <v>1600600</v>
      </c>
      <c r="S8" s="13">
        <v>179.29381797374</v>
      </c>
      <c r="T8" s="22">
        <v>1138600</v>
      </c>
      <c r="U8" s="13">
        <v>180.80532267205999</v>
      </c>
      <c r="V8" s="22">
        <v>4087074</v>
      </c>
      <c r="W8" s="13">
        <v>174.18426508339999</v>
      </c>
    </row>
    <row r="9" spans="1:30" x14ac:dyDescent="0.2">
      <c r="A9" s="14"/>
      <c r="B9" s="73" t="s">
        <v>64</v>
      </c>
      <c r="C9" s="15" t="s">
        <v>6</v>
      </c>
      <c r="D9" s="16">
        <v>12662</v>
      </c>
      <c r="E9" s="17">
        <v>146.32003901437</v>
      </c>
      <c r="F9" s="16">
        <v>11486</v>
      </c>
      <c r="G9" s="17">
        <v>167.07413029854999</v>
      </c>
      <c r="H9" s="16">
        <v>34746</v>
      </c>
      <c r="I9" s="17">
        <v>168.68869988513001</v>
      </c>
      <c r="J9" s="16">
        <v>16500</v>
      </c>
      <c r="K9" s="17">
        <v>160.52854180928</v>
      </c>
      <c r="L9" s="16">
        <v>7000</v>
      </c>
      <c r="M9" s="17">
        <v>132.23429280345999</v>
      </c>
      <c r="N9" s="16">
        <v>58894</v>
      </c>
      <c r="O9" s="17">
        <v>163.56463070632</v>
      </c>
      <c r="P9" s="16">
        <v>44500</v>
      </c>
      <c r="Q9" s="17">
        <v>174.64370338289999</v>
      </c>
      <c r="R9" s="16">
        <v>94500</v>
      </c>
      <c r="S9" s="17">
        <v>168.89064980132</v>
      </c>
      <c r="T9" s="16">
        <v>99500</v>
      </c>
      <c r="U9" s="17">
        <v>179.28873462235001</v>
      </c>
      <c r="V9" s="16">
        <v>297394</v>
      </c>
      <c r="W9" s="17">
        <v>172.17568499198001</v>
      </c>
    </row>
    <row r="10" spans="1:30" x14ac:dyDescent="0.2">
      <c r="A10" s="18"/>
      <c r="B10" s="74" t="s">
        <v>64</v>
      </c>
      <c r="C10" s="19" t="s">
        <v>7</v>
      </c>
      <c r="D10" s="20">
        <v>124630</v>
      </c>
      <c r="E10" s="21">
        <v>182.80991442991001</v>
      </c>
      <c r="F10" s="20">
        <v>137238</v>
      </c>
      <c r="G10" s="21">
        <v>167.51490888494001</v>
      </c>
      <c r="H10" s="20">
        <v>277982</v>
      </c>
      <c r="I10" s="21">
        <v>157.18131021162</v>
      </c>
      <c r="J10" s="20">
        <v>376230</v>
      </c>
      <c r="K10" s="21">
        <v>160.24510718161</v>
      </c>
      <c r="L10" s="20">
        <v>176000</v>
      </c>
      <c r="M10" s="21">
        <v>149.64514606911999</v>
      </c>
      <c r="N10" s="20">
        <v>539850</v>
      </c>
      <c r="O10" s="21">
        <v>165.72489705696</v>
      </c>
      <c r="P10" s="20">
        <v>704630</v>
      </c>
      <c r="Q10" s="21">
        <v>159.21852568119999</v>
      </c>
      <c r="R10" s="20">
        <v>1506100</v>
      </c>
      <c r="S10" s="21">
        <v>179.94656307187</v>
      </c>
      <c r="T10" s="20">
        <v>1039100</v>
      </c>
      <c r="U10" s="21">
        <v>180.95054499035999</v>
      </c>
      <c r="V10" s="20">
        <v>3789680</v>
      </c>
      <c r="W10" s="21">
        <v>174.34188780292001</v>
      </c>
    </row>
    <row r="11" spans="1:30" x14ac:dyDescent="0.2">
      <c r="A11" s="23" t="s">
        <v>9</v>
      </c>
      <c r="B11" s="75" t="s">
        <v>65</v>
      </c>
      <c r="C11" s="24" t="s">
        <v>4</v>
      </c>
      <c r="D11" s="22">
        <v>17579</v>
      </c>
      <c r="E11" s="13">
        <v>229.71670930656001</v>
      </c>
      <c r="F11" s="22">
        <v>25639.01</v>
      </c>
      <c r="G11" s="13">
        <v>198.86315537758</v>
      </c>
      <c r="H11" s="22">
        <v>67269</v>
      </c>
      <c r="I11" s="13">
        <v>215.35520811393999</v>
      </c>
      <c r="J11" s="22">
        <v>76148</v>
      </c>
      <c r="K11" s="13">
        <v>203.99241907480999</v>
      </c>
      <c r="L11" s="22">
        <v>17150</v>
      </c>
      <c r="M11" s="13">
        <v>204.31383390323001</v>
      </c>
      <c r="N11" s="22">
        <v>110487.01</v>
      </c>
      <c r="O11" s="13">
        <v>213.81313474656</v>
      </c>
      <c r="P11" s="22">
        <v>132298</v>
      </c>
      <c r="Q11" s="13">
        <v>212.40424081392999</v>
      </c>
      <c r="R11" s="22">
        <v>135000</v>
      </c>
      <c r="S11" s="13">
        <v>232.94347936322001</v>
      </c>
      <c r="T11" s="22">
        <v>62500</v>
      </c>
      <c r="U11" s="13">
        <v>233.75003444984</v>
      </c>
      <c r="V11" s="22">
        <v>440285.01</v>
      </c>
      <c r="W11" s="13">
        <v>222.08563738116999</v>
      </c>
    </row>
    <row r="12" spans="1:30" x14ac:dyDescent="0.2">
      <c r="A12" s="14"/>
      <c r="B12" s="73" t="s">
        <v>65</v>
      </c>
      <c r="C12" s="15" t="s">
        <v>6</v>
      </c>
      <c r="D12" s="25" t="s">
        <v>56</v>
      </c>
      <c r="E12" s="26" t="s">
        <v>56</v>
      </c>
      <c r="F12" s="25" t="s">
        <v>56</v>
      </c>
      <c r="G12" s="26" t="s">
        <v>56</v>
      </c>
      <c r="H12" s="25" t="s">
        <v>56</v>
      </c>
      <c r="I12" s="26" t="s">
        <v>56</v>
      </c>
      <c r="J12" s="25">
        <v>14922</v>
      </c>
      <c r="K12" s="26">
        <v>186.93554936914001</v>
      </c>
      <c r="L12" s="25" t="s">
        <v>56</v>
      </c>
      <c r="M12" s="26" t="s">
        <v>56</v>
      </c>
      <c r="N12" s="25" t="s">
        <v>56</v>
      </c>
      <c r="O12" s="26" t="s">
        <v>56</v>
      </c>
      <c r="P12" s="25">
        <v>14922</v>
      </c>
      <c r="Q12" s="26">
        <v>186.93554936914001</v>
      </c>
      <c r="R12" s="25" t="s">
        <v>56</v>
      </c>
      <c r="S12" s="26" t="s">
        <v>56</v>
      </c>
      <c r="T12" s="25" t="s">
        <v>56</v>
      </c>
      <c r="U12" s="26" t="s">
        <v>56</v>
      </c>
      <c r="V12" s="25">
        <v>14922</v>
      </c>
      <c r="W12" s="26">
        <v>186.93554936914001</v>
      </c>
    </row>
    <row r="13" spans="1:30" x14ac:dyDescent="0.2">
      <c r="A13" s="14"/>
      <c r="B13" s="73" t="s">
        <v>65</v>
      </c>
      <c r="C13" s="15" t="s">
        <v>7</v>
      </c>
      <c r="D13" s="25">
        <v>17579</v>
      </c>
      <c r="E13" s="26">
        <v>229.71670930656001</v>
      </c>
      <c r="F13" s="25">
        <v>25639.01</v>
      </c>
      <c r="G13" s="26">
        <v>198.86315537758</v>
      </c>
      <c r="H13" s="25">
        <v>67269</v>
      </c>
      <c r="I13" s="26">
        <v>215.35520811393999</v>
      </c>
      <c r="J13" s="25">
        <v>61226</v>
      </c>
      <c r="K13" s="26">
        <v>208.14951915889</v>
      </c>
      <c r="L13" s="25">
        <v>17150</v>
      </c>
      <c r="M13" s="26">
        <v>204.31383390323001</v>
      </c>
      <c r="N13" s="25">
        <v>110487.01</v>
      </c>
      <c r="O13" s="26">
        <v>213.81313474656</v>
      </c>
      <c r="P13" s="25">
        <v>117376</v>
      </c>
      <c r="Q13" s="26">
        <v>215.64207319651999</v>
      </c>
      <c r="R13" s="25">
        <v>135000</v>
      </c>
      <c r="S13" s="26">
        <v>232.94347936322001</v>
      </c>
      <c r="T13" s="25">
        <v>62500</v>
      </c>
      <c r="U13" s="26">
        <v>233.75003444984</v>
      </c>
      <c r="V13" s="25">
        <v>425363.01</v>
      </c>
      <c r="W13" s="26">
        <v>223.31872441738</v>
      </c>
    </row>
    <row r="14" spans="1:30" x14ac:dyDescent="0.2">
      <c r="A14" s="10" t="s">
        <v>10</v>
      </c>
      <c r="B14" s="72" t="s">
        <v>66</v>
      </c>
      <c r="C14" s="11" t="s">
        <v>4</v>
      </c>
      <c r="D14" s="27">
        <v>18788.919999999998</v>
      </c>
      <c r="E14" s="28">
        <v>224.28646956291001</v>
      </c>
      <c r="F14" s="27">
        <v>15022.93</v>
      </c>
      <c r="G14" s="28">
        <v>207.51318528293999</v>
      </c>
      <c r="H14" s="27">
        <v>24000</v>
      </c>
      <c r="I14" s="28">
        <v>203.07029202110999</v>
      </c>
      <c r="J14" s="27">
        <v>67067</v>
      </c>
      <c r="K14" s="28">
        <v>176.79496278207</v>
      </c>
      <c r="L14" s="27">
        <v>88500</v>
      </c>
      <c r="M14" s="28">
        <v>165.09905895104001</v>
      </c>
      <c r="N14" s="27">
        <v>57811.85</v>
      </c>
      <c r="O14" s="28">
        <v>211.12010078884001</v>
      </c>
      <c r="P14" s="27">
        <v>209067</v>
      </c>
      <c r="Q14" s="28">
        <v>176.66872491269999</v>
      </c>
      <c r="R14" s="27">
        <v>128500</v>
      </c>
      <c r="S14" s="28">
        <v>194.68180194739</v>
      </c>
      <c r="T14" s="27">
        <v>153000</v>
      </c>
      <c r="U14" s="28">
        <v>178.40672483624999</v>
      </c>
      <c r="V14" s="27">
        <v>548378.85</v>
      </c>
      <c r="W14" s="28">
        <v>185.00655953507001</v>
      </c>
    </row>
    <row r="15" spans="1:30" x14ac:dyDescent="0.2">
      <c r="A15" s="14"/>
      <c r="B15" s="73" t="s">
        <v>66</v>
      </c>
      <c r="C15" s="15" t="s">
        <v>6</v>
      </c>
      <c r="D15" s="25" t="s">
        <v>56</v>
      </c>
      <c r="E15" s="26" t="s">
        <v>56</v>
      </c>
      <c r="F15" s="25" t="s">
        <v>56</v>
      </c>
      <c r="G15" s="26" t="s">
        <v>56</v>
      </c>
      <c r="H15" s="25" t="s">
        <v>56</v>
      </c>
      <c r="I15" s="26" t="s">
        <v>56</v>
      </c>
      <c r="J15" s="25">
        <v>14063</v>
      </c>
      <c r="K15" s="26">
        <v>142.90757595913999</v>
      </c>
      <c r="L15" s="25">
        <v>25000</v>
      </c>
      <c r="M15" s="26">
        <v>141.88140611826</v>
      </c>
      <c r="N15" s="25" t="s">
        <v>56</v>
      </c>
      <c r="O15" s="26" t="s">
        <v>56</v>
      </c>
      <c r="P15" s="25">
        <v>39063</v>
      </c>
      <c r="Q15" s="26">
        <v>142.25083566724999</v>
      </c>
      <c r="R15" s="25">
        <v>10000</v>
      </c>
      <c r="S15" s="26">
        <v>146.3853148261</v>
      </c>
      <c r="T15" s="25">
        <v>10000</v>
      </c>
      <c r="U15" s="26">
        <v>141.60618919564999</v>
      </c>
      <c r="V15" s="25">
        <v>59063</v>
      </c>
      <c r="W15" s="26">
        <v>142.56709249254999</v>
      </c>
    </row>
    <row r="16" spans="1:30" x14ac:dyDescent="0.2">
      <c r="A16" s="14"/>
      <c r="B16" s="73" t="s">
        <v>66</v>
      </c>
      <c r="C16" s="15" t="s">
        <v>7</v>
      </c>
      <c r="D16" s="25">
        <v>18788.919999999998</v>
      </c>
      <c r="E16" s="26">
        <v>225.14970438429</v>
      </c>
      <c r="F16" s="25">
        <v>15022.93</v>
      </c>
      <c r="G16" s="26">
        <v>207.51318528293999</v>
      </c>
      <c r="H16" s="25">
        <v>24000</v>
      </c>
      <c r="I16" s="26">
        <v>203.07029202110999</v>
      </c>
      <c r="J16" s="25">
        <v>53004</v>
      </c>
      <c r="K16" s="26">
        <v>185.78595064884999</v>
      </c>
      <c r="L16" s="25">
        <v>63500</v>
      </c>
      <c r="M16" s="26">
        <v>174.23986715292</v>
      </c>
      <c r="N16" s="25">
        <v>57811.85</v>
      </c>
      <c r="O16" s="26">
        <v>211.40065313234999</v>
      </c>
      <c r="P16" s="25">
        <v>170004</v>
      </c>
      <c r="Q16" s="26">
        <v>184.57716240591</v>
      </c>
      <c r="R16" s="25">
        <v>118500</v>
      </c>
      <c r="S16" s="26">
        <v>198.75745486901999</v>
      </c>
      <c r="T16" s="25">
        <v>143000</v>
      </c>
      <c r="U16" s="26">
        <v>180.98018886706001</v>
      </c>
      <c r="V16" s="25">
        <v>489315.85</v>
      </c>
      <c r="W16" s="26">
        <v>190.12922670788001</v>
      </c>
    </row>
    <row r="17" spans="1:23" x14ac:dyDescent="0.2">
      <c r="A17" s="10" t="s">
        <v>11</v>
      </c>
      <c r="B17" s="72" t="s">
        <v>67</v>
      </c>
      <c r="C17" s="11" t="s">
        <v>4</v>
      </c>
      <c r="D17" s="27" t="s">
        <v>56</v>
      </c>
      <c r="E17" s="28" t="s">
        <v>56</v>
      </c>
      <c r="F17" s="27" t="s">
        <v>56</v>
      </c>
      <c r="G17" s="28" t="s">
        <v>56</v>
      </c>
      <c r="H17" s="27" t="s">
        <v>56</v>
      </c>
      <c r="I17" s="28" t="s">
        <v>56</v>
      </c>
      <c r="J17" s="27" t="s">
        <v>56</v>
      </c>
      <c r="K17" s="28" t="s">
        <v>56</v>
      </c>
      <c r="L17" s="27" t="s">
        <v>56</v>
      </c>
      <c r="M17" s="28" t="s">
        <v>56</v>
      </c>
      <c r="N17" s="27" t="s">
        <v>56</v>
      </c>
      <c r="O17" s="28" t="s">
        <v>56</v>
      </c>
      <c r="P17" s="27">
        <v>15000</v>
      </c>
      <c r="Q17" s="28">
        <v>171.75779276371</v>
      </c>
      <c r="R17" s="27">
        <v>38000</v>
      </c>
      <c r="S17" s="28">
        <v>165.36234928232</v>
      </c>
      <c r="T17" s="27">
        <v>35000</v>
      </c>
      <c r="U17" s="28">
        <v>170.59953395260001</v>
      </c>
      <c r="V17" s="27">
        <v>88000</v>
      </c>
      <c r="W17" s="28">
        <v>168.53545286959999</v>
      </c>
    </row>
    <row r="18" spans="1:23" x14ac:dyDescent="0.2">
      <c r="A18" s="14"/>
      <c r="B18" s="73" t="s">
        <v>67</v>
      </c>
      <c r="C18" s="15" t="s">
        <v>6</v>
      </c>
      <c r="D18" s="25" t="s">
        <v>56</v>
      </c>
      <c r="E18" s="26" t="s">
        <v>56</v>
      </c>
      <c r="F18" s="25" t="s">
        <v>56</v>
      </c>
      <c r="G18" s="26" t="s">
        <v>56</v>
      </c>
      <c r="H18" s="25" t="s">
        <v>56</v>
      </c>
      <c r="I18" s="26" t="s">
        <v>56</v>
      </c>
      <c r="J18" s="25" t="s">
        <v>56</v>
      </c>
      <c r="K18" s="26" t="s">
        <v>56</v>
      </c>
      <c r="L18" s="25" t="s">
        <v>56</v>
      </c>
      <c r="M18" s="26" t="s">
        <v>56</v>
      </c>
      <c r="N18" s="25" t="s">
        <v>56</v>
      </c>
      <c r="O18" s="26" t="s">
        <v>56</v>
      </c>
      <c r="P18" s="25" t="s">
        <v>56</v>
      </c>
      <c r="Q18" s="26" t="s">
        <v>56</v>
      </c>
      <c r="R18" s="25">
        <v>15000</v>
      </c>
      <c r="S18" s="26">
        <v>160.20475060337</v>
      </c>
      <c r="T18" s="25">
        <v>10000</v>
      </c>
      <c r="U18" s="26">
        <v>165.78619109402001</v>
      </c>
      <c r="V18" s="25">
        <v>25000</v>
      </c>
      <c r="W18" s="26">
        <v>162.43732679963</v>
      </c>
    </row>
    <row r="19" spans="1:23" x14ac:dyDescent="0.2">
      <c r="A19" s="14"/>
      <c r="B19" s="73" t="s">
        <v>67</v>
      </c>
      <c r="C19" s="15" t="s">
        <v>7</v>
      </c>
      <c r="D19" s="25" t="s">
        <v>56</v>
      </c>
      <c r="E19" s="26" t="s">
        <v>56</v>
      </c>
      <c r="F19" s="25" t="s">
        <v>56</v>
      </c>
      <c r="G19" s="26" t="s">
        <v>56</v>
      </c>
      <c r="H19" s="25" t="s">
        <v>56</v>
      </c>
      <c r="I19" s="26" t="s">
        <v>56</v>
      </c>
      <c r="J19" s="25" t="s">
        <v>56</v>
      </c>
      <c r="K19" s="26" t="s">
        <v>56</v>
      </c>
      <c r="L19" s="25" t="s">
        <v>56</v>
      </c>
      <c r="M19" s="26" t="s">
        <v>56</v>
      </c>
      <c r="N19" s="25" t="s">
        <v>56</v>
      </c>
      <c r="O19" s="26" t="s">
        <v>56</v>
      </c>
      <c r="P19" s="25">
        <v>15000</v>
      </c>
      <c r="Q19" s="26">
        <v>171.75779276371</v>
      </c>
      <c r="R19" s="25">
        <v>23000</v>
      </c>
      <c r="S19" s="26">
        <v>168.72600059467999</v>
      </c>
      <c r="T19" s="25">
        <v>25000</v>
      </c>
      <c r="U19" s="26">
        <v>172.52487109602001</v>
      </c>
      <c r="V19" s="25">
        <v>63000</v>
      </c>
      <c r="W19" s="26">
        <v>170.9553441672</v>
      </c>
    </row>
    <row r="20" spans="1:23" ht="7.5" customHeight="1" x14ac:dyDescent="0.2"/>
    <row r="21" spans="1:23" ht="19" x14ac:dyDescent="0.35">
      <c r="A21" s="65" t="s">
        <v>12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x14ac:dyDescent="0.2">
      <c r="A22" s="6" t="s">
        <v>3</v>
      </c>
      <c r="B22" s="71" t="s">
        <v>62</v>
      </c>
      <c r="C22" s="7" t="s">
        <v>4</v>
      </c>
      <c r="D22" s="29">
        <f t="shared" ref="D22:W22" si="0">SUM(D23,D26,D29,D32,D35)</f>
        <v>0.99999999999999989</v>
      </c>
      <c r="E22" s="30">
        <f t="shared" si="0"/>
        <v>1.000000000000024</v>
      </c>
      <c r="F22" s="29">
        <f t="shared" si="0"/>
        <v>1</v>
      </c>
      <c r="G22" s="30">
        <f t="shared" si="0"/>
        <v>0.99999999999998956</v>
      </c>
      <c r="H22" s="29">
        <f t="shared" si="0"/>
        <v>1</v>
      </c>
      <c r="I22" s="30">
        <f t="shared" si="0"/>
        <v>0.99999999999997014</v>
      </c>
      <c r="J22" s="29">
        <f t="shared" si="0"/>
        <v>0.99999999999999989</v>
      </c>
      <c r="K22" s="30">
        <f t="shared" si="0"/>
        <v>1.0000000000000013</v>
      </c>
      <c r="L22" s="29">
        <f t="shared" si="0"/>
        <v>1</v>
      </c>
      <c r="M22" s="30">
        <f t="shared" si="0"/>
        <v>1.0000000000000062</v>
      </c>
      <c r="N22" s="29">
        <f t="shared" si="0"/>
        <v>1</v>
      </c>
      <c r="O22" s="30">
        <f t="shared" si="0"/>
        <v>0.99999999999996469</v>
      </c>
      <c r="P22" s="29">
        <f t="shared" si="0"/>
        <v>0.99999999999999989</v>
      </c>
      <c r="Q22" s="30">
        <f t="shared" si="0"/>
        <v>1.0000000000000147</v>
      </c>
      <c r="R22" s="29">
        <f t="shared" si="0"/>
        <v>1</v>
      </c>
      <c r="S22" s="30">
        <f t="shared" si="0"/>
        <v>0.99999999999996225</v>
      </c>
      <c r="T22" s="29">
        <f t="shared" si="0"/>
        <v>1</v>
      </c>
      <c r="U22" s="30">
        <f t="shared" si="0"/>
        <v>1.0000000000000013</v>
      </c>
      <c r="V22" s="29">
        <f t="shared" si="0"/>
        <v>1</v>
      </c>
      <c r="W22" s="30">
        <f t="shared" si="0"/>
        <v>0.99999999999999012</v>
      </c>
    </row>
    <row r="23" spans="1:23" x14ac:dyDescent="0.2">
      <c r="A23" s="10" t="s">
        <v>5</v>
      </c>
      <c r="B23" s="72" t="s">
        <v>63</v>
      </c>
      <c r="C23" s="11" t="s">
        <v>4</v>
      </c>
      <c r="D23" s="31">
        <f t="shared" ref="D23:V37" si="1">D5/D$4</f>
        <v>0.81766703318066747</v>
      </c>
      <c r="E23" s="32">
        <f>(D5*E5)/(D$4*E$4)</f>
        <v>0.80434335242309907</v>
      </c>
      <c r="F23" s="31">
        <f t="shared" si="1"/>
        <v>0.68564819722123582</v>
      </c>
      <c r="G23" s="32">
        <f>(F5*G5)/(F$4*G$4)</f>
        <v>0.68055627417246789</v>
      </c>
      <c r="H23" s="31">
        <f t="shared" si="1"/>
        <v>0.57068591934998814</v>
      </c>
      <c r="I23" s="32">
        <f>(H5*I5)/(H$4*I$4)</f>
        <v>0.59229263337816429</v>
      </c>
      <c r="J23" s="31">
        <f t="shared" si="1"/>
        <v>0.59036666709978114</v>
      </c>
      <c r="K23" s="32">
        <f>(J5*K5)/(J$4*K$4)</f>
        <v>0.60296452389833743</v>
      </c>
      <c r="L23" s="31">
        <f t="shared" ref="L23:L37" si="2">L5/L$4</f>
        <v>0.70154577883472058</v>
      </c>
      <c r="M23" s="32">
        <f>(L5*M5)/(L$4*M$4)</f>
        <v>0.71907882126910416</v>
      </c>
      <c r="N23" s="31">
        <f t="shared" si="1"/>
        <v>0.69268215655966781</v>
      </c>
      <c r="O23" s="32">
        <f>(N5*O5)/(N$4*O$4)</f>
        <v>0.69391433575916783</v>
      </c>
      <c r="P23" s="31">
        <f t="shared" si="1"/>
        <v>0.66590650356504</v>
      </c>
      <c r="Q23" s="32">
        <f>(P5*Q5)/(P$4*Q$4)</f>
        <v>0.67583565079190822</v>
      </c>
      <c r="R23" s="31">
        <f t="shared" si="1"/>
        <v>0.48618776769776678</v>
      </c>
      <c r="S23" s="32">
        <f>(R5*S5)/(R$4*S$4)</f>
        <v>0.48861228534729756</v>
      </c>
      <c r="T23" s="31">
        <f t="shared" si="1"/>
        <v>0.56790952944411477</v>
      </c>
      <c r="U23" s="32">
        <f>(T5*U5)/(T$4*U$4)</f>
        <v>0.56303726564333356</v>
      </c>
      <c r="V23" s="31">
        <f t="shared" si="1"/>
        <v>0.594098030707502</v>
      </c>
      <c r="W23" s="32">
        <f>(V5*W5)/(V$4*W$4)</f>
        <v>0.59458912838331446</v>
      </c>
    </row>
    <row r="24" spans="1:23" x14ac:dyDescent="0.2">
      <c r="A24" s="14"/>
      <c r="B24" s="73" t="s">
        <v>63</v>
      </c>
      <c r="C24" s="15" t="s">
        <v>6</v>
      </c>
      <c r="D24" s="33">
        <f t="shared" si="1"/>
        <v>0.59459725520617235</v>
      </c>
      <c r="E24" s="34">
        <f t="shared" ref="E24:E37" si="3">(D6*E6)/(D$4*E$4)</f>
        <v>0.57165517504023311</v>
      </c>
      <c r="F24" s="33">
        <f t="shared" si="1"/>
        <v>0.50709340862225116</v>
      </c>
      <c r="G24" s="34">
        <f t="shared" ref="G24:G37" si="4">(F6*G6)/(F$4*G$4)</f>
        <v>0.49330171645420812</v>
      </c>
      <c r="H24" s="33">
        <f t="shared" si="1"/>
        <v>0.31816447739655207</v>
      </c>
      <c r="I24" s="34">
        <f t="shared" ref="I24:I37" si="5">(H6*I6)/(H$4*I$4)</f>
        <v>0.31389494899805059</v>
      </c>
      <c r="J24" s="33">
        <f t="shared" si="1"/>
        <v>0.39417114494329897</v>
      </c>
      <c r="K24" s="34">
        <f t="shared" ref="K24:K37" si="6">(J6*K6)/(J$4*K$4)</f>
        <v>0.38358295372818857</v>
      </c>
      <c r="L24" s="33">
        <f t="shared" si="2"/>
        <v>0.49330507160213</v>
      </c>
      <c r="M24" s="34">
        <f t="shared" ref="M24:M37" si="7">(L6*M6)/(L$4*M$4)</f>
        <v>0.48022839460162331</v>
      </c>
      <c r="N24" s="33">
        <f t="shared" si="1"/>
        <v>0.46925333380962936</v>
      </c>
      <c r="O24" s="34">
        <f t="shared" ref="O24:O37" si="8">(N6*O6)/(N$4*O$4)</f>
        <v>0.45438634963933244</v>
      </c>
      <c r="P24" s="33">
        <f t="shared" si="1"/>
        <v>0.47496040271519058</v>
      </c>
      <c r="Q24" s="34">
        <f t="shared" ref="Q24:Q37" si="9">(P6*Q6)/(P$4*Q$4)</f>
        <v>0.45978968109741519</v>
      </c>
      <c r="R24" s="33">
        <f t="shared" si="1"/>
        <v>0.36507924502206412</v>
      </c>
      <c r="S24" s="34">
        <f t="shared" ref="S24:S37" si="10">(R6*S6)/(R$4*S$4)</f>
        <v>0.34959218196430369</v>
      </c>
      <c r="T24" s="33">
        <f t="shared" si="1"/>
        <v>0.43212157634168585</v>
      </c>
      <c r="U24" s="34">
        <f t="shared" ref="U24:U37" si="11">(T6*U6)/(T$4*U$4)</f>
        <v>0.41636129191032428</v>
      </c>
      <c r="V24" s="33">
        <f t="shared" si="1"/>
        <v>0.43104017425630448</v>
      </c>
      <c r="W24" s="34">
        <f t="shared" ref="W24:W37" si="12">(V6*W6)/(V$4*W$4)</f>
        <v>0.41471062015378346</v>
      </c>
    </row>
    <row r="25" spans="1:23" x14ac:dyDescent="0.2">
      <c r="A25" s="14"/>
      <c r="B25" s="73" t="s">
        <v>63</v>
      </c>
      <c r="C25" s="15" t="s">
        <v>7</v>
      </c>
      <c r="D25" s="33">
        <f t="shared" si="1"/>
        <v>0.22306977797449504</v>
      </c>
      <c r="E25" s="34">
        <f t="shared" si="3"/>
        <v>0.23268817738286329</v>
      </c>
      <c r="F25" s="33">
        <f t="shared" si="1"/>
        <v>0.17855478859898471</v>
      </c>
      <c r="G25" s="34">
        <f t="shared" si="4"/>
        <v>0.18725455771826136</v>
      </c>
      <c r="H25" s="33">
        <f t="shared" si="1"/>
        <v>0.25252144195343607</v>
      </c>
      <c r="I25" s="34">
        <f t="shared" si="5"/>
        <v>0.27839768438012369</v>
      </c>
      <c r="J25" s="33">
        <f t="shared" si="1"/>
        <v>0.19619552215648223</v>
      </c>
      <c r="K25" s="34">
        <f t="shared" si="6"/>
        <v>0.21938157017013057</v>
      </c>
      <c r="L25" s="33">
        <f t="shared" si="2"/>
        <v>0.20824070723259061</v>
      </c>
      <c r="M25" s="34">
        <f t="shared" si="7"/>
        <v>0.2388504266675115</v>
      </c>
      <c r="N25" s="33">
        <f t="shared" si="1"/>
        <v>0.22342882275003845</v>
      </c>
      <c r="O25" s="34">
        <f t="shared" si="8"/>
        <v>0.23952798611983631</v>
      </c>
      <c r="P25" s="33">
        <f t="shared" si="1"/>
        <v>0.19094610084984945</v>
      </c>
      <c r="Q25" s="34">
        <f t="shared" si="9"/>
        <v>0.21604596969449991</v>
      </c>
      <c r="R25" s="33">
        <f t="shared" si="1"/>
        <v>0.12110852267570266</v>
      </c>
      <c r="S25" s="34">
        <f t="shared" si="10"/>
        <v>0.13902010338298873</v>
      </c>
      <c r="T25" s="33">
        <f t="shared" si="1"/>
        <v>0.13578795310242886</v>
      </c>
      <c r="U25" s="34">
        <f t="shared" si="11"/>
        <v>0.14667597373300115</v>
      </c>
      <c r="V25" s="33">
        <f t="shared" si="1"/>
        <v>0.16305785645119755</v>
      </c>
      <c r="W25" s="34">
        <f t="shared" si="12"/>
        <v>0.17987850822953971</v>
      </c>
    </row>
    <row r="26" spans="1:23" x14ac:dyDescent="0.2">
      <c r="A26" s="10" t="s">
        <v>8</v>
      </c>
      <c r="B26" s="72" t="s">
        <v>64</v>
      </c>
      <c r="C26" s="11" t="s">
        <v>4</v>
      </c>
      <c r="D26" s="31">
        <f t="shared" si="1"/>
        <v>0.14414873438015979</v>
      </c>
      <c r="E26" s="32">
        <f t="shared" si="3"/>
        <v>0.14656316912729761</v>
      </c>
      <c r="F26" s="31">
        <f t="shared" si="1"/>
        <v>0.24685917822869496</v>
      </c>
      <c r="G26" s="32">
        <f t="shared" si="4"/>
        <v>0.24020986052252979</v>
      </c>
      <c r="H26" s="31">
        <f t="shared" si="1"/>
        <v>0.33232557126294726</v>
      </c>
      <c r="I26" s="32">
        <f t="shared" si="5"/>
        <v>0.29316980724820979</v>
      </c>
      <c r="J26" s="31">
        <f t="shared" si="1"/>
        <v>0.30017128404948817</v>
      </c>
      <c r="K26" s="32">
        <f t="shared" si="6"/>
        <v>0.2766405470416638</v>
      </c>
      <c r="L26" s="31">
        <f t="shared" si="2"/>
        <v>0.18921573695910665</v>
      </c>
      <c r="M26" s="32">
        <f t="shared" si="7"/>
        <v>0.16877634332729799</v>
      </c>
      <c r="N26" s="31">
        <f t="shared" si="1"/>
        <v>0.23988843967967877</v>
      </c>
      <c r="O26" s="32">
        <f t="shared" si="8"/>
        <v>0.22480782236000477</v>
      </c>
      <c r="P26" s="31">
        <f t="shared" si="1"/>
        <v>0.22639583262187668</v>
      </c>
      <c r="Q26" s="32">
        <f t="shared" si="9"/>
        <v>0.20731684775618817</v>
      </c>
      <c r="R26" s="31">
        <f t="shared" si="1"/>
        <v>0.43236836077122887</v>
      </c>
      <c r="S26" s="32">
        <f t="shared" si="10"/>
        <v>0.41963451204969443</v>
      </c>
      <c r="T26" s="31">
        <f t="shared" si="1"/>
        <v>0.35417047712542726</v>
      </c>
      <c r="U26" s="32">
        <f t="shared" si="11"/>
        <v>0.35451550723591074</v>
      </c>
      <c r="V26" s="31">
        <f t="shared" si="1"/>
        <v>0.32126948156972612</v>
      </c>
      <c r="W26" s="32">
        <f t="shared" si="12"/>
        <v>0.31168794619641144</v>
      </c>
    </row>
    <row r="27" spans="1:23" x14ac:dyDescent="0.2">
      <c r="A27" s="14"/>
      <c r="B27" s="73" t="s">
        <v>64</v>
      </c>
      <c r="C27" s="15" t="s">
        <v>6</v>
      </c>
      <c r="D27" s="33">
        <f t="shared" si="1"/>
        <v>1.3294374579156713E-2</v>
      </c>
      <c r="E27" s="34">
        <f t="shared" si="3"/>
        <v>1.10218732072873E-2</v>
      </c>
      <c r="F27" s="33">
        <f t="shared" si="1"/>
        <v>1.9065009824472113E-2</v>
      </c>
      <c r="G27" s="34">
        <f t="shared" si="4"/>
        <v>1.8506427623700104E-2</v>
      </c>
      <c r="H27" s="33">
        <f t="shared" si="1"/>
        <v>3.6923410436872826E-2</v>
      </c>
      <c r="I27" s="34">
        <f t="shared" si="5"/>
        <v>3.4675604028728962E-2</v>
      </c>
      <c r="J27" s="33">
        <f t="shared" si="1"/>
        <v>1.2611275397388931E-2</v>
      </c>
      <c r="K27" s="34">
        <f t="shared" si="6"/>
        <v>1.1642356994883132E-2</v>
      </c>
      <c r="L27" s="33">
        <f t="shared" si="2"/>
        <v>7.2377604301297627E-3</v>
      </c>
      <c r="M27" s="34">
        <f t="shared" si="7"/>
        <v>5.7302966792220564E-3</v>
      </c>
      <c r="N27" s="33">
        <f t="shared" si="1"/>
        <v>2.3596043996257168E-2</v>
      </c>
      <c r="O27" s="34">
        <f t="shared" si="8"/>
        <v>2.1852450112308096E-2</v>
      </c>
      <c r="P27" s="33">
        <f t="shared" si="1"/>
        <v>1.344841956893131E-2</v>
      </c>
      <c r="Q27" s="34">
        <f t="shared" si="9"/>
        <v>1.3430883623867408E-2</v>
      </c>
      <c r="R27" s="33">
        <f t="shared" si="1"/>
        <v>2.5527183614195384E-2</v>
      </c>
      <c r="S27" s="34">
        <f t="shared" si="10"/>
        <v>2.3337830747954844E-2</v>
      </c>
      <c r="T27" s="33">
        <f t="shared" si="1"/>
        <v>3.0950256871579141E-2</v>
      </c>
      <c r="U27" s="34">
        <f t="shared" si="11"/>
        <v>3.0720545903387544E-2</v>
      </c>
      <c r="V27" s="33">
        <f t="shared" si="1"/>
        <v>2.3377021360990072E-2</v>
      </c>
      <c r="W27" s="34">
        <f t="shared" si="12"/>
        <v>2.2418296433363374E-2</v>
      </c>
    </row>
    <row r="28" spans="1:23" x14ac:dyDescent="0.2">
      <c r="A28" s="14"/>
      <c r="B28" s="73" t="s">
        <v>64</v>
      </c>
      <c r="C28" s="15" t="s">
        <v>7</v>
      </c>
      <c r="D28" s="33">
        <f t="shared" si="1"/>
        <v>0.1308543598010031</v>
      </c>
      <c r="E28" s="34">
        <f t="shared" si="3"/>
        <v>0.13554129592000988</v>
      </c>
      <c r="F28" s="33">
        <f t="shared" si="1"/>
        <v>0.22779416840422284</v>
      </c>
      <c r="G28" s="34">
        <f t="shared" si="4"/>
        <v>0.22170343289883312</v>
      </c>
      <c r="H28" s="33">
        <f t="shared" si="1"/>
        <v>0.29540216082607446</v>
      </c>
      <c r="I28" s="34">
        <f t="shared" si="5"/>
        <v>0.25849420321947258</v>
      </c>
      <c r="J28" s="33">
        <f t="shared" si="1"/>
        <v>0.28756000865209924</v>
      </c>
      <c r="K28" s="34">
        <f t="shared" si="6"/>
        <v>0.26499819004677894</v>
      </c>
      <c r="L28" s="33">
        <f t="shared" si="2"/>
        <v>0.1819779765289769</v>
      </c>
      <c r="M28" s="34">
        <f t="shared" si="7"/>
        <v>0.1630460466480757</v>
      </c>
      <c r="N28" s="33">
        <f t="shared" si="1"/>
        <v>0.2162923956834216</v>
      </c>
      <c r="O28" s="34">
        <f t="shared" si="8"/>
        <v>0.20295537224769522</v>
      </c>
      <c r="P28" s="33">
        <f t="shared" si="1"/>
        <v>0.21294741305294537</v>
      </c>
      <c r="Q28" s="34">
        <f t="shared" si="9"/>
        <v>0.19388596413232695</v>
      </c>
      <c r="R28" s="33">
        <f t="shared" si="1"/>
        <v>0.4068411771570335</v>
      </c>
      <c r="S28" s="34">
        <f t="shared" si="10"/>
        <v>0.39629668130173956</v>
      </c>
      <c r="T28" s="33">
        <f t="shared" si="1"/>
        <v>0.32322022025384811</v>
      </c>
      <c r="U28" s="34">
        <f t="shared" si="11"/>
        <v>0.32379496133252217</v>
      </c>
      <c r="V28" s="33">
        <f t="shared" si="1"/>
        <v>0.29789246020873605</v>
      </c>
      <c r="W28" s="34">
        <f t="shared" si="12"/>
        <v>0.28926964976304931</v>
      </c>
    </row>
    <row r="29" spans="1:23" x14ac:dyDescent="0.2">
      <c r="A29" s="23" t="s">
        <v>9</v>
      </c>
      <c r="B29" s="75" t="s">
        <v>65</v>
      </c>
      <c r="C29" s="24" t="s">
        <v>4</v>
      </c>
      <c r="D29" s="31">
        <f t="shared" si="1"/>
        <v>1.8456942878454893E-2</v>
      </c>
      <c r="E29" s="32">
        <f t="shared" si="3"/>
        <v>2.4023487025294808E-2</v>
      </c>
      <c r="F29" s="31">
        <f t="shared" si="1"/>
        <v>4.2556849864159731E-2</v>
      </c>
      <c r="G29" s="32">
        <f t="shared" si="4"/>
        <v>4.9169993390878908E-2</v>
      </c>
      <c r="H29" s="31">
        <f t="shared" si="1"/>
        <v>7.1484513229666674E-2</v>
      </c>
      <c r="I29" s="32">
        <f t="shared" si="5"/>
        <v>8.570449087968747E-2</v>
      </c>
      <c r="J29" s="31">
        <f t="shared" si="1"/>
        <v>5.8201418118810445E-2</v>
      </c>
      <c r="K29" s="32">
        <f t="shared" si="6"/>
        <v>6.8277441145229434E-2</v>
      </c>
      <c r="L29" s="31">
        <f t="shared" si="2"/>
        <v>1.7732513053817917E-2</v>
      </c>
      <c r="M29" s="32">
        <f t="shared" si="7"/>
        <v>2.1691863773216472E-2</v>
      </c>
      <c r="N29" s="31">
        <f t="shared" si="1"/>
        <v>4.4266926155039653E-2</v>
      </c>
      <c r="O29" s="32">
        <f t="shared" si="8"/>
        <v>5.3590189119219742E-2</v>
      </c>
      <c r="P29" s="31">
        <f t="shared" si="1"/>
        <v>3.9982000272594929E-2</v>
      </c>
      <c r="Q29" s="32">
        <f t="shared" si="9"/>
        <v>4.8563290468191363E-2</v>
      </c>
      <c r="R29" s="31">
        <f t="shared" si="1"/>
        <v>3.6467405163136263E-2</v>
      </c>
      <c r="S29" s="32">
        <f t="shared" si="10"/>
        <v>4.5984068910977276E-2</v>
      </c>
      <c r="T29" s="31">
        <f t="shared" si="1"/>
        <v>1.9441116125363783E-2</v>
      </c>
      <c r="U29" s="32">
        <f t="shared" si="11"/>
        <v>2.5158488579524973E-2</v>
      </c>
      <c r="V29" s="31">
        <f t="shared" si="1"/>
        <v>3.4609145052333694E-2</v>
      </c>
      <c r="W29" s="32">
        <f t="shared" si="12"/>
        <v>4.2810762032117172E-2</v>
      </c>
    </row>
    <row r="30" spans="1:23" x14ac:dyDescent="0.2">
      <c r="A30" s="14"/>
      <c r="B30" s="73" t="s">
        <v>65</v>
      </c>
      <c r="C30" s="15" t="s">
        <v>6</v>
      </c>
      <c r="D30" s="33">
        <f t="shared" si="1"/>
        <v>0</v>
      </c>
      <c r="E30" s="34">
        <f t="shared" si="3"/>
        <v>0</v>
      </c>
      <c r="F30" s="33">
        <f t="shared" si="1"/>
        <v>0</v>
      </c>
      <c r="G30" s="34">
        <f t="shared" si="4"/>
        <v>0</v>
      </c>
      <c r="H30" s="33">
        <f t="shared" si="1"/>
        <v>0</v>
      </c>
      <c r="I30" s="34">
        <f t="shared" si="5"/>
        <v>0</v>
      </c>
      <c r="J30" s="33">
        <f t="shared" si="1"/>
        <v>1.1405178877565918E-2</v>
      </c>
      <c r="K30" s="34">
        <f t="shared" si="6"/>
        <v>1.2260936451233393E-2</v>
      </c>
      <c r="L30" s="33">
        <f t="shared" si="2"/>
        <v>0</v>
      </c>
      <c r="M30" s="34">
        <f t="shared" si="7"/>
        <v>0</v>
      </c>
      <c r="N30" s="33">
        <f t="shared" si="1"/>
        <v>0</v>
      </c>
      <c r="O30" s="34">
        <f t="shared" si="8"/>
        <v>0</v>
      </c>
      <c r="P30" s="33">
        <f t="shared" si="1"/>
        <v>4.5096026248897308E-3</v>
      </c>
      <c r="Q30" s="34">
        <f t="shared" si="9"/>
        <v>4.8207052359146973E-3</v>
      </c>
      <c r="R30" s="33">
        <f t="shared" si="1"/>
        <v>0</v>
      </c>
      <c r="S30" s="34">
        <f t="shared" si="10"/>
        <v>0</v>
      </c>
      <c r="T30" s="33">
        <f t="shared" si="1"/>
        <v>0</v>
      </c>
      <c r="U30" s="34">
        <f t="shared" si="11"/>
        <v>0</v>
      </c>
      <c r="V30" s="33">
        <f t="shared" si="1"/>
        <v>1.1729621739130374E-3</v>
      </c>
      <c r="W30" s="34">
        <f t="shared" si="12"/>
        <v>1.221286397455377E-3</v>
      </c>
    </row>
    <row r="31" spans="1:23" x14ac:dyDescent="0.2">
      <c r="A31" s="14"/>
      <c r="B31" s="73" t="s">
        <v>65</v>
      </c>
      <c r="C31" s="15" t="s">
        <v>7</v>
      </c>
      <c r="D31" s="33">
        <f t="shared" si="1"/>
        <v>1.8456942878454893E-2</v>
      </c>
      <c r="E31" s="34">
        <f t="shared" si="3"/>
        <v>2.4023487025294808E-2</v>
      </c>
      <c r="F31" s="33">
        <f t="shared" si="1"/>
        <v>4.2556849864159731E-2</v>
      </c>
      <c r="G31" s="34">
        <f t="shared" si="4"/>
        <v>4.9169993390878908E-2</v>
      </c>
      <c r="H31" s="33">
        <f t="shared" si="1"/>
        <v>7.1484513229666674E-2</v>
      </c>
      <c r="I31" s="34">
        <f t="shared" si="5"/>
        <v>8.570449087968747E-2</v>
      </c>
      <c r="J31" s="33">
        <f t="shared" si="1"/>
        <v>4.6796239241244528E-2</v>
      </c>
      <c r="K31" s="34">
        <f t="shared" si="6"/>
        <v>5.6016504693995502E-2</v>
      </c>
      <c r="L31" s="33">
        <f t="shared" si="2"/>
        <v>1.7732513053817917E-2</v>
      </c>
      <c r="M31" s="34">
        <f t="shared" si="7"/>
        <v>2.1691863773216472E-2</v>
      </c>
      <c r="N31" s="33">
        <f t="shared" si="1"/>
        <v>4.4266926155039653E-2</v>
      </c>
      <c r="O31" s="34">
        <f t="shared" si="8"/>
        <v>5.3590189119219742E-2</v>
      </c>
      <c r="P31" s="33">
        <f t="shared" si="1"/>
        <v>3.5472397647705198E-2</v>
      </c>
      <c r="Q31" s="34">
        <f t="shared" si="9"/>
        <v>4.3742585232276199E-2</v>
      </c>
      <c r="R31" s="33">
        <f t="shared" si="1"/>
        <v>3.6467405163136263E-2</v>
      </c>
      <c r="S31" s="34">
        <f t="shared" si="10"/>
        <v>4.5984068910977276E-2</v>
      </c>
      <c r="T31" s="33">
        <f t="shared" si="1"/>
        <v>1.9441116125363783E-2</v>
      </c>
      <c r="U31" s="34">
        <f t="shared" si="11"/>
        <v>2.5158488579524973E-2</v>
      </c>
      <c r="V31" s="33">
        <f t="shared" si="1"/>
        <v>3.3436182878420657E-2</v>
      </c>
      <c r="W31" s="34">
        <f t="shared" si="12"/>
        <v>4.1589475634661255E-2</v>
      </c>
    </row>
    <row r="32" spans="1:23" x14ac:dyDescent="0.2">
      <c r="A32" s="10" t="s">
        <v>10</v>
      </c>
      <c r="B32" s="72" t="s">
        <v>66</v>
      </c>
      <c r="C32" s="11" t="s">
        <v>4</v>
      </c>
      <c r="D32" s="31">
        <f t="shared" si="1"/>
        <v>1.9727289560717828E-2</v>
      </c>
      <c r="E32" s="32">
        <f t="shared" si="3"/>
        <v>2.5069991424332565E-2</v>
      </c>
      <c r="F32" s="31">
        <f t="shared" si="1"/>
        <v>2.4935774685909528E-2</v>
      </c>
      <c r="G32" s="32">
        <f t="shared" si="4"/>
        <v>3.006387191411302E-2</v>
      </c>
      <c r="H32" s="31">
        <f t="shared" si="1"/>
        <v>2.5503996157397912E-2</v>
      </c>
      <c r="I32" s="32">
        <f t="shared" si="5"/>
        <v>2.8833068493908699E-2</v>
      </c>
      <c r="J32" s="31">
        <f t="shared" si="1"/>
        <v>5.1260630731920206E-2</v>
      </c>
      <c r="K32" s="32">
        <f t="shared" si="6"/>
        <v>5.2117487914770777E-2</v>
      </c>
      <c r="L32" s="31">
        <f t="shared" si="2"/>
        <v>9.1505971152354856E-2</v>
      </c>
      <c r="M32" s="32">
        <f t="shared" si="7"/>
        <v>9.0452971630387499E-2</v>
      </c>
      <c r="N32" s="31">
        <f t="shared" si="1"/>
        <v>2.3162477605613813E-2</v>
      </c>
      <c r="O32" s="32">
        <f t="shared" si="8"/>
        <v>2.7687652761572319E-2</v>
      </c>
      <c r="P32" s="31">
        <f t="shared" si="1"/>
        <v>6.318248840489353E-2</v>
      </c>
      <c r="Q32" s="32">
        <f t="shared" si="9"/>
        <v>6.383175789565905E-2</v>
      </c>
      <c r="R32" s="31">
        <f t="shared" si="1"/>
        <v>3.4711567136763037E-2</v>
      </c>
      <c r="S32" s="32">
        <f t="shared" si="10"/>
        <v>3.658066159129264E-2</v>
      </c>
      <c r="T32" s="31">
        <f t="shared" si="1"/>
        <v>4.7591852274890538E-2</v>
      </c>
      <c r="U32" s="32">
        <f t="shared" si="11"/>
        <v>4.7006238243152809E-2</v>
      </c>
      <c r="V32" s="31">
        <f t="shared" si="1"/>
        <v>4.3105994372331549E-2</v>
      </c>
      <c r="W32" s="32">
        <f t="shared" si="12"/>
        <v>4.4418757802848124E-2</v>
      </c>
    </row>
    <row r="33" spans="1:23" x14ac:dyDescent="0.2">
      <c r="A33" s="14"/>
      <c r="B33" s="73" t="s">
        <v>66</v>
      </c>
      <c r="C33" s="15" t="s">
        <v>6</v>
      </c>
      <c r="D33" s="33">
        <f t="shared" si="1"/>
        <v>0</v>
      </c>
      <c r="E33" s="34">
        <f t="shared" si="3"/>
        <v>0</v>
      </c>
      <c r="F33" s="33">
        <f t="shared" si="1"/>
        <v>0</v>
      </c>
      <c r="G33" s="34">
        <f t="shared" si="4"/>
        <v>0</v>
      </c>
      <c r="H33" s="33">
        <f t="shared" si="1"/>
        <v>0</v>
      </c>
      <c r="I33" s="34">
        <f t="shared" si="5"/>
        <v>0</v>
      </c>
      <c r="J33" s="33">
        <f t="shared" si="1"/>
        <v>1.0748628237180639E-2</v>
      </c>
      <c r="K33" s="34">
        <f t="shared" si="6"/>
        <v>8.8336042065640299E-3</v>
      </c>
      <c r="L33" s="33">
        <f t="shared" si="2"/>
        <v>2.5849144393320582E-2</v>
      </c>
      <c r="M33" s="34">
        <f t="shared" si="7"/>
        <v>2.1958388432222715E-2</v>
      </c>
      <c r="N33" s="33">
        <f t="shared" si="1"/>
        <v>0</v>
      </c>
      <c r="O33" s="34">
        <f t="shared" si="8"/>
        <v>0</v>
      </c>
      <c r="P33" s="33">
        <f t="shared" si="1"/>
        <v>1.1805294688116039E-2</v>
      </c>
      <c r="Q33" s="34">
        <f t="shared" si="9"/>
        <v>9.6031135228645571E-3</v>
      </c>
      <c r="R33" s="33">
        <f t="shared" si="1"/>
        <v>2.7012892713434268E-3</v>
      </c>
      <c r="S33" s="34">
        <f t="shared" si="10"/>
        <v>2.1405263669839838E-3</v>
      </c>
      <c r="T33" s="33">
        <f t="shared" si="1"/>
        <v>3.1105785800582052E-3</v>
      </c>
      <c r="U33" s="34">
        <f t="shared" si="11"/>
        <v>2.4385691849355797E-3</v>
      </c>
      <c r="V33" s="33">
        <f t="shared" si="1"/>
        <v>4.6427198014894608E-3</v>
      </c>
      <c r="W33" s="34">
        <f t="shared" si="12"/>
        <v>3.6866624951063377E-3</v>
      </c>
    </row>
    <row r="34" spans="1:23" x14ac:dyDescent="0.2">
      <c r="A34" s="14"/>
      <c r="B34" s="73" t="s">
        <v>66</v>
      </c>
      <c r="C34" s="15" t="s">
        <v>7</v>
      </c>
      <c r="D34" s="33">
        <f t="shared" si="1"/>
        <v>1.9727289560717828E-2</v>
      </c>
      <c r="E34" s="34">
        <f t="shared" si="3"/>
        <v>2.516648092551093E-2</v>
      </c>
      <c r="F34" s="33">
        <f t="shared" si="1"/>
        <v>2.4935774685909528E-2</v>
      </c>
      <c r="G34" s="34">
        <f t="shared" si="4"/>
        <v>3.006387191411302E-2</v>
      </c>
      <c r="H34" s="33">
        <f t="shared" si="1"/>
        <v>2.5503996157397912E-2</v>
      </c>
      <c r="I34" s="34">
        <f t="shared" si="5"/>
        <v>2.8833068493908699E-2</v>
      </c>
      <c r="J34" s="33">
        <f t="shared" si="1"/>
        <v>4.0512002494739567E-2</v>
      </c>
      <c r="K34" s="34">
        <f t="shared" si="6"/>
        <v>4.3283883708206496E-2</v>
      </c>
      <c r="L34" s="33">
        <f t="shared" si="2"/>
        <v>6.5656826759034281E-2</v>
      </c>
      <c r="M34" s="34">
        <f t="shared" si="7"/>
        <v>6.8494583198164039E-2</v>
      </c>
      <c r="N34" s="33">
        <f t="shared" si="1"/>
        <v>2.3162477605613813E-2</v>
      </c>
      <c r="O34" s="34">
        <f t="shared" si="8"/>
        <v>2.7724446206817591E-2</v>
      </c>
      <c r="P34" s="33">
        <f t="shared" si="1"/>
        <v>5.1377193716777493E-2</v>
      </c>
      <c r="Q34" s="34">
        <f t="shared" si="9"/>
        <v>5.4228644372795641E-2</v>
      </c>
      <c r="R34" s="33">
        <f t="shared" si="1"/>
        <v>3.2010277865419608E-2</v>
      </c>
      <c r="S34" s="34">
        <f t="shared" si="10"/>
        <v>3.4440135224309026E-2</v>
      </c>
      <c r="T34" s="33">
        <f t="shared" si="1"/>
        <v>4.4481273694832332E-2</v>
      </c>
      <c r="U34" s="34">
        <f t="shared" si="11"/>
        <v>4.4567669058216935E-2</v>
      </c>
      <c r="V34" s="33">
        <f t="shared" si="1"/>
        <v>3.8463274570842095E-2</v>
      </c>
      <c r="W34" s="34">
        <f t="shared" si="12"/>
        <v>4.0732095307741023E-2</v>
      </c>
    </row>
    <row r="35" spans="1:23" x14ac:dyDescent="0.2">
      <c r="A35" s="10" t="s">
        <v>11</v>
      </c>
      <c r="B35" s="72" t="s">
        <v>67</v>
      </c>
      <c r="C35" s="11" t="s">
        <v>4</v>
      </c>
      <c r="D35" s="31">
        <f t="shared" si="1"/>
        <v>0</v>
      </c>
      <c r="E35" s="32">
        <f t="shared" si="3"/>
        <v>0</v>
      </c>
      <c r="F35" s="31">
        <f t="shared" si="1"/>
        <v>0</v>
      </c>
      <c r="G35" s="32">
        <f t="shared" si="4"/>
        <v>0</v>
      </c>
      <c r="H35" s="31">
        <f t="shared" si="1"/>
        <v>0</v>
      </c>
      <c r="I35" s="32">
        <f t="shared" si="5"/>
        <v>0</v>
      </c>
      <c r="J35" s="31">
        <f t="shared" si="1"/>
        <v>0</v>
      </c>
      <c r="K35" s="32">
        <f t="shared" si="6"/>
        <v>0</v>
      </c>
      <c r="L35" s="31">
        <f t="shared" si="2"/>
        <v>0</v>
      </c>
      <c r="M35" s="32">
        <f t="shared" si="7"/>
        <v>0</v>
      </c>
      <c r="N35" s="31">
        <f t="shared" si="1"/>
        <v>0</v>
      </c>
      <c r="O35" s="32">
        <f t="shared" si="8"/>
        <v>0</v>
      </c>
      <c r="P35" s="31">
        <f t="shared" si="1"/>
        <v>4.533175135594824E-3</v>
      </c>
      <c r="Q35" s="32">
        <f t="shared" si="9"/>
        <v>4.4524530880677635E-3</v>
      </c>
      <c r="R35" s="31">
        <f t="shared" si="1"/>
        <v>1.0264899231105021E-2</v>
      </c>
      <c r="S35" s="32">
        <f t="shared" si="10"/>
        <v>9.1884721007002325E-3</v>
      </c>
      <c r="T35" s="31">
        <f t="shared" si="1"/>
        <v>1.0887025030203718E-2</v>
      </c>
      <c r="U35" s="32">
        <f t="shared" si="11"/>
        <v>1.0282500298079235E-2</v>
      </c>
      <c r="V35" s="31">
        <f t="shared" si="1"/>
        <v>6.9173482981066403E-3</v>
      </c>
      <c r="W35" s="32">
        <f t="shared" si="12"/>
        <v>6.493405585298896E-3</v>
      </c>
    </row>
    <row r="36" spans="1:23" x14ac:dyDescent="0.2">
      <c r="A36" s="14"/>
      <c r="B36" s="73" t="s">
        <v>67</v>
      </c>
      <c r="C36" s="15" t="s">
        <v>6</v>
      </c>
      <c r="D36" s="33">
        <f t="shared" si="1"/>
        <v>0</v>
      </c>
      <c r="E36" s="34">
        <f t="shared" si="3"/>
        <v>0</v>
      </c>
      <c r="F36" s="33">
        <f t="shared" si="1"/>
        <v>0</v>
      </c>
      <c r="G36" s="34">
        <f t="shared" si="4"/>
        <v>0</v>
      </c>
      <c r="H36" s="33">
        <f t="shared" si="1"/>
        <v>0</v>
      </c>
      <c r="I36" s="34">
        <f t="shared" si="5"/>
        <v>0</v>
      </c>
      <c r="J36" s="33">
        <f t="shared" si="1"/>
        <v>0</v>
      </c>
      <c r="K36" s="34">
        <f t="shared" si="6"/>
        <v>0</v>
      </c>
      <c r="L36" s="33">
        <f t="shared" si="2"/>
        <v>0</v>
      </c>
      <c r="M36" s="34">
        <f t="shared" si="7"/>
        <v>0</v>
      </c>
      <c r="N36" s="33">
        <f t="shared" si="1"/>
        <v>0</v>
      </c>
      <c r="O36" s="34">
        <f t="shared" si="8"/>
        <v>0</v>
      </c>
      <c r="P36" s="33">
        <f t="shared" si="1"/>
        <v>0</v>
      </c>
      <c r="Q36" s="34">
        <f t="shared" si="9"/>
        <v>0</v>
      </c>
      <c r="R36" s="33">
        <f t="shared" si="1"/>
        <v>4.0519339070151398E-3</v>
      </c>
      <c r="S36" s="34">
        <f t="shared" si="10"/>
        <v>3.5139026054968546E-3</v>
      </c>
      <c r="T36" s="33">
        <f t="shared" si="1"/>
        <v>3.1105785800582052E-3</v>
      </c>
      <c r="U36" s="34">
        <f t="shared" si="11"/>
        <v>2.8549677043504381E-3</v>
      </c>
      <c r="V36" s="33">
        <f t="shared" si="1"/>
        <v>1.9651557665075685E-3</v>
      </c>
      <c r="W36" s="34">
        <f t="shared" si="12"/>
        <v>1.7779699975288424E-3</v>
      </c>
    </row>
    <row r="37" spans="1:23" x14ac:dyDescent="0.2">
      <c r="A37" s="14"/>
      <c r="B37" s="73" t="s">
        <v>67</v>
      </c>
      <c r="C37" s="15" t="s">
        <v>7</v>
      </c>
      <c r="D37" s="33">
        <f t="shared" si="1"/>
        <v>0</v>
      </c>
      <c r="E37" s="34">
        <f t="shared" si="3"/>
        <v>0</v>
      </c>
      <c r="F37" s="33">
        <f t="shared" si="1"/>
        <v>0</v>
      </c>
      <c r="G37" s="34">
        <f t="shared" si="4"/>
        <v>0</v>
      </c>
      <c r="H37" s="33">
        <f t="shared" si="1"/>
        <v>0</v>
      </c>
      <c r="I37" s="34">
        <f t="shared" si="5"/>
        <v>0</v>
      </c>
      <c r="J37" s="33">
        <f t="shared" si="1"/>
        <v>0</v>
      </c>
      <c r="K37" s="34">
        <f t="shared" si="6"/>
        <v>0</v>
      </c>
      <c r="L37" s="33">
        <f t="shared" si="2"/>
        <v>0</v>
      </c>
      <c r="M37" s="34">
        <f t="shared" si="7"/>
        <v>0</v>
      </c>
      <c r="N37" s="33">
        <f t="shared" si="1"/>
        <v>0</v>
      </c>
      <c r="O37" s="34">
        <f t="shared" si="8"/>
        <v>0</v>
      </c>
      <c r="P37" s="33">
        <f t="shared" si="1"/>
        <v>4.533175135594824E-3</v>
      </c>
      <c r="Q37" s="34">
        <f t="shared" si="9"/>
        <v>4.4524530880677635E-3</v>
      </c>
      <c r="R37" s="33">
        <f t="shared" si="1"/>
        <v>6.2129653240898816E-3</v>
      </c>
      <c r="S37" s="34">
        <f t="shared" si="10"/>
        <v>5.6745694952034208E-3</v>
      </c>
      <c r="T37" s="33">
        <f t="shared" si="1"/>
        <v>7.7764464501455131E-3</v>
      </c>
      <c r="U37" s="34">
        <f t="shared" si="11"/>
        <v>7.4275325937282798E-3</v>
      </c>
      <c r="V37" s="33">
        <f t="shared" si="1"/>
        <v>4.9521925315990723E-3</v>
      </c>
      <c r="W37" s="34">
        <f t="shared" si="12"/>
        <v>4.7154355877698558E-3</v>
      </c>
    </row>
  </sheetData>
  <mergeCells count="15">
    <mergeCell ref="Y3:Z3"/>
    <mergeCell ref="AA3:AB3"/>
    <mergeCell ref="AC3:AD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ED2D-CC10-47FD-9FAE-7063A74B05E3}">
  <sheetPr>
    <tabColor theme="5"/>
    <pageSetUpPr fitToPage="1"/>
  </sheetPr>
  <dimension ref="A1:AC13"/>
  <sheetViews>
    <sheetView showGridLines="0" zoomScaleNormal="100" workbookViewId="0">
      <selection activeCell="B2" sqref="B1:B1048576"/>
    </sheetView>
  </sheetViews>
  <sheetFormatPr baseColWidth="10" defaultColWidth="9.1640625" defaultRowHeight="15" x14ac:dyDescent="0.2"/>
  <cols>
    <col min="1" max="1" width="12.33203125" customWidth="1"/>
    <col min="2" max="2" width="10.1640625" style="41" bestFit="1" customWidth="1"/>
    <col min="3" max="3" width="9.1640625" customWidth="1"/>
    <col min="4" max="4" width="11.6640625" customWidth="1"/>
    <col min="5" max="5" width="14.33203125" customWidth="1"/>
    <col min="6" max="6" width="11.6640625" customWidth="1"/>
    <col min="7" max="7" width="14.33203125" customWidth="1"/>
    <col min="8" max="8" width="11.6640625" customWidth="1"/>
    <col min="9" max="9" width="14.33203125" customWidth="1"/>
    <col min="10" max="10" width="11.6640625" customWidth="1"/>
    <col min="11" max="11" width="14.33203125" customWidth="1"/>
    <col min="12" max="12" width="11.6640625" customWidth="1"/>
    <col min="13" max="13" width="14.33203125" customWidth="1"/>
    <col min="14" max="14" width="11.6640625" customWidth="1"/>
    <col min="15" max="15" width="14.33203125" customWidth="1"/>
    <col min="16" max="16" width="11.6640625" customWidth="1"/>
    <col min="17" max="17" width="14.33203125" customWidth="1"/>
    <col min="18" max="18" width="11.6640625" customWidth="1"/>
    <col min="19" max="19" width="14.33203125" customWidth="1"/>
    <col min="20" max="20" width="11.6640625" customWidth="1"/>
    <col min="21" max="21" width="14.33203125" customWidth="1"/>
    <col min="22" max="22" width="11.6640625" customWidth="1"/>
    <col min="23" max="23" width="14.3320312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29" ht="27" x14ac:dyDescent="0.4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9" s="2" customFormat="1" ht="37.5" customHeight="1" x14ac:dyDescent="0.35">
      <c r="A2" s="1"/>
      <c r="B2" s="1"/>
      <c r="C2" s="67" t="s">
        <v>46</v>
      </c>
      <c r="D2" s="67"/>
      <c r="E2" s="67" t="s">
        <v>47</v>
      </c>
      <c r="F2" s="67"/>
      <c r="G2" s="67" t="s">
        <v>48</v>
      </c>
      <c r="H2" s="67"/>
      <c r="I2" s="67" t="s">
        <v>49</v>
      </c>
      <c r="J2" s="67"/>
      <c r="K2" s="67" t="s">
        <v>50</v>
      </c>
      <c r="L2" s="67"/>
      <c r="M2" s="67" t="s">
        <v>51</v>
      </c>
      <c r="N2" s="67"/>
      <c r="O2" s="67" t="s">
        <v>52</v>
      </c>
      <c r="P2" s="67"/>
      <c r="Q2" s="67" t="s">
        <v>53</v>
      </c>
      <c r="R2" s="67"/>
      <c r="S2" s="67" t="s">
        <v>54</v>
      </c>
      <c r="T2" s="67"/>
      <c r="U2" s="67" t="s">
        <v>55</v>
      </c>
      <c r="V2" s="67"/>
    </row>
    <row r="3" spans="1:29" ht="18" x14ac:dyDescent="0.35">
      <c r="A3" s="3"/>
      <c r="B3" s="3"/>
      <c r="C3" s="4" t="s">
        <v>1</v>
      </c>
      <c r="D3" s="5" t="s">
        <v>2</v>
      </c>
      <c r="E3" s="4" t="s">
        <v>1</v>
      </c>
      <c r="F3" s="5" t="s">
        <v>2</v>
      </c>
      <c r="G3" s="4" t="s">
        <v>1</v>
      </c>
      <c r="H3" s="5" t="s">
        <v>2</v>
      </c>
      <c r="I3" s="4" t="s">
        <v>1</v>
      </c>
      <c r="J3" s="5" t="s">
        <v>2</v>
      </c>
      <c r="K3" s="4" t="s">
        <v>1</v>
      </c>
      <c r="L3" s="5" t="s">
        <v>2</v>
      </c>
      <c r="M3" s="4" t="s">
        <v>1</v>
      </c>
      <c r="N3" s="5" t="s">
        <v>2</v>
      </c>
      <c r="O3" s="4" t="s">
        <v>1</v>
      </c>
      <c r="P3" s="5" t="s">
        <v>2</v>
      </c>
      <c r="Q3" s="4" t="s">
        <v>1</v>
      </c>
      <c r="R3" s="5" t="s">
        <v>2</v>
      </c>
      <c r="S3" s="4" t="s">
        <v>1</v>
      </c>
      <c r="T3" s="5" t="s">
        <v>2</v>
      </c>
      <c r="U3" s="4" t="s">
        <v>1</v>
      </c>
      <c r="V3" s="5" t="s">
        <v>2</v>
      </c>
      <c r="X3" s="64"/>
      <c r="Y3" s="64"/>
      <c r="Z3" s="64"/>
      <c r="AA3" s="64"/>
      <c r="AB3" s="64"/>
      <c r="AC3" s="64"/>
    </row>
    <row r="4" spans="1:29" x14ac:dyDescent="0.2">
      <c r="A4" s="6" t="s">
        <v>14</v>
      </c>
      <c r="B4" s="7" t="s">
        <v>4</v>
      </c>
      <c r="C4" s="8">
        <v>114583</v>
      </c>
      <c r="D4" s="9">
        <v>183.02861336498</v>
      </c>
      <c r="E4" s="8">
        <v>110463</v>
      </c>
      <c r="F4" s="9">
        <v>158.00175675878</v>
      </c>
      <c r="G4" s="8">
        <v>212162</v>
      </c>
      <c r="H4" s="9">
        <v>151.84919204545</v>
      </c>
      <c r="I4" s="8">
        <v>274400</v>
      </c>
      <c r="J4" s="9">
        <v>149.28436786034001</v>
      </c>
      <c r="K4" s="8">
        <v>140000</v>
      </c>
      <c r="L4" s="9">
        <v>143.58873594286999</v>
      </c>
      <c r="M4" s="8">
        <v>437208</v>
      </c>
      <c r="N4" s="9">
        <v>161.57514031030999</v>
      </c>
      <c r="O4" s="8">
        <v>512300</v>
      </c>
      <c r="P4" s="9">
        <v>150.69141930465</v>
      </c>
      <c r="Q4" s="8">
        <v>1311100</v>
      </c>
      <c r="R4" s="9">
        <v>178.58095450504999</v>
      </c>
      <c r="S4" s="8">
        <v>858100</v>
      </c>
      <c r="T4" s="9">
        <v>179.84025999948</v>
      </c>
      <c r="U4" s="8">
        <v>3118708</v>
      </c>
      <c r="V4" s="9">
        <v>171.96209924484</v>
      </c>
    </row>
    <row r="5" spans="1:29" x14ac:dyDescent="0.2">
      <c r="A5" s="35"/>
      <c r="B5" s="36" t="s">
        <v>6</v>
      </c>
      <c r="C5" s="37">
        <v>6312</v>
      </c>
      <c r="D5" s="38">
        <v>169.43896639734001</v>
      </c>
      <c r="E5" s="37">
        <v>6300</v>
      </c>
      <c r="F5" s="38">
        <v>159.12665898018</v>
      </c>
      <c r="G5" s="37">
        <v>14646</v>
      </c>
      <c r="H5" s="38">
        <v>150.92606652492</v>
      </c>
      <c r="I5" s="37">
        <v>11000</v>
      </c>
      <c r="J5" s="38">
        <v>150.05522858781001</v>
      </c>
      <c r="K5" s="37" t="s">
        <v>56</v>
      </c>
      <c r="L5" s="38" t="s">
        <v>56</v>
      </c>
      <c r="M5" s="37">
        <v>27258</v>
      </c>
      <c r="N5" s="38">
        <v>157.10836737100999</v>
      </c>
      <c r="O5" s="37">
        <v>16000</v>
      </c>
      <c r="P5" s="38">
        <v>158.38919178627</v>
      </c>
      <c r="Q5" s="37">
        <v>20000</v>
      </c>
      <c r="R5" s="38">
        <v>166.93428936092999</v>
      </c>
      <c r="S5" s="37">
        <v>15000</v>
      </c>
      <c r="T5" s="38">
        <v>167.42029043336001</v>
      </c>
      <c r="U5" s="37">
        <v>78258</v>
      </c>
      <c r="V5" s="38">
        <v>161.85791983054</v>
      </c>
    </row>
    <row r="6" spans="1:29" x14ac:dyDescent="0.2">
      <c r="A6" s="35"/>
      <c r="B6" s="36" t="s">
        <v>7</v>
      </c>
      <c r="C6" s="37">
        <v>108271</v>
      </c>
      <c r="D6" s="38">
        <v>183.82086476804</v>
      </c>
      <c r="E6" s="37">
        <v>104163</v>
      </c>
      <c r="F6" s="38">
        <v>157.93372027754</v>
      </c>
      <c r="G6" s="37">
        <v>197516</v>
      </c>
      <c r="H6" s="38">
        <v>151.91764268425001</v>
      </c>
      <c r="I6" s="37">
        <v>263400</v>
      </c>
      <c r="J6" s="38">
        <v>149.25217549889999</v>
      </c>
      <c r="K6" s="37">
        <v>140000</v>
      </c>
      <c r="L6" s="38">
        <v>143.58873594286999</v>
      </c>
      <c r="M6" s="37">
        <v>409950</v>
      </c>
      <c r="N6" s="38">
        <v>161.87214066836</v>
      </c>
      <c r="O6" s="37">
        <v>496300</v>
      </c>
      <c r="P6" s="38">
        <v>150.44325416319001</v>
      </c>
      <c r="Q6" s="37">
        <v>1291100</v>
      </c>
      <c r="R6" s="38">
        <v>178.76136911498</v>
      </c>
      <c r="S6" s="37">
        <v>843100</v>
      </c>
      <c r="T6" s="38">
        <v>180.06122968694001</v>
      </c>
      <c r="U6" s="37">
        <v>3040450</v>
      </c>
      <c r="V6" s="38">
        <v>172.22217024506</v>
      </c>
    </row>
    <row r="7" spans="1:29" x14ac:dyDescent="0.2">
      <c r="A7" s="6" t="s">
        <v>15</v>
      </c>
      <c r="B7" s="7" t="s">
        <v>4</v>
      </c>
      <c r="C7" s="39">
        <v>428666</v>
      </c>
      <c r="D7" s="40">
        <v>166.16918107921001</v>
      </c>
      <c r="E7" s="39">
        <v>119039</v>
      </c>
      <c r="F7" s="40">
        <v>167.30206050767001</v>
      </c>
      <c r="G7" s="39">
        <v>163408</v>
      </c>
      <c r="H7" s="40">
        <v>175.26472630271999</v>
      </c>
      <c r="I7" s="39">
        <v>287697</v>
      </c>
      <c r="J7" s="40">
        <v>176.27602588343001</v>
      </c>
      <c r="K7" s="39">
        <v>196900</v>
      </c>
      <c r="L7" s="40">
        <v>165.39748642888</v>
      </c>
      <c r="M7" s="39">
        <v>711113</v>
      </c>
      <c r="N7" s="40">
        <v>168.44890552268001</v>
      </c>
      <c r="O7" s="39">
        <v>701497</v>
      </c>
      <c r="P7" s="40">
        <v>174.40614764874999</v>
      </c>
      <c r="Q7" s="39">
        <v>476200</v>
      </c>
      <c r="R7" s="40">
        <v>180.48273177057001</v>
      </c>
      <c r="S7" s="39">
        <v>747200</v>
      </c>
      <c r="T7" s="40">
        <v>177.36537532161</v>
      </c>
      <c r="U7" s="39">
        <v>2636010</v>
      </c>
      <c r="V7" s="40">
        <v>174.73563500121</v>
      </c>
    </row>
    <row r="8" spans="1:29" x14ac:dyDescent="0.2">
      <c r="A8" s="35"/>
      <c r="B8" s="36" t="s">
        <v>6</v>
      </c>
      <c r="C8" s="37">
        <v>265175</v>
      </c>
      <c r="D8" s="38">
        <v>163.04618559593001</v>
      </c>
      <c r="E8" s="37">
        <v>33369</v>
      </c>
      <c r="F8" s="38">
        <v>164.61043351942001</v>
      </c>
      <c r="G8" s="37">
        <v>48867</v>
      </c>
      <c r="H8" s="38">
        <v>175.21050598580999</v>
      </c>
      <c r="I8" s="37">
        <v>117140</v>
      </c>
      <c r="J8" s="38">
        <v>163.11383009714001</v>
      </c>
      <c r="K8" s="37">
        <v>79500</v>
      </c>
      <c r="L8" s="38">
        <v>161.19875248657999</v>
      </c>
      <c r="M8" s="37">
        <v>347411</v>
      </c>
      <c r="N8" s="38">
        <v>164.90747160429001</v>
      </c>
      <c r="O8" s="37">
        <v>345640</v>
      </c>
      <c r="P8" s="38">
        <v>168.86918110155</v>
      </c>
      <c r="Q8" s="37">
        <v>321000</v>
      </c>
      <c r="R8" s="38">
        <v>178.49110858826</v>
      </c>
      <c r="S8" s="37">
        <v>468200</v>
      </c>
      <c r="T8" s="38">
        <v>174.79987879821999</v>
      </c>
      <c r="U8" s="37">
        <v>1482251</v>
      </c>
      <c r="V8" s="38">
        <v>171.89771670494</v>
      </c>
    </row>
    <row r="9" spans="1:29" x14ac:dyDescent="0.2">
      <c r="A9" s="35"/>
      <c r="B9" s="36" t="s">
        <v>7</v>
      </c>
      <c r="C9" s="37">
        <v>163491</v>
      </c>
      <c r="D9" s="38">
        <v>171.23453836051999</v>
      </c>
      <c r="E9" s="37">
        <v>85670</v>
      </c>
      <c r="F9" s="38">
        <v>168.35046602852</v>
      </c>
      <c r="G9" s="37">
        <v>114541</v>
      </c>
      <c r="H9" s="38">
        <v>175.28785849316</v>
      </c>
      <c r="I9" s="37">
        <v>170557</v>
      </c>
      <c r="J9" s="38">
        <v>185.31593403382001</v>
      </c>
      <c r="K9" s="37">
        <v>117400</v>
      </c>
      <c r="L9" s="38">
        <v>168.24075174755001</v>
      </c>
      <c r="M9" s="37">
        <v>363702</v>
      </c>
      <c r="N9" s="38">
        <v>171.8317109486</v>
      </c>
      <c r="O9" s="37">
        <v>355857</v>
      </c>
      <c r="P9" s="38">
        <v>179.7841425101</v>
      </c>
      <c r="Q9" s="37">
        <v>155200</v>
      </c>
      <c r="R9" s="38">
        <v>184.60200394533999</v>
      </c>
      <c r="S9" s="37">
        <v>279000</v>
      </c>
      <c r="T9" s="38">
        <v>181.67062791031</v>
      </c>
      <c r="U9" s="37">
        <v>1153759</v>
      </c>
      <c r="V9" s="38">
        <v>178.38154999088999</v>
      </c>
    </row>
    <row r="10" spans="1:29" x14ac:dyDescent="0.2">
      <c r="A10" s="6" t="s">
        <v>16</v>
      </c>
      <c r="B10" s="7" t="s">
        <v>4</v>
      </c>
      <c r="C10" s="39">
        <v>162134</v>
      </c>
      <c r="D10" s="40">
        <v>171.85251427522999</v>
      </c>
      <c r="E10" s="39">
        <v>77713</v>
      </c>
      <c r="F10" s="40">
        <v>164.59142405195001</v>
      </c>
      <c r="G10" s="39">
        <v>63326</v>
      </c>
      <c r="H10" s="40">
        <v>177.41590204305001</v>
      </c>
      <c r="I10" s="39">
        <v>148360</v>
      </c>
      <c r="J10" s="40">
        <v>189.15673914905</v>
      </c>
      <c r="K10" s="39">
        <v>110600</v>
      </c>
      <c r="L10" s="40">
        <v>159.15182089603999</v>
      </c>
      <c r="M10" s="39">
        <v>303173</v>
      </c>
      <c r="N10" s="40">
        <v>171.15332928601001</v>
      </c>
      <c r="O10" s="39">
        <v>414960</v>
      </c>
      <c r="P10" s="40">
        <v>170.90267189239</v>
      </c>
      <c r="Q10" s="39">
        <v>390000</v>
      </c>
      <c r="R10" s="40">
        <v>166.72775469460001</v>
      </c>
      <c r="S10" s="39">
        <v>312000</v>
      </c>
      <c r="T10" s="40">
        <v>164.60290319565999</v>
      </c>
      <c r="U10" s="39">
        <v>1420133</v>
      </c>
      <c r="V10" s="40">
        <v>168.42561306301999</v>
      </c>
    </row>
    <row r="11" spans="1:29" x14ac:dyDescent="0.2">
      <c r="A11" s="35"/>
      <c r="B11" s="36" t="s">
        <v>6</v>
      </c>
      <c r="C11" s="37">
        <v>151928</v>
      </c>
      <c r="D11" s="38">
        <v>170.79659475014</v>
      </c>
      <c r="E11" s="37">
        <v>77713</v>
      </c>
      <c r="F11" s="38">
        <v>164.59142405195001</v>
      </c>
      <c r="G11" s="37">
        <v>63326</v>
      </c>
      <c r="H11" s="38">
        <v>177.41590204305001</v>
      </c>
      <c r="I11" s="37">
        <v>117760</v>
      </c>
      <c r="J11" s="38">
        <v>180.94934824491</v>
      </c>
      <c r="K11" s="37">
        <v>110600</v>
      </c>
      <c r="L11" s="38">
        <v>159.15182089603999</v>
      </c>
      <c r="M11" s="37">
        <v>292967</v>
      </c>
      <c r="N11" s="38">
        <v>170.58138902104</v>
      </c>
      <c r="O11" s="37">
        <v>384360</v>
      </c>
      <c r="P11" s="38">
        <v>166.93483754197001</v>
      </c>
      <c r="Q11" s="37">
        <v>380000</v>
      </c>
      <c r="R11" s="38">
        <v>164.88082733336</v>
      </c>
      <c r="S11" s="37">
        <v>302000</v>
      </c>
      <c r="T11" s="38">
        <v>162.25321319902</v>
      </c>
      <c r="U11" s="37">
        <v>1359327</v>
      </c>
      <c r="V11" s="38">
        <v>166.10644585720999</v>
      </c>
    </row>
    <row r="12" spans="1:29" x14ac:dyDescent="0.2">
      <c r="A12" s="35"/>
      <c r="B12" s="36" t="s">
        <v>7</v>
      </c>
      <c r="C12" s="37">
        <v>10206</v>
      </c>
      <c r="D12" s="38">
        <v>187.57108586126</v>
      </c>
      <c r="E12" s="37" t="s">
        <v>56</v>
      </c>
      <c r="F12" s="38" t="s">
        <v>56</v>
      </c>
      <c r="G12" s="37" t="s">
        <v>56</v>
      </c>
      <c r="H12" s="38" t="s">
        <v>56</v>
      </c>
      <c r="I12" s="37">
        <v>30600</v>
      </c>
      <c r="J12" s="38">
        <v>220.74178336054001</v>
      </c>
      <c r="K12" s="37" t="s">
        <v>56</v>
      </c>
      <c r="L12" s="38" t="s">
        <v>56</v>
      </c>
      <c r="M12" s="37">
        <v>10206</v>
      </c>
      <c r="N12" s="38">
        <v>187.57108586126</v>
      </c>
      <c r="O12" s="37">
        <v>30600</v>
      </c>
      <c r="P12" s="38">
        <v>220.74178336054001</v>
      </c>
      <c r="Q12" s="37">
        <v>10000</v>
      </c>
      <c r="R12" s="38">
        <v>236.91099442138</v>
      </c>
      <c r="S12" s="37">
        <v>10000</v>
      </c>
      <c r="T12" s="38">
        <v>235.56354109402</v>
      </c>
      <c r="U12" s="37">
        <v>60806</v>
      </c>
      <c r="V12" s="38">
        <v>220.27093425461999</v>
      </c>
    </row>
    <row r="13" spans="1:29" ht="7.5" customHeight="1" x14ac:dyDescent="0.2">
      <c r="B13"/>
    </row>
  </sheetData>
  <mergeCells count="14">
    <mergeCell ref="U2:V2"/>
    <mergeCell ref="X3:Y3"/>
    <mergeCell ref="Z3:AA3"/>
    <mergeCell ref="AB3:AC3"/>
    <mergeCell ref="A1:V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A9B5-5625-4106-A13D-9786AE37F279}">
  <sheetPr>
    <tabColor theme="5"/>
    <pageSetUpPr fitToPage="1"/>
  </sheetPr>
  <dimension ref="A1:U46"/>
  <sheetViews>
    <sheetView zoomScaleNormal="100" workbookViewId="0">
      <selection activeCell="I31" sqref="I31"/>
    </sheetView>
  </sheetViews>
  <sheetFormatPr baseColWidth="10" defaultColWidth="8.83203125" defaultRowHeight="15" outlineLevelRow="1" x14ac:dyDescent="0.2"/>
  <cols>
    <col min="1" max="1" width="10.1640625" bestFit="1" customWidth="1"/>
    <col min="2" max="2" width="11.6640625" customWidth="1"/>
    <col min="3" max="3" width="14.33203125" customWidth="1"/>
    <col min="4" max="4" width="11.6640625" customWidth="1"/>
    <col min="5" max="5" width="14.33203125" customWidth="1"/>
    <col min="6" max="6" width="11.6640625" customWidth="1"/>
    <col min="7" max="7" width="14.33203125" customWidth="1"/>
    <col min="8" max="8" width="11.6640625" customWidth="1"/>
    <col min="9" max="9" width="14.33203125" customWidth="1"/>
    <col min="10" max="10" width="11.6640625" customWidth="1"/>
    <col min="11" max="11" width="14.33203125" customWidth="1"/>
    <col min="12" max="12" width="11.6640625" customWidth="1"/>
    <col min="13" max="13" width="14.33203125" customWidth="1"/>
    <col min="14" max="14" width="11.6640625" customWidth="1"/>
    <col min="15" max="15" width="14.33203125" customWidth="1"/>
    <col min="16" max="16" width="11.6640625" customWidth="1"/>
    <col min="17" max="17" width="14.33203125" customWidth="1"/>
    <col min="18" max="18" width="11.6640625" customWidth="1"/>
    <col min="19" max="19" width="14.33203125" customWidth="1"/>
    <col min="20" max="20" width="11.6640625" customWidth="1"/>
    <col min="21" max="21" width="14.33203125" customWidth="1"/>
  </cols>
  <sheetData>
    <row r="1" spans="1:21" ht="27" x14ac:dyDescent="0.45">
      <c r="A1" s="68" t="s">
        <v>17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s="2" customFormat="1" ht="37.5" customHeight="1" x14ac:dyDescent="0.35">
      <c r="A2" s="1"/>
      <c r="B2" s="67" t="s">
        <v>46</v>
      </c>
      <c r="C2" s="67"/>
      <c r="D2" s="67" t="s">
        <v>57</v>
      </c>
      <c r="E2" s="67"/>
      <c r="F2" s="67" t="s">
        <v>58</v>
      </c>
      <c r="G2" s="67"/>
      <c r="H2" s="67" t="s">
        <v>59</v>
      </c>
      <c r="I2" s="67"/>
      <c r="J2" s="67" t="s">
        <v>60</v>
      </c>
      <c r="K2" s="67"/>
      <c r="L2" s="67" t="s">
        <v>51</v>
      </c>
      <c r="M2" s="67"/>
      <c r="N2" s="67" t="s">
        <v>52</v>
      </c>
      <c r="O2" s="67"/>
      <c r="P2" s="67" t="s">
        <v>53</v>
      </c>
      <c r="Q2" s="67"/>
      <c r="R2" s="67" t="s">
        <v>54</v>
      </c>
      <c r="S2" s="67"/>
      <c r="T2" s="67" t="s">
        <v>55</v>
      </c>
      <c r="U2" s="67"/>
    </row>
    <row r="3" spans="1:21" ht="18" x14ac:dyDescent="0.35">
      <c r="A3" s="3"/>
      <c r="B3" s="4" t="s">
        <v>1</v>
      </c>
      <c r="C3" s="5" t="s">
        <v>2</v>
      </c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</row>
    <row r="4" spans="1:21" x14ac:dyDescent="0.2">
      <c r="A4" s="42" t="s">
        <v>4</v>
      </c>
      <c r="B4" s="39">
        <v>952432.92</v>
      </c>
      <c r="C4" s="40">
        <v>176.48845804248</v>
      </c>
      <c r="D4" s="39">
        <v>602464.93999999994</v>
      </c>
      <c r="E4" s="40">
        <v>172.11695311080999</v>
      </c>
      <c r="F4" s="39">
        <v>941029</v>
      </c>
      <c r="G4" s="40">
        <v>179.62375209846999</v>
      </c>
      <c r="H4" s="39">
        <v>1308353</v>
      </c>
      <c r="I4" s="40">
        <v>173.88829863127</v>
      </c>
      <c r="J4" s="39">
        <v>967150</v>
      </c>
      <c r="K4" s="40">
        <v>167.02104367989</v>
      </c>
      <c r="L4" s="39">
        <v>2495926.86</v>
      </c>
      <c r="M4" s="40">
        <v>176.61535445877001</v>
      </c>
      <c r="N4" s="39">
        <v>3308939</v>
      </c>
      <c r="O4" s="40">
        <v>174.87172578812999</v>
      </c>
      <c r="P4" s="39">
        <v>3701936</v>
      </c>
      <c r="Q4" s="40">
        <v>184.73450573708001</v>
      </c>
      <c r="R4" s="39">
        <v>3214836</v>
      </c>
      <c r="S4" s="40">
        <v>180.62935496631999</v>
      </c>
      <c r="T4" s="39">
        <v>12721637.859999999</v>
      </c>
      <c r="U4" s="40">
        <v>179.53882793299999</v>
      </c>
    </row>
    <row r="5" spans="1:21" x14ac:dyDescent="0.2">
      <c r="A5" s="43" t="s">
        <v>6</v>
      </c>
      <c r="B5" s="44">
        <v>578976</v>
      </c>
      <c r="C5" s="28">
        <v>169.13992471812</v>
      </c>
      <c r="D5" s="44">
        <v>316992</v>
      </c>
      <c r="E5" s="28">
        <v>167.42269105195001</v>
      </c>
      <c r="F5" s="44">
        <v>334148</v>
      </c>
      <c r="G5" s="28">
        <v>176.32691159288001</v>
      </c>
      <c r="H5" s="44">
        <v>561200</v>
      </c>
      <c r="I5" s="28">
        <v>168.77369177348001</v>
      </c>
      <c r="J5" s="44">
        <v>509100</v>
      </c>
      <c r="K5" s="28">
        <v>161.15906882275999</v>
      </c>
      <c r="L5" s="44">
        <v>1230116</v>
      </c>
      <c r="M5" s="28">
        <v>170.64967498226</v>
      </c>
      <c r="N5" s="44">
        <v>1670100</v>
      </c>
      <c r="O5" s="28">
        <v>168.95424486511999</v>
      </c>
      <c r="P5" s="44">
        <v>1471000</v>
      </c>
      <c r="Q5" s="28">
        <v>176.00581587737</v>
      </c>
      <c r="R5" s="44">
        <v>1508700</v>
      </c>
      <c r="S5" s="28">
        <v>174.11781938237999</v>
      </c>
      <c r="T5" s="44">
        <v>5879916</v>
      </c>
      <c r="U5" s="28">
        <v>172.39795418803999</v>
      </c>
    </row>
    <row r="6" spans="1:21" x14ac:dyDescent="0.2">
      <c r="A6" s="45" t="s">
        <v>19</v>
      </c>
      <c r="B6" s="46" t="s">
        <v>56</v>
      </c>
      <c r="C6" s="47" t="s">
        <v>56</v>
      </c>
      <c r="D6" s="46" t="s">
        <v>56</v>
      </c>
      <c r="E6" s="47" t="s">
        <v>56</v>
      </c>
      <c r="F6" s="46" t="s">
        <v>56</v>
      </c>
      <c r="G6" s="47" t="s">
        <v>56</v>
      </c>
      <c r="H6" s="46" t="s">
        <v>56</v>
      </c>
      <c r="I6" s="47" t="s">
        <v>56</v>
      </c>
      <c r="J6" s="46" t="s">
        <v>56</v>
      </c>
      <c r="K6" s="47" t="s">
        <v>56</v>
      </c>
      <c r="L6" s="46" t="s">
        <v>56</v>
      </c>
      <c r="M6" s="47" t="s">
        <v>56</v>
      </c>
      <c r="N6" s="46">
        <v>156000</v>
      </c>
      <c r="O6" s="47">
        <v>161.87363793082</v>
      </c>
      <c r="P6" s="46">
        <v>263000</v>
      </c>
      <c r="Q6" s="47">
        <v>164.69373662986001</v>
      </c>
      <c r="R6" s="46">
        <v>260000</v>
      </c>
      <c r="S6" s="47">
        <v>162.28811455566</v>
      </c>
      <c r="T6" s="46">
        <v>679000</v>
      </c>
      <c r="U6" s="47">
        <v>163.12466868237999</v>
      </c>
    </row>
    <row r="7" spans="1:21" x14ac:dyDescent="0.2">
      <c r="A7" s="45" t="s">
        <v>21</v>
      </c>
      <c r="B7" s="46">
        <v>347911</v>
      </c>
      <c r="C7" s="47">
        <v>172.75949391626</v>
      </c>
      <c r="D7" s="46">
        <v>246021</v>
      </c>
      <c r="E7" s="47">
        <v>166.37659852345001</v>
      </c>
      <c r="F7" s="46">
        <v>224169</v>
      </c>
      <c r="G7" s="47">
        <v>171.98406013534</v>
      </c>
      <c r="H7" s="46">
        <v>341675</v>
      </c>
      <c r="I7" s="47">
        <v>169.33009994611999</v>
      </c>
      <c r="J7" s="46">
        <v>335500</v>
      </c>
      <c r="K7" s="47">
        <v>160.44850481878001</v>
      </c>
      <c r="L7" s="46">
        <v>818101</v>
      </c>
      <c r="M7" s="47">
        <v>170.62753890989001</v>
      </c>
      <c r="N7" s="46">
        <v>901175</v>
      </c>
      <c r="O7" s="47">
        <v>168.29236905343001</v>
      </c>
      <c r="P7" s="46">
        <v>825000</v>
      </c>
      <c r="Q7" s="47">
        <v>175.78571385141001</v>
      </c>
      <c r="R7" s="46">
        <v>709000</v>
      </c>
      <c r="S7" s="47">
        <v>174.55963338785</v>
      </c>
      <c r="T7" s="46">
        <v>3253276</v>
      </c>
      <c r="U7" s="47">
        <v>172.14568634534999</v>
      </c>
    </row>
    <row r="8" spans="1:21" x14ac:dyDescent="0.2">
      <c r="A8" s="45" t="s">
        <v>22</v>
      </c>
      <c r="B8" s="46">
        <v>37455</v>
      </c>
      <c r="C8" s="47">
        <v>140.27259032438999</v>
      </c>
      <c r="D8" s="46" t="s">
        <v>56</v>
      </c>
      <c r="E8" s="47" t="s">
        <v>56</v>
      </c>
      <c r="F8" s="46" t="s">
        <v>56</v>
      </c>
      <c r="G8" s="47" t="s">
        <v>56</v>
      </c>
      <c r="H8" s="46">
        <v>17269</v>
      </c>
      <c r="I8" s="47">
        <v>169.54790546114</v>
      </c>
      <c r="J8" s="46" t="s">
        <v>56</v>
      </c>
      <c r="K8" s="47" t="s">
        <v>56</v>
      </c>
      <c r="L8" s="46">
        <v>37455</v>
      </c>
      <c r="M8" s="47">
        <v>140.27259032438999</v>
      </c>
      <c r="N8" s="46">
        <v>62269</v>
      </c>
      <c r="O8" s="47">
        <v>171.65038857759001</v>
      </c>
      <c r="P8" s="46">
        <v>92500</v>
      </c>
      <c r="Q8" s="47">
        <v>172.57179979367001</v>
      </c>
      <c r="R8" s="46">
        <v>90000</v>
      </c>
      <c r="S8" s="47">
        <v>171.54862211694001</v>
      </c>
      <c r="T8" s="46">
        <v>282224</v>
      </c>
      <c r="U8" s="47">
        <v>167.75566708847001</v>
      </c>
    </row>
    <row r="9" spans="1:21" x14ac:dyDescent="0.2">
      <c r="A9" s="45" t="s">
        <v>23</v>
      </c>
      <c r="B9" s="46">
        <v>28220</v>
      </c>
      <c r="C9" s="47">
        <v>206.81252549609999</v>
      </c>
      <c r="D9" s="46">
        <v>5186</v>
      </c>
      <c r="E9" s="47">
        <v>176.72879078943001</v>
      </c>
      <c r="F9" s="46">
        <v>69960</v>
      </c>
      <c r="G9" s="47">
        <v>185.63991492257</v>
      </c>
      <c r="H9" s="46">
        <v>32922</v>
      </c>
      <c r="I9" s="47">
        <v>180.23529213798</v>
      </c>
      <c r="J9" s="46">
        <v>20000</v>
      </c>
      <c r="K9" s="47">
        <v>179.99121784817001</v>
      </c>
      <c r="L9" s="46">
        <v>103366</v>
      </c>
      <c r="M9" s="47">
        <v>190.9731771232</v>
      </c>
      <c r="N9" s="46">
        <v>88422</v>
      </c>
      <c r="O9" s="47">
        <v>186.06114567095</v>
      </c>
      <c r="P9" s="46">
        <v>70500</v>
      </c>
      <c r="Q9" s="47">
        <v>189.61399077832999</v>
      </c>
      <c r="R9" s="46">
        <v>100500</v>
      </c>
      <c r="S9" s="47">
        <v>193.04016446847999</v>
      </c>
      <c r="T9" s="46">
        <v>362788</v>
      </c>
      <c r="U9" s="47">
        <v>190.08444305762001</v>
      </c>
    </row>
    <row r="10" spans="1:21" x14ac:dyDescent="0.2">
      <c r="A10" s="45" t="s">
        <v>24</v>
      </c>
      <c r="B10" s="46">
        <v>149053</v>
      </c>
      <c r="C10" s="47">
        <v>160.32970014759999</v>
      </c>
      <c r="D10" s="46">
        <v>61857</v>
      </c>
      <c r="E10" s="47">
        <v>168.73401381696999</v>
      </c>
      <c r="F10" s="46">
        <v>34019</v>
      </c>
      <c r="G10" s="47">
        <v>175.15904776917</v>
      </c>
      <c r="H10" s="46">
        <v>127771</v>
      </c>
      <c r="I10" s="47">
        <v>165.56298215332001</v>
      </c>
      <c r="J10" s="46">
        <v>102100</v>
      </c>
      <c r="K10" s="47">
        <v>162.22275510505</v>
      </c>
      <c r="L10" s="46">
        <v>244929</v>
      </c>
      <c r="M10" s="47">
        <v>164.51191298226999</v>
      </c>
      <c r="N10" s="46">
        <v>366371</v>
      </c>
      <c r="O10" s="47">
        <v>170.56964935093001</v>
      </c>
      <c r="P10" s="46">
        <v>141000</v>
      </c>
      <c r="Q10" s="47">
        <v>185.79860664525</v>
      </c>
      <c r="R10" s="46">
        <v>285700</v>
      </c>
      <c r="S10" s="47">
        <v>178.30531941992999</v>
      </c>
      <c r="T10" s="46">
        <v>1038000</v>
      </c>
      <c r="U10" s="47">
        <v>173.33809694839999</v>
      </c>
    </row>
    <row r="11" spans="1:21" x14ac:dyDescent="0.2">
      <c r="A11" s="45" t="s">
        <v>25</v>
      </c>
      <c r="B11" s="46">
        <v>16337</v>
      </c>
      <c r="C11" s="47">
        <v>173.54756867846001</v>
      </c>
      <c r="D11" s="46">
        <v>3928</v>
      </c>
      <c r="E11" s="47">
        <v>200.00538057310999</v>
      </c>
      <c r="F11" s="46">
        <v>6000</v>
      </c>
      <c r="G11" s="47">
        <v>236.61433073603001</v>
      </c>
      <c r="H11" s="46">
        <v>41563</v>
      </c>
      <c r="I11" s="47">
        <v>164.66946717757</v>
      </c>
      <c r="J11" s="46">
        <v>51500</v>
      </c>
      <c r="K11" s="47">
        <v>156.36584306360999</v>
      </c>
      <c r="L11" s="46">
        <v>26265</v>
      </c>
      <c r="M11" s="47">
        <v>191.91143151751001</v>
      </c>
      <c r="N11" s="46">
        <v>95863</v>
      </c>
      <c r="O11" s="47">
        <v>162.99460145301001</v>
      </c>
      <c r="P11" s="46">
        <v>37000</v>
      </c>
      <c r="Q11" s="47">
        <v>220.33256179027001</v>
      </c>
      <c r="R11" s="46">
        <v>21500</v>
      </c>
      <c r="S11" s="47">
        <v>192.86331935944</v>
      </c>
      <c r="T11" s="46">
        <v>180628</v>
      </c>
      <c r="U11" s="47">
        <v>182.49978619242</v>
      </c>
    </row>
    <row r="12" spans="1:21" x14ac:dyDescent="0.2">
      <c r="A12" s="43" t="s">
        <v>7</v>
      </c>
      <c r="B12" s="44">
        <v>373456.92</v>
      </c>
      <c r="C12" s="28">
        <v>187.88100214101999</v>
      </c>
      <c r="D12" s="44">
        <v>285472.94</v>
      </c>
      <c r="E12" s="28">
        <v>177.32950852345999</v>
      </c>
      <c r="F12" s="44">
        <v>606881</v>
      </c>
      <c r="G12" s="28">
        <v>181.43898879439001</v>
      </c>
      <c r="H12" s="44">
        <v>747153</v>
      </c>
      <c r="I12" s="28">
        <v>177.72997144606001</v>
      </c>
      <c r="J12" s="44">
        <v>458050</v>
      </c>
      <c r="K12" s="28">
        <v>173.5363398261</v>
      </c>
      <c r="L12" s="44">
        <v>1265810.8600000001</v>
      </c>
      <c r="M12" s="28">
        <v>182.41280651643001</v>
      </c>
      <c r="N12" s="44">
        <v>1638839</v>
      </c>
      <c r="O12" s="28">
        <v>180.90208318719999</v>
      </c>
      <c r="P12" s="44">
        <v>2230936</v>
      </c>
      <c r="Q12" s="28">
        <v>190.48989396140001</v>
      </c>
      <c r="R12" s="44">
        <v>1706136</v>
      </c>
      <c r="S12" s="28">
        <v>186.38736824046001</v>
      </c>
      <c r="T12" s="44">
        <v>6841721.8600000003</v>
      </c>
      <c r="U12" s="28">
        <v>185.6758411946</v>
      </c>
    </row>
    <row r="13" spans="1:21" x14ac:dyDescent="0.2">
      <c r="A13" s="45" t="s">
        <v>26</v>
      </c>
      <c r="B13" s="46" t="s">
        <v>56</v>
      </c>
      <c r="C13" s="47" t="s">
        <v>56</v>
      </c>
      <c r="D13" s="46" t="s">
        <v>56</v>
      </c>
      <c r="E13" s="47" t="s">
        <v>56</v>
      </c>
      <c r="F13" s="46">
        <v>8000</v>
      </c>
      <c r="G13" s="47">
        <v>171.96462785592999</v>
      </c>
      <c r="H13" s="46">
        <v>8000</v>
      </c>
      <c r="I13" s="47">
        <v>153.76881385448999</v>
      </c>
      <c r="J13" s="46" t="s">
        <v>56</v>
      </c>
      <c r="K13" s="47" t="s">
        <v>56</v>
      </c>
      <c r="L13" s="46">
        <v>8000</v>
      </c>
      <c r="M13" s="47">
        <v>171.13005285592999</v>
      </c>
      <c r="N13" s="46">
        <v>13000</v>
      </c>
      <c r="O13" s="47">
        <v>162.59769730387001</v>
      </c>
      <c r="P13" s="46">
        <v>60000</v>
      </c>
      <c r="Q13" s="47">
        <v>176.23439048597001</v>
      </c>
      <c r="R13" s="46">
        <v>30000</v>
      </c>
      <c r="S13" s="47">
        <v>177.62682121579999</v>
      </c>
      <c r="T13" s="46">
        <v>111000</v>
      </c>
      <c r="U13" s="47">
        <v>174.64575273360001</v>
      </c>
    </row>
    <row r="14" spans="1:21" x14ac:dyDescent="0.2">
      <c r="A14" s="45" t="s">
        <v>28</v>
      </c>
      <c r="B14" s="46">
        <v>17579</v>
      </c>
      <c r="C14" s="47">
        <v>229.71670930656001</v>
      </c>
      <c r="D14" s="46">
        <v>25639.01</v>
      </c>
      <c r="E14" s="47">
        <v>198.86315537758</v>
      </c>
      <c r="F14" s="46">
        <v>67269</v>
      </c>
      <c r="G14" s="47">
        <v>215.35520811393999</v>
      </c>
      <c r="H14" s="46">
        <v>106614</v>
      </c>
      <c r="I14" s="47">
        <v>195.74293647184001</v>
      </c>
      <c r="J14" s="46">
        <v>42150</v>
      </c>
      <c r="K14" s="47">
        <v>167.41340365495</v>
      </c>
      <c r="L14" s="46">
        <v>110487.01</v>
      </c>
      <c r="M14" s="47">
        <v>213.81313474656</v>
      </c>
      <c r="N14" s="46">
        <v>224764</v>
      </c>
      <c r="O14" s="47">
        <v>194.40632642759999</v>
      </c>
      <c r="P14" s="46">
        <v>224000</v>
      </c>
      <c r="Q14" s="47">
        <v>212.32574724209999</v>
      </c>
      <c r="R14" s="46">
        <v>222000</v>
      </c>
      <c r="S14" s="47">
        <v>185.77433215796</v>
      </c>
      <c r="T14" s="46">
        <v>781251.01</v>
      </c>
      <c r="U14" s="47">
        <v>199.83588454029001</v>
      </c>
    </row>
    <row r="15" spans="1:21" x14ac:dyDescent="0.2">
      <c r="A15" s="45" t="s">
        <v>29</v>
      </c>
      <c r="B15" s="46">
        <v>17518</v>
      </c>
      <c r="C15" s="47">
        <v>178.21263950222999</v>
      </c>
      <c r="D15" s="46">
        <v>74670</v>
      </c>
      <c r="E15" s="47">
        <v>168.36180192465</v>
      </c>
      <c r="F15" s="46">
        <v>98540</v>
      </c>
      <c r="G15" s="47">
        <v>174.85481254819999</v>
      </c>
      <c r="H15" s="46" t="s">
        <v>56</v>
      </c>
      <c r="I15" s="47" t="s">
        <v>56</v>
      </c>
      <c r="J15" s="46">
        <v>75400</v>
      </c>
      <c r="K15" s="47">
        <v>174.65697662119999</v>
      </c>
      <c r="L15" s="46">
        <v>190728</v>
      </c>
      <c r="M15" s="47">
        <v>172.62120924569001</v>
      </c>
      <c r="N15" s="46">
        <v>115800</v>
      </c>
      <c r="O15" s="47">
        <v>177.32272568514</v>
      </c>
      <c r="P15" s="46">
        <v>121200</v>
      </c>
      <c r="Q15" s="47">
        <v>184.78068969987001</v>
      </c>
      <c r="R15" s="46">
        <v>105000</v>
      </c>
      <c r="S15" s="47">
        <v>181.25408144315</v>
      </c>
      <c r="T15" s="46">
        <v>532728</v>
      </c>
      <c r="U15" s="47">
        <v>178.11109567079001</v>
      </c>
    </row>
    <row r="16" spans="1:21" x14ac:dyDescent="0.2">
      <c r="A16" s="45" t="s">
        <v>30</v>
      </c>
      <c r="B16" s="46" t="s">
        <v>56</v>
      </c>
      <c r="C16" s="47" t="s">
        <v>56</v>
      </c>
      <c r="D16" s="46">
        <v>4969</v>
      </c>
      <c r="E16" s="47">
        <v>214.98828057310999</v>
      </c>
      <c r="F16" s="46" t="s">
        <v>56</v>
      </c>
      <c r="G16" s="47" t="s">
        <v>56</v>
      </c>
      <c r="H16" s="46">
        <v>4000</v>
      </c>
      <c r="I16" s="47">
        <v>231.37126007146</v>
      </c>
      <c r="J16" s="46" t="s">
        <v>56</v>
      </c>
      <c r="K16" s="47" t="s">
        <v>56</v>
      </c>
      <c r="L16" s="46">
        <v>4969</v>
      </c>
      <c r="M16" s="47">
        <v>214.98828057310999</v>
      </c>
      <c r="N16" s="46">
        <v>4000</v>
      </c>
      <c r="O16" s="47">
        <v>231.37126007146</v>
      </c>
      <c r="P16" s="46">
        <v>10500</v>
      </c>
      <c r="Q16" s="47">
        <v>245.58957918381</v>
      </c>
      <c r="R16" s="46">
        <v>5000</v>
      </c>
      <c r="S16" s="47">
        <v>241.40623688446999</v>
      </c>
      <c r="T16" s="46">
        <v>24469</v>
      </c>
      <c r="U16" s="47">
        <v>236.19614909910001</v>
      </c>
    </row>
    <row r="17" spans="1:21" x14ac:dyDescent="0.2">
      <c r="A17" s="45" t="s">
        <v>31</v>
      </c>
      <c r="B17" s="46" t="s">
        <v>56</v>
      </c>
      <c r="C17" s="47" t="s">
        <v>56</v>
      </c>
      <c r="D17" s="46" t="s">
        <v>56</v>
      </c>
      <c r="E17" s="47" t="s">
        <v>56</v>
      </c>
      <c r="F17" s="46" t="s">
        <v>56</v>
      </c>
      <c r="G17" s="47" t="s">
        <v>56</v>
      </c>
      <c r="H17" s="46">
        <v>17600</v>
      </c>
      <c r="I17" s="47">
        <v>194.88292368175999</v>
      </c>
      <c r="J17" s="46">
        <v>6000</v>
      </c>
      <c r="K17" s="47">
        <v>197.63739898892999</v>
      </c>
      <c r="L17" s="46" t="s">
        <v>56</v>
      </c>
      <c r="M17" s="47" t="s">
        <v>56</v>
      </c>
      <c r="N17" s="46">
        <v>29600</v>
      </c>
      <c r="O17" s="47">
        <v>198.58635525708999</v>
      </c>
      <c r="P17" s="46">
        <v>12000</v>
      </c>
      <c r="Q17" s="47">
        <v>203.83427820457999</v>
      </c>
      <c r="R17" s="46">
        <v>6000</v>
      </c>
      <c r="S17" s="47">
        <v>191.28923498447</v>
      </c>
      <c r="T17" s="46">
        <v>47600</v>
      </c>
      <c r="U17" s="47">
        <v>198.98955596579</v>
      </c>
    </row>
    <row r="18" spans="1:21" x14ac:dyDescent="0.2">
      <c r="A18" s="45" t="s">
        <v>32</v>
      </c>
      <c r="B18" s="46">
        <v>272383</v>
      </c>
      <c r="C18" s="47">
        <v>176.01186851272001</v>
      </c>
      <c r="D18" s="46">
        <v>154152</v>
      </c>
      <c r="E18" s="47">
        <v>168.64517473768001</v>
      </c>
      <c r="F18" s="46">
        <v>299017</v>
      </c>
      <c r="G18" s="47">
        <v>158.19286205181001</v>
      </c>
      <c r="H18" s="46">
        <v>510903</v>
      </c>
      <c r="I18" s="47">
        <v>167.54637070360999</v>
      </c>
      <c r="J18" s="46">
        <v>227500</v>
      </c>
      <c r="K18" s="47">
        <v>151.55136095165</v>
      </c>
      <c r="L18" s="46">
        <v>725552</v>
      </c>
      <c r="M18" s="47">
        <v>167.10309776475</v>
      </c>
      <c r="N18" s="46">
        <v>931703</v>
      </c>
      <c r="O18" s="47">
        <v>165.72235185381999</v>
      </c>
      <c r="P18" s="46">
        <v>1517300</v>
      </c>
      <c r="Q18" s="47">
        <v>181.42481426045001</v>
      </c>
      <c r="R18" s="46">
        <v>1167100</v>
      </c>
      <c r="S18" s="47">
        <v>182.09754082558999</v>
      </c>
      <c r="T18" s="46">
        <v>4341655</v>
      </c>
      <c r="U18" s="47">
        <v>175.84260143968001</v>
      </c>
    </row>
    <row r="19" spans="1:21" x14ac:dyDescent="0.2">
      <c r="A19" s="45" t="s">
        <v>33</v>
      </c>
      <c r="B19" s="46" t="s">
        <v>56</v>
      </c>
      <c r="C19" s="47" t="s">
        <v>56</v>
      </c>
      <c r="D19" s="46">
        <v>6020</v>
      </c>
      <c r="E19" s="47">
        <v>262.46035057311002</v>
      </c>
      <c r="F19" s="46" t="s">
        <v>56</v>
      </c>
      <c r="G19" s="47" t="s">
        <v>56</v>
      </c>
      <c r="H19" s="46" t="s">
        <v>56</v>
      </c>
      <c r="I19" s="47" t="s">
        <v>56</v>
      </c>
      <c r="J19" s="46">
        <v>6500</v>
      </c>
      <c r="K19" s="47">
        <v>272.02376752817003</v>
      </c>
      <c r="L19" s="46">
        <v>6020</v>
      </c>
      <c r="M19" s="47">
        <v>262.46035057311002</v>
      </c>
      <c r="N19" s="46">
        <v>12800</v>
      </c>
      <c r="O19" s="47">
        <v>280.64139127240998</v>
      </c>
      <c r="P19" s="46">
        <v>7000</v>
      </c>
      <c r="Q19" s="47">
        <v>289.61314967035997</v>
      </c>
      <c r="R19" s="46" t="s">
        <v>56</v>
      </c>
      <c r="S19" s="47" t="s">
        <v>56</v>
      </c>
      <c r="T19" s="46">
        <v>25820</v>
      </c>
      <c r="U19" s="47">
        <v>278.83474695698999</v>
      </c>
    </row>
    <row r="20" spans="1:21" x14ac:dyDescent="0.2">
      <c r="A20" s="45" t="s">
        <v>34</v>
      </c>
      <c r="B20" s="46">
        <v>28726</v>
      </c>
      <c r="C20" s="47">
        <v>243.86862569797</v>
      </c>
      <c r="D20" s="46" t="s">
        <v>56</v>
      </c>
      <c r="E20" s="47" t="s">
        <v>56</v>
      </c>
      <c r="F20" s="46">
        <v>35105</v>
      </c>
      <c r="G20" s="47">
        <v>206.87850879613001</v>
      </c>
      <c r="H20" s="46">
        <v>27000</v>
      </c>
      <c r="I20" s="47">
        <v>194.42078734552999</v>
      </c>
      <c r="J20" s="46">
        <v>15500</v>
      </c>
      <c r="K20" s="47">
        <v>225.06881515398001</v>
      </c>
      <c r="L20" s="46">
        <v>63831</v>
      </c>
      <c r="M20" s="47">
        <v>223.52524937864001</v>
      </c>
      <c r="N20" s="46">
        <v>98000</v>
      </c>
      <c r="O20" s="47">
        <v>208.93496128464</v>
      </c>
      <c r="P20" s="46">
        <v>59200</v>
      </c>
      <c r="Q20" s="47">
        <v>220.14926245455999</v>
      </c>
      <c r="R20" s="46">
        <v>41000</v>
      </c>
      <c r="S20" s="47">
        <v>198.70992214901</v>
      </c>
      <c r="T20" s="46">
        <v>262031</v>
      </c>
      <c r="U20" s="47">
        <v>213.42287570708001</v>
      </c>
    </row>
    <row r="21" spans="1:21" x14ac:dyDescent="0.2">
      <c r="A21" s="45" t="s">
        <v>35</v>
      </c>
      <c r="B21" s="46">
        <v>8220</v>
      </c>
      <c r="C21" s="47">
        <v>220.39138126520999</v>
      </c>
      <c r="D21" s="46" t="s">
        <v>56</v>
      </c>
      <c r="E21" s="47" t="s">
        <v>56</v>
      </c>
      <c r="F21" s="46">
        <v>23859</v>
      </c>
      <c r="G21" s="47">
        <v>235.96559809102999</v>
      </c>
      <c r="H21" s="46" t="s">
        <v>56</v>
      </c>
      <c r="I21" s="47" t="s">
        <v>56</v>
      </c>
      <c r="J21" s="46">
        <v>15500</v>
      </c>
      <c r="K21" s="47">
        <v>247.72103988946</v>
      </c>
      <c r="L21" s="46">
        <v>32079</v>
      </c>
      <c r="M21" s="47">
        <v>231.97482336899</v>
      </c>
      <c r="N21" s="46">
        <v>15500</v>
      </c>
      <c r="O21" s="47">
        <v>247.72103988946</v>
      </c>
      <c r="P21" s="46">
        <v>30000</v>
      </c>
      <c r="Q21" s="47">
        <v>209.3484051769</v>
      </c>
      <c r="R21" s="46">
        <v>31000</v>
      </c>
      <c r="S21" s="47">
        <v>208.86066768479</v>
      </c>
      <c r="T21" s="46">
        <v>108579</v>
      </c>
      <c r="U21" s="47">
        <v>221.37180606448999</v>
      </c>
    </row>
    <row r="22" spans="1:21" x14ac:dyDescent="0.2">
      <c r="A22" s="45" t="s">
        <v>36</v>
      </c>
      <c r="B22" s="46">
        <v>10206</v>
      </c>
      <c r="C22" s="47">
        <v>190.90772313344999</v>
      </c>
      <c r="D22" s="46" t="s">
        <v>56</v>
      </c>
      <c r="E22" s="47" t="s">
        <v>56</v>
      </c>
      <c r="F22" s="46">
        <v>20590</v>
      </c>
      <c r="G22" s="47">
        <v>201.36076620956001</v>
      </c>
      <c r="H22" s="46">
        <v>35000</v>
      </c>
      <c r="I22" s="47">
        <v>228.56099394587</v>
      </c>
      <c r="J22" s="46">
        <v>6000</v>
      </c>
      <c r="K22" s="47">
        <v>265.03174752817</v>
      </c>
      <c r="L22" s="46">
        <v>30796</v>
      </c>
      <c r="M22" s="47">
        <v>197.89655794762001</v>
      </c>
      <c r="N22" s="46">
        <v>48600</v>
      </c>
      <c r="O22" s="47">
        <v>241.50480675122</v>
      </c>
      <c r="P22" s="46">
        <v>51200</v>
      </c>
      <c r="Q22" s="47">
        <v>231.33369998149999</v>
      </c>
      <c r="R22" s="46">
        <v>21000</v>
      </c>
      <c r="S22" s="47">
        <v>260.37089496583002</v>
      </c>
      <c r="T22" s="46">
        <v>151596</v>
      </c>
      <c r="U22" s="47">
        <v>231.82425815984001</v>
      </c>
    </row>
    <row r="23" spans="1:21" x14ac:dyDescent="0.2">
      <c r="A23" s="45" t="s">
        <v>37</v>
      </c>
      <c r="B23" s="46">
        <v>18788.919999999998</v>
      </c>
      <c r="C23" s="47">
        <v>227.50876653367999</v>
      </c>
      <c r="D23" s="46">
        <v>20022.93</v>
      </c>
      <c r="E23" s="47">
        <v>215.11671444171</v>
      </c>
      <c r="F23" s="46">
        <v>54501</v>
      </c>
      <c r="G23" s="47">
        <v>232.62855265083999</v>
      </c>
      <c r="H23" s="46">
        <v>38000</v>
      </c>
      <c r="I23" s="47">
        <v>196.26899144434</v>
      </c>
      <c r="J23" s="46">
        <v>63500</v>
      </c>
      <c r="K23" s="47">
        <v>203.34429477699999</v>
      </c>
      <c r="L23" s="46">
        <v>93312.85</v>
      </c>
      <c r="M23" s="47">
        <v>227.83999928004999</v>
      </c>
      <c r="N23" s="46">
        <v>145000</v>
      </c>
      <c r="O23" s="47">
        <v>201.47957070228</v>
      </c>
      <c r="P23" s="46">
        <v>138500</v>
      </c>
      <c r="Q23" s="47">
        <v>223.28795592006</v>
      </c>
      <c r="R23" s="46">
        <v>78000</v>
      </c>
      <c r="S23" s="47">
        <v>223.07694546185999</v>
      </c>
      <c r="T23" s="46">
        <v>454812.85</v>
      </c>
      <c r="U23" s="47">
        <v>217.23291474637</v>
      </c>
    </row>
    <row r="24" spans="1:21" x14ac:dyDescent="0.2">
      <c r="A24" s="45" t="s">
        <v>38</v>
      </c>
      <c r="B24" s="46">
        <v>36</v>
      </c>
      <c r="C24" s="47">
        <v>815.04504166667004</v>
      </c>
      <c r="D24" s="46" t="s">
        <v>56</v>
      </c>
      <c r="E24" s="47" t="s">
        <v>56</v>
      </c>
      <c r="F24" s="46" t="s">
        <v>56</v>
      </c>
      <c r="G24" s="47" t="s">
        <v>56</v>
      </c>
      <c r="H24" s="46">
        <v>36</v>
      </c>
      <c r="I24" s="47">
        <v>827.99350000000004</v>
      </c>
      <c r="J24" s="46" t="s">
        <v>56</v>
      </c>
      <c r="K24" s="47" t="s">
        <v>56</v>
      </c>
      <c r="L24" s="46">
        <v>36</v>
      </c>
      <c r="M24" s="47">
        <v>815.04504166667004</v>
      </c>
      <c r="N24" s="46">
        <v>72</v>
      </c>
      <c r="O24" s="47">
        <v>823.15025555555997</v>
      </c>
      <c r="P24" s="46">
        <v>36</v>
      </c>
      <c r="Q24" s="47">
        <v>819.20000277778001</v>
      </c>
      <c r="R24" s="46">
        <v>36</v>
      </c>
      <c r="S24" s="47">
        <v>817.48429722221999</v>
      </c>
      <c r="T24" s="46">
        <v>180</v>
      </c>
      <c r="U24" s="47">
        <v>819.60597055556002</v>
      </c>
    </row>
    <row r="25" spans="1:21" x14ac:dyDescent="0.2">
      <c r="B25" s="48"/>
      <c r="D25" s="48"/>
      <c r="F25" s="48"/>
      <c r="H25" s="48"/>
      <c r="J25" s="48"/>
      <c r="L25" s="48"/>
      <c r="N25" s="48"/>
      <c r="P25" s="48"/>
      <c r="R25" s="48"/>
      <c r="T25" s="48"/>
    </row>
    <row r="39" outlineLevel="1" x14ac:dyDescent="0.2"/>
    <row r="44" outlineLevel="1" x14ac:dyDescent="0.2"/>
    <row r="46" outlineLevel="1" x14ac:dyDescent="0.2"/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8235-B379-4521-8E03-78379B6FB9C2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baseColWidth="10" defaultColWidth="9.1640625" defaultRowHeight="15" x14ac:dyDescent="0.2"/>
  <cols>
    <col min="1" max="1" width="10.33203125" customWidth="1"/>
    <col min="2" max="14" width="13.5" customWidth="1"/>
    <col min="15" max="15" width="10.33203125" customWidth="1"/>
    <col min="16" max="28" width="13.5" customWidth="1"/>
    <col min="29" max="29" width="10.33203125" customWidth="1"/>
    <col min="30" max="42" width="13.5" customWidth="1"/>
  </cols>
  <sheetData>
    <row r="1" spans="1:42" ht="27" x14ac:dyDescent="0.4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 t="str">
        <f>A1</f>
        <v>Two Year Rail Billings Forecast, by Grade - Nutrien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 t="str">
        <f>A1</f>
        <v>Two Year Rail Billings Forecast, by Grade - Nutrien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</row>
    <row r="2" spans="1:42" s="2" customFormat="1" ht="21.75" customHeight="1" x14ac:dyDescent="0.35">
      <c r="A2" s="49"/>
      <c r="B2" s="70" t="s">
        <v>39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49"/>
      <c r="P2" s="70" t="s">
        <v>40</v>
      </c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49"/>
      <c r="AD2" s="70" t="s">
        <v>41</v>
      </c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ht="34.5" customHeight="1" x14ac:dyDescent="0.2">
      <c r="A3" s="3"/>
      <c r="B3" s="50">
        <v>43831</v>
      </c>
      <c r="C3" s="50">
        <v>43862</v>
      </c>
      <c r="D3" s="50">
        <v>43891</v>
      </c>
      <c r="E3" s="50">
        <v>43922</v>
      </c>
      <c r="F3" s="50">
        <v>43952</v>
      </c>
      <c r="G3" s="50">
        <v>43983</v>
      </c>
      <c r="H3" s="50">
        <v>44013</v>
      </c>
      <c r="I3" s="50">
        <v>44044</v>
      </c>
      <c r="J3" s="50">
        <v>44075</v>
      </c>
      <c r="K3" s="50">
        <v>44105</v>
      </c>
      <c r="L3" s="50">
        <v>44136</v>
      </c>
      <c r="M3" s="50">
        <v>44166</v>
      </c>
      <c r="N3" s="69" t="s">
        <v>42</v>
      </c>
      <c r="O3" s="3"/>
      <c r="P3" s="50">
        <v>44197</v>
      </c>
      <c r="Q3" s="50">
        <v>44228</v>
      </c>
      <c r="R3" s="50">
        <v>44256</v>
      </c>
      <c r="S3" s="50">
        <v>44287</v>
      </c>
      <c r="T3" s="50">
        <v>44317</v>
      </c>
      <c r="U3" s="50">
        <v>44348</v>
      </c>
      <c r="V3" s="50">
        <v>44378</v>
      </c>
      <c r="W3" s="50">
        <v>44409</v>
      </c>
      <c r="X3" s="50">
        <v>44440</v>
      </c>
      <c r="Y3" s="50">
        <v>44470</v>
      </c>
      <c r="Z3" s="50">
        <v>44501</v>
      </c>
      <c r="AA3" s="50">
        <v>44531</v>
      </c>
      <c r="AB3" s="69" t="s">
        <v>43</v>
      </c>
      <c r="AC3" s="3"/>
      <c r="AD3" s="50">
        <v>44562</v>
      </c>
      <c r="AE3" s="50">
        <v>44593</v>
      </c>
      <c r="AF3" s="51">
        <v>44621</v>
      </c>
      <c r="AG3" s="51">
        <v>44652</v>
      </c>
      <c r="AH3" s="51">
        <v>44682</v>
      </c>
      <c r="AI3" s="51">
        <v>44713</v>
      </c>
      <c r="AJ3" s="51">
        <v>44743</v>
      </c>
      <c r="AK3" s="51">
        <v>44774</v>
      </c>
      <c r="AL3" s="51">
        <v>44805</v>
      </c>
      <c r="AM3" s="51">
        <v>44835</v>
      </c>
      <c r="AN3" s="51">
        <v>44866</v>
      </c>
      <c r="AO3" s="51">
        <v>44896</v>
      </c>
      <c r="AP3" s="69" t="s">
        <v>44</v>
      </c>
    </row>
    <row r="4" spans="1:42" ht="18" x14ac:dyDescent="0.35">
      <c r="A4" s="3"/>
      <c r="B4" s="52" t="s">
        <v>45</v>
      </c>
      <c r="C4" s="52" t="s">
        <v>45</v>
      </c>
      <c r="D4" s="52" t="s">
        <v>45</v>
      </c>
      <c r="E4" s="52" t="s">
        <v>45</v>
      </c>
      <c r="F4" s="52" t="s">
        <v>45</v>
      </c>
      <c r="G4" s="52" t="s">
        <v>45</v>
      </c>
      <c r="H4" s="52" t="s">
        <v>45</v>
      </c>
      <c r="I4" s="52" t="s">
        <v>45</v>
      </c>
      <c r="J4" s="52" t="s">
        <v>45</v>
      </c>
      <c r="K4" s="52" t="s">
        <v>45</v>
      </c>
      <c r="L4" s="52" t="s">
        <v>45</v>
      </c>
      <c r="M4" s="52" t="s">
        <v>45</v>
      </c>
      <c r="N4" s="69"/>
      <c r="O4" s="3"/>
      <c r="P4" s="52" t="s">
        <v>45</v>
      </c>
      <c r="Q4" s="52" t="s">
        <v>45</v>
      </c>
      <c r="R4" s="52" t="s">
        <v>45</v>
      </c>
      <c r="S4" s="52" t="s">
        <v>45</v>
      </c>
      <c r="T4" s="52" t="s">
        <v>45</v>
      </c>
      <c r="U4" s="52" t="s">
        <v>45</v>
      </c>
      <c r="V4" s="52" t="s">
        <v>45</v>
      </c>
      <c r="W4" s="52" t="s">
        <v>45</v>
      </c>
      <c r="X4" s="52" t="s">
        <v>45</v>
      </c>
      <c r="Y4" s="52" t="s">
        <v>45</v>
      </c>
      <c r="Z4" s="52" t="s">
        <v>45</v>
      </c>
      <c r="AA4" s="52" t="s">
        <v>45</v>
      </c>
      <c r="AB4" s="69"/>
      <c r="AC4" s="3"/>
      <c r="AD4" s="52" t="s">
        <v>45</v>
      </c>
      <c r="AE4" s="52" t="s">
        <v>45</v>
      </c>
      <c r="AF4" s="53" t="s">
        <v>45</v>
      </c>
      <c r="AG4" s="53" t="s">
        <v>45</v>
      </c>
      <c r="AH4" s="53" t="s">
        <v>45</v>
      </c>
      <c r="AI4" s="53" t="s">
        <v>45</v>
      </c>
      <c r="AJ4" s="53" t="s">
        <v>45</v>
      </c>
      <c r="AK4" s="53" t="s">
        <v>45</v>
      </c>
      <c r="AL4" s="53" t="s">
        <v>45</v>
      </c>
      <c r="AM4" s="53" t="s">
        <v>45</v>
      </c>
      <c r="AN4" s="53" t="s">
        <v>45</v>
      </c>
      <c r="AO4" s="53" t="s">
        <v>45</v>
      </c>
      <c r="AP4" s="69"/>
    </row>
    <row r="5" spans="1:42" x14ac:dyDescent="0.2">
      <c r="A5" s="42" t="s">
        <v>4</v>
      </c>
      <c r="B5" s="54">
        <f t="shared" ref="B5:M5" si="0">SUM(B6,B13)</f>
        <v>416568.60800000001</v>
      </c>
      <c r="C5" s="54">
        <f t="shared" si="0"/>
        <v>558887.26300000004</v>
      </c>
      <c r="D5" s="54">
        <f t="shared" si="0"/>
        <v>897787.5</v>
      </c>
      <c r="E5" s="54">
        <f t="shared" si="0"/>
        <v>755216.5</v>
      </c>
      <c r="F5" s="54">
        <f t="shared" si="0"/>
        <v>817686</v>
      </c>
      <c r="G5" s="54">
        <f t="shared" si="0"/>
        <v>801331</v>
      </c>
      <c r="H5" s="54">
        <f t="shared" si="0"/>
        <v>743464</v>
      </c>
      <c r="I5" s="54">
        <f t="shared" si="0"/>
        <v>810342</v>
      </c>
      <c r="J5" s="54">
        <f t="shared" si="0"/>
        <v>786958</v>
      </c>
      <c r="K5" s="54">
        <f t="shared" si="0"/>
        <v>670247</v>
      </c>
      <c r="L5" s="54">
        <f t="shared" si="0"/>
        <v>405878</v>
      </c>
      <c r="M5" s="54">
        <f t="shared" si="0"/>
        <v>313440</v>
      </c>
      <c r="N5" s="55">
        <f>SUM(B5:M5)</f>
        <v>7977805.8710000003</v>
      </c>
      <c r="O5" s="42" t="s">
        <v>4</v>
      </c>
      <c r="P5" s="54">
        <f t="shared" ref="P5:AA5" si="1">SUM(P6,P13)</f>
        <v>449058.44990727573</v>
      </c>
      <c r="Q5" s="54">
        <f t="shared" si="1"/>
        <v>611642.83984863746</v>
      </c>
      <c r="R5" s="54">
        <f t="shared" si="1"/>
        <v>798250.71221548354</v>
      </c>
      <c r="S5" s="54">
        <f t="shared" si="1"/>
        <v>747904.87398730195</v>
      </c>
      <c r="T5" s="54">
        <f t="shared" si="1"/>
        <v>804472.83992592129</v>
      </c>
      <c r="U5" s="54">
        <f t="shared" si="1"/>
        <v>831183.85548571777</v>
      </c>
      <c r="V5" s="54">
        <f t="shared" si="1"/>
        <v>834499.9803311876</v>
      </c>
      <c r="W5" s="54">
        <f t="shared" si="1"/>
        <v>800979.47080956143</v>
      </c>
      <c r="X5" s="54">
        <f t="shared" si="1"/>
        <v>626576.52032695664</v>
      </c>
      <c r="Y5" s="54">
        <f t="shared" si="1"/>
        <v>622379.87391710642</v>
      </c>
      <c r="Z5" s="54">
        <f t="shared" si="1"/>
        <v>508418.10029873461</v>
      </c>
      <c r="AA5" s="54">
        <f t="shared" si="1"/>
        <v>406157.09881291253</v>
      </c>
      <c r="AB5" s="55">
        <f t="shared" ref="AB5:AB13" si="2">SUM(P5:AA5)</f>
        <v>8041524.6158667961</v>
      </c>
      <c r="AC5" s="42" t="s">
        <v>4</v>
      </c>
      <c r="AD5" s="54">
        <f t="shared" ref="AD5:AO5" si="3">SUM(AD6,AD13)</f>
        <v>449058.44990727573</v>
      </c>
      <c r="AE5" s="54">
        <f t="shared" si="3"/>
        <v>611642.83984863746</v>
      </c>
      <c r="AF5" s="56">
        <f t="shared" si="3"/>
        <v>0</v>
      </c>
      <c r="AG5" s="56">
        <f t="shared" si="3"/>
        <v>0</v>
      </c>
      <c r="AH5" s="56">
        <f t="shared" si="3"/>
        <v>0</v>
      </c>
      <c r="AI5" s="56">
        <f t="shared" si="3"/>
        <v>0</v>
      </c>
      <c r="AJ5" s="56">
        <f t="shared" si="3"/>
        <v>0</v>
      </c>
      <c r="AK5" s="56">
        <f t="shared" si="3"/>
        <v>0</v>
      </c>
      <c r="AL5" s="56">
        <f t="shared" si="3"/>
        <v>0</v>
      </c>
      <c r="AM5" s="56">
        <f t="shared" si="3"/>
        <v>0</v>
      </c>
      <c r="AN5" s="56">
        <f t="shared" si="3"/>
        <v>0</v>
      </c>
      <c r="AO5" s="56">
        <f t="shared" si="3"/>
        <v>0</v>
      </c>
      <c r="AP5" s="55">
        <f>SUM(AD5:AO5)</f>
        <v>1060701.2897559132</v>
      </c>
    </row>
    <row r="6" spans="1:42" x14ac:dyDescent="0.2">
      <c r="A6" s="43" t="s">
        <v>6</v>
      </c>
      <c r="B6" s="57">
        <f>SUM(B7:B12)</f>
        <v>139635.86800000002</v>
      </c>
      <c r="C6" s="57">
        <f t="shared" ref="C6:M6" si="4">SUM(C7:C12)</f>
        <v>258855.45500000002</v>
      </c>
      <c r="D6" s="57">
        <f t="shared" si="4"/>
        <v>355306.5</v>
      </c>
      <c r="E6" s="57">
        <f t="shared" si="4"/>
        <v>363405</v>
      </c>
      <c r="F6" s="57">
        <f t="shared" si="4"/>
        <v>336768</v>
      </c>
      <c r="G6" s="57">
        <f t="shared" si="4"/>
        <v>123853</v>
      </c>
      <c r="H6" s="57">
        <f t="shared" si="4"/>
        <v>270066</v>
      </c>
      <c r="I6" s="57">
        <f t="shared" si="4"/>
        <v>287747</v>
      </c>
      <c r="J6" s="57">
        <f t="shared" si="4"/>
        <v>423641</v>
      </c>
      <c r="K6" s="57">
        <f t="shared" si="4"/>
        <v>256329</v>
      </c>
      <c r="L6" s="57">
        <f t="shared" si="4"/>
        <v>175410</v>
      </c>
      <c r="M6" s="57">
        <f t="shared" si="4"/>
        <v>120881</v>
      </c>
      <c r="N6" s="58">
        <f>SUM(B6:M6)</f>
        <v>3111897.8229999999</v>
      </c>
      <c r="O6" s="43" t="s">
        <v>6</v>
      </c>
      <c r="P6" s="57">
        <f>SUM(P7:P12)</f>
        <v>137001.81277552899</v>
      </c>
      <c r="Q6" s="57">
        <f t="shared" ref="Q6:AA6" si="5">SUM(Q7:Q12)</f>
        <v>187618.38736585053</v>
      </c>
      <c r="R6" s="57">
        <f t="shared" si="5"/>
        <v>360284.80462052568</v>
      </c>
      <c r="S6" s="57">
        <f t="shared" si="5"/>
        <v>298562.96261165739</v>
      </c>
      <c r="T6" s="57">
        <f t="shared" si="5"/>
        <v>319802.51701690129</v>
      </c>
      <c r="U6" s="57">
        <f t="shared" si="5"/>
        <v>356125.98977572133</v>
      </c>
      <c r="V6" s="57">
        <f t="shared" si="5"/>
        <v>382419.27317653102</v>
      </c>
      <c r="W6" s="57">
        <f t="shared" si="5"/>
        <v>387811.51701690099</v>
      </c>
      <c r="X6" s="57">
        <f t="shared" si="5"/>
        <v>252672.48418482099</v>
      </c>
      <c r="Y6" s="57">
        <f t="shared" si="5"/>
        <v>211006.06049097105</v>
      </c>
      <c r="Z6" s="57">
        <f t="shared" si="5"/>
        <v>236303.52480560399</v>
      </c>
      <c r="AA6" s="57">
        <f t="shared" si="5"/>
        <v>159701.86615898702</v>
      </c>
      <c r="AB6" s="58">
        <f t="shared" si="2"/>
        <v>3289311.2</v>
      </c>
      <c r="AC6" s="43" t="s">
        <v>6</v>
      </c>
      <c r="AD6" s="57">
        <f>SUM(AD7:AD12)</f>
        <v>137001.81277552899</v>
      </c>
      <c r="AE6" s="57">
        <f>SUM(AE7:AE12)</f>
        <v>187618.38736585053</v>
      </c>
      <c r="AF6" s="59">
        <f t="shared" ref="AF6:AO6" si="6">SUM(AF9:AF12)</f>
        <v>0</v>
      </c>
      <c r="AG6" s="59">
        <f t="shared" si="6"/>
        <v>0</v>
      </c>
      <c r="AH6" s="59">
        <f t="shared" si="6"/>
        <v>0</v>
      </c>
      <c r="AI6" s="59">
        <f t="shared" si="6"/>
        <v>0</v>
      </c>
      <c r="AJ6" s="59">
        <f t="shared" si="6"/>
        <v>0</v>
      </c>
      <c r="AK6" s="59">
        <f t="shared" si="6"/>
        <v>0</v>
      </c>
      <c r="AL6" s="59">
        <f t="shared" si="6"/>
        <v>0</v>
      </c>
      <c r="AM6" s="59">
        <f t="shared" si="6"/>
        <v>0</v>
      </c>
      <c r="AN6" s="59">
        <f t="shared" si="6"/>
        <v>0</v>
      </c>
      <c r="AO6" s="59">
        <f t="shared" si="6"/>
        <v>0</v>
      </c>
      <c r="AP6" s="58">
        <f t="shared" ref="AP6:AP21" si="7">SUM(AD6:AO6)</f>
        <v>324620.20014137949</v>
      </c>
    </row>
    <row r="7" spans="1:42" x14ac:dyDescent="0.2">
      <c r="A7" s="60" t="s">
        <v>22</v>
      </c>
      <c r="B7" s="61">
        <v>0</v>
      </c>
      <c r="C7" s="61">
        <v>0</v>
      </c>
      <c r="D7" s="61">
        <v>0</v>
      </c>
      <c r="E7" s="61">
        <v>0</v>
      </c>
      <c r="F7" s="61">
        <v>15000</v>
      </c>
      <c r="G7" s="61">
        <v>0</v>
      </c>
      <c r="H7" s="61">
        <v>0</v>
      </c>
      <c r="I7" s="61">
        <v>10000</v>
      </c>
      <c r="J7" s="61">
        <v>121262</v>
      </c>
      <c r="K7" s="61">
        <v>0</v>
      </c>
      <c r="L7" s="61">
        <v>10000</v>
      </c>
      <c r="M7" s="61">
        <v>0</v>
      </c>
      <c r="N7" s="62">
        <f>SUM(B7:M7)</f>
        <v>156262</v>
      </c>
      <c r="O7" s="60" t="s">
        <v>22</v>
      </c>
      <c r="P7" s="61">
        <v>11168.5</v>
      </c>
      <c r="Q7" s="61">
        <v>20741.5</v>
      </c>
      <c r="R7" s="61">
        <v>6382</v>
      </c>
      <c r="S7" s="61">
        <v>33505.5</v>
      </c>
      <c r="T7" s="61">
        <v>9573</v>
      </c>
      <c r="U7" s="61">
        <v>0</v>
      </c>
      <c r="V7" s="61">
        <v>0</v>
      </c>
      <c r="W7" s="61">
        <v>6382</v>
      </c>
      <c r="X7" s="61">
        <v>27123.5</v>
      </c>
      <c r="Y7" s="61">
        <v>0</v>
      </c>
      <c r="Z7" s="61">
        <v>47865</v>
      </c>
      <c r="AA7" s="61">
        <v>0</v>
      </c>
      <c r="AB7" s="62">
        <f t="shared" si="2"/>
        <v>162741</v>
      </c>
      <c r="AC7" s="60" t="s">
        <v>22</v>
      </c>
      <c r="AD7" s="61">
        <v>11168.5</v>
      </c>
      <c r="AE7" s="61">
        <v>20741.5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2">
        <f>SUM(AD7:AO7)</f>
        <v>31910</v>
      </c>
    </row>
    <row r="8" spans="1:42" x14ac:dyDescent="0.2">
      <c r="A8" s="60" t="s">
        <v>25</v>
      </c>
      <c r="B8" s="61">
        <v>13983.191999999999</v>
      </c>
      <c r="C8" s="61">
        <v>9742.8009999999995</v>
      </c>
      <c r="D8" s="61">
        <v>30946.5</v>
      </c>
      <c r="E8" s="61">
        <v>0</v>
      </c>
      <c r="F8" s="61">
        <v>8000</v>
      </c>
      <c r="G8" s="61">
        <v>6000</v>
      </c>
      <c r="H8" s="61">
        <v>0</v>
      </c>
      <c r="I8" s="61">
        <v>24000</v>
      </c>
      <c r="J8" s="61">
        <v>7000</v>
      </c>
      <c r="K8" s="61">
        <v>8000</v>
      </c>
      <c r="L8" s="61">
        <v>16500</v>
      </c>
      <c r="M8" s="61">
        <v>2800</v>
      </c>
      <c r="N8" s="62">
        <f>SUM(B8:M8)</f>
        <v>126972.493</v>
      </c>
      <c r="O8" s="60" t="s">
        <v>25</v>
      </c>
      <c r="P8" s="61">
        <v>10000</v>
      </c>
      <c r="Q8" s="61">
        <v>24900</v>
      </c>
      <c r="R8" s="61">
        <v>7000</v>
      </c>
      <c r="S8" s="61">
        <v>6000</v>
      </c>
      <c r="T8" s="61">
        <v>12800</v>
      </c>
      <c r="U8" s="61">
        <v>6000</v>
      </c>
      <c r="V8" s="61">
        <v>0</v>
      </c>
      <c r="W8" s="61">
        <v>24000</v>
      </c>
      <c r="X8" s="61">
        <v>7000</v>
      </c>
      <c r="Y8" s="61">
        <v>0</v>
      </c>
      <c r="Z8" s="61">
        <v>11500</v>
      </c>
      <c r="AA8" s="61">
        <v>12800</v>
      </c>
      <c r="AB8" s="62">
        <f t="shared" si="2"/>
        <v>122000</v>
      </c>
      <c r="AC8" s="60" t="s">
        <v>25</v>
      </c>
      <c r="AD8" s="61">
        <v>10000</v>
      </c>
      <c r="AE8" s="61">
        <v>24900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2">
        <f>SUM(AD8:AO8)</f>
        <v>34900</v>
      </c>
    </row>
    <row r="9" spans="1:42" x14ac:dyDescent="0.2">
      <c r="A9" s="60" t="s">
        <v>20</v>
      </c>
      <c r="B9" s="61">
        <v>0</v>
      </c>
      <c r="C9" s="61">
        <v>0</v>
      </c>
      <c r="D9" s="61">
        <v>42435</v>
      </c>
      <c r="E9" s="61">
        <v>21000</v>
      </c>
      <c r="F9" s="61">
        <v>0</v>
      </c>
      <c r="G9" s="61">
        <v>0</v>
      </c>
      <c r="H9" s="61">
        <v>21000</v>
      </c>
      <c r="I9" s="61">
        <v>21000</v>
      </c>
      <c r="J9" s="61">
        <v>21000</v>
      </c>
      <c r="K9" s="61">
        <v>0</v>
      </c>
      <c r="L9" s="61">
        <v>21000</v>
      </c>
      <c r="M9" s="61">
        <v>0</v>
      </c>
      <c r="N9" s="62">
        <f t="shared" ref="N9:N21" si="8">SUM(B9:M9)</f>
        <v>147435</v>
      </c>
      <c r="O9" s="60" t="s">
        <v>20</v>
      </c>
      <c r="P9" s="61">
        <v>21000</v>
      </c>
      <c r="Q9" s="61">
        <v>0</v>
      </c>
      <c r="R9" s="61">
        <v>21000</v>
      </c>
      <c r="S9" s="61">
        <v>0</v>
      </c>
      <c r="T9" s="61">
        <v>21000</v>
      </c>
      <c r="U9" s="61">
        <v>0</v>
      </c>
      <c r="V9" s="61">
        <v>21000</v>
      </c>
      <c r="W9" s="61">
        <v>21000</v>
      </c>
      <c r="X9" s="61">
        <v>21000</v>
      </c>
      <c r="Y9" s="61">
        <v>0</v>
      </c>
      <c r="Z9" s="61">
        <v>21000</v>
      </c>
      <c r="AA9" s="61">
        <v>0</v>
      </c>
      <c r="AB9" s="62">
        <f t="shared" si="2"/>
        <v>147000</v>
      </c>
      <c r="AC9" s="60" t="s">
        <v>20</v>
      </c>
      <c r="AD9" s="61">
        <v>21000</v>
      </c>
      <c r="AE9" s="61">
        <v>0</v>
      </c>
      <c r="AF9" s="63">
        <v>0</v>
      </c>
      <c r="AG9" s="63">
        <v>0</v>
      </c>
      <c r="AH9" s="63">
        <v>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2">
        <f t="shared" si="7"/>
        <v>21000</v>
      </c>
    </row>
    <row r="10" spans="1:42" x14ac:dyDescent="0.2">
      <c r="A10" s="60" t="s">
        <v>18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2">
        <f>SUM(B10:M10)</f>
        <v>0</v>
      </c>
      <c r="O10" s="60" t="s">
        <v>18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2">
        <f t="shared" si="2"/>
        <v>0</v>
      </c>
      <c r="AC10" s="60" t="s">
        <v>18</v>
      </c>
      <c r="AD10" s="61">
        <v>0</v>
      </c>
      <c r="AE10" s="61">
        <v>0</v>
      </c>
      <c r="AF10" s="63">
        <v>0</v>
      </c>
      <c r="AG10" s="63">
        <v>0</v>
      </c>
      <c r="AH10" s="63">
        <v>0</v>
      </c>
      <c r="AI10" s="63">
        <v>0</v>
      </c>
      <c r="AJ10" s="63">
        <v>0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2">
        <f>SUM(AD10:AO10)</f>
        <v>0</v>
      </c>
    </row>
    <row r="11" spans="1:42" x14ac:dyDescent="0.2">
      <c r="A11" s="60" t="s">
        <v>21</v>
      </c>
      <c r="B11" s="61">
        <v>51673.218000000008</v>
      </c>
      <c r="C11" s="61">
        <v>153939.70300000001</v>
      </c>
      <c r="D11" s="61">
        <v>204317.5</v>
      </c>
      <c r="E11" s="61">
        <v>312172</v>
      </c>
      <c r="F11" s="61">
        <v>233990</v>
      </c>
      <c r="G11" s="61">
        <v>68072</v>
      </c>
      <c r="H11" s="61">
        <v>210773</v>
      </c>
      <c r="I11" s="61">
        <v>152969</v>
      </c>
      <c r="J11" s="61">
        <v>238001</v>
      </c>
      <c r="K11" s="61">
        <v>198548</v>
      </c>
      <c r="L11" s="61">
        <v>93532</v>
      </c>
      <c r="M11" s="61">
        <v>74682</v>
      </c>
      <c r="N11" s="62">
        <f>SUM(B11:M11)</f>
        <v>1992669.4210000001</v>
      </c>
      <c r="O11" s="60" t="s">
        <v>21</v>
      </c>
      <c r="P11" s="61">
        <v>72467.912775528996</v>
      </c>
      <c r="Q11" s="61">
        <v>98579.287365850527</v>
      </c>
      <c r="R11" s="61">
        <v>288249.00462052569</v>
      </c>
      <c r="S11" s="61">
        <v>159498.26261165738</v>
      </c>
      <c r="T11" s="61">
        <v>196654.51701690126</v>
      </c>
      <c r="U11" s="61">
        <v>300346.38977572136</v>
      </c>
      <c r="V11" s="61">
        <v>323127.27317653102</v>
      </c>
      <c r="W11" s="61">
        <v>256654.51701690099</v>
      </c>
      <c r="X11" s="61">
        <v>161171.584184821</v>
      </c>
      <c r="Y11" s="61">
        <v>161226.46049097105</v>
      </c>
      <c r="Z11" s="61">
        <v>119561.12480560399</v>
      </c>
      <c r="AA11" s="61">
        <v>103504.26615898701</v>
      </c>
      <c r="AB11" s="62">
        <f t="shared" si="2"/>
        <v>2241040.6</v>
      </c>
      <c r="AC11" s="60" t="s">
        <v>21</v>
      </c>
      <c r="AD11" s="61">
        <v>72467.912775528996</v>
      </c>
      <c r="AE11" s="61">
        <v>98579.287365850527</v>
      </c>
      <c r="AF11" s="63">
        <v>0</v>
      </c>
      <c r="AG11" s="63">
        <v>0</v>
      </c>
      <c r="AH11" s="63">
        <v>0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2">
        <f>SUM(AD11:AO11)</f>
        <v>171047.20014137952</v>
      </c>
    </row>
    <row r="12" spans="1:42" x14ac:dyDescent="0.2">
      <c r="A12" s="60" t="s">
        <v>19</v>
      </c>
      <c r="B12" s="61">
        <v>73979.457999999999</v>
      </c>
      <c r="C12" s="61">
        <v>95172.951000000001</v>
      </c>
      <c r="D12" s="61">
        <v>77607.5</v>
      </c>
      <c r="E12" s="61">
        <v>30233</v>
      </c>
      <c r="F12" s="61">
        <v>79778</v>
      </c>
      <c r="G12" s="61">
        <v>49781</v>
      </c>
      <c r="H12" s="61">
        <v>38293</v>
      </c>
      <c r="I12" s="61">
        <v>79778</v>
      </c>
      <c r="J12" s="61">
        <v>36378</v>
      </c>
      <c r="K12" s="61">
        <v>49781</v>
      </c>
      <c r="L12" s="61">
        <v>34378</v>
      </c>
      <c r="M12" s="61">
        <v>43399</v>
      </c>
      <c r="N12" s="62">
        <f t="shared" si="8"/>
        <v>688558.90899999999</v>
      </c>
      <c r="O12" s="60" t="s">
        <v>19</v>
      </c>
      <c r="P12" s="61">
        <v>22365.4</v>
      </c>
      <c r="Q12" s="61">
        <v>43397.599999999999</v>
      </c>
      <c r="R12" s="61">
        <v>37653.800000000003</v>
      </c>
      <c r="S12" s="61">
        <v>99559.2</v>
      </c>
      <c r="T12" s="61">
        <v>79775</v>
      </c>
      <c r="U12" s="61">
        <v>49779.6</v>
      </c>
      <c r="V12" s="61">
        <v>38292</v>
      </c>
      <c r="W12" s="61">
        <v>79775</v>
      </c>
      <c r="X12" s="61">
        <v>36377.4</v>
      </c>
      <c r="Y12" s="61">
        <v>49779.6</v>
      </c>
      <c r="Z12" s="61">
        <v>36377.4</v>
      </c>
      <c r="AA12" s="61">
        <v>43397.599999999999</v>
      </c>
      <c r="AB12" s="62">
        <f t="shared" si="2"/>
        <v>616529.6</v>
      </c>
      <c r="AC12" s="60" t="s">
        <v>19</v>
      </c>
      <c r="AD12" s="61">
        <v>22365.4</v>
      </c>
      <c r="AE12" s="61">
        <v>43397.599999999999</v>
      </c>
      <c r="AF12" s="63">
        <v>0</v>
      </c>
      <c r="AG12" s="63">
        <v>0</v>
      </c>
      <c r="AH12" s="63">
        <v>0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2">
        <f t="shared" si="7"/>
        <v>65763</v>
      </c>
    </row>
    <row r="13" spans="1:42" x14ac:dyDescent="0.2">
      <c r="A13" s="43" t="s">
        <v>7</v>
      </c>
      <c r="B13" s="57">
        <f t="shared" ref="B13:M13" si="9">SUM(B14:B21)</f>
        <v>276932.74</v>
      </c>
      <c r="C13" s="57">
        <f t="shared" si="9"/>
        <v>300031.80800000008</v>
      </c>
      <c r="D13" s="57">
        <f t="shared" si="9"/>
        <v>542481</v>
      </c>
      <c r="E13" s="57">
        <f t="shared" si="9"/>
        <v>391811.5</v>
      </c>
      <c r="F13" s="57">
        <f t="shared" si="9"/>
        <v>480918</v>
      </c>
      <c r="G13" s="57">
        <f t="shared" si="9"/>
        <v>677478</v>
      </c>
      <c r="H13" s="57">
        <f t="shared" si="9"/>
        <v>473398</v>
      </c>
      <c r="I13" s="57">
        <f t="shared" si="9"/>
        <v>522595</v>
      </c>
      <c r="J13" s="57">
        <f t="shared" si="9"/>
        <v>363317</v>
      </c>
      <c r="K13" s="57">
        <f t="shared" si="9"/>
        <v>413918</v>
      </c>
      <c r="L13" s="57">
        <f t="shared" si="9"/>
        <v>230468</v>
      </c>
      <c r="M13" s="57">
        <f t="shared" si="9"/>
        <v>192559</v>
      </c>
      <c r="N13" s="58">
        <f t="shared" si="8"/>
        <v>4865908.0480000004</v>
      </c>
      <c r="O13" s="43" t="s">
        <v>7</v>
      </c>
      <c r="P13" s="57">
        <f t="shared" ref="P13:AA13" si="10">SUM(P14:P21)</f>
        <v>312056.63713174674</v>
      </c>
      <c r="Q13" s="57">
        <f t="shared" si="10"/>
        <v>424024.45248278696</v>
      </c>
      <c r="R13" s="57">
        <f t="shared" si="10"/>
        <v>437965.90759495785</v>
      </c>
      <c r="S13" s="57">
        <f t="shared" si="10"/>
        <v>449341.91137564462</v>
      </c>
      <c r="T13" s="57">
        <f t="shared" si="10"/>
        <v>484670.32290901995</v>
      </c>
      <c r="U13" s="57">
        <f t="shared" si="10"/>
        <v>475057.86570999643</v>
      </c>
      <c r="V13" s="57">
        <f t="shared" si="10"/>
        <v>452080.70715465664</v>
      </c>
      <c r="W13" s="57">
        <f t="shared" si="10"/>
        <v>413167.9537926605</v>
      </c>
      <c r="X13" s="57">
        <f t="shared" si="10"/>
        <v>373904.03614213562</v>
      </c>
      <c r="Y13" s="57">
        <f t="shared" si="10"/>
        <v>411373.81342613534</v>
      </c>
      <c r="Z13" s="57">
        <f t="shared" si="10"/>
        <v>272114.57549313066</v>
      </c>
      <c r="AA13" s="57">
        <f t="shared" si="10"/>
        <v>246455.23265392552</v>
      </c>
      <c r="AB13" s="58">
        <f t="shared" si="2"/>
        <v>4752213.4158667969</v>
      </c>
      <c r="AC13" s="43" t="s">
        <v>7</v>
      </c>
      <c r="AD13" s="57">
        <f>SUM(AD14:AD21)</f>
        <v>312056.63713174674</v>
      </c>
      <c r="AE13" s="57">
        <f>SUM(AE14:AE21)</f>
        <v>424024.45248278696</v>
      </c>
      <c r="AF13" s="59">
        <f t="shared" ref="AF13:AO13" si="11">SUM(AF14:AF21)</f>
        <v>0</v>
      </c>
      <c r="AG13" s="59">
        <f t="shared" si="11"/>
        <v>0</v>
      </c>
      <c r="AH13" s="59">
        <f t="shared" si="11"/>
        <v>0</v>
      </c>
      <c r="AI13" s="59">
        <f t="shared" si="11"/>
        <v>0</v>
      </c>
      <c r="AJ13" s="59">
        <f t="shared" si="11"/>
        <v>0</v>
      </c>
      <c r="AK13" s="59">
        <f t="shared" si="11"/>
        <v>0</v>
      </c>
      <c r="AL13" s="59">
        <f t="shared" si="11"/>
        <v>0</v>
      </c>
      <c r="AM13" s="59">
        <f t="shared" si="11"/>
        <v>0</v>
      </c>
      <c r="AN13" s="59">
        <f t="shared" si="11"/>
        <v>0</v>
      </c>
      <c r="AO13" s="59">
        <f t="shared" si="11"/>
        <v>0</v>
      </c>
      <c r="AP13" s="58">
        <f t="shared" si="7"/>
        <v>736081.0896145337</v>
      </c>
    </row>
    <row r="14" spans="1:42" x14ac:dyDescent="0.2">
      <c r="A14" s="60" t="s">
        <v>30</v>
      </c>
      <c r="B14" s="61">
        <v>0</v>
      </c>
      <c r="C14" s="61">
        <v>4965.9579999999996</v>
      </c>
      <c r="D14" s="61">
        <v>0</v>
      </c>
      <c r="E14" s="61">
        <v>5000</v>
      </c>
      <c r="F14" s="61">
        <v>0</v>
      </c>
      <c r="G14" s="61">
        <v>5000</v>
      </c>
      <c r="H14" s="61">
        <v>0</v>
      </c>
      <c r="I14" s="61">
        <v>4000</v>
      </c>
      <c r="J14" s="61">
        <v>0</v>
      </c>
      <c r="K14" s="61">
        <v>0</v>
      </c>
      <c r="L14" s="61">
        <v>5000</v>
      </c>
      <c r="M14" s="61">
        <v>0</v>
      </c>
      <c r="N14" s="62">
        <f t="shared" si="8"/>
        <v>23965.957999999999</v>
      </c>
      <c r="O14" s="60" t="s">
        <v>30</v>
      </c>
      <c r="P14" s="61">
        <v>0</v>
      </c>
      <c r="Q14" s="61">
        <v>5000</v>
      </c>
      <c r="R14" s="61">
        <v>0</v>
      </c>
      <c r="S14" s="61">
        <v>5000</v>
      </c>
      <c r="T14" s="61">
        <v>0</v>
      </c>
      <c r="U14" s="61">
        <v>5000</v>
      </c>
      <c r="V14" s="61">
        <v>0</v>
      </c>
      <c r="W14" s="61">
        <v>5500</v>
      </c>
      <c r="X14" s="61">
        <v>0</v>
      </c>
      <c r="Y14" s="61">
        <v>0</v>
      </c>
      <c r="Z14" s="61">
        <v>5000</v>
      </c>
      <c r="AA14" s="61">
        <v>0</v>
      </c>
      <c r="AB14" s="62">
        <v>25500</v>
      </c>
      <c r="AC14" s="60" t="s">
        <v>30</v>
      </c>
      <c r="AD14" s="61">
        <v>0</v>
      </c>
      <c r="AE14" s="61">
        <v>5000</v>
      </c>
      <c r="AF14" s="63">
        <v>0</v>
      </c>
      <c r="AG14" s="63">
        <v>0</v>
      </c>
      <c r="AH14" s="63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2">
        <f t="shared" si="7"/>
        <v>5000</v>
      </c>
    </row>
    <row r="15" spans="1:42" x14ac:dyDescent="0.2">
      <c r="A15" s="60" t="s">
        <v>32</v>
      </c>
      <c r="B15" s="61">
        <v>163211.27899999998</v>
      </c>
      <c r="C15" s="61">
        <v>182532.59300000002</v>
      </c>
      <c r="D15" s="61">
        <v>351487.5</v>
      </c>
      <c r="E15" s="61">
        <v>202297.5</v>
      </c>
      <c r="F15" s="61">
        <v>295056</v>
      </c>
      <c r="G15" s="61">
        <v>428267</v>
      </c>
      <c r="H15" s="61">
        <v>302867</v>
      </c>
      <c r="I15" s="61">
        <v>301962</v>
      </c>
      <c r="J15" s="61">
        <v>230978</v>
      </c>
      <c r="K15" s="61">
        <v>226377</v>
      </c>
      <c r="L15" s="61">
        <v>70954</v>
      </c>
      <c r="M15" s="61">
        <v>32367</v>
      </c>
      <c r="N15" s="62">
        <f t="shared" si="8"/>
        <v>2788356.872</v>
      </c>
      <c r="O15" s="60" t="s">
        <v>32</v>
      </c>
      <c r="P15" s="61">
        <v>47149.014155969402</v>
      </c>
      <c r="Q15" s="61">
        <v>121134.61569689358</v>
      </c>
      <c r="R15" s="61">
        <v>207055.11367282353</v>
      </c>
      <c r="S15" s="61">
        <v>256781.68127389692</v>
      </c>
      <c r="T15" s="61">
        <v>308688.22105943004</v>
      </c>
      <c r="U15" s="61">
        <v>340670.78620936238</v>
      </c>
      <c r="V15" s="61">
        <v>265648.44920149364</v>
      </c>
      <c r="W15" s="61">
        <v>215389.21435058801</v>
      </c>
      <c r="X15" s="61">
        <v>164929.57371918162</v>
      </c>
      <c r="Y15" s="61">
        <v>155018.04918956899</v>
      </c>
      <c r="Z15" s="61">
        <v>116699.08827568332</v>
      </c>
      <c r="AA15" s="61">
        <v>73595.158044366195</v>
      </c>
      <c r="AB15" s="62">
        <v>2272758.9648492574</v>
      </c>
      <c r="AC15" s="60" t="s">
        <v>32</v>
      </c>
      <c r="AD15" s="61">
        <v>47149.014155969402</v>
      </c>
      <c r="AE15" s="61">
        <v>121134.61569689358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2">
        <f t="shared" si="7"/>
        <v>168283.62985286297</v>
      </c>
    </row>
    <row r="16" spans="1:42" x14ac:dyDescent="0.2">
      <c r="A16" s="60" t="s">
        <v>38</v>
      </c>
      <c r="B16" s="61">
        <v>0</v>
      </c>
      <c r="C16" s="61">
        <v>0</v>
      </c>
      <c r="D16" s="61">
        <v>36</v>
      </c>
      <c r="E16" s="61">
        <v>36</v>
      </c>
      <c r="F16" s="61">
        <v>0</v>
      </c>
      <c r="G16" s="61">
        <v>72</v>
      </c>
      <c r="H16" s="61">
        <v>0</v>
      </c>
      <c r="I16" s="61">
        <v>0</v>
      </c>
      <c r="J16" s="61">
        <v>72</v>
      </c>
      <c r="K16" s="61">
        <v>0</v>
      </c>
      <c r="L16" s="61">
        <v>0</v>
      </c>
      <c r="M16" s="61">
        <v>72</v>
      </c>
      <c r="N16" s="62">
        <f t="shared" si="8"/>
        <v>288</v>
      </c>
      <c r="O16" s="60" t="s">
        <v>38</v>
      </c>
      <c r="P16" s="61">
        <v>0</v>
      </c>
      <c r="Q16" s="61">
        <v>0</v>
      </c>
      <c r="R16" s="61">
        <v>36</v>
      </c>
      <c r="S16" s="61">
        <v>0</v>
      </c>
      <c r="T16" s="61">
        <v>0</v>
      </c>
      <c r="U16" s="61">
        <v>36</v>
      </c>
      <c r="V16" s="61">
        <v>0</v>
      </c>
      <c r="W16" s="61">
        <v>0</v>
      </c>
      <c r="X16" s="61">
        <v>36</v>
      </c>
      <c r="Y16" s="61">
        <v>0</v>
      </c>
      <c r="Z16" s="61">
        <v>0</v>
      </c>
      <c r="AA16" s="61">
        <v>36</v>
      </c>
      <c r="AB16" s="62">
        <v>144</v>
      </c>
      <c r="AC16" s="60" t="s">
        <v>38</v>
      </c>
      <c r="AD16" s="61">
        <v>0</v>
      </c>
      <c r="AE16" s="61">
        <v>0</v>
      </c>
      <c r="AF16" s="63">
        <v>0</v>
      </c>
      <c r="AG16" s="63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2">
        <f t="shared" si="7"/>
        <v>0</v>
      </c>
    </row>
    <row r="17" spans="1:42" x14ac:dyDescent="0.2">
      <c r="A17" s="60" t="s">
        <v>36</v>
      </c>
      <c r="B17" s="61">
        <v>14562.477999999999</v>
      </c>
      <c r="C17" s="61">
        <v>19140.883000000002</v>
      </c>
      <c r="D17" s="61">
        <v>28669.5</v>
      </c>
      <c r="E17" s="61">
        <v>55142</v>
      </c>
      <c r="F17" s="61">
        <v>49226.5</v>
      </c>
      <c r="G17" s="61">
        <v>31671</v>
      </c>
      <c r="H17" s="61">
        <v>15642</v>
      </c>
      <c r="I17" s="61">
        <v>39342</v>
      </c>
      <c r="J17" s="61">
        <v>10642</v>
      </c>
      <c r="K17" s="61">
        <v>14142</v>
      </c>
      <c r="L17" s="61">
        <v>9642</v>
      </c>
      <c r="M17" s="61">
        <v>33342</v>
      </c>
      <c r="N17" s="62">
        <f t="shared" si="8"/>
        <v>321164.36100000003</v>
      </c>
      <c r="O17" s="60" t="s">
        <v>36</v>
      </c>
      <c r="P17" s="61">
        <v>20000</v>
      </c>
      <c r="Q17" s="61">
        <v>35300</v>
      </c>
      <c r="R17" s="61">
        <v>30500</v>
      </c>
      <c r="S17" s="61">
        <v>36000</v>
      </c>
      <c r="T17" s="61">
        <v>18600</v>
      </c>
      <c r="U17" s="61">
        <v>10000</v>
      </c>
      <c r="V17" s="61">
        <v>10000</v>
      </c>
      <c r="W17" s="61">
        <v>27700</v>
      </c>
      <c r="X17" s="61">
        <v>38000</v>
      </c>
      <c r="Y17" s="61">
        <v>21000</v>
      </c>
      <c r="Z17" s="61">
        <v>30500</v>
      </c>
      <c r="AA17" s="61">
        <v>19200</v>
      </c>
      <c r="AB17" s="62">
        <v>296800</v>
      </c>
      <c r="AC17" s="60" t="s">
        <v>36</v>
      </c>
      <c r="AD17" s="61">
        <v>20000</v>
      </c>
      <c r="AE17" s="61">
        <v>35300</v>
      </c>
      <c r="AF17" s="63">
        <v>0</v>
      </c>
      <c r="AG17" s="63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2">
        <f t="shared" si="7"/>
        <v>55300</v>
      </c>
    </row>
    <row r="18" spans="1:42" x14ac:dyDescent="0.2">
      <c r="A18" s="60" t="s">
        <v>34</v>
      </c>
      <c r="B18" s="61">
        <v>22934.787</v>
      </c>
      <c r="C18" s="61">
        <v>17645.205999999998</v>
      </c>
      <c r="D18" s="61">
        <v>28773</v>
      </c>
      <c r="E18" s="61">
        <v>20000</v>
      </c>
      <c r="F18" s="61">
        <v>38000</v>
      </c>
      <c r="G18" s="61">
        <v>20000</v>
      </c>
      <c r="H18" s="61">
        <v>20000</v>
      </c>
      <c r="I18" s="61">
        <v>19200</v>
      </c>
      <c r="J18" s="61">
        <v>10000</v>
      </c>
      <c r="K18" s="61">
        <v>31000</v>
      </c>
      <c r="L18" s="61">
        <v>0</v>
      </c>
      <c r="M18" s="61">
        <v>51700</v>
      </c>
      <c r="N18" s="62">
        <f t="shared" si="8"/>
        <v>279252.99300000002</v>
      </c>
      <c r="O18" s="60" t="s">
        <v>34</v>
      </c>
      <c r="P18" s="61">
        <v>30000</v>
      </c>
      <c r="Q18" s="61">
        <v>28300</v>
      </c>
      <c r="R18" s="61">
        <v>23700</v>
      </c>
      <c r="S18" s="61">
        <v>30000</v>
      </c>
      <c r="T18" s="61">
        <v>35500</v>
      </c>
      <c r="U18" s="61">
        <v>20000</v>
      </c>
      <c r="V18" s="61">
        <v>20000</v>
      </c>
      <c r="W18" s="61">
        <v>19200</v>
      </c>
      <c r="X18" s="61">
        <v>10000</v>
      </c>
      <c r="Y18" s="61">
        <v>31000</v>
      </c>
      <c r="Z18" s="61">
        <v>0</v>
      </c>
      <c r="AA18" s="61">
        <v>35500</v>
      </c>
      <c r="AB18" s="62">
        <v>283200</v>
      </c>
      <c r="AC18" s="60" t="s">
        <v>34</v>
      </c>
      <c r="AD18" s="61">
        <v>30000</v>
      </c>
      <c r="AE18" s="61">
        <v>28300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2">
        <f t="shared" si="7"/>
        <v>58300</v>
      </c>
    </row>
    <row r="19" spans="1:42" x14ac:dyDescent="0.2">
      <c r="A19" s="60" t="s">
        <v>31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2">
        <f>SUM(B19:M19)</f>
        <v>0</v>
      </c>
      <c r="O19" s="60" t="s">
        <v>31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2">
        <v>0</v>
      </c>
      <c r="AC19" s="60" t="s">
        <v>31</v>
      </c>
      <c r="AD19" s="61">
        <v>0</v>
      </c>
      <c r="AE19" s="61">
        <v>0</v>
      </c>
      <c r="AF19" s="63">
        <v>0</v>
      </c>
      <c r="AG19" s="63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2">
        <f>SUM(AD19:AO19)</f>
        <v>0</v>
      </c>
    </row>
    <row r="20" spans="1:42" x14ac:dyDescent="0.2">
      <c r="A20" s="60" t="s">
        <v>27</v>
      </c>
      <c r="B20" s="61">
        <v>9208.4670000000006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2">
        <f t="shared" si="8"/>
        <v>9208.4670000000006</v>
      </c>
      <c r="O20" s="60" t="s">
        <v>27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2">
        <v>0</v>
      </c>
      <c r="AC20" s="60" t="s">
        <v>27</v>
      </c>
      <c r="AD20" s="61">
        <v>0</v>
      </c>
      <c r="AE20" s="61">
        <v>0</v>
      </c>
      <c r="AF20" s="63">
        <v>0</v>
      </c>
      <c r="AG20" s="63">
        <v>0</v>
      </c>
      <c r="AH20" s="63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2">
        <f t="shared" si="7"/>
        <v>0</v>
      </c>
    </row>
    <row r="21" spans="1:42" x14ac:dyDescent="0.2">
      <c r="A21" s="60" t="s">
        <v>28</v>
      </c>
      <c r="B21" s="61">
        <v>67015.728999999992</v>
      </c>
      <c r="C21" s="61">
        <v>75747.168000000005</v>
      </c>
      <c r="D21" s="61">
        <v>133515</v>
      </c>
      <c r="E21" s="61">
        <v>109336</v>
      </c>
      <c r="F21" s="61">
        <v>98635.5</v>
      </c>
      <c r="G21" s="61">
        <v>192468</v>
      </c>
      <c r="H21" s="61">
        <v>134889</v>
      </c>
      <c r="I21" s="61">
        <v>158091</v>
      </c>
      <c r="J21" s="61">
        <v>111625</v>
      </c>
      <c r="K21" s="61">
        <v>142399</v>
      </c>
      <c r="L21" s="61">
        <v>144872</v>
      </c>
      <c r="M21" s="61">
        <v>75078</v>
      </c>
      <c r="N21" s="62">
        <f t="shared" si="8"/>
        <v>1443671.3969999999</v>
      </c>
      <c r="O21" s="60" t="s">
        <v>28</v>
      </c>
      <c r="P21" s="61">
        <v>214907.62297577734</v>
      </c>
      <c r="Q21" s="61">
        <v>234289.83678589333</v>
      </c>
      <c r="R21" s="61">
        <v>176674.79392213433</v>
      </c>
      <c r="S21" s="61">
        <v>121560.2301017477</v>
      </c>
      <c r="T21" s="61">
        <v>121882.10184958992</v>
      </c>
      <c r="U21" s="61">
        <v>99351.079500634034</v>
      </c>
      <c r="V21" s="61">
        <v>156432.257953163</v>
      </c>
      <c r="W21" s="61">
        <v>145378.73944207249</v>
      </c>
      <c r="X21" s="61">
        <v>160938.46242295401</v>
      </c>
      <c r="Y21" s="61">
        <v>204355.76423656635</v>
      </c>
      <c r="Z21" s="61">
        <v>119915.48721744734</v>
      </c>
      <c r="AA21" s="61">
        <v>118124.07460955932</v>
      </c>
      <c r="AB21" s="62">
        <v>1873810.451017539</v>
      </c>
      <c r="AC21" s="60" t="s">
        <v>28</v>
      </c>
      <c r="AD21" s="61">
        <v>214907.62297577734</v>
      </c>
      <c r="AE21" s="61">
        <v>234289.83678589333</v>
      </c>
      <c r="AF21" s="63">
        <v>0</v>
      </c>
      <c r="AG21" s="63">
        <v>0</v>
      </c>
      <c r="AH21" s="63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2">
        <f t="shared" si="7"/>
        <v>449197.45976167067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529647-F05C-4DBA-A762-378A4F3440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F47369-16EA-4CA4-B45A-3329B1CDE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DA790E-C7C9-4ABF-BBEE-141C59F06A17}">
  <ds:schemaRefs>
    <ds:schemaRef ds:uri="http://purl.org/dc/elements/1.1/"/>
    <ds:schemaRef ds:uri="http://www.w3.org/XML/1998/namespace"/>
    <ds:schemaRef ds:uri="3a50a144-d77b-4747-b2dc-a6f6391df5a9"/>
    <ds:schemaRef ds:uri="http://schemas.openxmlformats.org/package/2006/metadata/core-properties"/>
    <ds:schemaRef ds:uri="http://purl.org/dc/terms/"/>
    <ds:schemaRef ds:uri="2b0687b9-64c9-4187-a173-a9a026029f2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Rail Billings - Nutrien</vt:lpstr>
      <vt:lpstr>Country!Print_Area</vt:lpstr>
      <vt:lpstr>Grade!Print_Area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2020-03-05T16:17:08Z</dcterms:created>
  <dcterms:modified xsi:type="dcterms:W3CDTF">2022-06-28T16:29:07Z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