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filterPrivacy="1" defaultThemeVersion="166925"/>
  <xr:revisionPtr revIDLastSave="1" documentId="8_{90B98669-FAB8-45AC-8124-FC3E0E98E564}" xr6:coauthVersionLast="47" xr6:coauthVersionMax="47" xr10:uidLastSave="{BF491C27-7106-524B-849E-E87E59477050}"/>
  <bookViews>
    <workbookView xWindow="0" yWindow="0" windowWidth="25600" windowHeight="16000" xr2:uid="{DAEEFF96-29D7-4AC2-AD4C-DBF40A47873B}"/>
  </bookViews>
  <sheets>
    <sheet name="Region" sheetId="1" r:id="rId1"/>
    <sheet name="Country" sheetId="2" r:id="rId2"/>
    <sheet name="Grade" sheetId="3" r:id="rId3"/>
    <sheet name="Rail Billings - Nutrien" sheetId="5" r:id="rId4"/>
  </sheets>
  <definedNames>
    <definedName name="___mds_allowwriteback___">""</definedName>
    <definedName name="___mds_asyncwriteback___">FALSE</definedName>
    <definedName name="___mds_description___">""</definedName>
    <definedName name="___mds_spreading___">FALSE</definedName>
    <definedName name="_xlnm.Print_Area" localSheetId="1">Country!$A$1:$V$12</definedName>
    <definedName name="_xlnm.Print_Area" localSheetId="2">Grade!$A$1:$U$24</definedName>
    <definedName name="_xlnm.Print_Area" localSheetId="0">Region!$A$1:$W$37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P21" i="5" l="1"/>
  <c r="N21" i="5"/>
  <c r="AP20" i="5"/>
  <c r="N20" i="5"/>
  <c r="AP19" i="5"/>
  <c r="N19" i="5"/>
  <c r="AP18" i="5"/>
  <c r="N18" i="5"/>
  <c r="AP17" i="5"/>
  <c r="N17" i="5"/>
  <c r="AP16" i="5"/>
  <c r="N16" i="5"/>
  <c r="AP15" i="5"/>
  <c r="N15" i="5"/>
  <c r="AP14" i="5"/>
  <c r="N14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P13" i="5" s="1"/>
  <c r="AA13" i="5"/>
  <c r="Z13" i="5"/>
  <c r="Y13" i="5"/>
  <c r="X13" i="5"/>
  <c r="W13" i="5"/>
  <c r="V13" i="5"/>
  <c r="U13" i="5"/>
  <c r="T13" i="5"/>
  <c r="AB13" i="5" s="1"/>
  <c r="S13" i="5"/>
  <c r="R13" i="5"/>
  <c r="Q13" i="5"/>
  <c r="P13" i="5"/>
  <c r="M13" i="5"/>
  <c r="L13" i="5"/>
  <c r="K13" i="5"/>
  <c r="J13" i="5"/>
  <c r="I13" i="5"/>
  <c r="H13" i="5"/>
  <c r="G13" i="5"/>
  <c r="F13" i="5"/>
  <c r="E13" i="5"/>
  <c r="D13" i="5"/>
  <c r="C13" i="5"/>
  <c r="N13" i="5" s="1"/>
  <c r="B13" i="5"/>
  <c r="AP12" i="5"/>
  <c r="AB12" i="5"/>
  <c r="N12" i="5"/>
  <c r="AP11" i="5"/>
  <c r="AB11" i="5"/>
  <c r="N11" i="5"/>
  <c r="AP10" i="5"/>
  <c r="AB10" i="5"/>
  <c r="N10" i="5"/>
  <c r="AP9" i="5"/>
  <c r="AB9" i="5"/>
  <c r="N9" i="5"/>
  <c r="AP8" i="5"/>
  <c r="AB8" i="5"/>
  <c r="N8" i="5"/>
  <c r="AP7" i="5"/>
  <c r="AB7" i="5"/>
  <c r="N7" i="5"/>
  <c r="AO6" i="5"/>
  <c r="AO5" i="5" s="1"/>
  <c r="AN6" i="5"/>
  <c r="AN5" i="5" s="1"/>
  <c r="AM6" i="5"/>
  <c r="AM5" i="5" s="1"/>
  <c r="AL6" i="5"/>
  <c r="AL5" i="5" s="1"/>
  <c r="AK6" i="5"/>
  <c r="AJ6" i="5"/>
  <c r="AI6" i="5"/>
  <c r="AH6" i="5"/>
  <c r="AG6" i="5"/>
  <c r="AG5" i="5" s="1"/>
  <c r="AF6" i="5"/>
  <c r="AF5" i="5" s="1"/>
  <c r="AE6" i="5"/>
  <c r="AE5" i="5" s="1"/>
  <c r="AD6" i="5"/>
  <c r="AP6" i="5" s="1"/>
  <c r="AA6" i="5"/>
  <c r="Z6" i="5"/>
  <c r="Y6" i="5"/>
  <c r="X6" i="5"/>
  <c r="X5" i="5" s="1"/>
  <c r="W6" i="5"/>
  <c r="W5" i="5" s="1"/>
  <c r="V6" i="5"/>
  <c r="V5" i="5" s="1"/>
  <c r="U6" i="5"/>
  <c r="U5" i="5" s="1"/>
  <c r="T6" i="5"/>
  <c r="S6" i="5"/>
  <c r="R6" i="5"/>
  <c r="Q6" i="5"/>
  <c r="P6" i="5"/>
  <c r="AB6" i="5" s="1"/>
  <c r="M6" i="5"/>
  <c r="M5" i="5" s="1"/>
  <c r="L6" i="5"/>
  <c r="L5" i="5" s="1"/>
  <c r="K6" i="5"/>
  <c r="J6" i="5"/>
  <c r="I6" i="5"/>
  <c r="H6" i="5"/>
  <c r="G6" i="5"/>
  <c r="F6" i="5"/>
  <c r="F5" i="5" s="1"/>
  <c r="E6" i="5"/>
  <c r="E5" i="5" s="1"/>
  <c r="D6" i="5"/>
  <c r="N6" i="5" s="1"/>
  <c r="C6" i="5"/>
  <c r="B6" i="5"/>
  <c r="AK5" i="5"/>
  <c r="AJ5" i="5"/>
  <c r="AI5" i="5"/>
  <c r="AH5" i="5"/>
  <c r="AA5" i="5"/>
  <c r="Z5" i="5"/>
  <c r="Y5" i="5"/>
  <c r="T5" i="5"/>
  <c r="S5" i="5"/>
  <c r="R5" i="5"/>
  <c r="Q5" i="5"/>
  <c r="P5" i="5"/>
  <c r="K5" i="5"/>
  <c r="J5" i="5"/>
  <c r="I5" i="5"/>
  <c r="H5" i="5"/>
  <c r="G5" i="5"/>
  <c r="C5" i="5"/>
  <c r="B5" i="5"/>
  <c r="AC1" i="5"/>
  <c r="O1" i="5"/>
  <c r="N5" i="5" l="1"/>
  <c r="AB5" i="5"/>
  <c r="D5" i="5"/>
  <c r="AD5" i="5"/>
  <c r="AP5" i="5" s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W23" i="1"/>
  <c r="W22" i="1" s="1"/>
  <c r="V23" i="1"/>
  <c r="V22" i="1" s="1"/>
  <c r="U23" i="1"/>
  <c r="U22" i="1" s="1"/>
  <c r="T23" i="1"/>
  <c r="S23" i="1"/>
  <c r="R23" i="1"/>
  <c r="Q23" i="1"/>
  <c r="Q22" i="1" s="1"/>
  <c r="P23" i="1"/>
  <c r="O23" i="1"/>
  <c r="N23" i="1"/>
  <c r="N22" i="1" s="1"/>
  <c r="M23" i="1"/>
  <c r="M22" i="1" s="1"/>
  <c r="L23" i="1"/>
  <c r="K23" i="1"/>
  <c r="J23" i="1"/>
  <c r="J22" i="1" s="1"/>
  <c r="I23" i="1"/>
  <c r="I22" i="1" s="1"/>
  <c r="H23" i="1"/>
  <c r="H22" i="1" s="1"/>
  <c r="G23" i="1"/>
  <c r="G22" i="1" s="1"/>
  <c r="F23" i="1"/>
  <c r="F22" i="1" s="1"/>
  <c r="E23" i="1"/>
  <c r="E22" i="1" s="1"/>
  <c r="D23" i="1"/>
  <c r="R22" i="1"/>
  <c r="P22" i="1"/>
  <c r="O22" i="1" l="1"/>
  <c r="K22" i="1"/>
  <c r="S22" i="1"/>
  <c r="D22" i="1"/>
  <c r="L22" i="1"/>
  <c r="T22" i="1"/>
</calcChain>
</file>

<file path=xl/sharedStrings.xml><?xml version="1.0" encoding="utf-8"?>
<sst xmlns="http://schemas.openxmlformats.org/spreadsheetml/2006/main" count="429" uniqueCount="64">
  <si>
    <t>Netback Forecast, by Region</t>
  </si>
  <si>
    <t>mt</t>
  </si>
  <si>
    <r>
      <t>Netback ($/</t>
    </r>
    <r>
      <rPr>
        <b/>
        <i/>
        <u val="singleAccounting"/>
        <sz val="11"/>
        <color theme="0"/>
        <rFont val="Calibri"/>
        <family val="2"/>
        <scheme val="minor"/>
      </rPr>
      <t>mt</t>
    </r>
    <r>
      <rPr>
        <b/>
        <u val="singleAccounting"/>
        <sz val="11"/>
        <color theme="0"/>
        <rFont val="Calibri"/>
        <family val="2"/>
        <scheme val="minor"/>
      </rPr>
      <t>)</t>
    </r>
  </si>
  <si>
    <t>All Regions</t>
  </si>
  <si>
    <t>All_Grades</t>
  </si>
  <si>
    <t>Asia</t>
  </si>
  <si>
    <t xml:space="preserve">  STD _P</t>
  </si>
  <si>
    <t xml:space="preserve">  PRM _P</t>
  </si>
  <si>
    <t>Latin America</t>
  </si>
  <si>
    <t>Oceania</t>
  </si>
  <si>
    <t>Europe</t>
  </si>
  <si>
    <t>Africa</t>
  </si>
  <si>
    <t>Allocation %:</t>
  </si>
  <si>
    <t>Netback Forecast, by Country</t>
  </si>
  <si>
    <t>Brazil</t>
  </si>
  <si>
    <t>China</t>
  </si>
  <si>
    <t>India</t>
  </si>
  <si>
    <t>Netback Forecast, by Grade</t>
  </si>
  <si>
    <t xml:space="preserve">    ISTD</t>
  </si>
  <si>
    <t xml:space="preserve">    RSTD</t>
  </si>
  <si>
    <t xml:space="preserve">    PSTD</t>
  </si>
  <si>
    <t xml:space="preserve">    WSTD</t>
  </si>
  <si>
    <t xml:space="preserve">    WFSS</t>
  </si>
  <si>
    <t xml:space="preserve">    RFSS</t>
  </si>
  <si>
    <t xml:space="preserve">    AGRN</t>
  </si>
  <si>
    <t xml:space="preserve">    PGRN</t>
  </si>
  <si>
    <t xml:space="preserve">    CGRN</t>
  </si>
  <si>
    <t xml:space="preserve">    5GRN</t>
  </si>
  <si>
    <t xml:space="preserve">    2GRN</t>
  </si>
  <si>
    <t xml:space="preserve">    7GRN</t>
  </si>
  <si>
    <t xml:space="preserve">    G5I5</t>
  </si>
  <si>
    <t xml:space="preserve">    F2I5</t>
  </si>
  <si>
    <t xml:space="preserve">    G6I1</t>
  </si>
  <si>
    <t xml:space="preserve">    F1I1</t>
  </si>
  <si>
    <t xml:space="preserve">    G1I1</t>
  </si>
  <si>
    <t xml:space="preserve">    CWIC</t>
  </si>
  <si>
    <t>2020 Forecasted Rail Billings (MT)</t>
  </si>
  <si>
    <t>2021 Forecasted Rail Billings (MT)</t>
  </si>
  <si>
    <t>2022 Forecasted Rail Billings (MT)</t>
  </si>
  <si>
    <t>Total 
2020</t>
  </si>
  <si>
    <t>Total 
2021</t>
  </si>
  <si>
    <t>Total 
2022</t>
  </si>
  <si>
    <t>Forecast</t>
  </si>
  <si>
    <t>Mar-20
 Forecast</t>
  </si>
  <si>
    <t>Apr-20
 Forecast</t>
  </si>
  <si>
    <t>May-20
 Forecast</t>
  </si>
  <si>
    <t>Qtr 1 2020 
Forecast</t>
  </si>
  <si>
    <t>Qtr 2 2020 
Forecast</t>
  </si>
  <si>
    <t>Qtr 3 2020 
Forecast</t>
  </si>
  <si>
    <t>Qtr 4 2020 
Forecast</t>
  </si>
  <si>
    <t>2020 
Forecast</t>
  </si>
  <si>
    <t>0.00</t>
  </si>
  <si>
    <t>Feb-20 YTD
 Actual</t>
  </si>
  <si>
    <t>Jun-20
 Forecast</t>
  </si>
  <si>
    <t>Two Year Rail Billings Forecast, by Grade - Nutrien</t>
  </si>
  <si>
    <t xml:space="preserve">    IFSS</t>
  </si>
  <si>
    <t xml:space="preserve">    RSST</t>
  </si>
  <si>
    <t xml:space="preserve">    GRNS</t>
  </si>
  <si>
    <t>All_Regions</t>
  </si>
  <si>
    <t xml:space="preserve">  AS</t>
  </si>
  <si>
    <t xml:space="preserve">  LA</t>
  </si>
  <si>
    <t xml:space="preserve">  OC</t>
  </si>
  <si>
    <t xml:space="preserve">  EU</t>
  </si>
  <si>
    <t xml:space="preserve"> 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</si>
</sst>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[$-409]mmm\-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 val="singleAccounting"/>
      <sz val="18"/>
      <color rgb="FF2D7F66"/>
      <name val="Calibri"/>
      <family val="2"/>
      <scheme val="minor"/>
    </font>
    <font>
      <b/>
      <u val="singleAccounting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u val="singleAccounting"/>
      <sz val="11"/>
      <color theme="0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i/>
      <sz val="10"/>
      <color theme="0"/>
      <name val="Tahoma"/>
      <family val="2"/>
    </font>
    <font>
      <sz val="10"/>
      <color theme="0"/>
      <name val="Tahoma"/>
      <family val="2"/>
    </font>
    <font>
      <b/>
      <sz val="11"/>
      <name val="Calibri"/>
      <family val="2"/>
      <scheme val="minor"/>
    </font>
    <font>
      <b/>
      <sz val="9"/>
      <color theme="0" tint="-0.34998626667073579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u val="singleAccounting"/>
      <sz val="12"/>
      <color rgb="FF005C00"/>
      <name val="Calibri"/>
      <family val="2"/>
      <scheme val="minor"/>
    </font>
    <font>
      <b/>
      <sz val="9"/>
      <color theme="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2D7F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D7F66"/>
        <bgColor auto="1"/>
      </patternFill>
    </fill>
    <fill>
      <patternFill patternType="lightGray">
        <fgColor theme="9"/>
        <bgColor rgb="FF2D7F66"/>
      </patternFill>
    </fill>
    <fill>
      <patternFill patternType="mediumGray">
        <fgColor theme="0" tint="-0.499984740745262"/>
        <bgColor rgb="FF2D7F66"/>
      </patternFill>
    </fill>
    <fill>
      <patternFill patternType="lightGray">
        <fgColor theme="9"/>
        <bgColor theme="1"/>
      </patternFill>
    </fill>
    <fill>
      <patternFill patternType="mediumGray">
        <fgColor theme="0" tint="-0.499984740745262"/>
        <bgColor theme="1"/>
      </patternFill>
    </fill>
    <fill>
      <patternFill patternType="lightGray">
        <fgColor theme="9"/>
        <bgColor theme="0" tint="-0.34998626667073579"/>
      </patternFill>
    </fill>
    <fill>
      <patternFill patternType="mediumGray">
        <fgColor theme="0" tint="-0.499984740745262"/>
        <bgColor theme="0" tint="-0.34998626667073579"/>
      </patternFill>
    </fill>
    <fill>
      <patternFill patternType="lightGray">
        <fgColor theme="9"/>
        <bgColor theme="0" tint="-4.9989318521683403E-2"/>
      </patternFill>
    </fill>
    <fill>
      <patternFill patternType="mediumGray">
        <fgColor theme="0" tint="-0.499984740745262"/>
        <bgColor theme="0" tint="-4.9989318521683403E-2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14"/>
      </bottom>
      <diagonal/>
    </border>
    <border>
      <left style="thick">
        <color theme="0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theme="0" tint="-0.499984740745262"/>
      </bottom>
      <diagonal/>
    </border>
    <border>
      <left/>
      <right/>
      <top style="hair">
        <color auto="1"/>
      </top>
      <bottom style="hair">
        <color theme="0" tint="-0.499984740745262"/>
      </bottom>
      <diagonal/>
    </border>
    <border>
      <left style="thick">
        <color theme="0"/>
      </left>
      <right style="hair">
        <color theme="0" tint="-0.499984740745262"/>
      </right>
      <top style="hair">
        <color auto="1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auto="1"/>
      </top>
      <bottom style="hair">
        <color theme="0" tint="-0.499984740745262"/>
      </bottom>
      <diagonal/>
    </border>
    <border>
      <left style="hair">
        <color auto="1"/>
      </left>
      <right/>
      <top style="hair">
        <color theme="0" tint="-0.499984740745262"/>
      </top>
      <bottom style="hair">
        <color auto="1"/>
      </bottom>
      <diagonal/>
    </border>
    <border>
      <left/>
      <right/>
      <top style="hair">
        <color theme="0" tint="-0.499984740745262"/>
      </top>
      <bottom style="hair">
        <color auto="1"/>
      </bottom>
      <diagonal/>
    </border>
    <border>
      <left style="thick">
        <color theme="0"/>
      </left>
      <right style="hair">
        <color theme="0" tint="-0.499984740745262"/>
      </right>
      <top style="hair">
        <color theme="0" tint="-0.499984740745262"/>
      </top>
      <bottom style="hair">
        <color auto="1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auto="1"/>
      </top>
      <bottom style="hair">
        <color theme="0" tint="-0.499984740745262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thick">
        <color theme="0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1"/>
    <xf numFmtId="0" fontId="9" fillId="0" borderId="1"/>
  </cellStyleXfs>
  <cellXfs count="76">
    <xf numFmtId="0" fontId="0" fillId="0" borderId="0" xfId="0"/>
    <xf numFmtId="0" fontId="4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4" fillId="2" borderId="0" xfId="0" applyFont="1" applyFill="1"/>
    <xf numFmtId="0" fontId="8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3" borderId="0" xfId="0" applyFont="1" applyFill="1"/>
    <xf numFmtId="0" fontId="10" fillId="3" borderId="0" xfId="5" applyFont="1" applyFill="1" applyBorder="1" applyAlignment="1">
      <alignment horizontal="left"/>
    </xf>
    <xf numFmtId="164" fontId="11" fillId="3" borderId="2" xfId="1" applyNumberFormat="1" applyFont="1" applyFill="1" applyBorder="1"/>
    <xf numFmtId="44" fontId="12" fillId="3" borderId="0" xfId="2" applyFont="1" applyFill="1" applyBorder="1"/>
    <xf numFmtId="0" fontId="13" fillId="4" borderId="0" xfId="0" applyFont="1" applyFill="1"/>
    <xf numFmtId="0" fontId="14" fillId="4" borderId="0" xfId="5" applyFont="1" applyFill="1" applyBorder="1" applyAlignment="1">
      <alignment horizontal="left"/>
    </xf>
    <xf numFmtId="164" fontId="15" fillId="4" borderId="2" xfId="1" applyNumberFormat="1" applyFont="1" applyFill="1" applyBorder="1"/>
    <xf numFmtId="44" fontId="16" fillId="4" borderId="0" xfId="2" applyFont="1" applyFill="1" applyBorder="1"/>
    <xf numFmtId="0" fontId="3" fillId="5" borderId="3" xfId="0" applyFont="1" applyFill="1" applyBorder="1"/>
    <xf numFmtId="0" fontId="10" fillId="5" borderId="4" xfId="5" applyFont="1" applyFill="1" applyBorder="1" applyAlignment="1">
      <alignment horizontal="left"/>
    </xf>
    <xf numFmtId="164" fontId="17" fillId="5" borderId="5" xfId="1" applyNumberFormat="1" applyFont="1" applyFill="1" applyBorder="1"/>
    <xf numFmtId="43" fontId="16" fillId="5" borderId="6" xfId="1" applyFont="1" applyFill="1" applyBorder="1"/>
    <xf numFmtId="0" fontId="3" fillId="5" borderId="7" xfId="0" applyFont="1" applyFill="1" applyBorder="1"/>
    <xf numFmtId="0" fontId="10" fillId="5" borderId="8" xfId="5" applyFont="1" applyFill="1" applyBorder="1" applyAlignment="1">
      <alignment horizontal="left"/>
    </xf>
    <xf numFmtId="164" fontId="17" fillId="5" borderId="9" xfId="1" applyNumberFormat="1" applyFont="1" applyFill="1" applyBorder="1"/>
    <xf numFmtId="43" fontId="16" fillId="5" borderId="10" xfId="1" applyFont="1" applyFill="1" applyBorder="1"/>
    <xf numFmtId="164" fontId="18" fillId="4" borderId="2" xfId="1" applyNumberFormat="1" applyFont="1" applyFill="1" applyBorder="1"/>
    <xf numFmtId="0" fontId="13" fillId="4" borderId="11" xfId="0" applyFont="1" applyFill="1" applyBorder="1"/>
    <xf numFmtId="0" fontId="14" fillId="4" borderId="11" xfId="5" applyFont="1" applyFill="1" applyBorder="1" applyAlignment="1">
      <alignment horizontal="left"/>
    </xf>
    <xf numFmtId="164" fontId="17" fillId="5" borderId="5" xfId="1" applyNumberFormat="1" applyFont="1" applyFill="1" applyBorder="1" applyAlignment="1">
      <alignment horizontal="right"/>
    </xf>
    <xf numFmtId="43" fontId="16" fillId="5" borderId="6" xfId="1" applyFont="1" applyFill="1" applyBorder="1" applyAlignment="1">
      <alignment horizontal="right"/>
    </xf>
    <xf numFmtId="164" fontId="18" fillId="4" borderId="2" xfId="1" applyNumberFormat="1" applyFont="1" applyFill="1" applyBorder="1" applyAlignment="1">
      <alignment horizontal="right"/>
    </xf>
    <xf numFmtId="44" fontId="16" fillId="4" borderId="0" xfId="2" applyFont="1" applyFill="1" applyBorder="1" applyAlignment="1">
      <alignment horizontal="right"/>
    </xf>
    <xf numFmtId="9" fontId="15" fillId="3" borderId="2" xfId="3" applyFont="1" applyFill="1" applyBorder="1"/>
    <xf numFmtId="9" fontId="16" fillId="3" borderId="0" xfId="3" applyFont="1" applyFill="1" applyBorder="1"/>
    <xf numFmtId="165" fontId="15" fillId="4" borderId="2" xfId="3" applyNumberFormat="1" applyFont="1" applyFill="1" applyBorder="1"/>
    <xf numFmtId="165" fontId="16" fillId="4" borderId="0" xfId="3" applyNumberFormat="1" applyFont="1" applyFill="1" applyBorder="1"/>
    <xf numFmtId="165" fontId="15" fillId="5" borderId="5" xfId="3" applyNumberFormat="1" applyFont="1" applyFill="1" applyBorder="1"/>
    <xf numFmtId="165" fontId="16" fillId="5" borderId="12" xfId="3" applyNumberFormat="1" applyFont="1" applyFill="1" applyBorder="1"/>
    <xf numFmtId="0" fontId="3" fillId="5" borderId="13" xfId="0" applyFont="1" applyFill="1" applyBorder="1"/>
    <xf numFmtId="0" fontId="10" fillId="5" borderId="14" xfId="5" applyFont="1" applyFill="1" applyBorder="1" applyAlignment="1">
      <alignment horizontal="left"/>
    </xf>
    <xf numFmtId="164" fontId="15" fillId="5" borderId="5" xfId="1" applyNumberFormat="1" applyFont="1" applyFill="1" applyBorder="1" applyAlignment="1">
      <alignment horizontal="right"/>
    </xf>
    <xf numFmtId="43" fontId="16" fillId="5" borderId="12" xfId="1" applyFont="1" applyFill="1" applyBorder="1" applyAlignment="1">
      <alignment horizontal="right"/>
    </xf>
    <xf numFmtId="164" fontId="11" fillId="3" borderId="2" xfId="1" applyNumberFormat="1" applyFont="1" applyFill="1" applyBorder="1" applyAlignment="1">
      <alignment horizontal="right"/>
    </xf>
    <xf numFmtId="44" fontId="12" fillId="3" borderId="0" xfId="2" applyFont="1" applyFill="1" applyBorder="1" applyAlignment="1">
      <alignment horizontal="right"/>
    </xf>
    <xf numFmtId="0" fontId="0" fillId="0" borderId="0" xfId="0" applyAlignment="1">
      <alignment horizontal="left"/>
    </xf>
    <xf numFmtId="0" fontId="20" fillId="3" borderId="0" xfId="5" applyFont="1" applyFill="1" applyBorder="1" applyAlignment="1">
      <alignment horizontal="left"/>
    </xf>
    <xf numFmtId="0" fontId="10" fillId="4" borderId="0" xfId="5" applyFont="1" applyFill="1" applyBorder="1" applyAlignment="1">
      <alignment horizontal="left"/>
    </xf>
    <xf numFmtId="164" fontId="15" fillId="4" borderId="2" xfId="1" applyNumberFormat="1" applyFont="1" applyFill="1" applyBorder="1" applyAlignment="1">
      <alignment horizontal="right"/>
    </xf>
    <xf numFmtId="0" fontId="10" fillId="5" borderId="15" xfId="5" applyFont="1" applyFill="1" applyBorder="1" applyAlignment="1">
      <alignment horizontal="left"/>
    </xf>
    <xf numFmtId="164" fontId="15" fillId="5" borderId="16" xfId="1" applyNumberFormat="1" applyFont="1" applyFill="1" applyBorder="1" applyAlignment="1">
      <alignment horizontal="right"/>
    </xf>
    <xf numFmtId="43" fontId="16" fillId="5" borderId="15" xfId="1" applyFont="1" applyFill="1" applyBorder="1" applyAlignment="1">
      <alignment horizontal="right"/>
    </xf>
    <xf numFmtId="0" fontId="0" fillId="0" borderId="2" xfId="0" applyBorder="1"/>
    <xf numFmtId="0" fontId="6" fillId="6" borderId="0" xfId="0" applyFont="1" applyFill="1" applyAlignment="1">
      <alignment wrapText="1"/>
    </xf>
    <xf numFmtId="166" fontId="2" fillId="2" borderId="0" xfId="0" applyNumberFormat="1" applyFont="1" applyFill="1" applyAlignment="1">
      <alignment horizontal="center"/>
    </xf>
    <xf numFmtId="166" fontId="2" fillId="8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6" fillId="8" borderId="0" xfId="0" applyNumberFormat="1" applyFont="1" applyFill="1" applyAlignment="1">
      <alignment horizontal="center"/>
    </xf>
    <xf numFmtId="164" fontId="11" fillId="3" borderId="0" xfId="1" applyNumberFormat="1" applyFont="1" applyFill="1" applyBorder="1"/>
    <xf numFmtId="164" fontId="11" fillId="9" borderId="0" xfId="1" applyNumberFormat="1" applyFont="1" applyFill="1" applyBorder="1"/>
    <xf numFmtId="164" fontId="11" fillId="10" borderId="0" xfId="1" applyNumberFormat="1" applyFont="1" applyFill="1" applyBorder="1"/>
    <xf numFmtId="164" fontId="15" fillId="4" borderId="0" xfId="1" applyNumberFormat="1" applyFont="1" applyFill="1" applyBorder="1"/>
    <xf numFmtId="164" fontId="15" fillId="11" borderId="0" xfId="1" applyNumberFormat="1" applyFont="1" applyFill="1" applyBorder="1"/>
    <xf numFmtId="164" fontId="15" fillId="12" borderId="0" xfId="1" applyNumberFormat="1" applyFont="1" applyFill="1" applyBorder="1"/>
    <xf numFmtId="0" fontId="10" fillId="5" borderId="17" xfId="5" applyFont="1" applyFill="1" applyBorder="1" applyAlignment="1">
      <alignment horizontal="left"/>
    </xf>
    <xf numFmtId="164" fontId="15" fillId="5" borderId="17" xfId="1" applyNumberFormat="1" applyFont="1" applyFill="1" applyBorder="1"/>
    <xf numFmtId="164" fontId="15" fillId="13" borderId="17" xfId="1" applyNumberFormat="1" applyFont="1" applyFill="1" applyBorder="1"/>
    <xf numFmtId="164" fontId="15" fillId="14" borderId="17" xfId="1" applyNumberFormat="1" applyFont="1" applyFill="1" applyBorder="1"/>
    <xf numFmtId="0" fontId="0" fillId="0" borderId="0" xfId="0" applyAlignment="1">
      <alignment horizontal="center"/>
    </xf>
    <xf numFmtId="0" fontId="1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center" wrapText="1"/>
    </xf>
    <xf numFmtId="0" fontId="5" fillId="0" borderId="0" xfId="0" applyFont="1"/>
    <xf numFmtId="166" fontId="6" fillId="7" borderId="0" xfId="0" applyNumberFormat="1" applyFont="1" applyFill="1" applyAlignment="1">
      <alignment horizontal="center" wrapText="1"/>
    </xf>
    <xf numFmtId="0" fontId="6" fillId="6" borderId="0" xfId="0" applyFont="1" applyFill="1" applyAlignment="1">
      <alignment horizontal="center" wrapText="1"/>
    </xf>
    <xf numFmtId="0" fontId="9" fillId="3" borderId="0" xfId="4" applyFill="1" applyBorder="1" applyAlignment="1">
      <alignment horizontal="left"/>
    </xf>
    <xf numFmtId="0" fontId="9" fillId="4" borderId="0" xfId="4" applyFill="1" applyBorder="1" applyAlignment="1">
      <alignment horizontal="left"/>
    </xf>
    <xf numFmtId="0" fontId="9" fillId="5" borderId="4" xfId="4" applyFill="1" applyBorder="1" applyAlignment="1">
      <alignment horizontal="left"/>
    </xf>
    <xf numFmtId="0" fontId="9" fillId="5" borderId="8" xfId="4" applyFill="1" applyBorder="1" applyAlignment="1">
      <alignment horizontal="left"/>
    </xf>
    <xf numFmtId="0" fontId="9" fillId="4" borderId="11" xfId="4" applyFill="1" applyBorder="1" applyAlignment="1">
      <alignment horizontal="left"/>
    </xf>
  </cellXfs>
  <cellStyles count="6">
    <cellStyle name="_Row1" xfId="4" xr:uid="{7C644F34-3B7D-4B45-90FA-0F8EA903216B}"/>
    <cellStyle name="_Row2" xfId="5" xr:uid="{241E1FA1-9781-4BA4-A7B7-E3DAD07684F0}"/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7E2E-3DDB-4113-ABB4-647F144386D1}">
  <sheetPr>
    <tabColor theme="5"/>
    <pageSetUpPr fitToPage="1"/>
  </sheetPr>
  <dimension ref="A1:AD37"/>
  <sheetViews>
    <sheetView showGridLines="0" tabSelected="1" zoomScaleNormal="100" workbookViewId="0">
      <selection activeCell="B2" sqref="B1:B1048576"/>
    </sheetView>
  </sheetViews>
  <sheetFormatPr baseColWidth="10" defaultColWidth="8.83203125" defaultRowHeight="15" outlineLevelCol="1" x14ac:dyDescent="0.2"/>
  <cols>
    <col min="1" max="1" width="14.6640625" customWidth="1"/>
    <col min="2" max="2" width="4.5" customWidth="1" outlineLevel="1"/>
    <col min="3" max="24" width="14.6640625" customWidth="1"/>
    <col min="25" max="25" width="7.5" customWidth="1"/>
    <col min="27" max="27" width="16" bestFit="1" customWidth="1"/>
    <col min="29" max="29" width="16" bestFit="1" customWidth="1"/>
    <col min="30" max="30" width="13.83203125" customWidth="1"/>
    <col min="31" max="31" width="16" bestFit="1" customWidth="1"/>
  </cols>
  <sheetData>
    <row r="1" spans="1:30" ht="27" x14ac:dyDescent="0.45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</row>
    <row r="2" spans="1:30" s="2" customFormat="1" ht="37.5" customHeight="1" x14ac:dyDescent="0.35">
      <c r="A2" s="1"/>
      <c r="B2" s="1"/>
      <c r="C2" s="1"/>
      <c r="D2" s="67" t="s">
        <v>52</v>
      </c>
      <c r="E2" s="67"/>
      <c r="F2" s="67" t="s">
        <v>43</v>
      </c>
      <c r="G2" s="67"/>
      <c r="H2" s="67" t="s">
        <v>44</v>
      </c>
      <c r="I2" s="67"/>
      <c r="J2" s="67" t="s">
        <v>45</v>
      </c>
      <c r="K2" s="67"/>
      <c r="L2" s="67" t="s">
        <v>53</v>
      </c>
      <c r="M2" s="67"/>
      <c r="N2" s="67" t="s">
        <v>46</v>
      </c>
      <c r="O2" s="67"/>
      <c r="P2" s="67" t="s">
        <v>47</v>
      </c>
      <c r="Q2" s="67"/>
      <c r="R2" s="67" t="s">
        <v>48</v>
      </c>
      <c r="S2" s="67"/>
      <c r="T2" s="67" t="s">
        <v>49</v>
      </c>
      <c r="U2" s="67"/>
      <c r="V2" s="67" t="s">
        <v>50</v>
      </c>
      <c r="W2" s="67"/>
    </row>
    <row r="3" spans="1:30" ht="18" x14ac:dyDescent="0.35">
      <c r="A3" s="3"/>
      <c r="B3" s="3"/>
      <c r="C3" s="3"/>
      <c r="D3" s="4" t="s">
        <v>1</v>
      </c>
      <c r="E3" s="5" t="s">
        <v>2</v>
      </c>
      <c r="F3" s="4" t="s">
        <v>1</v>
      </c>
      <c r="G3" s="5" t="s">
        <v>2</v>
      </c>
      <c r="H3" s="4" t="s">
        <v>1</v>
      </c>
      <c r="I3" s="5" t="s">
        <v>2</v>
      </c>
      <c r="J3" s="4" t="s">
        <v>1</v>
      </c>
      <c r="K3" s="5" t="s">
        <v>2</v>
      </c>
      <c r="L3" s="4" t="s">
        <v>1</v>
      </c>
      <c r="M3" s="5" t="s">
        <v>2</v>
      </c>
      <c r="N3" s="4" t="s">
        <v>1</v>
      </c>
      <c r="O3" s="5" t="s">
        <v>2</v>
      </c>
      <c r="P3" s="4" t="s">
        <v>1</v>
      </c>
      <c r="Q3" s="5" t="s">
        <v>2</v>
      </c>
      <c r="R3" s="4" t="s">
        <v>1</v>
      </c>
      <c r="S3" s="5" t="s">
        <v>2</v>
      </c>
      <c r="T3" s="4" t="s">
        <v>1</v>
      </c>
      <c r="U3" s="5" t="s">
        <v>2</v>
      </c>
      <c r="V3" s="4" t="s">
        <v>1</v>
      </c>
      <c r="W3" s="5" t="s">
        <v>2</v>
      </c>
      <c r="Y3" s="64"/>
      <c r="Z3" s="64"/>
      <c r="AA3" s="64"/>
      <c r="AB3" s="64"/>
      <c r="AC3" s="64"/>
      <c r="AD3" s="64"/>
    </row>
    <row r="4" spans="1:30" x14ac:dyDescent="0.2">
      <c r="A4" s="6" t="s">
        <v>3</v>
      </c>
      <c r="B4" s="71" t="s">
        <v>58</v>
      </c>
      <c r="C4" s="7" t="s">
        <v>4</v>
      </c>
      <c r="D4" s="8">
        <v>1583916.74</v>
      </c>
      <c r="E4" s="9">
        <v>175.53514357705001</v>
      </c>
      <c r="F4" s="8">
        <v>902748.4</v>
      </c>
      <c r="G4" s="9">
        <v>169.40959268779</v>
      </c>
      <c r="H4" s="8">
        <v>1301039</v>
      </c>
      <c r="I4" s="9">
        <v>173.83084109679999</v>
      </c>
      <c r="J4" s="8">
        <v>995772</v>
      </c>
      <c r="K4" s="9">
        <v>165.59970349685</v>
      </c>
      <c r="L4" s="8">
        <v>1144348</v>
      </c>
      <c r="M4" s="9">
        <v>164.9482449091</v>
      </c>
      <c r="N4" s="8">
        <v>2486665.15</v>
      </c>
      <c r="O4" s="9">
        <v>173.31134878114</v>
      </c>
      <c r="P4" s="8">
        <v>3441159</v>
      </c>
      <c r="Q4" s="9">
        <v>168.49510463928999</v>
      </c>
      <c r="R4" s="8">
        <v>3665836.01</v>
      </c>
      <c r="S4" s="9">
        <v>160.12962568699001</v>
      </c>
      <c r="T4" s="8">
        <v>2680436</v>
      </c>
      <c r="U4" s="9">
        <v>165.91111517314999</v>
      </c>
      <c r="V4" s="8">
        <v>12274096.16</v>
      </c>
      <c r="W4" s="9">
        <v>166.40808286779</v>
      </c>
    </row>
    <row r="5" spans="1:30" x14ac:dyDescent="0.2">
      <c r="A5" s="10" t="s">
        <v>5</v>
      </c>
      <c r="B5" s="72" t="s">
        <v>59</v>
      </c>
      <c r="C5" s="11" t="s">
        <v>4</v>
      </c>
      <c r="D5" s="12">
        <v>1191852</v>
      </c>
      <c r="E5" s="13">
        <v>173.84023019142001</v>
      </c>
      <c r="F5" s="12">
        <v>509928</v>
      </c>
      <c r="G5" s="13">
        <v>165.40703312234001</v>
      </c>
      <c r="H5" s="12">
        <v>813263</v>
      </c>
      <c r="I5" s="13">
        <v>175.83046279673999</v>
      </c>
      <c r="J5" s="12">
        <v>614726</v>
      </c>
      <c r="K5" s="13">
        <v>172.9697769046</v>
      </c>
      <c r="L5" s="12">
        <v>728036</v>
      </c>
      <c r="M5" s="13">
        <v>172.52629949294999</v>
      </c>
      <c r="N5" s="12">
        <v>1701780</v>
      </c>
      <c r="O5" s="13">
        <v>171.31327411305</v>
      </c>
      <c r="P5" s="12">
        <v>2156025</v>
      </c>
      <c r="Q5" s="13">
        <v>173.89909009431</v>
      </c>
      <c r="R5" s="12">
        <v>1821236</v>
      </c>
      <c r="S5" s="13">
        <v>169.50600451098001</v>
      </c>
      <c r="T5" s="12">
        <v>1540936</v>
      </c>
      <c r="U5" s="13">
        <v>169.68435502521001</v>
      </c>
      <c r="V5" s="12">
        <v>7219977</v>
      </c>
      <c r="W5" s="13">
        <v>171.28191104589001</v>
      </c>
    </row>
    <row r="6" spans="1:30" x14ac:dyDescent="0.2">
      <c r="A6" s="14"/>
      <c r="B6" s="73" t="s">
        <v>59</v>
      </c>
      <c r="C6" s="15" t="s">
        <v>6</v>
      </c>
      <c r="D6" s="16">
        <v>871820</v>
      </c>
      <c r="E6" s="17">
        <v>170.16178241861999</v>
      </c>
      <c r="F6" s="16">
        <v>313865</v>
      </c>
      <c r="G6" s="17">
        <v>166.67336458579999</v>
      </c>
      <c r="H6" s="16">
        <v>482543</v>
      </c>
      <c r="I6" s="17">
        <v>170.88808933908999</v>
      </c>
      <c r="J6" s="16">
        <v>494419</v>
      </c>
      <c r="K6" s="17">
        <v>167.15290909800001</v>
      </c>
      <c r="L6" s="16">
        <v>540400</v>
      </c>
      <c r="M6" s="17">
        <v>165.35551102734999</v>
      </c>
      <c r="N6" s="16">
        <v>1185685</v>
      </c>
      <c r="O6" s="17">
        <v>169.23835649764999</v>
      </c>
      <c r="P6" s="16">
        <v>1517362</v>
      </c>
      <c r="Q6" s="17">
        <v>167.7006170027</v>
      </c>
      <c r="R6" s="16">
        <v>1369700</v>
      </c>
      <c r="S6" s="17">
        <v>161.72436009795999</v>
      </c>
      <c r="T6" s="16">
        <v>1184500</v>
      </c>
      <c r="U6" s="17">
        <v>164.66609048263999</v>
      </c>
      <c r="V6" s="16">
        <v>5257247</v>
      </c>
      <c r="W6" s="17">
        <v>165.80669779131</v>
      </c>
    </row>
    <row r="7" spans="1:30" x14ac:dyDescent="0.2">
      <c r="A7" s="18"/>
      <c r="B7" s="74" t="s">
        <v>59</v>
      </c>
      <c r="C7" s="19" t="s">
        <v>7</v>
      </c>
      <c r="D7" s="20">
        <v>320032</v>
      </c>
      <c r="E7" s="21">
        <v>183.86092917552</v>
      </c>
      <c r="F7" s="20">
        <v>196063</v>
      </c>
      <c r="G7" s="21">
        <v>163.37984224605</v>
      </c>
      <c r="H7" s="20">
        <v>330720</v>
      </c>
      <c r="I7" s="21">
        <v>183.04172221672999</v>
      </c>
      <c r="J7" s="20">
        <v>120307</v>
      </c>
      <c r="K7" s="21">
        <v>196.87503565156001</v>
      </c>
      <c r="L7" s="20">
        <v>187636</v>
      </c>
      <c r="M7" s="21">
        <v>193.17848823505</v>
      </c>
      <c r="N7" s="20">
        <v>516095</v>
      </c>
      <c r="O7" s="21">
        <v>176.08022340109</v>
      </c>
      <c r="P7" s="20">
        <v>638663</v>
      </c>
      <c r="Q7" s="21">
        <v>188.62567912047999</v>
      </c>
      <c r="R7" s="20">
        <v>451536</v>
      </c>
      <c r="S7" s="21">
        <v>193.11102903284001</v>
      </c>
      <c r="T7" s="20">
        <v>356436</v>
      </c>
      <c r="U7" s="21">
        <v>186.36093749912001</v>
      </c>
      <c r="V7" s="20">
        <v>1962730</v>
      </c>
      <c r="W7" s="21">
        <v>185.94747811676001</v>
      </c>
    </row>
    <row r="8" spans="1:30" x14ac:dyDescent="0.2">
      <c r="A8" s="10" t="s">
        <v>8</v>
      </c>
      <c r="B8" s="72" t="s">
        <v>60</v>
      </c>
      <c r="C8" s="11" t="s">
        <v>4</v>
      </c>
      <c r="D8" s="22">
        <v>311523</v>
      </c>
      <c r="E8" s="13">
        <v>171.88934656671</v>
      </c>
      <c r="F8" s="22">
        <v>303112</v>
      </c>
      <c r="G8" s="13">
        <v>163.68543292724999</v>
      </c>
      <c r="H8" s="22">
        <v>361253</v>
      </c>
      <c r="I8" s="13">
        <v>163.02751212941001</v>
      </c>
      <c r="J8" s="22">
        <v>297940</v>
      </c>
      <c r="K8" s="13">
        <v>148.81412765662</v>
      </c>
      <c r="L8" s="22">
        <v>344212</v>
      </c>
      <c r="M8" s="13">
        <v>142.53847801809999</v>
      </c>
      <c r="N8" s="22">
        <v>614635</v>
      </c>
      <c r="O8" s="13">
        <v>167.84352315756001</v>
      </c>
      <c r="P8" s="22">
        <v>1003405</v>
      </c>
      <c r="Q8" s="13">
        <v>151.77850780976999</v>
      </c>
      <c r="R8" s="22">
        <v>1549400.01</v>
      </c>
      <c r="S8" s="13">
        <v>143.37679974970999</v>
      </c>
      <c r="T8" s="22">
        <v>872500</v>
      </c>
      <c r="U8" s="13">
        <v>152.66028638412999</v>
      </c>
      <c r="V8" s="22">
        <v>4039940.01</v>
      </c>
      <c r="W8" s="13">
        <v>151.19084214345</v>
      </c>
    </row>
    <row r="9" spans="1:30" x14ac:dyDescent="0.2">
      <c r="A9" s="14"/>
      <c r="B9" s="73" t="s">
        <v>60</v>
      </c>
      <c r="C9" s="15" t="s">
        <v>6</v>
      </c>
      <c r="D9" s="16">
        <v>24148</v>
      </c>
      <c r="E9" s="17">
        <v>157.66326364502001</v>
      </c>
      <c r="F9" s="16">
        <v>34643</v>
      </c>
      <c r="G9" s="17">
        <v>167.54067583967</v>
      </c>
      <c r="H9" s="16">
        <v>15429</v>
      </c>
      <c r="I9" s="17">
        <v>162.92283452781999</v>
      </c>
      <c r="J9" s="16">
        <v>11000</v>
      </c>
      <c r="K9" s="17">
        <v>127.47042436989</v>
      </c>
      <c r="L9" s="16">
        <v>33300</v>
      </c>
      <c r="M9" s="17">
        <v>130.15259227103999</v>
      </c>
      <c r="N9" s="16">
        <v>58791</v>
      </c>
      <c r="O9" s="17">
        <v>163.48359653032</v>
      </c>
      <c r="P9" s="16">
        <v>59729</v>
      </c>
      <c r="Q9" s="17">
        <v>138.12373226781</v>
      </c>
      <c r="R9" s="16">
        <v>69000</v>
      </c>
      <c r="S9" s="17">
        <v>145.73070583897999</v>
      </c>
      <c r="T9" s="16">
        <v>67000</v>
      </c>
      <c r="U9" s="17">
        <v>145.45406388158</v>
      </c>
      <c r="V9" s="16">
        <v>254520</v>
      </c>
      <c r="W9" s="17">
        <v>147.97343042272999</v>
      </c>
    </row>
    <row r="10" spans="1:30" x14ac:dyDescent="0.2">
      <c r="A10" s="18"/>
      <c r="B10" s="74" t="s">
        <v>60</v>
      </c>
      <c r="C10" s="19" t="s">
        <v>7</v>
      </c>
      <c r="D10" s="20">
        <v>287375</v>
      </c>
      <c r="E10" s="21">
        <v>173.08475831230999</v>
      </c>
      <c r="F10" s="20">
        <v>268469</v>
      </c>
      <c r="G10" s="21">
        <v>163.18795582480999</v>
      </c>
      <c r="H10" s="20">
        <v>345824</v>
      </c>
      <c r="I10" s="21">
        <v>163.03218233944</v>
      </c>
      <c r="J10" s="20">
        <v>286940</v>
      </c>
      <c r="K10" s="21">
        <v>149.63235005905</v>
      </c>
      <c r="L10" s="20">
        <v>310912</v>
      </c>
      <c r="M10" s="21">
        <v>143.86505915802999</v>
      </c>
      <c r="N10" s="20">
        <v>555844</v>
      </c>
      <c r="O10" s="21">
        <v>168.30466773470999</v>
      </c>
      <c r="P10" s="20">
        <v>943676</v>
      </c>
      <c r="Q10" s="21">
        <v>152.64277275699999</v>
      </c>
      <c r="R10" s="20">
        <v>1480400.01</v>
      </c>
      <c r="S10" s="21">
        <v>143.26708648364999</v>
      </c>
      <c r="T10" s="20">
        <v>805500</v>
      </c>
      <c r="U10" s="21">
        <v>153.25968664193999</v>
      </c>
      <c r="V10" s="20">
        <v>3785420.01</v>
      </c>
      <c r="W10" s="21">
        <v>151.40717101289999</v>
      </c>
    </row>
    <row r="11" spans="1:30" x14ac:dyDescent="0.2">
      <c r="A11" s="23" t="s">
        <v>9</v>
      </c>
      <c r="B11" s="75" t="s">
        <v>61</v>
      </c>
      <c r="C11" s="24" t="s">
        <v>4</v>
      </c>
      <c r="D11" s="22">
        <v>46657</v>
      </c>
      <c r="E11" s="13">
        <v>211.14900394367001</v>
      </c>
      <c r="F11" s="22">
        <v>67590.009999999995</v>
      </c>
      <c r="G11" s="13">
        <v>216.12583302786001</v>
      </c>
      <c r="H11" s="22">
        <v>76456</v>
      </c>
      <c r="I11" s="13">
        <v>204.19964392818</v>
      </c>
      <c r="J11" s="22">
        <v>16193</v>
      </c>
      <c r="K11" s="13">
        <v>187.13502488589</v>
      </c>
      <c r="L11" s="22">
        <v>17600</v>
      </c>
      <c r="M11" s="13">
        <v>203.58302392550999</v>
      </c>
      <c r="N11" s="22">
        <v>114247.01</v>
      </c>
      <c r="O11" s="13">
        <v>214.09336045302999</v>
      </c>
      <c r="P11" s="22">
        <v>110249</v>
      </c>
      <c r="Q11" s="13">
        <v>201.59481405944001</v>
      </c>
      <c r="R11" s="22">
        <v>121700</v>
      </c>
      <c r="S11" s="13">
        <v>225.86907843308001</v>
      </c>
      <c r="T11" s="22">
        <v>94000</v>
      </c>
      <c r="U11" s="13">
        <v>225.07583263071999</v>
      </c>
      <c r="V11" s="22">
        <v>440196.01</v>
      </c>
      <c r="W11" s="13">
        <v>216.56386222229</v>
      </c>
    </row>
    <row r="12" spans="1:30" x14ac:dyDescent="0.2">
      <c r="A12" s="14"/>
      <c r="B12" s="73" t="s">
        <v>61</v>
      </c>
      <c r="C12" s="15" t="s">
        <v>6</v>
      </c>
      <c r="D12" s="25" t="s">
        <v>51</v>
      </c>
      <c r="E12" s="26" t="s">
        <v>51</v>
      </c>
      <c r="F12" s="25" t="s">
        <v>51</v>
      </c>
      <c r="G12" s="26" t="s">
        <v>51</v>
      </c>
      <c r="H12" s="25">
        <v>14922</v>
      </c>
      <c r="I12" s="26">
        <v>187.00867300861</v>
      </c>
      <c r="J12" s="25" t="s">
        <v>51</v>
      </c>
      <c r="K12" s="26" t="s">
        <v>51</v>
      </c>
      <c r="L12" s="25" t="s">
        <v>51</v>
      </c>
      <c r="M12" s="26" t="s">
        <v>51</v>
      </c>
      <c r="N12" s="25" t="s">
        <v>51</v>
      </c>
      <c r="O12" s="26" t="s">
        <v>51</v>
      </c>
      <c r="P12" s="25">
        <v>14922</v>
      </c>
      <c r="Q12" s="26">
        <v>187.00867300861</v>
      </c>
      <c r="R12" s="25" t="s">
        <v>51</v>
      </c>
      <c r="S12" s="26" t="s">
        <v>51</v>
      </c>
      <c r="T12" s="25" t="s">
        <v>51</v>
      </c>
      <c r="U12" s="26" t="s">
        <v>51</v>
      </c>
      <c r="V12" s="25">
        <v>14922</v>
      </c>
      <c r="W12" s="26">
        <v>187.00867300861</v>
      </c>
    </row>
    <row r="13" spans="1:30" x14ac:dyDescent="0.2">
      <c r="A13" s="14"/>
      <c r="B13" s="73" t="s">
        <v>61</v>
      </c>
      <c r="C13" s="15" t="s">
        <v>7</v>
      </c>
      <c r="D13" s="25">
        <v>46657</v>
      </c>
      <c r="E13" s="26">
        <v>211.14900394367001</v>
      </c>
      <c r="F13" s="25">
        <v>67590.009999999995</v>
      </c>
      <c r="G13" s="26">
        <v>216.12583302786001</v>
      </c>
      <c r="H13" s="25">
        <v>61534</v>
      </c>
      <c r="I13" s="26">
        <v>208.36845577304999</v>
      </c>
      <c r="J13" s="25">
        <v>16193</v>
      </c>
      <c r="K13" s="26">
        <v>187.13502488589</v>
      </c>
      <c r="L13" s="25">
        <v>17600</v>
      </c>
      <c r="M13" s="26">
        <v>203.58302392550999</v>
      </c>
      <c r="N13" s="25">
        <v>114247.01</v>
      </c>
      <c r="O13" s="26">
        <v>214.09336045302999</v>
      </c>
      <c r="P13" s="25">
        <v>95327</v>
      </c>
      <c r="Q13" s="26">
        <v>203.87805382111</v>
      </c>
      <c r="R13" s="25">
        <v>121700</v>
      </c>
      <c r="S13" s="26">
        <v>225.86907843308001</v>
      </c>
      <c r="T13" s="25">
        <v>94000</v>
      </c>
      <c r="U13" s="26">
        <v>225.07583263071999</v>
      </c>
      <c r="V13" s="25">
        <v>425274.01</v>
      </c>
      <c r="W13" s="26">
        <v>217.60089369630001</v>
      </c>
    </row>
    <row r="14" spans="1:30" x14ac:dyDescent="0.2">
      <c r="A14" s="10" t="s">
        <v>10</v>
      </c>
      <c r="B14" s="72" t="s">
        <v>62</v>
      </c>
      <c r="C14" s="11" t="s">
        <v>4</v>
      </c>
      <c r="D14" s="27">
        <v>33884.74</v>
      </c>
      <c r="E14" s="28">
        <v>219.64399683161</v>
      </c>
      <c r="F14" s="27">
        <v>22118.39</v>
      </c>
      <c r="G14" s="28">
        <v>197.37399496489999</v>
      </c>
      <c r="H14" s="27">
        <v>50067</v>
      </c>
      <c r="I14" s="28">
        <v>172.92484448471001</v>
      </c>
      <c r="J14" s="27">
        <v>66913</v>
      </c>
      <c r="K14" s="28">
        <v>167.41993664933</v>
      </c>
      <c r="L14" s="27">
        <v>54500</v>
      </c>
      <c r="M14" s="28">
        <v>192.77653891611001</v>
      </c>
      <c r="N14" s="27">
        <v>56003.13</v>
      </c>
      <c r="O14" s="28">
        <v>210.84847796349001</v>
      </c>
      <c r="P14" s="27">
        <v>171480</v>
      </c>
      <c r="Q14" s="28">
        <v>177.08607289923</v>
      </c>
      <c r="R14" s="27">
        <v>131500</v>
      </c>
      <c r="S14" s="28">
        <v>173.09117623358</v>
      </c>
      <c r="T14" s="27">
        <v>173000</v>
      </c>
      <c r="U14" s="28">
        <v>166.98362125832</v>
      </c>
      <c r="V14" s="27">
        <v>531983.13</v>
      </c>
      <c r="W14" s="28">
        <v>176.36753002835999</v>
      </c>
    </row>
    <row r="15" spans="1:30" x14ac:dyDescent="0.2">
      <c r="A15" s="14"/>
      <c r="B15" s="73" t="s">
        <v>62</v>
      </c>
      <c r="C15" s="15" t="s">
        <v>6</v>
      </c>
      <c r="D15" s="25" t="s">
        <v>51</v>
      </c>
      <c r="E15" s="26" t="s">
        <v>51</v>
      </c>
      <c r="F15" s="25" t="s">
        <v>51</v>
      </c>
      <c r="G15" s="26" t="s">
        <v>51</v>
      </c>
      <c r="H15" s="25">
        <v>14063</v>
      </c>
      <c r="I15" s="26">
        <v>144.58377802250001</v>
      </c>
      <c r="J15" s="25">
        <v>25954</v>
      </c>
      <c r="K15" s="26">
        <v>152.37461657128</v>
      </c>
      <c r="L15" s="25">
        <v>8000</v>
      </c>
      <c r="M15" s="26">
        <v>126.64381296834</v>
      </c>
      <c r="N15" s="25" t="s">
        <v>51</v>
      </c>
      <c r="O15" s="26" t="s">
        <v>51</v>
      </c>
      <c r="P15" s="25">
        <v>48017</v>
      </c>
      <c r="Q15" s="26">
        <v>145.80592233101001</v>
      </c>
      <c r="R15" s="25" t="s">
        <v>51</v>
      </c>
      <c r="S15" s="26" t="s">
        <v>51</v>
      </c>
      <c r="T15" s="25">
        <v>16000</v>
      </c>
      <c r="U15" s="26">
        <v>121.65775263835999</v>
      </c>
      <c r="V15" s="25">
        <v>64017</v>
      </c>
      <c r="W15" s="26">
        <v>139.41825506947001</v>
      </c>
    </row>
    <row r="16" spans="1:30" x14ac:dyDescent="0.2">
      <c r="A16" s="14"/>
      <c r="B16" s="73" t="s">
        <v>62</v>
      </c>
      <c r="C16" s="15" t="s">
        <v>7</v>
      </c>
      <c r="D16" s="25">
        <v>33884.74</v>
      </c>
      <c r="E16" s="26">
        <v>220.3094462345</v>
      </c>
      <c r="F16" s="25">
        <v>22118.39</v>
      </c>
      <c r="G16" s="26">
        <v>197.37399496489999</v>
      </c>
      <c r="H16" s="25">
        <v>36004</v>
      </c>
      <c r="I16" s="26">
        <v>183.99473720936001</v>
      </c>
      <c r="J16" s="25">
        <v>40959</v>
      </c>
      <c r="K16" s="26">
        <v>176.95352480591001</v>
      </c>
      <c r="L16" s="25">
        <v>46500</v>
      </c>
      <c r="M16" s="26">
        <v>204.15421219744999</v>
      </c>
      <c r="N16" s="25">
        <v>56003.13</v>
      </c>
      <c r="O16" s="26">
        <v>211.25110867359999</v>
      </c>
      <c r="P16" s="25">
        <v>123463</v>
      </c>
      <c r="Q16" s="26">
        <v>189.25149079637001</v>
      </c>
      <c r="R16" s="25">
        <v>131500</v>
      </c>
      <c r="S16" s="26">
        <v>173.09117623358</v>
      </c>
      <c r="T16" s="25">
        <v>157000</v>
      </c>
      <c r="U16" s="26">
        <v>171.60281806035999</v>
      </c>
      <c r="V16" s="25">
        <v>467966.13</v>
      </c>
      <c r="W16" s="26">
        <v>181.42213031545</v>
      </c>
    </row>
    <row r="17" spans="1:23" x14ac:dyDescent="0.2">
      <c r="A17" s="10" t="s">
        <v>11</v>
      </c>
      <c r="B17" s="72" t="s">
        <v>63</v>
      </c>
      <c r="C17" s="11" t="s">
        <v>4</v>
      </c>
      <c r="D17" s="27" t="s">
        <v>51</v>
      </c>
      <c r="E17" s="28" t="s">
        <v>51</v>
      </c>
      <c r="F17" s="27" t="s">
        <v>51</v>
      </c>
      <c r="G17" s="28" t="s">
        <v>51</v>
      </c>
      <c r="H17" s="27" t="s">
        <v>51</v>
      </c>
      <c r="I17" s="28" t="s">
        <v>51</v>
      </c>
      <c r="J17" s="27" t="s">
        <v>51</v>
      </c>
      <c r="K17" s="28" t="s">
        <v>51</v>
      </c>
      <c r="L17" s="27" t="s">
        <v>51</v>
      </c>
      <c r="M17" s="28" t="s">
        <v>51</v>
      </c>
      <c r="N17" s="27" t="s">
        <v>51</v>
      </c>
      <c r="O17" s="28" t="s">
        <v>51</v>
      </c>
      <c r="P17" s="27" t="s">
        <v>51</v>
      </c>
      <c r="Q17" s="28" t="s">
        <v>51</v>
      </c>
      <c r="R17" s="27">
        <v>42000</v>
      </c>
      <c r="S17" s="28">
        <v>140.49378556328</v>
      </c>
      <c r="T17" s="27" t="s">
        <v>51</v>
      </c>
      <c r="U17" s="28" t="s">
        <v>51</v>
      </c>
      <c r="V17" s="27">
        <v>42000</v>
      </c>
      <c r="W17" s="28">
        <v>140.49378556328</v>
      </c>
    </row>
    <row r="18" spans="1:23" x14ac:dyDescent="0.2">
      <c r="A18" s="14"/>
      <c r="B18" s="73" t="s">
        <v>63</v>
      </c>
      <c r="C18" s="15" t="s">
        <v>6</v>
      </c>
      <c r="D18" s="25" t="s">
        <v>51</v>
      </c>
      <c r="E18" s="26" t="s">
        <v>51</v>
      </c>
      <c r="F18" s="25" t="s">
        <v>51</v>
      </c>
      <c r="G18" s="26" t="s">
        <v>51</v>
      </c>
      <c r="H18" s="25" t="s">
        <v>51</v>
      </c>
      <c r="I18" s="26" t="s">
        <v>51</v>
      </c>
      <c r="J18" s="25" t="s">
        <v>51</v>
      </c>
      <c r="K18" s="26" t="s">
        <v>51</v>
      </c>
      <c r="L18" s="25" t="s">
        <v>51</v>
      </c>
      <c r="M18" s="26" t="s">
        <v>51</v>
      </c>
      <c r="N18" s="25" t="s">
        <v>51</v>
      </c>
      <c r="O18" s="26" t="s">
        <v>51</v>
      </c>
      <c r="P18" s="25" t="s">
        <v>51</v>
      </c>
      <c r="Q18" s="26" t="s">
        <v>51</v>
      </c>
      <c r="R18" s="25">
        <v>27000</v>
      </c>
      <c r="S18" s="26">
        <v>140.49378556459999</v>
      </c>
      <c r="T18" s="25" t="s">
        <v>51</v>
      </c>
      <c r="U18" s="26" t="s">
        <v>51</v>
      </c>
      <c r="V18" s="25">
        <v>27000</v>
      </c>
      <c r="W18" s="26">
        <v>140.49378556459999</v>
      </c>
    </row>
    <row r="19" spans="1:23" x14ac:dyDescent="0.2">
      <c r="A19" s="14"/>
      <c r="B19" s="73" t="s">
        <v>63</v>
      </c>
      <c r="C19" s="15" t="s">
        <v>7</v>
      </c>
      <c r="D19" s="25" t="s">
        <v>51</v>
      </c>
      <c r="E19" s="26" t="s">
        <v>51</v>
      </c>
      <c r="F19" s="25" t="s">
        <v>51</v>
      </c>
      <c r="G19" s="26" t="s">
        <v>51</v>
      </c>
      <c r="H19" s="25" t="s">
        <v>51</v>
      </c>
      <c r="I19" s="26" t="s">
        <v>51</v>
      </c>
      <c r="J19" s="25" t="s">
        <v>51</v>
      </c>
      <c r="K19" s="26" t="s">
        <v>51</v>
      </c>
      <c r="L19" s="25" t="s">
        <v>51</v>
      </c>
      <c r="M19" s="26" t="s">
        <v>51</v>
      </c>
      <c r="N19" s="25" t="s">
        <v>51</v>
      </c>
      <c r="O19" s="26" t="s">
        <v>51</v>
      </c>
      <c r="P19" s="25" t="s">
        <v>51</v>
      </c>
      <c r="Q19" s="26" t="s">
        <v>51</v>
      </c>
      <c r="R19" s="25">
        <v>15000</v>
      </c>
      <c r="S19" s="26">
        <v>140.49378556089999</v>
      </c>
      <c r="T19" s="25" t="s">
        <v>51</v>
      </c>
      <c r="U19" s="26" t="s">
        <v>51</v>
      </c>
      <c r="V19" s="25">
        <v>15000</v>
      </c>
      <c r="W19" s="26">
        <v>140.49378556089999</v>
      </c>
    </row>
    <row r="20" spans="1:23" ht="7.5" customHeight="1" x14ac:dyDescent="0.2"/>
    <row r="21" spans="1:23" ht="19" x14ac:dyDescent="0.35">
      <c r="A21" s="65" t="s">
        <v>12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</row>
    <row r="22" spans="1:23" x14ac:dyDescent="0.2">
      <c r="A22" s="6" t="s">
        <v>3</v>
      </c>
      <c r="B22" s="71" t="s">
        <v>58</v>
      </c>
      <c r="C22" s="7" t="s">
        <v>4</v>
      </c>
      <c r="D22" s="29">
        <f t="shared" ref="D22:W22" si="0">SUM(D23,D26,D29,D32,D35)</f>
        <v>1</v>
      </c>
      <c r="E22" s="30">
        <f t="shared" si="0"/>
        <v>1.0000015011769599</v>
      </c>
      <c r="F22" s="29">
        <f t="shared" si="0"/>
        <v>0.99999999999999989</v>
      </c>
      <c r="G22" s="30">
        <f t="shared" si="0"/>
        <v>1.0000000000000142</v>
      </c>
      <c r="H22" s="29">
        <f t="shared" si="0"/>
        <v>0.99999999999999989</v>
      </c>
      <c r="I22" s="30">
        <f t="shared" si="0"/>
        <v>1.0000000000000011</v>
      </c>
      <c r="J22" s="29">
        <f t="shared" si="0"/>
        <v>1</v>
      </c>
      <c r="K22" s="30">
        <f t="shared" si="0"/>
        <v>0.99999999999999412</v>
      </c>
      <c r="L22" s="29">
        <f t="shared" si="0"/>
        <v>1</v>
      </c>
      <c r="M22" s="30">
        <f t="shared" si="0"/>
        <v>0.99999999999996703</v>
      </c>
      <c r="N22" s="29">
        <f t="shared" si="0"/>
        <v>0.99999999597854983</v>
      </c>
      <c r="O22" s="30">
        <f t="shared" si="0"/>
        <v>1.0000009684651441</v>
      </c>
      <c r="P22" s="29">
        <f t="shared" si="0"/>
        <v>1</v>
      </c>
      <c r="Q22" s="30">
        <f t="shared" si="0"/>
        <v>1.00000000000002</v>
      </c>
      <c r="R22" s="29">
        <f t="shared" si="0"/>
        <v>1</v>
      </c>
      <c r="S22" s="30">
        <f t="shared" si="0"/>
        <v>1.0000000000000313</v>
      </c>
      <c r="T22" s="29">
        <f t="shared" si="0"/>
        <v>1</v>
      </c>
      <c r="U22" s="30">
        <f t="shared" si="0"/>
        <v>0.99999999999999989</v>
      </c>
      <c r="V22" s="29">
        <f t="shared" si="0"/>
        <v>0.99999999918527593</v>
      </c>
      <c r="W22" s="30">
        <f t="shared" si="0"/>
        <v>1.0000002043451366</v>
      </c>
    </row>
    <row r="23" spans="1:23" x14ac:dyDescent="0.2">
      <c r="A23" s="10" t="s">
        <v>5</v>
      </c>
      <c r="B23" s="72" t="s">
        <v>59</v>
      </c>
      <c r="C23" s="11" t="s">
        <v>4</v>
      </c>
      <c r="D23" s="31">
        <f t="shared" ref="D23:V37" si="1">D5/D$4</f>
        <v>0.75247137043327161</v>
      </c>
      <c r="E23" s="32">
        <f>(D5*E5)/(D$4*E$4)</f>
        <v>0.74520573819541225</v>
      </c>
      <c r="F23" s="31">
        <f t="shared" si="1"/>
        <v>0.56486170454580698</v>
      </c>
      <c r="G23" s="32">
        <f>(F5*G5)/(F$4*G$4)</f>
        <v>0.55151598673363522</v>
      </c>
      <c r="H23" s="31">
        <f t="shared" si="1"/>
        <v>0.62508733404609695</v>
      </c>
      <c r="I23" s="32">
        <f>(H5*I5)/(H$4*I$4)</f>
        <v>0.63227787739059005</v>
      </c>
      <c r="J23" s="31">
        <f t="shared" si="1"/>
        <v>0.61733609701819292</v>
      </c>
      <c r="K23" s="32">
        <f>(J5*K5)/(J$4*K$4)</f>
        <v>0.64481085848335762</v>
      </c>
      <c r="L23" s="31">
        <f t="shared" ref="L23:L37" si="2">L5/L$4</f>
        <v>0.63620157504535335</v>
      </c>
      <c r="M23" s="32">
        <f>(L5*M5)/(L$4*M$4)</f>
        <v>0.66542995673975613</v>
      </c>
      <c r="N23" s="31">
        <f t="shared" si="1"/>
        <v>0.68436234770089577</v>
      </c>
      <c r="O23" s="32">
        <f>(N5*O5)/(N$4*O$4)</f>
        <v>0.67647246004868811</v>
      </c>
      <c r="P23" s="31">
        <f t="shared" si="1"/>
        <v>0.62654036038439376</v>
      </c>
      <c r="Q23" s="32">
        <f>(P5*Q5)/(P$4*Q$4)</f>
        <v>0.64663480171400101</v>
      </c>
      <c r="R23" s="31">
        <f t="shared" si="1"/>
        <v>0.4968132767073779</v>
      </c>
      <c r="S23" s="32">
        <f>(R5*S5)/(R$4*S$4)</f>
        <v>0.52590414273052022</v>
      </c>
      <c r="T23" s="31">
        <f t="shared" si="1"/>
        <v>0.57488259372728912</v>
      </c>
      <c r="U23" s="32">
        <f>(T5*U5)/(T$4*U$4)</f>
        <v>0.5879568829974422</v>
      </c>
      <c r="V23" s="31">
        <f t="shared" si="1"/>
        <v>0.58822881179057018</v>
      </c>
      <c r="W23" s="32">
        <f>(V5*W5)/(V$4*W$4)</f>
        <v>0.60545709847393347</v>
      </c>
    </row>
    <row r="24" spans="1:23" x14ac:dyDescent="0.2">
      <c r="A24" s="14"/>
      <c r="B24" s="73" t="s">
        <v>59</v>
      </c>
      <c r="C24" s="15" t="s">
        <v>6</v>
      </c>
      <c r="D24" s="33">
        <f t="shared" si="1"/>
        <v>0.55042034595833622</v>
      </c>
      <c r="E24" s="34">
        <f t="shared" ref="E24:E37" si="3">(D6*E6)/(D$4*E$4)</f>
        <v>0.5335712566676557</v>
      </c>
      <c r="F24" s="33">
        <f t="shared" si="1"/>
        <v>0.34767716010352384</v>
      </c>
      <c r="G24" s="34">
        <f t="shared" ref="G24:G37" si="4">(F6*G6)/(F$4*G$4)</f>
        <v>0.34206163384670463</v>
      </c>
      <c r="H24" s="33">
        <f t="shared" si="1"/>
        <v>0.37089049598052021</v>
      </c>
      <c r="I24" s="34">
        <f t="shared" ref="I24:I37" si="5">(H6*I6)/(H$4*I$4)</f>
        <v>0.36461175595902523</v>
      </c>
      <c r="J24" s="33">
        <f t="shared" si="1"/>
        <v>0.49651827928481618</v>
      </c>
      <c r="K24" s="34">
        <f t="shared" ref="K24:K37" si="6">(J6*K6)/(J$4*K$4)</f>
        <v>0.50117526209440932</v>
      </c>
      <c r="L24" s="33">
        <f t="shared" si="2"/>
        <v>0.47223397078511081</v>
      </c>
      <c r="M24" s="34">
        <f t="shared" ref="M24:M37" si="7">(L6*M6)/(L$4*M$4)</f>
        <v>0.47339994194347884</v>
      </c>
      <c r="N24" s="33">
        <f t="shared" si="1"/>
        <v>0.47681731494889856</v>
      </c>
      <c r="O24" s="34">
        <f t="shared" ref="O24:O37" si="8">(N6*O6)/(N$4*O$4)</f>
        <v>0.46561162496910519</v>
      </c>
      <c r="P24" s="33">
        <f t="shared" si="1"/>
        <v>0.44094504206286311</v>
      </c>
      <c r="Q24" s="34">
        <f t="shared" ref="Q24:Q37" si="9">(P6*Q6)/(P$4*Q$4)</f>
        <v>0.43886589925877656</v>
      </c>
      <c r="R24" s="33">
        <f t="shared" si="1"/>
        <v>0.37363919069582169</v>
      </c>
      <c r="S24" s="34">
        <f t="shared" ref="S24:S37" si="10">(R6*S6)/(R$4*S$4)</f>
        <v>0.37736027148979256</v>
      </c>
      <c r="T24" s="33">
        <f t="shared" si="1"/>
        <v>0.44190571981573146</v>
      </c>
      <c r="U24" s="34">
        <f t="shared" ref="U24:U37" si="11">(T6*U6)/(T$4*U$4)</f>
        <v>0.43858958556231514</v>
      </c>
      <c r="V24" s="33">
        <f t="shared" si="1"/>
        <v>0.42832049964972735</v>
      </c>
      <c r="W24" s="34">
        <f t="shared" ref="W24:W37" si="12">(V6*W6)/(V$4*W$4)</f>
        <v>0.42677258471674628</v>
      </c>
    </row>
    <row r="25" spans="1:23" x14ac:dyDescent="0.2">
      <c r="A25" s="14"/>
      <c r="B25" s="73" t="s">
        <v>59</v>
      </c>
      <c r="C25" s="15" t="s">
        <v>7</v>
      </c>
      <c r="D25" s="33">
        <f t="shared" si="1"/>
        <v>0.20205102447493548</v>
      </c>
      <c r="E25" s="34">
        <f t="shared" si="3"/>
        <v>0.21163448152774564</v>
      </c>
      <c r="F25" s="33">
        <f t="shared" si="1"/>
        <v>0.21718454444228313</v>
      </c>
      <c r="G25" s="34">
        <f t="shared" si="4"/>
        <v>0.20945435288693601</v>
      </c>
      <c r="H25" s="33">
        <f t="shared" si="1"/>
        <v>0.2541968380655768</v>
      </c>
      <c r="I25" s="34">
        <f t="shared" si="5"/>
        <v>0.2676661214315838</v>
      </c>
      <c r="J25" s="33">
        <f t="shared" si="1"/>
        <v>0.12081781773337671</v>
      </c>
      <c r="K25" s="34">
        <f t="shared" si="6"/>
        <v>0.14363559638894324</v>
      </c>
      <c r="L25" s="33">
        <f t="shared" si="2"/>
        <v>0.16396760426024251</v>
      </c>
      <c r="M25" s="34">
        <f t="shared" si="7"/>
        <v>0.19203001479629031</v>
      </c>
      <c r="N25" s="33">
        <f t="shared" si="1"/>
        <v>0.2075450327519972</v>
      </c>
      <c r="O25" s="34">
        <f t="shared" si="8"/>
        <v>0.21086083507957237</v>
      </c>
      <c r="P25" s="33">
        <f t="shared" si="1"/>
        <v>0.18559531832153062</v>
      </c>
      <c r="Q25" s="34">
        <f t="shared" si="9"/>
        <v>0.20776890245520604</v>
      </c>
      <c r="R25" s="33">
        <f t="shared" si="1"/>
        <v>0.1231740860115562</v>
      </c>
      <c r="S25" s="34">
        <f t="shared" si="10"/>
        <v>0.14854387124070895</v>
      </c>
      <c r="T25" s="33">
        <f t="shared" si="1"/>
        <v>0.13297687391155766</v>
      </c>
      <c r="U25" s="34">
        <f t="shared" si="11"/>
        <v>0.1493672974351189</v>
      </c>
      <c r="V25" s="33">
        <f t="shared" si="1"/>
        <v>0.15990831214084281</v>
      </c>
      <c r="W25" s="34">
        <f t="shared" si="12"/>
        <v>0.17868451375719097</v>
      </c>
    </row>
    <row r="26" spans="1:23" x14ac:dyDescent="0.2">
      <c r="A26" s="10" t="s">
        <v>8</v>
      </c>
      <c r="B26" s="72" t="s">
        <v>60</v>
      </c>
      <c r="C26" s="11" t="s">
        <v>4</v>
      </c>
      <c r="D26" s="31">
        <f t="shared" si="1"/>
        <v>0.19667889866483765</v>
      </c>
      <c r="E26" s="32">
        <f t="shared" si="3"/>
        <v>0.1925939540427114</v>
      </c>
      <c r="F26" s="31">
        <f t="shared" si="1"/>
        <v>0.33576575710352963</v>
      </c>
      <c r="G26" s="32">
        <f t="shared" si="4"/>
        <v>0.32442060949242979</v>
      </c>
      <c r="H26" s="31">
        <f t="shared" si="1"/>
        <v>0.27766500466165889</v>
      </c>
      <c r="I26" s="32">
        <f t="shared" si="5"/>
        <v>0.26040853642411899</v>
      </c>
      <c r="J26" s="31">
        <f t="shared" si="1"/>
        <v>0.29920503890448819</v>
      </c>
      <c r="K26" s="32">
        <f t="shared" si="6"/>
        <v>0.26887691170222067</v>
      </c>
      <c r="L26" s="31">
        <f t="shared" si="2"/>
        <v>0.30079311538098552</v>
      </c>
      <c r="M26" s="32">
        <f t="shared" si="7"/>
        <v>0.25992754811277824</v>
      </c>
      <c r="N26" s="31">
        <f t="shared" si="1"/>
        <v>0.24717240276600974</v>
      </c>
      <c r="O26" s="32">
        <f t="shared" si="8"/>
        <v>0.23937432372046202</v>
      </c>
      <c r="P26" s="31">
        <f t="shared" si="1"/>
        <v>0.29158925815401149</v>
      </c>
      <c r="Q26" s="32">
        <f t="shared" si="9"/>
        <v>0.26266034607188077</v>
      </c>
      <c r="R26" s="31">
        <f t="shared" si="1"/>
        <v>0.42265938950171428</v>
      </c>
      <c r="S26" s="32">
        <f t="shared" si="10"/>
        <v>0.37844059393092977</v>
      </c>
      <c r="T26" s="31">
        <f t="shared" si="1"/>
        <v>0.32550674591745521</v>
      </c>
      <c r="U26" s="32">
        <f t="shared" si="11"/>
        <v>0.29950948735330291</v>
      </c>
      <c r="V26" s="31">
        <f t="shared" si="1"/>
        <v>0.32914358477699918</v>
      </c>
      <c r="W26" s="32">
        <f t="shared" si="12"/>
        <v>0.29904494367671586</v>
      </c>
    </row>
    <row r="27" spans="1:23" x14ac:dyDescent="0.2">
      <c r="A27" s="14"/>
      <c r="B27" s="73" t="s">
        <v>60</v>
      </c>
      <c r="C27" s="15" t="s">
        <v>6</v>
      </c>
      <c r="D27" s="33">
        <f t="shared" si="1"/>
        <v>1.5245750859353882E-2</v>
      </c>
      <c r="E27" s="34">
        <f t="shared" si="3"/>
        <v>1.3693524773570573E-2</v>
      </c>
      <c r="F27" s="33">
        <f t="shared" si="1"/>
        <v>3.8375033398009899E-2</v>
      </c>
      <c r="G27" s="34">
        <f t="shared" si="4"/>
        <v>3.7951682244590376E-2</v>
      </c>
      <c r="H27" s="33">
        <f t="shared" si="1"/>
        <v>1.1858983473977337E-2</v>
      </c>
      <c r="I27" s="34">
        <f t="shared" si="5"/>
        <v>1.1114823986400933E-2</v>
      </c>
      <c r="J27" s="33">
        <f t="shared" si="1"/>
        <v>1.1046705470730247E-2</v>
      </c>
      <c r="K27" s="34">
        <f t="shared" si="6"/>
        <v>8.5032050451102105E-3</v>
      </c>
      <c r="L27" s="33">
        <f t="shared" si="2"/>
        <v>2.9099539650525887E-2</v>
      </c>
      <c r="M27" s="34">
        <f t="shared" si="7"/>
        <v>2.2961023450094993E-2</v>
      </c>
      <c r="N27" s="33">
        <f t="shared" si="1"/>
        <v>2.3642507717615297E-2</v>
      </c>
      <c r="O27" s="34">
        <f t="shared" si="8"/>
        <v>2.2301841280761004E-2</v>
      </c>
      <c r="P27" s="33">
        <f t="shared" si="1"/>
        <v>1.7357233420484203E-2</v>
      </c>
      <c r="Q27" s="34">
        <f t="shared" si="9"/>
        <v>1.4228578729413148E-2</v>
      </c>
      <c r="R27" s="33">
        <f t="shared" si="1"/>
        <v>1.8822445906411401E-2</v>
      </c>
      <c r="S27" s="34">
        <f t="shared" si="10"/>
        <v>1.7129924058644778E-2</v>
      </c>
      <c r="T27" s="33">
        <f t="shared" si="1"/>
        <v>2.4995933497386245E-2</v>
      </c>
      <c r="U27" s="34">
        <f t="shared" si="11"/>
        <v>2.1913903139727273E-2</v>
      </c>
      <c r="V27" s="33">
        <f t="shared" si="1"/>
        <v>2.0736353755273169E-2</v>
      </c>
      <c r="W27" s="34">
        <f t="shared" si="12"/>
        <v>1.8439184844553945E-2</v>
      </c>
    </row>
    <row r="28" spans="1:23" x14ac:dyDescent="0.2">
      <c r="A28" s="14"/>
      <c r="B28" s="73" t="s">
        <v>60</v>
      </c>
      <c r="C28" s="15" t="s">
        <v>7</v>
      </c>
      <c r="D28" s="33">
        <f t="shared" si="1"/>
        <v>0.18143314780548378</v>
      </c>
      <c r="E28" s="34">
        <f t="shared" si="3"/>
        <v>0.1789004292691366</v>
      </c>
      <c r="F28" s="33">
        <f t="shared" si="1"/>
        <v>0.29739072370551972</v>
      </c>
      <c r="G28" s="34">
        <f t="shared" si="4"/>
        <v>0.28646892724783946</v>
      </c>
      <c r="H28" s="33">
        <f t="shared" si="1"/>
        <v>0.26580602118768154</v>
      </c>
      <c r="I28" s="34">
        <f t="shared" si="5"/>
        <v>0.24929371243771134</v>
      </c>
      <c r="J28" s="33">
        <f t="shared" si="1"/>
        <v>0.28815833343375791</v>
      </c>
      <c r="K28" s="34">
        <f t="shared" si="6"/>
        <v>0.2603737066571058</v>
      </c>
      <c r="L28" s="33">
        <f t="shared" si="2"/>
        <v>0.2716935757304596</v>
      </c>
      <c r="M28" s="34">
        <f t="shared" si="7"/>
        <v>0.23696652466268756</v>
      </c>
      <c r="N28" s="33">
        <f t="shared" si="1"/>
        <v>0.22352989504839443</v>
      </c>
      <c r="O28" s="34">
        <f t="shared" si="8"/>
        <v>0.21707248243969937</v>
      </c>
      <c r="P28" s="33">
        <f t="shared" si="1"/>
        <v>0.27423202473352726</v>
      </c>
      <c r="Q28" s="34">
        <f t="shared" si="9"/>
        <v>0.24843176734246158</v>
      </c>
      <c r="R28" s="33">
        <f t="shared" si="1"/>
        <v>0.40383694359530287</v>
      </c>
      <c r="S28" s="34">
        <f t="shared" si="10"/>
        <v>0.36131066987226335</v>
      </c>
      <c r="T28" s="33">
        <f t="shared" si="1"/>
        <v>0.300510812420069</v>
      </c>
      <c r="U28" s="34">
        <f t="shared" si="11"/>
        <v>0.27759558421356462</v>
      </c>
      <c r="V28" s="33">
        <f t="shared" si="1"/>
        <v>0.30840723102172596</v>
      </c>
      <c r="W28" s="34">
        <f t="shared" si="12"/>
        <v>0.28060575883216149</v>
      </c>
    </row>
    <row r="29" spans="1:23" x14ac:dyDescent="0.2">
      <c r="A29" s="23" t="s">
        <v>9</v>
      </c>
      <c r="B29" s="75" t="s">
        <v>61</v>
      </c>
      <c r="C29" s="24" t="s">
        <v>4</v>
      </c>
      <c r="D29" s="31">
        <f t="shared" si="1"/>
        <v>2.9456725105386536E-2</v>
      </c>
      <c r="E29" s="32">
        <f t="shared" si="3"/>
        <v>3.543312204438847E-2</v>
      </c>
      <c r="F29" s="31">
        <f t="shared" si="1"/>
        <v>7.4871370583431657E-2</v>
      </c>
      <c r="G29" s="32">
        <f t="shared" si="4"/>
        <v>9.5517833910995845E-2</v>
      </c>
      <c r="H29" s="31">
        <f t="shared" si="1"/>
        <v>5.876534062391673E-2</v>
      </c>
      <c r="I29" s="32">
        <f t="shared" si="5"/>
        <v>6.9031833217902502E-2</v>
      </c>
      <c r="J29" s="31">
        <f t="shared" si="1"/>
        <v>1.6261754698866808E-2</v>
      </c>
      <c r="K29" s="32">
        <f t="shared" si="6"/>
        <v>1.8376505549229833E-2</v>
      </c>
      <c r="L29" s="31">
        <f t="shared" si="2"/>
        <v>1.5379936872350019E-2</v>
      </c>
      <c r="M29" s="32">
        <f t="shared" si="7"/>
        <v>1.8982281733170042E-2</v>
      </c>
      <c r="N29" s="31">
        <f t="shared" si="1"/>
        <v>4.5943865823671513E-2</v>
      </c>
      <c r="O29" s="32">
        <f t="shared" si="8"/>
        <v>5.6754948222198301E-2</v>
      </c>
      <c r="P29" s="31">
        <f t="shared" si="1"/>
        <v>3.2038333596326123E-2</v>
      </c>
      <c r="Q29" s="32">
        <f t="shared" si="9"/>
        <v>3.833204482677658E-2</v>
      </c>
      <c r="R29" s="31">
        <f t="shared" si="1"/>
        <v>3.3198429953771993E-2</v>
      </c>
      <c r="S29" s="32">
        <f t="shared" si="10"/>
        <v>4.6827679431045266E-2</v>
      </c>
      <c r="T29" s="31">
        <f t="shared" si="1"/>
        <v>3.5068921623198614E-2</v>
      </c>
      <c r="U29" s="32">
        <f t="shared" si="11"/>
        <v>4.7574671085570938E-2</v>
      </c>
      <c r="V29" s="31">
        <f t="shared" si="1"/>
        <v>3.5863822823431424E-2</v>
      </c>
      <c r="W29" s="32">
        <f t="shared" si="12"/>
        <v>4.66732616039384E-2</v>
      </c>
    </row>
    <row r="30" spans="1:23" x14ac:dyDescent="0.2">
      <c r="A30" s="14"/>
      <c r="B30" s="73" t="s">
        <v>61</v>
      </c>
      <c r="C30" s="15" t="s">
        <v>6</v>
      </c>
      <c r="D30" s="33">
        <f t="shared" si="1"/>
        <v>0</v>
      </c>
      <c r="E30" s="34">
        <f t="shared" si="3"/>
        <v>0</v>
      </c>
      <c r="F30" s="33">
        <f t="shared" si="1"/>
        <v>0</v>
      </c>
      <c r="G30" s="34">
        <f t="shared" si="4"/>
        <v>0</v>
      </c>
      <c r="H30" s="33">
        <f t="shared" si="1"/>
        <v>1.1469294925056051E-2</v>
      </c>
      <c r="I30" s="34">
        <f t="shared" si="5"/>
        <v>1.2338763425097422E-2</v>
      </c>
      <c r="J30" s="33">
        <f t="shared" si="1"/>
        <v>0</v>
      </c>
      <c r="K30" s="34">
        <f t="shared" si="6"/>
        <v>0</v>
      </c>
      <c r="L30" s="33">
        <f t="shared" si="2"/>
        <v>0</v>
      </c>
      <c r="M30" s="34">
        <f t="shared" si="7"/>
        <v>0</v>
      </c>
      <c r="N30" s="33">
        <f t="shared" si="1"/>
        <v>0</v>
      </c>
      <c r="O30" s="34">
        <f t="shared" si="8"/>
        <v>0</v>
      </c>
      <c r="P30" s="33">
        <f t="shared" si="1"/>
        <v>4.3363297075200537E-3</v>
      </c>
      <c r="Q30" s="34">
        <f t="shared" si="9"/>
        <v>4.812788276948224E-3</v>
      </c>
      <c r="R30" s="33">
        <f t="shared" si="1"/>
        <v>0</v>
      </c>
      <c r="S30" s="34">
        <f t="shared" si="10"/>
        <v>0</v>
      </c>
      <c r="T30" s="33">
        <f t="shared" si="1"/>
        <v>0</v>
      </c>
      <c r="U30" s="34">
        <f t="shared" si="11"/>
        <v>0</v>
      </c>
      <c r="V30" s="33">
        <f t="shared" si="1"/>
        <v>1.2157310652844029E-3</v>
      </c>
      <c r="W30" s="34">
        <f t="shared" si="12"/>
        <v>1.3662332342041924E-3</v>
      </c>
    </row>
    <row r="31" spans="1:23" x14ac:dyDescent="0.2">
      <c r="A31" s="14"/>
      <c r="B31" s="73" t="s">
        <v>61</v>
      </c>
      <c r="C31" s="15" t="s">
        <v>7</v>
      </c>
      <c r="D31" s="33">
        <f t="shared" si="1"/>
        <v>2.9456725105386536E-2</v>
      </c>
      <c r="E31" s="34">
        <f t="shared" si="3"/>
        <v>3.543312204438847E-2</v>
      </c>
      <c r="F31" s="33">
        <f t="shared" si="1"/>
        <v>7.4871370583431657E-2</v>
      </c>
      <c r="G31" s="34">
        <f t="shared" si="4"/>
        <v>9.5517833910995845E-2</v>
      </c>
      <c r="H31" s="33">
        <f t="shared" si="1"/>
        <v>4.7296045698860679E-2</v>
      </c>
      <c r="I31" s="34">
        <f t="shared" si="5"/>
        <v>5.6693069792806874E-2</v>
      </c>
      <c r="J31" s="33">
        <f t="shared" si="1"/>
        <v>1.6261754698866808E-2</v>
      </c>
      <c r="K31" s="34">
        <f t="shared" si="6"/>
        <v>1.8376505549229833E-2</v>
      </c>
      <c r="L31" s="33">
        <f t="shared" si="2"/>
        <v>1.5379936872350019E-2</v>
      </c>
      <c r="M31" s="34">
        <f t="shared" si="7"/>
        <v>1.8982281733170042E-2</v>
      </c>
      <c r="N31" s="33">
        <f t="shared" si="1"/>
        <v>4.5943865823671513E-2</v>
      </c>
      <c r="O31" s="34">
        <f t="shared" si="8"/>
        <v>5.6754948222198301E-2</v>
      </c>
      <c r="P31" s="33">
        <f t="shared" si="1"/>
        <v>2.7702003888806066E-2</v>
      </c>
      <c r="Q31" s="34">
        <f t="shared" si="9"/>
        <v>3.3519256549828749E-2</v>
      </c>
      <c r="R31" s="33">
        <f t="shared" si="1"/>
        <v>3.3198429953771993E-2</v>
      </c>
      <c r="S31" s="34">
        <f t="shared" si="10"/>
        <v>4.6827679431045266E-2</v>
      </c>
      <c r="T31" s="33">
        <f t="shared" si="1"/>
        <v>3.5068921623198614E-2</v>
      </c>
      <c r="U31" s="34">
        <f t="shared" si="11"/>
        <v>4.7574671085570938E-2</v>
      </c>
      <c r="V31" s="33">
        <f t="shared" si="1"/>
        <v>3.4648091758147023E-2</v>
      </c>
      <c r="W31" s="34">
        <f t="shared" si="12"/>
        <v>4.5307028369735144E-2</v>
      </c>
    </row>
    <row r="32" spans="1:23" x14ac:dyDescent="0.2">
      <c r="A32" s="10" t="s">
        <v>10</v>
      </c>
      <c r="B32" s="72" t="s">
        <v>62</v>
      </c>
      <c r="C32" s="11" t="s">
        <v>4</v>
      </c>
      <c r="D32" s="31">
        <f t="shared" si="1"/>
        <v>2.1393005796504175E-2</v>
      </c>
      <c r="E32" s="32">
        <f t="shared" si="3"/>
        <v>2.6768686894447724E-2</v>
      </c>
      <c r="F32" s="31">
        <f t="shared" si="1"/>
        <v>2.4501167767231709E-2</v>
      </c>
      <c r="G32" s="32">
        <f t="shared" si="4"/>
        <v>2.854556986295324E-2</v>
      </c>
      <c r="H32" s="31">
        <f t="shared" si="1"/>
        <v>3.8482320668327394E-2</v>
      </c>
      <c r="I32" s="32">
        <f t="shared" si="5"/>
        <v>3.8281752967389615E-2</v>
      </c>
      <c r="J32" s="31">
        <f t="shared" si="1"/>
        <v>6.7197109378452094E-2</v>
      </c>
      <c r="K32" s="32">
        <f t="shared" si="6"/>
        <v>6.7935724265185932E-2</v>
      </c>
      <c r="L32" s="31">
        <f t="shared" si="2"/>
        <v>4.762537270131114E-2</v>
      </c>
      <c r="M32" s="32">
        <f t="shared" si="7"/>
        <v>5.5660213414262534E-2</v>
      </c>
      <c r="N32" s="31">
        <f t="shared" si="1"/>
        <v>2.2521379687972867E-2</v>
      </c>
      <c r="O32" s="32">
        <f t="shared" si="8"/>
        <v>2.7399236473795694E-2</v>
      </c>
      <c r="P32" s="31">
        <f t="shared" si="1"/>
        <v>4.9832047865268653E-2</v>
      </c>
      <c r="Q32" s="32">
        <f t="shared" si="9"/>
        <v>5.2372807387361664E-2</v>
      </c>
      <c r="R32" s="31">
        <f t="shared" si="1"/>
        <v>3.5871762850624628E-2</v>
      </c>
      <c r="S32" s="32">
        <f t="shared" si="10"/>
        <v>3.8775370883110248E-2</v>
      </c>
      <c r="T32" s="31">
        <f t="shared" si="1"/>
        <v>6.4541738732057027E-2</v>
      </c>
      <c r="U32" s="32">
        <f t="shared" si="11"/>
        <v>6.4958958563683986E-2</v>
      </c>
      <c r="V32" s="31">
        <f t="shared" si="1"/>
        <v>4.3341939240599855E-2</v>
      </c>
      <c r="W32" s="32">
        <f t="shared" si="12"/>
        <v>4.5935934353483532E-2</v>
      </c>
    </row>
    <row r="33" spans="1:23" x14ac:dyDescent="0.2">
      <c r="A33" s="14"/>
      <c r="B33" s="73" t="s">
        <v>62</v>
      </c>
      <c r="C33" s="15" t="s">
        <v>6</v>
      </c>
      <c r="D33" s="33">
        <f t="shared" si="1"/>
        <v>0</v>
      </c>
      <c r="E33" s="34">
        <f t="shared" si="3"/>
        <v>0</v>
      </c>
      <c r="F33" s="33">
        <f t="shared" si="1"/>
        <v>0</v>
      </c>
      <c r="G33" s="34">
        <f t="shared" si="4"/>
        <v>0</v>
      </c>
      <c r="H33" s="33">
        <f t="shared" si="1"/>
        <v>1.0809053379645038E-2</v>
      </c>
      <c r="I33" s="34">
        <f t="shared" si="5"/>
        <v>8.990428652448838E-3</v>
      </c>
      <c r="J33" s="33">
        <f t="shared" si="1"/>
        <v>2.6064199435212078E-2</v>
      </c>
      <c r="K33" s="34">
        <f t="shared" si="6"/>
        <v>2.3982666099721356E-2</v>
      </c>
      <c r="L33" s="33">
        <f t="shared" si="2"/>
        <v>6.9908803965227362E-3</v>
      </c>
      <c r="M33" s="34">
        <f t="shared" si="7"/>
        <v>5.3674517719734536E-3</v>
      </c>
      <c r="N33" s="33">
        <f t="shared" si="1"/>
        <v>0</v>
      </c>
      <c r="O33" s="34">
        <f t="shared" si="8"/>
        <v>0</v>
      </c>
      <c r="P33" s="33">
        <f t="shared" si="1"/>
        <v>1.3953728961666695E-2</v>
      </c>
      <c r="Q33" s="34">
        <f t="shared" si="9"/>
        <v>1.2074750335140137E-2</v>
      </c>
      <c r="R33" s="33">
        <f t="shared" si="1"/>
        <v>0</v>
      </c>
      <c r="S33" s="34">
        <f t="shared" si="10"/>
        <v>0</v>
      </c>
      <c r="T33" s="33">
        <f t="shared" si="1"/>
        <v>5.9691781486295517E-3</v>
      </c>
      <c r="U33" s="34">
        <f t="shared" si="11"/>
        <v>4.3770231904137107E-3</v>
      </c>
      <c r="V33" s="33">
        <f t="shared" si="1"/>
        <v>5.2156182553485878E-3</v>
      </c>
      <c r="W33" s="34">
        <f t="shared" si="12"/>
        <v>4.3696939700152105E-3</v>
      </c>
    </row>
    <row r="34" spans="1:23" x14ac:dyDescent="0.2">
      <c r="A34" s="14"/>
      <c r="B34" s="73" t="s">
        <v>62</v>
      </c>
      <c r="C34" s="15" t="s">
        <v>7</v>
      </c>
      <c r="D34" s="33">
        <f t="shared" si="1"/>
        <v>2.1393005796504175E-2</v>
      </c>
      <c r="E34" s="34">
        <f t="shared" si="3"/>
        <v>2.6849787252149357E-2</v>
      </c>
      <c r="F34" s="33">
        <f t="shared" si="1"/>
        <v>2.4501167767231709E-2</v>
      </c>
      <c r="G34" s="34">
        <f t="shared" si="4"/>
        <v>2.854556986295324E-2</v>
      </c>
      <c r="H34" s="33">
        <f t="shared" si="1"/>
        <v>2.7673267288682354E-2</v>
      </c>
      <c r="I34" s="34">
        <f t="shared" si="5"/>
        <v>2.9291324314941837E-2</v>
      </c>
      <c r="J34" s="33">
        <f t="shared" si="1"/>
        <v>4.1132909943240016E-2</v>
      </c>
      <c r="K34" s="34">
        <f t="shared" si="6"/>
        <v>4.3953058165462459E-2</v>
      </c>
      <c r="L34" s="33">
        <f t="shared" si="2"/>
        <v>4.0634492304788404E-2</v>
      </c>
      <c r="M34" s="34">
        <f t="shared" si="7"/>
        <v>5.0292761642289872E-2</v>
      </c>
      <c r="N34" s="33">
        <f t="shared" si="1"/>
        <v>2.2521379687972867E-2</v>
      </c>
      <c r="O34" s="34">
        <f t="shared" si="8"/>
        <v>2.7451557335413799E-2</v>
      </c>
      <c r="P34" s="33">
        <f t="shared" si="1"/>
        <v>3.5878318903601956E-2</v>
      </c>
      <c r="Q34" s="34">
        <f t="shared" si="9"/>
        <v>4.0298057052222176E-2</v>
      </c>
      <c r="R34" s="33">
        <f t="shared" si="1"/>
        <v>3.5871762850624628E-2</v>
      </c>
      <c r="S34" s="34">
        <f t="shared" si="10"/>
        <v>3.8775370883110248E-2</v>
      </c>
      <c r="T34" s="33">
        <f t="shared" si="1"/>
        <v>5.8572560583427476E-2</v>
      </c>
      <c r="U34" s="34">
        <f t="shared" si="11"/>
        <v>6.0581935373272347E-2</v>
      </c>
      <c r="V34" s="33">
        <f t="shared" si="1"/>
        <v>3.8126320985251268E-2</v>
      </c>
      <c r="W34" s="34">
        <f t="shared" si="12"/>
        <v>4.1566240383469857E-2</v>
      </c>
    </row>
    <row r="35" spans="1:23" x14ac:dyDescent="0.2">
      <c r="A35" s="10" t="s">
        <v>11</v>
      </c>
      <c r="B35" s="72" t="s">
        <v>63</v>
      </c>
      <c r="C35" s="11" t="s">
        <v>4</v>
      </c>
      <c r="D35" s="31">
        <f t="shared" si="1"/>
        <v>0</v>
      </c>
      <c r="E35" s="32">
        <f t="shared" si="3"/>
        <v>0</v>
      </c>
      <c r="F35" s="31">
        <f t="shared" si="1"/>
        <v>0</v>
      </c>
      <c r="G35" s="32">
        <f t="shared" si="4"/>
        <v>0</v>
      </c>
      <c r="H35" s="31">
        <f t="shared" si="1"/>
        <v>0</v>
      </c>
      <c r="I35" s="32">
        <f t="shared" si="5"/>
        <v>0</v>
      </c>
      <c r="J35" s="31">
        <f t="shared" si="1"/>
        <v>0</v>
      </c>
      <c r="K35" s="32">
        <f t="shared" si="6"/>
        <v>0</v>
      </c>
      <c r="L35" s="31">
        <f t="shared" si="2"/>
        <v>0</v>
      </c>
      <c r="M35" s="32">
        <f t="shared" si="7"/>
        <v>0</v>
      </c>
      <c r="N35" s="31">
        <f t="shared" si="1"/>
        <v>0</v>
      </c>
      <c r="O35" s="32">
        <f t="shared" si="8"/>
        <v>0</v>
      </c>
      <c r="P35" s="31">
        <f t="shared" si="1"/>
        <v>0</v>
      </c>
      <c r="Q35" s="32">
        <f t="shared" si="9"/>
        <v>0</v>
      </c>
      <c r="R35" s="31">
        <f t="shared" si="1"/>
        <v>1.1457140986511287E-2</v>
      </c>
      <c r="S35" s="32">
        <f t="shared" si="10"/>
        <v>1.0052213024425764E-2</v>
      </c>
      <c r="T35" s="31">
        <f t="shared" si="1"/>
        <v>0</v>
      </c>
      <c r="U35" s="32">
        <f t="shared" si="11"/>
        <v>0</v>
      </c>
      <c r="V35" s="31">
        <f t="shared" si="1"/>
        <v>3.4218405536754408E-3</v>
      </c>
      <c r="W35" s="32">
        <f t="shared" si="12"/>
        <v>2.8889662370653168E-3</v>
      </c>
    </row>
    <row r="36" spans="1:23" x14ac:dyDescent="0.2">
      <c r="A36" s="14"/>
      <c r="B36" s="73" t="s">
        <v>63</v>
      </c>
      <c r="C36" s="15" t="s">
        <v>6</v>
      </c>
      <c r="D36" s="33">
        <f t="shared" si="1"/>
        <v>0</v>
      </c>
      <c r="E36" s="34">
        <f t="shared" si="3"/>
        <v>0</v>
      </c>
      <c r="F36" s="33">
        <f t="shared" si="1"/>
        <v>0</v>
      </c>
      <c r="G36" s="34">
        <f t="shared" si="4"/>
        <v>0</v>
      </c>
      <c r="H36" s="33">
        <f t="shared" si="1"/>
        <v>0</v>
      </c>
      <c r="I36" s="34">
        <f t="shared" si="5"/>
        <v>0</v>
      </c>
      <c r="J36" s="33">
        <f t="shared" si="1"/>
        <v>0</v>
      </c>
      <c r="K36" s="34">
        <f t="shared" si="6"/>
        <v>0</v>
      </c>
      <c r="L36" s="33">
        <f t="shared" si="2"/>
        <v>0</v>
      </c>
      <c r="M36" s="34">
        <f t="shared" si="7"/>
        <v>0</v>
      </c>
      <c r="N36" s="33">
        <f t="shared" si="1"/>
        <v>0</v>
      </c>
      <c r="O36" s="34">
        <f t="shared" si="8"/>
        <v>0</v>
      </c>
      <c r="P36" s="33">
        <f t="shared" si="1"/>
        <v>0</v>
      </c>
      <c r="Q36" s="34">
        <f t="shared" si="9"/>
        <v>0</v>
      </c>
      <c r="R36" s="33">
        <f t="shared" si="1"/>
        <v>7.3653049199001131E-3</v>
      </c>
      <c r="S36" s="34">
        <f t="shared" si="10"/>
        <v>6.4621369443344191E-3</v>
      </c>
      <c r="T36" s="33">
        <f t="shared" si="1"/>
        <v>0</v>
      </c>
      <c r="U36" s="34">
        <f t="shared" si="11"/>
        <v>0</v>
      </c>
      <c r="V36" s="33">
        <f t="shared" si="1"/>
        <v>2.1997546416484977E-3</v>
      </c>
      <c r="W36" s="34">
        <f t="shared" si="12"/>
        <v>1.8571925809880096E-3</v>
      </c>
    </row>
    <row r="37" spans="1:23" x14ac:dyDescent="0.2">
      <c r="A37" s="14"/>
      <c r="B37" s="73" t="s">
        <v>63</v>
      </c>
      <c r="C37" s="15" t="s">
        <v>7</v>
      </c>
      <c r="D37" s="33">
        <f t="shared" si="1"/>
        <v>0</v>
      </c>
      <c r="E37" s="34">
        <f t="shared" si="3"/>
        <v>0</v>
      </c>
      <c r="F37" s="33">
        <f t="shared" si="1"/>
        <v>0</v>
      </c>
      <c r="G37" s="34">
        <f t="shared" si="4"/>
        <v>0</v>
      </c>
      <c r="H37" s="33">
        <f t="shared" si="1"/>
        <v>0</v>
      </c>
      <c r="I37" s="34">
        <f t="shared" si="5"/>
        <v>0</v>
      </c>
      <c r="J37" s="33">
        <f t="shared" si="1"/>
        <v>0</v>
      </c>
      <c r="K37" s="34">
        <f t="shared" si="6"/>
        <v>0</v>
      </c>
      <c r="L37" s="33">
        <f t="shared" si="2"/>
        <v>0</v>
      </c>
      <c r="M37" s="34">
        <f t="shared" si="7"/>
        <v>0</v>
      </c>
      <c r="N37" s="33">
        <f t="shared" si="1"/>
        <v>0</v>
      </c>
      <c r="O37" s="34">
        <f t="shared" si="8"/>
        <v>0</v>
      </c>
      <c r="P37" s="33">
        <f t="shared" si="1"/>
        <v>0</v>
      </c>
      <c r="Q37" s="34">
        <f t="shared" si="9"/>
        <v>0</v>
      </c>
      <c r="R37" s="33">
        <f t="shared" si="1"/>
        <v>4.0918360666111738E-3</v>
      </c>
      <c r="S37" s="34">
        <f t="shared" si="10"/>
        <v>3.5900760800912416E-3</v>
      </c>
      <c r="T37" s="33">
        <f t="shared" si="1"/>
        <v>0</v>
      </c>
      <c r="U37" s="34">
        <f t="shared" si="11"/>
        <v>0</v>
      </c>
      <c r="V37" s="33">
        <f t="shared" si="1"/>
        <v>1.222085912026943E-3</v>
      </c>
      <c r="W37" s="34">
        <f t="shared" si="12"/>
        <v>1.0317736560772775E-3</v>
      </c>
    </row>
  </sheetData>
  <mergeCells count="15">
    <mergeCell ref="Y3:Z3"/>
    <mergeCell ref="AA3:AB3"/>
    <mergeCell ref="AC3:AD3"/>
    <mergeCell ref="A21:W21"/>
    <mergeCell ref="A1:W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0866141732283472" right="0.70866141732283472" top="0.74803149606299213" bottom="0.74803149606299213" header="0.31496062992125984" footer="0.31496062992125984"/>
  <pageSetup scale="42" orientation="landscape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ED2D-CC10-47FD-9FAE-7063A74B05E3}">
  <sheetPr>
    <tabColor theme="5"/>
    <pageSetUpPr fitToPage="1"/>
  </sheetPr>
  <dimension ref="A1:AC13"/>
  <sheetViews>
    <sheetView showGridLines="0" zoomScaleNormal="100" workbookViewId="0">
      <selection sqref="A1:V1"/>
    </sheetView>
  </sheetViews>
  <sheetFormatPr baseColWidth="10" defaultColWidth="9.1640625" defaultRowHeight="15" x14ac:dyDescent="0.2"/>
  <cols>
    <col min="1" max="1" width="12.33203125" customWidth="1"/>
    <col min="2" max="2" width="10.1640625" style="41" bestFit="1" customWidth="1"/>
    <col min="3" max="3" width="11.6640625" customWidth="1"/>
    <col min="4" max="4" width="14.6640625" customWidth="1"/>
    <col min="5" max="5" width="11.6640625" customWidth="1"/>
    <col min="6" max="6" width="14.6640625" customWidth="1"/>
    <col min="7" max="7" width="11.6640625" customWidth="1"/>
    <col min="8" max="8" width="14.6640625" customWidth="1"/>
    <col min="9" max="9" width="11.6640625" customWidth="1"/>
    <col min="10" max="10" width="14.6640625" customWidth="1"/>
    <col min="11" max="11" width="11.6640625" customWidth="1"/>
    <col min="12" max="12" width="14.6640625" customWidth="1"/>
    <col min="13" max="13" width="11.6640625" customWidth="1"/>
    <col min="14" max="14" width="14.6640625" customWidth="1"/>
    <col min="15" max="15" width="11.6640625" customWidth="1"/>
    <col min="16" max="16" width="14.6640625" customWidth="1"/>
    <col min="17" max="17" width="11.6640625" customWidth="1"/>
    <col min="18" max="18" width="14.6640625" customWidth="1"/>
    <col min="19" max="19" width="11.6640625" customWidth="1"/>
    <col min="20" max="20" width="14.6640625" customWidth="1"/>
    <col min="21" max="21" width="11.6640625" customWidth="1"/>
    <col min="22" max="22" width="14.6640625" customWidth="1"/>
    <col min="23" max="23" width="14.33203125" customWidth="1"/>
    <col min="26" max="26" width="16" bestFit="1" customWidth="1"/>
    <col min="28" max="28" width="16" bestFit="1" customWidth="1"/>
    <col min="29" max="29" width="13.83203125" customWidth="1"/>
    <col min="30" max="30" width="16" bestFit="1" customWidth="1"/>
  </cols>
  <sheetData>
    <row r="1" spans="1:29" ht="27" x14ac:dyDescent="0.4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</row>
    <row r="2" spans="1:29" s="2" customFormat="1" ht="37.5" customHeight="1" x14ac:dyDescent="0.35">
      <c r="A2" s="1"/>
      <c r="B2" s="1"/>
      <c r="C2" s="67" t="s">
        <v>52</v>
      </c>
      <c r="D2" s="67"/>
      <c r="E2" s="67" t="s">
        <v>43</v>
      </c>
      <c r="F2" s="67"/>
      <c r="G2" s="67" t="s">
        <v>44</v>
      </c>
      <c r="H2" s="67"/>
      <c r="I2" s="67" t="s">
        <v>45</v>
      </c>
      <c r="J2" s="67"/>
      <c r="K2" s="67" t="s">
        <v>53</v>
      </c>
      <c r="L2" s="67"/>
      <c r="M2" s="67" t="s">
        <v>46</v>
      </c>
      <c r="N2" s="67"/>
      <c r="O2" s="67" t="s">
        <v>47</v>
      </c>
      <c r="P2" s="67"/>
      <c r="Q2" s="67" t="s">
        <v>48</v>
      </c>
      <c r="R2" s="67"/>
      <c r="S2" s="67" t="s">
        <v>49</v>
      </c>
      <c r="T2" s="67"/>
      <c r="U2" s="67" t="s">
        <v>50</v>
      </c>
      <c r="V2" s="67"/>
    </row>
    <row r="3" spans="1:29" ht="18" x14ac:dyDescent="0.35">
      <c r="A3" s="3"/>
      <c r="B3" s="3"/>
      <c r="C3" s="4" t="s">
        <v>1</v>
      </c>
      <c r="D3" s="5" t="s">
        <v>2</v>
      </c>
      <c r="E3" s="4" t="s">
        <v>1</v>
      </c>
      <c r="F3" s="5" t="s">
        <v>2</v>
      </c>
      <c r="G3" s="4" t="s">
        <v>1</v>
      </c>
      <c r="H3" s="5" t="s">
        <v>2</v>
      </c>
      <c r="I3" s="4" t="s">
        <v>1</v>
      </c>
      <c r="J3" s="5" t="s">
        <v>2</v>
      </c>
      <c r="K3" s="4" t="s">
        <v>1</v>
      </c>
      <c r="L3" s="5" t="s">
        <v>2</v>
      </c>
      <c r="M3" s="4" t="s">
        <v>1</v>
      </c>
      <c r="N3" s="5" t="s">
        <v>2</v>
      </c>
      <c r="O3" s="4" t="s">
        <v>1</v>
      </c>
      <c r="P3" s="5" t="s">
        <v>2</v>
      </c>
      <c r="Q3" s="4" t="s">
        <v>1</v>
      </c>
      <c r="R3" s="5" t="s">
        <v>2</v>
      </c>
      <c r="S3" s="4" t="s">
        <v>1</v>
      </c>
      <c r="T3" s="5" t="s">
        <v>2</v>
      </c>
      <c r="U3" s="4" t="s">
        <v>1</v>
      </c>
      <c r="V3" s="5" t="s">
        <v>2</v>
      </c>
      <c r="X3" s="64"/>
      <c r="Y3" s="64"/>
      <c r="Z3" s="64"/>
      <c r="AA3" s="64"/>
      <c r="AB3" s="64"/>
      <c r="AC3" s="64"/>
    </row>
    <row r="4" spans="1:29" x14ac:dyDescent="0.2">
      <c r="A4" s="6" t="s">
        <v>14</v>
      </c>
      <c r="B4" s="7" t="s">
        <v>4</v>
      </c>
      <c r="C4" s="8">
        <v>255553</v>
      </c>
      <c r="D4" s="9">
        <v>170.13160913822</v>
      </c>
      <c r="E4" s="8">
        <v>181655</v>
      </c>
      <c r="F4" s="9">
        <v>154.99584776217</v>
      </c>
      <c r="G4" s="8">
        <v>280659</v>
      </c>
      <c r="H4" s="9">
        <v>157.13514837254999</v>
      </c>
      <c r="I4" s="8">
        <v>216140</v>
      </c>
      <c r="J4" s="9">
        <v>143.87417919919</v>
      </c>
      <c r="K4" s="8">
        <v>255712</v>
      </c>
      <c r="L4" s="9">
        <v>139.71267977081999</v>
      </c>
      <c r="M4" s="8">
        <v>437208</v>
      </c>
      <c r="N4" s="9">
        <v>163.84287075108</v>
      </c>
      <c r="O4" s="8">
        <v>752511</v>
      </c>
      <c r="P4" s="9">
        <v>147.40590831066001</v>
      </c>
      <c r="Q4" s="8">
        <v>1265400.01</v>
      </c>
      <c r="R4" s="9">
        <v>141.82384152950999</v>
      </c>
      <c r="S4" s="8">
        <v>684500</v>
      </c>
      <c r="T4" s="9">
        <v>151.08718999716001</v>
      </c>
      <c r="U4" s="8">
        <v>3139619.01</v>
      </c>
      <c r="V4" s="9">
        <v>148.24762235938999</v>
      </c>
    </row>
    <row r="5" spans="1:29" x14ac:dyDescent="0.2">
      <c r="A5" s="35"/>
      <c r="B5" s="36" t="s">
        <v>6</v>
      </c>
      <c r="C5" s="37">
        <v>12612</v>
      </c>
      <c r="D5" s="38">
        <v>165.87457025847999</v>
      </c>
      <c r="E5" s="37">
        <v>14646</v>
      </c>
      <c r="F5" s="38">
        <v>151.66228074295</v>
      </c>
      <c r="G5" s="37">
        <v>10929</v>
      </c>
      <c r="H5" s="38">
        <v>152.78981286153001</v>
      </c>
      <c r="I5" s="37" t="s">
        <v>51</v>
      </c>
      <c r="J5" s="38" t="s">
        <v>51</v>
      </c>
      <c r="K5" s="37">
        <v>20300</v>
      </c>
      <c r="L5" s="38">
        <v>133.25529728004</v>
      </c>
      <c r="M5" s="37">
        <v>27258</v>
      </c>
      <c r="N5" s="38">
        <v>158.23816288287</v>
      </c>
      <c r="O5" s="37">
        <v>31229</v>
      </c>
      <c r="P5" s="38">
        <v>140.09165837998</v>
      </c>
      <c r="Q5" s="37">
        <v>6000</v>
      </c>
      <c r="R5" s="38">
        <v>134.21957026980999</v>
      </c>
      <c r="S5" s="37">
        <v>11000</v>
      </c>
      <c r="T5" s="38">
        <v>140.32494196920999</v>
      </c>
      <c r="U5" s="37">
        <v>75487</v>
      </c>
      <c r="V5" s="38">
        <v>146.21153346522999</v>
      </c>
    </row>
    <row r="6" spans="1:29" x14ac:dyDescent="0.2">
      <c r="A6" s="35"/>
      <c r="B6" s="36" t="s">
        <v>7</v>
      </c>
      <c r="C6" s="37">
        <v>242941</v>
      </c>
      <c r="D6" s="38">
        <v>170.35260836993001</v>
      </c>
      <c r="E6" s="37">
        <v>167009</v>
      </c>
      <c r="F6" s="38">
        <v>155.28818783105001</v>
      </c>
      <c r="G6" s="37">
        <v>269730</v>
      </c>
      <c r="H6" s="38">
        <v>157.31121396333</v>
      </c>
      <c r="I6" s="37">
        <v>216140</v>
      </c>
      <c r="J6" s="38">
        <v>143.87417919919</v>
      </c>
      <c r="K6" s="37">
        <v>235412</v>
      </c>
      <c r="L6" s="38">
        <v>140.26951147253001</v>
      </c>
      <c r="M6" s="37">
        <v>409950</v>
      </c>
      <c r="N6" s="38">
        <v>164.21553358086001</v>
      </c>
      <c r="O6" s="37">
        <v>721282</v>
      </c>
      <c r="P6" s="38">
        <v>147.72258987359999</v>
      </c>
      <c r="Q6" s="37">
        <v>1259400.01</v>
      </c>
      <c r="R6" s="38">
        <v>141.86006959619999</v>
      </c>
      <c r="S6" s="37">
        <v>673500</v>
      </c>
      <c r="T6" s="38">
        <v>151.26296539182999</v>
      </c>
      <c r="U6" s="37">
        <v>3064132.01</v>
      </c>
      <c r="V6" s="38">
        <v>148.29778281</v>
      </c>
    </row>
    <row r="7" spans="1:29" x14ac:dyDescent="0.2">
      <c r="A7" s="6" t="s">
        <v>15</v>
      </c>
      <c r="B7" s="7" t="s">
        <v>4</v>
      </c>
      <c r="C7" s="39">
        <v>547705</v>
      </c>
      <c r="D7" s="40">
        <v>167.53738803553</v>
      </c>
      <c r="E7" s="39">
        <v>120965</v>
      </c>
      <c r="F7" s="40">
        <v>87.285997142295003</v>
      </c>
      <c r="G7" s="39">
        <v>354088</v>
      </c>
      <c r="H7" s="40">
        <v>167.73997505606999</v>
      </c>
      <c r="I7" s="39">
        <v>110855</v>
      </c>
      <c r="J7" s="40">
        <v>156.71294214067001</v>
      </c>
      <c r="K7" s="39">
        <v>139800</v>
      </c>
      <c r="L7" s="40">
        <v>155.02645629839</v>
      </c>
      <c r="M7" s="39">
        <v>668670</v>
      </c>
      <c r="N7" s="40">
        <v>153.01959974025999</v>
      </c>
      <c r="O7" s="39">
        <v>604743</v>
      </c>
      <c r="P7" s="40">
        <v>162.77960072158999</v>
      </c>
      <c r="Q7" s="39">
        <v>601300</v>
      </c>
      <c r="R7" s="40">
        <v>166.75514115551999</v>
      </c>
      <c r="S7" s="39">
        <v>613000</v>
      </c>
      <c r="T7" s="40">
        <v>161.98478999093999</v>
      </c>
      <c r="U7" s="39">
        <v>2487713</v>
      </c>
      <c r="V7" s="40">
        <v>160.92128894238999</v>
      </c>
    </row>
    <row r="8" spans="1:29" x14ac:dyDescent="0.2">
      <c r="A8" s="35"/>
      <c r="B8" s="36" t="s">
        <v>6</v>
      </c>
      <c r="C8" s="37">
        <v>298544</v>
      </c>
      <c r="D8" s="38">
        <v>164.33766786737999</v>
      </c>
      <c r="E8" s="37">
        <v>48328</v>
      </c>
      <c r="F8" s="38">
        <v>114.73391004409</v>
      </c>
      <c r="G8" s="37">
        <v>114955</v>
      </c>
      <c r="H8" s="38">
        <v>156.62990687979999</v>
      </c>
      <c r="I8" s="37">
        <v>60648</v>
      </c>
      <c r="J8" s="38">
        <v>159.22267514174999</v>
      </c>
      <c r="K8" s="37">
        <v>81000</v>
      </c>
      <c r="L8" s="38">
        <v>153.36289906821</v>
      </c>
      <c r="M8" s="37">
        <v>346872</v>
      </c>
      <c r="N8" s="38">
        <v>157.42661592867</v>
      </c>
      <c r="O8" s="37">
        <v>256603</v>
      </c>
      <c r="P8" s="38">
        <v>156.21143389551</v>
      </c>
      <c r="Q8" s="37">
        <v>347000</v>
      </c>
      <c r="R8" s="38">
        <v>161.86814037528001</v>
      </c>
      <c r="S8" s="37">
        <v>432000</v>
      </c>
      <c r="T8" s="38">
        <v>159.9725756533</v>
      </c>
      <c r="U8" s="37">
        <v>1382475</v>
      </c>
      <c r="V8" s="38">
        <v>159.11145234796001</v>
      </c>
    </row>
    <row r="9" spans="1:29" x14ac:dyDescent="0.2">
      <c r="A9" s="35"/>
      <c r="B9" s="36" t="s">
        <v>7</v>
      </c>
      <c r="C9" s="37">
        <v>249161</v>
      </c>
      <c r="D9" s="38">
        <v>171.37128362063001</v>
      </c>
      <c r="E9" s="37">
        <v>72637</v>
      </c>
      <c r="F9" s="38">
        <v>69.023916732616996</v>
      </c>
      <c r="G9" s="37">
        <v>239133</v>
      </c>
      <c r="H9" s="38">
        <v>173.08075983777999</v>
      </c>
      <c r="I9" s="37">
        <v>50207</v>
      </c>
      <c r="J9" s="38">
        <v>153.6812874501</v>
      </c>
      <c r="K9" s="37">
        <v>58800</v>
      </c>
      <c r="L9" s="38">
        <v>157.31809125833001</v>
      </c>
      <c r="M9" s="37">
        <v>321798</v>
      </c>
      <c r="N9" s="38">
        <v>148.26919570012001</v>
      </c>
      <c r="O9" s="37">
        <v>348140</v>
      </c>
      <c r="P9" s="38">
        <v>167.62078907131001</v>
      </c>
      <c r="Q9" s="37">
        <v>254300</v>
      </c>
      <c r="R9" s="38">
        <v>173.42360073374999</v>
      </c>
      <c r="S9" s="37">
        <v>181000</v>
      </c>
      <c r="T9" s="38">
        <v>166.78742310618</v>
      </c>
      <c r="U9" s="37">
        <v>1105238</v>
      </c>
      <c r="V9" s="38">
        <v>163.18510347455</v>
      </c>
    </row>
    <row r="10" spans="1:29" x14ac:dyDescent="0.2">
      <c r="A10" s="6" t="s">
        <v>16</v>
      </c>
      <c r="B10" s="7" t="s">
        <v>4</v>
      </c>
      <c r="C10" s="39">
        <v>239847</v>
      </c>
      <c r="D10" s="40">
        <v>170.32258944244001</v>
      </c>
      <c r="E10" s="39">
        <v>78321</v>
      </c>
      <c r="F10" s="40">
        <v>171.60796508222001</v>
      </c>
      <c r="G10" s="39">
        <v>111785</v>
      </c>
      <c r="H10" s="40">
        <v>199.11578661230001</v>
      </c>
      <c r="I10" s="39">
        <v>161121</v>
      </c>
      <c r="J10" s="40">
        <v>164.94407873442</v>
      </c>
      <c r="K10" s="39">
        <v>173500</v>
      </c>
      <c r="L10" s="40">
        <v>167.23585692971</v>
      </c>
      <c r="M10" s="39">
        <v>318168</v>
      </c>
      <c r="N10" s="40">
        <v>170.63900060095</v>
      </c>
      <c r="O10" s="39">
        <v>446406</v>
      </c>
      <c r="P10" s="40">
        <v>174.3917740656</v>
      </c>
      <c r="Q10" s="39">
        <v>361000</v>
      </c>
      <c r="R10" s="40">
        <v>152.89069932094</v>
      </c>
      <c r="S10" s="39">
        <v>188000</v>
      </c>
      <c r="T10" s="40">
        <v>152.47506643406001</v>
      </c>
      <c r="U10" s="39">
        <v>1313574</v>
      </c>
      <c r="V10" s="40">
        <v>164.4370692334</v>
      </c>
    </row>
    <row r="11" spans="1:29" x14ac:dyDescent="0.2">
      <c r="A11" s="35"/>
      <c r="B11" s="36" t="s">
        <v>6</v>
      </c>
      <c r="C11" s="37">
        <v>229641</v>
      </c>
      <c r="D11" s="38">
        <v>169.57337734856</v>
      </c>
      <c r="E11" s="37">
        <v>78321</v>
      </c>
      <c r="F11" s="38">
        <v>171.60796508222001</v>
      </c>
      <c r="G11" s="37">
        <v>81294</v>
      </c>
      <c r="H11" s="38">
        <v>190.44922181576001</v>
      </c>
      <c r="I11" s="37">
        <v>161121</v>
      </c>
      <c r="J11" s="38">
        <v>164.94407873442</v>
      </c>
      <c r="K11" s="37">
        <v>157500</v>
      </c>
      <c r="L11" s="38">
        <v>160.86761603745001</v>
      </c>
      <c r="M11" s="37">
        <v>307962</v>
      </c>
      <c r="N11" s="38">
        <v>170.09081438913</v>
      </c>
      <c r="O11" s="37">
        <v>399915</v>
      </c>
      <c r="P11" s="38">
        <v>168.52326987974001</v>
      </c>
      <c r="Q11" s="37">
        <v>361000</v>
      </c>
      <c r="R11" s="38">
        <v>152.89069932094</v>
      </c>
      <c r="S11" s="37">
        <v>178000</v>
      </c>
      <c r="T11" s="38">
        <v>148.66243477231001</v>
      </c>
      <c r="U11" s="37">
        <v>1246877</v>
      </c>
      <c r="V11" s="38">
        <v>161.54917181019999</v>
      </c>
    </row>
    <row r="12" spans="1:29" x14ac:dyDescent="0.2">
      <c r="A12" s="35"/>
      <c r="B12" s="36" t="s">
        <v>7</v>
      </c>
      <c r="C12" s="37">
        <v>10206</v>
      </c>
      <c r="D12" s="38">
        <v>187.18030200862</v>
      </c>
      <c r="E12" s="37" t="s">
        <v>51</v>
      </c>
      <c r="F12" s="38" t="s">
        <v>51</v>
      </c>
      <c r="G12" s="37">
        <v>30491</v>
      </c>
      <c r="H12" s="38">
        <v>222.22226782215</v>
      </c>
      <c r="I12" s="37" t="s">
        <v>51</v>
      </c>
      <c r="J12" s="38" t="s">
        <v>51</v>
      </c>
      <c r="K12" s="37">
        <v>16000</v>
      </c>
      <c r="L12" s="38">
        <v>229.92322821292001</v>
      </c>
      <c r="M12" s="37">
        <v>10206</v>
      </c>
      <c r="N12" s="38">
        <v>187.18030200862</v>
      </c>
      <c r="O12" s="37">
        <v>46491</v>
      </c>
      <c r="P12" s="38">
        <v>224.87257360718999</v>
      </c>
      <c r="Q12" s="37" t="s">
        <v>51</v>
      </c>
      <c r="R12" s="38" t="s">
        <v>51</v>
      </c>
      <c r="S12" s="37">
        <v>10000</v>
      </c>
      <c r="T12" s="38">
        <v>220.33991001327999</v>
      </c>
      <c r="U12" s="37">
        <v>66697</v>
      </c>
      <c r="V12" s="38">
        <v>218.42529771961</v>
      </c>
    </row>
    <row r="13" spans="1:29" ht="7.5" customHeight="1" x14ac:dyDescent="0.2">
      <c r="B13"/>
    </row>
  </sheetData>
  <mergeCells count="14">
    <mergeCell ref="U2:V2"/>
    <mergeCell ref="X3:Y3"/>
    <mergeCell ref="Z3:AA3"/>
    <mergeCell ref="AB3:AC3"/>
    <mergeCell ref="A1:V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0866141732283472" right="0.70866141732283472" top="0.74803149606299213" bottom="0.74803149606299213" header="0.31496062992125984" footer="0.31496062992125984"/>
  <pageSetup scale="43" orientation="landscape" r:id="rId1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A9B5-5625-4106-A13D-9786AE37F279}">
  <sheetPr>
    <tabColor theme="5"/>
    <pageSetUpPr fitToPage="1"/>
  </sheetPr>
  <dimension ref="A1:U46"/>
  <sheetViews>
    <sheetView zoomScaleNormal="100" workbookViewId="0">
      <selection sqref="A1:U1"/>
    </sheetView>
  </sheetViews>
  <sheetFormatPr baseColWidth="10" defaultColWidth="8.83203125" defaultRowHeight="15" outlineLevelRow="1" x14ac:dyDescent="0.2"/>
  <cols>
    <col min="1" max="1" width="10.1640625" bestFit="1" customWidth="1"/>
    <col min="2" max="2" width="11.6640625" customWidth="1"/>
    <col min="3" max="3" width="14.33203125" customWidth="1"/>
    <col min="4" max="4" width="11.6640625" customWidth="1"/>
    <col min="5" max="5" width="14.33203125" customWidth="1"/>
    <col min="6" max="6" width="11.6640625" customWidth="1"/>
    <col min="7" max="7" width="14.33203125" customWidth="1"/>
    <col min="8" max="8" width="11.6640625" customWidth="1"/>
    <col min="9" max="9" width="14.33203125" customWidth="1"/>
    <col min="10" max="10" width="11.6640625" customWidth="1"/>
    <col min="11" max="11" width="14.33203125" customWidth="1"/>
    <col min="12" max="12" width="11.6640625" customWidth="1"/>
    <col min="13" max="13" width="14.33203125" customWidth="1"/>
    <col min="14" max="14" width="11.6640625" customWidth="1"/>
    <col min="15" max="15" width="14.33203125" customWidth="1"/>
    <col min="16" max="16" width="11.6640625" customWidth="1"/>
    <col min="17" max="17" width="14.33203125" customWidth="1"/>
    <col min="18" max="18" width="11.6640625" customWidth="1"/>
    <col min="19" max="19" width="14.33203125" customWidth="1"/>
    <col min="20" max="20" width="11.6640625" customWidth="1"/>
    <col min="21" max="21" width="14.33203125" customWidth="1"/>
  </cols>
  <sheetData>
    <row r="1" spans="1:21" ht="27" x14ac:dyDescent="0.45">
      <c r="A1" s="68" t="s">
        <v>17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</row>
    <row r="2" spans="1:21" s="2" customFormat="1" ht="37.5" customHeight="1" x14ac:dyDescent="0.35">
      <c r="A2" s="1"/>
      <c r="B2" s="67" t="s">
        <v>52</v>
      </c>
      <c r="C2" s="67"/>
      <c r="D2" s="67" t="s">
        <v>43</v>
      </c>
      <c r="E2" s="67"/>
      <c r="F2" s="67" t="s">
        <v>44</v>
      </c>
      <c r="G2" s="67"/>
      <c r="H2" s="67" t="s">
        <v>45</v>
      </c>
      <c r="I2" s="67"/>
      <c r="J2" s="67" t="s">
        <v>53</v>
      </c>
      <c r="K2" s="67"/>
      <c r="L2" s="67" t="s">
        <v>46</v>
      </c>
      <c r="M2" s="67"/>
      <c r="N2" s="67" t="s">
        <v>47</v>
      </c>
      <c r="O2" s="67"/>
      <c r="P2" s="67" t="s">
        <v>48</v>
      </c>
      <c r="Q2" s="67"/>
      <c r="R2" s="67" t="s">
        <v>49</v>
      </c>
      <c r="S2" s="67"/>
      <c r="T2" s="67" t="s">
        <v>50</v>
      </c>
      <c r="U2" s="67"/>
    </row>
    <row r="3" spans="1:21" ht="18" x14ac:dyDescent="0.35">
      <c r="A3" s="3"/>
      <c r="B3" s="4" t="s">
        <v>1</v>
      </c>
      <c r="C3" s="5" t="s">
        <v>2</v>
      </c>
      <c r="D3" s="4" t="s">
        <v>1</v>
      </c>
      <c r="E3" s="5" t="s">
        <v>2</v>
      </c>
      <c r="F3" s="4" t="s">
        <v>1</v>
      </c>
      <c r="G3" s="5" t="s">
        <v>2</v>
      </c>
      <c r="H3" s="4" t="s">
        <v>1</v>
      </c>
      <c r="I3" s="5" t="s">
        <v>2</v>
      </c>
      <c r="J3" s="4" t="s">
        <v>1</v>
      </c>
      <c r="K3" s="5" t="s">
        <v>2</v>
      </c>
      <c r="L3" s="4" t="s">
        <v>1</v>
      </c>
      <c r="M3" s="5" t="s">
        <v>2</v>
      </c>
      <c r="N3" s="4" t="s">
        <v>1</v>
      </c>
      <c r="O3" s="5" t="s">
        <v>2</v>
      </c>
      <c r="P3" s="4" t="s">
        <v>1</v>
      </c>
      <c r="Q3" s="5" t="s">
        <v>2</v>
      </c>
      <c r="R3" s="4" t="s">
        <v>1</v>
      </c>
      <c r="S3" s="5" t="s">
        <v>2</v>
      </c>
      <c r="T3" s="4" t="s">
        <v>1</v>
      </c>
      <c r="U3" s="5" t="s">
        <v>2</v>
      </c>
    </row>
    <row r="4" spans="1:21" x14ac:dyDescent="0.2">
      <c r="A4" s="42" t="s">
        <v>4</v>
      </c>
      <c r="B4" s="39">
        <v>1583916.74</v>
      </c>
      <c r="C4" s="40">
        <v>175.53514357705001</v>
      </c>
      <c r="D4" s="39">
        <v>902748.4</v>
      </c>
      <c r="E4" s="40">
        <v>169.40959268779</v>
      </c>
      <c r="F4" s="39">
        <v>1301039</v>
      </c>
      <c r="G4" s="40">
        <v>173.83084109679999</v>
      </c>
      <c r="H4" s="39">
        <v>995772</v>
      </c>
      <c r="I4" s="40">
        <v>165.59970349685</v>
      </c>
      <c r="J4" s="39">
        <v>1144348</v>
      </c>
      <c r="K4" s="40">
        <v>164.9482449091</v>
      </c>
      <c r="L4" s="39">
        <v>2486665.15</v>
      </c>
      <c r="M4" s="40">
        <v>173.31134878114</v>
      </c>
      <c r="N4" s="39">
        <v>3441159</v>
      </c>
      <c r="O4" s="40">
        <v>168.49510463928999</v>
      </c>
      <c r="P4" s="39">
        <v>3665836.01</v>
      </c>
      <c r="Q4" s="40">
        <v>160.12962568699001</v>
      </c>
      <c r="R4" s="39">
        <v>2680436</v>
      </c>
      <c r="S4" s="40">
        <v>165.91111517314999</v>
      </c>
      <c r="T4" s="39">
        <v>12274096.16</v>
      </c>
      <c r="U4" s="40">
        <v>166.40808286779</v>
      </c>
    </row>
    <row r="5" spans="1:21" x14ac:dyDescent="0.2">
      <c r="A5" s="43" t="s">
        <v>6</v>
      </c>
      <c r="B5" s="44">
        <v>895968</v>
      </c>
      <c r="C5" s="28">
        <v>169.79929158396001</v>
      </c>
      <c r="D5" s="44">
        <v>348508</v>
      </c>
      <c r="E5" s="28">
        <v>166.75957857161001</v>
      </c>
      <c r="F5" s="44">
        <v>526957</v>
      </c>
      <c r="G5" s="28">
        <v>170.40937457296999</v>
      </c>
      <c r="H5" s="44">
        <v>531373</v>
      </c>
      <c r="I5" s="28">
        <v>165.60961815877999</v>
      </c>
      <c r="J5" s="44">
        <v>581700</v>
      </c>
      <c r="K5" s="28">
        <v>162.80789064045999</v>
      </c>
      <c r="L5" s="44">
        <v>1244476.01</v>
      </c>
      <c r="M5" s="28">
        <v>168.94803692579001</v>
      </c>
      <c r="N5" s="44">
        <v>1640030</v>
      </c>
      <c r="O5" s="28">
        <v>166.15808394498001</v>
      </c>
      <c r="P5" s="44">
        <v>1465700</v>
      </c>
      <c r="Q5" s="28">
        <v>160.58034177479001</v>
      </c>
      <c r="R5" s="44">
        <v>1267500</v>
      </c>
      <c r="S5" s="28">
        <v>163.10763747453001</v>
      </c>
      <c r="T5" s="44">
        <v>5617706.0099999998</v>
      </c>
      <c r="U5" s="28">
        <v>164.63260218583</v>
      </c>
    </row>
    <row r="6" spans="1:21" x14ac:dyDescent="0.2">
      <c r="A6" s="45" t="s">
        <v>18</v>
      </c>
      <c r="B6" s="46" t="s">
        <v>51</v>
      </c>
      <c r="C6" s="47" t="s">
        <v>51</v>
      </c>
      <c r="D6" s="46" t="s">
        <v>51</v>
      </c>
      <c r="E6" s="47" t="s">
        <v>51</v>
      </c>
      <c r="F6" s="46" t="s">
        <v>51</v>
      </c>
      <c r="G6" s="47" t="s">
        <v>51</v>
      </c>
      <c r="H6" s="46" t="s">
        <v>51</v>
      </c>
      <c r="I6" s="47" t="s">
        <v>51</v>
      </c>
      <c r="J6" s="46" t="s">
        <v>51</v>
      </c>
      <c r="K6" s="47" t="s">
        <v>51</v>
      </c>
      <c r="L6" s="46" t="s">
        <v>51</v>
      </c>
      <c r="M6" s="47" t="s">
        <v>51</v>
      </c>
      <c r="N6" s="46" t="s">
        <v>51</v>
      </c>
      <c r="O6" s="47" t="s">
        <v>51</v>
      </c>
      <c r="P6" s="46" t="s">
        <v>51</v>
      </c>
      <c r="Q6" s="47" t="s">
        <v>51</v>
      </c>
      <c r="R6" s="46" t="s">
        <v>51</v>
      </c>
      <c r="S6" s="47" t="s">
        <v>51</v>
      </c>
      <c r="T6" s="46" t="s">
        <v>51</v>
      </c>
      <c r="U6" s="47" t="s">
        <v>51</v>
      </c>
    </row>
    <row r="7" spans="1:21" x14ac:dyDescent="0.2">
      <c r="A7" s="45" t="s">
        <v>19</v>
      </c>
      <c r="B7" s="46">
        <v>593932</v>
      </c>
      <c r="C7" s="47">
        <v>171.25854004246</v>
      </c>
      <c r="D7" s="46">
        <v>239164</v>
      </c>
      <c r="E7" s="47">
        <v>170.75644765215</v>
      </c>
      <c r="F7" s="46">
        <v>331677</v>
      </c>
      <c r="G7" s="47">
        <v>173.53758798662</v>
      </c>
      <c r="H7" s="46">
        <v>377450</v>
      </c>
      <c r="I7" s="47">
        <v>166.8943081187</v>
      </c>
      <c r="J7" s="46">
        <v>418300</v>
      </c>
      <c r="K7" s="47">
        <v>162.56358158469999</v>
      </c>
      <c r="L7" s="46">
        <v>833096.01</v>
      </c>
      <c r="M7" s="47">
        <v>171.11439802812001</v>
      </c>
      <c r="N7" s="46">
        <v>1127427</v>
      </c>
      <c r="O7" s="47">
        <v>167.24189623533999</v>
      </c>
      <c r="P7" s="46">
        <v>950500</v>
      </c>
      <c r="Q7" s="47">
        <v>158.69133159321001</v>
      </c>
      <c r="R7" s="46">
        <v>894000</v>
      </c>
      <c r="S7" s="47">
        <v>164.31905187106</v>
      </c>
      <c r="T7" s="46">
        <v>3805023.01</v>
      </c>
      <c r="U7" s="47">
        <v>165.26709378552999</v>
      </c>
    </row>
    <row r="8" spans="1:21" x14ac:dyDescent="0.2">
      <c r="A8" s="45" t="s">
        <v>20</v>
      </c>
      <c r="B8" s="46">
        <v>37455</v>
      </c>
      <c r="C8" s="47">
        <v>141.18011989320999</v>
      </c>
      <c r="D8" s="46" t="s">
        <v>51</v>
      </c>
      <c r="E8" s="47" t="s">
        <v>51</v>
      </c>
      <c r="F8" s="46">
        <v>17269</v>
      </c>
      <c r="G8" s="47">
        <v>166.96632395372001</v>
      </c>
      <c r="H8" s="46" t="s">
        <v>51</v>
      </c>
      <c r="I8" s="47" t="s">
        <v>51</v>
      </c>
      <c r="J8" s="46" t="s">
        <v>51</v>
      </c>
      <c r="K8" s="47" t="s">
        <v>51</v>
      </c>
      <c r="L8" s="46">
        <v>37455</v>
      </c>
      <c r="M8" s="47">
        <v>141.18011989320999</v>
      </c>
      <c r="N8" s="46">
        <v>17269</v>
      </c>
      <c r="O8" s="47">
        <v>166.96632395372001</v>
      </c>
      <c r="P8" s="46">
        <v>132000</v>
      </c>
      <c r="Q8" s="47">
        <v>159.40545977522001</v>
      </c>
      <c r="R8" s="46">
        <v>52500</v>
      </c>
      <c r="S8" s="47">
        <v>159.81038395298</v>
      </c>
      <c r="T8" s="46">
        <v>239224</v>
      </c>
      <c r="U8" s="47">
        <v>157.18660622185999</v>
      </c>
    </row>
    <row r="9" spans="1:21" x14ac:dyDescent="0.2">
      <c r="A9" s="45" t="s">
        <v>21</v>
      </c>
      <c r="B9" s="46">
        <v>33406</v>
      </c>
      <c r="C9" s="47">
        <v>202.11479769502</v>
      </c>
      <c r="D9" s="46">
        <v>69857</v>
      </c>
      <c r="E9" s="47">
        <v>184.6471292592</v>
      </c>
      <c r="F9" s="46">
        <v>32366</v>
      </c>
      <c r="G9" s="47">
        <v>181.99319138572</v>
      </c>
      <c r="H9" s="46">
        <v>38468</v>
      </c>
      <c r="I9" s="47">
        <v>180.99703373770001</v>
      </c>
      <c r="J9" s="46">
        <v>21000</v>
      </c>
      <c r="K9" s="47">
        <v>176.48203370063999</v>
      </c>
      <c r="L9" s="46">
        <v>103263</v>
      </c>
      <c r="M9" s="47">
        <v>190.29799095959001</v>
      </c>
      <c r="N9" s="46">
        <v>91834</v>
      </c>
      <c r="O9" s="47">
        <v>180.31565905792999</v>
      </c>
      <c r="P9" s="46">
        <v>94000</v>
      </c>
      <c r="Q9" s="47">
        <v>170.28665163593001</v>
      </c>
      <c r="R9" s="46">
        <v>76000</v>
      </c>
      <c r="S9" s="47">
        <v>165.94217742556</v>
      </c>
      <c r="T9" s="46">
        <v>365097</v>
      </c>
      <c r="U9" s="47">
        <v>177.56486745305</v>
      </c>
    </row>
    <row r="10" spans="1:21" x14ac:dyDescent="0.2">
      <c r="A10" s="45" t="s">
        <v>22</v>
      </c>
      <c r="B10" s="46">
        <v>210910</v>
      </c>
      <c r="C10" s="47">
        <v>164.76554541226</v>
      </c>
      <c r="D10" s="46">
        <v>33480</v>
      </c>
      <c r="E10" s="47">
        <v>88.451714015571</v>
      </c>
      <c r="F10" s="46">
        <v>125582</v>
      </c>
      <c r="G10" s="47">
        <v>160.30339714284</v>
      </c>
      <c r="H10" s="46">
        <v>44180</v>
      </c>
      <c r="I10" s="47">
        <v>152.12150663877</v>
      </c>
      <c r="J10" s="46">
        <v>126800</v>
      </c>
      <c r="K10" s="47">
        <v>160.30110032597</v>
      </c>
      <c r="L10" s="46">
        <v>244390</v>
      </c>
      <c r="M10" s="47">
        <v>154.31099704627999</v>
      </c>
      <c r="N10" s="46">
        <v>296562</v>
      </c>
      <c r="O10" s="47">
        <v>159.08352690037</v>
      </c>
      <c r="P10" s="46">
        <v>218500</v>
      </c>
      <c r="Q10" s="47">
        <v>161.87147780960001</v>
      </c>
      <c r="R10" s="46">
        <v>208000</v>
      </c>
      <c r="S10" s="47">
        <v>162.75107858672999</v>
      </c>
      <c r="T10" s="46">
        <v>967452</v>
      </c>
      <c r="U10" s="47">
        <v>159.29610535737999</v>
      </c>
    </row>
    <row r="11" spans="1:21" x14ac:dyDescent="0.2">
      <c r="A11" s="45" t="s">
        <v>23</v>
      </c>
      <c r="B11" s="46">
        <v>20265</v>
      </c>
      <c r="C11" s="47">
        <v>179.04539709350999</v>
      </c>
      <c r="D11" s="46">
        <v>6007</v>
      </c>
      <c r="E11" s="47">
        <v>236.05697830139999</v>
      </c>
      <c r="F11" s="46">
        <v>20063</v>
      </c>
      <c r="G11" s="47">
        <v>166.22797814239999</v>
      </c>
      <c r="H11" s="46">
        <v>71275</v>
      </c>
      <c r="I11" s="47">
        <v>158.86216728669999</v>
      </c>
      <c r="J11" s="46">
        <v>15600</v>
      </c>
      <c r="K11" s="47">
        <v>171.32702433501001</v>
      </c>
      <c r="L11" s="46">
        <v>26272</v>
      </c>
      <c r="M11" s="47">
        <v>192.08089375596001</v>
      </c>
      <c r="N11" s="46">
        <v>106938</v>
      </c>
      <c r="O11" s="47">
        <v>162.06245187357001</v>
      </c>
      <c r="P11" s="46">
        <v>70700</v>
      </c>
      <c r="Q11" s="47">
        <v>171.27457446199</v>
      </c>
      <c r="R11" s="46">
        <v>37000</v>
      </c>
      <c r="S11" s="47">
        <v>134.69792265736001</v>
      </c>
      <c r="T11" s="46">
        <v>240910</v>
      </c>
      <c r="U11" s="47">
        <v>163.83678249968</v>
      </c>
    </row>
    <row r="12" spans="1:21" x14ac:dyDescent="0.2">
      <c r="A12" s="43" t="s">
        <v>7</v>
      </c>
      <c r="B12" s="44">
        <v>687948.74</v>
      </c>
      <c r="C12" s="28">
        <v>183.005380151</v>
      </c>
      <c r="D12" s="44">
        <v>554240.4</v>
      </c>
      <c r="E12" s="28">
        <v>171.07592938862001</v>
      </c>
      <c r="F12" s="44">
        <v>774082</v>
      </c>
      <c r="G12" s="28">
        <v>176.16000743188999</v>
      </c>
      <c r="H12" s="44">
        <v>464399</v>
      </c>
      <c r="I12" s="28">
        <v>165.58835897704</v>
      </c>
      <c r="J12" s="44">
        <v>562648</v>
      </c>
      <c r="K12" s="28">
        <v>167.16107438341999</v>
      </c>
      <c r="L12" s="44">
        <v>1242189.1399999999</v>
      </c>
      <c r="M12" s="28">
        <v>177.68269349289</v>
      </c>
      <c r="N12" s="44">
        <v>1801129</v>
      </c>
      <c r="O12" s="28">
        <v>170.62309438866001</v>
      </c>
      <c r="P12" s="44">
        <v>2200136.0099999998</v>
      </c>
      <c r="Q12" s="28">
        <v>159.82936489997999</v>
      </c>
      <c r="R12" s="44">
        <v>1412936</v>
      </c>
      <c r="S12" s="28">
        <v>168.42602595679</v>
      </c>
      <c r="T12" s="44">
        <v>6656390.1500000004</v>
      </c>
      <c r="U12" s="28">
        <v>167.90651193713001</v>
      </c>
    </row>
    <row r="13" spans="1:21" x14ac:dyDescent="0.2">
      <c r="A13" s="45" t="s">
        <v>24</v>
      </c>
      <c r="B13" s="46" t="s">
        <v>51</v>
      </c>
      <c r="C13" s="47" t="s">
        <v>51</v>
      </c>
      <c r="D13" s="46">
        <v>8096</v>
      </c>
      <c r="E13" s="47">
        <v>49.777678068088001</v>
      </c>
      <c r="F13" s="46" t="s">
        <v>51</v>
      </c>
      <c r="G13" s="47" t="s">
        <v>51</v>
      </c>
      <c r="H13" s="46">
        <v>8000</v>
      </c>
      <c r="I13" s="47">
        <v>181.52878646286999</v>
      </c>
      <c r="J13" s="46">
        <v>10000</v>
      </c>
      <c r="K13" s="47">
        <v>146.14206285834001</v>
      </c>
      <c r="L13" s="46">
        <v>8096</v>
      </c>
      <c r="M13" s="47">
        <v>48.475111368482999</v>
      </c>
      <c r="N13" s="46">
        <v>18000</v>
      </c>
      <c r="O13" s="47">
        <v>161.86949557147</v>
      </c>
      <c r="P13" s="46">
        <v>80000</v>
      </c>
      <c r="Q13" s="47">
        <v>142.46934056897999</v>
      </c>
      <c r="R13" s="46">
        <v>47000</v>
      </c>
      <c r="S13" s="47">
        <v>150.74855774066</v>
      </c>
      <c r="T13" s="46">
        <v>153096</v>
      </c>
      <c r="U13" s="47">
        <v>142.32138580533999</v>
      </c>
    </row>
    <row r="14" spans="1:21" x14ac:dyDescent="0.2">
      <c r="A14" s="45" t="s">
        <v>25</v>
      </c>
      <c r="B14" s="46">
        <v>46657</v>
      </c>
      <c r="C14" s="47">
        <v>211.03376442977</v>
      </c>
      <c r="D14" s="46">
        <v>67590.009999999995</v>
      </c>
      <c r="E14" s="47">
        <v>216.12583302786001</v>
      </c>
      <c r="F14" s="46">
        <v>106922</v>
      </c>
      <c r="G14" s="47">
        <v>193.84334832744</v>
      </c>
      <c r="H14" s="46">
        <v>32652</v>
      </c>
      <c r="I14" s="47">
        <v>172.34955298058</v>
      </c>
      <c r="J14" s="46">
        <v>23600</v>
      </c>
      <c r="K14" s="47">
        <v>194.44318270203999</v>
      </c>
      <c r="L14" s="46">
        <v>114247.01</v>
      </c>
      <c r="M14" s="47">
        <v>214.04629812728999</v>
      </c>
      <c r="N14" s="46">
        <v>163174</v>
      </c>
      <c r="O14" s="47">
        <v>189.62907819602</v>
      </c>
      <c r="P14" s="46">
        <v>203700</v>
      </c>
      <c r="Q14" s="47">
        <v>193.53733230358</v>
      </c>
      <c r="R14" s="46">
        <v>186000</v>
      </c>
      <c r="S14" s="47">
        <v>184.97150241393999</v>
      </c>
      <c r="T14" s="46">
        <v>667121.01</v>
      </c>
      <c r="U14" s="47">
        <v>193.70539507877001</v>
      </c>
    </row>
    <row r="15" spans="1:21" x14ac:dyDescent="0.2">
      <c r="A15" s="45" t="s">
        <v>26</v>
      </c>
      <c r="B15" s="46">
        <v>92188</v>
      </c>
      <c r="C15" s="47">
        <v>173.17374541046999</v>
      </c>
      <c r="D15" s="46">
        <v>56540</v>
      </c>
      <c r="E15" s="47">
        <v>56.141753057629003</v>
      </c>
      <c r="F15" s="46">
        <v>43171</v>
      </c>
      <c r="G15" s="47">
        <v>170.78009690703001</v>
      </c>
      <c r="H15" s="46">
        <v>37260</v>
      </c>
      <c r="I15" s="47">
        <v>148.09851890371999</v>
      </c>
      <c r="J15" s="46">
        <v>38800</v>
      </c>
      <c r="K15" s="47">
        <v>164.87574385389999</v>
      </c>
      <c r="L15" s="46">
        <v>148728</v>
      </c>
      <c r="M15" s="47">
        <v>128.68320665765</v>
      </c>
      <c r="N15" s="46">
        <v>119231</v>
      </c>
      <c r="O15" s="47">
        <v>161.77065729095</v>
      </c>
      <c r="P15" s="46">
        <v>80800</v>
      </c>
      <c r="Q15" s="47">
        <v>167.65327042998001</v>
      </c>
      <c r="R15" s="46">
        <v>105000</v>
      </c>
      <c r="S15" s="47">
        <v>167.53140128192001</v>
      </c>
      <c r="T15" s="46">
        <v>453759</v>
      </c>
      <c r="U15" s="47">
        <v>153.30617042214001</v>
      </c>
    </row>
    <row r="16" spans="1:21" x14ac:dyDescent="0.2">
      <c r="A16" s="45" t="s">
        <v>27</v>
      </c>
      <c r="B16" s="46">
        <v>4969</v>
      </c>
      <c r="C16" s="47">
        <v>218.73658379956001</v>
      </c>
      <c r="D16" s="46" t="s">
        <v>51</v>
      </c>
      <c r="E16" s="47" t="s">
        <v>51</v>
      </c>
      <c r="F16" s="46">
        <v>4000</v>
      </c>
      <c r="G16" s="47">
        <v>231.94127585675</v>
      </c>
      <c r="H16" s="46" t="s">
        <v>51</v>
      </c>
      <c r="I16" s="47" t="s">
        <v>51</v>
      </c>
      <c r="J16" s="46">
        <v>5000</v>
      </c>
      <c r="K16" s="47">
        <v>233.34488366834</v>
      </c>
      <c r="L16" s="46">
        <v>4969</v>
      </c>
      <c r="M16" s="47">
        <v>218.73658379956001</v>
      </c>
      <c r="N16" s="46">
        <v>9000</v>
      </c>
      <c r="O16" s="47">
        <v>232.72105797430001</v>
      </c>
      <c r="P16" s="46">
        <v>4000</v>
      </c>
      <c r="Q16" s="47">
        <v>212.30626824397001</v>
      </c>
      <c r="R16" s="46">
        <v>5000</v>
      </c>
      <c r="S16" s="47">
        <v>194.95969391112001</v>
      </c>
      <c r="T16" s="46">
        <v>22969</v>
      </c>
      <c r="U16" s="47">
        <v>217.92046450434</v>
      </c>
    </row>
    <row r="17" spans="1:21" x14ac:dyDescent="0.2">
      <c r="A17" s="45" t="s">
        <v>28</v>
      </c>
      <c r="B17" s="46" t="s">
        <v>51</v>
      </c>
      <c r="C17" s="47" t="s">
        <v>51</v>
      </c>
      <c r="D17" s="46" t="s">
        <v>51</v>
      </c>
      <c r="E17" s="47" t="s">
        <v>51</v>
      </c>
      <c r="F17" s="46">
        <v>17587</v>
      </c>
      <c r="G17" s="47">
        <v>196.39178995571001</v>
      </c>
      <c r="H17" s="46" t="s">
        <v>51</v>
      </c>
      <c r="I17" s="47" t="s">
        <v>51</v>
      </c>
      <c r="J17" s="46">
        <v>6000</v>
      </c>
      <c r="K17" s="47">
        <v>192.89308993792</v>
      </c>
      <c r="L17" s="46" t="s">
        <v>51</v>
      </c>
      <c r="M17" s="47" t="s">
        <v>51</v>
      </c>
      <c r="N17" s="46">
        <v>23587</v>
      </c>
      <c r="O17" s="47">
        <v>195.50179970232</v>
      </c>
      <c r="P17" s="46">
        <v>6000</v>
      </c>
      <c r="Q17" s="47">
        <v>184.7940601743</v>
      </c>
      <c r="R17" s="46">
        <v>6000</v>
      </c>
      <c r="S17" s="47">
        <v>182.23007821112</v>
      </c>
      <c r="T17" s="46">
        <v>35587</v>
      </c>
      <c r="U17" s="47">
        <v>191.42466321666001</v>
      </c>
    </row>
    <row r="18" spans="1:21" x14ac:dyDescent="0.2">
      <c r="A18" s="45" t="s">
        <v>29</v>
      </c>
      <c r="B18" s="46">
        <v>457042</v>
      </c>
      <c r="C18" s="47">
        <v>173.14277215813999</v>
      </c>
      <c r="D18" s="46">
        <v>284919</v>
      </c>
      <c r="E18" s="47">
        <v>162.42026355390999</v>
      </c>
      <c r="F18" s="46">
        <v>504944</v>
      </c>
      <c r="G18" s="47">
        <v>165.74011617226</v>
      </c>
      <c r="H18" s="46">
        <v>295187</v>
      </c>
      <c r="I18" s="47">
        <v>150.23659841752999</v>
      </c>
      <c r="J18" s="46">
        <v>345212</v>
      </c>
      <c r="K18" s="47">
        <v>151.32456481905999</v>
      </c>
      <c r="L18" s="46">
        <v>741961</v>
      </c>
      <c r="M18" s="47">
        <v>169.02524249147001</v>
      </c>
      <c r="N18" s="46">
        <v>1145343</v>
      </c>
      <c r="O18" s="47">
        <v>157.39950710650001</v>
      </c>
      <c r="P18" s="46">
        <v>1576200.01</v>
      </c>
      <c r="Q18" s="47">
        <v>147.39547148429</v>
      </c>
      <c r="R18" s="46">
        <v>836400</v>
      </c>
      <c r="S18" s="47">
        <v>154.80738248270001</v>
      </c>
      <c r="T18" s="46">
        <v>4299904.01</v>
      </c>
      <c r="U18" s="47">
        <v>155.23420950695001</v>
      </c>
    </row>
    <row r="19" spans="1:21" x14ac:dyDescent="0.2">
      <c r="A19" s="45" t="s">
        <v>30</v>
      </c>
      <c r="B19" s="46">
        <v>6020</v>
      </c>
      <c r="C19" s="47">
        <v>266.20865229236</v>
      </c>
      <c r="D19" s="46" t="s">
        <v>51</v>
      </c>
      <c r="E19" s="47" t="s">
        <v>51</v>
      </c>
      <c r="F19" s="46" t="s">
        <v>51</v>
      </c>
      <c r="G19" s="47" t="s">
        <v>51</v>
      </c>
      <c r="H19" s="46">
        <v>6700</v>
      </c>
      <c r="I19" s="47">
        <v>275.97353913990003</v>
      </c>
      <c r="J19" s="46" t="s">
        <v>51</v>
      </c>
      <c r="K19" s="47" t="s">
        <v>51</v>
      </c>
      <c r="L19" s="46">
        <v>6020</v>
      </c>
      <c r="M19" s="47">
        <v>266.20865229236</v>
      </c>
      <c r="N19" s="46">
        <v>6700</v>
      </c>
      <c r="O19" s="47">
        <v>275.97353913990003</v>
      </c>
      <c r="P19" s="46">
        <v>7000</v>
      </c>
      <c r="Q19" s="47">
        <v>259.77833824396998</v>
      </c>
      <c r="R19" s="46">
        <v>6200</v>
      </c>
      <c r="S19" s="47">
        <v>245.05372602062999</v>
      </c>
      <c r="T19" s="46">
        <v>25920</v>
      </c>
      <c r="U19" s="47">
        <v>261.93596713245</v>
      </c>
    </row>
    <row r="20" spans="1:21" x14ac:dyDescent="0.2">
      <c r="A20" s="45" t="s">
        <v>31</v>
      </c>
      <c r="B20" s="46">
        <v>28726</v>
      </c>
      <c r="C20" s="47">
        <v>243.05275645059999</v>
      </c>
      <c r="D20" s="46">
        <v>35064</v>
      </c>
      <c r="E20" s="47">
        <v>205.43146818846</v>
      </c>
      <c r="F20" s="46">
        <v>22731</v>
      </c>
      <c r="G20" s="47">
        <v>182.79667274645999</v>
      </c>
      <c r="H20" s="46">
        <v>36800</v>
      </c>
      <c r="I20" s="47">
        <v>210.46947228120999</v>
      </c>
      <c r="J20" s="46">
        <v>15000</v>
      </c>
      <c r="K20" s="47">
        <v>208.59160109500999</v>
      </c>
      <c r="L20" s="46">
        <v>63790</v>
      </c>
      <c r="M20" s="47">
        <v>222.37313814641999</v>
      </c>
      <c r="N20" s="46">
        <v>74531</v>
      </c>
      <c r="O20" s="47">
        <v>201.65168540035</v>
      </c>
      <c r="P20" s="46">
        <v>73400</v>
      </c>
      <c r="Q20" s="47">
        <v>204.45250171103999</v>
      </c>
      <c r="R20" s="46">
        <v>47500</v>
      </c>
      <c r="S20" s="47">
        <v>199.02745513725</v>
      </c>
      <c r="T20" s="46">
        <v>259221</v>
      </c>
      <c r="U20" s="47">
        <v>207.06309284951001</v>
      </c>
    </row>
    <row r="21" spans="1:21" x14ac:dyDescent="0.2">
      <c r="A21" s="45" t="s">
        <v>32</v>
      </c>
      <c r="B21" s="46">
        <v>8220</v>
      </c>
      <c r="C21" s="47">
        <v>219.12647858880999</v>
      </c>
      <c r="D21" s="46">
        <v>23859</v>
      </c>
      <c r="E21" s="47">
        <v>235.86799881875999</v>
      </c>
      <c r="F21" s="46">
        <v>8010</v>
      </c>
      <c r="G21" s="47">
        <v>241.05026897785001</v>
      </c>
      <c r="H21" s="46" t="s">
        <v>51</v>
      </c>
      <c r="I21" s="47" t="s">
        <v>51</v>
      </c>
      <c r="J21" s="46">
        <v>10500</v>
      </c>
      <c r="K21" s="47">
        <v>214.29096078263001</v>
      </c>
      <c r="L21" s="46">
        <v>32079</v>
      </c>
      <c r="M21" s="47">
        <v>231.57811146908</v>
      </c>
      <c r="N21" s="46">
        <v>18510</v>
      </c>
      <c r="O21" s="47">
        <v>225.87075865641</v>
      </c>
      <c r="P21" s="46">
        <v>13000</v>
      </c>
      <c r="Q21" s="47">
        <v>207.22653477326</v>
      </c>
      <c r="R21" s="46">
        <v>38000</v>
      </c>
      <c r="S21" s="47">
        <v>217.81542095898001</v>
      </c>
      <c r="T21" s="46">
        <v>101589</v>
      </c>
      <c r="U21" s="47">
        <v>222.27399550187999</v>
      </c>
    </row>
    <row r="22" spans="1:21" x14ac:dyDescent="0.2">
      <c r="A22" s="45" t="s">
        <v>33</v>
      </c>
      <c r="B22" s="46">
        <v>10206</v>
      </c>
      <c r="C22" s="47">
        <v>190.52731357044999</v>
      </c>
      <c r="D22" s="46">
        <v>20633</v>
      </c>
      <c r="E22" s="47">
        <v>201.04727541282</v>
      </c>
      <c r="F22" s="46">
        <v>35681</v>
      </c>
      <c r="G22" s="47">
        <v>231.2388063452</v>
      </c>
      <c r="H22" s="46">
        <v>8300</v>
      </c>
      <c r="I22" s="47">
        <v>268.9815191399</v>
      </c>
      <c r="J22" s="46">
        <v>42000</v>
      </c>
      <c r="K22" s="47">
        <v>207.52758523532</v>
      </c>
      <c r="L22" s="46">
        <v>30839</v>
      </c>
      <c r="M22" s="47">
        <v>197.56575102606001</v>
      </c>
      <c r="N22" s="46">
        <v>85981</v>
      </c>
      <c r="O22" s="47">
        <v>223.29976434267999</v>
      </c>
      <c r="P22" s="46">
        <v>22500</v>
      </c>
      <c r="Q22" s="47">
        <v>250.13324742176999</v>
      </c>
      <c r="R22" s="46">
        <v>25800</v>
      </c>
      <c r="S22" s="47">
        <v>232.59596570556999</v>
      </c>
      <c r="T22" s="46">
        <v>165120</v>
      </c>
      <c r="U22" s="47">
        <v>223.60247829478001</v>
      </c>
    </row>
    <row r="23" spans="1:21" x14ac:dyDescent="0.2">
      <c r="A23" s="45" t="s">
        <v>34</v>
      </c>
      <c r="B23" s="46">
        <v>33884.74</v>
      </c>
      <c r="C23" s="47">
        <v>221.91949311696001</v>
      </c>
      <c r="D23" s="46">
        <v>57539.39</v>
      </c>
      <c r="E23" s="47">
        <v>232.47271877761</v>
      </c>
      <c r="F23" s="46">
        <v>31000</v>
      </c>
      <c r="G23" s="47">
        <v>187.92264206694</v>
      </c>
      <c r="H23" s="46">
        <v>39500</v>
      </c>
      <c r="I23" s="47">
        <v>205.73146664504</v>
      </c>
      <c r="J23" s="46">
        <v>66500</v>
      </c>
      <c r="K23" s="47">
        <v>194.24573865546</v>
      </c>
      <c r="L23" s="46">
        <v>91424.13</v>
      </c>
      <c r="M23" s="47">
        <v>228.56135196808</v>
      </c>
      <c r="N23" s="46">
        <v>137000</v>
      </c>
      <c r="O23" s="47">
        <v>196.12654348279</v>
      </c>
      <c r="P23" s="46">
        <v>133500</v>
      </c>
      <c r="Q23" s="47">
        <v>208.38296421512999</v>
      </c>
      <c r="R23" s="46">
        <v>110000</v>
      </c>
      <c r="S23" s="47">
        <v>200.58743879395999</v>
      </c>
      <c r="T23" s="46">
        <v>471924.13</v>
      </c>
      <c r="U23" s="47">
        <v>206.91695337236001</v>
      </c>
    </row>
    <row r="24" spans="1:21" x14ac:dyDescent="0.2">
      <c r="A24" s="45" t="s">
        <v>35</v>
      </c>
      <c r="B24" s="46">
        <v>36</v>
      </c>
      <c r="C24" s="47">
        <v>805.07504166667002</v>
      </c>
      <c r="D24" s="46" t="s">
        <v>51</v>
      </c>
      <c r="E24" s="47" t="s">
        <v>51</v>
      </c>
      <c r="F24" s="46">
        <v>36</v>
      </c>
      <c r="G24" s="47">
        <v>828.95860000000005</v>
      </c>
      <c r="H24" s="46" t="s">
        <v>51</v>
      </c>
      <c r="I24" s="47" t="s">
        <v>51</v>
      </c>
      <c r="J24" s="46">
        <v>36</v>
      </c>
      <c r="K24" s="47">
        <v>828.26790000000005</v>
      </c>
      <c r="L24" s="46">
        <v>36</v>
      </c>
      <c r="M24" s="47">
        <v>805.07504166667002</v>
      </c>
      <c r="N24" s="46">
        <v>72</v>
      </c>
      <c r="O24" s="47">
        <v>828.61324999999999</v>
      </c>
      <c r="P24" s="46">
        <v>36</v>
      </c>
      <c r="Q24" s="47">
        <v>827.53579999999999</v>
      </c>
      <c r="R24" s="46">
        <v>36</v>
      </c>
      <c r="S24" s="47">
        <v>825.71019999999999</v>
      </c>
      <c r="T24" s="46">
        <v>180</v>
      </c>
      <c r="U24" s="47">
        <v>823.10950833333004</v>
      </c>
    </row>
    <row r="25" spans="1:21" x14ac:dyDescent="0.2">
      <c r="B25" s="48"/>
      <c r="D25" s="48"/>
      <c r="F25" s="48"/>
      <c r="H25" s="48"/>
      <c r="J25" s="48"/>
      <c r="L25" s="48"/>
      <c r="N25" s="48"/>
      <c r="P25" s="48"/>
      <c r="R25" s="48"/>
      <c r="T25" s="48"/>
    </row>
    <row r="39" outlineLevel="1" x14ac:dyDescent="0.2"/>
    <row r="44" outlineLevel="1" x14ac:dyDescent="0.2"/>
    <row r="46" outlineLevel="1" x14ac:dyDescent="0.2"/>
  </sheetData>
  <mergeCells count="11">
    <mergeCell ref="T2:U2"/>
    <mergeCell ref="A1:U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0866141732283472" right="0.70866141732283472" top="0.74803149606299213" bottom="0.74803149606299213" header="0.31496062992125984" footer="0.31496062992125984"/>
  <pageSetup scale="45" orientation="landscape" r:id="rId1"/>
  <customProperties>
    <customPr name="Epm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0C81-8D94-48A8-917A-77269CA46A4B}">
  <sheetPr>
    <tabColor theme="5" tint="0.39997558519241921"/>
    <pageSetUpPr fitToPage="1"/>
  </sheetPr>
  <dimension ref="A1:AP21"/>
  <sheetViews>
    <sheetView zoomScaleNormal="100" workbookViewId="0">
      <selection sqref="A1:N1"/>
    </sheetView>
  </sheetViews>
  <sheetFormatPr baseColWidth="10" defaultColWidth="9.1640625" defaultRowHeight="15" x14ac:dyDescent="0.2"/>
  <cols>
    <col min="1" max="1" width="10.33203125" customWidth="1"/>
    <col min="2" max="14" width="13.5" customWidth="1"/>
    <col min="15" max="15" width="10.33203125" customWidth="1"/>
    <col min="16" max="28" width="13.5" customWidth="1"/>
    <col min="29" max="29" width="10.33203125" customWidth="1"/>
    <col min="30" max="42" width="13.5" customWidth="1"/>
  </cols>
  <sheetData>
    <row r="1" spans="1:42" ht="27" x14ac:dyDescent="0.45">
      <c r="A1" s="66" t="s">
        <v>54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 t="str">
        <f>A1</f>
        <v>Two Year Rail Billings Forecast, by Grade - Nutrien</v>
      </c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 t="str">
        <f>A1</f>
        <v>Two Year Rail Billings Forecast, by Grade - Nutrien</v>
      </c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</row>
    <row r="2" spans="1:42" s="2" customFormat="1" ht="21.75" customHeight="1" x14ac:dyDescent="0.35">
      <c r="A2" s="49"/>
      <c r="B2" s="70" t="s">
        <v>36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49"/>
      <c r="P2" s="70" t="s">
        <v>37</v>
      </c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49"/>
      <c r="AD2" s="70" t="s">
        <v>38</v>
      </c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</row>
    <row r="3" spans="1:42" ht="34.5" customHeight="1" x14ac:dyDescent="0.2">
      <c r="A3" s="3"/>
      <c r="B3" s="50">
        <v>43831</v>
      </c>
      <c r="C3" s="50">
        <v>43862</v>
      </c>
      <c r="D3" s="50">
        <v>43891</v>
      </c>
      <c r="E3" s="50">
        <v>43922</v>
      </c>
      <c r="F3" s="50">
        <v>43952</v>
      </c>
      <c r="G3" s="50">
        <v>43983</v>
      </c>
      <c r="H3" s="50">
        <v>44013</v>
      </c>
      <c r="I3" s="50">
        <v>44044</v>
      </c>
      <c r="J3" s="50">
        <v>44075</v>
      </c>
      <c r="K3" s="50">
        <v>44105</v>
      </c>
      <c r="L3" s="50">
        <v>44136</v>
      </c>
      <c r="M3" s="50">
        <v>44166</v>
      </c>
      <c r="N3" s="69" t="s">
        <v>39</v>
      </c>
      <c r="O3" s="3"/>
      <c r="P3" s="50">
        <v>44197</v>
      </c>
      <c r="Q3" s="50">
        <v>44228</v>
      </c>
      <c r="R3" s="50">
        <v>44256</v>
      </c>
      <c r="S3" s="50">
        <v>44287</v>
      </c>
      <c r="T3" s="50">
        <v>44317</v>
      </c>
      <c r="U3" s="50">
        <v>44348</v>
      </c>
      <c r="V3" s="50">
        <v>44378</v>
      </c>
      <c r="W3" s="50">
        <v>44409</v>
      </c>
      <c r="X3" s="50">
        <v>44440</v>
      </c>
      <c r="Y3" s="50">
        <v>44470</v>
      </c>
      <c r="Z3" s="50">
        <v>44501</v>
      </c>
      <c r="AA3" s="50">
        <v>44531</v>
      </c>
      <c r="AB3" s="69" t="s">
        <v>40</v>
      </c>
      <c r="AC3" s="3"/>
      <c r="AD3" s="50">
        <v>44562</v>
      </c>
      <c r="AE3" s="50">
        <v>44593</v>
      </c>
      <c r="AF3" s="50">
        <v>44621</v>
      </c>
      <c r="AG3" s="51">
        <v>44652</v>
      </c>
      <c r="AH3" s="51">
        <v>44682</v>
      </c>
      <c r="AI3" s="51">
        <v>44713</v>
      </c>
      <c r="AJ3" s="51">
        <v>44743</v>
      </c>
      <c r="AK3" s="51">
        <v>44774</v>
      </c>
      <c r="AL3" s="51">
        <v>44805</v>
      </c>
      <c r="AM3" s="51">
        <v>44835</v>
      </c>
      <c r="AN3" s="51">
        <v>44866</v>
      </c>
      <c r="AO3" s="51">
        <v>44896</v>
      </c>
      <c r="AP3" s="69" t="s">
        <v>41</v>
      </c>
    </row>
    <row r="4" spans="1:42" ht="18" x14ac:dyDescent="0.35">
      <c r="A4" s="3"/>
      <c r="B4" s="52" t="s">
        <v>42</v>
      </c>
      <c r="C4" s="52" t="s">
        <v>42</v>
      </c>
      <c r="D4" s="52" t="s">
        <v>42</v>
      </c>
      <c r="E4" s="52" t="s">
        <v>42</v>
      </c>
      <c r="F4" s="52" t="s">
        <v>42</v>
      </c>
      <c r="G4" s="52" t="s">
        <v>42</v>
      </c>
      <c r="H4" s="52" t="s">
        <v>42</v>
      </c>
      <c r="I4" s="52" t="s">
        <v>42</v>
      </c>
      <c r="J4" s="52" t="s">
        <v>42</v>
      </c>
      <c r="K4" s="52" t="s">
        <v>42</v>
      </c>
      <c r="L4" s="52" t="s">
        <v>42</v>
      </c>
      <c r="M4" s="52" t="s">
        <v>42</v>
      </c>
      <c r="N4" s="69"/>
      <c r="O4" s="3"/>
      <c r="P4" s="52" t="s">
        <v>42</v>
      </c>
      <c r="Q4" s="52" t="s">
        <v>42</v>
      </c>
      <c r="R4" s="52" t="s">
        <v>42</v>
      </c>
      <c r="S4" s="52" t="s">
        <v>42</v>
      </c>
      <c r="T4" s="52" t="s">
        <v>42</v>
      </c>
      <c r="U4" s="52" t="s">
        <v>42</v>
      </c>
      <c r="V4" s="52" t="s">
        <v>42</v>
      </c>
      <c r="W4" s="52" t="s">
        <v>42</v>
      </c>
      <c r="X4" s="52" t="s">
        <v>42</v>
      </c>
      <c r="Y4" s="52" t="s">
        <v>42</v>
      </c>
      <c r="Z4" s="52" t="s">
        <v>42</v>
      </c>
      <c r="AA4" s="52" t="s">
        <v>42</v>
      </c>
      <c r="AB4" s="69"/>
      <c r="AC4" s="3"/>
      <c r="AD4" s="52" t="s">
        <v>42</v>
      </c>
      <c r="AE4" s="52" t="s">
        <v>42</v>
      </c>
      <c r="AF4" s="52" t="s">
        <v>42</v>
      </c>
      <c r="AG4" s="53" t="s">
        <v>42</v>
      </c>
      <c r="AH4" s="53" t="s">
        <v>42</v>
      </c>
      <c r="AI4" s="53" t="s">
        <v>42</v>
      </c>
      <c r="AJ4" s="53" t="s">
        <v>42</v>
      </c>
      <c r="AK4" s="53" t="s">
        <v>42</v>
      </c>
      <c r="AL4" s="53" t="s">
        <v>42</v>
      </c>
      <c r="AM4" s="53" t="s">
        <v>42</v>
      </c>
      <c r="AN4" s="53" t="s">
        <v>42</v>
      </c>
      <c r="AO4" s="53" t="s">
        <v>42</v>
      </c>
      <c r="AP4" s="69"/>
    </row>
    <row r="5" spans="1:42" x14ac:dyDescent="0.2">
      <c r="A5" s="42" t="s">
        <v>4</v>
      </c>
      <c r="B5" s="54">
        <f t="shared" ref="B5:M5" si="0">SUM(B6,B13)</f>
        <v>416568.60800000001</v>
      </c>
      <c r="C5" s="54">
        <f t="shared" si="0"/>
        <v>520513.74700000003</v>
      </c>
      <c r="D5" s="54">
        <f t="shared" si="0"/>
        <v>793224.90800000005</v>
      </c>
      <c r="E5" s="54">
        <f t="shared" si="0"/>
        <v>799805.5</v>
      </c>
      <c r="F5" s="54">
        <f t="shared" si="0"/>
        <v>850588.5</v>
      </c>
      <c r="G5" s="54">
        <f t="shared" si="0"/>
        <v>802703.5</v>
      </c>
      <c r="H5" s="54">
        <f t="shared" si="0"/>
        <v>806244</v>
      </c>
      <c r="I5" s="54">
        <f t="shared" si="0"/>
        <v>823078</v>
      </c>
      <c r="J5" s="54">
        <f t="shared" si="0"/>
        <v>820035</v>
      </c>
      <c r="K5" s="54">
        <f t="shared" si="0"/>
        <v>672151</v>
      </c>
      <c r="L5" s="54">
        <f t="shared" si="0"/>
        <v>407183</v>
      </c>
      <c r="M5" s="54">
        <f t="shared" si="0"/>
        <v>265657</v>
      </c>
      <c r="N5" s="55">
        <f>SUM(B5:M5)</f>
        <v>7977752.7630000003</v>
      </c>
      <c r="O5" s="42" t="s">
        <v>4</v>
      </c>
      <c r="P5" s="54">
        <f t="shared" ref="P5:AA5" si="1">SUM(P6,P13)</f>
        <v>509058.44990727573</v>
      </c>
      <c r="Q5" s="54">
        <f t="shared" si="1"/>
        <v>631642.83984863781</v>
      </c>
      <c r="R5" s="54">
        <f t="shared" si="1"/>
        <v>778250.71221548389</v>
      </c>
      <c r="S5" s="54">
        <f t="shared" si="1"/>
        <v>747904.87398730195</v>
      </c>
      <c r="T5" s="54">
        <f t="shared" si="1"/>
        <v>774472.83992592129</v>
      </c>
      <c r="U5" s="54">
        <f t="shared" si="1"/>
        <v>741183.85548571707</v>
      </c>
      <c r="V5" s="54">
        <f t="shared" si="1"/>
        <v>871499.9803311876</v>
      </c>
      <c r="W5" s="54">
        <f t="shared" si="1"/>
        <v>747979.47080956097</v>
      </c>
      <c r="X5" s="54">
        <f t="shared" si="1"/>
        <v>718576.52032695699</v>
      </c>
      <c r="Y5" s="54">
        <f t="shared" si="1"/>
        <v>679379.87391710631</v>
      </c>
      <c r="Z5" s="54">
        <f t="shared" si="1"/>
        <v>630718.10029873438</v>
      </c>
      <c r="AA5" s="54">
        <f t="shared" si="1"/>
        <v>529957.09881291259</v>
      </c>
      <c r="AB5" s="55">
        <f t="shared" ref="AB5:AB13" si="2">SUM(P5:AA5)</f>
        <v>8360624.615866797</v>
      </c>
      <c r="AC5" s="42" t="s">
        <v>4</v>
      </c>
      <c r="AD5" s="54">
        <f>SUM(AD6,AD13)</f>
        <v>509058.44990727573</v>
      </c>
      <c r="AE5" s="54">
        <f>SUM(AE6,AE13)</f>
        <v>631642.83984863781</v>
      </c>
      <c r="AF5" s="54">
        <f>SUM(AF6,AF13)</f>
        <v>778250.71221548389</v>
      </c>
      <c r="AG5" s="56">
        <f t="shared" ref="AG5:AO5" si="3">SUM(AG6,AG13)</f>
        <v>0</v>
      </c>
      <c r="AH5" s="56">
        <f t="shared" si="3"/>
        <v>0</v>
      </c>
      <c r="AI5" s="56">
        <f t="shared" si="3"/>
        <v>0</v>
      </c>
      <c r="AJ5" s="56">
        <f t="shared" si="3"/>
        <v>0</v>
      </c>
      <c r="AK5" s="56">
        <f t="shared" si="3"/>
        <v>0</v>
      </c>
      <c r="AL5" s="56">
        <f t="shared" si="3"/>
        <v>0</v>
      </c>
      <c r="AM5" s="56">
        <f t="shared" si="3"/>
        <v>0</v>
      </c>
      <c r="AN5" s="56">
        <f t="shared" si="3"/>
        <v>0</v>
      </c>
      <c r="AO5" s="56">
        <f t="shared" si="3"/>
        <v>0</v>
      </c>
      <c r="AP5" s="55">
        <f>SUM(AD5:AO5)</f>
        <v>1918952.0019713973</v>
      </c>
    </row>
    <row r="6" spans="1:42" x14ac:dyDescent="0.2">
      <c r="A6" s="43" t="s">
        <v>6</v>
      </c>
      <c r="B6" s="57">
        <f>SUM(B7:B12)</f>
        <v>139635.86799999999</v>
      </c>
      <c r="C6" s="57">
        <f t="shared" ref="C6:M6" si="4">SUM(C7:C12)</f>
        <v>256068.11000000004</v>
      </c>
      <c r="D6" s="57">
        <f t="shared" si="4"/>
        <v>307081.35100000002</v>
      </c>
      <c r="E6" s="57">
        <f t="shared" si="4"/>
        <v>341402</v>
      </c>
      <c r="F6" s="57">
        <f t="shared" si="4"/>
        <v>387365</v>
      </c>
      <c r="G6" s="57">
        <f t="shared" si="4"/>
        <v>125261.5</v>
      </c>
      <c r="H6" s="57">
        <f t="shared" si="4"/>
        <v>287630</v>
      </c>
      <c r="I6" s="57">
        <f t="shared" si="4"/>
        <v>293436</v>
      </c>
      <c r="J6" s="57">
        <f t="shared" si="4"/>
        <v>423679.5</v>
      </c>
      <c r="K6" s="57">
        <f t="shared" si="4"/>
        <v>256078.5</v>
      </c>
      <c r="L6" s="57">
        <f t="shared" si="4"/>
        <v>176205</v>
      </c>
      <c r="M6" s="57">
        <f t="shared" si="4"/>
        <v>118081</v>
      </c>
      <c r="N6" s="58">
        <f>SUM(B6:M6)</f>
        <v>3111923.8289999999</v>
      </c>
      <c r="O6" s="43" t="s">
        <v>6</v>
      </c>
      <c r="P6" s="57">
        <f>SUM(P7:P12)</f>
        <v>167001.81277552899</v>
      </c>
      <c r="Q6" s="57">
        <f>SUM(Q7:Q12)</f>
        <v>187618.38736585053</v>
      </c>
      <c r="R6" s="57">
        <f>SUM(R7:R12)</f>
        <v>360284.80462052597</v>
      </c>
      <c r="S6" s="57">
        <f t="shared" ref="S6:AA6" si="5">SUM(S7:S12)</f>
        <v>298562.96261165739</v>
      </c>
      <c r="T6" s="57">
        <f t="shared" si="5"/>
        <v>319802.51701690129</v>
      </c>
      <c r="U6" s="57">
        <f t="shared" si="5"/>
        <v>296125.98977572098</v>
      </c>
      <c r="V6" s="57">
        <f t="shared" si="5"/>
        <v>409419.27317653102</v>
      </c>
      <c r="W6" s="57">
        <f t="shared" si="5"/>
        <v>384811.51701690099</v>
      </c>
      <c r="X6" s="57">
        <f t="shared" si="5"/>
        <v>324672.48418482102</v>
      </c>
      <c r="Y6" s="57">
        <f t="shared" si="5"/>
        <v>253006.06049097099</v>
      </c>
      <c r="Z6" s="57">
        <f t="shared" si="5"/>
        <v>308303.52480560401</v>
      </c>
      <c r="AA6" s="57">
        <f t="shared" si="5"/>
        <v>233501.86615898702</v>
      </c>
      <c r="AB6" s="58">
        <f t="shared" si="2"/>
        <v>3543111.2</v>
      </c>
      <c r="AC6" s="43" t="s">
        <v>6</v>
      </c>
      <c r="AD6" s="57">
        <f>SUM(AD7:AD12)</f>
        <v>167001.81277552899</v>
      </c>
      <c r="AE6" s="57">
        <f>SUM(AE7:AE12)</f>
        <v>187618.38736585053</v>
      </c>
      <c r="AF6" s="57">
        <f>SUM(AF7:AF12)</f>
        <v>360284.80462052597</v>
      </c>
      <c r="AG6" s="59">
        <f>SUM(AG7:AG12)</f>
        <v>0</v>
      </c>
      <c r="AH6" s="59">
        <f t="shared" ref="AH6:AO6" si="6">SUM(AH7:AH12)</f>
        <v>0</v>
      </c>
      <c r="AI6" s="59">
        <f t="shared" si="6"/>
        <v>0</v>
      </c>
      <c r="AJ6" s="59">
        <f t="shared" si="6"/>
        <v>0</v>
      </c>
      <c r="AK6" s="59">
        <f t="shared" si="6"/>
        <v>0</v>
      </c>
      <c r="AL6" s="59">
        <f t="shared" si="6"/>
        <v>0</v>
      </c>
      <c r="AM6" s="59">
        <f t="shared" si="6"/>
        <v>0</v>
      </c>
      <c r="AN6" s="59">
        <f t="shared" si="6"/>
        <v>0</v>
      </c>
      <c r="AO6" s="59">
        <f t="shared" si="6"/>
        <v>0</v>
      </c>
      <c r="AP6" s="58">
        <f t="shared" ref="AP6:AP21" si="7">SUM(AD6:AO6)</f>
        <v>714905.00476190541</v>
      </c>
    </row>
    <row r="7" spans="1:42" x14ac:dyDescent="0.2">
      <c r="A7" s="60" t="s">
        <v>20</v>
      </c>
      <c r="B7" s="61">
        <v>0</v>
      </c>
      <c r="C7" s="61">
        <v>0</v>
      </c>
      <c r="D7" s="61">
        <v>0</v>
      </c>
      <c r="E7" s="61">
        <v>0</v>
      </c>
      <c r="F7" s="61">
        <v>15000</v>
      </c>
      <c r="G7" s="61">
        <v>12523.5</v>
      </c>
      <c r="H7" s="61">
        <v>50539</v>
      </c>
      <c r="I7" s="61">
        <v>10000</v>
      </c>
      <c r="J7" s="61">
        <v>22338</v>
      </c>
      <c r="K7" s="61">
        <v>0</v>
      </c>
      <c r="L7" s="61">
        <v>10000</v>
      </c>
      <c r="M7" s="61">
        <v>0</v>
      </c>
      <c r="N7" s="62">
        <f>SUM(B7:M7)</f>
        <v>120400.5</v>
      </c>
      <c r="O7" s="60" t="s">
        <v>20</v>
      </c>
      <c r="P7" s="61">
        <v>11168.5</v>
      </c>
      <c r="Q7" s="61">
        <v>20741.5</v>
      </c>
      <c r="R7" s="61">
        <v>6382</v>
      </c>
      <c r="S7" s="61">
        <v>33505.5</v>
      </c>
      <c r="T7" s="61">
        <v>9573</v>
      </c>
      <c r="U7" s="61">
        <v>0</v>
      </c>
      <c r="V7" s="61">
        <v>0</v>
      </c>
      <c r="W7" s="61">
        <v>6382</v>
      </c>
      <c r="X7" s="61">
        <v>27123.5</v>
      </c>
      <c r="Y7" s="61">
        <v>0</v>
      </c>
      <c r="Z7" s="61">
        <v>47865</v>
      </c>
      <c r="AA7" s="61">
        <v>0</v>
      </c>
      <c r="AB7" s="62">
        <f t="shared" si="2"/>
        <v>162741</v>
      </c>
      <c r="AC7" s="60" t="s">
        <v>20</v>
      </c>
      <c r="AD7" s="61">
        <v>11168.5</v>
      </c>
      <c r="AE7" s="61">
        <v>20741.5</v>
      </c>
      <c r="AF7" s="61">
        <v>6382</v>
      </c>
      <c r="AG7" s="63">
        <v>0</v>
      </c>
      <c r="AH7" s="63">
        <v>0</v>
      </c>
      <c r="AI7" s="63">
        <v>0</v>
      </c>
      <c r="AJ7" s="63">
        <v>0</v>
      </c>
      <c r="AK7" s="63">
        <v>0</v>
      </c>
      <c r="AL7" s="63">
        <v>0</v>
      </c>
      <c r="AM7" s="63">
        <v>0</v>
      </c>
      <c r="AN7" s="63">
        <v>0</v>
      </c>
      <c r="AO7" s="63">
        <v>0</v>
      </c>
      <c r="AP7" s="62">
        <f>SUM(AD7:AO7)</f>
        <v>38292</v>
      </c>
    </row>
    <row r="8" spans="1:42" x14ac:dyDescent="0.2">
      <c r="A8" s="60" t="s">
        <v>23</v>
      </c>
      <c r="B8" s="61">
        <v>13983.191999999999</v>
      </c>
      <c r="C8" s="61">
        <v>9742.8009999999995</v>
      </c>
      <c r="D8" s="61">
        <v>31838.498</v>
      </c>
      <c r="E8" s="61">
        <v>6003</v>
      </c>
      <c r="F8" s="61">
        <v>8073</v>
      </c>
      <c r="G8" s="61">
        <v>7659</v>
      </c>
      <c r="H8" s="61">
        <v>0</v>
      </c>
      <c r="I8" s="61">
        <v>29704.5</v>
      </c>
      <c r="J8" s="61">
        <v>7000</v>
      </c>
      <c r="K8" s="61">
        <v>8000</v>
      </c>
      <c r="L8" s="61">
        <v>17077.5</v>
      </c>
      <c r="M8" s="61">
        <v>0</v>
      </c>
      <c r="N8" s="62">
        <f>SUM(B8:M8)</f>
        <v>139081.49099999998</v>
      </c>
      <c r="O8" s="60" t="s">
        <v>23</v>
      </c>
      <c r="P8" s="61">
        <v>10000</v>
      </c>
      <c r="Q8" s="61">
        <v>24900</v>
      </c>
      <c r="R8" s="61">
        <v>7000</v>
      </c>
      <c r="S8" s="61">
        <v>6000</v>
      </c>
      <c r="T8" s="61">
        <v>12800</v>
      </c>
      <c r="U8" s="61">
        <v>6000</v>
      </c>
      <c r="V8" s="61">
        <v>0</v>
      </c>
      <c r="W8" s="61">
        <v>24000</v>
      </c>
      <c r="X8" s="61">
        <v>7000</v>
      </c>
      <c r="Y8" s="61">
        <v>0</v>
      </c>
      <c r="Z8" s="61">
        <v>11500</v>
      </c>
      <c r="AA8" s="61">
        <v>12800</v>
      </c>
      <c r="AB8" s="62">
        <f t="shared" si="2"/>
        <v>122000</v>
      </c>
      <c r="AC8" s="60" t="s">
        <v>23</v>
      </c>
      <c r="AD8" s="61">
        <v>10000</v>
      </c>
      <c r="AE8" s="61">
        <v>24900</v>
      </c>
      <c r="AF8" s="61">
        <v>7000</v>
      </c>
      <c r="AG8" s="63">
        <v>0</v>
      </c>
      <c r="AH8" s="63">
        <v>0</v>
      </c>
      <c r="AI8" s="63">
        <v>0</v>
      </c>
      <c r="AJ8" s="63">
        <v>0</v>
      </c>
      <c r="AK8" s="63">
        <v>0</v>
      </c>
      <c r="AL8" s="63">
        <v>0</v>
      </c>
      <c r="AM8" s="63">
        <v>0</v>
      </c>
      <c r="AN8" s="63">
        <v>0</v>
      </c>
      <c r="AO8" s="63">
        <v>0</v>
      </c>
      <c r="AP8" s="62">
        <f>SUM(AD8:AO8)</f>
        <v>41900</v>
      </c>
    </row>
    <row r="9" spans="1:42" x14ac:dyDescent="0.2">
      <c r="A9" s="60" t="s">
        <v>55</v>
      </c>
      <c r="B9" s="61">
        <v>0</v>
      </c>
      <c r="C9" s="61">
        <v>0</v>
      </c>
      <c r="D9" s="61">
        <v>42511.017000000007</v>
      </c>
      <c r="E9" s="61">
        <v>0</v>
      </c>
      <c r="F9" s="61">
        <v>21217.5</v>
      </c>
      <c r="G9" s="61">
        <v>0</v>
      </c>
      <c r="H9" s="61">
        <v>21217.5</v>
      </c>
      <c r="I9" s="61">
        <v>21217.5</v>
      </c>
      <c r="J9" s="61">
        <v>21217.5</v>
      </c>
      <c r="K9" s="61">
        <v>0</v>
      </c>
      <c r="L9" s="61">
        <v>21217.5</v>
      </c>
      <c r="M9" s="61">
        <v>0</v>
      </c>
      <c r="N9" s="62">
        <f t="shared" ref="N9:N21" si="8">SUM(B9:M9)</f>
        <v>148598.51699999999</v>
      </c>
      <c r="O9" s="60" t="s">
        <v>55</v>
      </c>
      <c r="P9" s="61">
        <v>21000</v>
      </c>
      <c r="Q9" s="61">
        <v>0</v>
      </c>
      <c r="R9" s="61">
        <v>21000</v>
      </c>
      <c r="S9" s="61">
        <v>0</v>
      </c>
      <c r="T9" s="61">
        <v>21000</v>
      </c>
      <c r="U9" s="61">
        <v>0</v>
      </c>
      <c r="V9" s="61">
        <v>21000</v>
      </c>
      <c r="W9" s="61">
        <v>21000</v>
      </c>
      <c r="X9" s="61">
        <v>21000</v>
      </c>
      <c r="Y9" s="61">
        <v>0</v>
      </c>
      <c r="Z9" s="61">
        <v>21000</v>
      </c>
      <c r="AA9" s="61">
        <v>0</v>
      </c>
      <c r="AB9" s="62">
        <f t="shared" si="2"/>
        <v>147000</v>
      </c>
      <c r="AC9" s="60" t="s">
        <v>55</v>
      </c>
      <c r="AD9" s="61">
        <v>21000</v>
      </c>
      <c r="AE9" s="61">
        <v>0</v>
      </c>
      <c r="AF9" s="61">
        <v>21000</v>
      </c>
      <c r="AG9" s="63">
        <v>0</v>
      </c>
      <c r="AH9" s="63">
        <v>0</v>
      </c>
      <c r="AI9" s="63">
        <v>0</v>
      </c>
      <c r="AJ9" s="63">
        <v>0</v>
      </c>
      <c r="AK9" s="63">
        <v>0</v>
      </c>
      <c r="AL9" s="63">
        <v>0</v>
      </c>
      <c r="AM9" s="63">
        <v>0</v>
      </c>
      <c r="AN9" s="63">
        <v>0</v>
      </c>
      <c r="AO9" s="63">
        <v>0</v>
      </c>
      <c r="AP9" s="62">
        <f t="shared" si="7"/>
        <v>42000</v>
      </c>
    </row>
    <row r="10" spans="1:42" x14ac:dyDescent="0.2">
      <c r="A10" s="60" t="s">
        <v>56</v>
      </c>
      <c r="B10" s="61">
        <v>0</v>
      </c>
      <c r="C10" s="61">
        <v>0</v>
      </c>
      <c r="D10" s="61">
        <v>0</v>
      </c>
      <c r="E10" s="61">
        <v>0</v>
      </c>
      <c r="F10" s="61">
        <v>0</v>
      </c>
      <c r="G10" s="61">
        <v>0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2">
        <f>SUM(B10:M10)</f>
        <v>0</v>
      </c>
      <c r="O10" s="60" t="s">
        <v>56</v>
      </c>
      <c r="P10" s="61">
        <v>0</v>
      </c>
      <c r="Q10" s="61">
        <v>0</v>
      </c>
      <c r="R10" s="61">
        <v>0</v>
      </c>
      <c r="S10" s="61">
        <v>0</v>
      </c>
      <c r="T10" s="61">
        <v>0</v>
      </c>
      <c r="U10" s="61">
        <v>0</v>
      </c>
      <c r="V10" s="61">
        <v>0</v>
      </c>
      <c r="W10" s="61">
        <v>0</v>
      </c>
      <c r="X10" s="61">
        <v>0</v>
      </c>
      <c r="Y10" s="61">
        <v>0</v>
      </c>
      <c r="Z10" s="61">
        <v>0</v>
      </c>
      <c r="AA10" s="61">
        <v>0</v>
      </c>
      <c r="AB10" s="62">
        <f t="shared" si="2"/>
        <v>0</v>
      </c>
      <c r="AC10" s="60" t="s">
        <v>56</v>
      </c>
      <c r="AD10" s="61">
        <v>0</v>
      </c>
      <c r="AE10" s="61">
        <v>0</v>
      </c>
      <c r="AF10" s="61">
        <v>0</v>
      </c>
      <c r="AG10" s="63">
        <v>0</v>
      </c>
      <c r="AH10" s="63">
        <v>0</v>
      </c>
      <c r="AI10" s="63">
        <v>0</v>
      </c>
      <c r="AJ10" s="63">
        <v>0</v>
      </c>
      <c r="AK10" s="63">
        <v>0</v>
      </c>
      <c r="AL10" s="63">
        <v>0</v>
      </c>
      <c r="AM10" s="63">
        <v>0</v>
      </c>
      <c r="AN10" s="63">
        <v>0</v>
      </c>
      <c r="AO10" s="63">
        <v>0</v>
      </c>
      <c r="AP10" s="62">
        <f>SUM(AD10:AO10)</f>
        <v>0</v>
      </c>
    </row>
    <row r="11" spans="1:42" x14ac:dyDescent="0.2">
      <c r="A11" s="60" t="s">
        <v>19</v>
      </c>
      <c r="B11" s="61">
        <v>51673.217999999993</v>
      </c>
      <c r="C11" s="61">
        <v>151147.59300000002</v>
      </c>
      <c r="D11" s="61">
        <v>165613.07100000003</v>
      </c>
      <c r="E11" s="61">
        <v>142889.5</v>
      </c>
      <c r="F11" s="61">
        <v>232970</v>
      </c>
      <c r="G11" s="61">
        <v>68072</v>
      </c>
      <c r="H11" s="61">
        <v>177829</v>
      </c>
      <c r="I11" s="61">
        <v>152969</v>
      </c>
      <c r="J11" s="61">
        <v>336925</v>
      </c>
      <c r="K11" s="61">
        <v>198548</v>
      </c>
      <c r="L11" s="61">
        <v>93532</v>
      </c>
      <c r="M11" s="61">
        <v>74682</v>
      </c>
      <c r="N11" s="62">
        <f>SUM(B11:M11)</f>
        <v>1846850.382</v>
      </c>
      <c r="O11" s="60" t="s">
        <v>19</v>
      </c>
      <c r="P11" s="61">
        <v>62467.912775528996</v>
      </c>
      <c r="Q11" s="61">
        <v>98579.287365850527</v>
      </c>
      <c r="R11" s="61">
        <v>248249.00462052599</v>
      </c>
      <c r="S11" s="61">
        <v>159498.26261165738</v>
      </c>
      <c r="T11" s="61">
        <v>196654.51701690126</v>
      </c>
      <c r="U11" s="61">
        <v>200346.38977572101</v>
      </c>
      <c r="V11" s="61">
        <v>350127.27317653102</v>
      </c>
      <c r="W11" s="61">
        <v>268654.51701690099</v>
      </c>
      <c r="X11" s="61">
        <v>233171.584184821</v>
      </c>
      <c r="Y11" s="61">
        <v>203226.46049097099</v>
      </c>
      <c r="Z11" s="61">
        <v>191561.12480560399</v>
      </c>
      <c r="AA11" s="61">
        <v>162304.26615898701</v>
      </c>
      <c r="AB11" s="62">
        <f t="shared" si="2"/>
        <v>2374840.6</v>
      </c>
      <c r="AC11" s="60" t="s">
        <v>19</v>
      </c>
      <c r="AD11" s="61">
        <v>62467.912775528996</v>
      </c>
      <c r="AE11" s="61">
        <v>98579.287365850527</v>
      </c>
      <c r="AF11" s="61">
        <v>248249.00462052599</v>
      </c>
      <c r="AG11" s="63">
        <v>0</v>
      </c>
      <c r="AH11" s="63">
        <v>0</v>
      </c>
      <c r="AI11" s="63">
        <v>0</v>
      </c>
      <c r="AJ11" s="63">
        <v>0</v>
      </c>
      <c r="AK11" s="63">
        <v>0</v>
      </c>
      <c r="AL11" s="63">
        <v>0</v>
      </c>
      <c r="AM11" s="63">
        <v>0</v>
      </c>
      <c r="AN11" s="63">
        <v>0</v>
      </c>
      <c r="AO11" s="63">
        <v>0</v>
      </c>
      <c r="AP11" s="62">
        <f>SUM(AD11:AO11)</f>
        <v>409296.20476190548</v>
      </c>
    </row>
    <row r="12" spans="1:42" x14ac:dyDescent="0.2">
      <c r="A12" s="60" t="s">
        <v>18</v>
      </c>
      <c r="B12" s="61">
        <v>73979.457999999999</v>
      </c>
      <c r="C12" s="61">
        <v>95177.716</v>
      </c>
      <c r="D12" s="61">
        <v>67118.764999999999</v>
      </c>
      <c r="E12" s="61">
        <v>192509.5</v>
      </c>
      <c r="F12" s="61">
        <v>110104.5</v>
      </c>
      <c r="G12" s="61">
        <v>37007</v>
      </c>
      <c r="H12" s="61">
        <v>38044.5</v>
      </c>
      <c r="I12" s="61">
        <v>79545</v>
      </c>
      <c r="J12" s="61">
        <v>36199</v>
      </c>
      <c r="K12" s="61">
        <v>49530.5</v>
      </c>
      <c r="L12" s="61">
        <v>34378</v>
      </c>
      <c r="M12" s="61">
        <v>43399</v>
      </c>
      <c r="N12" s="62">
        <f t="shared" si="8"/>
        <v>856992.93900000001</v>
      </c>
      <c r="O12" s="60" t="s">
        <v>18</v>
      </c>
      <c r="P12" s="61">
        <v>62365.4</v>
      </c>
      <c r="Q12" s="61">
        <v>43397.599999999999</v>
      </c>
      <c r="R12" s="61">
        <v>77653.8</v>
      </c>
      <c r="S12" s="61">
        <v>99559.2</v>
      </c>
      <c r="T12" s="61">
        <v>79775</v>
      </c>
      <c r="U12" s="61">
        <v>89779.6</v>
      </c>
      <c r="V12" s="61">
        <v>38292</v>
      </c>
      <c r="W12" s="61">
        <v>64775</v>
      </c>
      <c r="X12" s="61">
        <v>36377.4</v>
      </c>
      <c r="Y12" s="61">
        <v>49779.6</v>
      </c>
      <c r="Z12" s="61">
        <v>36377.4</v>
      </c>
      <c r="AA12" s="61">
        <v>58397.599999999999</v>
      </c>
      <c r="AB12" s="62">
        <f t="shared" si="2"/>
        <v>736529.6</v>
      </c>
      <c r="AC12" s="60" t="s">
        <v>18</v>
      </c>
      <c r="AD12" s="61">
        <v>62365.4</v>
      </c>
      <c r="AE12" s="61">
        <v>43397.599999999999</v>
      </c>
      <c r="AF12" s="61">
        <v>77653.8</v>
      </c>
      <c r="AG12" s="63">
        <v>0</v>
      </c>
      <c r="AH12" s="63">
        <v>0</v>
      </c>
      <c r="AI12" s="63">
        <v>0</v>
      </c>
      <c r="AJ12" s="63">
        <v>0</v>
      </c>
      <c r="AK12" s="63">
        <v>0</v>
      </c>
      <c r="AL12" s="63">
        <v>0</v>
      </c>
      <c r="AM12" s="63">
        <v>0</v>
      </c>
      <c r="AN12" s="63">
        <v>0</v>
      </c>
      <c r="AO12" s="63">
        <v>0</v>
      </c>
      <c r="AP12" s="62">
        <f t="shared" si="7"/>
        <v>183416.8</v>
      </c>
    </row>
    <row r="13" spans="1:42" x14ac:dyDescent="0.2">
      <c r="A13" s="43" t="s">
        <v>7</v>
      </c>
      <c r="B13" s="57">
        <f t="shared" ref="B13:M13" si="9">SUM(B14:B21)</f>
        <v>276932.74</v>
      </c>
      <c r="C13" s="57">
        <f t="shared" si="9"/>
        <v>264445.63699999999</v>
      </c>
      <c r="D13" s="57">
        <f t="shared" si="9"/>
        <v>486143.55700000003</v>
      </c>
      <c r="E13" s="57">
        <f t="shared" si="9"/>
        <v>458403.5</v>
      </c>
      <c r="F13" s="57">
        <f t="shared" si="9"/>
        <v>463223.5</v>
      </c>
      <c r="G13" s="57">
        <f t="shared" si="9"/>
        <v>677442</v>
      </c>
      <c r="H13" s="57">
        <f t="shared" si="9"/>
        <v>518614</v>
      </c>
      <c r="I13" s="57">
        <f t="shared" si="9"/>
        <v>529642</v>
      </c>
      <c r="J13" s="57">
        <f t="shared" si="9"/>
        <v>396355.5</v>
      </c>
      <c r="K13" s="57">
        <f t="shared" si="9"/>
        <v>416072.5</v>
      </c>
      <c r="L13" s="57">
        <f t="shared" si="9"/>
        <v>230978</v>
      </c>
      <c r="M13" s="57">
        <f t="shared" si="9"/>
        <v>147576</v>
      </c>
      <c r="N13" s="58">
        <f t="shared" si="8"/>
        <v>4865828.9340000004</v>
      </c>
      <c r="O13" s="43" t="s">
        <v>7</v>
      </c>
      <c r="P13" s="57">
        <f t="shared" ref="P13:AA13" si="10">SUM(P14:P21)</f>
        <v>342056.63713174674</v>
      </c>
      <c r="Q13" s="57">
        <f t="shared" si="10"/>
        <v>444024.45248278731</v>
      </c>
      <c r="R13" s="57">
        <f t="shared" si="10"/>
        <v>417965.90759495785</v>
      </c>
      <c r="S13" s="57">
        <f t="shared" si="10"/>
        <v>449341.91137564462</v>
      </c>
      <c r="T13" s="57">
        <f t="shared" si="10"/>
        <v>454670.32290902006</v>
      </c>
      <c r="U13" s="57">
        <f t="shared" si="10"/>
        <v>445057.86570999603</v>
      </c>
      <c r="V13" s="57">
        <f t="shared" si="10"/>
        <v>462080.70715465664</v>
      </c>
      <c r="W13" s="57">
        <f t="shared" si="10"/>
        <v>363167.95379266003</v>
      </c>
      <c r="X13" s="57">
        <f t="shared" si="10"/>
        <v>393904.03614213597</v>
      </c>
      <c r="Y13" s="57">
        <f t="shared" si="10"/>
        <v>426373.81342613534</v>
      </c>
      <c r="Z13" s="57">
        <f t="shared" si="10"/>
        <v>322414.57549313037</v>
      </c>
      <c r="AA13" s="57">
        <f t="shared" si="10"/>
        <v>296455.23265392554</v>
      </c>
      <c r="AB13" s="58">
        <f t="shared" si="2"/>
        <v>4817513.4158667959</v>
      </c>
      <c r="AC13" s="43" t="s">
        <v>7</v>
      </c>
      <c r="AD13" s="57">
        <f t="shared" ref="AD13:AO13" si="11">SUM(AD14:AD21)</f>
        <v>342056.63713174674</v>
      </c>
      <c r="AE13" s="57">
        <f t="shared" si="11"/>
        <v>444024.45248278731</v>
      </c>
      <c r="AF13" s="57">
        <f t="shared" si="11"/>
        <v>417965.90759495785</v>
      </c>
      <c r="AG13" s="59">
        <f t="shared" si="11"/>
        <v>0</v>
      </c>
      <c r="AH13" s="59">
        <f t="shared" si="11"/>
        <v>0</v>
      </c>
      <c r="AI13" s="59">
        <f t="shared" si="11"/>
        <v>0</v>
      </c>
      <c r="AJ13" s="59">
        <f t="shared" si="11"/>
        <v>0</v>
      </c>
      <c r="AK13" s="59">
        <f t="shared" si="11"/>
        <v>0</v>
      </c>
      <c r="AL13" s="59">
        <f t="shared" si="11"/>
        <v>0</v>
      </c>
      <c r="AM13" s="59">
        <f t="shared" si="11"/>
        <v>0</v>
      </c>
      <c r="AN13" s="59">
        <f t="shared" si="11"/>
        <v>0</v>
      </c>
      <c r="AO13" s="59">
        <f t="shared" si="11"/>
        <v>0</v>
      </c>
      <c r="AP13" s="58">
        <f t="shared" si="7"/>
        <v>1204046.9972094919</v>
      </c>
    </row>
    <row r="14" spans="1:42" x14ac:dyDescent="0.2">
      <c r="A14" s="60" t="s">
        <v>27</v>
      </c>
      <c r="B14" s="61">
        <v>0</v>
      </c>
      <c r="C14" s="61">
        <v>4965.9579999999996</v>
      </c>
      <c r="D14" s="61">
        <v>3459.7370000000001</v>
      </c>
      <c r="E14" s="61">
        <v>0</v>
      </c>
      <c r="F14" s="61">
        <v>0</v>
      </c>
      <c r="G14" s="61">
        <v>5000</v>
      </c>
      <c r="H14" s="61">
        <v>0</v>
      </c>
      <c r="I14" s="61">
        <v>4000</v>
      </c>
      <c r="J14" s="61">
        <v>0</v>
      </c>
      <c r="K14" s="61">
        <v>0</v>
      </c>
      <c r="L14" s="61">
        <v>5510</v>
      </c>
      <c r="M14" s="61">
        <v>0</v>
      </c>
      <c r="N14" s="62">
        <f t="shared" si="8"/>
        <v>22935.695</v>
      </c>
      <c r="O14" s="60" t="s">
        <v>27</v>
      </c>
      <c r="P14" s="61">
        <v>0</v>
      </c>
      <c r="Q14" s="61">
        <v>5000</v>
      </c>
      <c r="R14" s="61">
        <v>0</v>
      </c>
      <c r="S14" s="61">
        <v>5000</v>
      </c>
      <c r="T14" s="61">
        <v>0</v>
      </c>
      <c r="U14" s="61">
        <v>5000</v>
      </c>
      <c r="V14" s="61">
        <v>0</v>
      </c>
      <c r="W14" s="61">
        <v>5500</v>
      </c>
      <c r="X14" s="61">
        <v>0</v>
      </c>
      <c r="Y14" s="61">
        <v>0</v>
      </c>
      <c r="Z14" s="61">
        <v>8000</v>
      </c>
      <c r="AA14" s="61">
        <v>0</v>
      </c>
      <c r="AB14" s="62">
        <v>25500</v>
      </c>
      <c r="AC14" s="60" t="s">
        <v>27</v>
      </c>
      <c r="AD14" s="61">
        <v>0</v>
      </c>
      <c r="AE14" s="61">
        <v>5000</v>
      </c>
      <c r="AF14" s="61">
        <v>0</v>
      </c>
      <c r="AG14" s="63">
        <v>0</v>
      </c>
      <c r="AH14" s="63">
        <v>0</v>
      </c>
      <c r="AI14" s="63">
        <v>0</v>
      </c>
      <c r="AJ14" s="63">
        <v>0</v>
      </c>
      <c r="AK14" s="63">
        <v>0</v>
      </c>
      <c r="AL14" s="63">
        <v>0</v>
      </c>
      <c r="AM14" s="63">
        <v>0</v>
      </c>
      <c r="AN14" s="63">
        <v>0</v>
      </c>
      <c r="AO14" s="63">
        <v>0</v>
      </c>
      <c r="AP14" s="62">
        <f t="shared" si="7"/>
        <v>5000</v>
      </c>
    </row>
    <row r="15" spans="1:42" x14ac:dyDescent="0.2">
      <c r="A15" s="60" t="s">
        <v>29</v>
      </c>
      <c r="B15" s="61">
        <v>163211.27899999998</v>
      </c>
      <c r="C15" s="61">
        <v>164563.37</v>
      </c>
      <c r="D15" s="61">
        <v>254909.97900000002</v>
      </c>
      <c r="E15" s="61">
        <v>262236.5</v>
      </c>
      <c r="F15" s="61">
        <v>309112</v>
      </c>
      <c r="G15" s="61">
        <v>428267</v>
      </c>
      <c r="H15" s="61">
        <v>338057</v>
      </c>
      <c r="I15" s="61">
        <v>301962</v>
      </c>
      <c r="J15" s="61">
        <v>230978</v>
      </c>
      <c r="K15" s="61">
        <v>226411.5</v>
      </c>
      <c r="L15" s="61">
        <v>70954</v>
      </c>
      <c r="M15" s="61">
        <v>32367</v>
      </c>
      <c r="N15" s="62">
        <f t="shared" si="8"/>
        <v>2783029.628</v>
      </c>
      <c r="O15" s="60" t="s">
        <v>29</v>
      </c>
      <c r="P15" s="61">
        <v>147149.0141559694</v>
      </c>
      <c r="Q15" s="61">
        <v>221134.615696894</v>
      </c>
      <c r="R15" s="61">
        <v>207055.11367282353</v>
      </c>
      <c r="S15" s="61">
        <v>256781.68127389692</v>
      </c>
      <c r="T15" s="61">
        <v>308688.22105943004</v>
      </c>
      <c r="U15" s="61">
        <v>310670.78620936198</v>
      </c>
      <c r="V15" s="61">
        <v>265648.44920149364</v>
      </c>
      <c r="W15" s="61">
        <v>215389.21435058801</v>
      </c>
      <c r="X15" s="61">
        <v>184929.57371918199</v>
      </c>
      <c r="Y15" s="61">
        <v>170018.04918956899</v>
      </c>
      <c r="Z15" s="61">
        <v>133999.088275683</v>
      </c>
      <c r="AA15" s="61">
        <v>123595.1580443662</v>
      </c>
      <c r="AB15" s="62">
        <v>2272758.9648492574</v>
      </c>
      <c r="AC15" s="60" t="s">
        <v>29</v>
      </c>
      <c r="AD15" s="61">
        <v>147149.0141559694</v>
      </c>
      <c r="AE15" s="61">
        <v>221134.615696894</v>
      </c>
      <c r="AF15" s="61">
        <v>207055.11367282353</v>
      </c>
      <c r="AG15" s="63">
        <v>0</v>
      </c>
      <c r="AH15" s="63">
        <v>0</v>
      </c>
      <c r="AI15" s="63">
        <v>0</v>
      </c>
      <c r="AJ15" s="63">
        <v>0</v>
      </c>
      <c r="AK15" s="63">
        <v>0</v>
      </c>
      <c r="AL15" s="63">
        <v>0</v>
      </c>
      <c r="AM15" s="63">
        <v>0</v>
      </c>
      <c r="AN15" s="63">
        <v>0</v>
      </c>
      <c r="AO15" s="63">
        <v>0</v>
      </c>
      <c r="AP15" s="62">
        <f t="shared" si="7"/>
        <v>575338.74352568691</v>
      </c>
    </row>
    <row r="16" spans="1:42" x14ac:dyDescent="0.2">
      <c r="A16" s="60" t="s">
        <v>35</v>
      </c>
      <c r="B16" s="61">
        <v>0</v>
      </c>
      <c r="C16" s="61">
        <v>0</v>
      </c>
      <c r="D16" s="61">
        <v>0</v>
      </c>
      <c r="E16" s="61">
        <v>36</v>
      </c>
      <c r="F16" s="61">
        <v>0</v>
      </c>
      <c r="G16" s="61">
        <v>36</v>
      </c>
      <c r="H16" s="61">
        <v>0</v>
      </c>
      <c r="I16" s="61">
        <v>0</v>
      </c>
      <c r="J16" s="61">
        <v>36</v>
      </c>
      <c r="K16" s="61">
        <v>0</v>
      </c>
      <c r="L16" s="61">
        <v>0</v>
      </c>
      <c r="M16" s="61">
        <v>36</v>
      </c>
      <c r="N16" s="62">
        <f t="shared" si="8"/>
        <v>144</v>
      </c>
      <c r="O16" s="60" t="s">
        <v>35</v>
      </c>
      <c r="P16" s="61">
        <v>0</v>
      </c>
      <c r="Q16" s="61">
        <v>0</v>
      </c>
      <c r="R16" s="61">
        <v>36</v>
      </c>
      <c r="S16" s="61">
        <v>0</v>
      </c>
      <c r="T16" s="61">
        <v>0</v>
      </c>
      <c r="U16" s="61">
        <v>36</v>
      </c>
      <c r="V16" s="61">
        <v>0</v>
      </c>
      <c r="W16" s="61">
        <v>0</v>
      </c>
      <c r="X16" s="61">
        <v>36</v>
      </c>
      <c r="Y16" s="61">
        <v>0</v>
      </c>
      <c r="Z16" s="61">
        <v>0</v>
      </c>
      <c r="AA16" s="61">
        <v>36</v>
      </c>
      <c r="AB16" s="62">
        <v>144</v>
      </c>
      <c r="AC16" s="60" t="s">
        <v>35</v>
      </c>
      <c r="AD16" s="61">
        <v>0</v>
      </c>
      <c r="AE16" s="61">
        <v>0</v>
      </c>
      <c r="AF16" s="61">
        <v>36</v>
      </c>
      <c r="AG16" s="63">
        <v>0</v>
      </c>
      <c r="AH16" s="63">
        <v>0</v>
      </c>
      <c r="AI16" s="63">
        <v>0</v>
      </c>
      <c r="AJ16" s="63">
        <v>0</v>
      </c>
      <c r="AK16" s="63">
        <v>0</v>
      </c>
      <c r="AL16" s="63">
        <v>0</v>
      </c>
      <c r="AM16" s="63">
        <v>0</v>
      </c>
      <c r="AN16" s="63">
        <v>0</v>
      </c>
      <c r="AO16" s="63">
        <v>0</v>
      </c>
      <c r="AP16" s="62">
        <f t="shared" si="7"/>
        <v>36</v>
      </c>
    </row>
    <row r="17" spans="1:42" x14ac:dyDescent="0.2">
      <c r="A17" s="60" t="s">
        <v>33</v>
      </c>
      <c r="B17" s="61">
        <v>14562.477999999999</v>
      </c>
      <c r="C17" s="61">
        <v>19140.883000000002</v>
      </c>
      <c r="D17" s="61">
        <v>22586.215</v>
      </c>
      <c r="E17" s="61">
        <v>36225</v>
      </c>
      <c r="F17" s="61">
        <v>51750</v>
      </c>
      <c r="G17" s="61">
        <v>31671</v>
      </c>
      <c r="H17" s="61">
        <v>25668</v>
      </c>
      <c r="I17" s="61">
        <v>49771.5</v>
      </c>
      <c r="J17" s="61">
        <v>25668</v>
      </c>
      <c r="K17" s="61">
        <v>14142</v>
      </c>
      <c r="L17" s="61">
        <v>9642</v>
      </c>
      <c r="M17" s="61">
        <v>33342</v>
      </c>
      <c r="N17" s="62">
        <f t="shared" si="8"/>
        <v>334169.076</v>
      </c>
      <c r="O17" s="60" t="s">
        <v>33</v>
      </c>
      <c r="P17" s="61">
        <v>20000</v>
      </c>
      <c r="Q17" s="61">
        <v>35300</v>
      </c>
      <c r="R17" s="61">
        <v>30500</v>
      </c>
      <c r="S17" s="61">
        <v>36000</v>
      </c>
      <c r="T17" s="61">
        <v>18600</v>
      </c>
      <c r="U17" s="61">
        <v>10000</v>
      </c>
      <c r="V17" s="61">
        <v>20000</v>
      </c>
      <c r="W17" s="61">
        <v>27700</v>
      </c>
      <c r="X17" s="61">
        <v>38000</v>
      </c>
      <c r="Y17" s="61">
        <v>21000</v>
      </c>
      <c r="Z17" s="61">
        <v>30500</v>
      </c>
      <c r="AA17" s="61">
        <v>19200</v>
      </c>
      <c r="AB17" s="62">
        <v>296800</v>
      </c>
      <c r="AC17" s="60" t="s">
        <v>33</v>
      </c>
      <c r="AD17" s="61">
        <v>20000</v>
      </c>
      <c r="AE17" s="61">
        <v>35300</v>
      </c>
      <c r="AF17" s="61">
        <v>30500</v>
      </c>
      <c r="AG17" s="63">
        <v>0</v>
      </c>
      <c r="AH17" s="63">
        <v>0</v>
      </c>
      <c r="AI17" s="63">
        <v>0</v>
      </c>
      <c r="AJ17" s="63">
        <v>0</v>
      </c>
      <c r="AK17" s="63">
        <v>0</v>
      </c>
      <c r="AL17" s="63">
        <v>0</v>
      </c>
      <c r="AM17" s="63">
        <v>0</v>
      </c>
      <c r="AN17" s="63">
        <v>0</v>
      </c>
      <c r="AO17" s="63">
        <v>0</v>
      </c>
      <c r="AP17" s="62">
        <f t="shared" si="7"/>
        <v>85800</v>
      </c>
    </row>
    <row r="18" spans="1:42" x14ac:dyDescent="0.2">
      <c r="A18" s="60" t="s">
        <v>31</v>
      </c>
      <c r="B18" s="61">
        <v>22934.787</v>
      </c>
      <c r="C18" s="61">
        <v>17645.205999999998</v>
      </c>
      <c r="D18" s="61">
        <v>28845.775000000001</v>
      </c>
      <c r="E18" s="61">
        <v>25875</v>
      </c>
      <c r="F18" s="61">
        <v>21010.5</v>
      </c>
      <c r="G18" s="61">
        <v>20000</v>
      </c>
      <c r="H18" s="61">
        <v>20000</v>
      </c>
      <c r="I18" s="61">
        <v>26289</v>
      </c>
      <c r="J18" s="61">
        <v>28048.5</v>
      </c>
      <c r="K18" s="61">
        <v>33120</v>
      </c>
      <c r="L18" s="61">
        <v>0</v>
      </c>
      <c r="M18" s="61">
        <v>10867.5</v>
      </c>
      <c r="N18" s="62">
        <f t="shared" si="8"/>
        <v>254636.26800000001</v>
      </c>
      <c r="O18" s="60" t="s">
        <v>31</v>
      </c>
      <c r="P18" s="61">
        <v>30000</v>
      </c>
      <c r="Q18" s="61">
        <v>28300</v>
      </c>
      <c r="R18" s="61">
        <v>23700</v>
      </c>
      <c r="S18" s="61">
        <v>30000</v>
      </c>
      <c r="T18" s="61">
        <v>35500</v>
      </c>
      <c r="U18" s="61">
        <v>20000</v>
      </c>
      <c r="V18" s="61">
        <v>20000</v>
      </c>
      <c r="W18" s="61">
        <v>19200</v>
      </c>
      <c r="X18" s="61">
        <v>10000</v>
      </c>
      <c r="Y18" s="61">
        <v>31000</v>
      </c>
      <c r="Z18" s="61">
        <v>0</v>
      </c>
      <c r="AA18" s="61">
        <v>35500</v>
      </c>
      <c r="AB18" s="62">
        <v>283200</v>
      </c>
      <c r="AC18" s="60" t="s">
        <v>31</v>
      </c>
      <c r="AD18" s="61">
        <v>30000</v>
      </c>
      <c r="AE18" s="61">
        <v>28300</v>
      </c>
      <c r="AF18" s="61">
        <v>23700</v>
      </c>
      <c r="AG18" s="63">
        <v>0</v>
      </c>
      <c r="AH18" s="63">
        <v>0</v>
      </c>
      <c r="AI18" s="63">
        <v>0</v>
      </c>
      <c r="AJ18" s="63">
        <v>0</v>
      </c>
      <c r="AK18" s="63">
        <v>0</v>
      </c>
      <c r="AL18" s="63">
        <v>0</v>
      </c>
      <c r="AM18" s="63">
        <v>0</v>
      </c>
      <c r="AN18" s="63">
        <v>0</v>
      </c>
      <c r="AO18" s="63">
        <v>0</v>
      </c>
      <c r="AP18" s="62">
        <f t="shared" si="7"/>
        <v>82000</v>
      </c>
    </row>
    <row r="19" spans="1:42" x14ac:dyDescent="0.2">
      <c r="A19" s="60" t="s">
        <v>28</v>
      </c>
      <c r="B19" s="61">
        <v>0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2">
        <f>SUM(B19:M19)</f>
        <v>0</v>
      </c>
      <c r="O19" s="60" t="s">
        <v>28</v>
      </c>
      <c r="P19" s="61">
        <v>0</v>
      </c>
      <c r="Q19" s="61">
        <v>0</v>
      </c>
      <c r="R19" s="61">
        <v>0</v>
      </c>
      <c r="S19" s="61">
        <v>0</v>
      </c>
      <c r="T19" s="61">
        <v>0</v>
      </c>
      <c r="U19" s="61">
        <v>0</v>
      </c>
      <c r="V19" s="61">
        <v>0</v>
      </c>
      <c r="W19" s="61">
        <v>0</v>
      </c>
      <c r="X19" s="61">
        <v>0</v>
      </c>
      <c r="Y19" s="61">
        <v>0</v>
      </c>
      <c r="Z19" s="61">
        <v>0</v>
      </c>
      <c r="AA19" s="61">
        <v>0</v>
      </c>
      <c r="AB19" s="62">
        <v>0</v>
      </c>
      <c r="AC19" s="60" t="s">
        <v>28</v>
      </c>
      <c r="AD19" s="61">
        <v>0</v>
      </c>
      <c r="AE19" s="61">
        <v>0</v>
      </c>
      <c r="AF19" s="61">
        <v>0</v>
      </c>
      <c r="AG19" s="63">
        <v>0</v>
      </c>
      <c r="AH19" s="63">
        <v>0</v>
      </c>
      <c r="AI19" s="63">
        <v>0</v>
      </c>
      <c r="AJ19" s="63">
        <v>0</v>
      </c>
      <c r="AK19" s="63">
        <v>0</v>
      </c>
      <c r="AL19" s="63">
        <v>0</v>
      </c>
      <c r="AM19" s="63">
        <v>0</v>
      </c>
      <c r="AN19" s="63">
        <v>0</v>
      </c>
      <c r="AO19" s="63">
        <v>0</v>
      </c>
      <c r="AP19" s="62">
        <f>SUM(AD19:AO19)</f>
        <v>0</v>
      </c>
    </row>
    <row r="20" spans="1:42" x14ac:dyDescent="0.2">
      <c r="A20" s="60" t="s">
        <v>57</v>
      </c>
      <c r="B20" s="61">
        <v>9208.4670000000006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  <c r="N20" s="62">
        <f t="shared" si="8"/>
        <v>9208.4670000000006</v>
      </c>
      <c r="O20" s="60" t="s">
        <v>57</v>
      </c>
      <c r="P20" s="61">
        <v>0</v>
      </c>
      <c r="Q20" s="61">
        <v>0</v>
      </c>
      <c r="R20" s="61">
        <v>0</v>
      </c>
      <c r="S20" s="61">
        <v>0</v>
      </c>
      <c r="T20" s="61">
        <v>0</v>
      </c>
      <c r="U20" s="61">
        <v>0</v>
      </c>
      <c r="V20" s="61">
        <v>0</v>
      </c>
      <c r="W20" s="61">
        <v>0</v>
      </c>
      <c r="X20" s="61">
        <v>0</v>
      </c>
      <c r="Y20" s="61">
        <v>0</v>
      </c>
      <c r="Z20" s="61">
        <v>0</v>
      </c>
      <c r="AA20" s="61">
        <v>0</v>
      </c>
      <c r="AB20" s="62">
        <v>0</v>
      </c>
      <c r="AC20" s="60" t="s">
        <v>57</v>
      </c>
      <c r="AD20" s="61">
        <v>0</v>
      </c>
      <c r="AE20" s="61">
        <v>0</v>
      </c>
      <c r="AF20" s="61">
        <v>0</v>
      </c>
      <c r="AG20" s="63">
        <v>0</v>
      </c>
      <c r="AH20" s="63">
        <v>0</v>
      </c>
      <c r="AI20" s="63">
        <v>0</v>
      </c>
      <c r="AJ20" s="63">
        <v>0</v>
      </c>
      <c r="AK20" s="63">
        <v>0</v>
      </c>
      <c r="AL20" s="63">
        <v>0</v>
      </c>
      <c r="AM20" s="63">
        <v>0</v>
      </c>
      <c r="AN20" s="63">
        <v>0</v>
      </c>
      <c r="AO20" s="63">
        <v>0</v>
      </c>
      <c r="AP20" s="62">
        <f t="shared" si="7"/>
        <v>0</v>
      </c>
    </row>
    <row r="21" spans="1:42" x14ac:dyDescent="0.2">
      <c r="A21" s="60" t="s">
        <v>25</v>
      </c>
      <c r="B21" s="61">
        <v>67015.729000000007</v>
      </c>
      <c r="C21" s="61">
        <v>58130.22</v>
      </c>
      <c r="D21" s="61">
        <v>176341.851</v>
      </c>
      <c r="E21" s="61">
        <v>134031</v>
      </c>
      <c r="F21" s="61">
        <v>81351</v>
      </c>
      <c r="G21" s="61">
        <v>192468</v>
      </c>
      <c r="H21" s="61">
        <v>134889</v>
      </c>
      <c r="I21" s="61">
        <v>147619.5</v>
      </c>
      <c r="J21" s="61">
        <v>111625</v>
      </c>
      <c r="K21" s="61">
        <v>142399</v>
      </c>
      <c r="L21" s="61">
        <v>144872</v>
      </c>
      <c r="M21" s="61">
        <v>70963.5</v>
      </c>
      <c r="N21" s="62">
        <f t="shared" si="8"/>
        <v>1461705.8</v>
      </c>
      <c r="O21" s="60" t="s">
        <v>25</v>
      </c>
      <c r="P21" s="61">
        <v>144907.62297577734</v>
      </c>
      <c r="Q21" s="61">
        <v>154289.83678589333</v>
      </c>
      <c r="R21" s="61">
        <v>156674.79392213433</v>
      </c>
      <c r="S21" s="61">
        <v>121560.2301017477</v>
      </c>
      <c r="T21" s="61">
        <v>91882.101849590006</v>
      </c>
      <c r="U21" s="61">
        <v>99351.079500634034</v>
      </c>
      <c r="V21" s="61">
        <v>156432.257953163</v>
      </c>
      <c r="W21" s="61">
        <v>95378.739442071994</v>
      </c>
      <c r="X21" s="61">
        <v>160938.46242295401</v>
      </c>
      <c r="Y21" s="61">
        <v>204355.76423656635</v>
      </c>
      <c r="Z21" s="61">
        <v>149915.48721744734</v>
      </c>
      <c r="AA21" s="61">
        <v>118124.07460955932</v>
      </c>
      <c r="AB21" s="62">
        <v>1873810.451017539</v>
      </c>
      <c r="AC21" s="60" t="s">
        <v>25</v>
      </c>
      <c r="AD21" s="61">
        <v>144907.62297577734</v>
      </c>
      <c r="AE21" s="61">
        <v>154289.83678589333</v>
      </c>
      <c r="AF21" s="61">
        <v>156674.79392213433</v>
      </c>
      <c r="AG21" s="63">
        <v>0</v>
      </c>
      <c r="AH21" s="63">
        <v>0</v>
      </c>
      <c r="AI21" s="63">
        <v>0</v>
      </c>
      <c r="AJ21" s="63">
        <v>0</v>
      </c>
      <c r="AK21" s="63">
        <v>0</v>
      </c>
      <c r="AL21" s="63">
        <v>0</v>
      </c>
      <c r="AM21" s="63">
        <v>0</v>
      </c>
      <c r="AN21" s="63">
        <v>0</v>
      </c>
      <c r="AO21" s="63">
        <v>0</v>
      </c>
      <c r="AP21" s="62">
        <f t="shared" si="7"/>
        <v>455872.253683805</v>
      </c>
    </row>
  </sheetData>
  <mergeCells count="9">
    <mergeCell ref="N3:N4"/>
    <mergeCell ref="AB3:AB4"/>
    <mergeCell ref="AP3:AP4"/>
    <mergeCell ref="A1:N1"/>
    <mergeCell ref="O1:AB1"/>
    <mergeCell ref="AC1:AP1"/>
    <mergeCell ref="B2:N2"/>
    <mergeCell ref="P2:AB2"/>
    <mergeCell ref="AD2:AP2"/>
  </mergeCells>
  <pageMargins left="0.70866141732283472" right="0.70866141732283472" top="0.74803149606299213" bottom="0.74803149606299213" header="0.31496062992125984" footer="0.31496062992125984"/>
  <pageSetup scale="64" fitToWidth="3" orientation="landscape" r:id="rId1"/>
  <colBreaks count="1" manualBreakCount="1">
    <brk id="14" max="1048575" man="1"/>
  </colBreaks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B2F2C4BDC43241B713830B591D0982" ma:contentTypeVersion="12" ma:contentTypeDescription="Create a new document." ma:contentTypeScope="" ma:versionID="dcca2534df89f660edbabe0c325f0c16">
  <xsd:schema xmlns:xsd="http://www.w3.org/2001/XMLSchema" xmlns:xs="http://www.w3.org/2001/XMLSchema" xmlns:p="http://schemas.microsoft.com/office/2006/metadata/properties" xmlns:ns2="3a50a144-d77b-4747-b2dc-a6f6391df5a9" xmlns:ns3="2b0687b9-64c9-4187-a173-a9a026029f2d" targetNamespace="http://schemas.microsoft.com/office/2006/metadata/properties" ma:root="true" ma:fieldsID="d1e23fd31d2856da218abdbc7e2443d3" ns2:_="" ns3:_="">
    <xsd:import namespace="3a50a144-d77b-4747-b2dc-a6f6391df5a9"/>
    <xsd:import namespace="2b0687b9-64c9-4187-a173-a9a026029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50a144-d77b-4747-b2dc-a6f6391df5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687b9-64c9-4187-a173-a9a026029f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DB4E8B-1147-4700-AF7A-C64A4119AE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BF1C5-B63C-4C6E-8724-A5FE090545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50a144-d77b-4747-b2dc-a6f6391df5a9"/>
    <ds:schemaRef ds:uri="2b0687b9-64c9-4187-a173-a9a026029f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DB21A2-5127-47CB-8C7F-BE5777A1AF85}">
  <ds:schemaRefs>
    <ds:schemaRef ds:uri="http://schemas.microsoft.com/office/2006/metadata/properties"/>
    <ds:schemaRef ds:uri="http://purl.org/dc/elements/1.1/"/>
    <ds:schemaRef ds:uri="2b0687b9-64c9-4187-a173-a9a026029f2d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a50a144-d77b-4747-b2dc-a6f6391df5a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Region</vt:lpstr>
      <vt:lpstr>Country</vt:lpstr>
      <vt:lpstr>Grade</vt:lpstr>
      <vt:lpstr>Rail Billings - Nutrien</vt:lpstr>
      <vt:lpstr>Country!Print_Area</vt:lpstr>
      <vt:lpstr>Grade!Print_Area</vt:lpstr>
      <vt:lpstr>Region!Print_Area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2020-03-05T16:14:59Z</dcterms:created>
  <dcterms:modified xsi:type="dcterms:W3CDTF">2022-06-28T16:29:27Z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0x0101005AB2F2C4BDC43241B713830B591D0982</vt:lpwstr>
  </property>
</Properties>
</file>