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filterPrivacy="1" defaultThemeVersion="166925"/>
  <xr:revisionPtr revIDLastSave="1" documentId="8_{E2143DE1-AAE4-4FDE-B2D5-528DB208F2D5}" xr6:coauthVersionLast="47" xr6:coauthVersionMax="47" xr10:uidLastSave="{8FEAFAB8-0741-5D47-A11A-C85863A208BC}"/>
  <bookViews>
    <workbookView xWindow="0" yWindow="0" windowWidth="25600" windowHeight="16000" xr2:uid="{DAEEFF96-29D7-4AC2-AD4C-DBF40A47873B}"/>
  </bookViews>
  <sheets>
    <sheet name="Region" sheetId="1" r:id="rId1"/>
    <sheet name="Country" sheetId="2" r:id="rId2"/>
    <sheet name="Grade" sheetId="3" r:id="rId3"/>
    <sheet name="Rail Billings - Nutrien" sheetId="5" r:id="rId4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1">Country!$A$1:$V$12</definedName>
    <definedName name="_xlnm.Print_Area" localSheetId="2">Grade!$A$1:$U$24</definedName>
    <definedName name="_xlnm.Print_Area" localSheetId="0">Region!$A$1:$W$37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1" i="5" l="1"/>
  <c r="N21" i="5"/>
  <c r="AP20" i="5"/>
  <c r="N20" i="5"/>
  <c r="AP19" i="5"/>
  <c r="N19" i="5"/>
  <c r="AP18" i="5"/>
  <c r="N18" i="5"/>
  <c r="AP17" i="5"/>
  <c r="N17" i="5"/>
  <c r="AP16" i="5"/>
  <c r="N16" i="5"/>
  <c r="AP15" i="5"/>
  <c r="N15" i="5"/>
  <c r="AP14" i="5"/>
  <c r="N14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P13" i="5" s="1"/>
  <c r="AA13" i="5"/>
  <c r="Z13" i="5"/>
  <c r="Y13" i="5"/>
  <c r="X13" i="5"/>
  <c r="W13" i="5"/>
  <c r="V13" i="5"/>
  <c r="U13" i="5"/>
  <c r="T13" i="5"/>
  <c r="S13" i="5"/>
  <c r="R13" i="5"/>
  <c r="Q13" i="5"/>
  <c r="AB13" i="5" s="1"/>
  <c r="P13" i="5"/>
  <c r="M13" i="5"/>
  <c r="L13" i="5"/>
  <c r="K13" i="5"/>
  <c r="J13" i="5"/>
  <c r="I13" i="5"/>
  <c r="H13" i="5"/>
  <c r="G13" i="5"/>
  <c r="F13" i="5"/>
  <c r="E13" i="5"/>
  <c r="D13" i="5"/>
  <c r="C13" i="5"/>
  <c r="B13" i="5"/>
  <c r="N13" i="5" s="1"/>
  <c r="AP12" i="5"/>
  <c r="AB12" i="5"/>
  <c r="N12" i="5"/>
  <c r="AP11" i="5"/>
  <c r="AB11" i="5"/>
  <c r="N11" i="5"/>
  <c r="AP10" i="5"/>
  <c r="AB10" i="5"/>
  <c r="N10" i="5"/>
  <c r="AP9" i="5"/>
  <c r="AB9" i="5"/>
  <c r="N9" i="5"/>
  <c r="AP8" i="5"/>
  <c r="AB8" i="5"/>
  <c r="N8" i="5"/>
  <c r="AP7" i="5"/>
  <c r="AB7" i="5"/>
  <c r="N7" i="5"/>
  <c r="AO6" i="5"/>
  <c r="AN6" i="5"/>
  <c r="AM6" i="5"/>
  <c r="AM5" i="5" s="1"/>
  <c r="AL6" i="5"/>
  <c r="AK6" i="5"/>
  <c r="AJ6" i="5"/>
  <c r="AJ5" i="5" s="1"/>
  <c r="AI6" i="5"/>
  <c r="AH6" i="5"/>
  <c r="AG6" i="5"/>
  <c r="AF6" i="5"/>
  <c r="AE6" i="5"/>
  <c r="AE5" i="5" s="1"/>
  <c r="AP5" i="5" s="1"/>
  <c r="AD6" i="5"/>
  <c r="AP6" i="5" s="1"/>
  <c r="AA6" i="5"/>
  <c r="AA5" i="5" s="1"/>
  <c r="Z6" i="5"/>
  <c r="Y6" i="5"/>
  <c r="X6" i="5"/>
  <c r="W6" i="5"/>
  <c r="V6" i="5"/>
  <c r="V5" i="5" s="1"/>
  <c r="U6" i="5"/>
  <c r="T6" i="5"/>
  <c r="S6" i="5"/>
  <c r="S5" i="5" s="1"/>
  <c r="R6" i="5"/>
  <c r="R5" i="5" s="1"/>
  <c r="Q6" i="5"/>
  <c r="P6" i="5"/>
  <c r="AB6" i="5" s="1"/>
  <c r="M6" i="5"/>
  <c r="M5" i="5" s="1"/>
  <c r="L6" i="5"/>
  <c r="K6" i="5"/>
  <c r="J6" i="5"/>
  <c r="J5" i="5" s="1"/>
  <c r="I6" i="5"/>
  <c r="I5" i="5" s="1"/>
  <c r="H6" i="5"/>
  <c r="G6" i="5"/>
  <c r="F6" i="5"/>
  <c r="E6" i="5"/>
  <c r="E5" i="5" s="1"/>
  <c r="D6" i="5"/>
  <c r="C6" i="5"/>
  <c r="B6" i="5"/>
  <c r="N6" i="5" s="1"/>
  <c r="AO5" i="5"/>
  <c r="AN5" i="5"/>
  <c r="AL5" i="5"/>
  <c r="AK5" i="5"/>
  <c r="AI5" i="5"/>
  <c r="AH5" i="5"/>
  <c r="AG5" i="5"/>
  <c r="AF5" i="5"/>
  <c r="AD5" i="5"/>
  <c r="Z5" i="5"/>
  <c r="Y5" i="5"/>
  <c r="X5" i="5"/>
  <c r="W5" i="5"/>
  <c r="U5" i="5"/>
  <c r="T5" i="5"/>
  <c r="Q5" i="5"/>
  <c r="P5" i="5"/>
  <c r="L5" i="5"/>
  <c r="K5" i="5"/>
  <c r="H5" i="5"/>
  <c r="G5" i="5"/>
  <c r="F5" i="5"/>
  <c r="D5" i="5"/>
  <c r="C5" i="5"/>
  <c r="AC1" i="5"/>
  <c r="O1" i="5"/>
  <c r="AB5" i="5" l="1"/>
  <c r="B5" i="5"/>
  <c r="N5" i="5" s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W23" i="1"/>
  <c r="V23" i="1"/>
  <c r="V22" i="1" s="1"/>
  <c r="U23" i="1"/>
  <c r="U22" i="1" s="1"/>
  <c r="T23" i="1"/>
  <c r="S23" i="1"/>
  <c r="R23" i="1"/>
  <c r="Q23" i="1"/>
  <c r="P23" i="1"/>
  <c r="P22" i="1" s="1"/>
  <c r="O23" i="1"/>
  <c r="N23" i="1"/>
  <c r="N22" i="1" s="1"/>
  <c r="M23" i="1"/>
  <c r="M22" i="1" s="1"/>
  <c r="L23" i="1"/>
  <c r="K23" i="1"/>
  <c r="J23" i="1"/>
  <c r="I23" i="1"/>
  <c r="H23" i="1"/>
  <c r="G23" i="1"/>
  <c r="F23" i="1"/>
  <c r="F22" i="1" s="1"/>
  <c r="E23" i="1"/>
  <c r="E22" i="1" s="1"/>
  <c r="D23" i="1"/>
  <c r="R22" i="1"/>
  <c r="I22" i="1" l="1"/>
  <c r="Q22" i="1"/>
  <c r="J22" i="1"/>
  <c r="W22" i="1"/>
  <c r="H22" i="1"/>
  <c r="G22" i="1"/>
  <c r="O22" i="1"/>
  <c r="K22" i="1"/>
  <c r="S22" i="1"/>
  <c r="D22" i="1"/>
  <c r="L22" i="1"/>
  <c r="T22" i="1"/>
</calcChain>
</file>

<file path=xl/sharedStrings.xml><?xml version="1.0" encoding="utf-8"?>
<sst xmlns="http://schemas.openxmlformats.org/spreadsheetml/2006/main" count="417" uniqueCount="65">
  <si>
    <t>Netback Forecast, by Region</t>
  </si>
  <si>
    <t>mt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</si>
  <si>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</si>
  <si>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All Regions</t>
  </si>
  <si>
    <t>All_Grades</t>
  </si>
  <si>
    <t>Asia</t>
  </si>
  <si>
    <t xml:space="preserve">  STD _P</t>
  </si>
  <si>
    <t xml:space="preserve">  PRM _P</t>
  </si>
  <si>
    <t>Latin America</t>
  </si>
  <si>
    <t>Oceania</t>
  </si>
  <si>
    <t>Europe</t>
  </si>
  <si>
    <t>Africa</t>
  </si>
  <si>
    <t>Allocation %:</t>
  </si>
  <si>
    <t>Netback Forecast, by Country</t>
  </si>
  <si>
    <t>Brazil</t>
  </si>
  <si>
    <t>China</t>
  </si>
  <si>
    <t>India</t>
  </si>
  <si>
    <t>Netback Forecast, by Grade</t>
  </si>
  <si>
    <t xml:space="preserve">    ISTD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</si>
  <si>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</si>
  <si>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</si>
  <si>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</si>
  <si>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</si>
  <si>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</si>
  <si>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AGRN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</si>
  <si>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</si>
  <si>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</si>
  <si>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</si>
  <si>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</si>
  <si>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</si>
  <si>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</si>
  <si>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</si>
  <si>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</si>
  <si>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</si>
  <si>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</si>
  <si>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</si>
  <si>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>Apr-20
 Forecast</t>
  </si>
  <si>
    <t>May-20
 Forecast</t>
  </si>
  <si>
    <t>Qtr 2 2020 
Forecast</t>
  </si>
  <si>
    <t>Qtr 3 2020 
Forecast</t>
  </si>
  <si>
    <t>Qtr 4 2020 
Forecast</t>
  </si>
  <si>
    <t>2020 
Forecast</t>
  </si>
  <si>
    <t>0.00</t>
  </si>
  <si>
    <t>Jun-20
 Forecast</t>
  </si>
  <si>
    <t>Mar-20 YTD
 Actual</t>
  </si>
  <si>
    <t>Jul-20
 Forecast</t>
  </si>
  <si>
    <t>Qtr 1 2020 
Actual</t>
  </si>
  <si>
    <t>2020 Forecasted Rail Billings (MT)</t>
  </si>
  <si>
    <t>2021 Forecasted Rail Billings (MT)</t>
  </si>
  <si>
    <t>2022 Forecasted Rail Billings (MT)</t>
  </si>
  <si>
    <t>Total 
2020</t>
  </si>
  <si>
    <t>Total 
2021</t>
  </si>
  <si>
    <t>Total 
2022</t>
  </si>
  <si>
    <t>Actual</t>
  </si>
  <si>
    <t>Forecast</t>
  </si>
  <si>
    <t>Two Year Rail Billings Forecast, by Grade - Nutrien</t>
  </si>
  <si>
    <t xml:space="preserve">    IFSS</t>
  </si>
  <si>
    <t xml:space="preserve">    RSST</t>
  </si>
  <si>
    <t xml:space="preserve">    GRNS</t>
  </si>
  <si>
    <t>All_Regions</t>
  </si>
  <si>
    <t xml:space="preserve">  AS</t>
  </si>
  <si>
    <t xml:space="preserve">  LA</t>
  </si>
  <si>
    <t xml:space="preserve">  OC</t>
  </si>
  <si>
    <t xml:space="preserve">  EU</t>
  </si>
  <si>
    <t xml:space="preserve"> 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</si>
</sst>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singleAccounting"/>
      <sz val="18"/>
      <color rgb="FF2D7F66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b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i/>
      <sz val="10"/>
      <name val="Tahoma"/>
      <family val="2"/>
    </font>
    <font>
      <sz val="10"/>
      <name val="Tahom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sz val="9"/>
      <color theme="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2D7F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lightGray">
        <fgColor theme="9"/>
        <bgColor theme="1"/>
      </patternFill>
    </fill>
    <fill>
      <patternFill patternType="mediumGray">
        <fgColor theme="0" tint="-0.499984740745262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lightGray">
        <fgColor theme="9"/>
        <bgColor theme="0" tint="-4.9989318521683403E-2"/>
      </patternFill>
    </fill>
    <fill>
      <patternFill patternType="mediumGray">
        <fgColor theme="0" tint="-0.499984740745262"/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14"/>
      </bottom>
      <diagonal/>
    </border>
    <border>
      <left style="thick">
        <color theme="0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1"/>
    <xf numFmtId="0" fontId="9" fillId="0" borderId="1"/>
  </cellStyleXfs>
  <cellXfs count="76">
    <xf numFmtId="0" fontId="0" fillId="0" borderId="0" xfId="0"/>
    <xf numFmtId="0" fontId="4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4" fillId="2" borderId="0" xfId="0" applyFont="1" applyFill="1"/>
    <xf numFmtId="0" fontId="8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3" borderId="0" xfId="0" applyFont="1" applyFill="1"/>
    <xf numFmtId="0" fontId="10" fillId="3" borderId="0" xfId="5" applyFont="1" applyFill="1" applyBorder="1" applyAlignment="1">
      <alignment horizontal="left"/>
    </xf>
    <xf numFmtId="164" fontId="11" fillId="3" borderId="2" xfId="1" applyNumberFormat="1" applyFont="1" applyFill="1" applyBorder="1"/>
    <xf numFmtId="44" fontId="12" fillId="3" borderId="0" xfId="2" applyFont="1" applyFill="1" applyBorder="1"/>
    <xf numFmtId="0" fontId="13" fillId="4" borderId="0" xfId="0" applyFont="1" applyFill="1"/>
    <xf numFmtId="0" fontId="14" fillId="4" borderId="0" xfId="5" applyFont="1" applyFill="1" applyBorder="1" applyAlignment="1">
      <alignment horizontal="left"/>
    </xf>
    <xf numFmtId="164" fontId="15" fillId="4" borderId="2" xfId="1" applyNumberFormat="1" applyFont="1" applyFill="1" applyBorder="1"/>
    <xf numFmtId="44" fontId="16" fillId="4" borderId="0" xfId="2" applyFont="1" applyFill="1" applyBorder="1"/>
    <xf numFmtId="0" fontId="3" fillId="5" borderId="3" xfId="0" applyFont="1" applyFill="1" applyBorder="1"/>
    <xf numFmtId="0" fontId="10" fillId="5" borderId="4" xfId="5" applyFont="1" applyFill="1" applyBorder="1" applyAlignment="1">
      <alignment horizontal="left"/>
    </xf>
    <xf numFmtId="164" fontId="17" fillId="5" borderId="5" xfId="1" applyNumberFormat="1" applyFont="1" applyFill="1" applyBorder="1"/>
    <xf numFmtId="43" fontId="16" fillId="5" borderId="6" xfId="1" applyFont="1" applyFill="1" applyBorder="1"/>
    <xf numFmtId="0" fontId="3" fillId="5" borderId="7" xfId="0" applyFont="1" applyFill="1" applyBorder="1"/>
    <xf numFmtId="0" fontId="10" fillId="5" borderId="8" xfId="5" applyFont="1" applyFill="1" applyBorder="1" applyAlignment="1">
      <alignment horizontal="left"/>
    </xf>
    <xf numFmtId="164" fontId="17" fillId="5" borderId="9" xfId="1" applyNumberFormat="1" applyFont="1" applyFill="1" applyBorder="1"/>
    <xf numFmtId="43" fontId="16" fillId="5" borderId="10" xfId="1" applyFont="1" applyFill="1" applyBorder="1"/>
    <xf numFmtId="164" fontId="18" fillId="4" borderId="2" xfId="1" applyNumberFormat="1" applyFont="1" applyFill="1" applyBorder="1"/>
    <xf numFmtId="0" fontId="13" fillId="4" borderId="11" xfId="0" applyFont="1" applyFill="1" applyBorder="1"/>
    <xf numFmtId="0" fontId="14" fillId="4" borderId="11" xfId="5" applyFont="1" applyFill="1" applyBorder="1" applyAlignment="1">
      <alignment horizontal="left"/>
    </xf>
    <xf numFmtId="164" fontId="17" fillId="5" borderId="5" xfId="1" applyNumberFormat="1" applyFont="1" applyFill="1" applyBorder="1" applyAlignment="1">
      <alignment horizontal="right"/>
    </xf>
    <xf numFmtId="43" fontId="16" fillId="5" borderId="6" xfId="1" applyFont="1" applyFill="1" applyBorder="1" applyAlignment="1">
      <alignment horizontal="right"/>
    </xf>
    <xf numFmtId="164" fontId="18" fillId="4" borderId="2" xfId="1" applyNumberFormat="1" applyFont="1" applyFill="1" applyBorder="1" applyAlignment="1">
      <alignment horizontal="right"/>
    </xf>
    <xf numFmtId="44" fontId="16" fillId="4" borderId="0" xfId="2" applyFont="1" applyFill="1" applyBorder="1" applyAlignment="1">
      <alignment horizontal="right"/>
    </xf>
    <xf numFmtId="9" fontId="15" fillId="3" borderId="2" xfId="3" applyFont="1" applyFill="1" applyBorder="1"/>
    <xf numFmtId="9" fontId="16" fillId="3" borderId="0" xfId="3" applyFont="1" applyFill="1" applyBorder="1"/>
    <xf numFmtId="165" fontId="15" fillId="4" borderId="2" xfId="3" applyNumberFormat="1" applyFont="1" applyFill="1" applyBorder="1"/>
    <xf numFmtId="165" fontId="16" fillId="4" borderId="0" xfId="3" applyNumberFormat="1" applyFont="1" applyFill="1" applyBorder="1"/>
    <xf numFmtId="165" fontId="15" fillId="5" borderId="5" xfId="3" applyNumberFormat="1" applyFont="1" applyFill="1" applyBorder="1"/>
    <xf numFmtId="165" fontId="16" fillId="5" borderId="12" xfId="3" applyNumberFormat="1" applyFont="1" applyFill="1" applyBorder="1"/>
    <xf numFmtId="0" fontId="3" fillId="5" borderId="13" xfId="0" applyFont="1" applyFill="1" applyBorder="1"/>
    <xf numFmtId="0" fontId="10" fillId="5" borderId="14" xfId="5" applyFont="1" applyFill="1" applyBorder="1" applyAlignment="1">
      <alignment horizontal="left"/>
    </xf>
    <xf numFmtId="164" fontId="15" fillId="5" borderId="5" xfId="1" applyNumberFormat="1" applyFont="1" applyFill="1" applyBorder="1" applyAlignment="1">
      <alignment horizontal="right"/>
    </xf>
    <xf numFmtId="43" fontId="16" fillId="5" borderId="12" xfId="1" applyFont="1" applyFill="1" applyBorder="1" applyAlignment="1">
      <alignment horizontal="right"/>
    </xf>
    <xf numFmtId="164" fontId="11" fillId="3" borderId="2" xfId="1" applyNumberFormat="1" applyFont="1" applyFill="1" applyBorder="1" applyAlignment="1">
      <alignment horizontal="right"/>
    </xf>
    <xf numFmtId="44" fontId="12" fillId="3" borderId="0" xfId="2" applyFont="1" applyFill="1" applyBorder="1" applyAlignment="1">
      <alignment horizontal="right"/>
    </xf>
    <xf numFmtId="0" fontId="0" fillId="0" borderId="0" xfId="0" applyAlignment="1">
      <alignment horizontal="left"/>
    </xf>
    <xf numFmtId="0" fontId="20" fillId="3" borderId="0" xfId="5" applyFont="1" applyFill="1" applyBorder="1" applyAlignment="1">
      <alignment horizontal="left"/>
    </xf>
    <xf numFmtId="0" fontId="10" fillId="4" borderId="0" xfId="5" applyFont="1" applyFill="1" applyBorder="1" applyAlignment="1">
      <alignment horizontal="left"/>
    </xf>
    <xf numFmtId="164" fontId="15" fillId="4" borderId="2" xfId="1" applyNumberFormat="1" applyFont="1" applyFill="1" applyBorder="1" applyAlignment="1">
      <alignment horizontal="right"/>
    </xf>
    <xf numFmtId="0" fontId="10" fillId="5" borderId="15" xfId="5" applyFont="1" applyFill="1" applyBorder="1" applyAlignment="1">
      <alignment horizontal="left"/>
    </xf>
    <xf numFmtId="164" fontId="15" fillId="5" borderId="16" xfId="1" applyNumberFormat="1" applyFont="1" applyFill="1" applyBorder="1" applyAlignment="1">
      <alignment horizontal="right"/>
    </xf>
    <xf numFmtId="43" fontId="16" fillId="5" borderId="15" xfId="1" applyFont="1" applyFill="1" applyBorder="1" applyAlignment="1">
      <alignment horizontal="right"/>
    </xf>
    <xf numFmtId="0" fontId="0" fillId="0" borderId="2" xfId="0" applyBorder="1"/>
    <xf numFmtId="0" fontId="6" fillId="6" borderId="0" xfId="0" applyFont="1" applyFill="1" applyAlignment="1">
      <alignment wrapText="1"/>
    </xf>
    <xf numFmtId="166" fontId="2" fillId="2" borderId="0" xfId="0" applyNumberFormat="1" applyFont="1" applyFill="1" applyAlignment="1">
      <alignment horizontal="center"/>
    </xf>
    <xf numFmtId="166" fontId="2" fillId="8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6" fillId="8" borderId="0" xfId="0" applyNumberFormat="1" applyFont="1" applyFill="1" applyAlignment="1">
      <alignment horizontal="center"/>
    </xf>
    <xf numFmtId="164" fontId="11" fillId="3" borderId="0" xfId="1" applyNumberFormat="1" applyFont="1" applyFill="1" applyBorder="1"/>
    <xf numFmtId="164" fontId="11" fillId="9" borderId="0" xfId="1" applyNumberFormat="1" applyFont="1" applyFill="1" applyBorder="1"/>
    <xf numFmtId="164" fontId="11" fillId="10" borderId="0" xfId="1" applyNumberFormat="1" applyFont="1" applyFill="1" applyBorder="1"/>
    <xf numFmtId="164" fontId="15" fillId="4" borderId="0" xfId="1" applyNumberFormat="1" applyFont="1" applyFill="1" applyBorder="1"/>
    <xf numFmtId="164" fontId="15" fillId="11" borderId="0" xfId="1" applyNumberFormat="1" applyFont="1" applyFill="1" applyBorder="1"/>
    <xf numFmtId="164" fontId="15" fillId="12" borderId="0" xfId="1" applyNumberFormat="1" applyFont="1" applyFill="1" applyBorder="1"/>
    <xf numFmtId="0" fontId="10" fillId="5" borderId="17" xfId="5" applyFont="1" applyFill="1" applyBorder="1" applyAlignment="1">
      <alignment horizontal="left"/>
    </xf>
    <xf numFmtId="164" fontId="15" fillId="5" borderId="17" xfId="1" applyNumberFormat="1" applyFont="1" applyFill="1" applyBorder="1"/>
    <xf numFmtId="164" fontId="15" fillId="13" borderId="17" xfId="1" applyNumberFormat="1" applyFont="1" applyFill="1" applyBorder="1"/>
    <xf numFmtId="164" fontId="15" fillId="14" borderId="17" xfId="1" applyNumberFormat="1" applyFont="1" applyFill="1" applyBorder="1"/>
    <xf numFmtId="0" fontId="0" fillId="0" borderId="0" xfId="0" applyAlignment="1">
      <alignment horizontal="center"/>
    </xf>
    <xf numFmtId="0" fontId="1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5" fillId="0" borderId="0" xfId="0" applyFont="1"/>
    <xf numFmtId="166" fontId="6" fillId="7" borderId="0" xfId="0" applyNumberFormat="1" applyFont="1" applyFill="1" applyAlignment="1">
      <alignment horizontal="center" wrapText="1"/>
    </xf>
    <xf numFmtId="0" fontId="6" fillId="6" borderId="0" xfId="0" applyFont="1" applyFill="1" applyAlignment="1">
      <alignment horizontal="center" wrapText="1"/>
    </xf>
    <xf numFmtId="0" fontId="9" fillId="3" borderId="0" xfId="4" applyFill="1" applyBorder="1" applyAlignment="1">
      <alignment horizontal="left"/>
    </xf>
    <xf numFmtId="0" fontId="9" fillId="4" borderId="0" xfId="4" applyFill="1" applyBorder="1" applyAlignment="1">
      <alignment horizontal="left"/>
    </xf>
    <xf numFmtId="0" fontId="9" fillId="5" borderId="4" xfId="4" applyFill="1" applyBorder="1" applyAlignment="1">
      <alignment horizontal="left"/>
    </xf>
    <xf numFmtId="0" fontId="9" fillId="5" borderId="8" xfId="4" applyFill="1" applyBorder="1" applyAlignment="1">
      <alignment horizontal="left"/>
    </xf>
    <xf numFmtId="0" fontId="9" fillId="4" borderId="11" xfId="4" applyFill="1" applyBorder="1" applyAlignment="1">
      <alignment horizontal="left"/>
    </xf>
  </cellXfs>
  <cellStyles count="6">
    <cellStyle name="_Row1" xfId="4" xr:uid="{7C644F34-3B7D-4B45-90FA-0F8EA903216B}"/>
    <cellStyle name="_Row2" xfId="5" xr:uid="{241E1FA1-9781-4BA4-A7B7-E3DAD07684F0}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7E2E-3DDB-4113-ABB4-647F144386D1}">
  <sheetPr>
    <tabColor theme="5"/>
    <pageSetUpPr fitToPage="1"/>
  </sheetPr>
  <dimension ref="A1:AD37"/>
  <sheetViews>
    <sheetView showGridLines="0" tabSelected="1" zoomScaleNormal="100" workbookViewId="0">
      <selection activeCell="B2" sqref="B1:B1048576"/>
    </sheetView>
  </sheetViews>
  <sheetFormatPr baseColWidth="10" defaultColWidth="8.83203125" defaultRowHeight="15" outlineLevelCol="1" x14ac:dyDescent="0.2"/>
  <cols>
    <col min="1" max="1" width="14.6640625" customWidth="1"/>
    <col min="2" max="2" width="4.5" customWidth="1" outlineLevel="1"/>
    <col min="3" max="24" width="14.6640625" customWidth="1"/>
    <col min="25" max="25" width="7.5" customWidth="1"/>
    <col min="27" max="27" width="16" bestFit="1" customWidth="1"/>
    <col min="29" max="29" width="16" bestFit="1" customWidth="1"/>
    <col min="30" max="30" width="13.83203125" customWidth="1"/>
    <col min="31" max="31" width="16" bestFit="1" customWidth="1"/>
  </cols>
  <sheetData>
    <row r="1" spans="1:30" ht="27" x14ac:dyDescent="0.4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30" s="2" customFormat="1" ht="37.5" customHeight="1" x14ac:dyDescent="0.35">
      <c r="A2" s="1"/>
      <c r="B2" s="1"/>
      <c r="C2" s="1"/>
      <c r="D2" s="67" t="s">
        <v>44</v>
      </c>
      <c r="E2" s="67"/>
      <c r="F2" s="67" t="s">
        <v>36</v>
      </c>
      <c r="G2" s="67"/>
      <c r="H2" s="67" t="s">
        <v>37</v>
      </c>
      <c r="I2" s="67"/>
      <c r="J2" s="67" t="s">
        <v>43</v>
      </c>
      <c r="K2" s="67"/>
      <c r="L2" s="67" t="s">
        <v>45</v>
      </c>
      <c r="M2" s="67"/>
      <c r="N2" s="67" t="s">
        <v>46</v>
      </c>
      <c r="O2" s="67"/>
      <c r="P2" s="67" t="s">
        <v>38</v>
      </c>
      <c r="Q2" s="67"/>
      <c r="R2" s="67" t="s">
        <v>39</v>
      </c>
      <c r="S2" s="67"/>
      <c r="T2" s="67" t="s">
        <v>40</v>
      </c>
      <c r="U2" s="67"/>
      <c r="V2" s="67" t="s">
        <v>41</v>
      </c>
      <c r="W2" s="67"/>
    </row>
    <row r="3" spans="1:30" ht="18" x14ac:dyDescent="0.35">
      <c r="A3" s="3"/>
      <c r="B3" s="3"/>
      <c r="C3" s="3"/>
      <c r="D3" s="4" t="s">
        <v>1</v>
      </c>
      <c r="E3" s="5" t="s">
        <v>2</v>
      </c>
      <c r="F3" s="4" t="s">
        <v>1</v>
      </c>
      <c r="G3" s="5" t="s">
        <v>2</v>
      </c>
      <c r="H3" s="4" t="s">
        <v>1</v>
      </c>
      <c r="I3" s="5" t="s">
        <v>2</v>
      </c>
      <c r="J3" s="4" t="s">
        <v>1</v>
      </c>
      <c r="K3" s="5" t="s">
        <v>2</v>
      </c>
      <c r="L3" s="4" t="s">
        <v>1</v>
      </c>
      <c r="M3" s="5" t="s">
        <v>2</v>
      </c>
      <c r="N3" s="4" t="s">
        <v>1</v>
      </c>
      <c r="O3" s="5" t="s">
        <v>2</v>
      </c>
      <c r="P3" s="4" t="s">
        <v>1</v>
      </c>
      <c r="Q3" s="5" t="s">
        <v>2</v>
      </c>
      <c r="R3" s="4" t="s">
        <v>1</v>
      </c>
      <c r="S3" s="5" t="s">
        <v>2</v>
      </c>
      <c r="T3" s="4" t="s">
        <v>1</v>
      </c>
      <c r="U3" s="5" t="s">
        <v>2</v>
      </c>
      <c r="V3" s="4" t="s">
        <v>1</v>
      </c>
      <c r="W3" s="5" t="s">
        <v>2</v>
      </c>
      <c r="Y3" s="64"/>
      <c r="Z3" s="64"/>
      <c r="AA3" s="64"/>
      <c r="AB3" s="64"/>
      <c r="AC3" s="64"/>
      <c r="AD3" s="64"/>
    </row>
    <row r="4" spans="1:30" x14ac:dyDescent="0.2">
      <c r="A4" s="6" t="s">
        <v>3</v>
      </c>
      <c r="B4" s="71" t="s">
        <v>59</v>
      </c>
      <c r="C4" s="7" t="s">
        <v>4</v>
      </c>
      <c r="D4" s="8">
        <v>2467953.61</v>
      </c>
      <c r="E4" s="9">
        <v>175.66585578530999</v>
      </c>
      <c r="F4" s="8">
        <v>1150091.23</v>
      </c>
      <c r="G4" s="9">
        <v>142.56173938177</v>
      </c>
      <c r="H4" s="8">
        <v>1277092</v>
      </c>
      <c r="I4" s="9">
        <v>162.25614054764</v>
      </c>
      <c r="J4" s="8">
        <v>1012868</v>
      </c>
      <c r="K4" s="9">
        <v>159.44245715157001</v>
      </c>
      <c r="L4" s="8">
        <v>1197507</v>
      </c>
      <c r="M4" s="9">
        <v>151.82439161797001</v>
      </c>
      <c r="N4" s="8">
        <v>2467953.63</v>
      </c>
      <c r="O4" s="9">
        <v>175.66585436174</v>
      </c>
      <c r="P4" s="8">
        <v>3440051.23</v>
      </c>
      <c r="Q4" s="9">
        <v>154.84338816983001</v>
      </c>
      <c r="R4" s="8">
        <v>3697443</v>
      </c>
      <c r="S4" s="9">
        <v>155.85702956751001</v>
      </c>
      <c r="T4" s="8">
        <v>2680436</v>
      </c>
      <c r="U4" s="9">
        <v>159.08946377017</v>
      </c>
      <c r="V4" s="8">
        <v>12285883.859999999</v>
      </c>
      <c r="W4" s="9">
        <v>160.25757708533999</v>
      </c>
    </row>
    <row r="5" spans="1:30" x14ac:dyDescent="0.2">
      <c r="A5" s="10" t="s">
        <v>5</v>
      </c>
      <c r="B5" s="72" t="s">
        <v>60</v>
      </c>
      <c r="C5" s="11" t="s">
        <v>4</v>
      </c>
      <c r="D5" s="12">
        <v>1696337</v>
      </c>
      <c r="E5" s="13">
        <v>173.71226386909001</v>
      </c>
      <c r="F5" s="12">
        <v>655494</v>
      </c>
      <c r="G5" s="13">
        <v>125.70656777465</v>
      </c>
      <c r="H5" s="12">
        <v>852117</v>
      </c>
      <c r="I5" s="13">
        <v>162.33203626259001</v>
      </c>
      <c r="J5" s="12">
        <v>572311</v>
      </c>
      <c r="K5" s="13">
        <v>165.12448845608</v>
      </c>
      <c r="L5" s="12">
        <v>582850</v>
      </c>
      <c r="M5" s="13">
        <v>154.25338274091999</v>
      </c>
      <c r="N5" s="12">
        <v>1696337</v>
      </c>
      <c r="O5" s="13">
        <v>173.71226386909001</v>
      </c>
      <c r="P5" s="12">
        <v>2079922</v>
      </c>
      <c r="Q5" s="13">
        <v>151.55777466348999</v>
      </c>
      <c r="R5" s="12">
        <v>1769186</v>
      </c>
      <c r="S5" s="13">
        <v>158.91230410308</v>
      </c>
      <c r="T5" s="12">
        <v>1540936</v>
      </c>
      <c r="U5" s="13">
        <v>157.81819056412999</v>
      </c>
      <c r="V5" s="12">
        <v>7086381</v>
      </c>
      <c r="W5" s="13">
        <v>160.05857507387</v>
      </c>
    </row>
    <row r="6" spans="1:30" x14ac:dyDescent="0.2">
      <c r="A6" s="14"/>
      <c r="B6" s="73" t="s">
        <v>60</v>
      </c>
      <c r="C6" s="15" t="s">
        <v>6</v>
      </c>
      <c r="D6" s="16">
        <v>1161229</v>
      </c>
      <c r="E6" s="17">
        <v>169.85402218529001</v>
      </c>
      <c r="F6" s="16">
        <v>480640</v>
      </c>
      <c r="G6" s="17">
        <v>139.87499765596999</v>
      </c>
      <c r="H6" s="16">
        <v>601296</v>
      </c>
      <c r="I6" s="17">
        <v>158.96238313884999</v>
      </c>
      <c r="J6" s="16">
        <v>381135</v>
      </c>
      <c r="K6" s="17">
        <v>159.69459541589001</v>
      </c>
      <c r="L6" s="16">
        <v>433450</v>
      </c>
      <c r="M6" s="17">
        <v>144.91721013815999</v>
      </c>
      <c r="N6" s="16">
        <v>1161229</v>
      </c>
      <c r="O6" s="17">
        <v>169.85402218529001</v>
      </c>
      <c r="P6" s="16">
        <v>1463071</v>
      </c>
      <c r="Q6" s="17">
        <v>152.88264453950001</v>
      </c>
      <c r="R6" s="16">
        <v>1322150</v>
      </c>
      <c r="S6" s="17">
        <v>150.36803755962001</v>
      </c>
      <c r="T6" s="16">
        <v>1184500</v>
      </c>
      <c r="U6" s="17">
        <v>153.04937456875001</v>
      </c>
      <c r="V6" s="16">
        <v>5130950</v>
      </c>
      <c r="W6" s="17">
        <v>156.11410459922001</v>
      </c>
    </row>
    <row r="7" spans="1:30" x14ac:dyDescent="0.2">
      <c r="A7" s="18"/>
      <c r="B7" s="74" t="s">
        <v>60</v>
      </c>
      <c r="C7" s="19" t="s">
        <v>7</v>
      </c>
      <c r="D7" s="20">
        <v>535108</v>
      </c>
      <c r="E7" s="21">
        <v>182.08497018676999</v>
      </c>
      <c r="F7" s="20">
        <v>174854</v>
      </c>
      <c r="G7" s="21">
        <v>86.760280368278003</v>
      </c>
      <c r="H7" s="20">
        <v>250821</v>
      </c>
      <c r="I7" s="21">
        <v>170.41014353707999</v>
      </c>
      <c r="J7" s="20">
        <v>191176</v>
      </c>
      <c r="K7" s="21">
        <v>175.94970858765001</v>
      </c>
      <c r="L7" s="20">
        <v>149400</v>
      </c>
      <c r="M7" s="21">
        <v>181.34015660079999</v>
      </c>
      <c r="N7" s="20">
        <v>535108</v>
      </c>
      <c r="O7" s="21">
        <v>182.08497018676999</v>
      </c>
      <c r="P7" s="20">
        <v>616851</v>
      </c>
      <c r="Q7" s="21">
        <v>148.41539717788999</v>
      </c>
      <c r="R7" s="20">
        <v>447036</v>
      </c>
      <c r="S7" s="21">
        <v>184.18275661794999</v>
      </c>
      <c r="T7" s="20">
        <v>356436</v>
      </c>
      <c r="U7" s="21">
        <v>173.66581130535999</v>
      </c>
      <c r="V7" s="20">
        <v>1955431</v>
      </c>
      <c r="W7" s="21">
        <v>170.4086619764</v>
      </c>
    </row>
    <row r="8" spans="1:30" x14ac:dyDescent="0.2">
      <c r="A8" s="10" t="s">
        <v>8</v>
      </c>
      <c r="B8" s="72" t="s">
        <v>61</v>
      </c>
      <c r="C8" s="11" t="s">
        <v>4</v>
      </c>
      <c r="D8" s="22">
        <v>601055</v>
      </c>
      <c r="E8" s="13">
        <v>168.95002965917999</v>
      </c>
      <c r="F8" s="22">
        <v>409603</v>
      </c>
      <c r="G8" s="13">
        <v>162.12610619240999</v>
      </c>
      <c r="H8" s="22">
        <v>286638</v>
      </c>
      <c r="I8" s="13">
        <v>153.53619786714</v>
      </c>
      <c r="J8" s="22">
        <v>372207</v>
      </c>
      <c r="K8" s="13">
        <v>144.37247658626001</v>
      </c>
      <c r="L8" s="22">
        <v>544557</v>
      </c>
      <c r="M8" s="13">
        <v>144.8849025012</v>
      </c>
      <c r="N8" s="22">
        <v>601055</v>
      </c>
      <c r="O8" s="13">
        <v>168.95002965917999</v>
      </c>
      <c r="P8" s="22">
        <v>1068448</v>
      </c>
      <c r="Q8" s="13">
        <v>153.63695243167001</v>
      </c>
      <c r="R8" s="22">
        <v>1634157</v>
      </c>
      <c r="S8" s="13">
        <v>145.86788449899001</v>
      </c>
      <c r="T8" s="22">
        <v>872500</v>
      </c>
      <c r="U8" s="13">
        <v>152.66028638412999</v>
      </c>
      <c r="V8" s="22">
        <v>4176160</v>
      </c>
      <c r="W8" s="13">
        <v>152.5967585121</v>
      </c>
    </row>
    <row r="9" spans="1:30" x14ac:dyDescent="0.2">
      <c r="A9" s="14"/>
      <c r="B9" s="73" t="s">
        <v>61</v>
      </c>
      <c r="C9" s="15" t="s">
        <v>6</v>
      </c>
      <c r="D9" s="16">
        <v>58791</v>
      </c>
      <c r="E9" s="17">
        <v>165.93671885493001</v>
      </c>
      <c r="F9" s="16">
        <v>26518</v>
      </c>
      <c r="G9" s="17">
        <v>150.08990363889001</v>
      </c>
      <c r="H9" s="16">
        <v>13286</v>
      </c>
      <c r="I9" s="17">
        <v>132.78855413021</v>
      </c>
      <c r="J9" s="16">
        <v>16697</v>
      </c>
      <c r="K9" s="17">
        <v>131.53550316357999</v>
      </c>
      <c r="L9" s="16">
        <v>10000</v>
      </c>
      <c r="M9" s="17">
        <v>152.55259807835</v>
      </c>
      <c r="N9" s="16">
        <v>58791</v>
      </c>
      <c r="O9" s="17">
        <v>165.93671885493001</v>
      </c>
      <c r="P9" s="16">
        <v>56501</v>
      </c>
      <c r="Q9" s="17">
        <v>140.53841686327999</v>
      </c>
      <c r="R9" s="16">
        <v>69000</v>
      </c>
      <c r="S9" s="17">
        <v>146.39321177302</v>
      </c>
      <c r="T9" s="16">
        <v>67000</v>
      </c>
      <c r="U9" s="17">
        <v>145.45406388158</v>
      </c>
      <c r="V9" s="16">
        <v>251292</v>
      </c>
      <c r="W9" s="17">
        <v>149.39870995414</v>
      </c>
    </row>
    <row r="10" spans="1:30" x14ac:dyDescent="0.2">
      <c r="A10" s="18"/>
      <c r="B10" s="74" t="s">
        <v>61</v>
      </c>
      <c r="C10" s="19" t="s">
        <v>7</v>
      </c>
      <c r="D10" s="20">
        <v>542264</v>
      </c>
      <c r="E10" s="21">
        <v>169.27672579886999</v>
      </c>
      <c r="F10" s="20">
        <v>383085</v>
      </c>
      <c r="G10" s="21">
        <v>162.95927903738001</v>
      </c>
      <c r="H10" s="20">
        <v>273352</v>
      </c>
      <c r="I10" s="21">
        <v>154.54461629719</v>
      </c>
      <c r="J10" s="20">
        <v>355510</v>
      </c>
      <c r="K10" s="21">
        <v>144.97538211701001</v>
      </c>
      <c r="L10" s="20">
        <v>534557</v>
      </c>
      <c r="M10" s="21">
        <v>144.74146231470999</v>
      </c>
      <c r="N10" s="20">
        <v>542264</v>
      </c>
      <c r="O10" s="21">
        <v>169.27672579886999</v>
      </c>
      <c r="P10" s="20">
        <v>1011947</v>
      </c>
      <c r="Q10" s="21">
        <v>154.36829543496</v>
      </c>
      <c r="R10" s="20">
        <v>1565157</v>
      </c>
      <c r="S10" s="21">
        <v>145.84472542811</v>
      </c>
      <c r="T10" s="20">
        <v>805500</v>
      </c>
      <c r="U10" s="21">
        <v>153.25968664193999</v>
      </c>
      <c r="V10" s="20">
        <v>3924868</v>
      </c>
      <c r="W10" s="21">
        <v>152.80151546652999</v>
      </c>
    </row>
    <row r="11" spans="1:30" x14ac:dyDescent="0.2">
      <c r="A11" s="23" t="s">
        <v>9</v>
      </c>
      <c r="B11" s="75" t="s">
        <v>62</v>
      </c>
      <c r="C11" s="24" t="s">
        <v>4</v>
      </c>
      <c r="D11" s="22">
        <v>114452</v>
      </c>
      <c r="E11" s="13">
        <v>217.96368717454001</v>
      </c>
      <c r="F11" s="22">
        <v>40985</v>
      </c>
      <c r="G11" s="13">
        <v>199.31179950910001</v>
      </c>
      <c r="H11" s="22">
        <v>51424</v>
      </c>
      <c r="I11" s="13">
        <v>210.62268369882</v>
      </c>
      <c r="J11" s="22">
        <v>49350</v>
      </c>
      <c r="K11" s="13">
        <v>194.92926537992</v>
      </c>
      <c r="L11" s="22">
        <v>32100</v>
      </c>
      <c r="M11" s="13">
        <v>180.49660633162</v>
      </c>
      <c r="N11" s="22">
        <v>114452</v>
      </c>
      <c r="O11" s="13">
        <v>217.96368717454001</v>
      </c>
      <c r="P11" s="22">
        <v>141759</v>
      </c>
      <c r="Q11" s="13">
        <v>201.88922210165001</v>
      </c>
      <c r="R11" s="22">
        <v>135100</v>
      </c>
      <c r="S11" s="13">
        <v>216.82135759418</v>
      </c>
      <c r="T11" s="22">
        <v>94000</v>
      </c>
      <c r="U11" s="13">
        <v>225.07583263071999</v>
      </c>
      <c r="V11" s="22">
        <v>485311</v>
      </c>
      <c r="W11" s="13">
        <v>214.32790074543999</v>
      </c>
    </row>
    <row r="12" spans="1:30" x14ac:dyDescent="0.2">
      <c r="A12" s="14"/>
      <c r="B12" s="73" t="s">
        <v>62</v>
      </c>
      <c r="C12" s="15" t="s">
        <v>6</v>
      </c>
      <c r="D12" s="25" t="s">
        <v>42</v>
      </c>
      <c r="E12" s="26" t="s">
        <v>42</v>
      </c>
      <c r="F12" s="25">
        <v>14922</v>
      </c>
      <c r="G12" s="26">
        <v>186.86134153473</v>
      </c>
      <c r="H12" s="25" t="s">
        <v>42</v>
      </c>
      <c r="I12" s="26" t="s">
        <v>42</v>
      </c>
      <c r="J12" s="25">
        <v>1000</v>
      </c>
      <c r="K12" s="26">
        <v>221.14768962308</v>
      </c>
      <c r="L12" s="25" t="s">
        <v>42</v>
      </c>
      <c r="M12" s="26" t="s">
        <v>42</v>
      </c>
      <c r="N12" s="25" t="s">
        <v>42</v>
      </c>
      <c r="O12" s="26" t="s">
        <v>42</v>
      </c>
      <c r="P12" s="25">
        <v>15922</v>
      </c>
      <c r="Q12" s="26">
        <v>189.0147360887</v>
      </c>
      <c r="R12" s="25" t="s">
        <v>42</v>
      </c>
      <c r="S12" s="26" t="s">
        <v>42</v>
      </c>
      <c r="T12" s="25" t="s">
        <v>42</v>
      </c>
      <c r="U12" s="26" t="s">
        <v>42</v>
      </c>
      <c r="V12" s="25">
        <v>15922</v>
      </c>
      <c r="W12" s="26">
        <v>188.71024167844999</v>
      </c>
    </row>
    <row r="13" spans="1:30" x14ac:dyDescent="0.2">
      <c r="A13" s="14"/>
      <c r="B13" s="73" t="s">
        <v>62</v>
      </c>
      <c r="C13" s="15" t="s">
        <v>7</v>
      </c>
      <c r="D13" s="25">
        <v>114452</v>
      </c>
      <c r="E13" s="26">
        <v>218.00604694108</v>
      </c>
      <c r="F13" s="25">
        <v>26063</v>
      </c>
      <c r="G13" s="26">
        <v>206.44013216050001</v>
      </c>
      <c r="H13" s="25">
        <v>51424</v>
      </c>
      <c r="I13" s="26">
        <v>210.62268369882</v>
      </c>
      <c r="J13" s="25">
        <v>48350</v>
      </c>
      <c r="K13" s="26">
        <v>194.38700221046</v>
      </c>
      <c r="L13" s="25">
        <v>32100</v>
      </c>
      <c r="M13" s="26">
        <v>180.49660633162</v>
      </c>
      <c r="N13" s="25">
        <v>114452</v>
      </c>
      <c r="O13" s="26">
        <v>218.00604694108</v>
      </c>
      <c r="P13" s="25">
        <v>125837</v>
      </c>
      <c r="Q13" s="26">
        <v>203.51821489628</v>
      </c>
      <c r="R13" s="25">
        <v>135100</v>
      </c>
      <c r="S13" s="26">
        <v>216.82135759418</v>
      </c>
      <c r="T13" s="25">
        <v>94000</v>
      </c>
      <c r="U13" s="26">
        <v>225.07583263071999</v>
      </c>
      <c r="V13" s="25">
        <v>469389</v>
      </c>
      <c r="W13" s="26">
        <v>215.19686948494001</v>
      </c>
    </row>
    <row r="14" spans="1:30" x14ac:dyDescent="0.2">
      <c r="A14" s="10" t="s">
        <v>10</v>
      </c>
      <c r="B14" s="72" t="s">
        <v>63</v>
      </c>
      <c r="C14" s="11" t="s">
        <v>4</v>
      </c>
      <c r="D14" s="27">
        <v>56109.61</v>
      </c>
      <c r="E14" s="28">
        <v>220.37449400734999</v>
      </c>
      <c r="F14" s="27">
        <v>44009.23</v>
      </c>
      <c r="G14" s="28">
        <v>158.67061709613</v>
      </c>
      <c r="H14" s="27">
        <v>78413</v>
      </c>
      <c r="I14" s="28">
        <v>164.08353892821</v>
      </c>
      <c r="J14" s="27">
        <v>19000</v>
      </c>
      <c r="K14" s="28">
        <v>191.33662832467999</v>
      </c>
      <c r="L14" s="27">
        <v>38000</v>
      </c>
      <c r="M14" s="28">
        <v>189.79364968742999</v>
      </c>
      <c r="N14" s="27">
        <v>56109.61</v>
      </c>
      <c r="O14" s="28">
        <v>220.37449400734999</v>
      </c>
      <c r="P14" s="27">
        <v>141422.23000000001</v>
      </c>
      <c r="Q14" s="28">
        <v>166.06052781215999</v>
      </c>
      <c r="R14" s="27">
        <v>117000</v>
      </c>
      <c r="S14" s="28">
        <v>184.29684097799</v>
      </c>
      <c r="T14" s="27">
        <v>173000</v>
      </c>
      <c r="U14" s="28">
        <v>166.98362125832</v>
      </c>
      <c r="V14" s="27">
        <v>487531.84</v>
      </c>
      <c r="W14" s="28">
        <v>177.01546209368999</v>
      </c>
    </row>
    <row r="15" spans="1:30" x14ac:dyDescent="0.2">
      <c r="A15" s="14"/>
      <c r="B15" s="73" t="s">
        <v>63</v>
      </c>
      <c r="C15" s="15" t="s">
        <v>6</v>
      </c>
      <c r="D15" s="25" t="s">
        <v>42</v>
      </c>
      <c r="E15" s="26" t="s">
        <v>42</v>
      </c>
      <c r="F15" s="25">
        <v>14063</v>
      </c>
      <c r="G15" s="26">
        <v>134.97206319461</v>
      </c>
      <c r="H15" s="25">
        <v>25954</v>
      </c>
      <c r="I15" s="26">
        <v>147.27706857640999</v>
      </c>
      <c r="J15" s="25" t="s">
        <v>42</v>
      </c>
      <c r="K15" s="26" t="s">
        <v>42</v>
      </c>
      <c r="L15" s="25" t="s">
        <v>42</v>
      </c>
      <c r="M15" s="26" t="s">
        <v>42</v>
      </c>
      <c r="N15" s="25" t="s">
        <v>42</v>
      </c>
      <c r="O15" s="26" t="s">
        <v>42</v>
      </c>
      <c r="P15" s="25">
        <v>40017</v>
      </c>
      <c r="Q15" s="26">
        <v>142.95277413444001</v>
      </c>
      <c r="R15" s="25" t="s">
        <v>42</v>
      </c>
      <c r="S15" s="26" t="s">
        <v>42</v>
      </c>
      <c r="T15" s="25">
        <v>16000</v>
      </c>
      <c r="U15" s="26">
        <v>121.65775263835999</v>
      </c>
      <c r="V15" s="25">
        <v>56017</v>
      </c>
      <c r="W15" s="26">
        <v>136.31975319548999</v>
      </c>
    </row>
    <row r="16" spans="1:30" x14ac:dyDescent="0.2">
      <c r="A16" s="14"/>
      <c r="B16" s="73" t="s">
        <v>63</v>
      </c>
      <c r="C16" s="15" t="s">
        <v>7</v>
      </c>
      <c r="D16" s="25">
        <v>56109.61</v>
      </c>
      <c r="E16" s="26">
        <v>220.92416081131</v>
      </c>
      <c r="F16" s="25">
        <v>29946.23</v>
      </c>
      <c r="G16" s="26">
        <v>169.79965616106</v>
      </c>
      <c r="H16" s="25">
        <v>52459</v>
      </c>
      <c r="I16" s="26">
        <v>172.39851122106001</v>
      </c>
      <c r="J16" s="25">
        <v>19000</v>
      </c>
      <c r="K16" s="26">
        <v>191.33662832467999</v>
      </c>
      <c r="L16" s="25">
        <v>38000</v>
      </c>
      <c r="M16" s="26">
        <v>189.79364968742999</v>
      </c>
      <c r="N16" s="25">
        <v>56109.61</v>
      </c>
      <c r="O16" s="26">
        <v>220.92416081131</v>
      </c>
      <c r="P16" s="25">
        <v>101405.23</v>
      </c>
      <c r="Q16" s="26">
        <v>175.17941624544</v>
      </c>
      <c r="R16" s="25">
        <v>117000</v>
      </c>
      <c r="S16" s="26">
        <v>184.29684097799</v>
      </c>
      <c r="T16" s="25">
        <v>157000</v>
      </c>
      <c r="U16" s="26">
        <v>171.60281806035999</v>
      </c>
      <c r="V16" s="25">
        <v>431514.84</v>
      </c>
      <c r="W16" s="26">
        <v>182.29836621201</v>
      </c>
    </row>
    <row r="17" spans="1:23" x14ac:dyDescent="0.2">
      <c r="A17" s="10" t="s">
        <v>11</v>
      </c>
      <c r="B17" s="72" t="s">
        <v>64</v>
      </c>
      <c r="C17" s="11" t="s">
        <v>4</v>
      </c>
      <c r="D17" s="27" t="s">
        <v>42</v>
      </c>
      <c r="E17" s="28" t="s">
        <v>42</v>
      </c>
      <c r="F17" s="27" t="s">
        <v>42</v>
      </c>
      <c r="G17" s="28" t="s">
        <v>42</v>
      </c>
      <c r="H17" s="27">
        <v>8500</v>
      </c>
      <c r="I17" s="28">
        <v>139.23284606419</v>
      </c>
      <c r="J17" s="27" t="s">
        <v>42</v>
      </c>
      <c r="K17" s="28" t="s">
        <v>42</v>
      </c>
      <c r="L17" s="27" t="s">
        <v>42</v>
      </c>
      <c r="M17" s="28" t="s">
        <v>42</v>
      </c>
      <c r="N17" s="27" t="s">
        <v>42</v>
      </c>
      <c r="O17" s="28" t="s">
        <v>42</v>
      </c>
      <c r="P17" s="27">
        <v>8500</v>
      </c>
      <c r="Q17" s="28">
        <v>139.23284606419</v>
      </c>
      <c r="R17" s="27">
        <v>42000</v>
      </c>
      <c r="S17" s="28">
        <v>140.49378556328</v>
      </c>
      <c r="T17" s="27" t="s">
        <v>42</v>
      </c>
      <c r="U17" s="28" t="s">
        <v>42</v>
      </c>
      <c r="V17" s="27">
        <v>50500</v>
      </c>
      <c r="W17" s="28">
        <v>140.28154822184999</v>
      </c>
    </row>
    <row r="18" spans="1:23" x14ac:dyDescent="0.2">
      <c r="A18" s="14"/>
      <c r="B18" s="73" t="s">
        <v>64</v>
      </c>
      <c r="C18" s="15" t="s">
        <v>6</v>
      </c>
      <c r="D18" s="25" t="s">
        <v>42</v>
      </c>
      <c r="E18" s="26" t="s">
        <v>42</v>
      </c>
      <c r="F18" s="25" t="s">
        <v>42</v>
      </c>
      <c r="G18" s="26" t="s">
        <v>42</v>
      </c>
      <c r="H18" s="25" t="s">
        <v>42</v>
      </c>
      <c r="I18" s="26" t="s">
        <v>42</v>
      </c>
      <c r="J18" s="25" t="s">
        <v>42</v>
      </c>
      <c r="K18" s="26" t="s">
        <v>42</v>
      </c>
      <c r="L18" s="25" t="s">
        <v>42</v>
      </c>
      <c r="M18" s="26" t="s">
        <v>42</v>
      </c>
      <c r="N18" s="25" t="s">
        <v>42</v>
      </c>
      <c r="O18" s="26" t="s">
        <v>42</v>
      </c>
      <c r="P18" s="25" t="s">
        <v>42</v>
      </c>
      <c r="Q18" s="26" t="s">
        <v>42</v>
      </c>
      <c r="R18" s="25">
        <v>27000</v>
      </c>
      <c r="S18" s="26">
        <v>140.49378556459999</v>
      </c>
      <c r="T18" s="25" t="s">
        <v>42</v>
      </c>
      <c r="U18" s="26" t="s">
        <v>42</v>
      </c>
      <c r="V18" s="25">
        <v>27000</v>
      </c>
      <c r="W18" s="26">
        <v>140.49378556459999</v>
      </c>
    </row>
    <row r="19" spans="1:23" x14ac:dyDescent="0.2">
      <c r="A19" s="14"/>
      <c r="B19" s="73" t="s">
        <v>64</v>
      </c>
      <c r="C19" s="15" t="s">
        <v>7</v>
      </c>
      <c r="D19" s="25" t="s">
        <v>42</v>
      </c>
      <c r="E19" s="26" t="s">
        <v>42</v>
      </c>
      <c r="F19" s="25" t="s">
        <v>42</v>
      </c>
      <c r="G19" s="26" t="s">
        <v>42</v>
      </c>
      <c r="H19" s="25">
        <v>8500</v>
      </c>
      <c r="I19" s="26">
        <v>139.23284606419</v>
      </c>
      <c r="J19" s="25" t="s">
        <v>42</v>
      </c>
      <c r="K19" s="26" t="s">
        <v>42</v>
      </c>
      <c r="L19" s="25" t="s">
        <v>42</v>
      </c>
      <c r="M19" s="26" t="s">
        <v>42</v>
      </c>
      <c r="N19" s="25" t="s">
        <v>42</v>
      </c>
      <c r="O19" s="26" t="s">
        <v>42</v>
      </c>
      <c r="P19" s="25">
        <v>8500</v>
      </c>
      <c r="Q19" s="26">
        <v>139.23284606419</v>
      </c>
      <c r="R19" s="25">
        <v>15000</v>
      </c>
      <c r="S19" s="26">
        <v>140.49378556089999</v>
      </c>
      <c r="T19" s="25" t="s">
        <v>42</v>
      </c>
      <c r="U19" s="26" t="s">
        <v>42</v>
      </c>
      <c r="V19" s="25">
        <v>23500</v>
      </c>
      <c r="W19" s="26">
        <v>140.03770106209001</v>
      </c>
    </row>
    <row r="20" spans="1:23" ht="7.5" customHeight="1" x14ac:dyDescent="0.2"/>
    <row r="21" spans="1:23" ht="19" x14ac:dyDescent="0.35">
      <c r="A21" s="65" t="s">
        <v>12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spans="1:23" x14ac:dyDescent="0.2">
      <c r="A22" s="6" t="s">
        <v>3</v>
      </c>
      <c r="B22" s="71" t="s">
        <v>59</v>
      </c>
      <c r="C22" s="7" t="s">
        <v>4</v>
      </c>
      <c r="D22" s="29">
        <f t="shared" ref="D22:W22" si="0">SUM(D23,D26,D29,D32,D35)</f>
        <v>1</v>
      </c>
      <c r="E22" s="30">
        <f t="shared" si="0"/>
        <v>0.99999798062480183</v>
      </c>
      <c r="F22" s="29">
        <f t="shared" si="0"/>
        <v>1</v>
      </c>
      <c r="G22" s="30">
        <f t="shared" si="0"/>
        <v>0.99999999999995626</v>
      </c>
      <c r="H22" s="29">
        <f t="shared" si="0"/>
        <v>1</v>
      </c>
      <c r="I22" s="30">
        <f t="shared" si="0"/>
        <v>0.99999999999997824</v>
      </c>
      <c r="J22" s="29">
        <f t="shared" si="0"/>
        <v>1</v>
      </c>
      <c r="K22" s="30">
        <f t="shared" si="0"/>
        <v>1.0000000000000075</v>
      </c>
      <c r="L22" s="29">
        <f t="shared" si="0"/>
        <v>1</v>
      </c>
      <c r="M22" s="30">
        <f t="shared" si="0"/>
        <v>0.99999999999998956</v>
      </c>
      <c r="N22" s="29">
        <f t="shared" si="0"/>
        <v>0.99999999189611999</v>
      </c>
      <c r="O22" s="30">
        <f t="shared" si="0"/>
        <v>0.99999798062477319</v>
      </c>
      <c r="P22" s="29">
        <f t="shared" si="0"/>
        <v>1</v>
      </c>
      <c r="Q22" s="30">
        <f t="shared" si="0"/>
        <v>0.99999999999996847</v>
      </c>
      <c r="R22" s="29">
        <f t="shared" si="0"/>
        <v>1.0000000000000002</v>
      </c>
      <c r="S22" s="30">
        <f t="shared" si="0"/>
        <v>1.0000000000000018</v>
      </c>
      <c r="T22" s="29">
        <f t="shared" si="0"/>
        <v>1</v>
      </c>
      <c r="U22" s="30">
        <f t="shared" si="0"/>
        <v>0.99999999999999845</v>
      </c>
      <c r="V22" s="29">
        <f t="shared" si="0"/>
        <v>0.99999999837211562</v>
      </c>
      <c r="W22" s="30">
        <f t="shared" si="0"/>
        <v>0.99999955535195917</v>
      </c>
    </row>
    <row r="23" spans="1:23" x14ac:dyDescent="0.2">
      <c r="A23" s="10" t="s">
        <v>5</v>
      </c>
      <c r="B23" s="72" t="s">
        <v>60</v>
      </c>
      <c r="C23" s="11" t="s">
        <v>4</v>
      </c>
      <c r="D23" s="31">
        <f t="shared" ref="D23:V37" si="1">D5/D$4</f>
        <v>0.68734557778012695</v>
      </c>
      <c r="E23" s="32">
        <f>(D5*E5)/(D$4*E$4)</f>
        <v>0.6797015609141408</v>
      </c>
      <c r="F23" s="31">
        <f t="shared" si="1"/>
        <v>0.56994956826164134</v>
      </c>
      <c r="G23" s="32">
        <f>(F5*G5)/(F$4*G$4)</f>
        <v>0.50256404236869368</v>
      </c>
      <c r="H23" s="31">
        <f t="shared" si="1"/>
        <v>0.6672322745737973</v>
      </c>
      <c r="I23" s="32">
        <f>(H5*I5)/(H$4*I$4)</f>
        <v>0.66754437413653545</v>
      </c>
      <c r="J23" s="31">
        <f t="shared" si="1"/>
        <v>0.56504006445064903</v>
      </c>
      <c r="K23" s="32">
        <f>(J5*K5)/(J$4*K$4)</f>
        <v>0.58517632797711283</v>
      </c>
      <c r="L23" s="31">
        <f t="shared" ref="L23:L37" si="2">L5/L$4</f>
        <v>0.48671949308020745</v>
      </c>
      <c r="M23" s="32">
        <f>(L5*M5)/(L$4*M$4)</f>
        <v>0.49450636655593561</v>
      </c>
      <c r="N23" s="31">
        <f t="shared" si="1"/>
        <v>0.68734557220996084</v>
      </c>
      <c r="O23" s="32">
        <f>(N5*O5)/(N$4*O$4)</f>
        <v>0.67970156091412126</v>
      </c>
      <c r="P23" s="31">
        <f t="shared" si="1"/>
        <v>0.60461948411157818</v>
      </c>
      <c r="Q23" s="32">
        <f>(P5*Q5)/(P$4*Q$4)</f>
        <v>0.59179009587180054</v>
      </c>
      <c r="R23" s="31">
        <f t="shared" si="1"/>
        <v>0.47848905311048745</v>
      </c>
      <c r="S23" s="32">
        <f>(R5*S5)/(R$4*S$4)</f>
        <v>0.48786890221690349</v>
      </c>
      <c r="T23" s="31">
        <f t="shared" si="1"/>
        <v>0.57488259372728912</v>
      </c>
      <c r="U23" s="32">
        <f>(T5*U5)/(T$4*U$4)</f>
        <v>0.5702887455823229</v>
      </c>
      <c r="V23" s="31">
        <f t="shared" si="1"/>
        <v>0.57679049230406776</v>
      </c>
      <c r="W23" s="32">
        <f>(V5*W5)/(V$4*W$4)</f>
        <v>0.57607425491764985</v>
      </c>
    </row>
    <row r="24" spans="1:23" x14ac:dyDescent="0.2">
      <c r="A24" s="14"/>
      <c r="B24" s="73" t="s">
        <v>60</v>
      </c>
      <c r="C24" s="15" t="s">
        <v>6</v>
      </c>
      <c r="D24" s="33">
        <f t="shared" si="1"/>
        <v>0.47052302575492905</v>
      </c>
      <c r="E24" s="34">
        <f t="shared" ref="E24:E37" si="3">(D6*E6)/(D$4*E$4)</f>
        <v>0.45495596226134005</v>
      </c>
      <c r="F24" s="33">
        <f t="shared" si="1"/>
        <v>0.41791467273426647</v>
      </c>
      <c r="G24" s="34">
        <f t="shared" ref="G24:G37" si="4">(F6*G6)/(F$4*G$4)</f>
        <v>0.41003858484470762</v>
      </c>
      <c r="H24" s="33">
        <f t="shared" si="1"/>
        <v>0.47083217184039988</v>
      </c>
      <c r="I24" s="34">
        <f t="shared" ref="I24:I37" si="5">(H6*I6)/(H$4*I$4)</f>
        <v>0.46127440133592601</v>
      </c>
      <c r="J24" s="33">
        <f t="shared" si="1"/>
        <v>0.37629286343333979</v>
      </c>
      <c r="K24" s="34">
        <f t="shared" ref="K24:K37" si="6">(J6*K6)/(J$4*K$4)</f>
        <v>0.37688792343904381</v>
      </c>
      <c r="L24" s="33">
        <f t="shared" si="2"/>
        <v>0.3619603058687757</v>
      </c>
      <c r="M24" s="34">
        <f t="shared" ref="M24:M37" si="7">(L6*M6)/(L$4*M$4)</f>
        <v>0.34549308677123997</v>
      </c>
      <c r="N24" s="33">
        <f t="shared" si="1"/>
        <v>0.4705230219418669</v>
      </c>
      <c r="O24" s="34">
        <f t="shared" ref="O24:O37" si="8">(N6*O6)/(N$4*O$4)</f>
        <v>0.45495596226132706</v>
      </c>
      <c r="P24" s="33">
        <f t="shared" si="1"/>
        <v>0.42530500337926652</v>
      </c>
      <c r="Q24" s="34">
        <f t="shared" ref="Q24:Q37" si="9">(P6*Q6)/(P$4*Q$4)</f>
        <v>0.41991947102829041</v>
      </c>
      <c r="R24" s="33">
        <f t="shared" si="1"/>
        <v>0.35758495803721652</v>
      </c>
      <c r="S24" s="34">
        <f t="shared" ref="S24:S37" si="10">(R6*S6)/(R$4*S$4)</f>
        <v>0.34499148707055877</v>
      </c>
      <c r="T24" s="33">
        <f t="shared" si="1"/>
        <v>0.44190571981573146</v>
      </c>
      <c r="U24" s="34">
        <f t="shared" ref="U24:U37" si="11">(T6*U6)/(T$4*U$4)</f>
        <v>0.42512805331884307</v>
      </c>
      <c r="V24" s="33">
        <f t="shared" si="1"/>
        <v>0.41762970075805356</v>
      </c>
      <c r="W24" s="34">
        <f t="shared" ref="W24:W37" si="12">(V6*W6)/(V$4*W$4)</f>
        <v>0.40683185140859018</v>
      </c>
    </row>
    <row r="25" spans="1:23" x14ac:dyDescent="0.2">
      <c r="A25" s="14"/>
      <c r="B25" s="73" t="s">
        <v>60</v>
      </c>
      <c r="C25" s="15" t="s">
        <v>7</v>
      </c>
      <c r="D25" s="33">
        <f t="shared" si="1"/>
        <v>0.21682255202519793</v>
      </c>
      <c r="E25" s="34">
        <f t="shared" si="3"/>
        <v>0.22474559865280927</v>
      </c>
      <c r="F25" s="33">
        <f t="shared" si="1"/>
        <v>0.15203489552737481</v>
      </c>
      <c r="G25" s="34">
        <f t="shared" si="4"/>
        <v>9.2525457524009661E-2</v>
      </c>
      <c r="H25" s="33">
        <f t="shared" si="1"/>
        <v>0.19640010273339745</v>
      </c>
      <c r="I25" s="34">
        <f t="shared" si="5"/>
        <v>0.20626997280062143</v>
      </c>
      <c r="J25" s="33">
        <f t="shared" si="1"/>
        <v>0.18874720101730927</v>
      </c>
      <c r="K25" s="34">
        <f t="shared" si="6"/>
        <v>0.20828840453807032</v>
      </c>
      <c r="L25" s="33">
        <f t="shared" si="2"/>
        <v>0.12475918721143175</v>
      </c>
      <c r="M25" s="34">
        <f t="shared" si="7"/>
        <v>0.14901327978469425</v>
      </c>
      <c r="N25" s="33">
        <f t="shared" si="1"/>
        <v>0.21682255026809399</v>
      </c>
      <c r="O25" s="34">
        <f t="shared" si="8"/>
        <v>0.22474559865280286</v>
      </c>
      <c r="P25" s="33">
        <f t="shared" si="1"/>
        <v>0.17931448073231165</v>
      </c>
      <c r="Q25" s="34">
        <f t="shared" si="9"/>
        <v>0.17187062484349894</v>
      </c>
      <c r="R25" s="33">
        <f t="shared" si="1"/>
        <v>0.12090409507327091</v>
      </c>
      <c r="S25" s="34">
        <f t="shared" si="10"/>
        <v>0.14287741514634786</v>
      </c>
      <c r="T25" s="33">
        <f t="shared" si="1"/>
        <v>0.13297687391155766</v>
      </c>
      <c r="U25" s="34">
        <f t="shared" si="11"/>
        <v>0.14516069226346445</v>
      </c>
      <c r="V25" s="33">
        <f t="shared" si="1"/>
        <v>0.15916079154601417</v>
      </c>
      <c r="W25" s="34">
        <f t="shared" si="12"/>
        <v>0.16924240350905745</v>
      </c>
    </row>
    <row r="26" spans="1:23" x14ac:dyDescent="0.2">
      <c r="A26" s="10" t="s">
        <v>8</v>
      </c>
      <c r="B26" s="72" t="s">
        <v>61</v>
      </c>
      <c r="C26" s="11" t="s">
        <v>4</v>
      </c>
      <c r="D26" s="31">
        <f t="shared" si="1"/>
        <v>0.24354388087545942</v>
      </c>
      <c r="E26" s="32">
        <f t="shared" si="3"/>
        <v>0.23423303130409223</v>
      </c>
      <c r="F26" s="31">
        <f t="shared" si="1"/>
        <v>0.35614826834215579</v>
      </c>
      <c r="G26" s="32">
        <f t="shared" si="4"/>
        <v>0.4050240423824884</v>
      </c>
      <c r="H26" s="31">
        <f t="shared" si="1"/>
        <v>0.22444585041641479</v>
      </c>
      <c r="I26" s="32">
        <f t="shared" si="5"/>
        <v>0.21238371862958993</v>
      </c>
      <c r="J26" s="31">
        <f t="shared" si="1"/>
        <v>0.36747828937235649</v>
      </c>
      <c r="K26" s="32">
        <f t="shared" si="6"/>
        <v>0.33274544105862081</v>
      </c>
      <c r="L26" s="31">
        <f t="shared" si="2"/>
        <v>0.45474222697654376</v>
      </c>
      <c r="M26" s="32">
        <f t="shared" si="7"/>
        <v>0.43395716930952544</v>
      </c>
      <c r="N26" s="31">
        <f t="shared" si="1"/>
        <v>0.24354387890180904</v>
      </c>
      <c r="O26" s="32">
        <f t="shared" si="8"/>
        <v>0.23423303130408554</v>
      </c>
      <c r="P26" s="31">
        <f t="shared" si="1"/>
        <v>0.31059072338291893</v>
      </c>
      <c r="Q26" s="32">
        <f t="shared" si="9"/>
        <v>0.30817080895803467</v>
      </c>
      <c r="R26" s="31">
        <f t="shared" si="1"/>
        <v>0.4419694908075662</v>
      </c>
      <c r="S26" s="32">
        <f t="shared" si="10"/>
        <v>0.41364290604082415</v>
      </c>
      <c r="T26" s="31">
        <f t="shared" si="1"/>
        <v>0.32550674591745521</v>
      </c>
      <c r="U26" s="32">
        <f t="shared" si="11"/>
        <v>0.31235225686292378</v>
      </c>
      <c r="V26" s="31">
        <f t="shared" si="1"/>
        <v>0.3399153082991947</v>
      </c>
      <c r="W26" s="32">
        <f t="shared" si="12"/>
        <v>0.3236662824839574</v>
      </c>
    </row>
    <row r="27" spans="1:23" x14ac:dyDescent="0.2">
      <c r="A27" s="14"/>
      <c r="B27" s="73" t="s">
        <v>61</v>
      </c>
      <c r="C27" s="15" t="s">
        <v>6</v>
      </c>
      <c r="D27" s="33">
        <f t="shared" si="1"/>
        <v>2.3821760571909618E-2</v>
      </c>
      <c r="E27" s="34">
        <f t="shared" si="3"/>
        <v>2.2502408159964023E-2</v>
      </c>
      <c r="F27" s="33">
        <f t="shared" si="1"/>
        <v>2.3057301289046435E-2</v>
      </c>
      <c r="G27" s="34">
        <f t="shared" si="4"/>
        <v>2.4274873073612098E-2</v>
      </c>
      <c r="H27" s="33">
        <f t="shared" si="1"/>
        <v>1.040332254841468E-2</v>
      </c>
      <c r="I27" s="34">
        <f t="shared" si="5"/>
        <v>8.5139591924941159E-3</v>
      </c>
      <c r="J27" s="33">
        <f t="shared" si="1"/>
        <v>1.6484872658628764E-2</v>
      </c>
      <c r="K27" s="34">
        <f t="shared" si="6"/>
        <v>1.3599552205087963E-2</v>
      </c>
      <c r="L27" s="33">
        <f t="shared" si="2"/>
        <v>8.3506818749284981E-3</v>
      </c>
      <c r="M27" s="34">
        <f t="shared" si="7"/>
        <v>8.3907348626276173E-3</v>
      </c>
      <c r="N27" s="33">
        <f t="shared" si="1"/>
        <v>2.382176037886093E-2</v>
      </c>
      <c r="O27" s="34">
        <f t="shared" si="8"/>
        <v>2.2502408159963381E-2</v>
      </c>
      <c r="P27" s="33">
        <f t="shared" si="1"/>
        <v>1.6424464701939919E-2</v>
      </c>
      <c r="Q27" s="34">
        <f t="shared" si="9"/>
        <v>1.4907115468861896E-2</v>
      </c>
      <c r="R27" s="33">
        <f t="shared" si="1"/>
        <v>1.8661545289541989E-2</v>
      </c>
      <c r="S27" s="34">
        <f t="shared" si="10"/>
        <v>1.7528394831882652E-2</v>
      </c>
      <c r="T27" s="33">
        <f t="shared" si="1"/>
        <v>2.4995933497386245E-2</v>
      </c>
      <c r="U27" s="34">
        <f t="shared" si="11"/>
        <v>2.2853556870120438E-2</v>
      </c>
      <c r="V27" s="33">
        <f t="shared" si="1"/>
        <v>2.0453717686372466E-2</v>
      </c>
      <c r="W27" s="34">
        <f t="shared" si="12"/>
        <v>1.9067797552455058E-2</v>
      </c>
    </row>
    <row r="28" spans="1:23" x14ac:dyDescent="0.2">
      <c r="A28" s="14"/>
      <c r="B28" s="73" t="s">
        <v>61</v>
      </c>
      <c r="C28" s="15" t="s">
        <v>7</v>
      </c>
      <c r="D28" s="33">
        <f t="shared" si="1"/>
        <v>0.21972212030354979</v>
      </c>
      <c r="E28" s="34">
        <f t="shared" si="3"/>
        <v>0.21173062314412869</v>
      </c>
      <c r="F28" s="33">
        <f t="shared" si="1"/>
        <v>0.33309096705310937</v>
      </c>
      <c r="G28" s="34">
        <f t="shared" si="4"/>
        <v>0.38074916930888303</v>
      </c>
      <c r="H28" s="33">
        <f t="shared" si="1"/>
        <v>0.21404252786800013</v>
      </c>
      <c r="I28" s="34">
        <f t="shared" si="5"/>
        <v>0.20386975943710628</v>
      </c>
      <c r="J28" s="33">
        <f t="shared" si="1"/>
        <v>0.35099341671372775</v>
      </c>
      <c r="K28" s="34">
        <f t="shared" si="6"/>
        <v>0.31914588885352324</v>
      </c>
      <c r="L28" s="33">
        <f t="shared" si="2"/>
        <v>0.44639154510161527</v>
      </c>
      <c r="M28" s="34">
        <f t="shared" si="7"/>
        <v>0.42556643444690856</v>
      </c>
      <c r="N28" s="33">
        <f t="shared" si="1"/>
        <v>0.2197221185229481</v>
      </c>
      <c r="O28" s="34">
        <f t="shared" si="8"/>
        <v>0.21173062314412264</v>
      </c>
      <c r="P28" s="33">
        <f t="shared" si="1"/>
        <v>0.29416625868097901</v>
      </c>
      <c r="Q28" s="34">
        <f t="shared" si="9"/>
        <v>0.29326369348917408</v>
      </c>
      <c r="R28" s="33">
        <f t="shared" si="1"/>
        <v>0.4233079455180242</v>
      </c>
      <c r="S28" s="34">
        <f t="shared" si="10"/>
        <v>0.39611451120895319</v>
      </c>
      <c r="T28" s="33">
        <f t="shared" si="1"/>
        <v>0.300510812420069</v>
      </c>
      <c r="U28" s="34">
        <f t="shared" si="11"/>
        <v>0.28949869999279187</v>
      </c>
      <c r="V28" s="33">
        <f t="shared" si="1"/>
        <v>0.31946159061282225</v>
      </c>
      <c r="W28" s="34">
        <f t="shared" si="12"/>
        <v>0.30459848493149871</v>
      </c>
    </row>
    <row r="29" spans="1:23" x14ac:dyDescent="0.2">
      <c r="A29" s="23" t="s">
        <v>9</v>
      </c>
      <c r="B29" s="75" t="s">
        <v>62</v>
      </c>
      <c r="C29" s="24" t="s">
        <v>4</v>
      </c>
      <c r="D29" s="31">
        <f t="shared" si="1"/>
        <v>4.6375263917541792E-2</v>
      </c>
      <c r="E29" s="32">
        <f t="shared" si="3"/>
        <v>5.7541765711792363E-2</v>
      </c>
      <c r="F29" s="31">
        <f t="shared" si="1"/>
        <v>3.5636303391340531E-2</v>
      </c>
      <c r="G29" s="32">
        <f t="shared" si="4"/>
        <v>4.9822173800501364E-2</v>
      </c>
      <c r="H29" s="31">
        <f t="shared" si="1"/>
        <v>4.0266480410181882E-2</v>
      </c>
      <c r="I29" s="32">
        <f t="shared" si="5"/>
        <v>5.2269418824296233E-2</v>
      </c>
      <c r="J29" s="31">
        <f t="shared" si="1"/>
        <v>4.8723032023916243E-2</v>
      </c>
      <c r="K29" s="32">
        <f t="shared" si="6"/>
        <v>5.9567225751392588E-2</v>
      </c>
      <c r="L29" s="31">
        <f t="shared" si="2"/>
        <v>2.6805688818520475E-2</v>
      </c>
      <c r="M29" s="32">
        <f t="shared" si="7"/>
        <v>3.1867974642038548E-2</v>
      </c>
      <c r="N29" s="31">
        <f t="shared" si="1"/>
        <v>4.6375263541722216E-2</v>
      </c>
      <c r="O29" s="32">
        <f t="shared" si="8"/>
        <v>5.7541765711790718E-2</v>
      </c>
      <c r="P29" s="31">
        <f t="shared" si="1"/>
        <v>4.1208397934236578E-2</v>
      </c>
      <c r="Q29" s="32">
        <f t="shared" si="9"/>
        <v>5.3728683551366889E-2</v>
      </c>
      <c r="R29" s="31">
        <f t="shared" si="1"/>
        <v>3.6538764762566997E-2</v>
      </c>
      <c r="S29" s="32">
        <f t="shared" si="10"/>
        <v>5.0831102085148835E-2</v>
      </c>
      <c r="T29" s="31">
        <f t="shared" si="1"/>
        <v>3.5068921623198614E-2</v>
      </c>
      <c r="U29" s="32">
        <f t="shared" si="11"/>
        <v>4.9614641640918611E-2</v>
      </c>
      <c r="V29" s="31">
        <f t="shared" si="1"/>
        <v>3.9501512917606244E-2</v>
      </c>
      <c r="W29" s="32">
        <f t="shared" si="12"/>
        <v>5.2829179711053435E-2</v>
      </c>
    </row>
    <row r="30" spans="1:23" x14ac:dyDescent="0.2">
      <c r="A30" s="14"/>
      <c r="B30" s="73" t="s">
        <v>62</v>
      </c>
      <c r="C30" s="15" t="s">
        <v>6</v>
      </c>
      <c r="D30" s="33">
        <f t="shared" si="1"/>
        <v>0</v>
      </c>
      <c r="E30" s="34">
        <f t="shared" si="3"/>
        <v>0</v>
      </c>
      <c r="F30" s="33">
        <f t="shared" si="1"/>
        <v>1.2974622891437925E-2</v>
      </c>
      <c r="G30" s="34">
        <f t="shared" si="4"/>
        <v>1.700635422880744E-2</v>
      </c>
      <c r="H30" s="33">
        <f t="shared" si="1"/>
        <v>0</v>
      </c>
      <c r="I30" s="34">
        <f t="shared" si="5"/>
        <v>0</v>
      </c>
      <c r="J30" s="33">
        <f t="shared" si="1"/>
        <v>9.8729548174095747E-4</v>
      </c>
      <c r="K30" s="34">
        <f t="shared" si="6"/>
        <v>1.3693850349707089E-3</v>
      </c>
      <c r="L30" s="33">
        <f t="shared" si="2"/>
        <v>0</v>
      </c>
      <c r="M30" s="34">
        <f t="shared" si="7"/>
        <v>0</v>
      </c>
      <c r="N30" s="33">
        <f t="shared" si="1"/>
        <v>0</v>
      </c>
      <c r="O30" s="34">
        <f t="shared" si="8"/>
        <v>0</v>
      </c>
      <c r="P30" s="33">
        <f t="shared" si="1"/>
        <v>4.6284194436255529E-3</v>
      </c>
      <c r="Q30" s="34">
        <f t="shared" si="9"/>
        <v>5.6498342614744405E-3</v>
      </c>
      <c r="R30" s="33">
        <f t="shared" si="1"/>
        <v>0</v>
      </c>
      <c r="S30" s="34">
        <f t="shared" si="10"/>
        <v>0</v>
      </c>
      <c r="T30" s="33">
        <f t="shared" si="1"/>
        <v>0</v>
      </c>
      <c r="U30" s="34">
        <f t="shared" si="11"/>
        <v>0</v>
      </c>
      <c r="V30" s="33">
        <f t="shared" si="1"/>
        <v>1.2959588566385813E-3</v>
      </c>
      <c r="W30" s="34">
        <f t="shared" si="12"/>
        <v>1.5260477132470404E-3</v>
      </c>
    </row>
    <row r="31" spans="1:23" x14ac:dyDescent="0.2">
      <c r="A31" s="14"/>
      <c r="B31" s="73" t="s">
        <v>62</v>
      </c>
      <c r="C31" s="15" t="s">
        <v>7</v>
      </c>
      <c r="D31" s="33">
        <f t="shared" si="1"/>
        <v>4.6375263917541792E-2</v>
      </c>
      <c r="E31" s="34">
        <f t="shared" si="3"/>
        <v>5.7552948564282363E-2</v>
      </c>
      <c r="F31" s="33">
        <f t="shared" si="1"/>
        <v>2.2661680499902605E-2</v>
      </c>
      <c r="G31" s="34">
        <f t="shared" si="4"/>
        <v>3.2815819571693244E-2</v>
      </c>
      <c r="H31" s="33">
        <f t="shared" si="1"/>
        <v>4.0266480410181882E-2</v>
      </c>
      <c r="I31" s="34">
        <f t="shared" si="5"/>
        <v>5.2269418824296233E-2</v>
      </c>
      <c r="J31" s="33">
        <f t="shared" si="1"/>
        <v>4.7735736542175292E-2</v>
      </c>
      <c r="K31" s="34">
        <f t="shared" si="6"/>
        <v>5.8197840716420444E-2</v>
      </c>
      <c r="L31" s="33">
        <f t="shared" si="2"/>
        <v>2.6805688818520475E-2</v>
      </c>
      <c r="M31" s="34">
        <f t="shared" si="7"/>
        <v>3.1867974642038548E-2</v>
      </c>
      <c r="N31" s="33">
        <f t="shared" si="1"/>
        <v>4.6375263541722216E-2</v>
      </c>
      <c r="O31" s="34">
        <f t="shared" si="8"/>
        <v>5.7552948564280719E-2</v>
      </c>
      <c r="P31" s="33">
        <f t="shared" si="1"/>
        <v>3.6579978490611023E-2</v>
      </c>
      <c r="Q31" s="34">
        <f t="shared" si="9"/>
        <v>4.8078849289891819E-2</v>
      </c>
      <c r="R31" s="33">
        <f t="shared" si="1"/>
        <v>3.6538764762566997E-2</v>
      </c>
      <c r="S31" s="34">
        <f t="shared" si="10"/>
        <v>5.0831102085148835E-2</v>
      </c>
      <c r="T31" s="33">
        <f t="shared" si="1"/>
        <v>3.5068921623198614E-2</v>
      </c>
      <c r="U31" s="34">
        <f t="shared" si="11"/>
        <v>4.9614641640918611E-2</v>
      </c>
      <c r="V31" s="33">
        <f t="shared" si="1"/>
        <v>3.8205554060967657E-2</v>
      </c>
      <c r="W31" s="34">
        <f t="shared" si="12"/>
        <v>5.1303131997806679E-2</v>
      </c>
    </row>
    <row r="32" spans="1:23" x14ac:dyDescent="0.2">
      <c r="A32" s="10" t="s">
        <v>10</v>
      </c>
      <c r="B32" s="72" t="s">
        <v>63</v>
      </c>
      <c r="C32" s="11" t="s">
        <v>4</v>
      </c>
      <c r="D32" s="31">
        <f t="shared" si="1"/>
        <v>2.2735277426871894E-2</v>
      </c>
      <c r="E32" s="32">
        <f t="shared" si="3"/>
        <v>2.8521622694776427E-2</v>
      </c>
      <c r="F32" s="31">
        <f t="shared" si="1"/>
        <v>3.8265860004862401E-2</v>
      </c>
      <c r="G32" s="32">
        <f t="shared" si="4"/>
        <v>4.2589741448272822E-2</v>
      </c>
      <c r="H32" s="31">
        <f t="shared" si="1"/>
        <v>6.1399648576609983E-2</v>
      </c>
      <c r="I32" s="32">
        <f t="shared" si="5"/>
        <v>6.2091157803920369E-2</v>
      </c>
      <c r="J32" s="31">
        <f t="shared" si="1"/>
        <v>1.8758614153078189E-2</v>
      </c>
      <c r="K32" s="32">
        <f t="shared" si="6"/>
        <v>2.2511005212881345E-2</v>
      </c>
      <c r="L32" s="31">
        <f t="shared" si="2"/>
        <v>3.1732591124728288E-2</v>
      </c>
      <c r="M32" s="32">
        <f t="shared" si="7"/>
        <v>3.9668489492490001E-2</v>
      </c>
      <c r="N32" s="31">
        <f t="shared" si="1"/>
        <v>2.2735277242627937E-2</v>
      </c>
      <c r="O32" s="32">
        <f t="shared" si="8"/>
        <v>2.8521622694775612E-2</v>
      </c>
      <c r="P32" s="31">
        <f t="shared" si="1"/>
        <v>4.1110501136344998E-2</v>
      </c>
      <c r="Q32" s="32">
        <f t="shared" si="9"/>
        <v>4.4088621400070908E-2</v>
      </c>
      <c r="R32" s="31">
        <f t="shared" si="1"/>
        <v>3.1643489838788591E-2</v>
      </c>
      <c r="S32" s="32">
        <f t="shared" si="10"/>
        <v>3.7417595029178977E-2</v>
      </c>
      <c r="T32" s="31">
        <f t="shared" si="1"/>
        <v>6.4541738732057027E-2</v>
      </c>
      <c r="U32" s="32">
        <f t="shared" si="11"/>
        <v>6.7744355913833099E-2</v>
      </c>
      <c r="V32" s="31">
        <f t="shared" si="1"/>
        <v>3.9682276469118441E-2</v>
      </c>
      <c r="W32" s="32">
        <f t="shared" si="12"/>
        <v>4.383179025831619E-2</v>
      </c>
    </row>
    <row r="33" spans="1:23" x14ac:dyDescent="0.2">
      <c r="A33" s="14"/>
      <c r="B33" s="73" t="s">
        <v>63</v>
      </c>
      <c r="C33" s="15" t="s">
        <v>6</v>
      </c>
      <c r="D33" s="33">
        <f t="shared" si="1"/>
        <v>0</v>
      </c>
      <c r="E33" s="34">
        <f t="shared" si="3"/>
        <v>0</v>
      </c>
      <c r="F33" s="33">
        <f t="shared" si="1"/>
        <v>1.2227725621383967E-2</v>
      </c>
      <c r="G33" s="34">
        <f t="shared" si="4"/>
        <v>1.1576748168568102E-2</v>
      </c>
      <c r="H33" s="33">
        <f t="shared" si="1"/>
        <v>2.0322733209510356E-2</v>
      </c>
      <c r="I33" s="34">
        <f t="shared" si="5"/>
        <v>1.8446590449243093E-2</v>
      </c>
      <c r="J33" s="33">
        <f t="shared" si="1"/>
        <v>0</v>
      </c>
      <c r="K33" s="34">
        <f t="shared" si="6"/>
        <v>0</v>
      </c>
      <c r="L33" s="33">
        <f t="shared" si="2"/>
        <v>0</v>
      </c>
      <c r="M33" s="34">
        <f t="shared" si="7"/>
        <v>0</v>
      </c>
      <c r="N33" s="33">
        <f t="shared" si="1"/>
        <v>0</v>
      </c>
      <c r="O33" s="34">
        <f t="shared" si="8"/>
        <v>0</v>
      </c>
      <c r="P33" s="33">
        <f t="shared" si="1"/>
        <v>1.1632675598264273E-2</v>
      </c>
      <c r="Q33" s="34">
        <f t="shared" si="9"/>
        <v>1.0739388145873004E-2</v>
      </c>
      <c r="R33" s="33">
        <f t="shared" si="1"/>
        <v>0</v>
      </c>
      <c r="S33" s="34">
        <f t="shared" si="10"/>
        <v>0</v>
      </c>
      <c r="T33" s="33">
        <f t="shared" si="1"/>
        <v>5.9691781486295517E-3</v>
      </c>
      <c r="U33" s="34">
        <f t="shared" si="11"/>
        <v>4.5647070613638136E-3</v>
      </c>
      <c r="V33" s="33">
        <f t="shared" si="1"/>
        <v>4.5594603235977523E-3</v>
      </c>
      <c r="W33" s="34">
        <f t="shared" si="12"/>
        <v>3.8784094788010624E-3</v>
      </c>
    </row>
    <row r="34" spans="1:23" x14ac:dyDescent="0.2">
      <c r="A34" s="14"/>
      <c r="B34" s="73" t="s">
        <v>63</v>
      </c>
      <c r="C34" s="15" t="s">
        <v>7</v>
      </c>
      <c r="D34" s="33">
        <f t="shared" si="1"/>
        <v>2.2735277426871894E-2</v>
      </c>
      <c r="E34" s="34">
        <f t="shared" si="3"/>
        <v>2.8592762457392819E-2</v>
      </c>
      <c r="F34" s="33">
        <f t="shared" si="1"/>
        <v>2.6038134383478431E-2</v>
      </c>
      <c r="G34" s="34">
        <f t="shared" si="4"/>
        <v>3.101299327970657E-2</v>
      </c>
      <c r="H34" s="33">
        <f t="shared" si="1"/>
        <v>4.1076915367099627E-2</v>
      </c>
      <c r="I34" s="34">
        <f t="shared" si="5"/>
        <v>4.3644567354677276E-2</v>
      </c>
      <c r="J34" s="33">
        <f t="shared" si="1"/>
        <v>1.8758614153078189E-2</v>
      </c>
      <c r="K34" s="34">
        <f t="shared" si="6"/>
        <v>2.2511005212881345E-2</v>
      </c>
      <c r="L34" s="33">
        <f t="shared" si="2"/>
        <v>3.1732591124728288E-2</v>
      </c>
      <c r="M34" s="34">
        <f t="shared" si="7"/>
        <v>3.9668489492490001E-2</v>
      </c>
      <c r="N34" s="33">
        <f t="shared" si="1"/>
        <v>2.2735277242627937E-2</v>
      </c>
      <c r="O34" s="34">
        <f t="shared" si="8"/>
        <v>2.8592762457392E-2</v>
      </c>
      <c r="P34" s="33">
        <f t="shared" si="1"/>
        <v>2.9477825538080722E-2</v>
      </c>
      <c r="Q34" s="34">
        <f t="shared" si="9"/>
        <v>3.3349233254197481E-2</v>
      </c>
      <c r="R34" s="33">
        <f t="shared" si="1"/>
        <v>3.1643489838788591E-2</v>
      </c>
      <c r="S34" s="34">
        <f t="shared" si="10"/>
        <v>3.7417595029178977E-2</v>
      </c>
      <c r="T34" s="33">
        <f t="shared" si="1"/>
        <v>5.8572560583427476E-2</v>
      </c>
      <c r="U34" s="34">
        <f t="shared" si="11"/>
        <v>6.3179648852471446E-2</v>
      </c>
      <c r="V34" s="33">
        <f t="shared" si="1"/>
        <v>3.5122816145520687E-2</v>
      </c>
      <c r="W34" s="34">
        <f t="shared" si="12"/>
        <v>3.9953380779516011E-2</v>
      </c>
    </row>
    <row r="35" spans="1:23" x14ac:dyDescent="0.2">
      <c r="A35" s="10" t="s">
        <v>11</v>
      </c>
      <c r="B35" s="72" t="s">
        <v>64</v>
      </c>
      <c r="C35" s="11" t="s">
        <v>4</v>
      </c>
      <c r="D35" s="31">
        <f t="shared" si="1"/>
        <v>0</v>
      </c>
      <c r="E35" s="32">
        <f t="shared" si="3"/>
        <v>0</v>
      </c>
      <c r="F35" s="31">
        <f t="shared" si="1"/>
        <v>0</v>
      </c>
      <c r="G35" s="32">
        <f t="shared" si="4"/>
        <v>0</v>
      </c>
      <c r="H35" s="31">
        <f t="shared" si="1"/>
        <v>6.6557460229959937E-3</v>
      </c>
      <c r="I35" s="32">
        <f t="shared" si="5"/>
        <v>5.711330605636205E-3</v>
      </c>
      <c r="J35" s="31">
        <f t="shared" si="1"/>
        <v>0</v>
      </c>
      <c r="K35" s="32">
        <f t="shared" si="6"/>
        <v>0</v>
      </c>
      <c r="L35" s="31">
        <f t="shared" si="2"/>
        <v>0</v>
      </c>
      <c r="M35" s="32">
        <f t="shared" si="7"/>
        <v>0</v>
      </c>
      <c r="N35" s="31">
        <f t="shared" si="1"/>
        <v>0</v>
      </c>
      <c r="O35" s="32">
        <f t="shared" si="8"/>
        <v>0</v>
      </c>
      <c r="P35" s="31">
        <f t="shared" si="1"/>
        <v>2.4708934349213165E-3</v>
      </c>
      <c r="Q35" s="32">
        <f t="shared" si="9"/>
        <v>2.2217902186956197E-3</v>
      </c>
      <c r="R35" s="31">
        <f t="shared" si="1"/>
        <v>1.1359201480590777E-2</v>
      </c>
      <c r="S35" s="32">
        <f t="shared" si="10"/>
        <v>1.0239494627946473E-2</v>
      </c>
      <c r="T35" s="31">
        <f t="shared" si="1"/>
        <v>0</v>
      </c>
      <c r="U35" s="32">
        <f t="shared" si="11"/>
        <v>0</v>
      </c>
      <c r="V35" s="31">
        <f t="shared" si="1"/>
        <v>4.1104083821283987E-3</v>
      </c>
      <c r="W35" s="32">
        <f t="shared" si="12"/>
        <v>3.5980479809824151E-3</v>
      </c>
    </row>
    <row r="36" spans="1:23" x14ac:dyDescent="0.2">
      <c r="A36" s="14"/>
      <c r="B36" s="73" t="s">
        <v>64</v>
      </c>
      <c r="C36" s="15" t="s">
        <v>6</v>
      </c>
      <c r="D36" s="33">
        <f t="shared" si="1"/>
        <v>0</v>
      </c>
      <c r="E36" s="34">
        <f t="shared" si="3"/>
        <v>0</v>
      </c>
      <c r="F36" s="33">
        <f t="shared" si="1"/>
        <v>0</v>
      </c>
      <c r="G36" s="34">
        <f t="shared" si="4"/>
        <v>0</v>
      </c>
      <c r="H36" s="33">
        <f t="shared" si="1"/>
        <v>0</v>
      </c>
      <c r="I36" s="34">
        <f t="shared" si="5"/>
        <v>0</v>
      </c>
      <c r="J36" s="33">
        <f t="shared" si="1"/>
        <v>0</v>
      </c>
      <c r="K36" s="34">
        <f t="shared" si="6"/>
        <v>0</v>
      </c>
      <c r="L36" s="33">
        <f t="shared" si="2"/>
        <v>0</v>
      </c>
      <c r="M36" s="34">
        <f t="shared" si="7"/>
        <v>0</v>
      </c>
      <c r="N36" s="33">
        <f t="shared" si="1"/>
        <v>0</v>
      </c>
      <c r="O36" s="34">
        <f t="shared" si="8"/>
        <v>0</v>
      </c>
      <c r="P36" s="33">
        <f t="shared" si="1"/>
        <v>0</v>
      </c>
      <c r="Q36" s="34">
        <f t="shared" si="9"/>
        <v>0</v>
      </c>
      <c r="R36" s="33">
        <f t="shared" si="1"/>
        <v>7.3023438089512126E-3</v>
      </c>
      <c r="S36" s="34">
        <f t="shared" si="10"/>
        <v>6.5825322608845773E-3</v>
      </c>
      <c r="T36" s="33">
        <f t="shared" si="1"/>
        <v>0</v>
      </c>
      <c r="U36" s="34">
        <f t="shared" si="11"/>
        <v>0</v>
      </c>
      <c r="V36" s="33">
        <f t="shared" si="1"/>
        <v>2.1976440854943914E-3</v>
      </c>
      <c r="W36" s="34">
        <f t="shared" si="12"/>
        <v>1.9266192744842434E-3</v>
      </c>
    </row>
    <row r="37" spans="1:23" x14ac:dyDescent="0.2">
      <c r="A37" s="14"/>
      <c r="B37" s="73" t="s">
        <v>64</v>
      </c>
      <c r="C37" s="15" t="s">
        <v>7</v>
      </c>
      <c r="D37" s="33">
        <f t="shared" si="1"/>
        <v>0</v>
      </c>
      <c r="E37" s="34">
        <f t="shared" si="3"/>
        <v>0</v>
      </c>
      <c r="F37" s="33">
        <f t="shared" si="1"/>
        <v>0</v>
      </c>
      <c r="G37" s="34">
        <f t="shared" si="4"/>
        <v>0</v>
      </c>
      <c r="H37" s="33">
        <f t="shared" si="1"/>
        <v>6.6557460229959937E-3</v>
      </c>
      <c r="I37" s="34">
        <f t="shared" si="5"/>
        <v>5.711330605636205E-3</v>
      </c>
      <c r="J37" s="33">
        <f t="shared" si="1"/>
        <v>0</v>
      </c>
      <c r="K37" s="34">
        <f t="shared" si="6"/>
        <v>0</v>
      </c>
      <c r="L37" s="33">
        <f t="shared" si="2"/>
        <v>0</v>
      </c>
      <c r="M37" s="34">
        <f t="shared" si="7"/>
        <v>0</v>
      </c>
      <c r="N37" s="33">
        <f t="shared" si="1"/>
        <v>0</v>
      </c>
      <c r="O37" s="34">
        <f t="shared" si="8"/>
        <v>0</v>
      </c>
      <c r="P37" s="33">
        <f t="shared" si="1"/>
        <v>2.4708934349213165E-3</v>
      </c>
      <c r="Q37" s="34">
        <f t="shared" si="9"/>
        <v>2.2217902186956197E-3</v>
      </c>
      <c r="R37" s="33">
        <f t="shared" si="1"/>
        <v>4.0568576716395631E-3</v>
      </c>
      <c r="S37" s="34">
        <f t="shared" si="10"/>
        <v>3.6569623670617904E-3</v>
      </c>
      <c r="T37" s="33">
        <f t="shared" si="1"/>
        <v>0</v>
      </c>
      <c r="U37" s="34">
        <f t="shared" si="11"/>
        <v>0</v>
      </c>
      <c r="V37" s="33">
        <f t="shared" si="1"/>
        <v>1.9127642966340072E-3</v>
      </c>
      <c r="W37" s="34">
        <f t="shared" si="12"/>
        <v>1.6714287064981161E-3</v>
      </c>
    </row>
  </sheetData>
  <mergeCells count="15">
    <mergeCell ref="Y3:Z3"/>
    <mergeCell ref="AA3:AB3"/>
    <mergeCell ref="AC3:AD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0866141732283472" right="0.70866141732283472" top="0.74803149606299213" bottom="0.74803149606299213" header="0.31496062992125984" footer="0.31496062992125984"/>
  <pageSetup scale="42" orientation="landscape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ED2D-CC10-47FD-9FAE-7063A74B05E3}">
  <sheetPr>
    <tabColor theme="5"/>
    <pageSetUpPr fitToPage="1"/>
  </sheetPr>
  <dimension ref="A1:AC13"/>
  <sheetViews>
    <sheetView showGridLines="0" zoomScaleNormal="100" workbookViewId="0">
      <selection sqref="A1:V1"/>
    </sheetView>
  </sheetViews>
  <sheetFormatPr baseColWidth="10" defaultColWidth="9.1640625" defaultRowHeight="15" x14ac:dyDescent="0.2"/>
  <cols>
    <col min="1" max="1" width="12.33203125" customWidth="1"/>
    <col min="2" max="2" width="10.1640625" style="41" bestFit="1" customWidth="1"/>
    <col min="3" max="3" width="11.6640625" customWidth="1"/>
    <col min="4" max="4" width="14.6640625" customWidth="1"/>
    <col min="5" max="5" width="11.6640625" customWidth="1"/>
    <col min="6" max="6" width="14.6640625" customWidth="1"/>
    <col min="7" max="7" width="11.6640625" customWidth="1"/>
    <col min="8" max="8" width="14.6640625" customWidth="1"/>
    <col min="9" max="9" width="11.6640625" customWidth="1"/>
    <col min="10" max="10" width="14.6640625" customWidth="1"/>
    <col min="11" max="11" width="11.6640625" customWidth="1"/>
    <col min="12" max="12" width="14.6640625" customWidth="1"/>
    <col min="13" max="13" width="11.6640625" customWidth="1"/>
    <col min="14" max="14" width="14.6640625" customWidth="1"/>
    <col min="15" max="15" width="11.6640625" customWidth="1"/>
    <col min="16" max="16" width="14.6640625" customWidth="1"/>
    <col min="17" max="17" width="11.6640625" customWidth="1"/>
    <col min="18" max="18" width="14.6640625" customWidth="1"/>
    <col min="19" max="19" width="11.6640625" customWidth="1"/>
    <col min="20" max="20" width="14.6640625" customWidth="1"/>
    <col min="21" max="21" width="11.6640625" customWidth="1"/>
    <col min="22" max="22" width="14.6640625" customWidth="1"/>
    <col min="23" max="23" width="14.33203125" customWidth="1"/>
    <col min="26" max="26" width="16" bestFit="1" customWidth="1"/>
    <col min="28" max="28" width="16" bestFit="1" customWidth="1"/>
    <col min="29" max="29" width="13.83203125" customWidth="1"/>
    <col min="30" max="30" width="16" bestFit="1" customWidth="1"/>
  </cols>
  <sheetData>
    <row r="1" spans="1:29" ht="27" x14ac:dyDescent="0.45">
      <c r="A1" s="66" t="s">
        <v>13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9" s="2" customFormat="1" ht="37.5" customHeight="1" x14ac:dyDescent="0.35">
      <c r="A2" s="1"/>
      <c r="B2" s="1"/>
      <c r="C2" s="67" t="s">
        <v>44</v>
      </c>
      <c r="D2" s="67"/>
      <c r="E2" s="67" t="s">
        <v>36</v>
      </c>
      <c r="F2" s="67"/>
      <c r="G2" s="67" t="s">
        <v>37</v>
      </c>
      <c r="H2" s="67"/>
      <c r="I2" s="67" t="s">
        <v>43</v>
      </c>
      <c r="J2" s="67"/>
      <c r="K2" s="67" t="s">
        <v>45</v>
      </c>
      <c r="L2" s="67"/>
      <c r="M2" s="67" t="s">
        <v>46</v>
      </c>
      <c r="N2" s="67"/>
      <c r="O2" s="67" t="s">
        <v>38</v>
      </c>
      <c r="P2" s="67"/>
      <c r="Q2" s="67" t="s">
        <v>39</v>
      </c>
      <c r="R2" s="67"/>
      <c r="S2" s="67" t="s">
        <v>40</v>
      </c>
      <c r="T2" s="67"/>
      <c r="U2" s="67" t="s">
        <v>41</v>
      </c>
      <c r="V2" s="67"/>
    </row>
    <row r="3" spans="1:29" ht="18" x14ac:dyDescent="0.35">
      <c r="A3" s="3"/>
      <c r="B3" s="3"/>
      <c r="C3" s="4" t="s">
        <v>1</v>
      </c>
      <c r="D3" s="5" t="s">
        <v>2</v>
      </c>
      <c r="E3" s="4" t="s">
        <v>1</v>
      </c>
      <c r="F3" s="5" t="s">
        <v>2</v>
      </c>
      <c r="G3" s="4" t="s">
        <v>1</v>
      </c>
      <c r="H3" s="5" t="s">
        <v>2</v>
      </c>
      <c r="I3" s="4" t="s">
        <v>1</v>
      </c>
      <c r="J3" s="5" t="s">
        <v>2</v>
      </c>
      <c r="K3" s="4" t="s">
        <v>1</v>
      </c>
      <c r="L3" s="5" t="s">
        <v>2</v>
      </c>
      <c r="M3" s="4" t="s">
        <v>1</v>
      </c>
      <c r="N3" s="5" t="s">
        <v>2</v>
      </c>
      <c r="O3" s="4" t="s">
        <v>1</v>
      </c>
      <c r="P3" s="5" t="s">
        <v>2</v>
      </c>
      <c r="Q3" s="4" t="s">
        <v>1</v>
      </c>
      <c r="R3" s="5" t="s">
        <v>2</v>
      </c>
      <c r="S3" s="4" t="s">
        <v>1</v>
      </c>
      <c r="T3" s="5" t="s">
        <v>2</v>
      </c>
      <c r="U3" s="4" t="s">
        <v>1</v>
      </c>
      <c r="V3" s="5" t="s">
        <v>2</v>
      </c>
      <c r="X3" s="64"/>
      <c r="Y3" s="64"/>
      <c r="Z3" s="64"/>
      <c r="AA3" s="64"/>
      <c r="AB3" s="64"/>
      <c r="AC3" s="64"/>
    </row>
    <row r="4" spans="1:29" x14ac:dyDescent="0.2">
      <c r="A4" s="6" t="s">
        <v>14</v>
      </c>
      <c r="B4" s="7" t="s">
        <v>4</v>
      </c>
      <c r="C4" s="8">
        <v>429708</v>
      </c>
      <c r="D4" s="9">
        <v>164.52935607971</v>
      </c>
      <c r="E4" s="8">
        <v>303491</v>
      </c>
      <c r="F4" s="9">
        <v>155.97004966162999</v>
      </c>
      <c r="G4" s="8">
        <v>200363</v>
      </c>
      <c r="H4" s="9">
        <v>149.89933488949001</v>
      </c>
      <c r="I4" s="8">
        <v>328785</v>
      </c>
      <c r="J4" s="9">
        <v>144.59144442869001</v>
      </c>
      <c r="K4" s="8">
        <v>477057</v>
      </c>
      <c r="L4" s="9">
        <v>144.38673354187</v>
      </c>
      <c r="M4" s="8">
        <v>429708</v>
      </c>
      <c r="N4" s="9">
        <v>164.52935607971</v>
      </c>
      <c r="O4" s="8">
        <v>832639</v>
      </c>
      <c r="P4" s="9">
        <v>150.01613524564999</v>
      </c>
      <c r="Q4" s="8">
        <v>1405657</v>
      </c>
      <c r="R4" s="9">
        <v>145.37907120943001</v>
      </c>
      <c r="S4" s="8">
        <v>684500</v>
      </c>
      <c r="T4" s="9">
        <v>151.08718999716001</v>
      </c>
      <c r="U4" s="8">
        <v>3352504</v>
      </c>
      <c r="V4" s="9">
        <v>150.1507995305</v>
      </c>
    </row>
    <row r="5" spans="1:29" x14ac:dyDescent="0.2">
      <c r="A5" s="35"/>
      <c r="B5" s="36" t="s">
        <v>6</v>
      </c>
      <c r="C5" s="37">
        <v>27258</v>
      </c>
      <c r="D5" s="38">
        <v>161.18087490278</v>
      </c>
      <c r="E5" s="37">
        <v>10929</v>
      </c>
      <c r="F5" s="38">
        <v>152.95375348510001</v>
      </c>
      <c r="G5" s="37" t="s">
        <v>42</v>
      </c>
      <c r="H5" s="38" t="s">
        <v>42</v>
      </c>
      <c r="I5" s="37">
        <v>14697</v>
      </c>
      <c r="J5" s="38">
        <v>130.2525893099</v>
      </c>
      <c r="K5" s="37">
        <v>6000</v>
      </c>
      <c r="L5" s="38">
        <v>164.51091931478999</v>
      </c>
      <c r="M5" s="37">
        <v>27258</v>
      </c>
      <c r="N5" s="38">
        <v>161.18087490278</v>
      </c>
      <c r="O5" s="37">
        <v>25626</v>
      </c>
      <c r="P5" s="38">
        <v>139.93420264288</v>
      </c>
      <c r="Q5" s="37">
        <v>12000</v>
      </c>
      <c r="R5" s="38">
        <v>149.36524479229999</v>
      </c>
      <c r="S5" s="37">
        <v>11000</v>
      </c>
      <c r="T5" s="38">
        <v>140.32494196920999</v>
      </c>
      <c r="U5" s="37">
        <v>75884</v>
      </c>
      <c r="V5" s="38">
        <v>149.11416720515001</v>
      </c>
    </row>
    <row r="6" spans="1:29" x14ac:dyDescent="0.2">
      <c r="A6" s="35"/>
      <c r="B6" s="36" t="s">
        <v>7</v>
      </c>
      <c r="C6" s="37">
        <v>402450</v>
      </c>
      <c r="D6" s="38">
        <v>164.75614922151999</v>
      </c>
      <c r="E6" s="37">
        <v>292562</v>
      </c>
      <c r="F6" s="38">
        <v>156.08272697759</v>
      </c>
      <c r="G6" s="37">
        <v>200363</v>
      </c>
      <c r="H6" s="38">
        <v>149.89933488949001</v>
      </c>
      <c r="I6" s="37">
        <v>314088</v>
      </c>
      <c r="J6" s="38">
        <v>145.26239700784001</v>
      </c>
      <c r="K6" s="37">
        <v>471057</v>
      </c>
      <c r="L6" s="38">
        <v>144.13040550803001</v>
      </c>
      <c r="M6" s="37">
        <v>402450</v>
      </c>
      <c r="N6" s="38">
        <v>164.75614922151999</v>
      </c>
      <c r="O6" s="37">
        <v>807013</v>
      </c>
      <c r="P6" s="38">
        <v>150.33627829772001</v>
      </c>
      <c r="Q6" s="37">
        <v>1393657</v>
      </c>
      <c r="R6" s="38">
        <v>145.34474850090999</v>
      </c>
      <c r="S6" s="37">
        <v>673500</v>
      </c>
      <c r="T6" s="38">
        <v>151.26296539182999</v>
      </c>
      <c r="U6" s="37">
        <v>3276620</v>
      </c>
      <c r="V6" s="38">
        <v>150.17480713814999</v>
      </c>
    </row>
    <row r="7" spans="1:29" x14ac:dyDescent="0.2">
      <c r="A7" s="6" t="s">
        <v>15</v>
      </c>
      <c r="B7" s="7" t="s">
        <v>4</v>
      </c>
      <c r="C7" s="39">
        <v>669209</v>
      </c>
      <c r="D7" s="40">
        <v>155.91580174578999</v>
      </c>
      <c r="E7" s="39">
        <v>183855</v>
      </c>
      <c r="F7" s="40">
        <v>-15.563962251377999</v>
      </c>
      <c r="G7" s="39">
        <v>297396</v>
      </c>
      <c r="H7" s="40">
        <v>143.37996578252</v>
      </c>
      <c r="I7" s="39">
        <v>221940</v>
      </c>
      <c r="J7" s="40">
        <v>146.68232494264001</v>
      </c>
      <c r="K7" s="39">
        <v>236000</v>
      </c>
      <c r="L7" s="40">
        <v>137.2173496394</v>
      </c>
      <c r="M7" s="39">
        <v>669209</v>
      </c>
      <c r="N7" s="40">
        <v>155.91580174578999</v>
      </c>
      <c r="O7" s="39">
        <v>703191</v>
      </c>
      <c r="P7" s="40">
        <v>102.86506969216001</v>
      </c>
      <c r="Q7" s="39">
        <v>651900</v>
      </c>
      <c r="R7" s="40">
        <v>141.87296490009001</v>
      </c>
      <c r="S7" s="39">
        <v>613000</v>
      </c>
      <c r="T7" s="40">
        <v>138.28984708719</v>
      </c>
      <c r="U7" s="39">
        <v>2637300</v>
      </c>
      <c r="V7" s="40">
        <v>134.20267359618001</v>
      </c>
    </row>
    <row r="8" spans="1:29" x14ac:dyDescent="0.2">
      <c r="A8" s="35"/>
      <c r="B8" s="36" t="s">
        <v>6</v>
      </c>
      <c r="C8" s="37">
        <v>337411</v>
      </c>
      <c r="D8" s="38">
        <v>155.45776053003999</v>
      </c>
      <c r="E8" s="37">
        <v>89587</v>
      </c>
      <c r="F8" s="38">
        <v>-5.7647634432821997</v>
      </c>
      <c r="G8" s="37">
        <v>113238</v>
      </c>
      <c r="H8" s="38">
        <v>134.73624916915</v>
      </c>
      <c r="I8" s="37">
        <v>111240</v>
      </c>
      <c r="J8" s="38">
        <v>145.73590039281001</v>
      </c>
      <c r="K8" s="37">
        <v>188000</v>
      </c>
      <c r="L8" s="38">
        <v>133.13324115519001</v>
      </c>
      <c r="M8" s="37">
        <v>337411</v>
      </c>
      <c r="N8" s="38">
        <v>155.45776053003999</v>
      </c>
      <c r="O8" s="37">
        <v>314065</v>
      </c>
      <c r="P8" s="38">
        <v>98.554366390778995</v>
      </c>
      <c r="Q8" s="37">
        <v>450000</v>
      </c>
      <c r="R8" s="38">
        <v>137.18104701847</v>
      </c>
      <c r="S8" s="37">
        <v>432000</v>
      </c>
      <c r="T8" s="38">
        <v>136.36146454218999</v>
      </c>
      <c r="U8" s="37">
        <v>1533476</v>
      </c>
      <c r="V8" s="38">
        <v>133.06061481187999</v>
      </c>
    </row>
    <row r="9" spans="1:29" x14ac:dyDescent="0.2">
      <c r="A9" s="35"/>
      <c r="B9" s="36" t="s">
        <v>7</v>
      </c>
      <c r="C9" s="37">
        <v>331798</v>
      </c>
      <c r="D9" s="38">
        <v>156.38159160785</v>
      </c>
      <c r="E9" s="37">
        <v>94268</v>
      </c>
      <c r="F9" s="38">
        <v>-24.876569112889001</v>
      </c>
      <c r="G9" s="37">
        <v>184158</v>
      </c>
      <c r="H9" s="38">
        <v>148.69495172863</v>
      </c>
      <c r="I9" s="37">
        <v>110700</v>
      </c>
      <c r="J9" s="38">
        <v>147.63336619758999</v>
      </c>
      <c r="K9" s="37">
        <v>48000</v>
      </c>
      <c r="L9" s="38">
        <v>153.21344120257001</v>
      </c>
      <c r="M9" s="37">
        <v>331798</v>
      </c>
      <c r="N9" s="38">
        <v>156.38159160785</v>
      </c>
      <c r="O9" s="37">
        <v>389126</v>
      </c>
      <c r="P9" s="38">
        <v>106.3442538956</v>
      </c>
      <c r="Q9" s="37">
        <v>201900</v>
      </c>
      <c r="R9" s="38">
        <v>152.33043417562999</v>
      </c>
      <c r="S9" s="37">
        <v>181000</v>
      </c>
      <c r="T9" s="38">
        <v>142.89239548187001</v>
      </c>
      <c r="U9" s="37">
        <v>1103824</v>
      </c>
      <c r="V9" s="38">
        <v>135.78926687222</v>
      </c>
    </row>
    <row r="10" spans="1:29" x14ac:dyDescent="0.2">
      <c r="A10" s="6" t="s">
        <v>16</v>
      </c>
      <c r="B10" s="7" t="s">
        <v>4</v>
      </c>
      <c r="C10" s="39">
        <v>303173</v>
      </c>
      <c r="D10" s="40">
        <v>172.42750321235999</v>
      </c>
      <c r="E10" s="39">
        <v>126780</v>
      </c>
      <c r="F10" s="40">
        <v>192.05365277011001</v>
      </c>
      <c r="G10" s="39">
        <v>185182</v>
      </c>
      <c r="H10" s="40">
        <v>147.83320735180999</v>
      </c>
      <c r="I10" s="39">
        <v>96013</v>
      </c>
      <c r="J10" s="40">
        <v>161.05882269777001</v>
      </c>
      <c r="K10" s="39">
        <v>152200</v>
      </c>
      <c r="L10" s="40">
        <v>144.59336019057</v>
      </c>
      <c r="M10" s="39">
        <v>303173</v>
      </c>
      <c r="N10" s="40">
        <v>172.42750321235999</v>
      </c>
      <c r="O10" s="39">
        <v>407975</v>
      </c>
      <c r="P10" s="40">
        <v>164.68742409632</v>
      </c>
      <c r="Q10" s="39">
        <v>357200</v>
      </c>
      <c r="R10" s="40">
        <v>137.64040655919001</v>
      </c>
      <c r="S10" s="39">
        <v>188000</v>
      </c>
      <c r="T10" s="40">
        <v>132.47506643406001</v>
      </c>
      <c r="U10" s="39">
        <v>1256348</v>
      </c>
      <c r="V10" s="40">
        <v>154.04504244815001</v>
      </c>
    </row>
    <row r="11" spans="1:29" x14ac:dyDescent="0.2">
      <c r="A11" s="35"/>
      <c r="B11" s="36" t="s">
        <v>6</v>
      </c>
      <c r="C11" s="37">
        <v>292967</v>
      </c>
      <c r="D11" s="38">
        <v>171.92051124905001</v>
      </c>
      <c r="E11" s="37">
        <v>96289</v>
      </c>
      <c r="F11" s="38">
        <v>182.71329570418999</v>
      </c>
      <c r="G11" s="37">
        <v>185182</v>
      </c>
      <c r="H11" s="38">
        <v>147.83320735180999</v>
      </c>
      <c r="I11" s="37">
        <v>78523</v>
      </c>
      <c r="J11" s="38">
        <v>150.54331158734001</v>
      </c>
      <c r="K11" s="37">
        <v>152200</v>
      </c>
      <c r="L11" s="38">
        <v>144.59336019057</v>
      </c>
      <c r="M11" s="37">
        <v>292967</v>
      </c>
      <c r="N11" s="38">
        <v>171.92051124905001</v>
      </c>
      <c r="O11" s="37">
        <v>359994</v>
      </c>
      <c r="P11" s="38">
        <v>157.75385697998999</v>
      </c>
      <c r="Q11" s="37">
        <v>357200</v>
      </c>
      <c r="R11" s="38">
        <v>137.64040655919001</v>
      </c>
      <c r="S11" s="37">
        <v>178000</v>
      </c>
      <c r="T11" s="38">
        <v>128.66243477231001</v>
      </c>
      <c r="U11" s="37">
        <v>1188161</v>
      </c>
      <c r="V11" s="38">
        <v>150.84196924589</v>
      </c>
    </row>
    <row r="12" spans="1:29" x14ac:dyDescent="0.2">
      <c r="A12" s="35"/>
      <c r="B12" s="36" t="s">
        <v>7</v>
      </c>
      <c r="C12" s="37">
        <v>10206</v>
      </c>
      <c r="D12" s="38">
        <v>186.98089479718001</v>
      </c>
      <c r="E12" s="37">
        <v>30491</v>
      </c>
      <c r="F12" s="38">
        <v>221.55001699300999</v>
      </c>
      <c r="G12" s="37" t="s">
        <v>42</v>
      </c>
      <c r="H12" s="38" t="s">
        <v>42</v>
      </c>
      <c r="I12" s="37">
        <v>17490</v>
      </c>
      <c r="J12" s="38">
        <v>208.26919885121001</v>
      </c>
      <c r="K12" s="37" t="s">
        <v>42</v>
      </c>
      <c r="L12" s="38" t="s">
        <v>42</v>
      </c>
      <c r="M12" s="37">
        <v>10206</v>
      </c>
      <c r="N12" s="38">
        <v>186.98089479718001</v>
      </c>
      <c r="O12" s="37">
        <v>47981</v>
      </c>
      <c r="P12" s="38">
        <v>216.70890260815</v>
      </c>
      <c r="Q12" s="37" t="s">
        <v>42</v>
      </c>
      <c r="R12" s="38" t="s">
        <v>42</v>
      </c>
      <c r="S12" s="37">
        <v>10000</v>
      </c>
      <c r="T12" s="38">
        <v>200.33991001328999</v>
      </c>
      <c r="U12" s="37">
        <v>68187</v>
      </c>
      <c r="V12" s="38">
        <v>209.85871160887001</v>
      </c>
    </row>
    <row r="13" spans="1:29" ht="7.5" customHeight="1" x14ac:dyDescent="0.2">
      <c r="B13"/>
    </row>
  </sheetData>
  <mergeCells count="14">
    <mergeCell ref="U2:V2"/>
    <mergeCell ref="X3:Y3"/>
    <mergeCell ref="Z3:AA3"/>
    <mergeCell ref="AB3:AC3"/>
    <mergeCell ref="A1:V1"/>
    <mergeCell ref="C2:D2"/>
    <mergeCell ref="E2:F2"/>
    <mergeCell ref="G2:H2"/>
    <mergeCell ref="I2:J2"/>
    <mergeCell ref="K2:L2"/>
    <mergeCell ref="M2:N2"/>
    <mergeCell ref="O2:P2"/>
    <mergeCell ref="Q2:R2"/>
    <mergeCell ref="S2:T2"/>
  </mergeCells>
  <pageMargins left="0.70866141732283472" right="0.70866141732283472" top="0.74803149606299213" bottom="0.74803149606299213" header="0.31496062992125984" footer="0.31496062992125984"/>
  <pageSetup scale="43" orientation="landscape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A9B5-5625-4106-A13D-9786AE37F279}">
  <sheetPr>
    <tabColor theme="5"/>
    <pageSetUpPr fitToPage="1"/>
  </sheetPr>
  <dimension ref="A1:U46"/>
  <sheetViews>
    <sheetView zoomScaleNormal="100" workbookViewId="0">
      <selection sqref="A1:U1"/>
    </sheetView>
  </sheetViews>
  <sheetFormatPr baseColWidth="10" defaultColWidth="8.83203125" defaultRowHeight="15" outlineLevelRow="1" x14ac:dyDescent="0.2"/>
  <cols>
    <col min="1" max="1" width="10.1640625" bestFit="1" customWidth="1"/>
    <col min="2" max="2" width="11.6640625" customWidth="1"/>
    <col min="3" max="3" width="14.33203125" customWidth="1"/>
    <col min="4" max="4" width="11.6640625" customWidth="1"/>
    <col min="5" max="5" width="14.33203125" customWidth="1"/>
    <col min="6" max="6" width="11.6640625" customWidth="1"/>
    <col min="7" max="7" width="14.33203125" customWidth="1"/>
    <col min="8" max="8" width="11.6640625" customWidth="1"/>
    <col min="9" max="9" width="14.33203125" customWidth="1"/>
    <col min="10" max="10" width="11.6640625" customWidth="1"/>
    <col min="11" max="11" width="14.33203125" customWidth="1"/>
    <col min="12" max="12" width="11.6640625" customWidth="1"/>
    <col min="13" max="13" width="14.33203125" customWidth="1"/>
    <col min="14" max="14" width="11.6640625" customWidth="1"/>
    <col min="15" max="15" width="14.33203125" customWidth="1"/>
    <col min="16" max="16" width="11.6640625" customWidth="1"/>
    <col min="17" max="17" width="14.33203125" customWidth="1"/>
    <col min="18" max="18" width="11.6640625" customWidth="1"/>
    <col min="19" max="19" width="14.33203125" customWidth="1"/>
    <col min="20" max="20" width="11.6640625" customWidth="1"/>
    <col min="21" max="21" width="14.33203125" customWidth="1"/>
  </cols>
  <sheetData>
    <row r="1" spans="1:21" ht="27" x14ac:dyDescent="0.45">
      <c r="A1" s="68" t="s">
        <v>17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1" s="2" customFormat="1" ht="37.5" customHeight="1" x14ac:dyDescent="0.35">
      <c r="A2" s="1"/>
      <c r="B2" s="67" t="s">
        <v>44</v>
      </c>
      <c r="C2" s="67"/>
      <c r="D2" s="67" t="s">
        <v>36</v>
      </c>
      <c r="E2" s="67"/>
      <c r="F2" s="67" t="s">
        <v>37</v>
      </c>
      <c r="G2" s="67"/>
      <c r="H2" s="67" t="s">
        <v>43</v>
      </c>
      <c r="I2" s="67"/>
      <c r="J2" s="67" t="s">
        <v>45</v>
      </c>
      <c r="K2" s="67"/>
      <c r="L2" s="67" t="s">
        <v>46</v>
      </c>
      <c r="M2" s="67"/>
      <c r="N2" s="67" t="s">
        <v>38</v>
      </c>
      <c r="O2" s="67"/>
      <c r="P2" s="67" t="s">
        <v>39</v>
      </c>
      <c r="Q2" s="67"/>
      <c r="R2" s="67" t="s">
        <v>40</v>
      </c>
      <c r="S2" s="67"/>
      <c r="T2" s="67" t="s">
        <v>41</v>
      </c>
      <c r="U2" s="67"/>
    </row>
    <row r="3" spans="1:21" ht="18" x14ac:dyDescent="0.35">
      <c r="A3" s="3"/>
      <c r="B3" s="4" t="s">
        <v>1</v>
      </c>
      <c r="C3" s="5" t="s">
        <v>2</v>
      </c>
      <c r="D3" s="4" t="s">
        <v>1</v>
      </c>
      <c r="E3" s="5" t="s">
        <v>2</v>
      </c>
      <c r="F3" s="4" t="s">
        <v>1</v>
      </c>
      <c r="G3" s="5" t="s">
        <v>2</v>
      </c>
      <c r="H3" s="4" t="s">
        <v>1</v>
      </c>
      <c r="I3" s="5" t="s">
        <v>2</v>
      </c>
      <c r="J3" s="4" t="s">
        <v>1</v>
      </c>
      <c r="K3" s="5" t="s">
        <v>2</v>
      </c>
      <c r="L3" s="4" t="s">
        <v>1</v>
      </c>
      <c r="M3" s="5" t="s">
        <v>2</v>
      </c>
      <c r="N3" s="4" t="s">
        <v>1</v>
      </c>
      <c r="O3" s="5" t="s">
        <v>2</v>
      </c>
      <c r="P3" s="4" t="s">
        <v>1</v>
      </c>
      <c r="Q3" s="5" t="s">
        <v>2</v>
      </c>
      <c r="R3" s="4" t="s">
        <v>1</v>
      </c>
      <c r="S3" s="5" t="s">
        <v>2</v>
      </c>
      <c r="T3" s="4" t="s">
        <v>1</v>
      </c>
      <c r="U3" s="5" t="s">
        <v>2</v>
      </c>
    </row>
    <row r="4" spans="1:21" x14ac:dyDescent="0.2">
      <c r="A4" s="42" t="s">
        <v>4</v>
      </c>
      <c r="B4" s="39">
        <v>2467953.61</v>
      </c>
      <c r="C4" s="40">
        <v>175.66585578530999</v>
      </c>
      <c r="D4" s="39">
        <v>1150091.23</v>
      </c>
      <c r="E4" s="40">
        <v>142.56173938177</v>
      </c>
      <c r="F4" s="39">
        <v>1277092</v>
      </c>
      <c r="G4" s="40">
        <v>162.25614054764</v>
      </c>
      <c r="H4" s="39">
        <v>1012868</v>
      </c>
      <c r="I4" s="40">
        <v>159.44245715157001</v>
      </c>
      <c r="J4" s="39">
        <v>1197507</v>
      </c>
      <c r="K4" s="40">
        <v>151.82439161797001</v>
      </c>
      <c r="L4" s="39">
        <v>2467953.63</v>
      </c>
      <c r="M4" s="40">
        <v>175.66585436174</v>
      </c>
      <c r="N4" s="39">
        <v>3440051.23</v>
      </c>
      <c r="O4" s="40">
        <v>154.84338816983001</v>
      </c>
      <c r="P4" s="39">
        <v>3697443</v>
      </c>
      <c r="Q4" s="40">
        <v>155.85702956751001</v>
      </c>
      <c r="R4" s="39">
        <v>2680436</v>
      </c>
      <c r="S4" s="40">
        <v>159.08946377017</v>
      </c>
      <c r="T4" s="39">
        <v>12285883.859999999</v>
      </c>
      <c r="U4" s="40">
        <v>160.25757708533999</v>
      </c>
    </row>
    <row r="5" spans="1:21" x14ac:dyDescent="0.2">
      <c r="A5" s="43" t="s">
        <v>6</v>
      </c>
      <c r="B5" s="44">
        <v>1220020</v>
      </c>
      <c r="C5" s="28">
        <v>169.63671717398</v>
      </c>
      <c r="D5" s="44">
        <v>536143</v>
      </c>
      <c r="E5" s="28">
        <v>141.55936009823</v>
      </c>
      <c r="F5" s="44">
        <v>640536</v>
      </c>
      <c r="G5" s="28">
        <v>157.94600600101001</v>
      </c>
      <c r="H5" s="44">
        <v>398832</v>
      </c>
      <c r="I5" s="28">
        <v>158.66980485462</v>
      </c>
      <c r="J5" s="44">
        <v>443450</v>
      </c>
      <c r="K5" s="28">
        <v>145.08939162287999</v>
      </c>
      <c r="L5" s="44">
        <v>1220020.02</v>
      </c>
      <c r="M5" s="28">
        <v>169.63671439309999</v>
      </c>
      <c r="N5" s="44">
        <v>1575511</v>
      </c>
      <c r="O5" s="28">
        <v>152.55289141795001</v>
      </c>
      <c r="P5" s="44">
        <v>1418150</v>
      </c>
      <c r="Q5" s="28">
        <v>149.98664787365999</v>
      </c>
      <c r="R5" s="44">
        <v>1267500</v>
      </c>
      <c r="S5" s="28">
        <v>152.25162169543</v>
      </c>
      <c r="T5" s="44">
        <v>5481181.0199999996</v>
      </c>
      <c r="U5" s="28">
        <v>155.62183373728001</v>
      </c>
    </row>
    <row r="6" spans="1:21" x14ac:dyDescent="0.2">
      <c r="A6" s="45" t="s">
        <v>18</v>
      </c>
      <c r="B6" s="46" t="s">
        <v>42</v>
      </c>
      <c r="C6" s="47" t="s">
        <v>42</v>
      </c>
      <c r="D6" s="46" t="s">
        <v>42</v>
      </c>
      <c r="E6" s="47" t="s">
        <v>42</v>
      </c>
      <c r="F6" s="46" t="s">
        <v>42</v>
      </c>
      <c r="G6" s="47" t="s">
        <v>42</v>
      </c>
      <c r="H6" s="46" t="s">
        <v>42</v>
      </c>
      <c r="I6" s="47" t="s">
        <v>42</v>
      </c>
      <c r="J6" s="46" t="s">
        <v>42</v>
      </c>
      <c r="K6" s="47" t="s">
        <v>42</v>
      </c>
      <c r="L6" s="46" t="s">
        <v>42</v>
      </c>
      <c r="M6" s="47" t="s">
        <v>42</v>
      </c>
      <c r="N6" s="46" t="s">
        <v>42</v>
      </c>
      <c r="O6" s="47" t="s">
        <v>42</v>
      </c>
      <c r="P6" s="46" t="s">
        <v>42</v>
      </c>
      <c r="Q6" s="47" t="s">
        <v>42</v>
      </c>
      <c r="R6" s="46" t="s">
        <v>42</v>
      </c>
      <c r="S6" s="47" t="s">
        <v>42</v>
      </c>
      <c r="T6" s="46" t="s">
        <v>42</v>
      </c>
      <c r="U6" s="47" t="s">
        <v>42</v>
      </c>
    </row>
    <row r="7" spans="1:21" x14ac:dyDescent="0.2">
      <c r="A7" s="45" t="s">
        <v>19</v>
      </c>
      <c r="B7" s="46">
        <v>818101</v>
      </c>
      <c r="C7" s="47">
        <v>171.66594376293</v>
      </c>
      <c r="D7" s="46">
        <v>364572</v>
      </c>
      <c r="E7" s="47">
        <v>169.91162871495999</v>
      </c>
      <c r="F7" s="46">
        <v>433736</v>
      </c>
      <c r="G7" s="47">
        <v>162.52091500712001</v>
      </c>
      <c r="H7" s="46">
        <v>243045</v>
      </c>
      <c r="I7" s="47">
        <v>162.24003169080001</v>
      </c>
      <c r="J7" s="46">
        <v>317250</v>
      </c>
      <c r="K7" s="47">
        <v>144.80497748676001</v>
      </c>
      <c r="L7" s="46">
        <v>818101.02</v>
      </c>
      <c r="M7" s="47">
        <v>171.66593956624001</v>
      </c>
      <c r="N7" s="46">
        <v>1041353</v>
      </c>
      <c r="O7" s="47">
        <v>165.04280719188</v>
      </c>
      <c r="P7" s="46">
        <v>844250</v>
      </c>
      <c r="Q7" s="47">
        <v>150.97380651802001</v>
      </c>
      <c r="R7" s="46">
        <v>894000</v>
      </c>
      <c r="S7" s="47">
        <v>154.93426439902001</v>
      </c>
      <c r="T7" s="46">
        <v>3597704.02</v>
      </c>
      <c r="U7" s="47">
        <v>160.73550463487999</v>
      </c>
    </row>
    <row r="8" spans="1:21" x14ac:dyDescent="0.2">
      <c r="A8" s="45" t="s">
        <v>20</v>
      </c>
      <c r="B8" s="46">
        <v>37455</v>
      </c>
      <c r="C8" s="47">
        <v>131.02021707649001</v>
      </c>
      <c r="D8" s="46" t="s">
        <v>42</v>
      </c>
      <c r="E8" s="47" t="s">
        <v>42</v>
      </c>
      <c r="F8" s="46">
        <v>17269</v>
      </c>
      <c r="G8" s="47">
        <v>140.57270828539001</v>
      </c>
      <c r="H8" s="46">
        <v>20000</v>
      </c>
      <c r="I8" s="47">
        <v>148.02944510808001</v>
      </c>
      <c r="J8" s="46" t="s">
        <v>42</v>
      </c>
      <c r="K8" s="47" t="s">
        <v>42</v>
      </c>
      <c r="L8" s="46">
        <v>37455</v>
      </c>
      <c r="M8" s="47">
        <v>131.02021707649001</v>
      </c>
      <c r="N8" s="46">
        <v>37269</v>
      </c>
      <c r="O8" s="47">
        <v>144.57428429907</v>
      </c>
      <c r="P8" s="46">
        <v>132000</v>
      </c>
      <c r="Q8" s="47">
        <v>139.51909613885999</v>
      </c>
      <c r="R8" s="46">
        <v>52500</v>
      </c>
      <c r="S8" s="47">
        <v>134.81038395298</v>
      </c>
      <c r="T8" s="46">
        <v>259224</v>
      </c>
      <c r="U8" s="47">
        <v>138.06424976084</v>
      </c>
    </row>
    <row r="9" spans="1:21" x14ac:dyDescent="0.2">
      <c r="A9" s="45" t="s">
        <v>21</v>
      </c>
      <c r="B9" s="46">
        <v>103263</v>
      </c>
      <c r="C9" s="47">
        <v>193.98930365087</v>
      </c>
      <c r="D9" s="46">
        <v>50023</v>
      </c>
      <c r="E9" s="47">
        <v>182.50785591171999</v>
      </c>
      <c r="F9" s="46">
        <v>22266</v>
      </c>
      <c r="G9" s="47">
        <v>179.87085795491001</v>
      </c>
      <c r="H9" s="46">
        <v>2000</v>
      </c>
      <c r="I9" s="47">
        <v>140.96299561728</v>
      </c>
      <c r="J9" s="46">
        <v>37000</v>
      </c>
      <c r="K9" s="47">
        <v>177.90599117031999</v>
      </c>
      <c r="L9" s="46">
        <v>103263</v>
      </c>
      <c r="M9" s="47">
        <v>193.98930365087</v>
      </c>
      <c r="N9" s="46">
        <v>74289</v>
      </c>
      <c r="O9" s="47">
        <v>180.59902530295</v>
      </c>
      <c r="P9" s="46">
        <v>111000</v>
      </c>
      <c r="Q9" s="47">
        <v>173.49508194002999</v>
      </c>
      <c r="R9" s="46">
        <v>76000</v>
      </c>
      <c r="S9" s="47">
        <v>165.94217742556</v>
      </c>
      <c r="T9" s="46">
        <v>364552</v>
      </c>
      <c r="U9" s="47">
        <v>179.17333613124001</v>
      </c>
    </row>
    <row r="10" spans="1:21" x14ac:dyDescent="0.2">
      <c r="A10" s="45" t="s">
        <v>22</v>
      </c>
      <c r="B10" s="46">
        <v>234929</v>
      </c>
      <c r="C10" s="47">
        <v>155.46654878154999</v>
      </c>
      <c r="D10" s="46">
        <v>101581</v>
      </c>
      <c r="E10" s="47">
        <v>16.171867028472999</v>
      </c>
      <c r="F10" s="46">
        <v>95969</v>
      </c>
      <c r="G10" s="47">
        <v>133.68601615143001</v>
      </c>
      <c r="H10" s="46">
        <v>126187</v>
      </c>
      <c r="I10" s="47">
        <v>150.20295018140999</v>
      </c>
      <c r="J10" s="46">
        <v>68000</v>
      </c>
      <c r="K10" s="47">
        <v>128.27364024399</v>
      </c>
      <c r="L10" s="46">
        <v>234929</v>
      </c>
      <c r="M10" s="47">
        <v>155.46654878154999</v>
      </c>
      <c r="N10" s="46">
        <v>323737</v>
      </c>
      <c r="O10" s="47">
        <v>103.25087148887999</v>
      </c>
      <c r="P10" s="46">
        <v>239000</v>
      </c>
      <c r="Q10" s="47">
        <v>138.93288255842</v>
      </c>
      <c r="R10" s="46">
        <v>208000</v>
      </c>
      <c r="S10" s="47">
        <v>145.26309781750001</v>
      </c>
      <c r="T10" s="46">
        <v>1005666</v>
      </c>
      <c r="U10" s="47">
        <v>132.61799792317001</v>
      </c>
    </row>
    <row r="11" spans="1:21" x14ac:dyDescent="0.2">
      <c r="A11" s="45" t="s">
        <v>23</v>
      </c>
      <c r="B11" s="46">
        <v>26272</v>
      </c>
      <c r="C11" s="47">
        <v>192.49493361754</v>
      </c>
      <c r="D11" s="46">
        <v>19967</v>
      </c>
      <c r="E11" s="47">
        <v>159.19731538963001</v>
      </c>
      <c r="F11" s="46">
        <v>71296</v>
      </c>
      <c r="G11" s="47">
        <v>160.13048981284001</v>
      </c>
      <c r="H11" s="46">
        <v>7600</v>
      </c>
      <c r="I11" s="47">
        <v>217.73586046727999</v>
      </c>
      <c r="J11" s="46">
        <v>21200</v>
      </c>
      <c r="K11" s="47">
        <v>146.00860366039001</v>
      </c>
      <c r="L11" s="46">
        <v>26272</v>
      </c>
      <c r="M11" s="47">
        <v>192.49493361754</v>
      </c>
      <c r="N11" s="46">
        <v>98863</v>
      </c>
      <c r="O11" s="47">
        <v>164.37037858079</v>
      </c>
      <c r="P11" s="46">
        <v>91900</v>
      </c>
      <c r="Q11" s="47">
        <v>156.30571068621001</v>
      </c>
      <c r="R11" s="46">
        <v>37000</v>
      </c>
      <c r="S11" s="47">
        <v>123.34657130601001</v>
      </c>
      <c r="T11" s="46">
        <v>254035</v>
      </c>
      <c r="U11" s="47">
        <v>158.3864175567</v>
      </c>
    </row>
    <row r="12" spans="1:21" x14ac:dyDescent="0.2">
      <c r="A12" s="43" t="s">
        <v>7</v>
      </c>
      <c r="B12" s="44">
        <v>1247933.6100000001</v>
      </c>
      <c r="C12" s="28">
        <v>181.56013544062</v>
      </c>
      <c r="D12" s="44">
        <v>613948.23</v>
      </c>
      <c r="E12" s="28">
        <v>143.43708783942</v>
      </c>
      <c r="F12" s="44">
        <v>636556</v>
      </c>
      <c r="G12" s="28">
        <v>166.59322376099001</v>
      </c>
      <c r="H12" s="44">
        <v>614036</v>
      </c>
      <c r="I12" s="28">
        <v>159.94431447084</v>
      </c>
      <c r="J12" s="44">
        <v>754057</v>
      </c>
      <c r="K12" s="28">
        <v>155.78514756588999</v>
      </c>
      <c r="L12" s="44">
        <v>1247933.6100000001</v>
      </c>
      <c r="M12" s="28">
        <v>181.56013544062</v>
      </c>
      <c r="N12" s="44">
        <v>1864540.23</v>
      </c>
      <c r="O12" s="28">
        <v>156.77882660659</v>
      </c>
      <c r="P12" s="44">
        <v>2279293</v>
      </c>
      <c r="Q12" s="28">
        <v>159.50951382431001</v>
      </c>
      <c r="R12" s="44">
        <v>1412936</v>
      </c>
      <c r="S12" s="28">
        <v>165.22347467351</v>
      </c>
      <c r="T12" s="44">
        <v>6804702.8399999999</v>
      </c>
      <c r="U12" s="28">
        <v>163.99166350327999</v>
      </c>
    </row>
    <row r="13" spans="1:21" x14ac:dyDescent="0.2">
      <c r="A13" s="45" t="s">
        <v>24</v>
      </c>
      <c r="B13" s="46">
        <v>8096</v>
      </c>
      <c r="C13" s="47">
        <v>164.43719388586999</v>
      </c>
      <c r="D13" s="46" t="s">
        <v>42</v>
      </c>
      <c r="E13" s="47" t="s">
        <v>42</v>
      </c>
      <c r="F13" s="46">
        <v>7946</v>
      </c>
      <c r="G13" s="47">
        <v>183.79370645347001</v>
      </c>
      <c r="H13" s="46">
        <v>20750</v>
      </c>
      <c r="I13" s="47">
        <v>145.55426204755</v>
      </c>
      <c r="J13" s="46">
        <v>25000</v>
      </c>
      <c r="K13" s="47">
        <v>132.01853247221001</v>
      </c>
      <c r="L13" s="46">
        <v>8096</v>
      </c>
      <c r="M13" s="47">
        <v>164.43719388586999</v>
      </c>
      <c r="N13" s="46">
        <v>28696</v>
      </c>
      <c r="O13" s="47">
        <v>156.14286761103</v>
      </c>
      <c r="P13" s="46">
        <v>90000</v>
      </c>
      <c r="Q13" s="47">
        <v>140.86006695725999</v>
      </c>
      <c r="R13" s="46">
        <v>47000</v>
      </c>
      <c r="S13" s="47">
        <v>150.74855774066</v>
      </c>
      <c r="T13" s="46">
        <v>173792</v>
      </c>
      <c r="U13" s="47">
        <v>147.15606869493999</v>
      </c>
    </row>
    <row r="14" spans="1:21" x14ac:dyDescent="0.2">
      <c r="A14" s="45" t="s">
        <v>25</v>
      </c>
      <c r="B14" s="46">
        <v>114452</v>
      </c>
      <c r="C14" s="47">
        <v>214.50174470083999</v>
      </c>
      <c r="D14" s="46">
        <v>41067</v>
      </c>
      <c r="E14" s="47">
        <v>186.23989955645001</v>
      </c>
      <c r="F14" s="46">
        <v>98267</v>
      </c>
      <c r="G14" s="47">
        <v>185.83799448159999</v>
      </c>
      <c r="H14" s="46">
        <v>48350</v>
      </c>
      <c r="I14" s="47">
        <v>194.38700221046</v>
      </c>
      <c r="J14" s="46">
        <v>32100</v>
      </c>
      <c r="K14" s="47">
        <v>180.49660633162</v>
      </c>
      <c r="L14" s="46">
        <v>114452</v>
      </c>
      <c r="M14" s="47">
        <v>214.50174470083999</v>
      </c>
      <c r="N14" s="46">
        <v>187684</v>
      </c>
      <c r="O14" s="47">
        <v>188.12827793356999</v>
      </c>
      <c r="P14" s="46">
        <v>170100</v>
      </c>
      <c r="Q14" s="47">
        <v>201.05096412526001</v>
      </c>
      <c r="R14" s="46">
        <v>186000</v>
      </c>
      <c r="S14" s="47">
        <v>182.68655617738</v>
      </c>
      <c r="T14" s="46">
        <v>658236</v>
      </c>
      <c r="U14" s="47">
        <v>194.51578134115999</v>
      </c>
    </row>
    <row r="15" spans="1:21" x14ac:dyDescent="0.2">
      <c r="A15" s="45" t="s">
        <v>26</v>
      </c>
      <c r="B15" s="46">
        <v>158728</v>
      </c>
      <c r="C15" s="47">
        <v>159.25404042701999</v>
      </c>
      <c r="D15" s="46">
        <v>43171</v>
      </c>
      <c r="E15" s="47">
        <v>-35.857006618150002</v>
      </c>
      <c r="F15" s="46">
        <v>25725</v>
      </c>
      <c r="G15" s="47">
        <v>122.07994359488001</v>
      </c>
      <c r="H15" s="46">
        <v>65700</v>
      </c>
      <c r="I15" s="47">
        <v>149.14706727770999</v>
      </c>
      <c r="J15" s="46" t="s">
        <v>42</v>
      </c>
      <c r="K15" s="47" t="s">
        <v>42</v>
      </c>
      <c r="L15" s="46">
        <v>158728</v>
      </c>
      <c r="M15" s="47">
        <v>159.25404042701999</v>
      </c>
      <c r="N15" s="46">
        <v>134596</v>
      </c>
      <c r="O15" s="47">
        <v>84.634655089389994</v>
      </c>
      <c r="P15" s="46">
        <v>40400</v>
      </c>
      <c r="Q15" s="47">
        <v>136.97740890214999</v>
      </c>
      <c r="R15" s="46">
        <v>105000</v>
      </c>
      <c r="S15" s="47">
        <v>142.53140128192001</v>
      </c>
      <c r="T15" s="46">
        <v>438724</v>
      </c>
      <c r="U15" s="47">
        <v>130.30799732761</v>
      </c>
    </row>
    <row r="16" spans="1:21" x14ac:dyDescent="0.2">
      <c r="A16" s="45" t="s">
        <v>27</v>
      </c>
      <c r="B16" s="46">
        <v>4969</v>
      </c>
      <c r="C16" s="47">
        <v>214.45991243711001</v>
      </c>
      <c r="D16" s="46">
        <v>3455</v>
      </c>
      <c r="E16" s="47">
        <v>231.88342027082999</v>
      </c>
      <c r="F16" s="46" t="s">
        <v>42</v>
      </c>
      <c r="G16" s="47" t="s">
        <v>42</v>
      </c>
      <c r="H16" s="46">
        <v>5000</v>
      </c>
      <c r="I16" s="47">
        <v>232.71876046729</v>
      </c>
      <c r="J16" s="46" t="s">
        <v>42</v>
      </c>
      <c r="K16" s="47" t="s">
        <v>42</v>
      </c>
      <c r="L16" s="46">
        <v>4969</v>
      </c>
      <c r="M16" s="47">
        <v>214.45991243711001</v>
      </c>
      <c r="N16" s="46">
        <v>8455</v>
      </c>
      <c r="O16" s="47">
        <v>232.37741210787999</v>
      </c>
      <c r="P16" s="46">
        <v>4000</v>
      </c>
      <c r="Q16" s="47">
        <v>212.30626824397001</v>
      </c>
      <c r="R16" s="46">
        <v>5000</v>
      </c>
      <c r="S16" s="47">
        <v>194.95969391112001</v>
      </c>
      <c r="T16" s="46">
        <v>22424</v>
      </c>
      <c r="U16" s="47">
        <v>216.48349388171999</v>
      </c>
    </row>
    <row r="17" spans="1:21" x14ac:dyDescent="0.2">
      <c r="A17" s="45" t="s">
        <v>28</v>
      </c>
      <c r="B17" s="46" t="s">
        <v>42</v>
      </c>
      <c r="C17" s="47" t="s">
        <v>42</v>
      </c>
      <c r="D17" s="46">
        <v>17587</v>
      </c>
      <c r="E17" s="47">
        <v>195.71953912205001</v>
      </c>
      <c r="F17" s="46">
        <v>2995</v>
      </c>
      <c r="G17" s="47">
        <v>148.53772849416001</v>
      </c>
      <c r="H17" s="46" t="s">
        <v>42</v>
      </c>
      <c r="I17" s="47" t="s">
        <v>42</v>
      </c>
      <c r="J17" s="46">
        <v>9000</v>
      </c>
      <c r="K17" s="47">
        <v>158.28709052648</v>
      </c>
      <c r="L17" s="46" t="s">
        <v>42</v>
      </c>
      <c r="M17" s="47" t="s">
        <v>42</v>
      </c>
      <c r="N17" s="46">
        <v>20582</v>
      </c>
      <c r="O17" s="47">
        <v>188.85385440576999</v>
      </c>
      <c r="P17" s="46">
        <v>15000</v>
      </c>
      <c r="Q17" s="47">
        <v>168.88987838560001</v>
      </c>
      <c r="R17" s="46">
        <v>6000</v>
      </c>
      <c r="S17" s="47">
        <v>182.23007821112</v>
      </c>
      <c r="T17" s="46">
        <v>41582</v>
      </c>
      <c r="U17" s="47">
        <v>180.66717296979999</v>
      </c>
    </row>
    <row r="18" spans="1:21" x14ac:dyDescent="0.2">
      <c r="A18" s="45" t="s">
        <v>29</v>
      </c>
      <c r="B18" s="46">
        <v>728419</v>
      </c>
      <c r="C18" s="47">
        <v>166.48483890961</v>
      </c>
      <c r="D18" s="46">
        <v>419668</v>
      </c>
      <c r="E18" s="47">
        <v>145.38823553756001</v>
      </c>
      <c r="F18" s="46">
        <v>427055</v>
      </c>
      <c r="G18" s="47">
        <v>154.60797212052</v>
      </c>
      <c r="H18" s="46">
        <v>382260</v>
      </c>
      <c r="I18" s="47">
        <v>148.73186640303999</v>
      </c>
      <c r="J18" s="46">
        <v>563957</v>
      </c>
      <c r="K18" s="47">
        <v>145.32586323708</v>
      </c>
      <c r="L18" s="46">
        <v>728419</v>
      </c>
      <c r="M18" s="47">
        <v>166.48483890961</v>
      </c>
      <c r="N18" s="46">
        <v>1228983</v>
      </c>
      <c r="O18" s="47">
        <v>149.63196465429999</v>
      </c>
      <c r="P18" s="46">
        <v>1663857</v>
      </c>
      <c r="Q18" s="47">
        <v>147.82296393971001</v>
      </c>
      <c r="R18" s="46">
        <v>836400</v>
      </c>
      <c r="S18" s="47">
        <v>153.58189228661999</v>
      </c>
      <c r="T18" s="46">
        <v>4457659</v>
      </c>
      <c r="U18" s="47">
        <v>152.45177540741</v>
      </c>
    </row>
    <row r="19" spans="1:21" x14ac:dyDescent="0.2">
      <c r="A19" s="45" t="s">
        <v>30</v>
      </c>
      <c r="B19" s="46">
        <v>6020</v>
      </c>
      <c r="C19" s="47">
        <v>261.93198119600999</v>
      </c>
      <c r="D19" s="46" t="s">
        <v>42</v>
      </c>
      <c r="E19" s="47" t="s">
        <v>42</v>
      </c>
      <c r="F19" s="46">
        <v>7100</v>
      </c>
      <c r="G19" s="47">
        <v>276.52893705844002</v>
      </c>
      <c r="H19" s="46" t="s">
        <v>42</v>
      </c>
      <c r="I19" s="47" t="s">
        <v>42</v>
      </c>
      <c r="J19" s="46" t="s">
        <v>42</v>
      </c>
      <c r="K19" s="47" t="s">
        <v>42</v>
      </c>
      <c r="L19" s="46">
        <v>6020</v>
      </c>
      <c r="M19" s="47">
        <v>261.93198119600999</v>
      </c>
      <c r="N19" s="46">
        <v>7100</v>
      </c>
      <c r="O19" s="47">
        <v>276.52893705844002</v>
      </c>
      <c r="P19" s="46">
        <v>7000</v>
      </c>
      <c r="Q19" s="47">
        <v>259.77833824396998</v>
      </c>
      <c r="R19" s="46">
        <v>6200</v>
      </c>
      <c r="S19" s="47">
        <v>245.05372602062999</v>
      </c>
      <c r="T19" s="46">
        <v>26320</v>
      </c>
      <c r="U19" s="47">
        <v>261.32095170784999</v>
      </c>
    </row>
    <row r="20" spans="1:21" x14ac:dyDescent="0.2">
      <c r="A20" s="45" t="s">
        <v>31</v>
      </c>
      <c r="B20" s="46">
        <v>72803</v>
      </c>
      <c r="C20" s="47">
        <v>221.70927674820999</v>
      </c>
      <c r="D20" s="46">
        <v>19718</v>
      </c>
      <c r="E20" s="47">
        <v>202.87269835684</v>
      </c>
      <c r="F20" s="46">
        <v>30168</v>
      </c>
      <c r="G20" s="47">
        <v>211.97437779828999</v>
      </c>
      <c r="H20" s="46">
        <v>15000</v>
      </c>
      <c r="I20" s="47">
        <v>201.52360240062001</v>
      </c>
      <c r="J20" s="46">
        <v>28000</v>
      </c>
      <c r="K20" s="47">
        <v>203.25270350941</v>
      </c>
      <c r="L20" s="46">
        <v>72803</v>
      </c>
      <c r="M20" s="47">
        <v>221.70927674820999</v>
      </c>
      <c r="N20" s="46">
        <v>64886</v>
      </c>
      <c r="O20" s="47">
        <v>206.79254279240999</v>
      </c>
      <c r="P20" s="46">
        <v>73400</v>
      </c>
      <c r="Q20" s="47">
        <v>207.20275875382001</v>
      </c>
      <c r="R20" s="46">
        <v>47500</v>
      </c>
      <c r="S20" s="47">
        <v>199.02745513725</v>
      </c>
      <c r="T20" s="46">
        <v>258589</v>
      </c>
      <c r="U20" s="47">
        <v>209.68226807126001</v>
      </c>
    </row>
    <row r="21" spans="1:21" x14ac:dyDescent="0.2">
      <c r="A21" s="45" t="s">
        <v>32</v>
      </c>
      <c r="B21" s="46">
        <v>32079</v>
      </c>
      <c r="C21" s="47">
        <v>236.34786256741</v>
      </c>
      <c r="D21" s="46">
        <v>8010</v>
      </c>
      <c r="E21" s="47">
        <v>246.65968749928999</v>
      </c>
      <c r="F21" s="46" t="s">
        <v>42</v>
      </c>
      <c r="G21" s="47" t="s">
        <v>42</v>
      </c>
      <c r="H21" s="46">
        <v>12950</v>
      </c>
      <c r="I21" s="47">
        <v>227.87628038234001</v>
      </c>
      <c r="J21" s="46">
        <v>10000</v>
      </c>
      <c r="K21" s="47">
        <v>226.57966115869999</v>
      </c>
      <c r="L21" s="46">
        <v>32079</v>
      </c>
      <c r="M21" s="47">
        <v>236.34786256741</v>
      </c>
      <c r="N21" s="46">
        <v>20960</v>
      </c>
      <c r="O21" s="47">
        <v>235.05448128915</v>
      </c>
      <c r="P21" s="46">
        <v>18000</v>
      </c>
      <c r="Q21" s="47">
        <v>218.69250750214999</v>
      </c>
      <c r="R21" s="46">
        <v>38000</v>
      </c>
      <c r="S21" s="47">
        <v>217.81542095898001</v>
      </c>
      <c r="T21" s="46">
        <v>109039</v>
      </c>
      <c r="U21" s="47">
        <v>226.72618184870001</v>
      </c>
    </row>
    <row r="22" spans="1:21" x14ac:dyDescent="0.2">
      <c r="A22" s="45" t="s">
        <v>33</v>
      </c>
      <c r="B22" s="46">
        <v>30839</v>
      </c>
      <c r="C22" s="47">
        <v>201.63321344076999</v>
      </c>
      <c r="D22" s="46">
        <v>35668</v>
      </c>
      <c r="E22" s="47">
        <v>231.34940160758001</v>
      </c>
      <c r="F22" s="46">
        <v>7800</v>
      </c>
      <c r="G22" s="47">
        <v>269.53691705844</v>
      </c>
      <c r="H22" s="46">
        <v>17490</v>
      </c>
      <c r="I22" s="47">
        <v>208.26919885121001</v>
      </c>
      <c r="J22" s="46">
        <v>33000</v>
      </c>
      <c r="K22" s="47">
        <v>199.72434817294001</v>
      </c>
      <c r="L22" s="46">
        <v>30839</v>
      </c>
      <c r="M22" s="47">
        <v>201.63321344076999</v>
      </c>
      <c r="N22" s="46">
        <v>60958</v>
      </c>
      <c r="O22" s="47">
        <v>229.61361425083999</v>
      </c>
      <c r="P22" s="46">
        <v>48500</v>
      </c>
      <c r="Q22" s="47">
        <v>215.92196631373</v>
      </c>
      <c r="R22" s="46">
        <v>25800</v>
      </c>
      <c r="S22" s="47">
        <v>224.84402772108001</v>
      </c>
      <c r="T22" s="46">
        <v>166097</v>
      </c>
      <c r="U22" s="47">
        <v>219.67973321746999</v>
      </c>
    </row>
    <row r="23" spans="1:21" x14ac:dyDescent="0.2">
      <c r="A23" s="45" t="s">
        <v>34</v>
      </c>
      <c r="B23" s="46">
        <v>91492.61</v>
      </c>
      <c r="C23" s="47">
        <v>235.35719849723</v>
      </c>
      <c r="D23" s="46">
        <v>25568.23</v>
      </c>
      <c r="E23" s="47">
        <v>95.703617897377995</v>
      </c>
      <c r="F23" s="46">
        <v>29500</v>
      </c>
      <c r="G23" s="47">
        <v>211.92129267326001</v>
      </c>
      <c r="H23" s="46">
        <v>46500</v>
      </c>
      <c r="I23" s="47">
        <v>179.13184064250001</v>
      </c>
      <c r="J23" s="46">
        <v>53000</v>
      </c>
      <c r="K23" s="47">
        <v>197.10526745570999</v>
      </c>
      <c r="L23" s="46">
        <v>91492.61</v>
      </c>
      <c r="M23" s="47">
        <v>235.35719849723</v>
      </c>
      <c r="N23" s="46">
        <v>101568.23</v>
      </c>
      <c r="O23" s="47">
        <v>167.65361410718</v>
      </c>
      <c r="P23" s="46">
        <v>149000</v>
      </c>
      <c r="Q23" s="47">
        <v>203.72085059571</v>
      </c>
      <c r="R23" s="46">
        <v>110000</v>
      </c>
      <c r="S23" s="47">
        <v>198.31471152124001</v>
      </c>
      <c r="T23" s="46">
        <v>452060.84</v>
      </c>
      <c r="U23" s="47">
        <v>200.70473305511001</v>
      </c>
    </row>
    <row r="24" spans="1:21" x14ac:dyDescent="0.2">
      <c r="A24" s="45" t="s">
        <v>35</v>
      </c>
      <c r="B24" s="46">
        <v>36</v>
      </c>
      <c r="C24" s="47">
        <v>805.07504166667002</v>
      </c>
      <c r="D24" s="46">
        <v>36</v>
      </c>
      <c r="E24" s="47">
        <v>828.27099999999996</v>
      </c>
      <c r="F24" s="46" t="s">
        <v>42</v>
      </c>
      <c r="G24" s="47" t="s">
        <v>42</v>
      </c>
      <c r="H24" s="46">
        <v>36</v>
      </c>
      <c r="I24" s="47">
        <v>827.6241</v>
      </c>
      <c r="J24" s="46" t="s">
        <v>42</v>
      </c>
      <c r="K24" s="47" t="s">
        <v>42</v>
      </c>
      <c r="L24" s="46">
        <v>36</v>
      </c>
      <c r="M24" s="47">
        <v>805.07504166667002</v>
      </c>
      <c r="N24" s="46">
        <v>72</v>
      </c>
      <c r="O24" s="47">
        <v>827.94754999999998</v>
      </c>
      <c r="P24" s="46">
        <v>36</v>
      </c>
      <c r="Q24" s="47">
        <v>827.53579999999999</v>
      </c>
      <c r="R24" s="46">
        <v>36</v>
      </c>
      <c r="S24" s="47">
        <v>825.71019999999999</v>
      </c>
      <c r="T24" s="46">
        <v>180</v>
      </c>
      <c r="U24" s="47">
        <v>822.84322833332999</v>
      </c>
    </row>
    <row r="25" spans="1:21" x14ac:dyDescent="0.2">
      <c r="B25" s="48"/>
      <c r="D25" s="48"/>
      <c r="F25" s="48"/>
      <c r="H25" s="48"/>
      <c r="J25" s="48"/>
      <c r="L25" s="48"/>
      <c r="N25" s="48"/>
      <c r="P25" s="48"/>
      <c r="R25" s="48"/>
      <c r="T25" s="48"/>
    </row>
    <row r="39" outlineLevel="1" x14ac:dyDescent="0.2"/>
    <row r="44" outlineLevel="1" x14ac:dyDescent="0.2"/>
    <row r="46" outlineLevel="1" x14ac:dyDescent="0.2"/>
  </sheetData>
  <mergeCells count="11">
    <mergeCell ref="T2:U2"/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5" orientation="landscape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391A-A40B-4280-8DDB-D6EF14B02961}">
  <sheetPr>
    <tabColor theme="5" tint="0.39997558519241921"/>
    <pageSetUpPr fitToPage="1"/>
  </sheetPr>
  <dimension ref="A1:AP21"/>
  <sheetViews>
    <sheetView zoomScaleNormal="100" workbookViewId="0">
      <selection sqref="A1:N1"/>
    </sheetView>
  </sheetViews>
  <sheetFormatPr baseColWidth="10" defaultColWidth="9.1640625" defaultRowHeight="15" x14ac:dyDescent="0.2"/>
  <cols>
    <col min="1" max="1" width="10.33203125" customWidth="1"/>
    <col min="2" max="14" width="13.5" customWidth="1"/>
    <col min="15" max="15" width="10.33203125" customWidth="1"/>
    <col min="16" max="28" width="13.5" customWidth="1"/>
    <col min="29" max="29" width="10.33203125" customWidth="1"/>
    <col min="30" max="42" width="13.5" customWidth="1"/>
  </cols>
  <sheetData>
    <row r="1" spans="1:42" ht="27" x14ac:dyDescent="0.4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 t="str">
        <f>A1</f>
        <v>Two Year Rail Billings Forecast, by Grade - Nutrien</v>
      </c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 t="str">
        <f>A1</f>
        <v>Two Year Rail Billings Forecast, by Grade - Nutrien</v>
      </c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</row>
    <row r="2" spans="1:42" s="2" customFormat="1" ht="21.75" customHeight="1" x14ac:dyDescent="0.35">
      <c r="A2" s="49"/>
      <c r="B2" s="70" t="s">
        <v>47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49"/>
      <c r="P2" s="70" t="s">
        <v>48</v>
      </c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49"/>
      <c r="AD2" s="70" t="s">
        <v>49</v>
      </c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</row>
    <row r="3" spans="1:42" ht="34.5" customHeight="1" x14ac:dyDescent="0.2">
      <c r="A3" s="3"/>
      <c r="B3" s="50">
        <v>43831</v>
      </c>
      <c r="C3" s="50">
        <v>43862</v>
      </c>
      <c r="D3" s="50">
        <v>43891</v>
      </c>
      <c r="E3" s="50">
        <v>43922</v>
      </c>
      <c r="F3" s="50">
        <v>43952</v>
      </c>
      <c r="G3" s="50">
        <v>43983</v>
      </c>
      <c r="H3" s="50">
        <v>44013</v>
      </c>
      <c r="I3" s="50">
        <v>44044</v>
      </c>
      <c r="J3" s="50">
        <v>44075</v>
      </c>
      <c r="K3" s="50">
        <v>44105</v>
      </c>
      <c r="L3" s="50">
        <v>44136</v>
      </c>
      <c r="M3" s="50">
        <v>44166</v>
      </c>
      <c r="N3" s="69" t="s">
        <v>50</v>
      </c>
      <c r="O3" s="3"/>
      <c r="P3" s="50">
        <v>44197</v>
      </c>
      <c r="Q3" s="50">
        <v>44228</v>
      </c>
      <c r="R3" s="50">
        <v>44256</v>
      </c>
      <c r="S3" s="50">
        <v>44287</v>
      </c>
      <c r="T3" s="50">
        <v>44317</v>
      </c>
      <c r="U3" s="50">
        <v>44348</v>
      </c>
      <c r="V3" s="50">
        <v>44378</v>
      </c>
      <c r="W3" s="50">
        <v>44409</v>
      </c>
      <c r="X3" s="50">
        <v>44440</v>
      </c>
      <c r="Y3" s="50">
        <v>44470</v>
      </c>
      <c r="Z3" s="50">
        <v>44501</v>
      </c>
      <c r="AA3" s="50">
        <v>44531</v>
      </c>
      <c r="AB3" s="69" t="s">
        <v>51</v>
      </c>
      <c r="AC3" s="3"/>
      <c r="AD3" s="50">
        <v>44562</v>
      </c>
      <c r="AE3" s="50">
        <v>44593</v>
      </c>
      <c r="AF3" s="50">
        <v>44621</v>
      </c>
      <c r="AG3" s="50">
        <v>44652</v>
      </c>
      <c r="AH3" s="51">
        <v>44682</v>
      </c>
      <c r="AI3" s="51">
        <v>44713</v>
      </c>
      <c r="AJ3" s="51">
        <v>44743</v>
      </c>
      <c r="AK3" s="51">
        <v>44774</v>
      </c>
      <c r="AL3" s="51">
        <v>44805</v>
      </c>
      <c r="AM3" s="51">
        <v>44835</v>
      </c>
      <c r="AN3" s="51">
        <v>44866</v>
      </c>
      <c r="AO3" s="51">
        <v>44896</v>
      </c>
      <c r="AP3" s="69" t="s">
        <v>52</v>
      </c>
    </row>
    <row r="4" spans="1:42" ht="18" x14ac:dyDescent="0.35">
      <c r="A4" s="3"/>
      <c r="B4" s="52" t="s">
        <v>53</v>
      </c>
      <c r="C4" s="52" t="s">
        <v>53</v>
      </c>
      <c r="D4" s="52" t="s">
        <v>53</v>
      </c>
      <c r="E4" s="52" t="s">
        <v>54</v>
      </c>
      <c r="F4" s="52" t="s">
        <v>54</v>
      </c>
      <c r="G4" s="52" t="s">
        <v>54</v>
      </c>
      <c r="H4" s="52" t="s">
        <v>54</v>
      </c>
      <c r="I4" s="52" t="s">
        <v>54</v>
      </c>
      <c r="J4" s="52" t="s">
        <v>54</v>
      </c>
      <c r="K4" s="52" t="s">
        <v>54</v>
      </c>
      <c r="L4" s="52" t="s">
        <v>54</v>
      </c>
      <c r="M4" s="52" t="s">
        <v>54</v>
      </c>
      <c r="N4" s="69"/>
      <c r="O4" s="3"/>
      <c r="P4" s="52" t="s">
        <v>54</v>
      </c>
      <c r="Q4" s="52" t="s">
        <v>54</v>
      </c>
      <c r="R4" s="52" t="s">
        <v>54</v>
      </c>
      <c r="S4" s="52" t="s">
        <v>54</v>
      </c>
      <c r="T4" s="52" t="s">
        <v>54</v>
      </c>
      <c r="U4" s="52" t="s">
        <v>54</v>
      </c>
      <c r="V4" s="52" t="s">
        <v>54</v>
      </c>
      <c r="W4" s="52" t="s">
        <v>54</v>
      </c>
      <c r="X4" s="52" t="s">
        <v>54</v>
      </c>
      <c r="Y4" s="52" t="s">
        <v>54</v>
      </c>
      <c r="Z4" s="52" t="s">
        <v>54</v>
      </c>
      <c r="AA4" s="52" t="s">
        <v>54</v>
      </c>
      <c r="AB4" s="69"/>
      <c r="AC4" s="3"/>
      <c r="AD4" s="52" t="s">
        <v>54</v>
      </c>
      <c r="AE4" s="52" t="s">
        <v>54</v>
      </c>
      <c r="AF4" s="52" t="s">
        <v>54</v>
      </c>
      <c r="AG4" s="52" t="s">
        <v>54</v>
      </c>
      <c r="AH4" s="53" t="s">
        <v>54</v>
      </c>
      <c r="AI4" s="53" t="s">
        <v>54</v>
      </c>
      <c r="AJ4" s="53" t="s">
        <v>54</v>
      </c>
      <c r="AK4" s="53" t="s">
        <v>54</v>
      </c>
      <c r="AL4" s="53" t="s">
        <v>54</v>
      </c>
      <c r="AM4" s="53" t="s">
        <v>54</v>
      </c>
      <c r="AN4" s="53" t="s">
        <v>54</v>
      </c>
      <c r="AO4" s="53" t="s">
        <v>54</v>
      </c>
      <c r="AP4" s="69"/>
    </row>
    <row r="5" spans="1:42" x14ac:dyDescent="0.2">
      <c r="A5" s="42" t="s">
        <v>4</v>
      </c>
      <c r="B5" s="54">
        <f t="shared" ref="B5:M5" si="0">SUM(B6,B13)</f>
        <v>416568.60800000007</v>
      </c>
      <c r="C5" s="54">
        <f t="shared" si="0"/>
        <v>520513.74700000003</v>
      </c>
      <c r="D5" s="54">
        <f t="shared" si="0"/>
        <v>793224.90800000005</v>
      </c>
      <c r="E5" s="54">
        <f t="shared" si="0"/>
        <v>813223.39799999993</v>
      </c>
      <c r="F5" s="54">
        <f t="shared" si="0"/>
        <v>848612.5</v>
      </c>
      <c r="G5" s="54">
        <f t="shared" si="0"/>
        <v>828769</v>
      </c>
      <c r="H5" s="54">
        <f t="shared" si="0"/>
        <v>806244</v>
      </c>
      <c r="I5" s="54">
        <f t="shared" si="0"/>
        <v>831100.5</v>
      </c>
      <c r="J5" s="54">
        <f t="shared" si="0"/>
        <v>791817.5</v>
      </c>
      <c r="K5" s="54">
        <f t="shared" si="0"/>
        <v>693102.5</v>
      </c>
      <c r="L5" s="54">
        <f t="shared" si="0"/>
        <v>368888</v>
      </c>
      <c r="M5" s="54">
        <f t="shared" si="0"/>
        <v>265676</v>
      </c>
      <c r="N5" s="55">
        <f>SUM(B5:M5)</f>
        <v>7977740.6610000003</v>
      </c>
      <c r="O5" s="42" t="s">
        <v>4</v>
      </c>
      <c r="P5" s="54">
        <f t="shared" ref="P5:AA5" si="1">SUM(P6,P13)</f>
        <v>509058.44990727573</v>
      </c>
      <c r="Q5" s="54">
        <f t="shared" si="1"/>
        <v>631642.83984863781</v>
      </c>
      <c r="R5" s="54">
        <f t="shared" si="1"/>
        <v>778250.71221548389</v>
      </c>
      <c r="S5" s="54">
        <f t="shared" si="1"/>
        <v>747904.87398730195</v>
      </c>
      <c r="T5" s="54">
        <f t="shared" si="1"/>
        <v>774472.83992592129</v>
      </c>
      <c r="U5" s="54">
        <f t="shared" si="1"/>
        <v>741183.85548571707</v>
      </c>
      <c r="V5" s="54">
        <f t="shared" si="1"/>
        <v>871499.9803311876</v>
      </c>
      <c r="W5" s="54">
        <f t="shared" si="1"/>
        <v>747979.47080956097</v>
      </c>
      <c r="X5" s="54">
        <f t="shared" si="1"/>
        <v>718576.52032695699</v>
      </c>
      <c r="Y5" s="54">
        <f t="shared" si="1"/>
        <v>679379.87391710631</v>
      </c>
      <c r="Z5" s="54">
        <f t="shared" si="1"/>
        <v>630718.10029873438</v>
      </c>
      <c r="AA5" s="54">
        <f t="shared" si="1"/>
        <v>529957.09881291259</v>
      </c>
      <c r="AB5" s="55">
        <f t="shared" ref="AB5:AB13" si="2">SUM(P5:AA5)</f>
        <v>8360624.615866797</v>
      </c>
      <c r="AC5" s="42" t="s">
        <v>4</v>
      </c>
      <c r="AD5" s="54">
        <f>SUM(AD6,AD13)</f>
        <v>509058.44990727573</v>
      </c>
      <c r="AE5" s="54">
        <f>SUM(AE6,AE13)</f>
        <v>631642.83984863781</v>
      </c>
      <c r="AF5" s="54">
        <f>SUM(AF6,AF13)</f>
        <v>778250.71221548389</v>
      </c>
      <c r="AG5" s="54">
        <f t="shared" ref="AG5:AO5" si="3">SUM(AG6,AG13)</f>
        <v>747904.87398730195</v>
      </c>
      <c r="AH5" s="56">
        <f t="shared" si="3"/>
        <v>0</v>
      </c>
      <c r="AI5" s="56">
        <f t="shared" si="3"/>
        <v>0</v>
      </c>
      <c r="AJ5" s="56">
        <f t="shared" si="3"/>
        <v>0</v>
      </c>
      <c r="AK5" s="56">
        <f t="shared" si="3"/>
        <v>0</v>
      </c>
      <c r="AL5" s="56">
        <f t="shared" si="3"/>
        <v>0</v>
      </c>
      <c r="AM5" s="56">
        <f t="shared" si="3"/>
        <v>0</v>
      </c>
      <c r="AN5" s="56">
        <f t="shared" si="3"/>
        <v>0</v>
      </c>
      <c r="AO5" s="56">
        <f t="shared" si="3"/>
        <v>0</v>
      </c>
      <c r="AP5" s="55">
        <f>SUM(AD5:AO5)</f>
        <v>2666856.8759586993</v>
      </c>
    </row>
    <row r="6" spans="1:42" x14ac:dyDescent="0.2">
      <c r="A6" s="43" t="s">
        <v>6</v>
      </c>
      <c r="B6" s="57">
        <f>SUM(B7:B12)</f>
        <v>139635.86800000002</v>
      </c>
      <c r="C6" s="57">
        <f t="shared" ref="C6:M6" si="4">SUM(C7:C12)</f>
        <v>256068.11</v>
      </c>
      <c r="D6" s="57">
        <f t="shared" si="4"/>
        <v>307081.35100000002</v>
      </c>
      <c r="E6" s="57">
        <f t="shared" si="4"/>
        <v>290662.68</v>
      </c>
      <c r="F6" s="57">
        <f t="shared" si="4"/>
        <v>319901</v>
      </c>
      <c r="G6" s="57">
        <f t="shared" si="4"/>
        <v>239868</v>
      </c>
      <c r="H6" s="57">
        <f t="shared" si="4"/>
        <v>308330</v>
      </c>
      <c r="I6" s="57">
        <f t="shared" si="4"/>
        <v>321653.5</v>
      </c>
      <c r="J6" s="57">
        <f t="shared" si="4"/>
        <v>395462</v>
      </c>
      <c r="K6" s="57">
        <f t="shared" si="4"/>
        <v>277296</v>
      </c>
      <c r="L6" s="57">
        <f t="shared" si="4"/>
        <v>137910</v>
      </c>
      <c r="M6" s="57">
        <f t="shared" si="4"/>
        <v>118081</v>
      </c>
      <c r="N6" s="58">
        <f>SUM(B6:M6)</f>
        <v>3111949.5090000001</v>
      </c>
      <c r="O6" s="43" t="s">
        <v>6</v>
      </c>
      <c r="P6" s="57">
        <f>SUM(P7:P12)</f>
        <v>167001.81277552899</v>
      </c>
      <c r="Q6" s="57">
        <f>SUM(Q7:Q12)</f>
        <v>187618.38736585053</v>
      </c>
      <c r="R6" s="57">
        <f>SUM(R7:R12)</f>
        <v>360284.80462052597</v>
      </c>
      <c r="S6" s="57">
        <f t="shared" ref="S6:AA6" si="5">SUM(S7:S12)</f>
        <v>298562.96261165739</v>
      </c>
      <c r="T6" s="57">
        <f t="shared" si="5"/>
        <v>319802.51701690129</v>
      </c>
      <c r="U6" s="57">
        <f t="shared" si="5"/>
        <v>296125.98977572098</v>
      </c>
      <c r="V6" s="57">
        <f t="shared" si="5"/>
        <v>409419.27317653102</v>
      </c>
      <c r="W6" s="57">
        <f t="shared" si="5"/>
        <v>384811.51701690099</v>
      </c>
      <c r="X6" s="57">
        <f t="shared" si="5"/>
        <v>324672.48418482102</v>
      </c>
      <c r="Y6" s="57">
        <f t="shared" si="5"/>
        <v>253006.06049097099</v>
      </c>
      <c r="Z6" s="57">
        <f t="shared" si="5"/>
        <v>308303.52480560401</v>
      </c>
      <c r="AA6" s="57">
        <f t="shared" si="5"/>
        <v>233501.86615898702</v>
      </c>
      <c r="AB6" s="58">
        <f t="shared" si="2"/>
        <v>3543111.2</v>
      </c>
      <c r="AC6" s="43" t="s">
        <v>6</v>
      </c>
      <c r="AD6" s="57">
        <f>SUM(AD7:AD12)</f>
        <v>167001.81277552899</v>
      </c>
      <c r="AE6" s="57">
        <f>SUM(AE7:AE12)</f>
        <v>187618.38736585053</v>
      </c>
      <c r="AF6" s="57">
        <f>SUM(AF7:AF12)</f>
        <v>360284.80462052597</v>
      </c>
      <c r="AG6" s="57">
        <f>SUM(AG7:AG12)</f>
        <v>298562.96261165739</v>
      </c>
      <c r="AH6" s="59">
        <f t="shared" ref="AH6:AO6" si="6">SUM(AH7:AH12)</f>
        <v>0</v>
      </c>
      <c r="AI6" s="59">
        <f t="shared" si="6"/>
        <v>0</v>
      </c>
      <c r="AJ6" s="59">
        <f t="shared" si="6"/>
        <v>0</v>
      </c>
      <c r="AK6" s="59">
        <f t="shared" si="6"/>
        <v>0</v>
      </c>
      <c r="AL6" s="59">
        <f t="shared" si="6"/>
        <v>0</v>
      </c>
      <c r="AM6" s="59">
        <f t="shared" si="6"/>
        <v>0</v>
      </c>
      <c r="AN6" s="59">
        <f t="shared" si="6"/>
        <v>0</v>
      </c>
      <c r="AO6" s="59">
        <f t="shared" si="6"/>
        <v>0</v>
      </c>
      <c r="AP6" s="58">
        <f t="shared" ref="AP6:AP21" si="7">SUM(AD6:AO6)</f>
        <v>1013467.9673735627</v>
      </c>
    </row>
    <row r="7" spans="1:42" x14ac:dyDescent="0.2">
      <c r="A7" s="60" t="s">
        <v>20</v>
      </c>
      <c r="B7" s="61">
        <v>0</v>
      </c>
      <c r="C7" s="61">
        <v>0</v>
      </c>
      <c r="D7" s="61">
        <v>0</v>
      </c>
      <c r="E7" s="61">
        <v>0</v>
      </c>
      <c r="F7" s="61">
        <v>20079</v>
      </c>
      <c r="G7" s="61">
        <v>12523.5</v>
      </c>
      <c r="H7" s="61">
        <v>50539</v>
      </c>
      <c r="I7" s="61">
        <v>10000</v>
      </c>
      <c r="J7" s="61">
        <v>22338</v>
      </c>
      <c r="K7" s="61">
        <v>0</v>
      </c>
      <c r="L7" s="61">
        <v>10000</v>
      </c>
      <c r="M7" s="61">
        <v>0</v>
      </c>
      <c r="N7" s="62">
        <f>SUM(B7:M7)</f>
        <v>125479.5</v>
      </c>
      <c r="O7" s="60" t="s">
        <v>20</v>
      </c>
      <c r="P7" s="61">
        <v>11168.5</v>
      </c>
      <c r="Q7" s="61">
        <v>20741.5</v>
      </c>
      <c r="R7" s="61">
        <v>6382</v>
      </c>
      <c r="S7" s="61">
        <v>33505.5</v>
      </c>
      <c r="T7" s="61">
        <v>9573</v>
      </c>
      <c r="U7" s="61">
        <v>0</v>
      </c>
      <c r="V7" s="61">
        <v>0</v>
      </c>
      <c r="W7" s="61">
        <v>6382</v>
      </c>
      <c r="X7" s="61">
        <v>27123.5</v>
      </c>
      <c r="Y7" s="61">
        <v>0</v>
      </c>
      <c r="Z7" s="61">
        <v>47865</v>
      </c>
      <c r="AA7" s="61">
        <v>0</v>
      </c>
      <c r="AB7" s="62">
        <f t="shared" si="2"/>
        <v>162741</v>
      </c>
      <c r="AC7" s="60" t="s">
        <v>20</v>
      </c>
      <c r="AD7" s="61">
        <v>11168.5</v>
      </c>
      <c r="AE7" s="61">
        <v>20741.5</v>
      </c>
      <c r="AF7" s="61">
        <v>6382</v>
      </c>
      <c r="AG7" s="61">
        <v>33505.5</v>
      </c>
      <c r="AH7" s="63">
        <v>0</v>
      </c>
      <c r="AI7" s="63">
        <v>0</v>
      </c>
      <c r="AJ7" s="63">
        <v>0</v>
      </c>
      <c r="AK7" s="63">
        <v>0</v>
      </c>
      <c r="AL7" s="63">
        <v>0</v>
      </c>
      <c r="AM7" s="63">
        <v>0</v>
      </c>
      <c r="AN7" s="63">
        <v>0</v>
      </c>
      <c r="AO7" s="63">
        <v>0</v>
      </c>
      <c r="AP7" s="62">
        <f>SUM(AD7:AO7)</f>
        <v>71797.5</v>
      </c>
    </row>
    <row r="8" spans="1:42" x14ac:dyDescent="0.2">
      <c r="A8" s="60" t="s">
        <v>23</v>
      </c>
      <c r="B8" s="61">
        <v>13983.191999999999</v>
      </c>
      <c r="C8" s="61">
        <v>9742.8009999999995</v>
      </c>
      <c r="D8" s="61">
        <v>31838.498</v>
      </c>
      <c r="E8" s="61">
        <v>0</v>
      </c>
      <c r="F8" s="61">
        <v>2794.5</v>
      </c>
      <c r="G8" s="61">
        <v>32810.5</v>
      </c>
      <c r="H8" s="61">
        <v>0</v>
      </c>
      <c r="I8" s="61">
        <v>36704.5</v>
      </c>
      <c r="J8" s="61">
        <v>0</v>
      </c>
      <c r="K8" s="61">
        <v>8000</v>
      </c>
      <c r="L8" s="61">
        <v>0</v>
      </c>
      <c r="M8" s="61">
        <v>0</v>
      </c>
      <c r="N8" s="62">
        <f>SUM(B8:M8)</f>
        <v>135873.99099999998</v>
      </c>
      <c r="O8" s="60" t="s">
        <v>23</v>
      </c>
      <c r="P8" s="61">
        <v>10000</v>
      </c>
      <c r="Q8" s="61">
        <v>24900</v>
      </c>
      <c r="R8" s="61">
        <v>7000</v>
      </c>
      <c r="S8" s="61">
        <v>6000</v>
      </c>
      <c r="T8" s="61">
        <v>12800</v>
      </c>
      <c r="U8" s="61">
        <v>6000</v>
      </c>
      <c r="V8" s="61">
        <v>0</v>
      </c>
      <c r="W8" s="61">
        <v>24000</v>
      </c>
      <c r="X8" s="61">
        <v>7000</v>
      </c>
      <c r="Y8" s="61">
        <v>0</v>
      </c>
      <c r="Z8" s="61">
        <v>11500</v>
      </c>
      <c r="AA8" s="61">
        <v>12800</v>
      </c>
      <c r="AB8" s="62">
        <f t="shared" si="2"/>
        <v>122000</v>
      </c>
      <c r="AC8" s="60" t="s">
        <v>23</v>
      </c>
      <c r="AD8" s="61">
        <v>10000</v>
      </c>
      <c r="AE8" s="61">
        <v>24900</v>
      </c>
      <c r="AF8" s="61">
        <v>7000</v>
      </c>
      <c r="AG8" s="61">
        <v>6000</v>
      </c>
      <c r="AH8" s="63">
        <v>0</v>
      </c>
      <c r="AI8" s="63">
        <v>0</v>
      </c>
      <c r="AJ8" s="63">
        <v>0</v>
      </c>
      <c r="AK8" s="63">
        <v>0</v>
      </c>
      <c r="AL8" s="63">
        <v>0</v>
      </c>
      <c r="AM8" s="63">
        <v>0</v>
      </c>
      <c r="AN8" s="63">
        <v>0</v>
      </c>
      <c r="AO8" s="63">
        <v>0</v>
      </c>
      <c r="AP8" s="62">
        <f>SUM(AD8:AO8)</f>
        <v>47900</v>
      </c>
    </row>
    <row r="9" spans="1:42" x14ac:dyDescent="0.2">
      <c r="A9" s="60" t="s">
        <v>56</v>
      </c>
      <c r="B9" s="61">
        <v>0</v>
      </c>
      <c r="C9" s="61">
        <v>0</v>
      </c>
      <c r="D9" s="61">
        <v>42511.017000000007</v>
      </c>
      <c r="E9" s="61">
        <v>0</v>
      </c>
      <c r="F9" s="61">
        <v>0</v>
      </c>
      <c r="G9" s="61">
        <v>21217.5</v>
      </c>
      <c r="H9" s="61">
        <v>21217.5</v>
      </c>
      <c r="I9" s="61">
        <v>21217.5</v>
      </c>
      <c r="J9" s="61">
        <v>0</v>
      </c>
      <c r="K9" s="61">
        <v>21217.5</v>
      </c>
      <c r="L9" s="61">
        <v>0</v>
      </c>
      <c r="M9" s="61">
        <v>0</v>
      </c>
      <c r="N9" s="62">
        <f t="shared" ref="N9:N21" si="8">SUM(B9:M9)</f>
        <v>127381.01700000001</v>
      </c>
      <c r="O9" s="60" t="s">
        <v>56</v>
      </c>
      <c r="P9" s="61">
        <v>21000</v>
      </c>
      <c r="Q9" s="61">
        <v>0</v>
      </c>
      <c r="R9" s="61">
        <v>21000</v>
      </c>
      <c r="S9" s="61">
        <v>0</v>
      </c>
      <c r="T9" s="61">
        <v>21000</v>
      </c>
      <c r="U9" s="61">
        <v>0</v>
      </c>
      <c r="V9" s="61">
        <v>21000</v>
      </c>
      <c r="W9" s="61">
        <v>21000</v>
      </c>
      <c r="X9" s="61">
        <v>21000</v>
      </c>
      <c r="Y9" s="61">
        <v>0</v>
      </c>
      <c r="Z9" s="61">
        <v>21000</v>
      </c>
      <c r="AA9" s="61">
        <v>0</v>
      </c>
      <c r="AB9" s="62">
        <f t="shared" si="2"/>
        <v>147000</v>
      </c>
      <c r="AC9" s="60" t="s">
        <v>56</v>
      </c>
      <c r="AD9" s="61">
        <v>21000</v>
      </c>
      <c r="AE9" s="61">
        <v>0</v>
      </c>
      <c r="AF9" s="61">
        <v>21000</v>
      </c>
      <c r="AG9" s="61">
        <v>0</v>
      </c>
      <c r="AH9" s="63">
        <v>0</v>
      </c>
      <c r="AI9" s="63">
        <v>0</v>
      </c>
      <c r="AJ9" s="63">
        <v>0</v>
      </c>
      <c r="AK9" s="63">
        <v>0</v>
      </c>
      <c r="AL9" s="63">
        <v>0</v>
      </c>
      <c r="AM9" s="63">
        <v>0</v>
      </c>
      <c r="AN9" s="63">
        <v>0</v>
      </c>
      <c r="AO9" s="63">
        <v>0</v>
      </c>
      <c r="AP9" s="62">
        <f t="shared" si="7"/>
        <v>42000</v>
      </c>
    </row>
    <row r="10" spans="1:42" x14ac:dyDescent="0.2">
      <c r="A10" s="60" t="s">
        <v>57</v>
      </c>
      <c r="B10" s="61">
        <v>0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2">
        <f>SUM(B10:M10)</f>
        <v>0</v>
      </c>
      <c r="O10" s="60" t="s">
        <v>57</v>
      </c>
      <c r="P10" s="61">
        <v>0</v>
      </c>
      <c r="Q10" s="61">
        <v>0</v>
      </c>
      <c r="R10" s="61">
        <v>0</v>
      </c>
      <c r="S10" s="61">
        <v>0</v>
      </c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61">
        <v>0</v>
      </c>
      <c r="AB10" s="62">
        <f t="shared" si="2"/>
        <v>0</v>
      </c>
      <c r="AC10" s="60" t="s">
        <v>57</v>
      </c>
      <c r="AD10" s="61">
        <v>0</v>
      </c>
      <c r="AE10" s="61">
        <v>0</v>
      </c>
      <c r="AF10" s="61">
        <v>0</v>
      </c>
      <c r="AG10" s="61">
        <v>0</v>
      </c>
      <c r="AH10" s="63">
        <v>0</v>
      </c>
      <c r="AI10" s="63">
        <v>0</v>
      </c>
      <c r="AJ10" s="63">
        <v>0</v>
      </c>
      <c r="AK10" s="63">
        <v>0</v>
      </c>
      <c r="AL10" s="63">
        <v>0</v>
      </c>
      <c r="AM10" s="63">
        <v>0</v>
      </c>
      <c r="AN10" s="63">
        <v>0</v>
      </c>
      <c r="AO10" s="63">
        <v>0</v>
      </c>
      <c r="AP10" s="62">
        <f>SUM(AD10:AO10)</f>
        <v>0</v>
      </c>
    </row>
    <row r="11" spans="1:42" x14ac:dyDescent="0.2">
      <c r="A11" s="60" t="s">
        <v>19</v>
      </c>
      <c r="B11" s="61">
        <v>51673.218000000008</v>
      </c>
      <c r="C11" s="61">
        <v>151147.59299999999</v>
      </c>
      <c r="D11" s="61">
        <v>165613.07100000003</v>
      </c>
      <c r="E11" s="61">
        <v>119155.76400000001</v>
      </c>
      <c r="F11" s="61">
        <v>233910</v>
      </c>
      <c r="G11" s="61">
        <v>84177</v>
      </c>
      <c r="H11" s="61">
        <v>198529</v>
      </c>
      <c r="I11" s="61">
        <v>174186.5</v>
      </c>
      <c r="J11" s="61">
        <v>336925</v>
      </c>
      <c r="K11" s="61">
        <v>198548</v>
      </c>
      <c r="L11" s="61">
        <v>93532</v>
      </c>
      <c r="M11" s="61">
        <v>74682</v>
      </c>
      <c r="N11" s="62">
        <f>SUM(B11:M11)</f>
        <v>1882079.1459999999</v>
      </c>
      <c r="O11" s="60" t="s">
        <v>19</v>
      </c>
      <c r="P11" s="61">
        <v>62467.912775528996</v>
      </c>
      <c r="Q11" s="61">
        <v>98579.287365850527</v>
      </c>
      <c r="R11" s="61">
        <v>248249.00462052599</v>
      </c>
      <c r="S11" s="61">
        <v>159498.26261165738</v>
      </c>
      <c r="T11" s="61">
        <v>196654.51701690126</v>
      </c>
      <c r="U11" s="61">
        <v>200346.38977572101</v>
      </c>
      <c r="V11" s="61">
        <v>350127.27317653102</v>
      </c>
      <c r="W11" s="61">
        <v>268654.51701690099</v>
      </c>
      <c r="X11" s="61">
        <v>233171.584184821</v>
      </c>
      <c r="Y11" s="61">
        <v>203226.46049097099</v>
      </c>
      <c r="Z11" s="61">
        <v>191561.12480560399</v>
      </c>
      <c r="AA11" s="61">
        <v>162304.26615898701</v>
      </c>
      <c r="AB11" s="62">
        <f t="shared" si="2"/>
        <v>2374840.6</v>
      </c>
      <c r="AC11" s="60" t="s">
        <v>19</v>
      </c>
      <c r="AD11" s="61">
        <v>62467.912775528996</v>
      </c>
      <c r="AE11" s="61">
        <v>98579.287365850527</v>
      </c>
      <c r="AF11" s="61">
        <v>248249.00462052599</v>
      </c>
      <c r="AG11" s="61">
        <v>159498.26261165738</v>
      </c>
      <c r="AH11" s="63">
        <v>0</v>
      </c>
      <c r="AI11" s="63">
        <v>0</v>
      </c>
      <c r="AJ11" s="63">
        <v>0</v>
      </c>
      <c r="AK11" s="63">
        <v>0</v>
      </c>
      <c r="AL11" s="63">
        <v>0</v>
      </c>
      <c r="AM11" s="63">
        <v>0</v>
      </c>
      <c r="AN11" s="63">
        <v>0</v>
      </c>
      <c r="AO11" s="63">
        <v>0</v>
      </c>
      <c r="AP11" s="62">
        <f>SUM(AD11:AO11)</f>
        <v>568794.46737356286</v>
      </c>
    </row>
    <row r="12" spans="1:42" x14ac:dyDescent="0.2">
      <c r="A12" s="60" t="s">
        <v>18</v>
      </c>
      <c r="B12" s="61">
        <v>73979.457999999999</v>
      </c>
      <c r="C12" s="61">
        <v>95177.716</v>
      </c>
      <c r="D12" s="61">
        <v>67118.764999999999</v>
      </c>
      <c r="E12" s="61">
        <v>171506.916</v>
      </c>
      <c r="F12" s="61">
        <v>63117.5</v>
      </c>
      <c r="G12" s="61">
        <v>89139.5</v>
      </c>
      <c r="H12" s="61">
        <v>38044.5</v>
      </c>
      <c r="I12" s="61">
        <v>79545</v>
      </c>
      <c r="J12" s="61">
        <v>36199</v>
      </c>
      <c r="K12" s="61">
        <v>49530.5</v>
      </c>
      <c r="L12" s="61">
        <v>34378</v>
      </c>
      <c r="M12" s="61">
        <v>43399</v>
      </c>
      <c r="N12" s="62">
        <f t="shared" si="8"/>
        <v>841135.85499999998</v>
      </c>
      <c r="O12" s="60" t="s">
        <v>18</v>
      </c>
      <c r="P12" s="61">
        <v>62365.4</v>
      </c>
      <c r="Q12" s="61">
        <v>43397.599999999999</v>
      </c>
      <c r="R12" s="61">
        <v>77653.8</v>
      </c>
      <c r="S12" s="61">
        <v>99559.2</v>
      </c>
      <c r="T12" s="61">
        <v>79775</v>
      </c>
      <c r="U12" s="61">
        <v>89779.6</v>
      </c>
      <c r="V12" s="61">
        <v>38292</v>
      </c>
      <c r="W12" s="61">
        <v>64775</v>
      </c>
      <c r="X12" s="61">
        <v>36377.4</v>
      </c>
      <c r="Y12" s="61">
        <v>49779.6</v>
      </c>
      <c r="Z12" s="61">
        <v>36377.4</v>
      </c>
      <c r="AA12" s="61">
        <v>58397.599999999999</v>
      </c>
      <c r="AB12" s="62">
        <f t="shared" si="2"/>
        <v>736529.6</v>
      </c>
      <c r="AC12" s="60" t="s">
        <v>18</v>
      </c>
      <c r="AD12" s="61">
        <v>62365.4</v>
      </c>
      <c r="AE12" s="61">
        <v>43397.599999999999</v>
      </c>
      <c r="AF12" s="61">
        <v>77653.8</v>
      </c>
      <c r="AG12" s="61">
        <v>99559.2</v>
      </c>
      <c r="AH12" s="63">
        <v>0</v>
      </c>
      <c r="AI12" s="63">
        <v>0</v>
      </c>
      <c r="AJ12" s="63">
        <v>0</v>
      </c>
      <c r="AK12" s="63">
        <v>0</v>
      </c>
      <c r="AL12" s="63">
        <v>0</v>
      </c>
      <c r="AM12" s="63">
        <v>0</v>
      </c>
      <c r="AN12" s="63">
        <v>0</v>
      </c>
      <c r="AO12" s="63">
        <v>0</v>
      </c>
      <c r="AP12" s="62">
        <f t="shared" si="7"/>
        <v>282976</v>
      </c>
    </row>
    <row r="13" spans="1:42" x14ac:dyDescent="0.2">
      <c r="A13" s="43" t="s">
        <v>7</v>
      </c>
      <c r="B13" s="57">
        <f t="shared" ref="B13:M13" si="9">SUM(B14:B21)</f>
        <v>276932.74000000005</v>
      </c>
      <c r="C13" s="57">
        <f t="shared" si="9"/>
        <v>264445.63700000005</v>
      </c>
      <c r="D13" s="57">
        <f t="shared" si="9"/>
        <v>486143.55700000003</v>
      </c>
      <c r="E13" s="57">
        <f t="shared" si="9"/>
        <v>522560.71799999994</v>
      </c>
      <c r="F13" s="57">
        <f t="shared" si="9"/>
        <v>528711.5</v>
      </c>
      <c r="G13" s="57">
        <f t="shared" si="9"/>
        <v>588901</v>
      </c>
      <c r="H13" s="57">
        <f t="shared" si="9"/>
        <v>497914</v>
      </c>
      <c r="I13" s="57">
        <f t="shared" si="9"/>
        <v>509447</v>
      </c>
      <c r="J13" s="57">
        <f t="shared" si="9"/>
        <v>396355.5</v>
      </c>
      <c r="K13" s="57">
        <f t="shared" si="9"/>
        <v>415806.5</v>
      </c>
      <c r="L13" s="57">
        <f t="shared" si="9"/>
        <v>230978</v>
      </c>
      <c r="M13" s="57">
        <f t="shared" si="9"/>
        <v>147595</v>
      </c>
      <c r="N13" s="58">
        <f t="shared" si="8"/>
        <v>4865791.1519999998</v>
      </c>
      <c r="O13" s="43" t="s">
        <v>7</v>
      </c>
      <c r="P13" s="57">
        <f t="shared" ref="P13:AA13" si="10">SUM(P14:P21)</f>
        <v>342056.63713174674</v>
      </c>
      <c r="Q13" s="57">
        <f t="shared" si="10"/>
        <v>444024.45248278731</v>
      </c>
      <c r="R13" s="57">
        <f t="shared" si="10"/>
        <v>417965.90759495785</v>
      </c>
      <c r="S13" s="57">
        <f t="shared" si="10"/>
        <v>449341.91137564462</v>
      </c>
      <c r="T13" s="57">
        <f t="shared" si="10"/>
        <v>454670.32290902006</v>
      </c>
      <c r="U13" s="57">
        <f t="shared" si="10"/>
        <v>445057.86570999603</v>
      </c>
      <c r="V13" s="57">
        <f t="shared" si="10"/>
        <v>462080.70715465664</v>
      </c>
      <c r="W13" s="57">
        <f t="shared" si="10"/>
        <v>363167.95379266003</v>
      </c>
      <c r="X13" s="57">
        <f t="shared" si="10"/>
        <v>393904.03614213597</v>
      </c>
      <c r="Y13" s="57">
        <f t="shared" si="10"/>
        <v>426373.81342613534</v>
      </c>
      <c r="Z13" s="57">
        <f t="shared" si="10"/>
        <v>322414.57549313037</v>
      </c>
      <c r="AA13" s="57">
        <f t="shared" si="10"/>
        <v>296455.23265392554</v>
      </c>
      <c r="AB13" s="58">
        <f t="shared" si="2"/>
        <v>4817513.4158667959</v>
      </c>
      <c r="AC13" s="43" t="s">
        <v>7</v>
      </c>
      <c r="AD13" s="57">
        <f t="shared" ref="AD13:AO13" si="11">SUM(AD14:AD21)</f>
        <v>342056.63713174674</v>
      </c>
      <c r="AE13" s="57">
        <f t="shared" si="11"/>
        <v>444024.45248278731</v>
      </c>
      <c r="AF13" s="57">
        <f t="shared" si="11"/>
        <v>417965.90759495785</v>
      </c>
      <c r="AG13" s="57">
        <f t="shared" si="11"/>
        <v>449341.91137564462</v>
      </c>
      <c r="AH13" s="59">
        <f t="shared" si="11"/>
        <v>0</v>
      </c>
      <c r="AI13" s="59">
        <f t="shared" si="11"/>
        <v>0</v>
      </c>
      <c r="AJ13" s="59">
        <f t="shared" si="11"/>
        <v>0</v>
      </c>
      <c r="AK13" s="59">
        <f t="shared" si="11"/>
        <v>0</v>
      </c>
      <c r="AL13" s="59">
        <f t="shared" si="11"/>
        <v>0</v>
      </c>
      <c r="AM13" s="59">
        <f t="shared" si="11"/>
        <v>0</v>
      </c>
      <c r="AN13" s="59">
        <f t="shared" si="11"/>
        <v>0</v>
      </c>
      <c r="AO13" s="59">
        <f t="shared" si="11"/>
        <v>0</v>
      </c>
      <c r="AP13" s="58">
        <f t="shared" si="7"/>
        <v>1653388.9085851365</v>
      </c>
    </row>
    <row r="14" spans="1:42" x14ac:dyDescent="0.2">
      <c r="A14" s="60" t="s">
        <v>27</v>
      </c>
      <c r="B14" s="61">
        <v>0</v>
      </c>
      <c r="C14" s="61">
        <v>4965.9579999999996</v>
      </c>
      <c r="D14" s="61">
        <v>3459.7370000000001</v>
      </c>
      <c r="E14" s="61">
        <v>0</v>
      </c>
      <c r="F14" s="61">
        <v>0</v>
      </c>
      <c r="G14" s="61">
        <v>4000</v>
      </c>
      <c r="H14" s="61">
        <v>0</v>
      </c>
      <c r="I14" s="61">
        <v>5000</v>
      </c>
      <c r="J14" s="61">
        <v>0</v>
      </c>
      <c r="K14" s="61">
        <v>0</v>
      </c>
      <c r="L14" s="61">
        <v>5510</v>
      </c>
      <c r="M14" s="61">
        <v>0</v>
      </c>
      <c r="N14" s="62">
        <f t="shared" si="8"/>
        <v>22935.695</v>
      </c>
      <c r="O14" s="60" t="s">
        <v>27</v>
      </c>
      <c r="P14" s="61">
        <v>0</v>
      </c>
      <c r="Q14" s="61">
        <v>5000</v>
      </c>
      <c r="R14" s="61">
        <v>0</v>
      </c>
      <c r="S14" s="61">
        <v>5000</v>
      </c>
      <c r="T14" s="61">
        <v>0</v>
      </c>
      <c r="U14" s="61">
        <v>5000</v>
      </c>
      <c r="V14" s="61">
        <v>0</v>
      </c>
      <c r="W14" s="61">
        <v>5500</v>
      </c>
      <c r="X14" s="61">
        <v>0</v>
      </c>
      <c r="Y14" s="61">
        <v>0</v>
      </c>
      <c r="Z14" s="61">
        <v>8000</v>
      </c>
      <c r="AA14" s="61">
        <v>0</v>
      </c>
      <c r="AB14" s="62">
        <v>25500</v>
      </c>
      <c r="AC14" s="60" t="s">
        <v>27</v>
      </c>
      <c r="AD14" s="61">
        <v>0</v>
      </c>
      <c r="AE14" s="61">
        <v>5000</v>
      </c>
      <c r="AF14" s="61">
        <v>0</v>
      </c>
      <c r="AG14" s="61">
        <v>5000</v>
      </c>
      <c r="AH14" s="63">
        <v>0</v>
      </c>
      <c r="AI14" s="63">
        <v>0</v>
      </c>
      <c r="AJ14" s="63">
        <v>0</v>
      </c>
      <c r="AK14" s="63">
        <v>0</v>
      </c>
      <c r="AL14" s="63">
        <v>0</v>
      </c>
      <c r="AM14" s="63">
        <v>0</v>
      </c>
      <c r="AN14" s="63">
        <v>0</v>
      </c>
      <c r="AO14" s="63">
        <v>0</v>
      </c>
      <c r="AP14" s="62">
        <f t="shared" si="7"/>
        <v>10000</v>
      </c>
    </row>
    <row r="15" spans="1:42" x14ac:dyDescent="0.2">
      <c r="A15" s="60" t="s">
        <v>29</v>
      </c>
      <c r="B15" s="61">
        <v>163211.27900000001</v>
      </c>
      <c r="C15" s="61">
        <v>164563.37000000002</v>
      </c>
      <c r="D15" s="61">
        <v>254909.97900000002</v>
      </c>
      <c r="E15" s="61">
        <v>291503.18799999997</v>
      </c>
      <c r="F15" s="61">
        <v>255627.5</v>
      </c>
      <c r="G15" s="61">
        <v>414117.5</v>
      </c>
      <c r="H15" s="61">
        <v>338057</v>
      </c>
      <c r="I15" s="61">
        <v>301984.5</v>
      </c>
      <c r="J15" s="61">
        <v>230978</v>
      </c>
      <c r="K15" s="61">
        <v>257478.5</v>
      </c>
      <c r="L15" s="61">
        <v>82309</v>
      </c>
      <c r="M15" s="61">
        <v>30316</v>
      </c>
      <c r="N15" s="62">
        <f t="shared" si="8"/>
        <v>2785055.8160000001</v>
      </c>
      <c r="O15" s="60" t="s">
        <v>29</v>
      </c>
      <c r="P15" s="61">
        <v>147149.0141559694</v>
      </c>
      <c r="Q15" s="61">
        <v>221134.615696894</v>
      </c>
      <c r="R15" s="61">
        <v>207055.11367282353</v>
      </c>
      <c r="S15" s="61">
        <v>256781.68127389692</v>
      </c>
      <c r="T15" s="61">
        <v>308688.22105943004</v>
      </c>
      <c r="U15" s="61">
        <v>310670.78620936198</v>
      </c>
      <c r="V15" s="61">
        <v>265648.44920149364</v>
      </c>
      <c r="W15" s="61">
        <v>215389.21435058801</v>
      </c>
      <c r="X15" s="61">
        <v>184929.57371918199</v>
      </c>
      <c r="Y15" s="61">
        <v>170018.04918956899</v>
      </c>
      <c r="Z15" s="61">
        <v>133999.088275683</v>
      </c>
      <c r="AA15" s="61">
        <v>123595.1580443662</v>
      </c>
      <c r="AB15" s="62">
        <v>2272758.9648492574</v>
      </c>
      <c r="AC15" s="60" t="s">
        <v>29</v>
      </c>
      <c r="AD15" s="61">
        <v>147149.0141559694</v>
      </c>
      <c r="AE15" s="61">
        <v>221134.615696894</v>
      </c>
      <c r="AF15" s="61">
        <v>207055.11367282353</v>
      </c>
      <c r="AG15" s="61">
        <v>256781.68127389692</v>
      </c>
      <c r="AH15" s="63">
        <v>0</v>
      </c>
      <c r="AI15" s="63">
        <v>0</v>
      </c>
      <c r="AJ15" s="63">
        <v>0</v>
      </c>
      <c r="AK15" s="63">
        <v>0</v>
      </c>
      <c r="AL15" s="63">
        <v>0</v>
      </c>
      <c r="AM15" s="63">
        <v>0</v>
      </c>
      <c r="AN15" s="63">
        <v>0</v>
      </c>
      <c r="AO15" s="63">
        <v>0</v>
      </c>
      <c r="AP15" s="62">
        <f t="shared" si="7"/>
        <v>832120.42479958385</v>
      </c>
    </row>
    <row r="16" spans="1:42" x14ac:dyDescent="0.2">
      <c r="A16" s="60" t="s">
        <v>35</v>
      </c>
      <c r="B16" s="61">
        <v>0</v>
      </c>
      <c r="C16" s="61">
        <v>0</v>
      </c>
      <c r="D16" s="61">
        <v>0</v>
      </c>
      <c r="E16" s="61">
        <v>72</v>
      </c>
      <c r="F16" s="61">
        <v>0</v>
      </c>
      <c r="G16" s="61">
        <v>36</v>
      </c>
      <c r="H16" s="61">
        <v>0</v>
      </c>
      <c r="I16" s="61">
        <v>0</v>
      </c>
      <c r="J16" s="61">
        <v>36</v>
      </c>
      <c r="K16" s="61">
        <v>0</v>
      </c>
      <c r="L16" s="61">
        <v>0</v>
      </c>
      <c r="M16" s="61">
        <v>36</v>
      </c>
      <c r="N16" s="62">
        <f t="shared" si="8"/>
        <v>180</v>
      </c>
      <c r="O16" s="60" t="s">
        <v>35</v>
      </c>
      <c r="P16" s="61">
        <v>0</v>
      </c>
      <c r="Q16" s="61">
        <v>0</v>
      </c>
      <c r="R16" s="61">
        <v>36</v>
      </c>
      <c r="S16" s="61">
        <v>0</v>
      </c>
      <c r="T16" s="61">
        <v>0</v>
      </c>
      <c r="U16" s="61">
        <v>36</v>
      </c>
      <c r="V16" s="61">
        <v>0</v>
      </c>
      <c r="W16" s="61">
        <v>0</v>
      </c>
      <c r="X16" s="61">
        <v>36</v>
      </c>
      <c r="Y16" s="61">
        <v>0</v>
      </c>
      <c r="Z16" s="61">
        <v>0</v>
      </c>
      <c r="AA16" s="61">
        <v>36</v>
      </c>
      <c r="AB16" s="62">
        <v>144</v>
      </c>
      <c r="AC16" s="60" t="s">
        <v>35</v>
      </c>
      <c r="AD16" s="61">
        <v>0</v>
      </c>
      <c r="AE16" s="61">
        <v>0</v>
      </c>
      <c r="AF16" s="61">
        <v>36</v>
      </c>
      <c r="AG16" s="61">
        <v>0</v>
      </c>
      <c r="AH16" s="63">
        <v>0</v>
      </c>
      <c r="AI16" s="63">
        <v>0</v>
      </c>
      <c r="AJ16" s="63">
        <v>0</v>
      </c>
      <c r="AK16" s="63">
        <v>0</v>
      </c>
      <c r="AL16" s="63">
        <v>0</v>
      </c>
      <c r="AM16" s="63">
        <v>0</v>
      </c>
      <c r="AN16" s="63">
        <v>0</v>
      </c>
      <c r="AO16" s="63">
        <v>0</v>
      </c>
      <c r="AP16" s="62">
        <f t="shared" si="7"/>
        <v>36</v>
      </c>
    </row>
    <row r="17" spans="1:42" x14ac:dyDescent="0.2">
      <c r="A17" s="60" t="s">
        <v>33</v>
      </c>
      <c r="B17" s="61">
        <v>14562.477999999999</v>
      </c>
      <c r="C17" s="61">
        <v>19140.883000000002</v>
      </c>
      <c r="D17" s="61">
        <v>22586.215</v>
      </c>
      <c r="E17" s="61">
        <v>36011.894</v>
      </c>
      <c r="F17" s="61">
        <v>53820</v>
      </c>
      <c r="G17" s="61">
        <v>29573.5</v>
      </c>
      <c r="H17" s="61">
        <v>25668</v>
      </c>
      <c r="I17" s="61">
        <v>49771.5</v>
      </c>
      <c r="J17" s="61">
        <v>25668</v>
      </c>
      <c r="K17" s="61">
        <v>14142</v>
      </c>
      <c r="L17" s="61">
        <v>9642</v>
      </c>
      <c r="M17" s="61">
        <v>33342</v>
      </c>
      <c r="N17" s="62">
        <f t="shared" si="8"/>
        <v>333928.46999999997</v>
      </c>
      <c r="O17" s="60" t="s">
        <v>33</v>
      </c>
      <c r="P17" s="61">
        <v>20000</v>
      </c>
      <c r="Q17" s="61">
        <v>35300</v>
      </c>
      <c r="R17" s="61">
        <v>30500</v>
      </c>
      <c r="S17" s="61">
        <v>36000</v>
      </c>
      <c r="T17" s="61">
        <v>18600</v>
      </c>
      <c r="U17" s="61">
        <v>10000</v>
      </c>
      <c r="V17" s="61">
        <v>20000</v>
      </c>
      <c r="W17" s="61">
        <v>27700</v>
      </c>
      <c r="X17" s="61">
        <v>38000</v>
      </c>
      <c r="Y17" s="61">
        <v>21000</v>
      </c>
      <c r="Z17" s="61">
        <v>30500</v>
      </c>
      <c r="AA17" s="61">
        <v>19200</v>
      </c>
      <c r="AB17" s="62">
        <v>296800</v>
      </c>
      <c r="AC17" s="60" t="s">
        <v>33</v>
      </c>
      <c r="AD17" s="61">
        <v>20000</v>
      </c>
      <c r="AE17" s="61">
        <v>35300</v>
      </c>
      <c r="AF17" s="61">
        <v>30500</v>
      </c>
      <c r="AG17" s="61">
        <v>36000</v>
      </c>
      <c r="AH17" s="63">
        <v>0</v>
      </c>
      <c r="AI17" s="63">
        <v>0</v>
      </c>
      <c r="AJ17" s="63">
        <v>0</v>
      </c>
      <c r="AK17" s="63">
        <v>0</v>
      </c>
      <c r="AL17" s="63">
        <v>0</v>
      </c>
      <c r="AM17" s="63">
        <v>0</v>
      </c>
      <c r="AN17" s="63">
        <v>0</v>
      </c>
      <c r="AO17" s="63">
        <v>0</v>
      </c>
      <c r="AP17" s="62">
        <f t="shared" si="7"/>
        <v>121800</v>
      </c>
    </row>
    <row r="18" spans="1:42" x14ac:dyDescent="0.2">
      <c r="A18" s="60" t="s">
        <v>31</v>
      </c>
      <c r="B18" s="61">
        <v>22934.787</v>
      </c>
      <c r="C18" s="61">
        <v>17645.205999999998</v>
      </c>
      <c r="D18" s="61">
        <v>28845.774999999998</v>
      </c>
      <c r="E18" s="61">
        <v>24800.032999999999</v>
      </c>
      <c r="F18" s="61">
        <v>29808</v>
      </c>
      <c r="G18" s="61">
        <v>11178</v>
      </c>
      <c r="H18" s="61">
        <v>20000</v>
      </c>
      <c r="I18" s="61">
        <v>26289</v>
      </c>
      <c r="J18" s="61">
        <v>28048.5</v>
      </c>
      <c r="K18" s="61">
        <v>33120</v>
      </c>
      <c r="L18" s="61">
        <v>0</v>
      </c>
      <c r="M18" s="61">
        <v>12937.5</v>
      </c>
      <c r="N18" s="62">
        <f t="shared" si="8"/>
        <v>255606.80099999998</v>
      </c>
      <c r="O18" s="60" t="s">
        <v>31</v>
      </c>
      <c r="P18" s="61">
        <v>30000</v>
      </c>
      <c r="Q18" s="61">
        <v>28300</v>
      </c>
      <c r="R18" s="61">
        <v>23700</v>
      </c>
      <c r="S18" s="61">
        <v>30000</v>
      </c>
      <c r="T18" s="61">
        <v>35500</v>
      </c>
      <c r="U18" s="61">
        <v>20000</v>
      </c>
      <c r="V18" s="61">
        <v>20000</v>
      </c>
      <c r="W18" s="61">
        <v>19200</v>
      </c>
      <c r="X18" s="61">
        <v>10000</v>
      </c>
      <c r="Y18" s="61">
        <v>31000</v>
      </c>
      <c r="Z18" s="61">
        <v>0</v>
      </c>
      <c r="AA18" s="61">
        <v>35500</v>
      </c>
      <c r="AB18" s="62">
        <v>283200</v>
      </c>
      <c r="AC18" s="60" t="s">
        <v>31</v>
      </c>
      <c r="AD18" s="61">
        <v>30000</v>
      </c>
      <c r="AE18" s="61">
        <v>28300</v>
      </c>
      <c r="AF18" s="61">
        <v>23700</v>
      </c>
      <c r="AG18" s="61">
        <v>30000</v>
      </c>
      <c r="AH18" s="63">
        <v>0</v>
      </c>
      <c r="AI18" s="63">
        <v>0</v>
      </c>
      <c r="AJ18" s="63">
        <v>0</v>
      </c>
      <c r="AK18" s="63">
        <v>0</v>
      </c>
      <c r="AL18" s="63">
        <v>0</v>
      </c>
      <c r="AM18" s="63">
        <v>0</v>
      </c>
      <c r="AN18" s="63">
        <v>0</v>
      </c>
      <c r="AO18" s="63">
        <v>0</v>
      </c>
      <c r="AP18" s="62">
        <f t="shared" si="7"/>
        <v>112000</v>
      </c>
    </row>
    <row r="19" spans="1:42" x14ac:dyDescent="0.2">
      <c r="A19" s="60" t="s">
        <v>28</v>
      </c>
      <c r="B19" s="61">
        <v>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2">
        <f>SUM(B19:M19)</f>
        <v>0</v>
      </c>
      <c r="O19" s="60" t="s">
        <v>28</v>
      </c>
      <c r="P19" s="61">
        <v>0</v>
      </c>
      <c r="Q19" s="61">
        <v>0</v>
      </c>
      <c r="R19" s="61">
        <v>0</v>
      </c>
      <c r="S19" s="61">
        <v>0</v>
      </c>
      <c r="T19" s="61">
        <v>0</v>
      </c>
      <c r="U19" s="61">
        <v>0</v>
      </c>
      <c r="V19" s="61">
        <v>0</v>
      </c>
      <c r="W19" s="61">
        <v>0</v>
      </c>
      <c r="X19" s="61">
        <v>0</v>
      </c>
      <c r="Y19" s="61">
        <v>0</v>
      </c>
      <c r="Z19" s="61">
        <v>0</v>
      </c>
      <c r="AA19" s="61">
        <v>0</v>
      </c>
      <c r="AB19" s="62">
        <v>0</v>
      </c>
      <c r="AC19" s="60" t="s">
        <v>28</v>
      </c>
      <c r="AD19" s="61">
        <v>0</v>
      </c>
      <c r="AE19" s="61">
        <v>0</v>
      </c>
      <c r="AF19" s="61">
        <v>0</v>
      </c>
      <c r="AG19" s="61">
        <v>0</v>
      </c>
      <c r="AH19" s="63">
        <v>0</v>
      </c>
      <c r="AI19" s="63">
        <v>0</v>
      </c>
      <c r="AJ19" s="63">
        <v>0</v>
      </c>
      <c r="AK19" s="63">
        <v>0</v>
      </c>
      <c r="AL19" s="63">
        <v>0</v>
      </c>
      <c r="AM19" s="63">
        <v>0</v>
      </c>
      <c r="AN19" s="63">
        <v>0</v>
      </c>
      <c r="AO19" s="63">
        <v>0</v>
      </c>
      <c r="AP19" s="62">
        <f>SUM(AD19:AO19)</f>
        <v>0</v>
      </c>
    </row>
    <row r="20" spans="1:42" x14ac:dyDescent="0.2">
      <c r="A20" s="60" t="s">
        <v>58</v>
      </c>
      <c r="B20" s="61">
        <v>9208.4670000000006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2">
        <f t="shared" si="8"/>
        <v>9208.4670000000006</v>
      </c>
      <c r="O20" s="60" t="s">
        <v>58</v>
      </c>
      <c r="P20" s="61">
        <v>0</v>
      </c>
      <c r="Q20" s="61">
        <v>0</v>
      </c>
      <c r="R20" s="61">
        <v>0</v>
      </c>
      <c r="S20" s="61">
        <v>0</v>
      </c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2">
        <v>0</v>
      </c>
      <c r="AC20" s="60" t="s">
        <v>58</v>
      </c>
      <c r="AD20" s="61">
        <v>0</v>
      </c>
      <c r="AE20" s="61">
        <v>0</v>
      </c>
      <c r="AF20" s="61">
        <v>0</v>
      </c>
      <c r="AG20" s="61">
        <v>0</v>
      </c>
      <c r="AH20" s="63">
        <v>0</v>
      </c>
      <c r="AI20" s="63">
        <v>0</v>
      </c>
      <c r="AJ20" s="63">
        <v>0</v>
      </c>
      <c r="AK20" s="63">
        <v>0</v>
      </c>
      <c r="AL20" s="63">
        <v>0</v>
      </c>
      <c r="AM20" s="63">
        <v>0</v>
      </c>
      <c r="AN20" s="63">
        <v>0</v>
      </c>
      <c r="AO20" s="63">
        <v>0</v>
      </c>
      <c r="AP20" s="62">
        <f t="shared" si="7"/>
        <v>0</v>
      </c>
    </row>
    <row r="21" spans="1:42" x14ac:dyDescent="0.2">
      <c r="A21" s="60" t="s">
        <v>25</v>
      </c>
      <c r="B21" s="61">
        <v>67015.729000000007</v>
      </c>
      <c r="C21" s="61">
        <v>58130.22</v>
      </c>
      <c r="D21" s="61">
        <v>176341.851</v>
      </c>
      <c r="E21" s="61">
        <v>170173.603</v>
      </c>
      <c r="F21" s="61">
        <v>189456</v>
      </c>
      <c r="G21" s="61">
        <v>129996</v>
      </c>
      <c r="H21" s="61">
        <v>114189</v>
      </c>
      <c r="I21" s="61">
        <v>126402</v>
      </c>
      <c r="J21" s="61">
        <v>111625</v>
      </c>
      <c r="K21" s="61">
        <v>111066</v>
      </c>
      <c r="L21" s="61">
        <v>133517</v>
      </c>
      <c r="M21" s="61">
        <v>70963.5</v>
      </c>
      <c r="N21" s="62">
        <f t="shared" si="8"/>
        <v>1458875.9029999999</v>
      </c>
      <c r="O21" s="60" t="s">
        <v>25</v>
      </c>
      <c r="P21" s="61">
        <v>144907.62297577734</v>
      </c>
      <c r="Q21" s="61">
        <v>154289.83678589333</v>
      </c>
      <c r="R21" s="61">
        <v>156674.79392213433</v>
      </c>
      <c r="S21" s="61">
        <v>121560.2301017477</v>
      </c>
      <c r="T21" s="61">
        <v>91882.101849590006</v>
      </c>
      <c r="U21" s="61">
        <v>99351.079500634034</v>
      </c>
      <c r="V21" s="61">
        <v>156432.257953163</v>
      </c>
      <c r="W21" s="61">
        <v>95378.739442071994</v>
      </c>
      <c r="X21" s="61">
        <v>160938.46242295401</v>
      </c>
      <c r="Y21" s="61">
        <v>204355.76423656635</v>
      </c>
      <c r="Z21" s="61">
        <v>149915.48721744734</v>
      </c>
      <c r="AA21" s="61">
        <v>118124.07460955932</v>
      </c>
      <c r="AB21" s="62">
        <v>1873810.451017539</v>
      </c>
      <c r="AC21" s="60" t="s">
        <v>25</v>
      </c>
      <c r="AD21" s="61">
        <v>144907.62297577734</v>
      </c>
      <c r="AE21" s="61">
        <v>154289.83678589333</v>
      </c>
      <c r="AF21" s="61">
        <v>156674.79392213433</v>
      </c>
      <c r="AG21" s="61">
        <v>121560.2301017477</v>
      </c>
      <c r="AH21" s="63">
        <v>0</v>
      </c>
      <c r="AI21" s="63">
        <v>0</v>
      </c>
      <c r="AJ21" s="63">
        <v>0</v>
      </c>
      <c r="AK21" s="63">
        <v>0</v>
      </c>
      <c r="AL21" s="63">
        <v>0</v>
      </c>
      <c r="AM21" s="63">
        <v>0</v>
      </c>
      <c r="AN21" s="63">
        <v>0</v>
      </c>
      <c r="AO21" s="63">
        <v>0</v>
      </c>
      <c r="AP21" s="62">
        <f t="shared" si="7"/>
        <v>577432.48378555267</v>
      </c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6825E2-BE9C-4336-B506-DC1C1B24894D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2b0687b9-64c9-4187-a173-a9a026029f2d"/>
    <ds:schemaRef ds:uri="3a50a144-d77b-4747-b2dc-a6f6391df5a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372C72D-1BAA-4217-B4E4-EDDD6A83A3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60F74A-6809-4BC6-9F11-A9200628C5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50a144-d77b-4747-b2dc-a6f6391df5a9"/>
    <ds:schemaRef ds:uri="2b0687b9-64c9-4187-a173-a9a026029f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Region</vt:lpstr>
      <vt:lpstr>Country</vt:lpstr>
      <vt:lpstr>Grade</vt:lpstr>
      <vt:lpstr>Rail Billings - Nutrien</vt:lpstr>
      <vt:lpstr>Country!Print_Area</vt:lpstr>
      <vt:lpstr>Grade!Print_Area</vt:lpstr>
      <vt:lpstr>Region!Print_Area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2020-03-05T16:14:59Z</dcterms:created>
  <dcterms:modified xsi:type="dcterms:W3CDTF">2022-06-28T16:28:40Z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