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2" documentId="8_{A529E9BB-B17F-4E26-9331-CF682CE9561E}" xr6:coauthVersionLast="47" xr6:coauthVersionMax="47" xr10:uidLastSave="{DFF435BE-128D-4BC1-BE68-44A1AEA7ECA1}"/>
  <bookViews>
    <workbookView xWindow="-110" yWindow="-110" windowWidth="19420" windowHeight="10420" xr2:uid="{DAEEFF96-29D7-4AC2-AD4C-DBF40A47873B}"/>
  </bookViews>
  <sheets>
    <sheet name="Region" sheetId="1" r:id="rId1"/>
    <sheet name="Country" sheetId="2" r:id="rId2"/>
    <sheet name="Grade" sheetId="3" r:id="rId3"/>
    <sheet name="Rail Billings - Nutrien" sheetId="4" r:id="rId4"/>
  </sheets>
  <definedNames>
    <definedName name="___mds_allowwriteback___">""</definedName>
    <definedName name="___mds_asyncwriteback___">FALSE</definedName>
    <definedName name="___mds_description___">""</definedName>
    <definedName name="___mds_spreading___">FALSE</definedName>
    <definedName name="_xlnm.Print_Area" localSheetId="1">Country!$A$1:$V$12</definedName>
    <definedName name="_xlnm.Print_Area" localSheetId="2">Grade!$A$1:$U$24</definedName>
    <definedName name="_xlnm.Print_Area" localSheetId="0">Region!$A$1:$W$37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21" i="4" l="1"/>
  <c r="N21" i="4"/>
  <c r="AP20" i="4"/>
  <c r="N20" i="4"/>
  <c r="AP19" i="4"/>
  <c r="N19" i="4"/>
  <c r="AP18" i="4"/>
  <c r="N18" i="4"/>
  <c r="AP17" i="4"/>
  <c r="N17" i="4"/>
  <c r="AP16" i="4"/>
  <c r="N16" i="4"/>
  <c r="AP15" i="4"/>
  <c r="N15" i="4"/>
  <c r="AP14" i="4"/>
  <c r="N14" i="4"/>
  <c r="AO13" i="4"/>
  <c r="AN13" i="4"/>
  <c r="AM13" i="4"/>
  <c r="AL13" i="4"/>
  <c r="AK13" i="4"/>
  <c r="AJ13" i="4"/>
  <c r="AI13" i="4"/>
  <c r="AH13" i="4"/>
  <c r="AG13" i="4"/>
  <c r="AP13" i="4" s="1"/>
  <c r="AF13" i="4"/>
  <c r="AE13" i="4"/>
  <c r="AD13" i="4"/>
  <c r="AA13" i="4"/>
  <c r="Z13" i="4"/>
  <c r="Y13" i="4"/>
  <c r="X13" i="4"/>
  <c r="W13" i="4"/>
  <c r="V13" i="4"/>
  <c r="U13" i="4"/>
  <c r="T13" i="4"/>
  <c r="S13" i="4"/>
  <c r="R13" i="4"/>
  <c r="Q13" i="4"/>
  <c r="P13" i="4"/>
  <c r="AB13" i="4" s="1"/>
  <c r="M13" i="4"/>
  <c r="L13" i="4"/>
  <c r="K13" i="4"/>
  <c r="J13" i="4"/>
  <c r="I13" i="4"/>
  <c r="H13" i="4"/>
  <c r="G13" i="4"/>
  <c r="F13" i="4"/>
  <c r="E13" i="4"/>
  <c r="D13" i="4"/>
  <c r="C13" i="4"/>
  <c r="B13" i="4"/>
  <c r="N13" i="4" s="1"/>
  <c r="AP12" i="4"/>
  <c r="AB12" i="4"/>
  <c r="N12" i="4"/>
  <c r="AP11" i="4"/>
  <c r="AB11" i="4"/>
  <c r="N11" i="4"/>
  <c r="AP10" i="4"/>
  <c r="AB10" i="4"/>
  <c r="N10" i="4"/>
  <c r="AP9" i="4"/>
  <c r="AB9" i="4"/>
  <c r="N9" i="4"/>
  <c r="AP8" i="4"/>
  <c r="AB8" i="4"/>
  <c r="N8" i="4"/>
  <c r="AP7" i="4"/>
  <c r="AB7" i="4"/>
  <c r="N7" i="4"/>
  <c r="AO6" i="4"/>
  <c r="AN6" i="4"/>
  <c r="AM6" i="4"/>
  <c r="AL6" i="4"/>
  <c r="AL5" i="4" s="1"/>
  <c r="AK6" i="4"/>
  <c r="AK5" i="4" s="1"/>
  <c r="AJ6" i="4"/>
  <c r="AI6" i="4"/>
  <c r="AI5" i="4" s="1"/>
  <c r="AH6" i="4"/>
  <c r="AH5" i="4" s="1"/>
  <c r="AG6" i="4"/>
  <c r="AF6" i="4"/>
  <c r="AE6" i="4"/>
  <c r="AD6" i="4"/>
  <c r="AD5" i="4" s="1"/>
  <c r="AA6" i="4"/>
  <c r="Z6" i="4"/>
  <c r="Z5" i="4" s="1"/>
  <c r="Y6" i="4"/>
  <c r="Y5" i="4" s="1"/>
  <c r="X6" i="4"/>
  <c r="W6" i="4"/>
  <c r="V6" i="4"/>
  <c r="U6" i="4"/>
  <c r="U5" i="4" s="1"/>
  <c r="T6" i="4"/>
  <c r="T5" i="4" s="1"/>
  <c r="S6" i="4"/>
  <c r="R6" i="4"/>
  <c r="R5" i="4" s="1"/>
  <c r="Q6" i="4"/>
  <c r="Q5" i="4" s="1"/>
  <c r="P6" i="4"/>
  <c r="M6" i="4"/>
  <c r="L6" i="4"/>
  <c r="L5" i="4" s="1"/>
  <c r="K6" i="4"/>
  <c r="K5" i="4" s="1"/>
  <c r="J6" i="4"/>
  <c r="I6" i="4"/>
  <c r="I5" i="4" s="1"/>
  <c r="H6" i="4"/>
  <c r="H5" i="4" s="1"/>
  <c r="G6" i="4"/>
  <c r="F6" i="4"/>
  <c r="E6" i="4"/>
  <c r="D6" i="4"/>
  <c r="D5" i="4" s="1"/>
  <c r="C6" i="4"/>
  <c r="C5" i="4" s="1"/>
  <c r="B6" i="4"/>
  <c r="N6" i="4" s="1"/>
  <c r="AO5" i="4"/>
  <c r="AN5" i="4"/>
  <c r="AM5" i="4"/>
  <c r="AJ5" i="4"/>
  <c r="AG5" i="4"/>
  <c r="AF5" i="4"/>
  <c r="AE5" i="4"/>
  <c r="AA5" i="4"/>
  <c r="X5" i="4"/>
  <c r="W5" i="4"/>
  <c r="V5" i="4"/>
  <c r="S5" i="4"/>
  <c r="P5" i="4"/>
  <c r="M5" i="4"/>
  <c r="J5" i="4"/>
  <c r="G5" i="4"/>
  <c r="F5" i="4"/>
  <c r="E5" i="4"/>
  <c r="B5" i="4"/>
  <c r="AC1" i="4"/>
  <c r="O1" i="4"/>
  <c r="AB5" i="4" l="1"/>
  <c r="AP5" i="4"/>
  <c r="N5" i="4"/>
  <c r="AP6" i="4"/>
  <c r="AB6" i="4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W23" i="1"/>
  <c r="V23" i="1"/>
  <c r="V22" i="1" s="1"/>
  <c r="U23" i="1"/>
  <c r="U22" i="1" s="1"/>
  <c r="T23" i="1"/>
  <c r="S23" i="1"/>
  <c r="R23" i="1"/>
  <c r="R22" i="1" s="1"/>
  <c r="Q23" i="1"/>
  <c r="P23" i="1"/>
  <c r="P22" i="1" s="1"/>
  <c r="O23" i="1"/>
  <c r="N23" i="1"/>
  <c r="N22" i="1" s="1"/>
  <c r="M23" i="1"/>
  <c r="M22" i="1" s="1"/>
  <c r="L23" i="1"/>
  <c r="K23" i="1"/>
  <c r="J23" i="1"/>
  <c r="I23" i="1"/>
  <c r="H23" i="1"/>
  <c r="G23" i="1"/>
  <c r="F23" i="1"/>
  <c r="F22" i="1" s="1"/>
  <c r="E23" i="1"/>
  <c r="E22" i="1" s="1"/>
  <c r="D23" i="1"/>
  <c r="I22" i="1" l="1"/>
  <c r="Q22" i="1"/>
  <c r="J22" i="1"/>
  <c r="W22" i="1"/>
  <c r="H22" i="1"/>
  <c r="G22" i="1"/>
  <c r="O22" i="1"/>
  <c r="K22" i="1"/>
  <c r="S22" i="1"/>
  <c r="D22" i="1"/>
  <c r="L22" i="1"/>
  <c r="T22" i="1"/>
</calcChain>
</file>

<file path=xl/sharedStrings.xml><?xml version="1.0" encoding="utf-8"?>
<sst xmlns="http://schemas.openxmlformats.org/spreadsheetml/2006/main" count="421" uniqueCount="65">
  <si>
    <t>Netback Forecast, by Region</t>
  </si>
  <si>
    <t>mt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</si>
  <si>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</si>
  <si>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All Regions</t>
  </si>
  <si>
    <t>All_Grades</t>
  </si>
  <si>
    <t>Asia</t>
  </si>
  <si>
    <t xml:space="preserve">  STD _P</t>
  </si>
  <si>
    <t xml:space="preserve">  PRM _P</t>
  </si>
  <si>
    <t>Latin America</t>
  </si>
  <si>
    <t>Oceania</t>
  </si>
  <si>
    <t>Europe</t>
  </si>
  <si>
    <t>Africa</t>
  </si>
  <si>
    <t>Allocation %:</t>
  </si>
  <si>
    <t>Netback Forecast, by Country</t>
  </si>
  <si>
    <t>Brazil</t>
  </si>
  <si>
    <t>China</t>
  </si>
  <si>
    <t>India</t>
  </si>
  <si>
    <t>Netback Forecast, by Grade</t>
  </si>
  <si>
    <t xml:space="preserve">    ISTD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</si>
  <si>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</si>
  <si>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</si>
  <si>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</si>
  <si>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</si>
  <si>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</si>
  <si>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AGRN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</si>
  <si>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</si>
  <si>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</si>
  <si>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</si>
  <si>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</si>
  <si>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</si>
  <si>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</si>
  <si>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</si>
  <si>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</si>
  <si>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</si>
  <si>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</si>
  <si>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</si>
  <si>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>May-20
 Forecast</t>
  </si>
  <si>
    <t>Qtr 2 2020 
Forecast</t>
  </si>
  <si>
    <t>Qtr 3 2020 
Forecast</t>
  </si>
  <si>
    <t>Qtr 4 2020 
Forecast</t>
  </si>
  <si>
    <t>2020 
Forecast</t>
  </si>
  <si>
    <t>0.00</t>
  </si>
  <si>
    <t>Jun-20
 Forecast</t>
  </si>
  <si>
    <t>Jul-20
 Forecast</t>
  </si>
  <si>
    <t>Qtr 1 2020 
Actual</t>
  </si>
  <si>
    <t>Apr-20 YTD
 Actual</t>
  </si>
  <si>
    <t>Aug-20
 Forecast</t>
  </si>
  <si>
    <t>Two Year Rail Billings Forecast, by Grade - Nutrien</t>
  </si>
  <si>
    <t>2020 Forecasted Rail Billings (MT)</t>
  </si>
  <si>
    <t>2021 Forecasted Rail Billings (MT)</t>
  </si>
  <si>
    <t>2022 Forecasted Rail Billings (MT)</t>
  </si>
  <si>
    <t>Total 
2020</t>
  </si>
  <si>
    <t>Total 
2021</t>
  </si>
  <si>
    <t>Total 
2022</t>
  </si>
  <si>
    <t>Actual</t>
  </si>
  <si>
    <t>Forecast</t>
  </si>
  <si>
    <t xml:space="preserve">    IFSS</t>
  </si>
  <si>
    <t xml:space="preserve">    RSST</t>
  </si>
  <si>
    <t xml:space="preserve">    GRNS</t>
  </si>
  <si>
    <t>All_Regions</t>
  </si>
  <si>
    <t xml:space="preserve">  AS</t>
  </si>
  <si>
    <t xml:space="preserve">  LA</t>
  </si>
  <si>
    <t xml:space="preserve">  OC</t>
  </si>
  <si>
    <t xml:space="preserve">  EU</t>
  </si>
  <si>
    <t xml:space="preserve"> 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</si>
</sst>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409]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singleAccounting"/>
      <sz val="18"/>
      <color rgb="FF2D7F66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b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i/>
      <sz val="10"/>
      <name val="Tahoma"/>
      <family val="2"/>
    </font>
    <font>
      <sz val="10"/>
      <name val="Tahom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2D7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lightGray">
        <fgColor theme="9"/>
        <bgColor theme="1"/>
      </patternFill>
    </fill>
    <fill>
      <patternFill patternType="mediumGray">
        <fgColor theme="0" tint="-0.499984740745262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lightGray">
        <fgColor theme="9"/>
        <bgColor theme="0" tint="-4.9989318521683403E-2"/>
      </patternFill>
    </fill>
    <fill>
      <patternFill patternType="mediumGray">
        <fgColor theme="0" tint="-0.499984740745262"/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14"/>
      </bottom>
      <diagonal/>
    </border>
    <border>
      <left style="thick">
        <color theme="0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1"/>
    <xf numFmtId="0" fontId="9" fillId="0" borderId="1"/>
  </cellStyleXfs>
  <cellXfs count="73">
    <xf numFmtId="0" fontId="0" fillId="0" borderId="0" xfId="0"/>
    <xf numFmtId="0" fontId="4" fillId="2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4" fillId="2" borderId="0" xfId="0" applyFont="1" applyFill="1"/>
    <xf numFmtId="0" fontId="8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0" xfId="0" applyFont="1" applyFill="1"/>
    <xf numFmtId="0" fontId="10" fillId="3" borderId="0" xfId="5" applyFont="1" applyFill="1" applyBorder="1" applyAlignment="1">
      <alignment horizontal="left"/>
    </xf>
    <xf numFmtId="164" fontId="11" fillId="3" borderId="2" xfId="1" applyNumberFormat="1" applyFont="1" applyFill="1" applyBorder="1"/>
    <xf numFmtId="44" fontId="12" fillId="3" borderId="0" xfId="2" applyFont="1" applyFill="1" applyBorder="1"/>
    <xf numFmtId="0" fontId="13" fillId="4" borderId="0" xfId="0" applyFont="1" applyFill="1"/>
    <xf numFmtId="0" fontId="14" fillId="4" borderId="0" xfId="5" applyFont="1" applyFill="1" applyBorder="1" applyAlignment="1">
      <alignment horizontal="left"/>
    </xf>
    <xf numFmtId="164" fontId="15" fillId="4" borderId="2" xfId="1" applyNumberFormat="1" applyFont="1" applyFill="1" applyBorder="1"/>
    <xf numFmtId="44" fontId="16" fillId="4" borderId="0" xfId="2" applyFont="1" applyFill="1" applyBorder="1"/>
    <xf numFmtId="0" fontId="3" fillId="5" borderId="3" xfId="0" applyFont="1" applyFill="1" applyBorder="1"/>
    <xf numFmtId="0" fontId="10" fillId="5" borderId="4" xfId="5" applyFont="1" applyFill="1" applyBorder="1" applyAlignment="1">
      <alignment horizontal="left"/>
    </xf>
    <xf numFmtId="164" fontId="17" fillId="5" borderId="5" xfId="1" applyNumberFormat="1" applyFont="1" applyFill="1" applyBorder="1"/>
    <xf numFmtId="43" fontId="16" fillId="5" borderId="6" xfId="1" applyFont="1" applyFill="1" applyBorder="1"/>
    <xf numFmtId="0" fontId="3" fillId="5" borderId="7" xfId="0" applyFont="1" applyFill="1" applyBorder="1"/>
    <xf numFmtId="0" fontId="10" fillId="5" borderId="8" xfId="5" applyFont="1" applyFill="1" applyBorder="1" applyAlignment="1">
      <alignment horizontal="left"/>
    </xf>
    <xf numFmtId="164" fontId="17" fillId="5" borderId="9" xfId="1" applyNumberFormat="1" applyFont="1" applyFill="1" applyBorder="1"/>
    <xf numFmtId="43" fontId="16" fillId="5" borderId="10" xfId="1" applyFont="1" applyFill="1" applyBorder="1"/>
    <xf numFmtId="164" fontId="18" fillId="4" borderId="2" xfId="1" applyNumberFormat="1" applyFont="1" applyFill="1" applyBorder="1"/>
    <xf numFmtId="0" fontId="13" fillId="4" borderId="11" xfId="0" applyFont="1" applyFill="1" applyBorder="1"/>
    <xf numFmtId="0" fontId="14" fillId="4" borderId="11" xfId="5" applyFont="1" applyFill="1" applyBorder="1" applyAlignment="1">
      <alignment horizontal="left"/>
    </xf>
    <xf numFmtId="164" fontId="17" fillId="5" borderId="5" xfId="1" applyNumberFormat="1" applyFont="1" applyFill="1" applyBorder="1" applyAlignment="1">
      <alignment horizontal="right"/>
    </xf>
    <xf numFmtId="43" fontId="16" fillId="5" borderId="6" xfId="1" applyFont="1" applyFill="1" applyBorder="1" applyAlignment="1">
      <alignment horizontal="right"/>
    </xf>
    <xf numFmtId="164" fontId="18" fillId="4" borderId="2" xfId="1" applyNumberFormat="1" applyFont="1" applyFill="1" applyBorder="1" applyAlignment="1">
      <alignment horizontal="right"/>
    </xf>
    <xf numFmtId="44" fontId="16" fillId="4" borderId="0" xfId="2" applyFont="1" applyFill="1" applyBorder="1" applyAlignment="1">
      <alignment horizontal="right"/>
    </xf>
    <xf numFmtId="9" fontId="15" fillId="3" borderId="2" xfId="3" applyFont="1" applyFill="1" applyBorder="1"/>
    <xf numFmtId="9" fontId="16" fillId="3" borderId="0" xfId="3" applyFont="1" applyFill="1" applyBorder="1"/>
    <xf numFmtId="165" fontId="15" fillId="4" borderId="2" xfId="3" applyNumberFormat="1" applyFont="1" applyFill="1" applyBorder="1"/>
    <xf numFmtId="165" fontId="16" fillId="4" borderId="0" xfId="3" applyNumberFormat="1" applyFont="1" applyFill="1" applyBorder="1"/>
    <xf numFmtId="165" fontId="15" fillId="5" borderId="5" xfId="3" applyNumberFormat="1" applyFont="1" applyFill="1" applyBorder="1"/>
    <xf numFmtId="165" fontId="16" fillId="5" borderId="12" xfId="3" applyNumberFormat="1" applyFont="1" applyFill="1" applyBorder="1"/>
    <xf numFmtId="0" fontId="3" fillId="5" borderId="13" xfId="0" applyFont="1" applyFill="1" applyBorder="1"/>
    <xf numFmtId="0" fontId="10" fillId="5" borderId="14" xfId="5" applyFont="1" applyFill="1" applyBorder="1" applyAlignment="1">
      <alignment horizontal="left"/>
    </xf>
    <xf numFmtId="164" fontId="15" fillId="5" borderId="5" xfId="1" applyNumberFormat="1" applyFont="1" applyFill="1" applyBorder="1" applyAlignment="1">
      <alignment horizontal="right"/>
    </xf>
    <xf numFmtId="43" fontId="16" fillId="5" borderId="12" xfId="1" applyFont="1" applyFill="1" applyBorder="1" applyAlignment="1">
      <alignment horizontal="right"/>
    </xf>
    <xf numFmtId="164" fontId="11" fillId="3" borderId="2" xfId="1" applyNumberFormat="1" applyFont="1" applyFill="1" applyBorder="1" applyAlignment="1">
      <alignment horizontal="right"/>
    </xf>
    <xf numFmtId="44" fontId="12" fillId="3" borderId="0" xfId="2" applyFont="1" applyFill="1" applyBorder="1" applyAlignment="1">
      <alignment horizontal="right"/>
    </xf>
    <xf numFmtId="0" fontId="0" fillId="0" borderId="0" xfId="0" applyAlignment="1">
      <alignment horizontal="left"/>
    </xf>
    <xf numFmtId="0" fontId="20" fillId="3" borderId="0" xfId="5" applyFont="1" applyFill="1" applyBorder="1" applyAlignment="1">
      <alignment horizontal="left"/>
    </xf>
    <xf numFmtId="0" fontId="10" fillId="4" borderId="0" xfId="5" applyFont="1" applyFill="1" applyBorder="1" applyAlignment="1">
      <alignment horizontal="left"/>
    </xf>
    <xf numFmtId="164" fontId="15" fillId="4" borderId="2" xfId="1" applyNumberFormat="1" applyFont="1" applyFill="1" applyBorder="1" applyAlignment="1">
      <alignment horizontal="right"/>
    </xf>
    <xf numFmtId="0" fontId="10" fillId="5" borderId="15" xfId="5" applyFont="1" applyFill="1" applyBorder="1" applyAlignment="1">
      <alignment horizontal="left"/>
    </xf>
    <xf numFmtId="164" fontId="15" fillId="5" borderId="16" xfId="1" applyNumberFormat="1" applyFont="1" applyFill="1" applyBorder="1" applyAlignment="1">
      <alignment horizontal="right"/>
    </xf>
    <xf numFmtId="43" fontId="16" fillId="5" borderId="15" xfId="1" applyFont="1" applyFill="1" applyBorder="1" applyAlignment="1">
      <alignment horizontal="right"/>
    </xf>
    <xf numFmtId="0" fontId="0" fillId="0" borderId="2" xfId="0" applyBorder="1"/>
    <xf numFmtId="0" fontId="6" fillId="6" borderId="0" xfId="0" applyFont="1" applyFill="1" applyAlignment="1">
      <alignment wrapText="1"/>
    </xf>
    <xf numFmtId="166" fontId="2" fillId="2" borderId="0" xfId="0" applyNumberFormat="1" applyFont="1" applyFill="1" applyAlignment="1">
      <alignment horizontal="center"/>
    </xf>
    <xf numFmtId="166" fontId="2" fillId="8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6" fillId="8" borderId="0" xfId="0" applyNumberFormat="1" applyFont="1" applyFill="1" applyAlignment="1">
      <alignment horizontal="center"/>
    </xf>
    <xf numFmtId="164" fontId="11" fillId="3" borderId="0" xfId="1" applyNumberFormat="1" applyFont="1" applyFill="1" applyBorder="1"/>
    <xf numFmtId="164" fontId="11" fillId="9" borderId="0" xfId="1" applyNumberFormat="1" applyFont="1" applyFill="1" applyBorder="1"/>
    <xf numFmtId="164" fontId="11" fillId="10" borderId="0" xfId="1" applyNumberFormat="1" applyFont="1" applyFill="1" applyBorder="1"/>
    <xf numFmtId="164" fontId="15" fillId="4" borderId="0" xfId="1" applyNumberFormat="1" applyFont="1" applyFill="1" applyBorder="1"/>
    <xf numFmtId="164" fontId="15" fillId="11" borderId="0" xfId="1" applyNumberFormat="1" applyFont="1" applyFill="1" applyBorder="1"/>
    <xf numFmtId="164" fontId="15" fillId="12" borderId="0" xfId="1" applyNumberFormat="1" applyFont="1" applyFill="1" applyBorder="1"/>
    <xf numFmtId="0" fontId="10" fillId="5" borderId="17" xfId="5" applyFont="1" applyFill="1" applyBorder="1" applyAlignment="1">
      <alignment horizontal="left"/>
    </xf>
    <xf numFmtId="164" fontId="15" fillId="5" borderId="17" xfId="1" applyNumberFormat="1" applyFont="1" applyFill="1" applyBorder="1"/>
    <xf numFmtId="164" fontId="15" fillId="13" borderId="17" xfId="1" applyNumberFormat="1" applyFont="1" applyFill="1" applyBorder="1"/>
    <xf numFmtId="164" fontId="15" fillId="14" borderId="17" xfId="1" applyNumberFormat="1" applyFont="1" applyFill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5" fillId="0" borderId="0" xfId="0" applyFont="1"/>
    <xf numFmtId="166" fontId="6" fillId="7" borderId="0" xfId="0" applyNumberFormat="1" applyFont="1" applyFill="1" applyAlignment="1">
      <alignment horizontal="center" wrapText="1"/>
    </xf>
    <xf numFmtId="0" fontId="6" fillId="6" borderId="0" xfId="0" applyFont="1" applyFill="1" applyAlignment="1">
      <alignment horizontal="center" wrapText="1"/>
    </xf>
    <xf numFmtId="0" fontId="3" fillId="5" borderId="4" xfId="0" applyFont="1" applyFill="1" applyBorder="1"/>
    <xf numFmtId="0" fontId="3" fillId="5" borderId="8" xfId="0" applyFont="1" applyFill="1" applyBorder="1"/>
  </cellXfs>
  <cellStyles count="6">
    <cellStyle name="_Row1" xfId="4" xr:uid="{7C644F34-3B7D-4B45-90FA-0F8EA903216B}"/>
    <cellStyle name="_Row2" xfId="5" xr:uid="{241E1FA1-9781-4BA4-A7B7-E3DAD07684F0}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7E2E-3DDB-4113-ABB4-647F144386D1}">
  <sheetPr>
    <tabColor theme="5"/>
    <pageSetUpPr fitToPage="1"/>
  </sheetPr>
  <dimension ref="A1:AD37"/>
  <sheetViews>
    <sheetView showGridLines="0" tabSelected="1" zoomScaleNormal="100" workbookViewId="0">
      <selection activeCell="B2" sqref="B1:B1048576"/>
    </sheetView>
  </sheetViews>
  <sheetFormatPr defaultRowHeight="14.5" x14ac:dyDescent="0.35"/>
  <cols>
    <col min="1" max="1" width="14.7265625" customWidth="1"/>
    <col min="2" max="2" width="14" customWidth="1"/>
    <col min="3" max="24" width="14.7265625" customWidth="1"/>
    <col min="25" max="25" width="7.54296875" customWidth="1"/>
    <col min="27" max="27" width="16" bestFit="1" customWidth="1"/>
    <col min="29" max="29" width="16" bestFit="1" customWidth="1"/>
    <col min="30" max="30" width="13.81640625" customWidth="1"/>
    <col min="31" max="31" width="16" bestFit="1" customWidth="1"/>
  </cols>
  <sheetData>
    <row r="1" spans="1:30" ht="26.5" x14ac:dyDescent="0.8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30" s="2" customFormat="1" ht="37.5" customHeight="1" x14ac:dyDescent="0.5">
      <c r="A2" s="1"/>
      <c r="B2" s="1"/>
      <c r="C2" s="1"/>
      <c r="D2" s="67" t="s">
        <v>45</v>
      </c>
      <c r="E2" s="67"/>
      <c r="F2" s="67" t="s">
        <v>36</v>
      </c>
      <c r="G2" s="67"/>
      <c r="H2" s="67" t="s">
        <v>42</v>
      </c>
      <c r="I2" s="67"/>
      <c r="J2" s="67" t="s">
        <v>43</v>
      </c>
      <c r="K2" s="67"/>
      <c r="L2" s="67" t="s">
        <v>46</v>
      </c>
      <c r="M2" s="67"/>
      <c r="N2" s="67" t="s">
        <v>44</v>
      </c>
      <c r="O2" s="67"/>
      <c r="P2" s="67" t="s">
        <v>37</v>
      </c>
      <c r="Q2" s="67"/>
      <c r="R2" s="67" t="s">
        <v>38</v>
      </c>
      <c r="S2" s="67"/>
      <c r="T2" s="67" t="s">
        <v>39</v>
      </c>
      <c r="U2" s="67"/>
      <c r="V2" s="67" t="s">
        <v>40</v>
      </c>
      <c r="W2" s="67"/>
    </row>
    <row r="3" spans="1:30" ht="16" x14ac:dyDescent="0.5">
      <c r="A3" s="3"/>
      <c r="B3" s="3"/>
      <c r="C3" s="3"/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  <c r="V3" s="4" t="s">
        <v>1</v>
      </c>
      <c r="W3" s="5" t="s">
        <v>2</v>
      </c>
      <c r="Y3" s="64"/>
      <c r="Z3" s="64"/>
      <c r="AA3" s="64"/>
      <c r="AB3" s="64"/>
      <c r="AC3" s="64"/>
      <c r="AD3" s="64"/>
    </row>
    <row r="4" spans="1:30" x14ac:dyDescent="0.35">
      <c r="A4" s="6" t="s">
        <v>3</v>
      </c>
      <c r="B4" s="6" t="s">
        <v>59</v>
      </c>
      <c r="C4" s="7" t="s">
        <v>4</v>
      </c>
      <c r="D4" s="8">
        <v>3703680.19</v>
      </c>
      <c r="E4" s="9">
        <v>165.61872134249001</v>
      </c>
      <c r="F4" s="8">
        <v>1156135.1000000001</v>
      </c>
      <c r="G4" s="9">
        <v>159.80550471390001</v>
      </c>
      <c r="H4" s="8">
        <v>1154022</v>
      </c>
      <c r="I4" s="9">
        <v>156.94245864953999</v>
      </c>
      <c r="J4" s="8">
        <v>1198862</v>
      </c>
      <c r="K4" s="9">
        <v>154.84440416684001</v>
      </c>
      <c r="L4" s="8">
        <v>1191200</v>
      </c>
      <c r="M4" s="9">
        <v>150.37639245149001</v>
      </c>
      <c r="N4" s="8">
        <v>2467953.63</v>
      </c>
      <c r="O4" s="9">
        <v>175.66585436174</v>
      </c>
      <c r="P4" s="8">
        <v>3545883.69</v>
      </c>
      <c r="Q4" s="9">
        <v>153.90673955771999</v>
      </c>
      <c r="R4" s="8">
        <v>3480998</v>
      </c>
      <c r="S4" s="9">
        <v>152.15698114071</v>
      </c>
      <c r="T4" s="8">
        <v>2912236.01</v>
      </c>
      <c r="U4" s="9">
        <v>150.78953428349001</v>
      </c>
      <c r="V4" s="8">
        <v>12407071.33</v>
      </c>
      <c r="W4" s="9">
        <v>157.01235105467001</v>
      </c>
    </row>
    <row r="5" spans="1:30" x14ac:dyDescent="0.35">
      <c r="A5" s="10" t="s">
        <v>5</v>
      </c>
      <c r="B5" s="10" t="s">
        <v>60</v>
      </c>
      <c r="C5" s="11" t="s">
        <v>4</v>
      </c>
      <c r="D5" s="12">
        <v>2412354</v>
      </c>
      <c r="E5" s="13">
        <v>160.65933104315999</v>
      </c>
      <c r="F5" s="12">
        <v>635249</v>
      </c>
      <c r="G5" s="13">
        <v>162.22303600382</v>
      </c>
      <c r="H5" s="12">
        <v>674882</v>
      </c>
      <c r="I5" s="13">
        <v>159.89764106718999</v>
      </c>
      <c r="J5" s="12">
        <v>648154</v>
      </c>
      <c r="K5" s="13">
        <v>164.28448245797</v>
      </c>
      <c r="L5" s="12">
        <v>780900</v>
      </c>
      <c r="M5" s="13">
        <v>151.84630629860999</v>
      </c>
      <c r="N5" s="12">
        <v>1696337</v>
      </c>
      <c r="O5" s="13">
        <v>173.71226386909001</v>
      </c>
      <c r="P5" s="12">
        <v>2026148</v>
      </c>
      <c r="Q5" s="13">
        <v>149.96767290519</v>
      </c>
      <c r="R5" s="12">
        <v>2063090</v>
      </c>
      <c r="S5" s="13">
        <v>155.28047018538001</v>
      </c>
      <c r="T5" s="12">
        <v>1862036</v>
      </c>
      <c r="U5" s="13">
        <v>148.51894811366</v>
      </c>
      <c r="V5" s="12">
        <v>7647611</v>
      </c>
      <c r="W5" s="13">
        <v>156.31501842614</v>
      </c>
    </row>
    <row r="6" spans="1:30" x14ac:dyDescent="0.35">
      <c r="A6" s="14"/>
      <c r="B6" s="71" t="s">
        <v>60</v>
      </c>
      <c r="C6" s="15" t="s">
        <v>6</v>
      </c>
      <c r="D6" s="16">
        <v>1684082</v>
      </c>
      <c r="E6" s="17">
        <v>161.78835739761999</v>
      </c>
      <c r="F6" s="16">
        <v>519150</v>
      </c>
      <c r="G6" s="17">
        <v>159.91097691987</v>
      </c>
      <c r="H6" s="16">
        <v>393056</v>
      </c>
      <c r="I6" s="17">
        <v>154.63801045224</v>
      </c>
      <c r="J6" s="16">
        <v>465981</v>
      </c>
      <c r="K6" s="17">
        <v>153.34176141033001</v>
      </c>
      <c r="L6" s="16">
        <v>628000</v>
      </c>
      <c r="M6" s="17">
        <v>150.02146732948</v>
      </c>
      <c r="N6" s="16">
        <v>1161229</v>
      </c>
      <c r="O6" s="17">
        <v>169.85402218529001</v>
      </c>
      <c r="P6" s="16">
        <v>1435059</v>
      </c>
      <c r="Q6" s="17">
        <v>152.62412603172999</v>
      </c>
      <c r="R6" s="16">
        <v>1551981</v>
      </c>
      <c r="S6" s="17">
        <v>149.21272134309001</v>
      </c>
      <c r="T6" s="16">
        <v>1261000</v>
      </c>
      <c r="U6" s="17">
        <v>142.29411737672999</v>
      </c>
      <c r="V6" s="16">
        <v>5409269</v>
      </c>
      <c r="W6" s="17">
        <v>152.93604967732</v>
      </c>
    </row>
    <row r="7" spans="1:30" x14ac:dyDescent="0.35">
      <c r="A7" s="18"/>
      <c r="B7" s="72" t="s">
        <v>60</v>
      </c>
      <c r="C7" s="19" t="s">
        <v>7</v>
      </c>
      <c r="D7" s="20">
        <v>728272</v>
      </c>
      <c r="E7" s="21">
        <v>158.04853046170001</v>
      </c>
      <c r="F7" s="20">
        <v>116099</v>
      </c>
      <c r="G7" s="21">
        <v>172.56167348936</v>
      </c>
      <c r="H7" s="20">
        <v>281826</v>
      </c>
      <c r="I7" s="21">
        <v>167.23312243154999</v>
      </c>
      <c r="J7" s="20">
        <v>182173</v>
      </c>
      <c r="K7" s="21">
        <v>192.27490967</v>
      </c>
      <c r="L7" s="20">
        <v>152900</v>
      </c>
      <c r="M7" s="21">
        <v>159.34139375848</v>
      </c>
      <c r="N7" s="20">
        <v>535108</v>
      </c>
      <c r="O7" s="21">
        <v>182.08497018676999</v>
      </c>
      <c r="P7" s="20">
        <v>591089</v>
      </c>
      <c r="Q7" s="21">
        <v>143.51827701503001</v>
      </c>
      <c r="R7" s="20">
        <v>511109</v>
      </c>
      <c r="S7" s="21">
        <v>173.70517199264</v>
      </c>
      <c r="T7" s="20">
        <v>601036</v>
      </c>
      <c r="U7" s="21">
        <v>161.57891716589</v>
      </c>
      <c r="V7" s="20">
        <v>2238342</v>
      </c>
      <c r="W7" s="21">
        <v>164.48077276794001</v>
      </c>
    </row>
    <row r="8" spans="1:30" x14ac:dyDescent="0.35">
      <c r="A8" s="10" t="s">
        <v>8</v>
      </c>
      <c r="B8" s="10" t="s">
        <v>61</v>
      </c>
      <c r="C8" s="11" t="s">
        <v>4</v>
      </c>
      <c r="D8" s="22">
        <v>1015708</v>
      </c>
      <c r="E8" s="13">
        <v>166.08422762968999</v>
      </c>
      <c r="F8" s="22">
        <v>407882</v>
      </c>
      <c r="G8" s="13">
        <v>150.85956879886999</v>
      </c>
      <c r="H8" s="22">
        <v>426346</v>
      </c>
      <c r="I8" s="13">
        <v>148.48086962039</v>
      </c>
      <c r="J8" s="22">
        <v>478208</v>
      </c>
      <c r="K8" s="13">
        <v>139.31842348876</v>
      </c>
      <c r="L8" s="22">
        <v>319900</v>
      </c>
      <c r="M8" s="13">
        <v>140.77132386113999</v>
      </c>
      <c r="N8" s="22">
        <v>601055</v>
      </c>
      <c r="O8" s="13">
        <v>168.95002965917999</v>
      </c>
      <c r="P8" s="22">
        <v>1248881</v>
      </c>
      <c r="Q8" s="13">
        <v>153.72316984604001</v>
      </c>
      <c r="R8" s="22">
        <v>1180108</v>
      </c>
      <c r="S8" s="13">
        <v>141.87837413386001</v>
      </c>
      <c r="T8" s="22">
        <v>768200.01</v>
      </c>
      <c r="U8" s="13">
        <v>151.49758996726999</v>
      </c>
      <c r="V8" s="22">
        <v>3798244.01</v>
      </c>
      <c r="W8" s="13">
        <v>152.00246722103</v>
      </c>
    </row>
    <row r="9" spans="1:30" x14ac:dyDescent="0.35">
      <c r="A9" s="14"/>
      <c r="B9" s="71" t="s">
        <v>61</v>
      </c>
      <c r="C9" s="15" t="s">
        <v>6</v>
      </c>
      <c r="D9" s="16">
        <v>86409</v>
      </c>
      <c r="E9" s="17">
        <v>160.34066836093001</v>
      </c>
      <c r="F9" s="16">
        <v>18308</v>
      </c>
      <c r="G9" s="17">
        <v>125.03710357871</v>
      </c>
      <c r="H9" s="16">
        <v>10596</v>
      </c>
      <c r="I9" s="17">
        <v>123.77966038644</v>
      </c>
      <c r="J9" s="16">
        <v>30426</v>
      </c>
      <c r="K9" s="17">
        <v>134.15583876181</v>
      </c>
      <c r="L9" s="16">
        <v>11000</v>
      </c>
      <c r="M9" s="17">
        <v>139.47335025325</v>
      </c>
      <c r="N9" s="16">
        <v>58791</v>
      </c>
      <c r="O9" s="17">
        <v>165.93671885493001</v>
      </c>
      <c r="P9" s="16">
        <v>56522</v>
      </c>
      <c r="Q9" s="17">
        <v>136.23084370641001</v>
      </c>
      <c r="R9" s="16">
        <v>53426</v>
      </c>
      <c r="S9" s="17">
        <v>140.79743557243</v>
      </c>
      <c r="T9" s="16">
        <v>59500</v>
      </c>
      <c r="U9" s="17">
        <v>142.25546542933</v>
      </c>
      <c r="V9" s="16">
        <v>228239</v>
      </c>
      <c r="W9" s="17">
        <v>146.52215165729999</v>
      </c>
    </row>
    <row r="10" spans="1:30" x14ac:dyDescent="0.35">
      <c r="A10" s="18"/>
      <c r="B10" s="72" t="s">
        <v>61</v>
      </c>
      <c r="C10" s="19" t="s">
        <v>7</v>
      </c>
      <c r="D10" s="20">
        <v>929299</v>
      </c>
      <c r="E10" s="21">
        <v>166.61828094607</v>
      </c>
      <c r="F10" s="20">
        <v>389574</v>
      </c>
      <c r="G10" s="21">
        <v>152.07309355475999</v>
      </c>
      <c r="H10" s="20">
        <v>415750</v>
      </c>
      <c r="I10" s="21">
        <v>149.11041625428999</v>
      </c>
      <c r="J10" s="20">
        <v>447782</v>
      </c>
      <c r="K10" s="21">
        <v>139.6692120486</v>
      </c>
      <c r="L10" s="20">
        <v>308900</v>
      </c>
      <c r="M10" s="21">
        <v>140.81754499965999</v>
      </c>
      <c r="N10" s="20">
        <v>542264</v>
      </c>
      <c r="O10" s="21">
        <v>169.27672579886999</v>
      </c>
      <c r="P10" s="20">
        <v>1192359</v>
      </c>
      <c r="Q10" s="21">
        <v>154.55236747700999</v>
      </c>
      <c r="R10" s="20">
        <v>1126682</v>
      </c>
      <c r="S10" s="21">
        <v>141.92963103118001</v>
      </c>
      <c r="T10" s="20">
        <v>708700.01</v>
      </c>
      <c r="U10" s="21">
        <v>152.27352675610999</v>
      </c>
      <c r="V10" s="20">
        <v>3570005.01</v>
      </c>
      <c r="W10" s="21">
        <v>152.35283696573001</v>
      </c>
    </row>
    <row r="11" spans="1:30" x14ac:dyDescent="0.35">
      <c r="A11" s="23" t="s">
        <v>9</v>
      </c>
      <c r="B11" s="23" t="s">
        <v>62</v>
      </c>
      <c r="C11" s="24" t="s">
        <v>4</v>
      </c>
      <c r="D11" s="22">
        <v>175075</v>
      </c>
      <c r="E11" s="13">
        <v>214.25955403456001</v>
      </c>
      <c r="F11" s="22">
        <v>31786</v>
      </c>
      <c r="G11" s="13">
        <v>202.94149546336999</v>
      </c>
      <c r="H11" s="22">
        <v>30844</v>
      </c>
      <c r="I11" s="13">
        <v>191.27088418826</v>
      </c>
      <c r="J11" s="22">
        <v>50500</v>
      </c>
      <c r="K11" s="13">
        <v>170.76541761825999</v>
      </c>
      <c r="L11" s="22">
        <v>6400</v>
      </c>
      <c r="M11" s="13">
        <v>161.59098811091999</v>
      </c>
      <c r="N11" s="22">
        <v>114452</v>
      </c>
      <c r="O11" s="13">
        <v>217.96368717454001</v>
      </c>
      <c r="P11" s="22">
        <v>123253</v>
      </c>
      <c r="Q11" s="13">
        <v>202.14817509352</v>
      </c>
      <c r="R11" s="22">
        <v>109800</v>
      </c>
      <c r="S11" s="13">
        <v>178.36912955936</v>
      </c>
      <c r="T11" s="22">
        <v>105500</v>
      </c>
      <c r="U11" s="13">
        <v>188.04209125897</v>
      </c>
      <c r="V11" s="22">
        <v>453005</v>
      </c>
      <c r="W11" s="13">
        <v>197.09521970560999</v>
      </c>
    </row>
    <row r="12" spans="1:30" x14ac:dyDescent="0.35">
      <c r="A12" s="14"/>
      <c r="B12" s="71" t="s">
        <v>62</v>
      </c>
      <c r="C12" s="15" t="s">
        <v>6</v>
      </c>
      <c r="D12" s="25">
        <v>14922</v>
      </c>
      <c r="E12" s="26">
        <v>188.71605674842999</v>
      </c>
      <c r="F12" s="25" t="s">
        <v>41</v>
      </c>
      <c r="G12" s="26" t="s">
        <v>41</v>
      </c>
      <c r="H12" s="25">
        <v>1000</v>
      </c>
      <c r="I12" s="26">
        <v>216.21235597665</v>
      </c>
      <c r="J12" s="25" t="s">
        <v>41</v>
      </c>
      <c r="K12" s="26" t="s">
        <v>41</v>
      </c>
      <c r="L12" s="25" t="s">
        <v>41</v>
      </c>
      <c r="M12" s="26" t="s">
        <v>41</v>
      </c>
      <c r="N12" s="25" t="s">
        <v>41</v>
      </c>
      <c r="O12" s="26" t="s">
        <v>41</v>
      </c>
      <c r="P12" s="25">
        <v>15922</v>
      </c>
      <c r="Q12" s="26">
        <v>190.74748868085999</v>
      </c>
      <c r="R12" s="25" t="s">
        <v>41</v>
      </c>
      <c r="S12" s="26" t="s">
        <v>41</v>
      </c>
      <c r="T12" s="25" t="s">
        <v>41</v>
      </c>
      <c r="U12" s="26" t="s">
        <v>41</v>
      </c>
      <c r="V12" s="25">
        <v>15922</v>
      </c>
      <c r="W12" s="26">
        <v>190.44299427061</v>
      </c>
    </row>
    <row r="13" spans="1:30" x14ac:dyDescent="0.35">
      <c r="A13" s="14"/>
      <c r="B13" s="71" t="s">
        <v>62</v>
      </c>
      <c r="C13" s="15" t="s">
        <v>7</v>
      </c>
      <c r="D13" s="25">
        <v>160153</v>
      </c>
      <c r="E13" s="26">
        <v>216.63952859953</v>
      </c>
      <c r="F13" s="25">
        <v>31786</v>
      </c>
      <c r="G13" s="26">
        <v>202.94149546336999</v>
      </c>
      <c r="H13" s="25">
        <v>29844</v>
      </c>
      <c r="I13" s="26">
        <v>190.43515600878001</v>
      </c>
      <c r="J13" s="25">
        <v>50500</v>
      </c>
      <c r="K13" s="26">
        <v>170.76541761825999</v>
      </c>
      <c r="L13" s="25">
        <v>6400</v>
      </c>
      <c r="M13" s="26">
        <v>161.59098811091999</v>
      </c>
      <c r="N13" s="25">
        <v>114452</v>
      </c>
      <c r="O13" s="26">
        <v>218.00604694108</v>
      </c>
      <c r="P13" s="25">
        <v>107331</v>
      </c>
      <c r="Q13" s="26">
        <v>203.83940809295001</v>
      </c>
      <c r="R13" s="25">
        <v>109800</v>
      </c>
      <c r="S13" s="26">
        <v>178.36912955936</v>
      </c>
      <c r="T13" s="25">
        <v>105500</v>
      </c>
      <c r="U13" s="26">
        <v>188.04209125897</v>
      </c>
      <c r="V13" s="25">
        <v>437083</v>
      </c>
      <c r="W13" s="26">
        <v>197.33754606783</v>
      </c>
    </row>
    <row r="14" spans="1:30" x14ac:dyDescent="0.35">
      <c r="A14" s="10" t="s">
        <v>10</v>
      </c>
      <c r="B14" s="10" t="s">
        <v>63</v>
      </c>
      <c r="C14" s="11" t="s">
        <v>4</v>
      </c>
      <c r="D14" s="27">
        <v>100543.19</v>
      </c>
      <c r="E14" s="28">
        <v>195.19185513808</v>
      </c>
      <c r="F14" s="27">
        <v>76818.100000000006</v>
      </c>
      <c r="G14" s="28">
        <v>170.54589860663</v>
      </c>
      <c r="H14" s="27">
        <v>17000</v>
      </c>
      <c r="I14" s="28">
        <v>196.47783696772001</v>
      </c>
      <c r="J14" s="27">
        <v>22000</v>
      </c>
      <c r="K14" s="28">
        <v>177.66315344391001</v>
      </c>
      <c r="L14" s="27">
        <v>84000</v>
      </c>
      <c r="M14" s="28">
        <v>172.43630086361</v>
      </c>
      <c r="N14" s="27">
        <v>56109.61</v>
      </c>
      <c r="O14" s="28">
        <v>220.37449400734999</v>
      </c>
      <c r="P14" s="27">
        <v>138251.68</v>
      </c>
      <c r="Q14" s="28">
        <v>171.43531266387001</v>
      </c>
      <c r="R14" s="27">
        <v>128000</v>
      </c>
      <c r="S14" s="28">
        <v>174.09239870394001</v>
      </c>
      <c r="T14" s="27">
        <v>176500</v>
      </c>
      <c r="U14" s="28">
        <v>149.39486031774001</v>
      </c>
      <c r="V14" s="27">
        <v>498861.29</v>
      </c>
      <c r="W14" s="28">
        <v>169.82349297936</v>
      </c>
    </row>
    <row r="15" spans="1:30" x14ac:dyDescent="0.35">
      <c r="A15" s="14"/>
      <c r="B15" s="71" t="s">
        <v>63</v>
      </c>
      <c r="C15" s="15" t="s">
        <v>6</v>
      </c>
      <c r="D15" s="25">
        <v>14063</v>
      </c>
      <c r="E15" s="26">
        <v>137.34380769395</v>
      </c>
      <c r="F15" s="25">
        <v>25954</v>
      </c>
      <c r="G15" s="26">
        <v>151.64727728184999</v>
      </c>
      <c r="H15" s="25" t="s">
        <v>41</v>
      </c>
      <c r="I15" s="26" t="s">
        <v>41</v>
      </c>
      <c r="J15" s="25" t="s">
        <v>41</v>
      </c>
      <c r="K15" s="26" t="s">
        <v>41</v>
      </c>
      <c r="L15" s="25">
        <v>25000</v>
      </c>
      <c r="M15" s="26">
        <v>157.15986057621001</v>
      </c>
      <c r="N15" s="25" t="s">
        <v>41</v>
      </c>
      <c r="O15" s="26" t="s">
        <v>41</v>
      </c>
      <c r="P15" s="25">
        <v>40017</v>
      </c>
      <c r="Q15" s="26">
        <v>147.39138346636</v>
      </c>
      <c r="R15" s="25">
        <v>25000</v>
      </c>
      <c r="S15" s="26">
        <v>157.15986057621001</v>
      </c>
      <c r="T15" s="25">
        <v>16000</v>
      </c>
      <c r="U15" s="26">
        <v>118.91123332303</v>
      </c>
      <c r="V15" s="25">
        <v>81017</v>
      </c>
      <c r="W15" s="26">
        <v>144.40050421204</v>
      </c>
    </row>
    <row r="16" spans="1:30" x14ac:dyDescent="0.35">
      <c r="A16" s="14"/>
      <c r="B16" s="71" t="s">
        <v>63</v>
      </c>
      <c r="C16" s="15" t="s">
        <v>7</v>
      </c>
      <c r="D16" s="25">
        <v>86480.19</v>
      </c>
      <c r="E16" s="26">
        <v>204.59883136241999</v>
      </c>
      <c r="F16" s="25">
        <v>50864.1</v>
      </c>
      <c r="G16" s="26">
        <v>180.18914045822001</v>
      </c>
      <c r="H16" s="25">
        <v>17000</v>
      </c>
      <c r="I16" s="26">
        <v>196.47783696772001</v>
      </c>
      <c r="J16" s="25">
        <v>22000</v>
      </c>
      <c r="K16" s="26">
        <v>177.66315344391001</v>
      </c>
      <c r="L16" s="25">
        <v>59000</v>
      </c>
      <c r="M16" s="26">
        <v>178.909368782</v>
      </c>
      <c r="N16" s="25">
        <v>56109.61</v>
      </c>
      <c r="O16" s="26">
        <v>220.92416081131</v>
      </c>
      <c r="P16" s="25">
        <v>98234.68</v>
      </c>
      <c r="Q16" s="26">
        <v>181.22987721781999</v>
      </c>
      <c r="R16" s="25">
        <v>103000</v>
      </c>
      <c r="S16" s="26">
        <v>178.20223805533999</v>
      </c>
      <c r="T16" s="25">
        <v>160500</v>
      </c>
      <c r="U16" s="26">
        <v>152.4337265602</v>
      </c>
      <c r="V16" s="25">
        <v>417844.29</v>
      </c>
      <c r="W16" s="26">
        <v>174.75282749524999</v>
      </c>
    </row>
    <row r="17" spans="1:23" x14ac:dyDescent="0.35">
      <c r="A17" s="10" t="s">
        <v>11</v>
      </c>
      <c r="B17" s="10" t="s">
        <v>64</v>
      </c>
      <c r="C17" s="11" t="s">
        <v>4</v>
      </c>
      <c r="D17" s="27" t="s">
        <v>41</v>
      </c>
      <c r="E17" s="28" t="s">
        <v>41</v>
      </c>
      <c r="F17" s="27">
        <v>4400</v>
      </c>
      <c r="G17" s="28">
        <v>140.93610572456001</v>
      </c>
      <c r="H17" s="27">
        <v>4950</v>
      </c>
      <c r="I17" s="28">
        <v>133.15212069219999</v>
      </c>
      <c r="J17" s="27" t="s">
        <v>41</v>
      </c>
      <c r="K17" s="28" t="s">
        <v>41</v>
      </c>
      <c r="L17" s="27" t="s">
        <v>41</v>
      </c>
      <c r="M17" s="28" t="s">
        <v>41</v>
      </c>
      <c r="N17" s="27" t="s">
        <v>41</v>
      </c>
      <c r="O17" s="28" t="s">
        <v>41</v>
      </c>
      <c r="P17" s="27">
        <v>9350</v>
      </c>
      <c r="Q17" s="28">
        <v>136.79660776624999</v>
      </c>
      <c r="R17" s="27" t="s">
        <v>41</v>
      </c>
      <c r="S17" s="28" t="s">
        <v>41</v>
      </c>
      <c r="T17" s="27" t="s">
        <v>41</v>
      </c>
      <c r="U17" s="28" t="s">
        <v>41</v>
      </c>
      <c r="V17" s="27">
        <v>9350</v>
      </c>
      <c r="W17" s="28">
        <v>136.79660776624999</v>
      </c>
    </row>
    <row r="18" spans="1:23" x14ac:dyDescent="0.35">
      <c r="A18" s="14"/>
      <c r="B18" s="71" t="s">
        <v>64</v>
      </c>
      <c r="C18" s="15" t="s">
        <v>6</v>
      </c>
      <c r="D18" s="25" t="s">
        <v>41</v>
      </c>
      <c r="E18" s="26" t="s">
        <v>41</v>
      </c>
      <c r="F18" s="25" t="s">
        <v>41</v>
      </c>
      <c r="G18" s="26" t="s">
        <v>41</v>
      </c>
      <c r="H18" s="25" t="s">
        <v>41</v>
      </c>
      <c r="I18" s="26" t="s">
        <v>41</v>
      </c>
      <c r="J18" s="25" t="s">
        <v>41</v>
      </c>
      <c r="K18" s="26" t="s">
        <v>41</v>
      </c>
      <c r="L18" s="25" t="s">
        <v>41</v>
      </c>
      <c r="M18" s="26" t="s">
        <v>41</v>
      </c>
      <c r="N18" s="25" t="s">
        <v>41</v>
      </c>
      <c r="O18" s="26" t="s">
        <v>41</v>
      </c>
      <c r="P18" s="25" t="s">
        <v>41</v>
      </c>
      <c r="Q18" s="26" t="s">
        <v>41</v>
      </c>
      <c r="R18" s="25" t="s">
        <v>41</v>
      </c>
      <c r="S18" s="26" t="s">
        <v>41</v>
      </c>
      <c r="T18" s="25" t="s">
        <v>41</v>
      </c>
      <c r="U18" s="26" t="s">
        <v>41</v>
      </c>
      <c r="V18" s="25" t="s">
        <v>41</v>
      </c>
      <c r="W18" s="26" t="s">
        <v>41</v>
      </c>
    </row>
    <row r="19" spans="1:23" x14ac:dyDescent="0.35">
      <c r="A19" s="14"/>
      <c r="B19" s="71" t="s">
        <v>64</v>
      </c>
      <c r="C19" s="15" t="s">
        <v>7</v>
      </c>
      <c r="D19" s="25" t="s">
        <v>41</v>
      </c>
      <c r="E19" s="26" t="s">
        <v>41</v>
      </c>
      <c r="F19" s="25">
        <v>4400</v>
      </c>
      <c r="G19" s="26">
        <v>140.93610572456001</v>
      </c>
      <c r="H19" s="25">
        <v>4950</v>
      </c>
      <c r="I19" s="26">
        <v>133.15212069219999</v>
      </c>
      <c r="J19" s="25" t="s">
        <v>41</v>
      </c>
      <c r="K19" s="26" t="s">
        <v>41</v>
      </c>
      <c r="L19" s="25" t="s">
        <v>41</v>
      </c>
      <c r="M19" s="26" t="s">
        <v>41</v>
      </c>
      <c r="N19" s="25" t="s">
        <v>41</v>
      </c>
      <c r="O19" s="26" t="s">
        <v>41</v>
      </c>
      <c r="P19" s="25">
        <v>9350</v>
      </c>
      <c r="Q19" s="26">
        <v>136.80460027961999</v>
      </c>
      <c r="R19" s="25" t="s">
        <v>41</v>
      </c>
      <c r="S19" s="26" t="s">
        <v>41</v>
      </c>
      <c r="T19" s="25" t="s">
        <v>41</v>
      </c>
      <c r="U19" s="26" t="s">
        <v>41</v>
      </c>
      <c r="V19" s="25">
        <v>9350</v>
      </c>
      <c r="W19" s="26">
        <v>136.80460027961999</v>
      </c>
    </row>
    <row r="20" spans="1:23" ht="7.5" customHeight="1" x14ac:dyDescent="0.35"/>
    <row r="21" spans="1:23" ht="18.5" x14ac:dyDescent="0.65">
      <c r="A21" s="65" t="s">
        <v>12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spans="1:23" x14ac:dyDescent="0.35">
      <c r="A22" s="6" t="s">
        <v>3</v>
      </c>
      <c r="B22" s="6" t="s">
        <v>59</v>
      </c>
      <c r="C22" s="7" t="s">
        <v>4</v>
      </c>
      <c r="D22" s="29">
        <f t="shared" ref="D22:W22" si="0">SUM(D23,D26,D29,D32,D35)</f>
        <v>1</v>
      </c>
      <c r="E22" s="30">
        <f t="shared" si="0"/>
        <v>0.99999704014323443</v>
      </c>
      <c r="F22" s="29">
        <f t="shared" si="0"/>
        <v>0.99999999999999989</v>
      </c>
      <c r="G22" s="30">
        <f t="shared" si="0"/>
        <v>0.99999999999998235</v>
      </c>
      <c r="H22" s="29">
        <f t="shared" si="0"/>
        <v>1</v>
      </c>
      <c r="I22" s="30">
        <f t="shared" si="0"/>
        <v>1.0000000000000167</v>
      </c>
      <c r="J22" s="29">
        <f t="shared" si="0"/>
        <v>1</v>
      </c>
      <c r="K22" s="30">
        <f t="shared" si="0"/>
        <v>0.99999999999998923</v>
      </c>
      <c r="L22" s="29">
        <f t="shared" si="0"/>
        <v>0.99999999999999989</v>
      </c>
      <c r="M22" s="30">
        <f t="shared" si="0"/>
        <v>1.0000000000000082</v>
      </c>
      <c r="N22" s="29">
        <f t="shared" si="0"/>
        <v>0.99999999189611999</v>
      </c>
      <c r="O22" s="30">
        <f t="shared" si="0"/>
        <v>0.99999798062477319</v>
      </c>
      <c r="P22" s="29">
        <f t="shared" si="0"/>
        <v>0.99999999717982846</v>
      </c>
      <c r="Q22" s="30">
        <f t="shared" si="0"/>
        <v>0.99999795929990332</v>
      </c>
      <c r="R22" s="29">
        <f t="shared" si="0"/>
        <v>1</v>
      </c>
      <c r="S22" s="30">
        <f t="shared" si="0"/>
        <v>0.99999999999998057</v>
      </c>
      <c r="T22" s="29">
        <f t="shared" si="0"/>
        <v>1</v>
      </c>
      <c r="U22" s="30">
        <f t="shared" si="0"/>
        <v>0.99999999999998401</v>
      </c>
      <c r="V22" s="29">
        <f t="shared" si="0"/>
        <v>0.99999999758202407</v>
      </c>
      <c r="W22" s="30">
        <f t="shared" si="0"/>
        <v>0.99999897890774103</v>
      </c>
    </row>
    <row r="23" spans="1:23" x14ac:dyDescent="0.35">
      <c r="A23" s="10" t="s">
        <v>5</v>
      </c>
      <c r="B23" s="10" t="s">
        <v>60</v>
      </c>
      <c r="C23" s="11" t="s">
        <v>4</v>
      </c>
      <c r="D23" s="31">
        <f t="shared" ref="D23:V37" si="1">D5/D$4</f>
        <v>0.65133971516044964</v>
      </c>
      <c r="E23" s="32">
        <f>(D5*E5)/(D$4*E$4)</f>
        <v>0.63183559244563203</v>
      </c>
      <c r="F23" s="31">
        <f t="shared" si="1"/>
        <v>0.54945914192900114</v>
      </c>
      <c r="G23" s="32">
        <f>(F5*G5)/(F$4*G$4)</f>
        <v>0.55777133787321509</v>
      </c>
      <c r="H23" s="31">
        <f t="shared" si="1"/>
        <v>0.58480860850139771</v>
      </c>
      <c r="I23" s="32">
        <f>(H5*I5)/(H$4*I$4)</f>
        <v>0.59582039035064793</v>
      </c>
      <c r="J23" s="31">
        <f t="shared" si="1"/>
        <v>0.54064104125412271</v>
      </c>
      <c r="K23" s="32">
        <f>(J5*K5)/(J$4*K$4)</f>
        <v>0.57360118459477494</v>
      </c>
      <c r="L23" s="31">
        <f t="shared" ref="L23:L37" si="2">L5/L$4</f>
        <v>0.65555742108797854</v>
      </c>
      <c r="M23" s="32">
        <f>(L5*M5)/(L$4*M$4)</f>
        <v>0.66196542779122702</v>
      </c>
      <c r="N23" s="31">
        <f t="shared" si="1"/>
        <v>0.68734557220996084</v>
      </c>
      <c r="O23" s="32">
        <f>(N5*O5)/(N$4*O$4)</f>
        <v>0.67970156091412126</v>
      </c>
      <c r="P23" s="31">
        <f t="shared" si="1"/>
        <v>0.57140847730400313</v>
      </c>
      <c r="Q23" s="32">
        <f>(P5*Q5)/(P$4*Q$4)</f>
        <v>0.55678393204764021</v>
      </c>
      <c r="R23" s="31">
        <f t="shared" si="1"/>
        <v>0.5926719865969472</v>
      </c>
      <c r="S23" s="32">
        <f>(R5*S5)/(R$4*S$4)</f>
        <v>0.60483839817622553</v>
      </c>
      <c r="T23" s="31">
        <f t="shared" si="1"/>
        <v>0.63938361918682551</v>
      </c>
      <c r="U23" s="32">
        <f>(T5*U5)/(T$4*U$4)</f>
        <v>0.62975579183236152</v>
      </c>
      <c r="V23" s="31">
        <f t="shared" si="1"/>
        <v>0.61639131400077152</v>
      </c>
      <c r="W23" s="32">
        <f>(V5*W5)/(V$4*W$4)</f>
        <v>0.61365376009301842</v>
      </c>
    </row>
    <row r="24" spans="1:23" x14ac:dyDescent="0.35">
      <c r="A24" s="14"/>
      <c r="B24" s="71" t="s">
        <v>60</v>
      </c>
      <c r="C24" s="15" t="s">
        <v>6</v>
      </c>
      <c r="D24" s="33">
        <f t="shared" si="1"/>
        <v>0.45470502678580355</v>
      </c>
      <c r="E24" s="34">
        <f t="shared" ref="E24:E37" si="3">(D6*E6)/(D$4*E$4)</f>
        <v>0.44418878969597736</v>
      </c>
      <c r="F24" s="33">
        <f t="shared" si="1"/>
        <v>0.44903921695656501</v>
      </c>
      <c r="G24" s="34">
        <f t="shared" ref="G24:G37" si="4">(F6*G6)/(F$4*G$4)</f>
        <v>0.4493355844494385</v>
      </c>
      <c r="H24" s="33">
        <f t="shared" si="1"/>
        <v>0.34059662640746885</v>
      </c>
      <c r="I24" s="34">
        <f t="shared" ref="I24:I37" si="5">(H6*I6)/(H$4*I$4)</f>
        <v>0.33559551142249311</v>
      </c>
      <c r="J24" s="33">
        <f t="shared" si="1"/>
        <v>0.38868610398861586</v>
      </c>
      <c r="K24" s="34">
        <f t="shared" ref="K24:K37" si="6">(J6*K6)/(J$4*K$4)</f>
        <v>0.38491421205711746</v>
      </c>
      <c r="L24" s="33">
        <f t="shared" si="2"/>
        <v>0.52719946272666218</v>
      </c>
      <c r="M24" s="34">
        <f t="shared" ref="M24:M37" si="7">(L6*M6)/(L$4*M$4)</f>
        <v>0.52595514285316725</v>
      </c>
      <c r="N24" s="33">
        <f t="shared" si="1"/>
        <v>0.4705230219418669</v>
      </c>
      <c r="O24" s="34">
        <f t="shared" ref="O24:O37" si="8">(N6*O6)/(N$4*O$4)</f>
        <v>0.45495596226132706</v>
      </c>
      <c r="P24" s="33">
        <f t="shared" si="1"/>
        <v>0.40471124420891541</v>
      </c>
      <c r="Q24" s="34">
        <f t="shared" ref="Q24:Q37" si="9">(P6*Q6)/(P$4*Q$4)</f>
        <v>0.40133849966612084</v>
      </c>
      <c r="R24" s="33">
        <f t="shared" si="1"/>
        <v>0.44584369195271012</v>
      </c>
      <c r="S24" s="34">
        <f t="shared" ref="S24:S37" si="10">(R6*S6)/(R$4*S$4)</f>
        <v>0.43721655142719645</v>
      </c>
      <c r="T24" s="33">
        <f t="shared" si="1"/>
        <v>0.43300062071548939</v>
      </c>
      <c r="U24" s="34">
        <f t="shared" ref="U24:U37" si="11">(T6*U6)/(T$4*U$4)</f>
        <v>0.40860555370143387</v>
      </c>
      <c r="V24" s="33">
        <f t="shared" si="1"/>
        <v>0.43598274372135815</v>
      </c>
      <c r="W24" s="34">
        <f t="shared" ref="W24:W37" si="12">(V6*W6)/(V$4*W$4)</f>
        <v>0.42466390767569318</v>
      </c>
    </row>
    <row r="25" spans="1:23" x14ac:dyDescent="0.35">
      <c r="A25" s="14"/>
      <c r="B25" s="71" t="s">
        <v>60</v>
      </c>
      <c r="C25" s="15" t="s">
        <v>7</v>
      </c>
      <c r="D25" s="33">
        <f t="shared" si="1"/>
        <v>0.19663468837464609</v>
      </c>
      <c r="E25" s="34">
        <f t="shared" si="3"/>
        <v>0.18764680274967219</v>
      </c>
      <c r="F25" s="33">
        <f t="shared" si="1"/>
        <v>0.10041992497243617</v>
      </c>
      <c r="G25" s="34">
        <f t="shared" si="4"/>
        <v>0.10843575342378242</v>
      </c>
      <c r="H25" s="33">
        <f t="shared" si="1"/>
        <v>0.24421198209392889</v>
      </c>
      <c r="I25" s="34">
        <f t="shared" si="5"/>
        <v>0.2602248789281677</v>
      </c>
      <c r="J25" s="33">
        <f t="shared" si="1"/>
        <v>0.1519549372655068</v>
      </c>
      <c r="K25" s="34">
        <f t="shared" si="6"/>
        <v>0.18868697253764041</v>
      </c>
      <c r="L25" s="33">
        <f t="shared" si="2"/>
        <v>0.12835795836131633</v>
      </c>
      <c r="M25" s="34">
        <f t="shared" si="7"/>
        <v>0.13601028493806261</v>
      </c>
      <c r="N25" s="33">
        <f t="shared" si="1"/>
        <v>0.21682255026809399</v>
      </c>
      <c r="O25" s="34">
        <f t="shared" si="8"/>
        <v>0.22474559865280286</v>
      </c>
      <c r="P25" s="33">
        <f t="shared" si="1"/>
        <v>0.1666972330950878</v>
      </c>
      <c r="Q25" s="34">
        <f t="shared" si="9"/>
        <v>0.15544543238152042</v>
      </c>
      <c r="R25" s="33">
        <f t="shared" si="1"/>
        <v>0.14682829464423708</v>
      </c>
      <c r="S25" s="34">
        <f t="shared" si="10"/>
        <v>0.16762184674903055</v>
      </c>
      <c r="T25" s="33">
        <f t="shared" si="1"/>
        <v>0.20638299847133615</v>
      </c>
      <c r="U25" s="34">
        <f t="shared" si="11"/>
        <v>0.22115023813094439</v>
      </c>
      <c r="V25" s="33">
        <f t="shared" si="1"/>
        <v>0.1804085702794134</v>
      </c>
      <c r="W25" s="34">
        <f t="shared" si="12"/>
        <v>0.18898985241731112</v>
      </c>
    </row>
    <row r="26" spans="1:23" x14ac:dyDescent="0.35">
      <c r="A26" s="10" t="s">
        <v>8</v>
      </c>
      <c r="B26" s="10" t="s">
        <v>61</v>
      </c>
      <c r="C26" s="11" t="s">
        <v>4</v>
      </c>
      <c r="D26" s="31">
        <f t="shared" si="1"/>
        <v>0.27424290108590615</v>
      </c>
      <c r="E26" s="32">
        <f t="shared" si="3"/>
        <v>0.27501371850099449</v>
      </c>
      <c r="F26" s="31">
        <f t="shared" si="1"/>
        <v>0.35279786938394997</v>
      </c>
      <c r="G26" s="32">
        <f t="shared" si="4"/>
        <v>0.33304819219905996</v>
      </c>
      <c r="H26" s="31">
        <f t="shared" si="1"/>
        <v>0.36944356346759422</v>
      </c>
      <c r="I26" s="32">
        <f t="shared" si="5"/>
        <v>0.34952492812552816</v>
      </c>
      <c r="J26" s="31">
        <f t="shared" si="1"/>
        <v>0.39888494255385526</v>
      </c>
      <c r="K26" s="32">
        <f t="shared" si="6"/>
        <v>0.35888943904056481</v>
      </c>
      <c r="L26" s="31">
        <f t="shared" si="2"/>
        <v>0.26855271994627267</v>
      </c>
      <c r="M26" s="32">
        <f t="shared" si="7"/>
        <v>0.25139931406149513</v>
      </c>
      <c r="N26" s="31">
        <f t="shared" si="1"/>
        <v>0.24354387890180904</v>
      </c>
      <c r="O26" s="32">
        <f t="shared" si="8"/>
        <v>0.23423303130408554</v>
      </c>
      <c r="P26" s="31">
        <f t="shared" si="1"/>
        <v>0.35220585591176007</v>
      </c>
      <c r="Q26" s="32">
        <f t="shared" si="9"/>
        <v>0.35178576821704621</v>
      </c>
      <c r="R26" s="31">
        <f t="shared" si="1"/>
        <v>0.33901427119464017</v>
      </c>
      <c r="S26" s="32">
        <f t="shared" si="10"/>
        <v>0.31611295942307621</v>
      </c>
      <c r="T26" s="31">
        <f t="shared" si="1"/>
        <v>0.26378356951914761</v>
      </c>
      <c r="U26" s="32">
        <f t="shared" si="11"/>
        <v>0.26502220624929801</v>
      </c>
      <c r="V26" s="31">
        <f t="shared" si="1"/>
        <v>0.30613542140407762</v>
      </c>
      <c r="W26" s="32">
        <f t="shared" si="12"/>
        <v>0.29636738157603354</v>
      </c>
    </row>
    <row r="27" spans="1:23" x14ac:dyDescent="0.35">
      <c r="A27" s="14"/>
      <c r="B27" s="71" t="s">
        <v>61</v>
      </c>
      <c r="C27" s="15" t="s">
        <v>6</v>
      </c>
      <c r="D27" s="33">
        <f t="shared" si="1"/>
        <v>2.3330578118841303E-2</v>
      </c>
      <c r="E27" s="34">
        <f t="shared" si="3"/>
        <v>2.2587062975121398E-2</v>
      </c>
      <c r="F27" s="33">
        <f t="shared" si="1"/>
        <v>1.5835519568604049E-2</v>
      </c>
      <c r="G27" s="34">
        <f t="shared" si="4"/>
        <v>1.2390233390690009E-2</v>
      </c>
      <c r="H27" s="33">
        <f t="shared" si="1"/>
        <v>9.1818006935742991E-3</v>
      </c>
      <c r="I27" s="34">
        <f t="shared" si="5"/>
        <v>7.2416360834801881E-3</v>
      </c>
      <c r="J27" s="33">
        <f t="shared" si="1"/>
        <v>2.5379067815978821E-2</v>
      </c>
      <c r="K27" s="34">
        <f t="shared" si="6"/>
        <v>2.1988202597085681E-2</v>
      </c>
      <c r="L27" s="33">
        <f t="shared" si="2"/>
        <v>9.2343854936198788E-3</v>
      </c>
      <c r="M27" s="34">
        <f t="shared" si="7"/>
        <v>8.5648462589675237E-3</v>
      </c>
      <c r="N27" s="33">
        <f t="shared" si="1"/>
        <v>2.382176037886093E-2</v>
      </c>
      <c r="O27" s="34">
        <f t="shared" si="8"/>
        <v>2.2502408159963381E-2</v>
      </c>
      <c r="P27" s="33">
        <f t="shared" si="1"/>
        <v>1.594017315328242E-2</v>
      </c>
      <c r="Q27" s="34">
        <f t="shared" si="9"/>
        <v>1.4109474632093881E-2</v>
      </c>
      <c r="R27" s="33">
        <f t="shared" si="1"/>
        <v>1.5347897355873229E-2</v>
      </c>
      <c r="S27" s="34">
        <f t="shared" si="10"/>
        <v>1.4202073233415796E-2</v>
      </c>
      <c r="T27" s="33">
        <f t="shared" si="1"/>
        <v>2.0431036425512781E-2</v>
      </c>
      <c r="U27" s="34">
        <f t="shared" si="11"/>
        <v>1.9274723605490578E-2</v>
      </c>
      <c r="V27" s="33">
        <f t="shared" si="1"/>
        <v>1.8395880375743759E-2</v>
      </c>
      <c r="W27" s="34">
        <f t="shared" si="12"/>
        <v>1.7166827680618352E-2</v>
      </c>
    </row>
    <row r="28" spans="1:23" x14ac:dyDescent="0.35">
      <c r="A28" s="14"/>
      <c r="B28" s="71" t="s">
        <v>61</v>
      </c>
      <c r="C28" s="15" t="s">
        <v>7</v>
      </c>
      <c r="D28" s="33">
        <f t="shared" si="1"/>
        <v>0.25091232296706484</v>
      </c>
      <c r="E28" s="34">
        <f t="shared" si="3"/>
        <v>0.25242665552588017</v>
      </c>
      <c r="F28" s="33">
        <f t="shared" si="1"/>
        <v>0.33696234981534595</v>
      </c>
      <c r="G28" s="34">
        <f t="shared" si="4"/>
        <v>0.32065795880837211</v>
      </c>
      <c r="H28" s="33">
        <f t="shared" si="1"/>
        <v>0.36026176277401989</v>
      </c>
      <c r="I28" s="34">
        <f t="shared" si="5"/>
        <v>0.34228329204205343</v>
      </c>
      <c r="J28" s="33">
        <f t="shared" si="1"/>
        <v>0.37350587473787644</v>
      </c>
      <c r="K28" s="34">
        <f t="shared" si="6"/>
        <v>0.33690123644347963</v>
      </c>
      <c r="L28" s="33">
        <f t="shared" si="2"/>
        <v>0.25931833445265279</v>
      </c>
      <c r="M28" s="34">
        <f t="shared" si="7"/>
        <v>0.24283446780253895</v>
      </c>
      <c r="N28" s="33">
        <f t="shared" si="1"/>
        <v>0.2197221185229481</v>
      </c>
      <c r="O28" s="34">
        <f t="shared" si="8"/>
        <v>0.21173062314412264</v>
      </c>
      <c r="P28" s="33">
        <f t="shared" si="1"/>
        <v>0.33626568275847762</v>
      </c>
      <c r="Q28" s="34">
        <f t="shared" si="9"/>
        <v>0.33767629358495521</v>
      </c>
      <c r="R28" s="33">
        <f t="shared" si="1"/>
        <v>0.32366637383876695</v>
      </c>
      <c r="S28" s="34">
        <f t="shared" si="10"/>
        <v>0.30191088618966672</v>
      </c>
      <c r="T28" s="33">
        <f t="shared" si="1"/>
        <v>0.24335253309363483</v>
      </c>
      <c r="U28" s="34">
        <f t="shared" si="11"/>
        <v>0.24574748264381391</v>
      </c>
      <c r="V28" s="33">
        <f t="shared" si="1"/>
        <v>0.28773954102833388</v>
      </c>
      <c r="W28" s="34">
        <f t="shared" si="12"/>
        <v>0.27920055389540555</v>
      </c>
    </row>
    <row r="29" spans="1:23" x14ac:dyDescent="0.35">
      <c r="A29" s="23" t="s">
        <v>9</v>
      </c>
      <c r="B29" s="23" t="s">
        <v>62</v>
      </c>
      <c r="C29" s="24" t="s">
        <v>4</v>
      </c>
      <c r="D29" s="31">
        <f t="shared" si="1"/>
        <v>4.7270550106541465E-2</v>
      </c>
      <c r="E29" s="32">
        <f t="shared" si="3"/>
        <v>6.1153515150327901E-2</v>
      </c>
      <c r="F29" s="31">
        <f t="shared" si="1"/>
        <v>2.7493326688204516E-2</v>
      </c>
      <c r="G29" s="32">
        <f t="shared" si="4"/>
        <v>3.4914547176308208E-2</v>
      </c>
      <c r="H29" s="31">
        <f t="shared" si="1"/>
        <v>2.6727393411910692E-2</v>
      </c>
      <c r="I29" s="32">
        <f t="shared" si="5"/>
        <v>3.2573544558514647E-2</v>
      </c>
      <c r="J29" s="31">
        <f t="shared" si="1"/>
        <v>4.212328024409815E-2</v>
      </c>
      <c r="K29" s="32">
        <f t="shared" si="6"/>
        <v>4.6454371929281812E-2</v>
      </c>
      <c r="L29" s="31">
        <f t="shared" si="2"/>
        <v>5.3727333781061117E-3</v>
      </c>
      <c r="M29" s="32">
        <f t="shared" si="7"/>
        <v>5.7734148377362885E-3</v>
      </c>
      <c r="N29" s="31">
        <f t="shared" si="1"/>
        <v>4.6375263541722216E-2</v>
      </c>
      <c r="O29" s="32">
        <f t="shared" si="8"/>
        <v>5.7541765711790718E-2</v>
      </c>
      <c r="P29" s="31">
        <f t="shared" si="1"/>
        <v>3.4759459354968297E-2</v>
      </c>
      <c r="Q29" s="32">
        <f t="shared" si="9"/>
        <v>4.5654669158974912E-2</v>
      </c>
      <c r="R29" s="31">
        <f t="shared" si="1"/>
        <v>3.1542678277896169E-2</v>
      </c>
      <c r="S29" s="32">
        <f t="shared" si="10"/>
        <v>3.6976548997093343E-2</v>
      </c>
      <c r="T29" s="31">
        <f t="shared" si="1"/>
        <v>3.6226459544396614E-2</v>
      </c>
      <c r="U29" s="32">
        <f t="shared" si="11"/>
        <v>4.51762069828388E-2</v>
      </c>
      <c r="V29" s="31">
        <f t="shared" si="1"/>
        <v>3.651183973647712E-2</v>
      </c>
      <c r="W29" s="32">
        <f t="shared" si="12"/>
        <v>4.5832757909671083E-2</v>
      </c>
    </row>
    <row r="30" spans="1:23" x14ac:dyDescent="0.35">
      <c r="A30" s="14"/>
      <c r="B30" s="71" t="s">
        <v>62</v>
      </c>
      <c r="C30" s="15" t="s">
        <v>6</v>
      </c>
      <c r="D30" s="33">
        <f t="shared" si="1"/>
        <v>4.0289655786937698E-3</v>
      </c>
      <c r="E30" s="34">
        <f t="shared" si="3"/>
        <v>4.5908487314904739E-3</v>
      </c>
      <c r="F30" s="33">
        <f t="shared" si="1"/>
        <v>0</v>
      </c>
      <c r="G30" s="34">
        <f t="shared" si="4"/>
        <v>0</v>
      </c>
      <c r="H30" s="33">
        <f t="shared" si="1"/>
        <v>8.6653460679259151E-4</v>
      </c>
      <c r="I30" s="34">
        <f t="shared" si="5"/>
        <v>1.1937845913851776E-3</v>
      </c>
      <c r="J30" s="33">
        <f t="shared" si="1"/>
        <v>0</v>
      </c>
      <c r="K30" s="34">
        <f t="shared" si="6"/>
        <v>0</v>
      </c>
      <c r="L30" s="33">
        <f t="shared" si="2"/>
        <v>0</v>
      </c>
      <c r="M30" s="34">
        <f t="shared" si="7"/>
        <v>0</v>
      </c>
      <c r="N30" s="33">
        <f t="shared" si="1"/>
        <v>0</v>
      </c>
      <c r="O30" s="34">
        <f t="shared" si="8"/>
        <v>0</v>
      </c>
      <c r="P30" s="33">
        <f t="shared" si="1"/>
        <v>4.4902770062376189E-3</v>
      </c>
      <c r="Q30" s="34">
        <f t="shared" si="9"/>
        <v>5.56511732288382E-3</v>
      </c>
      <c r="R30" s="33">
        <f t="shared" si="1"/>
        <v>0</v>
      </c>
      <c r="S30" s="34">
        <f t="shared" si="10"/>
        <v>0</v>
      </c>
      <c r="T30" s="33">
        <f t="shared" si="1"/>
        <v>0</v>
      </c>
      <c r="U30" s="34">
        <f t="shared" si="11"/>
        <v>0</v>
      </c>
      <c r="V30" s="33">
        <f t="shared" si="1"/>
        <v>1.2833004321899067E-3</v>
      </c>
      <c r="W30" s="34">
        <f t="shared" si="12"/>
        <v>1.5565372737455403E-3</v>
      </c>
    </row>
    <row r="31" spans="1:23" x14ac:dyDescent="0.35">
      <c r="A31" s="14"/>
      <c r="B31" s="71" t="s">
        <v>62</v>
      </c>
      <c r="C31" s="15" t="s">
        <v>7</v>
      </c>
      <c r="D31" s="33">
        <f t="shared" si="1"/>
        <v>4.3241584527847696E-2</v>
      </c>
      <c r="E31" s="34">
        <f t="shared" si="3"/>
        <v>5.6562666418837435E-2</v>
      </c>
      <c r="F31" s="33">
        <f t="shared" si="1"/>
        <v>2.7493326688204516E-2</v>
      </c>
      <c r="G31" s="34">
        <f t="shared" si="4"/>
        <v>3.4914547176308208E-2</v>
      </c>
      <c r="H31" s="33">
        <f t="shared" si="1"/>
        <v>2.5860858805118101E-2</v>
      </c>
      <c r="I31" s="34">
        <f t="shared" si="5"/>
        <v>3.1379759967129411E-2</v>
      </c>
      <c r="J31" s="33">
        <f t="shared" si="1"/>
        <v>4.212328024409815E-2</v>
      </c>
      <c r="K31" s="34">
        <f t="shared" si="6"/>
        <v>4.6454371929281812E-2</v>
      </c>
      <c r="L31" s="33">
        <f t="shared" si="2"/>
        <v>5.3727333781061117E-3</v>
      </c>
      <c r="M31" s="34">
        <f t="shared" si="7"/>
        <v>5.7734148377362885E-3</v>
      </c>
      <c r="N31" s="33">
        <f t="shared" si="1"/>
        <v>4.6375263541722216E-2</v>
      </c>
      <c r="O31" s="34">
        <f t="shared" si="8"/>
        <v>5.7552948564280719E-2</v>
      </c>
      <c r="P31" s="33">
        <f t="shared" si="1"/>
        <v>3.0269182348730678E-2</v>
      </c>
      <c r="Q31" s="34">
        <f t="shared" si="9"/>
        <v>4.0089551836090087E-2</v>
      </c>
      <c r="R31" s="33">
        <f t="shared" si="1"/>
        <v>3.1542678277896169E-2</v>
      </c>
      <c r="S31" s="34">
        <f t="shared" si="10"/>
        <v>3.6976548997093343E-2</v>
      </c>
      <c r="T31" s="33">
        <f t="shared" si="1"/>
        <v>3.6226459544396614E-2</v>
      </c>
      <c r="U31" s="34">
        <f t="shared" si="11"/>
        <v>4.51762069828388E-2</v>
      </c>
      <c r="V31" s="33">
        <f t="shared" si="1"/>
        <v>3.522853930428721E-2</v>
      </c>
      <c r="W31" s="34">
        <f t="shared" si="12"/>
        <v>4.4276220635926636E-2</v>
      </c>
    </row>
    <row r="32" spans="1:23" x14ac:dyDescent="0.35">
      <c r="A32" s="10" t="s">
        <v>10</v>
      </c>
      <c r="B32" s="10" t="s">
        <v>63</v>
      </c>
      <c r="C32" s="11" t="s">
        <v>4</v>
      </c>
      <c r="D32" s="31">
        <f t="shared" si="1"/>
        <v>2.7146833647102776E-2</v>
      </c>
      <c r="E32" s="32">
        <f t="shared" si="3"/>
        <v>3.1994214046280091E-2</v>
      </c>
      <c r="F32" s="31">
        <f t="shared" si="1"/>
        <v>6.6443878401408279E-2</v>
      </c>
      <c r="G32" s="32">
        <f t="shared" si="4"/>
        <v>7.0909515721407967E-2</v>
      </c>
      <c r="H32" s="31">
        <f t="shared" si="1"/>
        <v>1.4731088315474055E-2</v>
      </c>
      <c r="I32" s="32">
        <f t="shared" si="5"/>
        <v>1.8441997107156192E-2</v>
      </c>
      <c r="J32" s="31">
        <f t="shared" si="1"/>
        <v>1.8350735947923948E-2</v>
      </c>
      <c r="K32" s="32">
        <f t="shared" si="6"/>
        <v>2.1055004435367716E-2</v>
      </c>
      <c r="L32" s="31">
        <f t="shared" si="2"/>
        <v>7.0517125587642712E-2</v>
      </c>
      <c r="M32" s="32">
        <f t="shared" si="7"/>
        <v>8.0861843309549652E-2</v>
      </c>
      <c r="N32" s="31">
        <f t="shared" si="1"/>
        <v>2.2735277242627937E-2</v>
      </c>
      <c r="O32" s="32">
        <f t="shared" si="8"/>
        <v>2.8521622694775612E-2</v>
      </c>
      <c r="P32" s="31">
        <f t="shared" si="1"/>
        <v>3.898934428951898E-2</v>
      </c>
      <c r="Q32" s="32">
        <f t="shared" si="9"/>
        <v>4.3429874793274988E-2</v>
      </c>
      <c r="R32" s="31">
        <f t="shared" si="1"/>
        <v>3.6771063930516476E-2</v>
      </c>
      <c r="S32" s="32">
        <f t="shared" si="10"/>
        <v>4.2072093403585455E-2</v>
      </c>
      <c r="T32" s="31">
        <f t="shared" si="1"/>
        <v>6.0606351749630354E-2</v>
      </c>
      <c r="U32" s="32">
        <f t="shared" si="11"/>
        <v>6.0045794935485779E-2</v>
      </c>
      <c r="V32" s="31">
        <f t="shared" si="1"/>
        <v>4.0207819938438284E-2</v>
      </c>
      <c r="W32" s="32">
        <f t="shared" si="12"/>
        <v>4.3488505083611087E-2</v>
      </c>
    </row>
    <row r="33" spans="1:23" x14ac:dyDescent="0.35">
      <c r="A33" s="14"/>
      <c r="B33" s="71" t="s">
        <v>63</v>
      </c>
      <c r="C33" s="15" t="s">
        <v>6</v>
      </c>
      <c r="D33" s="33">
        <f t="shared" si="1"/>
        <v>3.7970341062304302E-3</v>
      </c>
      <c r="E33" s="34">
        <f t="shared" si="3"/>
        <v>3.148793311929098E-3</v>
      </c>
      <c r="F33" s="33">
        <f t="shared" si="1"/>
        <v>2.2448933519966654E-2</v>
      </c>
      <c r="G33" s="34">
        <f t="shared" si="4"/>
        <v>2.1302893490927972E-2</v>
      </c>
      <c r="H33" s="33">
        <f t="shared" si="1"/>
        <v>0</v>
      </c>
      <c r="I33" s="34">
        <f t="shared" si="5"/>
        <v>0</v>
      </c>
      <c r="J33" s="33">
        <f t="shared" si="1"/>
        <v>0</v>
      </c>
      <c r="K33" s="34">
        <f t="shared" si="6"/>
        <v>0</v>
      </c>
      <c r="L33" s="33">
        <f t="shared" si="2"/>
        <v>2.0987239758226996E-2</v>
      </c>
      <c r="M33" s="34">
        <f t="shared" si="7"/>
        <v>2.1933972617054657E-2</v>
      </c>
      <c r="N33" s="33">
        <f t="shared" si="1"/>
        <v>0</v>
      </c>
      <c r="O33" s="34">
        <f t="shared" si="8"/>
        <v>0</v>
      </c>
      <c r="P33" s="33">
        <f t="shared" si="1"/>
        <v>1.1285480150647582E-2</v>
      </c>
      <c r="Q33" s="34">
        <f t="shared" si="9"/>
        <v>1.080773029996045E-2</v>
      </c>
      <c r="R33" s="33">
        <f t="shared" si="1"/>
        <v>7.1818484239289998E-3</v>
      </c>
      <c r="S33" s="34">
        <f t="shared" si="10"/>
        <v>7.4179856127690276E-3</v>
      </c>
      <c r="T33" s="33">
        <f t="shared" si="1"/>
        <v>5.4940602152639415E-3</v>
      </c>
      <c r="U33" s="34">
        <f t="shared" si="11"/>
        <v>4.3325651163547462E-3</v>
      </c>
      <c r="V33" s="33">
        <f t="shared" si="1"/>
        <v>6.5299052326799186E-3</v>
      </c>
      <c r="W33" s="34">
        <f t="shared" si="12"/>
        <v>6.0053976755465787E-3</v>
      </c>
    </row>
    <row r="34" spans="1:23" x14ac:dyDescent="0.35">
      <c r="A34" s="14"/>
      <c r="B34" s="71" t="s">
        <v>63</v>
      </c>
      <c r="C34" s="15" t="s">
        <v>7</v>
      </c>
      <c r="D34" s="33">
        <f t="shared" si="1"/>
        <v>2.3349799540872344E-2</v>
      </c>
      <c r="E34" s="34">
        <f t="shared" si="3"/>
        <v>2.8845420734350341E-2</v>
      </c>
      <c r="F34" s="33">
        <f t="shared" si="1"/>
        <v>4.3994944881441622E-2</v>
      </c>
      <c r="G34" s="34">
        <f t="shared" si="4"/>
        <v>4.9606622230480638E-2</v>
      </c>
      <c r="H34" s="33">
        <f t="shared" si="1"/>
        <v>1.4731088315474055E-2</v>
      </c>
      <c r="I34" s="34">
        <f t="shared" si="5"/>
        <v>1.8441997107156192E-2</v>
      </c>
      <c r="J34" s="33">
        <f t="shared" si="1"/>
        <v>1.8350735947923948E-2</v>
      </c>
      <c r="K34" s="34">
        <f t="shared" si="6"/>
        <v>2.1055004435367716E-2</v>
      </c>
      <c r="L34" s="33">
        <f t="shared" si="2"/>
        <v>4.9529885829415712E-2</v>
      </c>
      <c r="M34" s="34">
        <f t="shared" si="7"/>
        <v>5.8927870692495055E-2</v>
      </c>
      <c r="N34" s="33">
        <f t="shared" si="1"/>
        <v>2.2735277242627937E-2</v>
      </c>
      <c r="O34" s="34">
        <f t="shared" si="8"/>
        <v>2.8592762457392E-2</v>
      </c>
      <c r="P34" s="33">
        <f t="shared" si="1"/>
        <v>2.7703864138871402E-2</v>
      </c>
      <c r="Q34" s="34">
        <f t="shared" si="9"/>
        <v>3.2622144493314284E-2</v>
      </c>
      <c r="R34" s="33">
        <f t="shared" si="1"/>
        <v>2.9589215506587479E-2</v>
      </c>
      <c r="S34" s="34">
        <f t="shared" si="10"/>
        <v>3.465410779081822E-2</v>
      </c>
      <c r="T34" s="33">
        <f t="shared" si="1"/>
        <v>5.5112291534366413E-2</v>
      </c>
      <c r="U34" s="34">
        <f t="shared" si="11"/>
        <v>5.5713229819129823E-2</v>
      </c>
      <c r="V34" s="33">
        <f t="shared" si="1"/>
        <v>3.3677914705758365E-2</v>
      </c>
      <c r="W34" s="34">
        <f t="shared" si="12"/>
        <v>3.7483107408065833E-2</v>
      </c>
    </row>
    <row r="35" spans="1:23" x14ac:dyDescent="0.35">
      <c r="A35" s="10" t="s">
        <v>11</v>
      </c>
      <c r="B35" s="10" t="s">
        <v>64</v>
      </c>
      <c r="C35" s="11" t="s">
        <v>4</v>
      </c>
      <c r="D35" s="31">
        <f t="shared" si="1"/>
        <v>0</v>
      </c>
      <c r="E35" s="32">
        <f t="shared" si="3"/>
        <v>0</v>
      </c>
      <c r="F35" s="31">
        <f t="shared" si="1"/>
        <v>3.805783597435974E-3</v>
      </c>
      <c r="G35" s="32">
        <f t="shared" si="4"/>
        <v>3.3564070299912435E-3</v>
      </c>
      <c r="H35" s="31">
        <f t="shared" si="1"/>
        <v>4.2893463036233282E-3</v>
      </c>
      <c r="I35" s="32">
        <f t="shared" si="5"/>
        <v>3.6391398581697276E-3</v>
      </c>
      <c r="J35" s="31">
        <f t="shared" si="1"/>
        <v>0</v>
      </c>
      <c r="K35" s="32">
        <f t="shared" si="6"/>
        <v>0</v>
      </c>
      <c r="L35" s="31">
        <f t="shared" si="2"/>
        <v>0</v>
      </c>
      <c r="M35" s="32">
        <f t="shared" si="7"/>
        <v>0</v>
      </c>
      <c r="N35" s="31">
        <f t="shared" si="1"/>
        <v>0</v>
      </c>
      <c r="O35" s="32">
        <f t="shared" si="8"/>
        <v>0</v>
      </c>
      <c r="P35" s="31">
        <f t="shared" si="1"/>
        <v>2.6368603195780515E-3</v>
      </c>
      <c r="Q35" s="32">
        <f t="shared" si="9"/>
        <v>2.3437150829670335E-3</v>
      </c>
      <c r="R35" s="31">
        <f t="shared" si="1"/>
        <v>0</v>
      </c>
      <c r="S35" s="32">
        <f t="shared" si="10"/>
        <v>0</v>
      </c>
      <c r="T35" s="31">
        <f t="shared" si="1"/>
        <v>0</v>
      </c>
      <c r="U35" s="32">
        <f t="shared" si="11"/>
        <v>0</v>
      </c>
      <c r="V35" s="31">
        <f t="shared" si="1"/>
        <v>7.5360250225949173E-4</v>
      </c>
      <c r="W35" s="32">
        <f t="shared" si="12"/>
        <v>6.5657424540672786E-4</v>
      </c>
    </row>
    <row r="36" spans="1:23" x14ac:dyDescent="0.35">
      <c r="A36" s="14"/>
      <c r="B36" s="71" t="s">
        <v>64</v>
      </c>
      <c r="C36" s="15" t="s">
        <v>6</v>
      </c>
      <c r="D36" s="33">
        <f t="shared" si="1"/>
        <v>0</v>
      </c>
      <c r="E36" s="34">
        <f t="shared" si="3"/>
        <v>0</v>
      </c>
      <c r="F36" s="33">
        <f t="shared" si="1"/>
        <v>0</v>
      </c>
      <c r="G36" s="34">
        <f t="shared" si="4"/>
        <v>0</v>
      </c>
      <c r="H36" s="33">
        <f t="shared" si="1"/>
        <v>0</v>
      </c>
      <c r="I36" s="34">
        <f t="shared" si="5"/>
        <v>0</v>
      </c>
      <c r="J36" s="33">
        <f t="shared" si="1"/>
        <v>0</v>
      </c>
      <c r="K36" s="34">
        <f t="shared" si="6"/>
        <v>0</v>
      </c>
      <c r="L36" s="33">
        <f t="shared" si="2"/>
        <v>0</v>
      </c>
      <c r="M36" s="34">
        <f t="shared" si="7"/>
        <v>0</v>
      </c>
      <c r="N36" s="33">
        <f t="shared" si="1"/>
        <v>0</v>
      </c>
      <c r="O36" s="34">
        <f t="shared" si="8"/>
        <v>0</v>
      </c>
      <c r="P36" s="33">
        <f t="shared" si="1"/>
        <v>0</v>
      </c>
      <c r="Q36" s="34">
        <f t="shared" si="9"/>
        <v>0</v>
      </c>
      <c r="R36" s="33">
        <f t="shared" si="1"/>
        <v>0</v>
      </c>
      <c r="S36" s="34">
        <f t="shared" si="10"/>
        <v>0</v>
      </c>
      <c r="T36" s="33">
        <f t="shared" si="1"/>
        <v>0</v>
      </c>
      <c r="U36" s="34">
        <f t="shared" si="11"/>
        <v>0</v>
      </c>
      <c r="V36" s="33">
        <f t="shared" si="1"/>
        <v>0</v>
      </c>
      <c r="W36" s="34">
        <f t="shared" si="12"/>
        <v>0</v>
      </c>
    </row>
    <row r="37" spans="1:23" x14ac:dyDescent="0.35">
      <c r="A37" s="14"/>
      <c r="B37" s="71" t="s">
        <v>64</v>
      </c>
      <c r="C37" s="15" t="s">
        <v>7</v>
      </c>
      <c r="D37" s="33">
        <f t="shared" si="1"/>
        <v>0</v>
      </c>
      <c r="E37" s="34">
        <f t="shared" si="3"/>
        <v>0</v>
      </c>
      <c r="F37" s="33">
        <f t="shared" si="1"/>
        <v>3.805783597435974E-3</v>
      </c>
      <c r="G37" s="34">
        <f t="shared" si="4"/>
        <v>3.3564070299912435E-3</v>
      </c>
      <c r="H37" s="33">
        <f t="shared" si="1"/>
        <v>4.2893463036233282E-3</v>
      </c>
      <c r="I37" s="34">
        <f t="shared" si="5"/>
        <v>3.6391398581697276E-3</v>
      </c>
      <c r="J37" s="33">
        <f t="shared" si="1"/>
        <v>0</v>
      </c>
      <c r="K37" s="34">
        <f t="shared" si="6"/>
        <v>0</v>
      </c>
      <c r="L37" s="33">
        <f t="shared" si="2"/>
        <v>0</v>
      </c>
      <c r="M37" s="34">
        <f t="shared" si="7"/>
        <v>0</v>
      </c>
      <c r="N37" s="33">
        <f t="shared" si="1"/>
        <v>0</v>
      </c>
      <c r="O37" s="34">
        <f t="shared" si="8"/>
        <v>0</v>
      </c>
      <c r="P37" s="33">
        <f t="shared" si="1"/>
        <v>2.6368603195780515E-3</v>
      </c>
      <c r="Q37" s="34">
        <f t="shared" si="9"/>
        <v>2.3438520174600881E-3</v>
      </c>
      <c r="R37" s="33">
        <f t="shared" si="1"/>
        <v>0</v>
      </c>
      <c r="S37" s="34">
        <f t="shared" si="10"/>
        <v>0</v>
      </c>
      <c r="T37" s="33">
        <f t="shared" si="1"/>
        <v>0</v>
      </c>
      <c r="U37" s="34">
        <f t="shared" si="11"/>
        <v>0</v>
      </c>
      <c r="V37" s="33">
        <f t="shared" si="1"/>
        <v>7.5360250225949173E-4</v>
      </c>
      <c r="W37" s="34">
        <f t="shared" si="12"/>
        <v>6.5661260658044776E-4</v>
      </c>
    </row>
  </sheetData>
  <mergeCells count="15">
    <mergeCell ref="Y3:Z3"/>
    <mergeCell ref="AA3:AB3"/>
    <mergeCell ref="AC3:AD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472" right="0.70866141732283472" top="0.74803149606299213" bottom="0.74803149606299213" header="0.31496062992125984" footer="0.31496062992125984"/>
  <pageSetup scale="42" orientation="landscape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ED2D-CC10-47FD-9FAE-7063A74B05E3}">
  <sheetPr>
    <tabColor theme="5"/>
    <pageSetUpPr fitToPage="1"/>
  </sheetPr>
  <dimension ref="A1:AC13"/>
  <sheetViews>
    <sheetView showGridLines="0" zoomScaleNormal="100" workbookViewId="0">
      <selection sqref="A1:V1"/>
    </sheetView>
  </sheetViews>
  <sheetFormatPr defaultColWidth="9.1796875" defaultRowHeight="14.5" x14ac:dyDescent="0.35"/>
  <cols>
    <col min="1" max="1" width="12.26953125" customWidth="1"/>
    <col min="2" max="2" width="10.1796875" style="41" bestFit="1" customWidth="1"/>
    <col min="3" max="3" width="11.7265625" customWidth="1"/>
    <col min="4" max="4" width="14.7265625" customWidth="1"/>
    <col min="5" max="5" width="11.7265625" customWidth="1"/>
    <col min="6" max="6" width="14.7265625" customWidth="1"/>
    <col min="7" max="7" width="11.7265625" customWidth="1"/>
    <col min="8" max="8" width="14.7265625" customWidth="1"/>
    <col min="9" max="9" width="11.7265625" customWidth="1"/>
    <col min="10" max="10" width="14.7265625" customWidth="1"/>
    <col min="11" max="11" width="11.7265625" customWidth="1"/>
    <col min="12" max="12" width="14.7265625" customWidth="1"/>
    <col min="13" max="13" width="11.7265625" customWidth="1"/>
    <col min="14" max="14" width="14.7265625" customWidth="1"/>
    <col min="15" max="15" width="11.7265625" customWidth="1"/>
    <col min="16" max="16" width="14.7265625" customWidth="1"/>
    <col min="17" max="17" width="11.7265625" customWidth="1"/>
    <col min="18" max="18" width="14.7265625" customWidth="1"/>
    <col min="19" max="19" width="11.7265625" customWidth="1"/>
    <col min="20" max="20" width="14.7265625" customWidth="1"/>
    <col min="21" max="21" width="11.7265625" customWidth="1"/>
    <col min="22" max="22" width="14.7265625" customWidth="1"/>
    <col min="23" max="23" width="14.26953125" customWidth="1"/>
    <col min="26" max="26" width="16" bestFit="1" customWidth="1"/>
    <col min="28" max="28" width="16" bestFit="1" customWidth="1"/>
    <col min="29" max="29" width="13.81640625" customWidth="1"/>
    <col min="30" max="30" width="16" bestFit="1" customWidth="1"/>
  </cols>
  <sheetData>
    <row r="1" spans="1:29" ht="26.5" x14ac:dyDescent="0.85">
      <c r="A1" s="66" t="s">
        <v>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spans="1:29" s="2" customFormat="1" ht="37.5" customHeight="1" x14ac:dyDescent="0.5">
      <c r="A2" s="1"/>
      <c r="B2" s="1"/>
      <c r="C2" s="67" t="s">
        <v>45</v>
      </c>
      <c r="D2" s="67"/>
      <c r="E2" s="67" t="s">
        <v>36</v>
      </c>
      <c r="F2" s="67"/>
      <c r="G2" s="67" t="s">
        <v>42</v>
      </c>
      <c r="H2" s="67"/>
      <c r="I2" s="67" t="s">
        <v>43</v>
      </c>
      <c r="J2" s="67"/>
      <c r="K2" s="67" t="s">
        <v>46</v>
      </c>
      <c r="L2" s="67"/>
      <c r="M2" s="67" t="s">
        <v>44</v>
      </c>
      <c r="N2" s="67"/>
      <c r="O2" s="67" t="s">
        <v>37</v>
      </c>
      <c r="P2" s="67"/>
      <c r="Q2" s="67" t="s">
        <v>38</v>
      </c>
      <c r="R2" s="67"/>
      <c r="S2" s="67" t="s">
        <v>39</v>
      </c>
      <c r="T2" s="67"/>
      <c r="U2" s="67" t="s">
        <v>40</v>
      </c>
      <c r="V2" s="67"/>
    </row>
    <row r="3" spans="1:29" ht="16" x14ac:dyDescent="0.5">
      <c r="A3" s="3"/>
      <c r="B3" s="3"/>
      <c r="C3" s="4" t="s">
        <v>1</v>
      </c>
      <c r="D3" s="5" t="s">
        <v>2</v>
      </c>
      <c r="E3" s="4" t="s">
        <v>1</v>
      </c>
      <c r="F3" s="5" t="s">
        <v>2</v>
      </c>
      <c r="G3" s="4" t="s">
        <v>1</v>
      </c>
      <c r="H3" s="5" t="s">
        <v>2</v>
      </c>
      <c r="I3" s="4" t="s">
        <v>1</v>
      </c>
      <c r="J3" s="5" t="s">
        <v>2</v>
      </c>
      <c r="K3" s="4" t="s">
        <v>1</v>
      </c>
      <c r="L3" s="5" t="s">
        <v>2</v>
      </c>
      <c r="M3" s="4" t="s">
        <v>1</v>
      </c>
      <c r="N3" s="5" t="s">
        <v>2</v>
      </c>
      <c r="O3" s="4" t="s">
        <v>1</v>
      </c>
      <c r="P3" s="5" t="s">
        <v>2</v>
      </c>
      <c r="Q3" s="4" t="s">
        <v>1</v>
      </c>
      <c r="R3" s="5" t="s">
        <v>2</v>
      </c>
      <c r="S3" s="4" t="s">
        <v>1</v>
      </c>
      <c r="T3" s="5" t="s">
        <v>2</v>
      </c>
      <c r="U3" s="4" t="s">
        <v>1</v>
      </c>
      <c r="V3" s="5" t="s">
        <v>2</v>
      </c>
      <c r="X3" s="64"/>
      <c r="Y3" s="64"/>
      <c r="Z3" s="64"/>
      <c r="AA3" s="64"/>
      <c r="AB3" s="64"/>
      <c r="AC3" s="64"/>
    </row>
    <row r="4" spans="1:29" x14ac:dyDescent="0.35">
      <c r="A4" s="6" t="s">
        <v>14</v>
      </c>
      <c r="B4" s="7" t="s">
        <v>4</v>
      </c>
      <c r="C4" s="8">
        <v>733199</v>
      </c>
      <c r="D4" s="9">
        <v>160.7453806099</v>
      </c>
      <c r="E4" s="8">
        <v>326598</v>
      </c>
      <c r="F4" s="9">
        <v>148.39652700895999</v>
      </c>
      <c r="G4" s="8">
        <v>360544</v>
      </c>
      <c r="H4" s="9">
        <v>150.62452968276</v>
      </c>
      <c r="I4" s="8">
        <v>382938</v>
      </c>
      <c r="J4" s="9">
        <v>139.88692233056</v>
      </c>
      <c r="K4" s="8">
        <v>236900</v>
      </c>
      <c r="L4" s="9">
        <v>136.43611367743</v>
      </c>
      <c r="M4" s="8">
        <v>429708</v>
      </c>
      <c r="N4" s="9">
        <v>164.52935607971</v>
      </c>
      <c r="O4" s="8">
        <v>990633</v>
      </c>
      <c r="P4" s="9">
        <v>151.34923945953</v>
      </c>
      <c r="Q4" s="8">
        <v>911338</v>
      </c>
      <c r="R4" s="9">
        <v>139.98811131049999</v>
      </c>
      <c r="S4" s="8">
        <v>576200.01</v>
      </c>
      <c r="T4" s="9">
        <v>147.04032260132001</v>
      </c>
      <c r="U4" s="8">
        <v>2907879.01</v>
      </c>
      <c r="V4" s="9">
        <v>148.88248476837001</v>
      </c>
    </row>
    <row r="5" spans="1:29" x14ac:dyDescent="0.35">
      <c r="A5" s="35"/>
      <c r="B5" s="36" t="s">
        <v>6</v>
      </c>
      <c r="C5" s="37">
        <v>38187</v>
      </c>
      <c r="D5" s="38">
        <v>157.99976219132</v>
      </c>
      <c r="E5" s="37">
        <v>6297</v>
      </c>
      <c r="F5" s="38">
        <v>115.98501486799999</v>
      </c>
      <c r="G5" s="37">
        <v>8396</v>
      </c>
      <c r="H5" s="38">
        <v>119.62650545363</v>
      </c>
      <c r="I5" s="37">
        <v>12556</v>
      </c>
      <c r="J5" s="38">
        <v>145.09281427233</v>
      </c>
      <c r="K5" s="37" t="s">
        <v>41</v>
      </c>
      <c r="L5" s="38" t="s">
        <v>41</v>
      </c>
      <c r="M5" s="37">
        <v>27258</v>
      </c>
      <c r="N5" s="38">
        <v>161.18087490278</v>
      </c>
      <c r="O5" s="37">
        <v>25622</v>
      </c>
      <c r="P5" s="38">
        <v>131.71533873672999</v>
      </c>
      <c r="Q5" s="37">
        <v>18556</v>
      </c>
      <c r="R5" s="38">
        <v>145.56868776766001</v>
      </c>
      <c r="S5" s="37">
        <v>12000</v>
      </c>
      <c r="T5" s="38">
        <v>138.98594331058001</v>
      </c>
      <c r="U5" s="37">
        <v>83436</v>
      </c>
      <c r="V5" s="38">
        <v>145.46817425519001</v>
      </c>
    </row>
    <row r="6" spans="1:29" x14ac:dyDescent="0.35">
      <c r="A6" s="35"/>
      <c r="B6" s="36" t="s">
        <v>7</v>
      </c>
      <c r="C6" s="37">
        <v>695012</v>
      </c>
      <c r="D6" s="38">
        <v>160.89623689806999</v>
      </c>
      <c r="E6" s="37">
        <v>320301</v>
      </c>
      <c r="F6" s="38">
        <v>149.03372543154001</v>
      </c>
      <c r="G6" s="37">
        <v>352148</v>
      </c>
      <c r="H6" s="38">
        <v>151.36359226846</v>
      </c>
      <c r="I6" s="37">
        <v>370382</v>
      </c>
      <c r="J6" s="38">
        <v>139.71044188815</v>
      </c>
      <c r="K6" s="37">
        <v>236900</v>
      </c>
      <c r="L6" s="38">
        <v>136.43611367743</v>
      </c>
      <c r="M6" s="37">
        <v>402450</v>
      </c>
      <c r="N6" s="38">
        <v>164.75614922151999</v>
      </c>
      <c r="O6" s="37">
        <v>965011</v>
      </c>
      <c r="P6" s="38">
        <v>151.87053901396001</v>
      </c>
      <c r="Q6" s="37">
        <v>892782</v>
      </c>
      <c r="R6" s="38">
        <v>139.87212199089001</v>
      </c>
      <c r="S6" s="37">
        <v>564200.01</v>
      </c>
      <c r="T6" s="38">
        <v>147.21163162254999</v>
      </c>
      <c r="U6" s="37">
        <v>2824443.01</v>
      </c>
      <c r="V6" s="38">
        <v>148.98334586239</v>
      </c>
    </row>
    <row r="7" spans="1:29" x14ac:dyDescent="0.35">
      <c r="A7" s="6" t="s">
        <v>15</v>
      </c>
      <c r="B7" s="7" t="s">
        <v>4</v>
      </c>
      <c r="C7" s="39">
        <v>876183</v>
      </c>
      <c r="D7" s="40">
        <v>121.11254801234</v>
      </c>
      <c r="E7" s="39">
        <v>157929</v>
      </c>
      <c r="F7" s="40">
        <v>127.40847444588</v>
      </c>
      <c r="G7" s="39">
        <v>316977</v>
      </c>
      <c r="H7" s="40">
        <v>147.97839017817</v>
      </c>
      <c r="I7" s="39">
        <v>228768</v>
      </c>
      <c r="J7" s="40">
        <v>153.17431604455999</v>
      </c>
      <c r="K7" s="39">
        <v>338500</v>
      </c>
      <c r="L7" s="40">
        <v>148.44308078568</v>
      </c>
      <c r="M7" s="39">
        <v>669209</v>
      </c>
      <c r="N7" s="40">
        <v>155.91580174578999</v>
      </c>
      <c r="O7" s="39">
        <v>681880</v>
      </c>
      <c r="P7" s="40">
        <v>100.90299910375001</v>
      </c>
      <c r="Q7" s="39">
        <v>815768</v>
      </c>
      <c r="R7" s="40">
        <v>149.15254782504999</v>
      </c>
      <c r="S7" s="39">
        <v>638500</v>
      </c>
      <c r="T7" s="40">
        <v>144.16576318093999</v>
      </c>
      <c r="U7" s="39">
        <v>2805357</v>
      </c>
      <c r="V7" s="40">
        <v>137.90320099172001</v>
      </c>
    </row>
    <row r="8" spans="1:29" x14ac:dyDescent="0.35">
      <c r="A8" s="35"/>
      <c r="B8" s="36" t="s">
        <v>6</v>
      </c>
      <c r="C8" s="37">
        <v>442175</v>
      </c>
      <c r="D8" s="38">
        <v>126.61110006016</v>
      </c>
      <c r="E8" s="37">
        <v>98061</v>
      </c>
      <c r="F8" s="38">
        <v>137.49225436003999</v>
      </c>
      <c r="G8" s="37">
        <v>102019</v>
      </c>
      <c r="H8" s="38">
        <v>136.58899919878999</v>
      </c>
      <c r="I8" s="37">
        <v>175768</v>
      </c>
      <c r="J8" s="38">
        <v>151.51692662199</v>
      </c>
      <c r="K8" s="37">
        <v>244000</v>
      </c>
      <c r="L8" s="38">
        <v>146.05582721979999</v>
      </c>
      <c r="M8" s="37">
        <v>337411</v>
      </c>
      <c r="N8" s="38">
        <v>155.45776053003999</v>
      </c>
      <c r="O8" s="37">
        <v>304844</v>
      </c>
      <c r="P8" s="38">
        <v>101.5221089966</v>
      </c>
      <c r="Q8" s="37">
        <v>539768</v>
      </c>
      <c r="R8" s="38">
        <v>146.46776583895999</v>
      </c>
      <c r="S8" s="37">
        <v>241500</v>
      </c>
      <c r="T8" s="38">
        <v>137.42073796481</v>
      </c>
      <c r="U8" s="37">
        <v>1423523</v>
      </c>
      <c r="V8" s="38">
        <v>137.43879479504</v>
      </c>
    </row>
    <row r="9" spans="1:29" x14ac:dyDescent="0.35">
      <c r="A9" s="35"/>
      <c r="B9" s="36" t="s">
        <v>7</v>
      </c>
      <c r="C9" s="37">
        <v>434008</v>
      </c>
      <c r="D9" s="38">
        <v>115.51052627141</v>
      </c>
      <c r="E9" s="37">
        <v>59868</v>
      </c>
      <c r="F9" s="38">
        <v>110.8917118655</v>
      </c>
      <c r="G9" s="37">
        <v>214958</v>
      </c>
      <c r="H9" s="38">
        <v>153.38379159762999</v>
      </c>
      <c r="I9" s="37">
        <v>53000</v>
      </c>
      <c r="J9" s="38">
        <v>158.67084479976</v>
      </c>
      <c r="K9" s="37">
        <v>94500</v>
      </c>
      <c r="L9" s="38">
        <v>154.60699475473999</v>
      </c>
      <c r="M9" s="37">
        <v>331798</v>
      </c>
      <c r="N9" s="38">
        <v>156.38159160785</v>
      </c>
      <c r="O9" s="37">
        <v>377036</v>
      </c>
      <c r="P9" s="38">
        <v>100.40243168798</v>
      </c>
      <c r="Q9" s="37">
        <v>276000</v>
      </c>
      <c r="R9" s="38">
        <v>154.40312537240001</v>
      </c>
      <c r="S9" s="37">
        <v>397000</v>
      </c>
      <c r="T9" s="38">
        <v>148.26884527086</v>
      </c>
      <c r="U9" s="37">
        <v>1381834</v>
      </c>
      <c r="V9" s="38">
        <v>138.38161801020999</v>
      </c>
    </row>
    <row r="10" spans="1:29" x14ac:dyDescent="0.35">
      <c r="A10" s="6" t="s">
        <v>16</v>
      </c>
      <c r="B10" s="7" t="s">
        <v>4</v>
      </c>
      <c r="C10" s="39">
        <v>429953</v>
      </c>
      <c r="D10" s="40">
        <v>176.92595140353001</v>
      </c>
      <c r="E10" s="39">
        <v>163961</v>
      </c>
      <c r="F10" s="40">
        <v>150.62775014535001</v>
      </c>
      <c r="G10" s="39">
        <v>92234</v>
      </c>
      <c r="H10" s="40">
        <v>160.04967646909</v>
      </c>
      <c r="I10" s="39">
        <v>187958</v>
      </c>
      <c r="J10" s="40">
        <v>146.68592933785999</v>
      </c>
      <c r="K10" s="39">
        <v>152000</v>
      </c>
      <c r="L10" s="40">
        <v>145.15384599814999</v>
      </c>
      <c r="M10" s="39">
        <v>303173</v>
      </c>
      <c r="N10" s="40">
        <v>172.42750321235999</v>
      </c>
      <c r="O10" s="39">
        <v>382975</v>
      </c>
      <c r="P10" s="40">
        <v>165.16372753687</v>
      </c>
      <c r="Q10" s="39">
        <v>493958</v>
      </c>
      <c r="R10" s="40">
        <v>144.54613902035001</v>
      </c>
      <c r="S10" s="39">
        <v>445000</v>
      </c>
      <c r="T10" s="40">
        <v>137.99395942506001</v>
      </c>
      <c r="U10" s="39">
        <v>1625106</v>
      </c>
      <c r="V10" s="40">
        <v>152.81217081667</v>
      </c>
    </row>
    <row r="11" spans="1:29" x14ac:dyDescent="0.35">
      <c r="A11" s="35"/>
      <c r="B11" s="36" t="s">
        <v>6</v>
      </c>
      <c r="C11" s="37">
        <v>389256</v>
      </c>
      <c r="D11" s="38">
        <v>173.21681283089001</v>
      </c>
      <c r="E11" s="37">
        <v>163961</v>
      </c>
      <c r="F11" s="38">
        <v>150.62775014535001</v>
      </c>
      <c r="G11" s="37">
        <v>74744</v>
      </c>
      <c r="H11" s="38">
        <v>149.45442689738999</v>
      </c>
      <c r="I11" s="37">
        <v>187958</v>
      </c>
      <c r="J11" s="38">
        <v>146.68592933785999</v>
      </c>
      <c r="K11" s="37">
        <v>152000</v>
      </c>
      <c r="L11" s="38">
        <v>145.15384599814999</v>
      </c>
      <c r="M11" s="37">
        <v>292967</v>
      </c>
      <c r="N11" s="38">
        <v>171.92051124905001</v>
      </c>
      <c r="O11" s="37">
        <v>334994</v>
      </c>
      <c r="P11" s="38">
        <v>157.99251778180999</v>
      </c>
      <c r="Q11" s="37">
        <v>493958</v>
      </c>
      <c r="R11" s="38">
        <v>144.54613902035001</v>
      </c>
      <c r="S11" s="37">
        <v>435000</v>
      </c>
      <c r="T11" s="38">
        <v>138.4006554437</v>
      </c>
      <c r="U11" s="37">
        <v>1556919</v>
      </c>
      <c r="V11" s="38">
        <v>150.87335229201</v>
      </c>
    </row>
    <row r="12" spans="1:29" x14ac:dyDescent="0.35">
      <c r="A12" s="35"/>
      <c r="B12" s="36" t="s">
        <v>7</v>
      </c>
      <c r="C12" s="37">
        <v>40697</v>
      </c>
      <c r="D12" s="38">
        <v>212.40287707939001</v>
      </c>
      <c r="E12" s="37" t="s">
        <v>41</v>
      </c>
      <c r="F12" s="38" t="s">
        <v>41</v>
      </c>
      <c r="G12" s="37">
        <v>17490</v>
      </c>
      <c r="H12" s="38">
        <v>205.32876932140999</v>
      </c>
      <c r="I12" s="37" t="s">
        <v>41</v>
      </c>
      <c r="J12" s="38" t="s">
        <v>41</v>
      </c>
      <c r="K12" s="37" t="s">
        <v>41</v>
      </c>
      <c r="L12" s="38" t="s">
        <v>41</v>
      </c>
      <c r="M12" s="37">
        <v>10206</v>
      </c>
      <c r="N12" s="38">
        <v>186.98089479718001</v>
      </c>
      <c r="O12" s="37">
        <v>47981</v>
      </c>
      <c r="P12" s="38">
        <v>215.23171779729</v>
      </c>
      <c r="Q12" s="37" t="s">
        <v>41</v>
      </c>
      <c r="R12" s="38" t="s">
        <v>41</v>
      </c>
      <c r="S12" s="37">
        <v>10000</v>
      </c>
      <c r="T12" s="38">
        <v>120.30268261444</v>
      </c>
      <c r="U12" s="37">
        <v>68187</v>
      </c>
      <c r="V12" s="38">
        <v>197.08136287087001</v>
      </c>
    </row>
    <row r="13" spans="1:29" ht="7.5" customHeight="1" x14ac:dyDescent="0.35">
      <c r="B13"/>
    </row>
  </sheetData>
  <mergeCells count="14">
    <mergeCell ref="U2:V2"/>
    <mergeCell ref="X3:Y3"/>
    <mergeCell ref="Z3:AA3"/>
    <mergeCell ref="AB3:AC3"/>
    <mergeCell ref="A1:V1"/>
    <mergeCell ref="C2:D2"/>
    <mergeCell ref="E2:F2"/>
    <mergeCell ref="G2:H2"/>
    <mergeCell ref="I2:J2"/>
    <mergeCell ref="K2:L2"/>
    <mergeCell ref="M2:N2"/>
    <mergeCell ref="O2:P2"/>
    <mergeCell ref="Q2:R2"/>
    <mergeCell ref="S2:T2"/>
  </mergeCells>
  <pageMargins left="0.70866141732283472" right="0.70866141732283472" top="0.74803149606299213" bottom="0.74803149606299213" header="0.31496062992125984" footer="0.31496062992125984"/>
  <pageSetup scale="43" orientation="landscape" r:id="rId1"/>
  <customProperties>
    <customPr name="Ibp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A9B5-5625-4106-A13D-9786AE37F279}">
  <sheetPr>
    <tabColor theme="5"/>
    <pageSetUpPr fitToPage="1"/>
  </sheetPr>
  <dimension ref="A1:U46"/>
  <sheetViews>
    <sheetView zoomScaleNormal="100" workbookViewId="0">
      <selection sqref="A1:U1"/>
    </sheetView>
  </sheetViews>
  <sheetFormatPr defaultRowHeight="14.5" outlineLevelRow="1" x14ac:dyDescent="0.35"/>
  <cols>
    <col min="1" max="1" width="10.1796875" bestFit="1" customWidth="1"/>
    <col min="2" max="2" width="11.7265625" customWidth="1"/>
    <col min="3" max="3" width="14.26953125" customWidth="1"/>
    <col min="4" max="4" width="11.7265625" customWidth="1"/>
    <col min="5" max="5" width="14.26953125" customWidth="1"/>
    <col min="6" max="6" width="11.7265625" customWidth="1"/>
    <col min="7" max="7" width="14.26953125" customWidth="1"/>
    <col min="8" max="8" width="11.7265625" customWidth="1"/>
    <col min="9" max="9" width="14.26953125" customWidth="1"/>
    <col min="10" max="10" width="11.7265625" customWidth="1"/>
    <col min="11" max="11" width="14.26953125" customWidth="1"/>
    <col min="12" max="12" width="11.7265625" customWidth="1"/>
    <col min="13" max="13" width="14.26953125" customWidth="1"/>
    <col min="14" max="14" width="11.7265625" customWidth="1"/>
    <col min="15" max="15" width="14.26953125" customWidth="1"/>
    <col min="16" max="16" width="11.7265625" customWidth="1"/>
    <col min="17" max="17" width="14.26953125" customWidth="1"/>
    <col min="18" max="18" width="11.7265625" customWidth="1"/>
    <col min="19" max="19" width="14.26953125" customWidth="1"/>
    <col min="20" max="20" width="11.7265625" customWidth="1"/>
    <col min="21" max="21" width="14.26953125" customWidth="1"/>
  </cols>
  <sheetData>
    <row r="1" spans="1:21" ht="26.5" x14ac:dyDescent="0.85">
      <c r="A1" s="68" t="s">
        <v>17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</row>
    <row r="2" spans="1:21" s="2" customFormat="1" ht="37.5" customHeight="1" x14ac:dyDescent="0.5">
      <c r="A2" s="1"/>
      <c r="B2" s="67" t="s">
        <v>45</v>
      </c>
      <c r="C2" s="67"/>
      <c r="D2" s="67" t="s">
        <v>36</v>
      </c>
      <c r="E2" s="67"/>
      <c r="F2" s="67" t="s">
        <v>42</v>
      </c>
      <c r="G2" s="67"/>
      <c r="H2" s="67" t="s">
        <v>43</v>
      </c>
      <c r="I2" s="67"/>
      <c r="J2" s="67" t="s">
        <v>46</v>
      </c>
      <c r="K2" s="67"/>
      <c r="L2" s="67" t="s">
        <v>44</v>
      </c>
      <c r="M2" s="67"/>
      <c r="N2" s="67" t="s">
        <v>37</v>
      </c>
      <c r="O2" s="67"/>
      <c r="P2" s="67" t="s">
        <v>38</v>
      </c>
      <c r="Q2" s="67"/>
      <c r="R2" s="67" t="s">
        <v>39</v>
      </c>
      <c r="S2" s="67"/>
      <c r="T2" s="67" t="s">
        <v>40</v>
      </c>
      <c r="U2" s="67"/>
    </row>
    <row r="3" spans="1:21" ht="16" x14ac:dyDescent="0.5">
      <c r="A3" s="3"/>
      <c r="B3" s="4" t="s">
        <v>1</v>
      </c>
      <c r="C3" s="5" t="s">
        <v>2</v>
      </c>
      <c r="D3" s="4" t="s">
        <v>1</v>
      </c>
      <c r="E3" s="5" t="s">
        <v>2</v>
      </c>
      <c r="F3" s="4" t="s">
        <v>1</v>
      </c>
      <c r="G3" s="5" t="s">
        <v>2</v>
      </c>
      <c r="H3" s="4" t="s">
        <v>1</v>
      </c>
      <c r="I3" s="5" t="s">
        <v>2</v>
      </c>
      <c r="J3" s="4" t="s">
        <v>1</v>
      </c>
      <c r="K3" s="5" t="s">
        <v>2</v>
      </c>
      <c r="L3" s="4" t="s">
        <v>1</v>
      </c>
      <c r="M3" s="5" t="s">
        <v>2</v>
      </c>
      <c r="N3" s="4" t="s">
        <v>1</v>
      </c>
      <c r="O3" s="5" t="s">
        <v>2</v>
      </c>
      <c r="P3" s="4" t="s">
        <v>1</v>
      </c>
      <c r="Q3" s="5" t="s">
        <v>2</v>
      </c>
      <c r="R3" s="4" t="s">
        <v>1</v>
      </c>
      <c r="S3" s="5" t="s">
        <v>2</v>
      </c>
      <c r="T3" s="4" t="s">
        <v>1</v>
      </c>
      <c r="U3" s="5" t="s">
        <v>2</v>
      </c>
    </row>
    <row r="4" spans="1:21" x14ac:dyDescent="0.35">
      <c r="A4" s="42" t="s">
        <v>4</v>
      </c>
      <c r="B4" s="39">
        <v>3703680.19</v>
      </c>
      <c r="C4" s="40">
        <v>165.61872134249001</v>
      </c>
      <c r="D4" s="39">
        <v>1156135.1000000001</v>
      </c>
      <c r="E4" s="40">
        <v>159.80550471390001</v>
      </c>
      <c r="F4" s="39">
        <v>1154022</v>
      </c>
      <c r="G4" s="40">
        <v>156.94245864953999</v>
      </c>
      <c r="H4" s="39">
        <v>1198862</v>
      </c>
      <c r="I4" s="40">
        <v>154.84440416684001</v>
      </c>
      <c r="J4" s="39">
        <v>1191200</v>
      </c>
      <c r="K4" s="40">
        <v>150.37639245149001</v>
      </c>
      <c r="L4" s="39">
        <v>2467953.63</v>
      </c>
      <c r="M4" s="40">
        <v>175.66585436174</v>
      </c>
      <c r="N4" s="39">
        <v>3545883.69</v>
      </c>
      <c r="O4" s="40">
        <v>153.90673955771999</v>
      </c>
      <c r="P4" s="39">
        <v>3480998</v>
      </c>
      <c r="Q4" s="40">
        <v>152.15698114071</v>
      </c>
      <c r="R4" s="39">
        <v>2912236.01</v>
      </c>
      <c r="S4" s="40">
        <v>150.78953428349001</v>
      </c>
      <c r="T4" s="39">
        <v>12407071.33</v>
      </c>
      <c r="U4" s="40">
        <v>157.01235105467001</v>
      </c>
    </row>
    <row r="5" spans="1:21" x14ac:dyDescent="0.35">
      <c r="A5" s="43" t="s">
        <v>6</v>
      </c>
      <c r="B5" s="44">
        <v>1799476</v>
      </c>
      <c r="C5" s="28">
        <v>161.75216491034001</v>
      </c>
      <c r="D5" s="44">
        <v>563412</v>
      </c>
      <c r="E5" s="28">
        <v>158.39708134516999</v>
      </c>
      <c r="F5" s="44">
        <v>404652</v>
      </c>
      <c r="G5" s="28">
        <v>153.98213643758999</v>
      </c>
      <c r="H5" s="44">
        <v>496407</v>
      </c>
      <c r="I5" s="28">
        <v>152.16580925311999</v>
      </c>
      <c r="J5" s="44">
        <v>664000</v>
      </c>
      <c r="K5" s="28">
        <v>150.11548923207999</v>
      </c>
      <c r="L5" s="44">
        <v>1220020.02</v>
      </c>
      <c r="M5" s="28">
        <v>169.63671439309999</v>
      </c>
      <c r="N5" s="44">
        <v>1547520.01</v>
      </c>
      <c r="O5" s="28">
        <v>152.28297234502</v>
      </c>
      <c r="P5" s="44">
        <v>1630407</v>
      </c>
      <c r="Q5" s="28">
        <v>149.05882322026</v>
      </c>
      <c r="R5" s="44">
        <v>1336500</v>
      </c>
      <c r="S5" s="28">
        <v>142.01246684494001</v>
      </c>
      <c r="T5" s="44">
        <v>5734447.0300000003</v>
      </c>
      <c r="U5" s="28">
        <v>152.6646493936</v>
      </c>
    </row>
    <row r="6" spans="1:21" x14ac:dyDescent="0.35">
      <c r="A6" s="45" t="s">
        <v>18</v>
      </c>
      <c r="B6" s="46" t="s">
        <v>41</v>
      </c>
      <c r="C6" s="47" t="s">
        <v>41</v>
      </c>
      <c r="D6" s="46" t="s">
        <v>41</v>
      </c>
      <c r="E6" s="47" t="s">
        <v>41</v>
      </c>
      <c r="F6" s="46" t="s">
        <v>41</v>
      </c>
      <c r="G6" s="47" t="s">
        <v>41</v>
      </c>
      <c r="H6" s="46" t="s">
        <v>41</v>
      </c>
      <c r="I6" s="47" t="s">
        <v>41</v>
      </c>
      <c r="J6" s="46" t="s">
        <v>41</v>
      </c>
      <c r="K6" s="47" t="s">
        <v>41</v>
      </c>
      <c r="L6" s="46" t="s">
        <v>41</v>
      </c>
      <c r="M6" s="47" t="s">
        <v>41</v>
      </c>
      <c r="N6" s="46" t="s">
        <v>41</v>
      </c>
      <c r="O6" s="47" t="s">
        <v>41</v>
      </c>
      <c r="P6" s="46" t="s">
        <v>41</v>
      </c>
      <c r="Q6" s="47" t="s">
        <v>41</v>
      </c>
      <c r="R6" s="46" t="s">
        <v>41</v>
      </c>
      <c r="S6" s="47" t="s">
        <v>41</v>
      </c>
      <c r="T6" s="46" t="s">
        <v>41</v>
      </c>
      <c r="U6" s="47" t="s">
        <v>41</v>
      </c>
    </row>
    <row r="7" spans="1:21" x14ac:dyDescent="0.35">
      <c r="A7" s="45" t="s">
        <v>19</v>
      </c>
      <c r="B7" s="46">
        <v>1196773</v>
      </c>
      <c r="C7" s="47">
        <v>168.57574432878999</v>
      </c>
      <c r="D7" s="46">
        <v>400734</v>
      </c>
      <c r="E7" s="47">
        <v>162.37398360661999</v>
      </c>
      <c r="F7" s="46">
        <v>245006</v>
      </c>
      <c r="G7" s="47">
        <v>159.85519096900001</v>
      </c>
      <c r="H7" s="46">
        <v>322069</v>
      </c>
      <c r="I7" s="47">
        <v>149.54282595497</v>
      </c>
      <c r="J7" s="46">
        <v>365500</v>
      </c>
      <c r="K7" s="47">
        <v>153.82795762113</v>
      </c>
      <c r="L7" s="46">
        <v>818101.02</v>
      </c>
      <c r="M7" s="47">
        <v>171.66593956624001</v>
      </c>
      <c r="N7" s="46">
        <v>1024412.01</v>
      </c>
      <c r="O7" s="47">
        <v>161.59618811415999</v>
      </c>
      <c r="P7" s="46">
        <v>961069</v>
      </c>
      <c r="Q7" s="47">
        <v>150.66673106522001</v>
      </c>
      <c r="R7" s="46">
        <v>906000</v>
      </c>
      <c r="S7" s="47">
        <v>143.95122433271999</v>
      </c>
      <c r="T7" s="46">
        <v>3709582.03</v>
      </c>
      <c r="U7" s="47">
        <v>156.67589643146999</v>
      </c>
    </row>
    <row r="8" spans="1:21" x14ac:dyDescent="0.35">
      <c r="A8" s="45" t="s">
        <v>20</v>
      </c>
      <c r="B8" s="46">
        <v>37455</v>
      </c>
      <c r="C8" s="47">
        <v>104.65857136831001</v>
      </c>
      <c r="D8" s="46">
        <v>17269</v>
      </c>
      <c r="E8" s="47">
        <v>143.14554401992001</v>
      </c>
      <c r="F8" s="46">
        <v>32300</v>
      </c>
      <c r="G8" s="47">
        <v>148.62126308191</v>
      </c>
      <c r="H8" s="46">
        <v>10000</v>
      </c>
      <c r="I8" s="47">
        <v>127.02370487202001</v>
      </c>
      <c r="J8" s="46">
        <v>97500</v>
      </c>
      <c r="K8" s="47">
        <v>146.64529162369001</v>
      </c>
      <c r="L8" s="46">
        <v>37455</v>
      </c>
      <c r="M8" s="47">
        <v>131.02021707649001</v>
      </c>
      <c r="N8" s="46">
        <v>49569</v>
      </c>
      <c r="O8" s="47">
        <v>126.79440289749</v>
      </c>
      <c r="P8" s="46">
        <v>157500</v>
      </c>
      <c r="Q8" s="47">
        <v>144.73527079285</v>
      </c>
      <c r="R8" s="46">
        <v>35000</v>
      </c>
      <c r="S8" s="47">
        <v>142.48980638014999</v>
      </c>
      <c r="T8" s="46">
        <v>279524</v>
      </c>
      <c r="U8" s="47">
        <v>139.43483336316999</v>
      </c>
    </row>
    <row r="9" spans="1:21" x14ac:dyDescent="0.35">
      <c r="A9" s="45" t="s">
        <v>21</v>
      </c>
      <c r="B9" s="46">
        <v>167322</v>
      </c>
      <c r="C9" s="47">
        <v>191.35689140817999</v>
      </c>
      <c r="D9" s="46">
        <v>8237</v>
      </c>
      <c r="E9" s="47">
        <v>170.89598375567999</v>
      </c>
      <c r="F9" s="46">
        <v>2200</v>
      </c>
      <c r="G9" s="47">
        <v>139.62960984822999</v>
      </c>
      <c r="H9" s="46">
        <v>41070</v>
      </c>
      <c r="I9" s="47">
        <v>183.55601775586999</v>
      </c>
      <c r="J9" s="46">
        <v>58000</v>
      </c>
      <c r="K9" s="47">
        <v>134.16389731055</v>
      </c>
      <c r="L9" s="46">
        <v>103263</v>
      </c>
      <c r="M9" s="47">
        <v>193.98930365087</v>
      </c>
      <c r="N9" s="46">
        <v>74496</v>
      </c>
      <c r="O9" s="47">
        <v>183.91800474068</v>
      </c>
      <c r="P9" s="46">
        <v>135070</v>
      </c>
      <c r="Q9" s="47">
        <v>147.09644477094</v>
      </c>
      <c r="R9" s="46">
        <v>95500</v>
      </c>
      <c r="S9" s="47">
        <v>128.59178334414</v>
      </c>
      <c r="T9" s="46">
        <v>408329</v>
      </c>
      <c r="U9" s="47">
        <v>161.34515365952001</v>
      </c>
    </row>
    <row r="10" spans="1:21" x14ac:dyDescent="0.35">
      <c r="A10" s="45" t="s">
        <v>22</v>
      </c>
      <c r="B10" s="46">
        <v>351687</v>
      </c>
      <c r="C10" s="47">
        <v>128.09889142732001</v>
      </c>
      <c r="D10" s="46">
        <v>87089</v>
      </c>
      <c r="E10" s="47">
        <v>134.81616729717001</v>
      </c>
      <c r="F10" s="46">
        <v>96625</v>
      </c>
      <c r="G10" s="47">
        <v>140.23883389976999</v>
      </c>
      <c r="H10" s="46">
        <v>101768</v>
      </c>
      <c r="I10" s="47">
        <v>151.5652331423</v>
      </c>
      <c r="J10" s="46">
        <v>92500</v>
      </c>
      <c r="K10" s="47">
        <v>147.05371404798001</v>
      </c>
      <c r="L10" s="46">
        <v>234929</v>
      </c>
      <c r="M10" s="47">
        <v>155.46654878154999</v>
      </c>
      <c r="N10" s="46">
        <v>300472</v>
      </c>
      <c r="O10" s="47">
        <v>112.55190670016</v>
      </c>
      <c r="P10" s="46">
        <v>280268</v>
      </c>
      <c r="Q10" s="47">
        <v>146.69748566160001</v>
      </c>
      <c r="R10" s="46">
        <v>184000</v>
      </c>
      <c r="S10" s="47">
        <v>137.04955524132001</v>
      </c>
      <c r="T10" s="46">
        <v>999669</v>
      </c>
      <c r="U10" s="47">
        <v>136.71928050636001</v>
      </c>
    </row>
    <row r="11" spans="1:21" x14ac:dyDescent="0.35">
      <c r="A11" s="45" t="s">
        <v>23</v>
      </c>
      <c r="B11" s="46">
        <v>46239</v>
      </c>
      <c r="C11" s="47">
        <v>180.22275638313999</v>
      </c>
      <c r="D11" s="46">
        <v>50083</v>
      </c>
      <c r="E11" s="47">
        <v>170.78419097513</v>
      </c>
      <c r="F11" s="46">
        <v>28521</v>
      </c>
      <c r="G11" s="47">
        <v>157.26900495838001</v>
      </c>
      <c r="H11" s="46">
        <v>21500</v>
      </c>
      <c r="I11" s="47">
        <v>146.03214497886</v>
      </c>
      <c r="J11" s="46">
        <v>50500</v>
      </c>
      <c r="K11" s="47">
        <v>153.87476857066</v>
      </c>
      <c r="L11" s="46">
        <v>26272</v>
      </c>
      <c r="M11" s="47">
        <v>192.49493361754</v>
      </c>
      <c r="N11" s="46">
        <v>98571</v>
      </c>
      <c r="O11" s="47">
        <v>165.51467534493</v>
      </c>
      <c r="P11" s="46">
        <v>96500</v>
      </c>
      <c r="Q11" s="47">
        <v>149.70664637780999</v>
      </c>
      <c r="R11" s="46">
        <v>83000</v>
      </c>
      <c r="S11" s="47">
        <v>144.68834473096999</v>
      </c>
      <c r="T11" s="46">
        <v>304343</v>
      </c>
      <c r="U11" s="47">
        <v>157.15162808920999</v>
      </c>
    </row>
    <row r="12" spans="1:21" x14ac:dyDescent="0.35">
      <c r="A12" s="43" t="s">
        <v>7</v>
      </c>
      <c r="B12" s="44">
        <v>1904204.19</v>
      </c>
      <c r="C12" s="28">
        <v>169.27262334461</v>
      </c>
      <c r="D12" s="44">
        <v>592723.1</v>
      </c>
      <c r="E12" s="28">
        <v>161.14427930700001</v>
      </c>
      <c r="F12" s="44">
        <v>749370</v>
      </c>
      <c r="G12" s="28">
        <v>158.54100183076</v>
      </c>
      <c r="H12" s="44">
        <v>702455</v>
      </c>
      <c r="I12" s="28">
        <v>156.73729875130999</v>
      </c>
      <c r="J12" s="44">
        <v>527200</v>
      </c>
      <c r="K12" s="28">
        <v>150.7049958993</v>
      </c>
      <c r="L12" s="44">
        <v>1247933.6100000001</v>
      </c>
      <c r="M12" s="28">
        <v>181.56013544062</v>
      </c>
      <c r="N12" s="44">
        <v>1998363.68</v>
      </c>
      <c r="O12" s="28">
        <v>155.16417446729</v>
      </c>
      <c r="P12" s="44">
        <v>1850591</v>
      </c>
      <c r="Q12" s="28">
        <v>154.88651908864</v>
      </c>
      <c r="R12" s="44">
        <v>1575736.01</v>
      </c>
      <c r="S12" s="28">
        <v>158.23402406931999</v>
      </c>
      <c r="T12" s="44">
        <v>6672624.2999999998</v>
      </c>
      <c r="U12" s="28">
        <v>160.74876176156999</v>
      </c>
    </row>
    <row r="13" spans="1:21" x14ac:dyDescent="0.35">
      <c r="A13" s="45" t="s">
        <v>24</v>
      </c>
      <c r="B13" s="46">
        <v>8096</v>
      </c>
      <c r="C13" s="47">
        <v>141.77581172184</v>
      </c>
      <c r="D13" s="46">
        <v>7946</v>
      </c>
      <c r="E13" s="47">
        <v>179.31425317116</v>
      </c>
      <c r="F13" s="46">
        <v>20868</v>
      </c>
      <c r="G13" s="47">
        <v>144.37583242854001</v>
      </c>
      <c r="H13" s="46">
        <v>14500</v>
      </c>
      <c r="I13" s="47">
        <v>114.33798400748999</v>
      </c>
      <c r="J13" s="46">
        <v>30000</v>
      </c>
      <c r="K13" s="47">
        <v>139.26351396421001</v>
      </c>
      <c r="L13" s="46">
        <v>8096</v>
      </c>
      <c r="M13" s="47">
        <v>164.43719388586999</v>
      </c>
      <c r="N13" s="46">
        <v>28814</v>
      </c>
      <c r="O13" s="47">
        <v>147.64348500093001</v>
      </c>
      <c r="P13" s="46">
        <v>57500</v>
      </c>
      <c r="Q13" s="47">
        <v>134.62861057183</v>
      </c>
      <c r="R13" s="46">
        <v>55000</v>
      </c>
      <c r="S13" s="47">
        <v>145.26966608293</v>
      </c>
      <c r="T13" s="46">
        <v>149410</v>
      </c>
      <c r="U13" s="47">
        <v>142.67090315881001</v>
      </c>
    </row>
    <row r="14" spans="1:21" x14ac:dyDescent="0.35">
      <c r="A14" s="45" t="s">
        <v>25</v>
      </c>
      <c r="B14" s="46">
        <v>175157</v>
      </c>
      <c r="C14" s="47">
        <v>203.59955064828</v>
      </c>
      <c r="D14" s="46">
        <v>48245</v>
      </c>
      <c r="E14" s="47">
        <v>191.01275455869001</v>
      </c>
      <c r="F14" s="46">
        <v>60228</v>
      </c>
      <c r="G14" s="47">
        <v>173.65893259785</v>
      </c>
      <c r="H14" s="46">
        <v>50500</v>
      </c>
      <c r="I14" s="47">
        <v>170.76541761825999</v>
      </c>
      <c r="J14" s="46">
        <v>31400</v>
      </c>
      <c r="K14" s="47">
        <v>171.06790926163001</v>
      </c>
      <c r="L14" s="46">
        <v>114452</v>
      </c>
      <c r="M14" s="47">
        <v>214.50174470083999</v>
      </c>
      <c r="N14" s="46">
        <v>169178</v>
      </c>
      <c r="O14" s="47">
        <v>181.97563125575999</v>
      </c>
      <c r="P14" s="46">
        <v>152300</v>
      </c>
      <c r="Q14" s="47">
        <v>174.82568205090999</v>
      </c>
      <c r="R14" s="46">
        <v>215500</v>
      </c>
      <c r="S14" s="47">
        <v>164.19434021341999</v>
      </c>
      <c r="T14" s="46">
        <v>651430</v>
      </c>
      <c r="U14" s="47">
        <v>180.13640563288999</v>
      </c>
    </row>
    <row r="15" spans="1:21" x14ac:dyDescent="0.35">
      <c r="A15" s="45" t="s">
        <v>26</v>
      </c>
      <c r="B15" s="46">
        <v>201899</v>
      </c>
      <c r="C15" s="47">
        <v>120.65517474876</v>
      </c>
      <c r="D15" s="46">
        <v>42005</v>
      </c>
      <c r="E15" s="47">
        <v>92.947372529443996</v>
      </c>
      <c r="F15" s="46">
        <v>39800</v>
      </c>
      <c r="G15" s="47">
        <v>152.33885169742999</v>
      </c>
      <c r="H15" s="46" t="s">
        <v>41</v>
      </c>
      <c r="I15" s="47" t="s">
        <v>41</v>
      </c>
      <c r="J15" s="46" t="s">
        <v>41</v>
      </c>
      <c r="K15" s="47" t="s">
        <v>41</v>
      </c>
      <c r="L15" s="46">
        <v>158728</v>
      </c>
      <c r="M15" s="47">
        <v>159.25404042701999</v>
      </c>
      <c r="N15" s="46">
        <v>124976</v>
      </c>
      <c r="O15" s="47">
        <v>72.409298412153007</v>
      </c>
      <c r="P15" s="46">
        <v>52500</v>
      </c>
      <c r="Q15" s="47">
        <v>154.52264485698001</v>
      </c>
      <c r="R15" s="46">
        <v>105000</v>
      </c>
      <c r="S15" s="47">
        <v>152.46729449137001</v>
      </c>
      <c r="T15" s="46">
        <v>441204</v>
      </c>
      <c r="U15" s="47">
        <v>132.47614387866</v>
      </c>
    </row>
    <row r="16" spans="1:21" x14ac:dyDescent="0.35">
      <c r="A16" s="45" t="s">
        <v>27</v>
      </c>
      <c r="B16" s="46">
        <v>8424</v>
      </c>
      <c r="C16" s="47">
        <v>222.48682250712</v>
      </c>
      <c r="D16" s="46" t="s">
        <v>41</v>
      </c>
      <c r="E16" s="47" t="s">
        <v>41</v>
      </c>
      <c r="F16" s="46">
        <v>4000</v>
      </c>
      <c r="G16" s="47">
        <v>232.12237048458999</v>
      </c>
      <c r="H16" s="46" t="s">
        <v>41</v>
      </c>
      <c r="I16" s="47" t="s">
        <v>41</v>
      </c>
      <c r="J16" s="46" t="s">
        <v>41</v>
      </c>
      <c r="K16" s="47" t="s">
        <v>41</v>
      </c>
      <c r="L16" s="46">
        <v>4969</v>
      </c>
      <c r="M16" s="47">
        <v>214.45991243711001</v>
      </c>
      <c r="N16" s="46">
        <v>7455</v>
      </c>
      <c r="O16" s="47">
        <v>233.00699796625</v>
      </c>
      <c r="P16" s="46" t="s">
        <v>41</v>
      </c>
      <c r="Q16" s="47" t="s">
        <v>41</v>
      </c>
      <c r="R16" s="46">
        <v>9600</v>
      </c>
      <c r="S16" s="47">
        <v>183.10719008046999</v>
      </c>
      <c r="T16" s="46">
        <v>22024</v>
      </c>
      <c r="U16" s="47">
        <v>207.07171719537001</v>
      </c>
    </row>
    <row r="17" spans="1:21" x14ac:dyDescent="0.35">
      <c r="A17" s="45" t="s">
        <v>28</v>
      </c>
      <c r="B17" s="46">
        <v>17587</v>
      </c>
      <c r="C17" s="47">
        <v>195.12452097572</v>
      </c>
      <c r="D17" s="46">
        <v>2995</v>
      </c>
      <c r="E17" s="47">
        <v>163.78928076979</v>
      </c>
      <c r="F17" s="46" t="s">
        <v>41</v>
      </c>
      <c r="G17" s="47" t="s">
        <v>41</v>
      </c>
      <c r="H17" s="46">
        <v>6600</v>
      </c>
      <c r="I17" s="47">
        <v>199.51374049838</v>
      </c>
      <c r="J17" s="46">
        <v>11000</v>
      </c>
      <c r="K17" s="47">
        <v>179.35400617063999</v>
      </c>
      <c r="L17" s="46" t="s">
        <v>41</v>
      </c>
      <c r="M17" s="47" t="s">
        <v>41</v>
      </c>
      <c r="N17" s="46">
        <v>20582</v>
      </c>
      <c r="O17" s="47">
        <v>190.62385270166001</v>
      </c>
      <c r="P17" s="46">
        <v>17600</v>
      </c>
      <c r="Q17" s="47">
        <v>186.91390654354001</v>
      </c>
      <c r="R17" s="46">
        <v>9000</v>
      </c>
      <c r="S17" s="47">
        <v>165.09552893678</v>
      </c>
      <c r="T17" s="46">
        <v>47182</v>
      </c>
      <c r="U17" s="47">
        <v>184.34463061979</v>
      </c>
    </row>
    <row r="18" spans="1:21" x14ac:dyDescent="0.35">
      <c r="A18" s="45" t="s">
        <v>29</v>
      </c>
      <c r="B18" s="46">
        <v>1159979</v>
      </c>
      <c r="C18" s="47">
        <v>156.92320246867001</v>
      </c>
      <c r="D18" s="46">
        <v>427810</v>
      </c>
      <c r="E18" s="47">
        <v>153.77055321788001</v>
      </c>
      <c r="F18" s="46">
        <v>539806</v>
      </c>
      <c r="G18" s="47">
        <v>151.78156453179</v>
      </c>
      <c r="H18" s="46">
        <v>510509</v>
      </c>
      <c r="I18" s="47">
        <v>145.76254724377</v>
      </c>
      <c r="J18" s="46">
        <v>387800</v>
      </c>
      <c r="K18" s="47">
        <v>145.48577294333001</v>
      </c>
      <c r="L18" s="46">
        <v>728419</v>
      </c>
      <c r="M18" s="47">
        <v>166.48483890961</v>
      </c>
      <c r="N18" s="46">
        <v>1399176</v>
      </c>
      <c r="O18" s="47">
        <v>148.99775239032999</v>
      </c>
      <c r="P18" s="46">
        <v>1314309</v>
      </c>
      <c r="Q18" s="47">
        <v>146.5264940388</v>
      </c>
      <c r="R18" s="46">
        <v>886700.01</v>
      </c>
      <c r="S18" s="47">
        <v>151.59429638642001</v>
      </c>
      <c r="T18" s="46">
        <v>4328604.01</v>
      </c>
      <c r="U18" s="47">
        <v>151.72202204922999</v>
      </c>
    </row>
    <row r="19" spans="1:21" x14ac:dyDescent="0.35">
      <c r="A19" s="45" t="s">
        <v>30</v>
      </c>
      <c r="B19" s="46">
        <v>6020</v>
      </c>
      <c r="C19" s="47">
        <v>261.93198119600999</v>
      </c>
      <c r="D19" s="46">
        <v>7009</v>
      </c>
      <c r="E19" s="47">
        <v>277.21804495583001</v>
      </c>
      <c r="F19" s="46" t="s">
        <v>41</v>
      </c>
      <c r="G19" s="47" t="s">
        <v>41</v>
      </c>
      <c r="H19" s="46" t="s">
        <v>41</v>
      </c>
      <c r="I19" s="47" t="s">
        <v>41</v>
      </c>
      <c r="J19" s="46" t="s">
        <v>41</v>
      </c>
      <c r="K19" s="47" t="s">
        <v>41</v>
      </c>
      <c r="L19" s="46">
        <v>6020</v>
      </c>
      <c r="M19" s="47">
        <v>261.93198119600999</v>
      </c>
      <c r="N19" s="46">
        <v>7009</v>
      </c>
      <c r="O19" s="47">
        <v>277.21804495583001</v>
      </c>
      <c r="P19" s="46">
        <v>5500</v>
      </c>
      <c r="Q19" s="47">
        <v>234.19506822794</v>
      </c>
      <c r="R19" s="46">
        <v>6500</v>
      </c>
      <c r="S19" s="47">
        <v>228.11543514893</v>
      </c>
      <c r="T19" s="46">
        <v>25029</v>
      </c>
      <c r="U19" s="47">
        <v>251.33545118130999</v>
      </c>
    </row>
    <row r="20" spans="1:21" x14ac:dyDescent="0.35">
      <c r="A20" s="45" t="s">
        <v>31</v>
      </c>
      <c r="B20" s="46">
        <v>102889</v>
      </c>
      <c r="C20" s="47">
        <v>216.83312016931001</v>
      </c>
      <c r="D20" s="46">
        <v>19827</v>
      </c>
      <c r="E20" s="47">
        <v>220.55239218409</v>
      </c>
      <c r="F20" s="46">
        <v>13000</v>
      </c>
      <c r="G20" s="47">
        <v>206.40353483844001</v>
      </c>
      <c r="H20" s="46">
        <v>32000</v>
      </c>
      <c r="I20" s="47">
        <v>208.07435985139</v>
      </c>
      <c r="J20" s="46">
        <v>20000</v>
      </c>
      <c r="K20" s="47">
        <v>131.11115046278999</v>
      </c>
      <c r="L20" s="46">
        <v>72803</v>
      </c>
      <c r="M20" s="47">
        <v>221.70927674820999</v>
      </c>
      <c r="N20" s="46">
        <v>62913</v>
      </c>
      <c r="O20" s="47">
        <v>210.20743977769001</v>
      </c>
      <c r="P20" s="46">
        <v>73000</v>
      </c>
      <c r="Q20" s="47">
        <v>173.96872675598999</v>
      </c>
      <c r="R20" s="46">
        <v>50900</v>
      </c>
      <c r="S20" s="47">
        <v>154.78916527550001</v>
      </c>
      <c r="T20" s="46">
        <v>259616</v>
      </c>
      <c r="U20" s="47">
        <v>192.37784535445999</v>
      </c>
    </row>
    <row r="21" spans="1:21" x14ac:dyDescent="0.35">
      <c r="A21" s="45" t="s">
        <v>32</v>
      </c>
      <c r="B21" s="46">
        <v>40089</v>
      </c>
      <c r="C21" s="47">
        <v>238.52029462197001</v>
      </c>
      <c r="D21" s="46" t="s">
        <v>41</v>
      </c>
      <c r="E21" s="47" t="s">
        <v>41</v>
      </c>
      <c r="F21" s="46">
        <v>9781</v>
      </c>
      <c r="G21" s="47">
        <v>219.46939659643999</v>
      </c>
      <c r="H21" s="46">
        <v>12310</v>
      </c>
      <c r="I21" s="47">
        <v>228.43962180189001</v>
      </c>
      <c r="J21" s="46">
        <v>8000</v>
      </c>
      <c r="K21" s="47">
        <v>196.74616224529001</v>
      </c>
      <c r="L21" s="46">
        <v>32079</v>
      </c>
      <c r="M21" s="47">
        <v>236.34786256741</v>
      </c>
      <c r="N21" s="46">
        <v>17791</v>
      </c>
      <c r="O21" s="47">
        <v>231.9637556017</v>
      </c>
      <c r="P21" s="46">
        <v>33810</v>
      </c>
      <c r="Q21" s="47">
        <v>202.60010221594001</v>
      </c>
      <c r="R21" s="46">
        <v>41000</v>
      </c>
      <c r="S21" s="47">
        <v>190.07219288703999</v>
      </c>
      <c r="T21" s="46">
        <v>124680</v>
      </c>
      <c r="U21" s="47">
        <v>211.35338164500001</v>
      </c>
    </row>
    <row r="22" spans="1:21" x14ac:dyDescent="0.35">
      <c r="A22" s="45" t="s">
        <v>33</v>
      </c>
      <c r="B22" s="46">
        <v>66507</v>
      </c>
      <c r="C22" s="47">
        <v>217.01991052220001</v>
      </c>
      <c r="D22" s="46">
        <v>7794</v>
      </c>
      <c r="E22" s="47">
        <v>270.22602496011001</v>
      </c>
      <c r="F22" s="46">
        <v>17490</v>
      </c>
      <c r="G22" s="47">
        <v>205.32876932140999</v>
      </c>
      <c r="H22" s="46">
        <v>38000</v>
      </c>
      <c r="I22" s="47">
        <v>207.25289600780999</v>
      </c>
      <c r="J22" s="46" t="s">
        <v>41</v>
      </c>
      <c r="K22" s="47" t="s">
        <v>41</v>
      </c>
      <c r="L22" s="46">
        <v>30839</v>
      </c>
      <c r="M22" s="47">
        <v>201.63321344076999</v>
      </c>
      <c r="N22" s="46">
        <v>60952</v>
      </c>
      <c r="O22" s="47">
        <v>228.25368049893001</v>
      </c>
      <c r="P22" s="46">
        <v>45000</v>
      </c>
      <c r="Q22" s="47">
        <v>210.35625301983001</v>
      </c>
      <c r="R22" s="46">
        <v>39500</v>
      </c>
      <c r="S22" s="47">
        <v>197.14730387858</v>
      </c>
      <c r="T22" s="46">
        <v>176291</v>
      </c>
      <c r="U22" s="47">
        <v>212.05866942820001</v>
      </c>
    </row>
    <row r="23" spans="1:21" x14ac:dyDescent="0.35">
      <c r="A23" s="45" t="s">
        <v>34</v>
      </c>
      <c r="B23" s="46">
        <v>117485.19</v>
      </c>
      <c r="C23" s="47">
        <v>220.34786536329</v>
      </c>
      <c r="D23" s="46">
        <v>29092.1</v>
      </c>
      <c r="E23" s="47">
        <v>215.59999216668999</v>
      </c>
      <c r="F23" s="46">
        <v>44397</v>
      </c>
      <c r="G23" s="47">
        <v>179.93680155668</v>
      </c>
      <c r="H23" s="46">
        <v>38000</v>
      </c>
      <c r="I23" s="47">
        <v>176.67189167468999</v>
      </c>
      <c r="J23" s="46">
        <v>39000</v>
      </c>
      <c r="K23" s="47">
        <v>187.53248579112</v>
      </c>
      <c r="L23" s="46">
        <v>91492.61</v>
      </c>
      <c r="M23" s="47">
        <v>235.35719849723</v>
      </c>
      <c r="N23" s="46">
        <v>99481.68</v>
      </c>
      <c r="O23" s="47">
        <v>187.12065544455001</v>
      </c>
      <c r="P23" s="46">
        <v>99000</v>
      </c>
      <c r="Q23" s="47">
        <v>180.98875975038001</v>
      </c>
      <c r="R23" s="46">
        <v>157000</v>
      </c>
      <c r="S23" s="47">
        <v>174.00232753339</v>
      </c>
      <c r="T23" s="46">
        <v>446974.29</v>
      </c>
      <c r="U23" s="47">
        <v>191.02837923217999</v>
      </c>
    </row>
    <row r="24" spans="1:21" x14ac:dyDescent="0.35">
      <c r="A24" s="45" t="s">
        <v>35</v>
      </c>
      <c r="B24" s="46">
        <v>72</v>
      </c>
      <c r="C24" s="47">
        <v>787.57052638889002</v>
      </c>
      <c r="D24" s="46" t="s">
        <v>41</v>
      </c>
      <c r="E24" s="47" t="s">
        <v>41</v>
      </c>
      <c r="F24" s="46" t="s">
        <v>41</v>
      </c>
      <c r="G24" s="47" t="s">
        <v>41</v>
      </c>
      <c r="H24" s="46">
        <v>36</v>
      </c>
      <c r="I24" s="47">
        <v>829.13130000000001</v>
      </c>
      <c r="J24" s="46" t="s">
        <v>41</v>
      </c>
      <c r="K24" s="47" t="s">
        <v>41</v>
      </c>
      <c r="L24" s="46">
        <v>36</v>
      </c>
      <c r="M24" s="47">
        <v>805.07504166667002</v>
      </c>
      <c r="N24" s="46">
        <v>36</v>
      </c>
      <c r="O24" s="47">
        <v>770.06601111111002</v>
      </c>
      <c r="P24" s="46">
        <v>72</v>
      </c>
      <c r="Q24" s="47">
        <v>828.75435000000004</v>
      </c>
      <c r="R24" s="46">
        <v>36</v>
      </c>
      <c r="S24" s="47">
        <v>826.56330000000003</v>
      </c>
      <c r="T24" s="46">
        <v>180</v>
      </c>
      <c r="U24" s="47">
        <v>811.84261055555999</v>
      </c>
    </row>
    <row r="25" spans="1:21" x14ac:dyDescent="0.35">
      <c r="B25" s="48"/>
      <c r="D25" s="48"/>
      <c r="F25" s="48"/>
      <c r="H25" s="48"/>
      <c r="J25" s="48"/>
      <c r="L25" s="48"/>
      <c r="N25" s="48"/>
      <c r="P25" s="48"/>
      <c r="R25" s="48"/>
      <c r="T25" s="48"/>
    </row>
    <row r="39" outlineLevel="1" x14ac:dyDescent="0.35"/>
    <row r="44" outlineLevel="1" x14ac:dyDescent="0.35"/>
    <row r="46" outlineLevel="1" x14ac:dyDescent="0.35"/>
  </sheetData>
  <mergeCells count="11">
    <mergeCell ref="T2:U2"/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5" orientation="landscape" r:id="rId1"/>
  <customProperties>
    <customPr name="IbpWorksheetKeyString_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2F06-B3BE-431F-9387-4B111096347C}">
  <sheetPr>
    <tabColor theme="5" tint="0.39997558519241921"/>
    <pageSetUpPr fitToPage="1"/>
  </sheetPr>
  <dimension ref="A1:AP21"/>
  <sheetViews>
    <sheetView zoomScaleNormal="100" workbookViewId="0">
      <selection sqref="A1:N1"/>
    </sheetView>
  </sheetViews>
  <sheetFormatPr defaultColWidth="9.1796875" defaultRowHeight="14.5" x14ac:dyDescent="0.35"/>
  <cols>
    <col min="1" max="1" width="10.26953125" customWidth="1"/>
    <col min="2" max="14" width="13.54296875" customWidth="1"/>
    <col min="15" max="15" width="10.26953125" customWidth="1"/>
    <col min="16" max="28" width="13.54296875" customWidth="1"/>
    <col min="29" max="29" width="10.26953125" customWidth="1"/>
    <col min="30" max="42" width="13.54296875" customWidth="1"/>
  </cols>
  <sheetData>
    <row r="1" spans="1:42" ht="26.5" x14ac:dyDescent="0.85">
      <c r="A1" s="66" t="s">
        <v>47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 t="str">
        <f>A1</f>
        <v>Two Year Rail Billings Forecast, by Grade - Nutrien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 t="str">
        <f>A1</f>
        <v>Two Year Rail Billings Forecast, by Grade - Nutrien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</row>
    <row r="2" spans="1:42" s="2" customFormat="1" ht="21.75" customHeight="1" x14ac:dyDescent="0.5">
      <c r="A2" s="49"/>
      <c r="B2" s="70" t="s">
        <v>48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49"/>
      <c r="P2" s="70" t="s">
        <v>49</v>
      </c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49"/>
      <c r="AD2" s="70" t="s">
        <v>50</v>
      </c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1:42" ht="34.5" customHeight="1" x14ac:dyDescent="0.35">
      <c r="A3" s="3"/>
      <c r="B3" s="50">
        <v>43831</v>
      </c>
      <c r="C3" s="50">
        <v>43862</v>
      </c>
      <c r="D3" s="50">
        <v>43891</v>
      </c>
      <c r="E3" s="50">
        <v>43922</v>
      </c>
      <c r="F3" s="50">
        <v>43952</v>
      </c>
      <c r="G3" s="50">
        <v>43983</v>
      </c>
      <c r="H3" s="50">
        <v>44013</v>
      </c>
      <c r="I3" s="50">
        <v>44044</v>
      </c>
      <c r="J3" s="50">
        <v>44075</v>
      </c>
      <c r="K3" s="50">
        <v>44105</v>
      </c>
      <c r="L3" s="50">
        <v>44136</v>
      </c>
      <c r="M3" s="50">
        <v>44166</v>
      </c>
      <c r="N3" s="69" t="s">
        <v>51</v>
      </c>
      <c r="O3" s="3"/>
      <c r="P3" s="50">
        <v>44197</v>
      </c>
      <c r="Q3" s="50">
        <v>44228</v>
      </c>
      <c r="R3" s="50">
        <v>44256</v>
      </c>
      <c r="S3" s="50">
        <v>44287</v>
      </c>
      <c r="T3" s="50">
        <v>44317</v>
      </c>
      <c r="U3" s="50">
        <v>44348</v>
      </c>
      <c r="V3" s="50">
        <v>44378</v>
      </c>
      <c r="W3" s="50">
        <v>44409</v>
      </c>
      <c r="X3" s="50">
        <v>44440</v>
      </c>
      <c r="Y3" s="50">
        <v>44470</v>
      </c>
      <c r="Z3" s="50">
        <v>44501</v>
      </c>
      <c r="AA3" s="50">
        <v>44531</v>
      </c>
      <c r="AB3" s="69" t="s">
        <v>52</v>
      </c>
      <c r="AC3" s="3"/>
      <c r="AD3" s="50">
        <v>44562</v>
      </c>
      <c r="AE3" s="50">
        <v>44593</v>
      </c>
      <c r="AF3" s="50">
        <v>44621</v>
      </c>
      <c r="AG3" s="50">
        <v>44652</v>
      </c>
      <c r="AH3" s="50">
        <v>44682</v>
      </c>
      <c r="AI3" s="51">
        <v>44713</v>
      </c>
      <c r="AJ3" s="51">
        <v>44743</v>
      </c>
      <c r="AK3" s="51">
        <v>44774</v>
      </c>
      <c r="AL3" s="51">
        <v>44805</v>
      </c>
      <c r="AM3" s="51">
        <v>44835</v>
      </c>
      <c r="AN3" s="51">
        <v>44866</v>
      </c>
      <c r="AO3" s="51">
        <v>44896</v>
      </c>
      <c r="AP3" s="69" t="s">
        <v>53</v>
      </c>
    </row>
    <row r="4" spans="1:42" ht="16" x14ac:dyDescent="0.5">
      <c r="A4" s="3"/>
      <c r="B4" s="52" t="s">
        <v>54</v>
      </c>
      <c r="C4" s="52" t="s">
        <v>54</v>
      </c>
      <c r="D4" s="52" t="s">
        <v>54</v>
      </c>
      <c r="E4" s="52" t="s">
        <v>55</v>
      </c>
      <c r="F4" s="52" t="s">
        <v>55</v>
      </c>
      <c r="G4" s="52" t="s">
        <v>55</v>
      </c>
      <c r="H4" s="52" t="s">
        <v>55</v>
      </c>
      <c r="I4" s="52" t="s">
        <v>55</v>
      </c>
      <c r="J4" s="52" t="s">
        <v>55</v>
      </c>
      <c r="K4" s="52" t="s">
        <v>55</v>
      </c>
      <c r="L4" s="52" t="s">
        <v>55</v>
      </c>
      <c r="M4" s="52" t="s">
        <v>55</v>
      </c>
      <c r="N4" s="69"/>
      <c r="O4" s="3"/>
      <c r="P4" s="52" t="s">
        <v>55</v>
      </c>
      <c r="Q4" s="52" t="s">
        <v>55</v>
      </c>
      <c r="R4" s="52" t="s">
        <v>55</v>
      </c>
      <c r="S4" s="52" t="s">
        <v>55</v>
      </c>
      <c r="T4" s="52" t="s">
        <v>55</v>
      </c>
      <c r="U4" s="52" t="s">
        <v>55</v>
      </c>
      <c r="V4" s="52" t="s">
        <v>55</v>
      </c>
      <c r="W4" s="52" t="s">
        <v>55</v>
      </c>
      <c r="X4" s="52" t="s">
        <v>55</v>
      </c>
      <c r="Y4" s="52" t="s">
        <v>55</v>
      </c>
      <c r="Z4" s="52" t="s">
        <v>55</v>
      </c>
      <c r="AA4" s="52" t="s">
        <v>55</v>
      </c>
      <c r="AB4" s="69"/>
      <c r="AC4" s="3"/>
      <c r="AD4" s="52" t="s">
        <v>55</v>
      </c>
      <c r="AE4" s="52" t="s">
        <v>55</v>
      </c>
      <c r="AF4" s="52" t="s">
        <v>55</v>
      </c>
      <c r="AG4" s="52" t="s">
        <v>55</v>
      </c>
      <c r="AH4" s="52" t="s">
        <v>55</v>
      </c>
      <c r="AI4" s="53" t="s">
        <v>55</v>
      </c>
      <c r="AJ4" s="53" t="s">
        <v>55</v>
      </c>
      <c r="AK4" s="53" t="s">
        <v>55</v>
      </c>
      <c r="AL4" s="53" t="s">
        <v>55</v>
      </c>
      <c r="AM4" s="53" t="s">
        <v>55</v>
      </c>
      <c r="AN4" s="53" t="s">
        <v>55</v>
      </c>
      <c r="AO4" s="53" t="s">
        <v>55</v>
      </c>
      <c r="AP4" s="69"/>
    </row>
    <row r="5" spans="1:42" x14ac:dyDescent="0.35">
      <c r="A5" s="42" t="s">
        <v>4</v>
      </c>
      <c r="B5" s="54">
        <f t="shared" ref="B5:M5" si="0">SUM(B6,B13)</f>
        <v>416568.60800000007</v>
      </c>
      <c r="C5" s="54">
        <f t="shared" si="0"/>
        <v>520513.74699999997</v>
      </c>
      <c r="D5" s="54">
        <f t="shared" si="0"/>
        <v>793224.90800000005</v>
      </c>
      <c r="E5" s="54">
        <f t="shared" si="0"/>
        <v>831974.22399999993</v>
      </c>
      <c r="F5" s="54">
        <f t="shared" si="0"/>
        <v>745988.35599999991</v>
      </c>
      <c r="G5" s="54">
        <f t="shared" si="0"/>
        <v>853276</v>
      </c>
      <c r="H5" s="54">
        <f t="shared" si="0"/>
        <v>832085.5</v>
      </c>
      <c r="I5" s="54">
        <f t="shared" si="0"/>
        <v>793242.5</v>
      </c>
      <c r="J5" s="54">
        <f t="shared" si="0"/>
        <v>798512.5</v>
      </c>
      <c r="K5" s="54">
        <f t="shared" si="0"/>
        <v>688418</v>
      </c>
      <c r="L5" s="54">
        <f t="shared" si="0"/>
        <v>390135.5</v>
      </c>
      <c r="M5" s="54">
        <f t="shared" si="0"/>
        <v>314288</v>
      </c>
      <c r="N5" s="55">
        <f>SUM(B5:M5)</f>
        <v>7978227.8429999994</v>
      </c>
      <c r="O5" s="42" t="s">
        <v>4</v>
      </c>
      <c r="P5" s="54">
        <f t="shared" ref="P5:AA5" si="1">SUM(P6,P13)</f>
        <v>509058.44990727573</v>
      </c>
      <c r="Q5" s="54">
        <f t="shared" si="1"/>
        <v>631642.83984863781</v>
      </c>
      <c r="R5" s="54">
        <f t="shared" si="1"/>
        <v>778250.71221548389</v>
      </c>
      <c r="S5" s="54">
        <f t="shared" si="1"/>
        <v>747904.87398730195</v>
      </c>
      <c r="T5" s="54">
        <f t="shared" si="1"/>
        <v>774472.83992592129</v>
      </c>
      <c r="U5" s="54">
        <f t="shared" si="1"/>
        <v>741183.85548571707</v>
      </c>
      <c r="V5" s="54">
        <f t="shared" si="1"/>
        <v>871499.9803311876</v>
      </c>
      <c r="W5" s="54">
        <f t="shared" si="1"/>
        <v>747979.47080956097</v>
      </c>
      <c r="X5" s="54">
        <f t="shared" si="1"/>
        <v>718576.52032695699</v>
      </c>
      <c r="Y5" s="54">
        <f t="shared" si="1"/>
        <v>679379.87391710631</v>
      </c>
      <c r="Z5" s="54">
        <f t="shared" si="1"/>
        <v>630718.10029873438</v>
      </c>
      <c r="AA5" s="54">
        <f t="shared" si="1"/>
        <v>529957.09881291259</v>
      </c>
      <c r="AB5" s="55">
        <f t="shared" ref="AB5:AB13" si="2">SUM(P5:AA5)</f>
        <v>8360624.615866797</v>
      </c>
      <c r="AC5" s="42" t="s">
        <v>4</v>
      </c>
      <c r="AD5" s="54">
        <f>SUM(AD6,AD13)</f>
        <v>509058.44990727573</v>
      </c>
      <c r="AE5" s="54">
        <f>SUM(AE6,AE13)</f>
        <v>631642.83984863781</v>
      </c>
      <c r="AF5" s="54">
        <f>SUM(AF6,AF13)</f>
        <v>778250.71221548389</v>
      </c>
      <c r="AG5" s="54">
        <f t="shared" ref="AG5:AO5" si="3">SUM(AG6,AG13)</f>
        <v>747904.87398730195</v>
      </c>
      <c r="AH5" s="54">
        <f t="shared" si="3"/>
        <v>774472.83992592129</v>
      </c>
      <c r="AI5" s="56">
        <f t="shared" si="3"/>
        <v>0</v>
      </c>
      <c r="AJ5" s="56">
        <f t="shared" si="3"/>
        <v>0</v>
      </c>
      <c r="AK5" s="56">
        <f t="shared" si="3"/>
        <v>0</v>
      </c>
      <c r="AL5" s="56">
        <f t="shared" si="3"/>
        <v>0</v>
      </c>
      <c r="AM5" s="56">
        <f t="shared" si="3"/>
        <v>0</v>
      </c>
      <c r="AN5" s="56">
        <f t="shared" si="3"/>
        <v>0</v>
      </c>
      <c r="AO5" s="56">
        <f t="shared" si="3"/>
        <v>0</v>
      </c>
      <c r="AP5" s="55">
        <f>SUM(AD5:AO5)</f>
        <v>3441329.7158846203</v>
      </c>
    </row>
    <row r="6" spans="1:42" x14ac:dyDescent="0.35">
      <c r="A6" s="43" t="s">
        <v>6</v>
      </c>
      <c r="B6" s="57">
        <f>SUM(B7:B12)</f>
        <v>139635.86800000002</v>
      </c>
      <c r="C6" s="57">
        <f t="shared" ref="C6:M6" si="4">SUM(C7:C12)</f>
        <v>256068.11</v>
      </c>
      <c r="D6" s="57">
        <f t="shared" si="4"/>
        <v>307081.35100000002</v>
      </c>
      <c r="E6" s="57">
        <f t="shared" si="4"/>
        <v>296875.30499999999</v>
      </c>
      <c r="F6" s="57">
        <f t="shared" si="4"/>
        <v>251768.913</v>
      </c>
      <c r="G6" s="57">
        <f t="shared" si="4"/>
        <v>248608</v>
      </c>
      <c r="H6" s="57">
        <f t="shared" si="4"/>
        <v>308330</v>
      </c>
      <c r="I6" s="57">
        <f t="shared" si="4"/>
        <v>300486.5</v>
      </c>
      <c r="J6" s="57">
        <f t="shared" si="4"/>
        <v>400487</v>
      </c>
      <c r="K6" s="57">
        <f t="shared" si="4"/>
        <v>272611.5</v>
      </c>
      <c r="L6" s="57">
        <f t="shared" si="4"/>
        <v>159127.5</v>
      </c>
      <c r="M6" s="57">
        <f t="shared" si="4"/>
        <v>170212</v>
      </c>
      <c r="N6" s="58">
        <f>SUM(B6:M6)</f>
        <v>3111292.0470000003</v>
      </c>
      <c r="O6" s="43" t="s">
        <v>6</v>
      </c>
      <c r="P6" s="57">
        <f>SUM(P7:P12)</f>
        <v>167001.81277552899</v>
      </c>
      <c r="Q6" s="57">
        <f>SUM(Q7:Q12)</f>
        <v>187618.38736585053</v>
      </c>
      <c r="R6" s="57">
        <f>SUM(R7:R12)</f>
        <v>360284.80462052597</v>
      </c>
      <c r="S6" s="57">
        <f t="shared" ref="S6:AA6" si="5">SUM(S7:S12)</f>
        <v>298562.96261165739</v>
      </c>
      <c r="T6" s="57">
        <f t="shared" si="5"/>
        <v>319802.51701690129</v>
      </c>
      <c r="U6" s="57">
        <f t="shared" si="5"/>
        <v>296125.98977572098</v>
      </c>
      <c r="V6" s="57">
        <f t="shared" si="5"/>
        <v>409419.27317653102</v>
      </c>
      <c r="W6" s="57">
        <f t="shared" si="5"/>
        <v>384811.51701690099</v>
      </c>
      <c r="X6" s="57">
        <f t="shared" si="5"/>
        <v>324672.48418482102</v>
      </c>
      <c r="Y6" s="57">
        <f t="shared" si="5"/>
        <v>253006.06049097099</v>
      </c>
      <c r="Z6" s="57">
        <f t="shared" si="5"/>
        <v>308303.52480560401</v>
      </c>
      <c r="AA6" s="57">
        <f t="shared" si="5"/>
        <v>233501.86615898702</v>
      </c>
      <c r="AB6" s="58">
        <f t="shared" si="2"/>
        <v>3543111.2</v>
      </c>
      <c r="AC6" s="43" t="s">
        <v>6</v>
      </c>
      <c r="AD6" s="57">
        <f>SUM(AD7:AD12)</f>
        <v>167001.81277552899</v>
      </c>
      <c r="AE6" s="57">
        <f>SUM(AE7:AE12)</f>
        <v>187618.38736585053</v>
      </c>
      <c r="AF6" s="57">
        <f>SUM(AF7:AF12)</f>
        <v>360284.80462052597</v>
      </c>
      <c r="AG6" s="57">
        <f>SUM(AG7:AG12)</f>
        <v>298562.96261165739</v>
      </c>
      <c r="AH6" s="57">
        <f t="shared" ref="AH6:AO6" si="6">SUM(AH7:AH12)</f>
        <v>319802.51701690129</v>
      </c>
      <c r="AI6" s="59">
        <f t="shared" si="6"/>
        <v>0</v>
      </c>
      <c r="AJ6" s="59">
        <f t="shared" si="6"/>
        <v>0</v>
      </c>
      <c r="AK6" s="59">
        <f t="shared" si="6"/>
        <v>0</v>
      </c>
      <c r="AL6" s="59">
        <f t="shared" si="6"/>
        <v>0</v>
      </c>
      <c r="AM6" s="59">
        <f t="shared" si="6"/>
        <v>0</v>
      </c>
      <c r="AN6" s="59">
        <f t="shared" si="6"/>
        <v>0</v>
      </c>
      <c r="AO6" s="59">
        <f t="shared" si="6"/>
        <v>0</v>
      </c>
      <c r="AP6" s="58">
        <f t="shared" ref="AP6:AP21" si="7">SUM(AD6:AO6)</f>
        <v>1333270.4843904641</v>
      </c>
    </row>
    <row r="7" spans="1:42" x14ac:dyDescent="0.35">
      <c r="A7" s="60" t="s">
        <v>20</v>
      </c>
      <c r="B7" s="61">
        <v>0</v>
      </c>
      <c r="C7" s="61">
        <v>0</v>
      </c>
      <c r="D7" s="61">
        <v>0</v>
      </c>
      <c r="E7" s="61">
        <v>0</v>
      </c>
      <c r="F7" s="61">
        <v>20066.749</v>
      </c>
      <c r="G7" s="61">
        <v>30532.5</v>
      </c>
      <c r="H7" s="61">
        <v>53842</v>
      </c>
      <c r="I7" s="61">
        <v>34983</v>
      </c>
      <c r="J7" s="61">
        <v>20000</v>
      </c>
      <c r="K7" s="61">
        <v>0</v>
      </c>
      <c r="L7" s="61">
        <v>0</v>
      </c>
      <c r="M7" s="61">
        <v>0</v>
      </c>
      <c r="N7" s="62">
        <f>SUM(B7:M7)</f>
        <v>159424.24900000001</v>
      </c>
      <c r="O7" s="60" t="s">
        <v>20</v>
      </c>
      <c r="P7" s="61">
        <v>11168.5</v>
      </c>
      <c r="Q7" s="61">
        <v>20741.5</v>
      </c>
      <c r="R7" s="61">
        <v>6382</v>
      </c>
      <c r="S7" s="61">
        <v>33505.5</v>
      </c>
      <c r="T7" s="61">
        <v>9573</v>
      </c>
      <c r="U7" s="61">
        <v>0</v>
      </c>
      <c r="V7" s="61">
        <v>0</v>
      </c>
      <c r="W7" s="61">
        <v>6382</v>
      </c>
      <c r="X7" s="61">
        <v>27123.5</v>
      </c>
      <c r="Y7" s="61">
        <v>0</v>
      </c>
      <c r="Z7" s="61">
        <v>47865</v>
      </c>
      <c r="AA7" s="61">
        <v>0</v>
      </c>
      <c r="AB7" s="62">
        <f t="shared" si="2"/>
        <v>162741</v>
      </c>
      <c r="AC7" s="60" t="s">
        <v>20</v>
      </c>
      <c r="AD7" s="61">
        <v>11168.5</v>
      </c>
      <c r="AE7" s="61">
        <v>20741.5</v>
      </c>
      <c r="AF7" s="61">
        <v>6382</v>
      </c>
      <c r="AG7" s="61">
        <v>33505.5</v>
      </c>
      <c r="AH7" s="61">
        <v>9573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2">
        <f>SUM(AD7:AO7)</f>
        <v>81370.5</v>
      </c>
    </row>
    <row r="8" spans="1:42" x14ac:dyDescent="0.35">
      <c r="A8" s="60" t="s">
        <v>23</v>
      </c>
      <c r="B8" s="61">
        <v>13983.191999999999</v>
      </c>
      <c r="C8" s="61">
        <v>9742.8009999999995</v>
      </c>
      <c r="D8" s="61">
        <v>31838.498</v>
      </c>
      <c r="E8" s="61">
        <v>0</v>
      </c>
      <c r="F8" s="61">
        <v>2801.252</v>
      </c>
      <c r="G8" s="61">
        <v>33017.5</v>
      </c>
      <c r="H8" s="61">
        <v>0</v>
      </c>
      <c r="I8" s="61">
        <v>18500</v>
      </c>
      <c r="J8" s="61">
        <v>0</v>
      </c>
      <c r="K8" s="61">
        <v>25357.5</v>
      </c>
      <c r="L8" s="61">
        <v>0</v>
      </c>
      <c r="M8" s="61">
        <v>0</v>
      </c>
      <c r="N8" s="62">
        <f>SUM(B8:M8)</f>
        <v>135240.74299999999</v>
      </c>
      <c r="O8" s="60" t="s">
        <v>23</v>
      </c>
      <c r="P8" s="61">
        <v>10000</v>
      </c>
      <c r="Q8" s="61">
        <v>24900</v>
      </c>
      <c r="R8" s="61">
        <v>7000</v>
      </c>
      <c r="S8" s="61">
        <v>6000</v>
      </c>
      <c r="T8" s="61">
        <v>12800</v>
      </c>
      <c r="U8" s="61">
        <v>6000</v>
      </c>
      <c r="V8" s="61">
        <v>0</v>
      </c>
      <c r="W8" s="61">
        <v>24000</v>
      </c>
      <c r="X8" s="61">
        <v>7000</v>
      </c>
      <c r="Y8" s="61">
        <v>0</v>
      </c>
      <c r="Z8" s="61">
        <v>11500</v>
      </c>
      <c r="AA8" s="61">
        <v>12800</v>
      </c>
      <c r="AB8" s="62">
        <f t="shared" si="2"/>
        <v>122000</v>
      </c>
      <c r="AC8" s="60" t="s">
        <v>23</v>
      </c>
      <c r="AD8" s="61">
        <v>10000</v>
      </c>
      <c r="AE8" s="61">
        <v>24900</v>
      </c>
      <c r="AF8" s="61">
        <v>7000</v>
      </c>
      <c r="AG8" s="61">
        <v>6000</v>
      </c>
      <c r="AH8" s="61">
        <v>12800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63">
        <v>0</v>
      </c>
      <c r="AP8" s="62">
        <f>SUM(AD8:AO8)</f>
        <v>60700</v>
      </c>
    </row>
    <row r="9" spans="1:42" x14ac:dyDescent="0.35">
      <c r="A9" s="60" t="s">
        <v>56</v>
      </c>
      <c r="B9" s="61">
        <v>0</v>
      </c>
      <c r="C9" s="61">
        <v>0</v>
      </c>
      <c r="D9" s="61">
        <v>42511.017000000007</v>
      </c>
      <c r="E9" s="61">
        <v>0</v>
      </c>
      <c r="F9" s="61">
        <v>21251.172999999999</v>
      </c>
      <c r="G9" s="61">
        <v>20700</v>
      </c>
      <c r="H9" s="61">
        <v>21217.5</v>
      </c>
      <c r="I9" s="61">
        <v>21217.5</v>
      </c>
      <c r="J9" s="61">
        <v>25978.5</v>
      </c>
      <c r="K9" s="61">
        <v>21217.5</v>
      </c>
      <c r="L9" s="61">
        <v>0</v>
      </c>
      <c r="M9" s="61">
        <v>0</v>
      </c>
      <c r="N9" s="62">
        <f t="shared" ref="N9:N21" si="8">SUM(B9:M9)</f>
        <v>174093.19</v>
      </c>
      <c r="O9" s="60" t="s">
        <v>56</v>
      </c>
      <c r="P9" s="61">
        <v>21000</v>
      </c>
      <c r="Q9" s="61">
        <v>0</v>
      </c>
      <c r="R9" s="61">
        <v>21000</v>
      </c>
      <c r="S9" s="61">
        <v>0</v>
      </c>
      <c r="T9" s="61">
        <v>21000</v>
      </c>
      <c r="U9" s="61">
        <v>0</v>
      </c>
      <c r="V9" s="61">
        <v>21000</v>
      </c>
      <c r="W9" s="61">
        <v>21000</v>
      </c>
      <c r="X9" s="61">
        <v>21000</v>
      </c>
      <c r="Y9" s="61">
        <v>0</v>
      </c>
      <c r="Z9" s="61">
        <v>21000</v>
      </c>
      <c r="AA9" s="61">
        <v>0</v>
      </c>
      <c r="AB9" s="62">
        <f t="shared" si="2"/>
        <v>147000</v>
      </c>
      <c r="AC9" s="60" t="s">
        <v>56</v>
      </c>
      <c r="AD9" s="61">
        <v>21000</v>
      </c>
      <c r="AE9" s="61">
        <v>0</v>
      </c>
      <c r="AF9" s="61">
        <v>21000</v>
      </c>
      <c r="AG9" s="61">
        <v>0</v>
      </c>
      <c r="AH9" s="61">
        <v>21000</v>
      </c>
      <c r="AI9" s="63">
        <v>0</v>
      </c>
      <c r="AJ9" s="63">
        <v>0</v>
      </c>
      <c r="AK9" s="63">
        <v>0</v>
      </c>
      <c r="AL9" s="63">
        <v>0</v>
      </c>
      <c r="AM9" s="63">
        <v>0</v>
      </c>
      <c r="AN9" s="63">
        <v>0</v>
      </c>
      <c r="AO9" s="63">
        <v>0</v>
      </c>
      <c r="AP9" s="62">
        <f t="shared" si="7"/>
        <v>63000</v>
      </c>
    </row>
    <row r="10" spans="1:42" x14ac:dyDescent="0.35">
      <c r="A10" s="60" t="s">
        <v>57</v>
      </c>
      <c r="B10" s="61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2">
        <f>SUM(B10:M10)</f>
        <v>0</v>
      </c>
      <c r="O10" s="60" t="s">
        <v>57</v>
      </c>
      <c r="P10" s="61">
        <v>0</v>
      </c>
      <c r="Q10" s="61">
        <v>0</v>
      </c>
      <c r="R10" s="61">
        <v>0</v>
      </c>
      <c r="S10" s="61">
        <v>0</v>
      </c>
      <c r="T10" s="61">
        <v>0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1">
        <v>0</v>
      </c>
      <c r="AB10" s="62">
        <f t="shared" si="2"/>
        <v>0</v>
      </c>
      <c r="AC10" s="60" t="s">
        <v>57</v>
      </c>
      <c r="AD10" s="61">
        <v>0</v>
      </c>
      <c r="AE10" s="61">
        <v>0</v>
      </c>
      <c r="AF10" s="61">
        <v>0</v>
      </c>
      <c r="AG10" s="61">
        <v>0</v>
      </c>
      <c r="AH10" s="61">
        <v>0</v>
      </c>
      <c r="AI10" s="63">
        <v>0</v>
      </c>
      <c r="AJ10" s="63">
        <v>0</v>
      </c>
      <c r="AK10" s="63">
        <v>0</v>
      </c>
      <c r="AL10" s="63">
        <v>0</v>
      </c>
      <c r="AM10" s="63">
        <v>0</v>
      </c>
      <c r="AN10" s="63">
        <v>0</v>
      </c>
      <c r="AO10" s="63">
        <v>0</v>
      </c>
      <c r="AP10" s="62">
        <f>SUM(AD10:AO10)</f>
        <v>0</v>
      </c>
    </row>
    <row r="11" spans="1:42" x14ac:dyDescent="0.35">
      <c r="A11" s="60" t="s">
        <v>19</v>
      </c>
      <c r="B11" s="61">
        <v>51673.218000000008</v>
      </c>
      <c r="C11" s="61">
        <v>151147.59299999999</v>
      </c>
      <c r="D11" s="61">
        <v>165613.07100000003</v>
      </c>
      <c r="E11" s="61">
        <v>125368.38900000001</v>
      </c>
      <c r="F11" s="61">
        <v>165648.63999999998</v>
      </c>
      <c r="G11" s="61">
        <v>122958</v>
      </c>
      <c r="H11" s="61">
        <v>198529</v>
      </c>
      <c r="I11" s="61">
        <v>146241</v>
      </c>
      <c r="J11" s="61">
        <v>297609.5</v>
      </c>
      <c r="K11" s="61">
        <v>157876</v>
      </c>
      <c r="L11" s="61">
        <v>93532</v>
      </c>
      <c r="M11" s="61">
        <v>106113</v>
      </c>
      <c r="N11" s="62">
        <f>SUM(B11:M11)</f>
        <v>1782309.4109999998</v>
      </c>
      <c r="O11" s="60" t="s">
        <v>19</v>
      </c>
      <c r="P11" s="61">
        <v>62467.912775528996</v>
      </c>
      <c r="Q11" s="61">
        <v>98579.287365850527</v>
      </c>
      <c r="R11" s="61">
        <v>248249.00462052599</v>
      </c>
      <c r="S11" s="61">
        <v>159498.26261165738</v>
      </c>
      <c r="T11" s="61">
        <v>196654.51701690126</v>
      </c>
      <c r="U11" s="61">
        <v>200346.38977572101</v>
      </c>
      <c r="V11" s="61">
        <v>350127.27317653102</v>
      </c>
      <c r="W11" s="61">
        <v>268654.51701690099</v>
      </c>
      <c r="X11" s="61">
        <v>233171.584184821</v>
      </c>
      <c r="Y11" s="61">
        <v>203226.46049097099</v>
      </c>
      <c r="Z11" s="61">
        <v>191561.12480560399</v>
      </c>
      <c r="AA11" s="61">
        <v>162304.26615898701</v>
      </c>
      <c r="AB11" s="62">
        <f t="shared" si="2"/>
        <v>2374840.6</v>
      </c>
      <c r="AC11" s="60" t="s">
        <v>19</v>
      </c>
      <c r="AD11" s="61">
        <v>62467.912775528996</v>
      </c>
      <c r="AE11" s="61">
        <v>98579.287365850527</v>
      </c>
      <c r="AF11" s="61">
        <v>248249.00462052599</v>
      </c>
      <c r="AG11" s="61">
        <v>159498.26261165738</v>
      </c>
      <c r="AH11" s="61">
        <v>196654.51701690126</v>
      </c>
      <c r="AI11" s="63">
        <v>0</v>
      </c>
      <c r="AJ11" s="63">
        <v>0</v>
      </c>
      <c r="AK11" s="63">
        <v>0</v>
      </c>
      <c r="AL11" s="63">
        <v>0</v>
      </c>
      <c r="AM11" s="63">
        <v>0</v>
      </c>
      <c r="AN11" s="63">
        <v>0</v>
      </c>
      <c r="AO11" s="63">
        <v>0</v>
      </c>
      <c r="AP11" s="62">
        <f>SUM(AD11:AO11)</f>
        <v>765448.98439046415</v>
      </c>
    </row>
    <row r="12" spans="1:42" x14ac:dyDescent="0.35">
      <c r="A12" s="60" t="s">
        <v>18</v>
      </c>
      <c r="B12" s="61">
        <v>73979.457999999999</v>
      </c>
      <c r="C12" s="61">
        <v>95177.716</v>
      </c>
      <c r="D12" s="61">
        <v>67118.764999999985</v>
      </c>
      <c r="E12" s="61">
        <v>171506.916</v>
      </c>
      <c r="F12" s="61">
        <v>42001.099000000002</v>
      </c>
      <c r="G12" s="61">
        <v>41400</v>
      </c>
      <c r="H12" s="61">
        <v>34741.5</v>
      </c>
      <c r="I12" s="61">
        <v>79545</v>
      </c>
      <c r="J12" s="61">
        <v>56899</v>
      </c>
      <c r="K12" s="61">
        <v>68160.5</v>
      </c>
      <c r="L12" s="61">
        <v>65595.5</v>
      </c>
      <c r="M12" s="61">
        <v>64099</v>
      </c>
      <c r="N12" s="62">
        <f t="shared" si="8"/>
        <v>860224.45399999991</v>
      </c>
      <c r="O12" s="60" t="s">
        <v>18</v>
      </c>
      <c r="P12" s="61">
        <v>62365.4</v>
      </c>
      <c r="Q12" s="61">
        <v>43397.599999999999</v>
      </c>
      <c r="R12" s="61">
        <v>77653.8</v>
      </c>
      <c r="S12" s="61">
        <v>99559.2</v>
      </c>
      <c r="T12" s="61">
        <v>79775</v>
      </c>
      <c r="U12" s="61">
        <v>89779.6</v>
      </c>
      <c r="V12" s="61">
        <v>38292</v>
      </c>
      <c r="W12" s="61">
        <v>64775</v>
      </c>
      <c r="X12" s="61">
        <v>36377.4</v>
      </c>
      <c r="Y12" s="61">
        <v>49779.6</v>
      </c>
      <c r="Z12" s="61">
        <v>36377.4</v>
      </c>
      <c r="AA12" s="61">
        <v>58397.599999999999</v>
      </c>
      <c r="AB12" s="62">
        <f t="shared" si="2"/>
        <v>736529.6</v>
      </c>
      <c r="AC12" s="60" t="s">
        <v>18</v>
      </c>
      <c r="AD12" s="61">
        <v>62365.4</v>
      </c>
      <c r="AE12" s="61">
        <v>43397.599999999999</v>
      </c>
      <c r="AF12" s="61">
        <v>77653.8</v>
      </c>
      <c r="AG12" s="61">
        <v>99559.2</v>
      </c>
      <c r="AH12" s="61">
        <v>79775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2">
        <f t="shared" si="7"/>
        <v>362751</v>
      </c>
    </row>
    <row r="13" spans="1:42" x14ac:dyDescent="0.35">
      <c r="A13" s="43" t="s">
        <v>7</v>
      </c>
      <c r="B13" s="57">
        <f t="shared" ref="B13:M13" si="9">SUM(B14:B21)</f>
        <v>276932.74000000005</v>
      </c>
      <c r="C13" s="57">
        <f t="shared" si="9"/>
        <v>264445.63699999999</v>
      </c>
      <c r="D13" s="57">
        <f t="shared" si="9"/>
        <v>486143.55700000003</v>
      </c>
      <c r="E13" s="57">
        <f t="shared" si="9"/>
        <v>535098.91899999999</v>
      </c>
      <c r="F13" s="57">
        <f t="shared" si="9"/>
        <v>494219.44299999997</v>
      </c>
      <c r="G13" s="57">
        <f t="shared" si="9"/>
        <v>604668</v>
      </c>
      <c r="H13" s="57">
        <f t="shared" si="9"/>
        <v>523755.5</v>
      </c>
      <c r="I13" s="57">
        <f t="shared" si="9"/>
        <v>492756</v>
      </c>
      <c r="J13" s="57">
        <f t="shared" si="9"/>
        <v>398025.5</v>
      </c>
      <c r="K13" s="57">
        <f t="shared" si="9"/>
        <v>415806.5</v>
      </c>
      <c r="L13" s="57">
        <f t="shared" si="9"/>
        <v>231008</v>
      </c>
      <c r="M13" s="57">
        <f t="shared" si="9"/>
        <v>144076</v>
      </c>
      <c r="N13" s="58">
        <f t="shared" si="8"/>
        <v>4866935.7960000001</v>
      </c>
      <c r="O13" s="43" t="s">
        <v>7</v>
      </c>
      <c r="P13" s="57">
        <f t="shared" ref="P13:AA13" si="10">SUM(P14:P21)</f>
        <v>342056.63713174674</v>
      </c>
      <c r="Q13" s="57">
        <f t="shared" si="10"/>
        <v>444024.45248278731</v>
      </c>
      <c r="R13" s="57">
        <f t="shared" si="10"/>
        <v>417965.90759495785</v>
      </c>
      <c r="S13" s="57">
        <f t="shared" si="10"/>
        <v>449341.91137564462</v>
      </c>
      <c r="T13" s="57">
        <f t="shared" si="10"/>
        <v>454670.32290902006</v>
      </c>
      <c r="U13" s="57">
        <f t="shared" si="10"/>
        <v>445057.86570999603</v>
      </c>
      <c r="V13" s="57">
        <f t="shared" si="10"/>
        <v>462080.70715465664</v>
      </c>
      <c r="W13" s="57">
        <f t="shared" si="10"/>
        <v>363167.95379266003</v>
      </c>
      <c r="X13" s="57">
        <f t="shared" si="10"/>
        <v>393904.03614213597</v>
      </c>
      <c r="Y13" s="57">
        <f t="shared" si="10"/>
        <v>426373.81342613534</v>
      </c>
      <c r="Z13" s="57">
        <f t="shared" si="10"/>
        <v>322414.57549313037</v>
      </c>
      <c r="AA13" s="57">
        <f t="shared" si="10"/>
        <v>296455.23265392554</v>
      </c>
      <c r="AB13" s="58">
        <f t="shared" si="2"/>
        <v>4817513.4158667959</v>
      </c>
      <c r="AC13" s="43" t="s">
        <v>7</v>
      </c>
      <c r="AD13" s="57">
        <f t="shared" ref="AD13:AO13" si="11">SUM(AD14:AD21)</f>
        <v>342056.63713174674</v>
      </c>
      <c r="AE13" s="57">
        <f t="shared" si="11"/>
        <v>444024.45248278731</v>
      </c>
      <c r="AF13" s="57">
        <f t="shared" si="11"/>
        <v>417965.90759495785</v>
      </c>
      <c r="AG13" s="57">
        <f t="shared" si="11"/>
        <v>449341.91137564462</v>
      </c>
      <c r="AH13" s="57">
        <f t="shared" si="11"/>
        <v>454670.32290902006</v>
      </c>
      <c r="AI13" s="59">
        <f t="shared" si="11"/>
        <v>0</v>
      </c>
      <c r="AJ13" s="59">
        <f t="shared" si="11"/>
        <v>0</v>
      </c>
      <c r="AK13" s="59">
        <f t="shared" si="11"/>
        <v>0</v>
      </c>
      <c r="AL13" s="59">
        <f t="shared" si="11"/>
        <v>0</v>
      </c>
      <c r="AM13" s="59">
        <f t="shared" si="11"/>
        <v>0</v>
      </c>
      <c r="AN13" s="59">
        <f t="shared" si="11"/>
        <v>0</v>
      </c>
      <c r="AO13" s="59">
        <f t="shared" si="11"/>
        <v>0</v>
      </c>
      <c r="AP13" s="58">
        <f t="shared" si="7"/>
        <v>2108059.2314941566</v>
      </c>
    </row>
    <row r="14" spans="1:42" x14ac:dyDescent="0.35">
      <c r="A14" s="60" t="s">
        <v>27</v>
      </c>
      <c r="B14" s="61">
        <v>0</v>
      </c>
      <c r="C14" s="61">
        <v>4965.9579999999996</v>
      </c>
      <c r="D14" s="61">
        <v>3459.7370000000001</v>
      </c>
      <c r="E14" s="61">
        <v>0</v>
      </c>
      <c r="F14" s="61">
        <v>0</v>
      </c>
      <c r="G14" s="61">
        <v>4021</v>
      </c>
      <c r="H14" s="61">
        <v>0</v>
      </c>
      <c r="I14" s="61">
        <v>5000</v>
      </c>
      <c r="J14" s="61">
        <v>0</v>
      </c>
      <c r="K14" s="61">
        <v>0</v>
      </c>
      <c r="L14" s="61">
        <v>5510</v>
      </c>
      <c r="M14" s="61">
        <v>0</v>
      </c>
      <c r="N14" s="62">
        <f t="shared" si="8"/>
        <v>22956.695</v>
      </c>
      <c r="O14" s="60" t="s">
        <v>27</v>
      </c>
      <c r="P14" s="61">
        <v>0</v>
      </c>
      <c r="Q14" s="61">
        <v>5000</v>
      </c>
      <c r="R14" s="61">
        <v>0</v>
      </c>
      <c r="S14" s="61">
        <v>5000</v>
      </c>
      <c r="T14" s="61">
        <v>0</v>
      </c>
      <c r="U14" s="61">
        <v>5000</v>
      </c>
      <c r="V14" s="61">
        <v>0</v>
      </c>
      <c r="W14" s="61">
        <v>5500</v>
      </c>
      <c r="X14" s="61">
        <v>0</v>
      </c>
      <c r="Y14" s="61">
        <v>0</v>
      </c>
      <c r="Z14" s="61">
        <v>8000</v>
      </c>
      <c r="AA14" s="61">
        <v>0</v>
      </c>
      <c r="AB14" s="62">
        <v>25500</v>
      </c>
      <c r="AC14" s="60" t="s">
        <v>27</v>
      </c>
      <c r="AD14" s="61">
        <v>0</v>
      </c>
      <c r="AE14" s="61">
        <v>5000</v>
      </c>
      <c r="AF14" s="61">
        <v>0</v>
      </c>
      <c r="AG14" s="61">
        <v>5000</v>
      </c>
      <c r="AH14" s="61">
        <v>0</v>
      </c>
      <c r="AI14" s="63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2">
        <f t="shared" si="7"/>
        <v>10000</v>
      </c>
    </row>
    <row r="15" spans="1:42" x14ac:dyDescent="0.35">
      <c r="A15" s="60" t="s">
        <v>29</v>
      </c>
      <c r="B15" s="61">
        <v>163211.27900000001</v>
      </c>
      <c r="C15" s="61">
        <v>164563.37</v>
      </c>
      <c r="D15" s="61">
        <v>254909.97900000002</v>
      </c>
      <c r="E15" s="61">
        <v>303980.13999999996</v>
      </c>
      <c r="F15" s="61">
        <v>225411.459</v>
      </c>
      <c r="G15" s="61">
        <v>368253.5</v>
      </c>
      <c r="H15" s="61">
        <v>323623</v>
      </c>
      <c r="I15" s="61">
        <v>304429.5</v>
      </c>
      <c r="J15" s="61">
        <v>251278</v>
      </c>
      <c r="K15" s="61">
        <v>257478.5</v>
      </c>
      <c r="L15" s="61">
        <v>82339</v>
      </c>
      <c r="M15" s="61">
        <v>26797</v>
      </c>
      <c r="N15" s="62">
        <f t="shared" si="8"/>
        <v>2726274.727</v>
      </c>
      <c r="O15" s="60" t="s">
        <v>29</v>
      </c>
      <c r="P15" s="61">
        <v>147149.0141559694</v>
      </c>
      <c r="Q15" s="61">
        <v>221134.615696894</v>
      </c>
      <c r="R15" s="61">
        <v>207055.11367282353</v>
      </c>
      <c r="S15" s="61">
        <v>256781.68127389692</v>
      </c>
      <c r="T15" s="61">
        <v>308688.22105943004</v>
      </c>
      <c r="U15" s="61">
        <v>310670.78620936198</v>
      </c>
      <c r="V15" s="61">
        <v>265648.44920149364</v>
      </c>
      <c r="W15" s="61">
        <v>215389.21435058801</v>
      </c>
      <c r="X15" s="61">
        <v>184929.57371918199</v>
      </c>
      <c r="Y15" s="61">
        <v>170018.04918956899</v>
      </c>
      <c r="Z15" s="61">
        <v>133999.088275683</v>
      </c>
      <c r="AA15" s="61">
        <v>123595.1580443662</v>
      </c>
      <c r="AB15" s="62">
        <v>2272758.9648492574</v>
      </c>
      <c r="AC15" s="60" t="s">
        <v>29</v>
      </c>
      <c r="AD15" s="61">
        <v>147149.0141559694</v>
      </c>
      <c r="AE15" s="61">
        <v>221134.615696894</v>
      </c>
      <c r="AF15" s="61">
        <v>207055.11367282353</v>
      </c>
      <c r="AG15" s="61">
        <v>256781.68127389692</v>
      </c>
      <c r="AH15" s="61">
        <v>308688.22105943004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2">
        <f t="shared" si="7"/>
        <v>1140808.6458590138</v>
      </c>
    </row>
    <row r="16" spans="1:42" x14ac:dyDescent="0.35">
      <c r="A16" s="60" t="s">
        <v>35</v>
      </c>
      <c r="B16" s="61">
        <v>0</v>
      </c>
      <c r="C16" s="61">
        <v>0</v>
      </c>
      <c r="D16" s="61">
        <v>0</v>
      </c>
      <c r="E16" s="61">
        <v>36</v>
      </c>
      <c r="F16" s="61">
        <v>36</v>
      </c>
      <c r="G16" s="61">
        <v>36</v>
      </c>
      <c r="H16" s="61">
        <v>0</v>
      </c>
      <c r="I16" s="61">
        <v>0</v>
      </c>
      <c r="J16" s="61">
        <v>36</v>
      </c>
      <c r="K16" s="61">
        <v>0</v>
      </c>
      <c r="L16" s="61">
        <v>0</v>
      </c>
      <c r="M16" s="61">
        <v>36</v>
      </c>
      <c r="N16" s="62">
        <f t="shared" si="8"/>
        <v>180</v>
      </c>
      <c r="O16" s="60" t="s">
        <v>35</v>
      </c>
      <c r="P16" s="61">
        <v>0</v>
      </c>
      <c r="Q16" s="61">
        <v>0</v>
      </c>
      <c r="R16" s="61">
        <v>36</v>
      </c>
      <c r="S16" s="61">
        <v>0</v>
      </c>
      <c r="T16" s="61">
        <v>0</v>
      </c>
      <c r="U16" s="61">
        <v>36</v>
      </c>
      <c r="V16" s="61">
        <v>0</v>
      </c>
      <c r="W16" s="61">
        <v>0</v>
      </c>
      <c r="X16" s="61">
        <v>36</v>
      </c>
      <c r="Y16" s="61">
        <v>0</v>
      </c>
      <c r="Z16" s="61">
        <v>0</v>
      </c>
      <c r="AA16" s="61">
        <v>36</v>
      </c>
      <c r="AB16" s="62">
        <v>144</v>
      </c>
      <c r="AC16" s="60" t="s">
        <v>35</v>
      </c>
      <c r="AD16" s="61">
        <v>0</v>
      </c>
      <c r="AE16" s="61">
        <v>0</v>
      </c>
      <c r="AF16" s="61">
        <v>36</v>
      </c>
      <c r="AG16" s="61">
        <v>0</v>
      </c>
      <c r="AH16" s="61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2">
        <f t="shared" si="7"/>
        <v>36</v>
      </c>
    </row>
    <row r="17" spans="1:42" x14ac:dyDescent="0.35">
      <c r="A17" s="60" t="s">
        <v>33</v>
      </c>
      <c r="B17" s="61">
        <v>14562.477999999999</v>
      </c>
      <c r="C17" s="61">
        <v>19140.883000000002</v>
      </c>
      <c r="D17" s="61">
        <v>22586.215</v>
      </c>
      <c r="E17" s="61">
        <v>36119.077000000005</v>
      </c>
      <c r="F17" s="61">
        <v>54045.413</v>
      </c>
      <c r="G17" s="61">
        <v>28462.5</v>
      </c>
      <c r="H17" s="61">
        <v>45668</v>
      </c>
      <c r="I17" s="61">
        <v>30635.5</v>
      </c>
      <c r="J17" s="61">
        <v>25668</v>
      </c>
      <c r="K17" s="61">
        <v>14142</v>
      </c>
      <c r="L17" s="61">
        <v>9642</v>
      </c>
      <c r="M17" s="61">
        <v>33342</v>
      </c>
      <c r="N17" s="62">
        <f t="shared" si="8"/>
        <v>334014.06599999999</v>
      </c>
      <c r="O17" s="60" t="s">
        <v>33</v>
      </c>
      <c r="P17" s="61">
        <v>20000</v>
      </c>
      <c r="Q17" s="61">
        <v>35300</v>
      </c>
      <c r="R17" s="61">
        <v>30500</v>
      </c>
      <c r="S17" s="61">
        <v>36000</v>
      </c>
      <c r="T17" s="61">
        <v>18600</v>
      </c>
      <c r="U17" s="61">
        <v>10000</v>
      </c>
      <c r="V17" s="61">
        <v>20000</v>
      </c>
      <c r="W17" s="61">
        <v>27700</v>
      </c>
      <c r="X17" s="61">
        <v>38000</v>
      </c>
      <c r="Y17" s="61">
        <v>21000</v>
      </c>
      <c r="Z17" s="61">
        <v>30500</v>
      </c>
      <c r="AA17" s="61">
        <v>19200</v>
      </c>
      <c r="AB17" s="62">
        <v>296800</v>
      </c>
      <c r="AC17" s="60" t="s">
        <v>33</v>
      </c>
      <c r="AD17" s="61">
        <v>20000</v>
      </c>
      <c r="AE17" s="61">
        <v>35300</v>
      </c>
      <c r="AF17" s="61">
        <v>30500</v>
      </c>
      <c r="AG17" s="61">
        <v>36000</v>
      </c>
      <c r="AH17" s="61">
        <v>18600</v>
      </c>
      <c r="AI17" s="63">
        <v>0</v>
      </c>
      <c r="AJ17" s="63">
        <v>0</v>
      </c>
      <c r="AK17" s="63">
        <v>0</v>
      </c>
      <c r="AL17" s="63">
        <v>0</v>
      </c>
      <c r="AM17" s="63">
        <v>0</v>
      </c>
      <c r="AN17" s="63">
        <v>0</v>
      </c>
      <c r="AO17" s="63">
        <v>0</v>
      </c>
      <c r="AP17" s="62">
        <f t="shared" si="7"/>
        <v>140400</v>
      </c>
    </row>
    <row r="18" spans="1:42" x14ac:dyDescent="0.35">
      <c r="A18" s="60" t="s">
        <v>31</v>
      </c>
      <c r="B18" s="61">
        <v>22934.787</v>
      </c>
      <c r="C18" s="61">
        <v>17645.205999999998</v>
      </c>
      <c r="D18" s="61">
        <v>28845.774999999998</v>
      </c>
      <c r="E18" s="61">
        <v>24800.032999999999</v>
      </c>
      <c r="F18" s="61">
        <v>29053.535000000003</v>
      </c>
      <c r="G18" s="61">
        <v>29808</v>
      </c>
      <c r="H18" s="61">
        <v>20000</v>
      </c>
      <c r="I18" s="61">
        <v>26289</v>
      </c>
      <c r="J18" s="61">
        <v>9418.5</v>
      </c>
      <c r="K18" s="61">
        <v>33120</v>
      </c>
      <c r="L18" s="61">
        <v>0</v>
      </c>
      <c r="M18" s="61">
        <v>12937.5</v>
      </c>
      <c r="N18" s="62">
        <f t="shared" si="8"/>
        <v>254852.33600000001</v>
      </c>
      <c r="O18" s="60" t="s">
        <v>31</v>
      </c>
      <c r="P18" s="61">
        <v>30000</v>
      </c>
      <c r="Q18" s="61">
        <v>28300</v>
      </c>
      <c r="R18" s="61">
        <v>23700</v>
      </c>
      <c r="S18" s="61">
        <v>30000</v>
      </c>
      <c r="T18" s="61">
        <v>35500</v>
      </c>
      <c r="U18" s="61">
        <v>20000</v>
      </c>
      <c r="V18" s="61">
        <v>20000</v>
      </c>
      <c r="W18" s="61">
        <v>19200</v>
      </c>
      <c r="X18" s="61">
        <v>10000</v>
      </c>
      <c r="Y18" s="61">
        <v>31000</v>
      </c>
      <c r="Z18" s="61">
        <v>0</v>
      </c>
      <c r="AA18" s="61">
        <v>35500</v>
      </c>
      <c r="AB18" s="62">
        <v>283200</v>
      </c>
      <c r="AC18" s="60" t="s">
        <v>31</v>
      </c>
      <c r="AD18" s="61">
        <v>30000</v>
      </c>
      <c r="AE18" s="61">
        <v>28300</v>
      </c>
      <c r="AF18" s="61">
        <v>23700</v>
      </c>
      <c r="AG18" s="61">
        <v>30000</v>
      </c>
      <c r="AH18" s="61">
        <v>35500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2">
        <f t="shared" si="7"/>
        <v>147500</v>
      </c>
    </row>
    <row r="19" spans="1:42" x14ac:dyDescent="0.35">
      <c r="A19" s="60" t="s">
        <v>28</v>
      </c>
      <c r="B19" s="61">
        <v>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2">
        <f>SUM(B19:M19)</f>
        <v>0</v>
      </c>
      <c r="O19" s="60" t="s">
        <v>28</v>
      </c>
      <c r="P19" s="61">
        <v>0</v>
      </c>
      <c r="Q19" s="61">
        <v>0</v>
      </c>
      <c r="R19" s="61">
        <v>0</v>
      </c>
      <c r="S19" s="61">
        <v>0</v>
      </c>
      <c r="T19" s="61">
        <v>0</v>
      </c>
      <c r="U19" s="61">
        <v>0</v>
      </c>
      <c r="V19" s="61">
        <v>0</v>
      </c>
      <c r="W19" s="61">
        <v>0</v>
      </c>
      <c r="X19" s="61">
        <v>0</v>
      </c>
      <c r="Y19" s="61">
        <v>0</v>
      </c>
      <c r="Z19" s="61">
        <v>0</v>
      </c>
      <c r="AA19" s="61">
        <v>0</v>
      </c>
      <c r="AB19" s="62">
        <v>0</v>
      </c>
      <c r="AC19" s="60" t="s">
        <v>28</v>
      </c>
      <c r="AD19" s="61">
        <v>0</v>
      </c>
      <c r="AE19" s="61">
        <v>0</v>
      </c>
      <c r="AF19" s="61">
        <v>0</v>
      </c>
      <c r="AG19" s="61">
        <v>0</v>
      </c>
      <c r="AH19" s="61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2">
        <f>SUM(AD19:AO19)</f>
        <v>0</v>
      </c>
    </row>
    <row r="20" spans="1:42" x14ac:dyDescent="0.35">
      <c r="A20" s="60" t="s">
        <v>58</v>
      </c>
      <c r="B20" s="61">
        <v>9208.4670000000006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2">
        <f t="shared" si="8"/>
        <v>9208.4670000000006</v>
      </c>
      <c r="O20" s="60" t="s">
        <v>58</v>
      </c>
      <c r="P20" s="61">
        <v>0</v>
      </c>
      <c r="Q20" s="61">
        <v>0</v>
      </c>
      <c r="R20" s="61">
        <v>0</v>
      </c>
      <c r="S20" s="61">
        <v>0</v>
      </c>
      <c r="T20" s="61">
        <v>0</v>
      </c>
      <c r="U20" s="61">
        <v>0</v>
      </c>
      <c r="V20" s="61">
        <v>0</v>
      </c>
      <c r="W20" s="61">
        <v>0</v>
      </c>
      <c r="X20" s="61">
        <v>0</v>
      </c>
      <c r="Y20" s="61">
        <v>0</v>
      </c>
      <c r="Z20" s="61">
        <v>0</v>
      </c>
      <c r="AA20" s="61">
        <v>0</v>
      </c>
      <c r="AB20" s="62">
        <v>0</v>
      </c>
      <c r="AC20" s="60" t="s">
        <v>58</v>
      </c>
      <c r="AD20" s="61">
        <v>0</v>
      </c>
      <c r="AE20" s="61">
        <v>0</v>
      </c>
      <c r="AF20" s="61">
        <v>0</v>
      </c>
      <c r="AG20" s="61">
        <v>0</v>
      </c>
      <c r="AH20" s="61">
        <v>0</v>
      </c>
      <c r="AI20" s="63">
        <v>0</v>
      </c>
      <c r="AJ20" s="63">
        <v>0</v>
      </c>
      <c r="AK20" s="63">
        <v>0</v>
      </c>
      <c r="AL20" s="63">
        <v>0</v>
      </c>
      <c r="AM20" s="63">
        <v>0</v>
      </c>
      <c r="AN20" s="63">
        <v>0</v>
      </c>
      <c r="AO20" s="63">
        <v>0</v>
      </c>
      <c r="AP20" s="62">
        <f t="shared" si="7"/>
        <v>0</v>
      </c>
    </row>
    <row r="21" spans="1:42" x14ac:dyDescent="0.35">
      <c r="A21" s="60" t="s">
        <v>25</v>
      </c>
      <c r="B21" s="61">
        <v>67015.729000000007</v>
      </c>
      <c r="C21" s="61">
        <v>58130.22</v>
      </c>
      <c r="D21" s="61">
        <v>176341.851</v>
      </c>
      <c r="E21" s="61">
        <v>170163.66899999999</v>
      </c>
      <c r="F21" s="61">
        <v>185673.03599999996</v>
      </c>
      <c r="G21" s="61">
        <v>174087</v>
      </c>
      <c r="H21" s="61">
        <v>134464.5</v>
      </c>
      <c r="I21" s="61">
        <v>126402</v>
      </c>
      <c r="J21" s="61">
        <v>111625</v>
      </c>
      <c r="K21" s="61">
        <v>111066</v>
      </c>
      <c r="L21" s="61">
        <v>133517</v>
      </c>
      <c r="M21" s="61">
        <v>70963.5</v>
      </c>
      <c r="N21" s="62">
        <f t="shared" si="8"/>
        <v>1519449.5049999999</v>
      </c>
      <c r="O21" s="60" t="s">
        <v>25</v>
      </c>
      <c r="P21" s="61">
        <v>144907.62297577734</v>
      </c>
      <c r="Q21" s="61">
        <v>154289.83678589333</v>
      </c>
      <c r="R21" s="61">
        <v>156674.79392213433</v>
      </c>
      <c r="S21" s="61">
        <v>121560.2301017477</v>
      </c>
      <c r="T21" s="61">
        <v>91882.101849590006</v>
      </c>
      <c r="U21" s="61">
        <v>99351.079500634034</v>
      </c>
      <c r="V21" s="61">
        <v>156432.257953163</v>
      </c>
      <c r="W21" s="61">
        <v>95378.739442071994</v>
      </c>
      <c r="X21" s="61">
        <v>160938.46242295401</v>
      </c>
      <c r="Y21" s="61">
        <v>204355.76423656635</v>
      </c>
      <c r="Z21" s="61">
        <v>149915.48721744734</v>
      </c>
      <c r="AA21" s="61">
        <v>118124.07460955932</v>
      </c>
      <c r="AB21" s="62">
        <v>1873810.451017539</v>
      </c>
      <c r="AC21" s="60" t="s">
        <v>25</v>
      </c>
      <c r="AD21" s="61">
        <v>144907.62297577734</v>
      </c>
      <c r="AE21" s="61">
        <v>154289.83678589333</v>
      </c>
      <c r="AF21" s="61">
        <v>156674.79392213433</v>
      </c>
      <c r="AG21" s="61">
        <v>121560.2301017477</v>
      </c>
      <c r="AH21" s="61">
        <v>91882.101849590006</v>
      </c>
      <c r="AI21" s="63">
        <v>0</v>
      </c>
      <c r="AJ21" s="63">
        <v>0</v>
      </c>
      <c r="AK21" s="63">
        <v>0</v>
      </c>
      <c r="AL21" s="63">
        <v>0</v>
      </c>
      <c r="AM21" s="63">
        <v>0</v>
      </c>
      <c r="AN21" s="63">
        <v>0</v>
      </c>
      <c r="AO21" s="63">
        <v>0</v>
      </c>
      <c r="AP21" s="62">
        <f t="shared" si="7"/>
        <v>669314.58563514263</v>
      </c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B2F2C4BDC43241B713830B591D0982" ma:contentTypeVersion="12" ma:contentTypeDescription="Create a new document." ma:contentTypeScope="" ma:versionID="dcca2534df89f660edbabe0c325f0c16">
  <xsd:schema xmlns:xsd="http://www.w3.org/2001/XMLSchema" xmlns:xs="http://www.w3.org/2001/XMLSchema" xmlns:p="http://schemas.microsoft.com/office/2006/metadata/properties" xmlns:ns2="3a50a144-d77b-4747-b2dc-a6f6391df5a9" xmlns:ns3="2b0687b9-64c9-4187-a173-a9a026029f2d" targetNamespace="http://schemas.microsoft.com/office/2006/metadata/properties" ma:root="true" ma:fieldsID="d1e23fd31d2856da218abdbc7e2443d3" ns2:_="" ns3:_="">
    <xsd:import namespace="3a50a144-d77b-4747-b2dc-a6f6391df5a9"/>
    <xsd:import namespace="2b0687b9-64c9-4187-a173-a9a026029f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0a144-d77b-4747-b2dc-a6f6391df5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687b9-64c9-4187-a173-a9a026029f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0A56AC-4632-4864-AB1A-1CD983926F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5A9B6EF-C32E-426A-B6CC-80F87C7BEB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BAF839-3B6A-4E7E-A0C4-794673B20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50a144-d77b-4747-b2dc-a6f6391df5a9"/>
    <ds:schemaRef ds:uri="2b0687b9-64c9-4187-a173-a9a026029f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Region</vt:lpstr>
      <vt:lpstr>Country</vt:lpstr>
      <vt:lpstr>Grade</vt:lpstr>
      <vt:lpstr>Rail Billings - Nutrien</vt:lpstr>
      <vt:lpstr>Country!Print_Area</vt:lpstr>
      <vt:lpstr>Grade!Print_Area</vt:lpstr>
      <vt:lpstr>Region!Print_Area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2020-03-05T16:14:59Z</dcterms:created>
  <dcterms:modified xsi:type="dcterms:W3CDTF">2022-06-28T16:21:44Z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0x0101005AB2F2C4BDC43241B713830B591D0982</vt:lpwstr>
  </property>
</Properties>
</file>