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22/"/>
    </mc:Choice>
  </mc:AlternateContent>
  <xr:revisionPtr revIDLastSave="25" documentId="8_{6DE7E01B-6CC1-4BA5-9347-B297D5CE4962}" xr6:coauthVersionLast="47" xr6:coauthVersionMax="47" xr10:uidLastSave="{406F22E5-C936-4EE9-93E5-F7E31189DA43}"/>
  <bookViews>
    <workbookView xWindow="-28920" yWindow="-120" windowWidth="29040" windowHeight="15840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02" r:id="rId5"/>
    <sheet name="Country" sheetId="103" r:id="rId6"/>
    <sheet name="Grade" sheetId="104" r:id="rId7"/>
    <sheet name="Rail Billings - Nutrien" sheetId="106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<sst xmlns="http://schemas.openxmlformats.org/spreadsheetml/2006/main" count="739" uniqueCount="155">
  <si>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</si>
  <si>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</si>
  <si>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</si>
  <si>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</si>
  <si>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</si>
  <si>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</si>
  <si>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</si>
  <si>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</si>
  <si>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</si>
  <si>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</si>
  <si>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</si>
  <si>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</si>
  <si>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</si>
  <si>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</si>
  <si>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</si>
  <si>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</si>
  <si>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</si>
  <si>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</si>
  <si>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</si>
  <si>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</si>
  <si>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</si>
  <si>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</si>
  <si>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</si>
  <si>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</si>
  <si>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</si>
  <si>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</si>
  <si>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</si>
  <si>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</si>
  <si>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</si>
  <si>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</si>
  <si>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</si>
  <si>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</si>
  <si>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</si>
  <si>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</si>
  <si>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</si>
  <si>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</si>
  <si>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</si>
  <si>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</si>
  <si>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</si>
  <si>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</si>
  <si>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</si>
  <si>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</si>
  <si>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</si>
  <si>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</si>
  <si>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</si>
  <si>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</si>
  <si>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</si>
  <si>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</si>
  <si>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</si>
  <si>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</si>
  <si>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</si>
  <si>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</si>
  <si>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</si>
  <si>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</si>
  <si>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</si>
  <si>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</si>
  <si>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</si>
  <si>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</si>
  <si>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</si>
  <si>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</si>
  <si>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</si>
  <si>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</si>
  <si>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</si>
  <si>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</si>
  <si>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</si>
  <si>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</si>
  <si>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</si>
  <si>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</si>
  <si>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</si>
  <si>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</si>
  <si>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</si>
  <si>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</si>
  <si>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</si>
  <si>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</si>
  <si>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</si>
  <si>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</si>
  <si>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</si>
  <si>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</si>
  <si>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</si>
  <si>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</si>
  <si>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</si>
  <si>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</si>
  <si>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</si>
  <si>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</si>
  <si>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</si>
  <si>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</si>
  <si>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</si>
  <si>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</si>
  <si>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</si>
  <si>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</si>
  <si>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</si>
  <si>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</si>
  <si>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</si>
  <si>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</si>
  <si>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</si>
  <si>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</si>
  <si>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</si>
  <si>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</si>
  <si>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</si>
  <si>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</si>
  <si>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</si>
  <si>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</si>
  <si>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</si>
  <si>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</si>
  <si>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</si>
  <si>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</si>
  <si>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</si>
  <si>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</si>
  <si>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</si>
  <si>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</si>
  <si>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</si>
  <si>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</si>
  <si>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</si>
  <si>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</si>
  <si>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</si>
  <si>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</si>
  <si>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</si>
  <si>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</si>
  <si>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</si>
  <si>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</si>
  <si>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</si>
  <si>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</si>
  <si>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</si>
  <si>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</si>
  <si>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</si>
  <si>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</si>
  <si>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</si>
  <si>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</si>
  <si>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</si>
  <si>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</si>
  <si>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</si>
  <si>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Total 
2023</t>
  </si>
  <si>
    <t>2023 Forecasted Rail Billings (MT)</t>
  </si>
  <si>
    <t>2021 
Forecast</t>
  </si>
  <si>
    <t>Qtr 4 2021 
Forecast</t>
  </si>
  <si>
    <t xml:space="preserve">      MALW</t>
  </si>
  <si>
    <t>Malaysia</t>
  </si>
  <si>
    <t xml:space="preserve">      INDO</t>
  </si>
  <si>
    <t>Indonesia</t>
  </si>
  <si>
    <t>December-21
 Forecast</t>
  </si>
  <si>
    <t>December-21 
Forecast</t>
  </si>
  <si>
    <t>Actuals</t>
  </si>
  <si>
    <t xml:space="preserve">Actuals </t>
  </si>
  <si>
    <t>January-22
 Forecast</t>
  </si>
  <si>
    <t>January-22 
Forecast</t>
  </si>
  <si>
    <t>February-22
 Forecast</t>
  </si>
  <si>
    <t>February-22 
Forecast</t>
  </si>
  <si>
    <t>Qtr 1 2022
Forecast</t>
  </si>
  <si>
    <t>Qtr 3 2021
Actuals</t>
  </si>
  <si>
    <t>Qtr 2 2021 
Actuals</t>
  </si>
  <si>
    <t>Qtr 1 2021 
Actuals</t>
  </si>
  <si>
    <t>March-22
 Forecast</t>
  </si>
  <si>
    <t>November-21 YTD
 Actual</t>
  </si>
  <si>
    <t>March-22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</si>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</sst>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32" fillId="0" borderId="0" xfId="0" applyFont="1"/>
    <xf numFmtId="0" fontId="21" fillId="0" borderId="0" xfId="0" applyFont="1" applyAlignment="1">
      <alignment horizontal="left"/>
    </xf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664062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6640625" style="141" customWidth="1"/>
    <col min="13" max="13" width="11.33203125" style="141" bestFit="1" customWidth="1"/>
    <col min="14" max="14" width="10.5546875" style="141" bestFit="1" customWidth="1"/>
    <col min="15" max="17" width="8.6640625" style="141" customWidth="1"/>
    <col min="18" max="16384" width="9.109375" style="141"/>
  </cols>
  <sheetData>
    <row r="1" spans="1:17" ht="27" x14ac:dyDescent="0.75">
      <c r="A1" s="176" t="s">
        <v>130</v>
      </c>
      <c r="B1" s="176"/>
      <c r="C1" s="176"/>
      <c r="D1" s="176"/>
      <c r="E1" s="176"/>
      <c r="F1" s="176"/>
      <c r="G1" s="176"/>
      <c r="H1" s="176"/>
      <c r="I1" s="176"/>
      <c r="J1" s="176"/>
      <c r="M1" s="141" t="s">
        <v>129</v>
      </c>
    </row>
    <row r="2" spans="1:17" s="6" customFormat="1" ht="37.5" customHeight="1" x14ac:dyDescent="0.45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3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77" t="s">
        <v>111</v>
      </c>
      <c r="M9" s="178"/>
      <c r="N9" s="178"/>
      <c r="O9" s="178"/>
      <c r="P9" s="178"/>
      <c r="Q9" s="179"/>
    </row>
    <row r="10" spans="1:17" s="145" customFormat="1" hidden="1" outlineLevel="1" x14ac:dyDescent="0.3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115</v>
      </c>
      <c r="G47" s="137"/>
    </row>
    <row r="48" spans="1:17" x14ac:dyDescent="0.3">
      <c r="G48" s="137"/>
    </row>
    <row r="50" spans="1:6" x14ac:dyDescent="0.3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EpmWorksheetKeyString_GUID" r:id="rId2"/>
    <customPr name="QAA_DRILLPATH_NODE_ID" r:id="rId3"/>
    <customPr name="REPORT_C2UN_CONVERTER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6640625" style="78" customWidth="1"/>
    <col min="5" max="5" width="14.6640625" style="78" customWidth="1"/>
    <col min="6" max="6" width="11.6640625" style="78" customWidth="1"/>
    <col min="7" max="7" width="14.6640625" style="78" customWidth="1"/>
    <col min="8" max="8" width="11.6640625" style="78" customWidth="1"/>
    <col min="9" max="9" width="14.6640625" style="78" customWidth="1"/>
    <col min="10" max="10" width="11.6640625" style="78" customWidth="1"/>
    <col min="11" max="11" width="14.6640625" style="78" customWidth="1"/>
    <col min="12" max="12" width="11.6640625" style="78" customWidth="1"/>
    <col min="13" max="13" width="14.6640625" style="78" customWidth="1"/>
    <col min="14" max="14" width="11.6640625" style="78" customWidth="1"/>
    <col min="15" max="15" width="14.6640625" style="78" customWidth="1"/>
    <col min="16" max="16" width="11.6640625" style="78" customWidth="1"/>
    <col min="17" max="17" width="14.6640625" style="78" customWidth="1"/>
    <col min="18" max="18" width="11.6640625" style="78" customWidth="1"/>
    <col min="19" max="19" width="14.6640625" style="78" customWidth="1"/>
    <col min="20" max="20" width="11.6640625" style="78" customWidth="1"/>
    <col min="21" max="21" width="14.664062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6" t="s">
        <v>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</row>
    <row r="2" spans="1:30" s="6" customFormat="1" ht="37.5" customHeight="1" x14ac:dyDescent="0.45">
      <c r="A2" s="94"/>
      <c r="B2" s="94"/>
      <c r="C2" s="94"/>
      <c r="D2" s="181" t="e">
        <f>CONCATENATE(#REF!," YTD","
 Actual")</f>
        <v>#REF!</v>
      </c>
      <c r="E2" s="181"/>
      <c r="F2" s="181" t="e">
        <f>CONCATENATE(#REF!,"
 Forecast")</f>
        <v>#REF!</v>
      </c>
      <c r="G2" s="181"/>
      <c r="H2" s="181" t="e">
        <f>CONCATENATE(#REF!,"
 Forecast")</f>
        <v>#REF!</v>
      </c>
      <c r="I2" s="181"/>
      <c r="J2" s="181" t="e">
        <f>CONCATENATE(#REF!,"
 Forecast")</f>
        <v>#REF!</v>
      </c>
      <c r="K2" s="181"/>
      <c r="L2" s="181" t="e">
        <f>CONCATENATE("Qtr 1 ",#REF!," 
Actual")</f>
        <v>#REF!</v>
      </c>
      <c r="M2" s="181"/>
      <c r="N2" s="181" t="e">
        <f>CONCATENATE("Qtr 2 ",#REF!," 
Actual")</f>
        <v>#REF!</v>
      </c>
      <c r="O2" s="181"/>
      <c r="P2" s="181" t="e">
        <f>CONCATENATE("Qtr 3 ",#REF!," 
Actual")</f>
        <v>#REF!</v>
      </c>
      <c r="Q2" s="181"/>
      <c r="R2" s="181" t="e">
        <f>CONCATENATE("Qtr 4 ",#REF!," 
Forecast")</f>
        <v>#REF!</v>
      </c>
      <c r="S2" s="181"/>
      <c r="T2" s="181" t="e">
        <f>CONCATENATE(#REF!," 
Forecast")</f>
        <v>#REF!</v>
      </c>
      <c r="U2" s="181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2"/>
      <c r="Z3" s="182"/>
      <c r="AA3" s="182"/>
      <c r="AB3" s="182"/>
      <c r="AC3" s="182"/>
      <c r="AD3" s="182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0" t="s">
        <v>66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1" t="e">
        <f>CONCATENATE(#REF!,"
 Forecast")</f>
        <v>#REF!</v>
      </c>
      <c r="E39" s="181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0" t="s">
        <v>66</v>
      </c>
      <c r="B58" s="180"/>
      <c r="C58" s="180"/>
      <c r="D58" s="180"/>
      <c r="E58" s="180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EpmWorksheetKeyString_GUID" r:id="rId2"/>
    <customPr name="QAA_DRILLPATH_NODE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6" t="s">
        <v>62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</row>
    <row r="2" spans="1:30" s="6" customFormat="1" ht="37.5" customHeight="1" x14ac:dyDescent="0.45">
      <c r="A2" s="94"/>
      <c r="B2" s="102"/>
      <c r="C2" s="94"/>
      <c r="D2" s="181" t="e">
        <f>CONCATENATE(#REF!," YTD","
 Actual")</f>
        <v>#REF!</v>
      </c>
      <c r="E2" s="181"/>
      <c r="F2" s="181" t="e">
        <f>CONCATENATE(#REF!,"
 Forecast")</f>
        <v>#REF!</v>
      </c>
      <c r="G2" s="181"/>
      <c r="H2" s="181" t="e">
        <f>CONCATENATE(#REF!,"
 Forecast")</f>
        <v>#REF!</v>
      </c>
      <c r="I2" s="181"/>
      <c r="J2" s="181" t="e">
        <f>CONCATENATE(#REF!,"
 Forecast")</f>
        <v>#REF!</v>
      </c>
      <c r="K2" s="181"/>
      <c r="L2" s="181" t="e">
        <f>CONCATENATE("Qtr 1 ",#REF!," 
Actual")</f>
        <v>#REF!</v>
      </c>
      <c r="M2" s="181"/>
      <c r="N2" s="181" t="e">
        <f>CONCATENATE("Qtr 2 ",#REF!," 
Actual")</f>
        <v>#REF!</v>
      </c>
      <c r="O2" s="181"/>
      <c r="P2" s="181" t="e">
        <f>CONCATENATE("Qtr 3 ",#REF!," 
Actual")</f>
        <v>#REF!</v>
      </c>
      <c r="Q2" s="181"/>
      <c r="R2" s="181" t="e">
        <f>CONCATENATE("Qtr 4 ",#REF!," 
Forecast")</f>
        <v>#REF!</v>
      </c>
      <c r="S2" s="181"/>
      <c r="T2" s="181" t="e">
        <f>CONCATENATE(#REF!," 
Forecast")</f>
        <v>#REF!</v>
      </c>
      <c r="U2" s="181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2"/>
      <c r="Z3" s="182"/>
      <c r="AA3" s="182"/>
      <c r="AB3" s="182"/>
      <c r="AC3" s="182"/>
      <c r="AD3" s="182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1" t="e">
        <f>CONCATENATE(#REF!,"
 Forecast")</f>
        <v>#REF!</v>
      </c>
      <c r="E15" s="181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EpmWorksheetKeyString_GUID" r:id="rId2"/>
    <customPr name="QAA_DRILLPATH_NODE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76" t="s">
        <v>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</row>
    <row r="2" spans="1:19" s="6" customFormat="1" ht="37.5" customHeight="1" x14ac:dyDescent="0.45">
      <c r="A2" s="98"/>
      <c r="B2" s="181" t="e">
        <f>CONCATENATE(#REF!," YTD","
 Actual")</f>
        <v>#REF!</v>
      </c>
      <c r="C2" s="181"/>
      <c r="D2" s="183" t="e">
        <f>CONCATENATE(#REF!," 
Forecast")</f>
        <v>#REF!</v>
      </c>
      <c r="E2" s="183"/>
      <c r="F2" s="183" t="e">
        <f>CONCATENATE(#REF!," 
Forecast")</f>
        <v>#REF!</v>
      </c>
      <c r="G2" s="183"/>
      <c r="H2" s="183" t="e">
        <f>CONCATENATE(#REF!," 
Forecast")</f>
        <v>#REF!</v>
      </c>
      <c r="I2" s="183"/>
      <c r="J2" s="183" t="e">
        <f>CONCATENATE("Qtr 1 ",#REF!," 
Actual")</f>
        <v>#REF!</v>
      </c>
      <c r="K2" s="183"/>
      <c r="L2" s="183" t="e">
        <f>CONCATENATE("Qtr 2 ",#REF!," 
Actual")</f>
        <v>#REF!</v>
      </c>
      <c r="M2" s="183"/>
      <c r="N2" s="183" t="e">
        <f>CONCATENATE("Qtr 3 ",#REF!," 
Actual")</f>
        <v>#REF!</v>
      </c>
      <c r="O2" s="183"/>
      <c r="P2" s="183" t="e">
        <f>CONCATENATE("Qtr 4 ",#REF!," 
Forecast")</f>
        <v>#REF!</v>
      </c>
      <c r="Q2" s="183"/>
      <c r="R2" s="183" t="e">
        <f>CONCATENATE(#REF!," 
Forecast")</f>
        <v>#REF!</v>
      </c>
      <c r="S2" s="183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1" t="e">
        <f>CONCATENATE(#REF!,"
 Forecast")</f>
        <v>#REF!</v>
      </c>
      <c r="C48" s="181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EpmWorksheetKeyString_GUID" r:id="rId2"/>
    <customPr name="QAA_DRILLPATH_NODE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FC03-0D4A-4771-A7EB-E38FE5E52505}">
  <sheetPr>
    <tabColor theme="5"/>
    <pageSetUpPr fitToPage="1"/>
  </sheetPr>
  <dimension ref="A1:AF37"/>
  <sheetViews>
    <sheetView showGridLines="0" tabSelected="1" zoomScale="90" zoomScaleNormal="90" workbookViewId="0">
      <selection activeCell="N2" sqref="N2:Q2"/>
    </sheetView>
  </sheetViews>
  <sheetFormatPr defaultColWidth="9.109375" defaultRowHeight="14.4" outlineLevelCol="1" x14ac:dyDescent="0.3"/>
  <cols>
    <col min="1" max="1" width="14" style="158" customWidth="1"/>
    <col min="2" max="2" width="4.44140625" style="158" hidden="1" customWidth="1" outlineLevel="1"/>
    <col min="3" max="3" width="12.44140625" style="158" bestFit="1" customWidth="1" collapsed="1"/>
    <col min="4" max="4" width="13.44140625" style="158" bestFit="1" customWidth="1"/>
    <col min="5" max="5" width="14.6640625" style="158" customWidth="1"/>
    <col min="6" max="6" width="11.6640625" style="158" customWidth="1"/>
    <col min="7" max="7" width="14.6640625" style="158" customWidth="1"/>
    <col min="8" max="8" width="11.6640625" style="158" customWidth="1"/>
    <col min="9" max="9" width="17" style="158" customWidth="1"/>
    <col min="10" max="10" width="11.6640625" style="158" customWidth="1"/>
    <col min="11" max="11" width="14.6640625" style="158" customWidth="1"/>
    <col min="12" max="12" width="11.6640625" style="158" customWidth="1"/>
    <col min="13" max="13" width="14.6640625" style="158" customWidth="1"/>
    <col min="14" max="14" width="11.6640625" style="158" customWidth="1"/>
    <col min="15" max="15" width="14.6640625" style="158" customWidth="1"/>
    <col min="16" max="16" width="11.6640625" style="158" customWidth="1"/>
    <col min="17" max="17" width="14.6640625" style="158" customWidth="1"/>
    <col min="18" max="18" width="11.6640625" style="158" customWidth="1"/>
    <col min="19" max="19" width="14.6640625" style="158" customWidth="1"/>
    <col min="20" max="20" width="11.6640625" style="158" customWidth="1"/>
    <col min="21" max="21" width="14.6640625" style="158" customWidth="1"/>
    <col min="22" max="22" width="13" style="158" customWidth="1"/>
    <col min="23" max="23" width="14.6640625" style="158" customWidth="1"/>
    <col min="24" max="24" width="11.6640625" style="158" customWidth="1"/>
    <col min="25" max="25" width="14.6640625" style="158" customWidth="1"/>
    <col min="26" max="26" width="7.5546875" style="158" customWidth="1"/>
    <col min="27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85" t="s">
        <v>60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54"/>
      <c r="Y1" s="154"/>
    </row>
    <row r="2" spans="1:32" s="6" customFormat="1" ht="37.5" customHeight="1" x14ac:dyDescent="0.45">
      <c r="A2" s="98"/>
      <c r="B2" s="98"/>
      <c r="C2" s="98"/>
      <c r="D2" s="183" t="s">
        <v>152</v>
      </c>
      <c r="E2" s="183"/>
      <c r="F2" s="183" t="s">
        <v>139</v>
      </c>
      <c r="G2" s="183"/>
      <c r="H2" s="183" t="s">
        <v>143</v>
      </c>
      <c r="I2" s="183"/>
      <c r="J2" s="183" t="s">
        <v>145</v>
      </c>
      <c r="K2" s="183"/>
      <c r="L2" s="183" t="s">
        <v>151</v>
      </c>
      <c r="M2" s="183"/>
      <c r="N2" s="183" t="s">
        <v>150</v>
      </c>
      <c r="O2" s="183"/>
      <c r="P2" s="183" t="s">
        <v>149</v>
      </c>
      <c r="Q2" s="183"/>
      <c r="R2" s="183" t="s">
        <v>148</v>
      </c>
      <c r="S2" s="183"/>
      <c r="T2" s="183" t="s">
        <v>134</v>
      </c>
      <c r="U2" s="183"/>
      <c r="V2" s="183" t="s">
        <v>133</v>
      </c>
      <c r="W2" s="183"/>
      <c r="X2" s="183" t="s">
        <v>147</v>
      </c>
      <c r="Y2" s="183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2"/>
      <c r="AB3" s="182"/>
      <c r="AC3" s="182"/>
      <c r="AD3" s="182"/>
      <c r="AE3" s="182"/>
      <c r="AF3" s="182"/>
    </row>
    <row r="4" spans="1:32" x14ac:dyDescent="0.3">
      <c r="A4" s="152" t="s">
        <v>64</v>
      </c>
      <c r="B4" s="151" t="s">
        <v>65</v>
      </c>
      <c r="C4" s="2" t="s">
        <v>7</v>
      </c>
      <c r="D4" s="38">
        <v>11279530.140000001</v>
      </c>
      <c r="E4" s="4">
        <v>211.70269736252001</v>
      </c>
      <c r="F4" s="38">
        <v>1030597.826</v>
      </c>
      <c r="G4" s="4">
        <v>413.32157069262001</v>
      </c>
      <c r="H4" s="38">
        <v>924364</v>
      </c>
      <c r="I4" s="4">
        <v>457.72288595802002</v>
      </c>
      <c r="J4" s="38">
        <v>840913</v>
      </c>
      <c r="K4" s="4">
        <v>485.8720506853</v>
      </c>
      <c r="L4" s="38">
        <v>995869</v>
      </c>
      <c r="M4" s="4">
        <v>513.39214203127005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3417588.81</v>
      </c>
      <c r="S4" s="4">
        <v>218.64531628716</v>
      </c>
      <c r="T4" s="38">
        <v>3118718.696</v>
      </c>
      <c r="U4" s="4">
        <v>358.42096715186</v>
      </c>
      <c r="V4" s="38">
        <v>12310128.036</v>
      </c>
      <c r="W4" s="4">
        <v>228.58212843812001</v>
      </c>
      <c r="X4" s="38">
        <v>2761146</v>
      </c>
      <c r="Y4" s="4">
        <v>486.37413617612998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5827435.75</v>
      </c>
      <c r="E5" s="5">
        <v>179.16870631523</v>
      </c>
      <c r="F5" s="39">
        <v>548534</v>
      </c>
      <c r="G5" s="5">
        <v>283.64796973976001</v>
      </c>
      <c r="H5" s="39">
        <v>461795</v>
      </c>
      <c r="I5" s="5">
        <v>316.90447728878001</v>
      </c>
      <c r="J5" s="39">
        <v>509540</v>
      </c>
      <c r="K5" s="5">
        <v>408.63968621107</v>
      </c>
      <c r="L5" s="39">
        <v>618389</v>
      </c>
      <c r="M5" s="5">
        <v>458.61205850546997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1512683</v>
      </c>
      <c r="S5" s="5">
        <v>178.18831676174</v>
      </c>
      <c r="T5" s="39">
        <v>1609747</v>
      </c>
      <c r="U5" s="5">
        <v>248.83649950056</v>
      </c>
      <c r="V5" s="39">
        <v>6375969.75</v>
      </c>
      <c r="W5" s="5">
        <v>188.15721010844001</v>
      </c>
      <c r="X5" s="39">
        <v>1589724</v>
      </c>
      <c r="Y5" s="5">
        <v>401.43057602998999</v>
      </c>
    </row>
    <row r="6" spans="1:32" x14ac:dyDescent="0.3">
      <c r="A6" s="48"/>
      <c r="B6" s="147" t="s">
        <v>6</v>
      </c>
      <c r="C6" s="53" t="s">
        <v>8</v>
      </c>
      <c r="D6" s="57">
        <v>4524818</v>
      </c>
      <c r="E6" s="55">
        <v>171.78519991253</v>
      </c>
      <c r="F6" s="57">
        <v>420701</v>
      </c>
      <c r="G6" s="55">
        <v>287.75121799725002</v>
      </c>
      <c r="H6" s="57">
        <v>341061</v>
      </c>
      <c r="I6" s="55">
        <v>330.92647566731</v>
      </c>
      <c r="J6" s="57">
        <v>400604</v>
      </c>
      <c r="K6" s="55">
        <v>402.83854752115002</v>
      </c>
      <c r="L6" s="57">
        <v>448239</v>
      </c>
      <c r="M6" s="55">
        <v>435.12124620665998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1191299</v>
      </c>
      <c r="S6" s="55">
        <v>170.03121462387</v>
      </c>
      <c r="T6" s="57">
        <v>1282913</v>
      </c>
      <c r="U6" s="55">
        <v>242.60951008148001</v>
      </c>
      <c r="V6" s="57">
        <v>4945519</v>
      </c>
      <c r="W6" s="55">
        <v>181.65009372332</v>
      </c>
      <c r="X6" s="57">
        <v>1189904</v>
      </c>
      <c r="Y6" s="55">
        <v>394.38741317547999</v>
      </c>
    </row>
    <row r="7" spans="1:32" x14ac:dyDescent="0.3">
      <c r="A7" s="50"/>
      <c r="B7" s="153" t="s">
        <v>6</v>
      </c>
      <c r="C7" s="54" t="s">
        <v>9</v>
      </c>
      <c r="D7" s="58">
        <v>1302617.75</v>
      </c>
      <c r="E7" s="56">
        <v>204.81630913198001</v>
      </c>
      <c r="F7" s="58">
        <v>127833</v>
      </c>
      <c r="G7" s="56">
        <v>270.14409636455002</v>
      </c>
      <c r="H7" s="58">
        <v>120734</v>
      </c>
      <c r="I7" s="56">
        <v>277.29378942141</v>
      </c>
      <c r="J7" s="58">
        <v>108936</v>
      </c>
      <c r="K7" s="56">
        <v>429.97294026610001</v>
      </c>
      <c r="L7" s="58">
        <v>170150</v>
      </c>
      <c r="M7" s="56">
        <v>520.49568009822997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321384</v>
      </c>
      <c r="S7" s="56">
        <v>208.42487993770999</v>
      </c>
      <c r="T7" s="58">
        <v>326834</v>
      </c>
      <c r="U7" s="56">
        <v>273.27913911763</v>
      </c>
      <c r="V7" s="58">
        <v>1430450.75</v>
      </c>
      <c r="W7" s="56">
        <v>210.65436194526001</v>
      </c>
      <c r="X7" s="58">
        <v>399820</v>
      </c>
      <c r="Y7" s="56">
        <v>422.39172768131999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4323642.47</v>
      </c>
      <c r="E8" s="5">
        <v>248.01885487985001</v>
      </c>
      <c r="F8" s="59">
        <v>367240</v>
      </c>
      <c r="G8" s="5">
        <v>591.45003437550997</v>
      </c>
      <c r="H8" s="59">
        <v>407052</v>
      </c>
      <c r="I8" s="5">
        <v>611.48321601683006</v>
      </c>
      <c r="J8" s="59">
        <v>275673</v>
      </c>
      <c r="K8" s="5">
        <v>611.85950568661997</v>
      </c>
      <c r="L8" s="59">
        <v>260380</v>
      </c>
      <c r="M8" s="5">
        <v>641.96599530461003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1632576.96</v>
      </c>
      <c r="S8" s="5">
        <v>251.70260421040001</v>
      </c>
      <c r="T8" s="59">
        <v>1167783.69</v>
      </c>
      <c r="U8" s="5">
        <v>487.50846079034</v>
      </c>
      <c r="V8" s="59">
        <v>4690882.47</v>
      </c>
      <c r="W8" s="5">
        <v>274.90540920402998</v>
      </c>
      <c r="X8" s="59">
        <v>943105</v>
      </c>
      <c r="Y8" s="5">
        <v>620.00913728019998</v>
      </c>
    </row>
    <row r="9" spans="1:32" x14ac:dyDescent="0.3">
      <c r="A9" s="48"/>
      <c r="B9" s="147" t="s">
        <v>10</v>
      </c>
      <c r="C9" s="53" t="s">
        <v>8</v>
      </c>
      <c r="D9" s="57">
        <v>190855</v>
      </c>
      <c r="E9" s="55">
        <v>256.27180030442003</v>
      </c>
      <c r="F9" s="57">
        <v>21501</v>
      </c>
      <c r="G9" s="55">
        <v>564.16796885035001</v>
      </c>
      <c r="H9" s="57">
        <v>34467</v>
      </c>
      <c r="I9" s="55">
        <v>591.84487759821002</v>
      </c>
      <c r="J9" s="57">
        <v>12210</v>
      </c>
      <c r="K9" s="55">
        <v>629.37234518432001</v>
      </c>
      <c r="L9" s="57">
        <v>27350</v>
      </c>
      <c r="M9" s="55">
        <v>624.41441383434994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60500</v>
      </c>
      <c r="S9" s="55">
        <v>258.50810834049997</v>
      </c>
      <c r="T9" s="57">
        <v>58410</v>
      </c>
      <c r="U9" s="55">
        <v>524.39440602039997</v>
      </c>
      <c r="V9" s="57">
        <v>212356</v>
      </c>
      <c r="W9" s="55">
        <v>287.44622212394</v>
      </c>
      <c r="X9" s="57">
        <v>74027</v>
      </c>
      <c r="Y9" s="55">
        <v>610.06778539246</v>
      </c>
    </row>
    <row r="10" spans="1:32" x14ac:dyDescent="0.3">
      <c r="A10" s="50"/>
      <c r="B10" s="153" t="s">
        <v>10</v>
      </c>
      <c r="C10" s="54" t="s">
        <v>9</v>
      </c>
      <c r="D10" s="58">
        <v>4132787.47</v>
      </c>
      <c r="E10" s="56">
        <v>247.63772811966001</v>
      </c>
      <c r="F10" s="58">
        <v>345739</v>
      </c>
      <c r="G10" s="56">
        <v>593.14666591216996</v>
      </c>
      <c r="H10" s="58">
        <v>372585</v>
      </c>
      <c r="I10" s="56">
        <v>613.29991451589001</v>
      </c>
      <c r="J10" s="58">
        <v>263463</v>
      </c>
      <c r="K10" s="56">
        <v>611.04788595153002</v>
      </c>
      <c r="L10" s="58">
        <v>233030</v>
      </c>
      <c r="M10" s="56">
        <v>644.02596935607005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1572076.96</v>
      </c>
      <c r="S10" s="56">
        <v>251.44070036578</v>
      </c>
      <c r="T10" s="58">
        <v>1109373.69</v>
      </c>
      <c r="U10" s="56">
        <v>485.56636672383001</v>
      </c>
      <c r="V10" s="58">
        <v>4478526.47</v>
      </c>
      <c r="W10" s="56">
        <v>274.31076788924003</v>
      </c>
      <c r="X10" s="58">
        <v>869078</v>
      </c>
      <c r="Y10" s="56">
        <v>620.85592946248005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498610</v>
      </c>
      <c r="E11" s="5">
        <v>258.68715200558</v>
      </c>
      <c r="F11" s="59">
        <v>33800</v>
      </c>
      <c r="G11" s="5">
        <v>514.21238097221999</v>
      </c>
      <c r="H11" s="59">
        <v>34517</v>
      </c>
      <c r="I11" s="5">
        <v>504.88516795912</v>
      </c>
      <c r="J11" s="59">
        <v>40700</v>
      </c>
      <c r="K11" s="5">
        <v>601.74939704508995</v>
      </c>
      <c r="L11" s="59">
        <v>34100</v>
      </c>
      <c r="M11" s="5">
        <v>575.75746915488003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81411</v>
      </c>
      <c r="S11" s="5">
        <v>305.97798649690998</v>
      </c>
      <c r="T11" s="59">
        <v>147486</v>
      </c>
      <c r="U11" s="5">
        <v>462.97883571092001</v>
      </c>
      <c r="V11" s="59">
        <v>532410</v>
      </c>
      <c r="W11" s="5">
        <v>274.90914772142003</v>
      </c>
      <c r="X11" s="59">
        <v>109317</v>
      </c>
      <c r="Y11" s="5">
        <v>563.05653741286005</v>
      </c>
    </row>
    <row r="12" spans="1:32" x14ac:dyDescent="0.3">
      <c r="A12" s="48"/>
      <c r="B12" s="147" t="s">
        <v>11</v>
      </c>
      <c r="C12" s="53" t="s">
        <v>8</v>
      </c>
      <c r="D12" s="112">
        <v>19668</v>
      </c>
      <c r="E12" s="108">
        <v>152.22186802928999</v>
      </c>
      <c r="F12" s="112">
        <v>10849</v>
      </c>
      <c r="G12" s="108">
        <v>487.97257996633999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10849</v>
      </c>
      <c r="U12" s="108">
        <v>487.29997972668002</v>
      </c>
      <c r="V12" s="112">
        <v>30517</v>
      </c>
      <c r="W12" s="108">
        <v>271.58351805402998</v>
      </c>
      <c r="X12" s="112">
        <v>0</v>
      </c>
      <c r="Y12" s="108">
        <v>0</v>
      </c>
    </row>
    <row r="13" spans="1:32" x14ac:dyDescent="0.3">
      <c r="A13" s="48"/>
      <c r="B13" s="147" t="s">
        <v>11</v>
      </c>
      <c r="C13" s="53" t="s">
        <v>9</v>
      </c>
      <c r="D13" s="112">
        <v>478942</v>
      </c>
      <c r="E13" s="108">
        <v>263.05920374722001</v>
      </c>
      <c r="F13" s="112">
        <v>22951</v>
      </c>
      <c r="G13" s="108">
        <v>526.61600613508006</v>
      </c>
      <c r="H13" s="112">
        <v>34517</v>
      </c>
      <c r="I13" s="108">
        <v>504.88516795912</v>
      </c>
      <c r="J13" s="112">
        <v>40700</v>
      </c>
      <c r="K13" s="108">
        <v>601.74939704508995</v>
      </c>
      <c r="L13" s="112">
        <v>34100</v>
      </c>
      <c r="M13" s="108">
        <v>575.75746915488003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81411</v>
      </c>
      <c r="S13" s="108">
        <v>306.00998057633001</v>
      </c>
      <c r="T13" s="112">
        <v>136637</v>
      </c>
      <c r="U13" s="108">
        <v>461.04773292451</v>
      </c>
      <c r="V13" s="112">
        <v>501893</v>
      </c>
      <c r="W13" s="108">
        <v>275.11135863202998</v>
      </c>
      <c r="X13" s="112">
        <v>109317</v>
      </c>
      <c r="Y13" s="108">
        <v>563.05653741286005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605541.92000000004</v>
      </c>
      <c r="E14" s="110">
        <v>230.18788301692001</v>
      </c>
      <c r="F14" s="111">
        <v>60023.826000000001</v>
      </c>
      <c r="G14" s="110">
        <v>386.52761896718999</v>
      </c>
      <c r="H14" s="111">
        <v>21000</v>
      </c>
      <c r="I14" s="110">
        <v>496.43177512389002</v>
      </c>
      <c r="J14" s="111">
        <v>15000</v>
      </c>
      <c r="K14" s="110">
        <v>479.56747167057</v>
      </c>
      <c r="L14" s="111">
        <v>73000</v>
      </c>
      <c r="M14" s="110">
        <v>488.46458701416998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190917.83</v>
      </c>
      <c r="S14" s="110">
        <v>219.30534578515</v>
      </c>
      <c r="T14" s="111">
        <v>172702.00599999999</v>
      </c>
      <c r="U14" s="110">
        <v>388.31123679178</v>
      </c>
      <c r="V14" s="111">
        <v>665565.74600000004</v>
      </c>
      <c r="W14" s="110">
        <v>244.28733023752</v>
      </c>
      <c r="X14" s="111">
        <v>109000</v>
      </c>
      <c r="Y14" s="110">
        <v>488.77517618986002</v>
      </c>
    </row>
    <row r="15" spans="1:32" x14ac:dyDescent="0.3">
      <c r="A15" s="48"/>
      <c r="B15" s="147" t="s">
        <v>12</v>
      </c>
      <c r="C15" s="53" t="s">
        <v>8</v>
      </c>
      <c r="D15" s="112">
        <v>145458</v>
      </c>
      <c r="E15" s="108">
        <v>221.98110754857001</v>
      </c>
      <c r="F15" s="112">
        <v>0</v>
      </c>
      <c r="G15" s="108">
        <v>0</v>
      </c>
      <c r="H15" s="112">
        <v>0</v>
      </c>
      <c r="I15" s="108">
        <v>0</v>
      </c>
      <c r="J15" s="112">
        <v>0</v>
      </c>
      <c r="K15" s="108">
        <v>0</v>
      </c>
      <c r="L15" s="112">
        <v>25000</v>
      </c>
      <c r="M15" s="108">
        <v>442.66474975647998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47664</v>
      </c>
      <c r="S15" s="108">
        <v>209.33231096004999</v>
      </c>
      <c r="T15" s="112">
        <v>38562</v>
      </c>
      <c r="U15" s="108">
        <v>371.99532695139999</v>
      </c>
      <c r="V15" s="112">
        <v>145458</v>
      </c>
      <c r="W15" s="108">
        <v>221.98110754857001</v>
      </c>
      <c r="X15" s="112">
        <v>25000</v>
      </c>
      <c r="Y15" s="108">
        <v>442.66474975647998</v>
      </c>
    </row>
    <row r="16" spans="1:32" x14ac:dyDescent="0.3">
      <c r="A16" s="48"/>
      <c r="B16" s="147" t="s">
        <v>12</v>
      </c>
      <c r="C16" s="53" t="s">
        <v>9</v>
      </c>
      <c r="D16" s="112">
        <v>460083.92</v>
      </c>
      <c r="E16" s="108">
        <v>232.78249911667999</v>
      </c>
      <c r="F16" s="112">
        <v>60023.826000000001</v>
      </c>
      <c r="G16" s="108">
        <v>386.52761896718999</v>
      </c>
      <c r="H16" s="112">
        <v>21000</v>
      </c>
      <c r="I16" s="108">
        <v>496.43177512389002</v>
      </c>
      <c r="J16" s="112">
        <v>15000</v>
      </c>
      <c r="K16" s="108">
        <v>479.56747167057</v>
      </c>
      <c r="L16" s="112">
        <v>48000</v>
      </c>
      <c r="M16" s="108">
        <v>512.31866891922004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143253.82999999999</v>
      </c>
      <c r="S16" s="108">
        <v>222.62361470614999</v>
      </c>
      <c r="T16" s="112">
        <v>134140.00599999999</v>
      </c>
      <c r="U16" s="108">
        <v>393.00166535239998</v>
      </c>
      <c r="V16" s="112">
        <v>520107.74599999998</v>
      </c>
      <c r="W16" s="108">
        <v>250.52568866390001</v>
      </c>
      <c r="X16" s="112">
        <v>84000</v>
      </c>
      <c r="Y16" s="108">
        <v>502.49851739027002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128.58161575309001</v>
      </c>
      <c r="F17" s="111">
        <v>21000</v>
      </c>
      <c r="G17" s="110">
        <v>599.63814835659002</v>
      </c>
      <c r="H17" s="111">
        <v>0</v>
      </c>
      <c r="I17" s="110">
        <v>0</v>
      </c>
      <c r="J17" s="111">
        <v>0</v>
      </c>
      <c r="K17" s="110">
        <v>0</v>
      </c>
      <c r="L17" s="111">
        <v>10000</v>
      </c>
      <c r="M17" s="110">
        <v>522.43164377647997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21000</v>
      </c>
      <c r="U17" s="110">
        <v>600.04320835658996</v>
      </c>
      <c r="V17" s="111">
        <v>45300</v>
      </c>
      <c r="W17" s="110">
        <v>346.95219378119998</v>
      </c>
      <c r="X17" s="111">
        <v>10000</v>
      </c>
      <c r="Y17" s="110">
        <v>522.43164377647997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24300</v>
      </c>
      <c r="E19" s="108">
        <v>128.58161575309001</v>
      </c>
      <c r="F19" s="112">
        <v>21000</v>
      </c>
      <c r="G19" s="108">
        <v>599.63814835659002</v>
      </c>
      <c r="H19" s="112">
        <v>0</v>
      </c>
      <c r="I19" s="108">
        <v>0</v>
      </c>
      <c r="J19" s="112">
        <v>0</v>
      </c>
      <c r="K19" s="108">
        <v>0</v>
      </c>
      <c r="L19" s="112">
        <v>10000</v>
      </c>
      <c r="M19" s="108">
        <v>522.43164377647997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21000</v>
      </c>
      <c r="U19" s="108">
        <v>600.04320835658996</v>
      </c>
      <c r="V19" s="112">
        <v>45300</v>
      </c>
      <c r="W19" s="108">
        <v>346.95219378119998</v>
      </c>
      <c r="X19" s="112">
        <v>10000</v>
      </c>
      <c r="Y19" s="108">
        <v>522.43164377647997</v>
      </c>
    </row>
    <row r="20" spans="1:25" ht="6.75" customHeight="1" x14ac:dyDescent="0.3"/>
    <row r="21" spans="1:25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74"/>
      <c r="Y21" s="174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0.99999999999999989</v>
      </c>
      <c r="E22" s="17">
        <v>1.0000121319338262</v>
      </c>
      <c r="F22" s="60">
        <v>1</v>
      </c>
      <c r="G22" s="17">
        <v>1.0000000000000062</v>
      </c>
      <c r="H22" s="60">
        <v>1</v>
      </c>
      <c r="I22" s="17">
        <v>1.0000000000000053</v>
      </c>
      <c r="J22" s="60">
        <v>1</v>
      </c>
      <c r="K22" s="17">
        <v>1.0000000000000053</v>
      </c>
      <c r="L22" s="60">
        <v>1</v>
      </c>
      <c r="M22" s="17">
        <v>0.99999999999999056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0.99999999414792085</v>
      </c>
      <c r="S22" s="17">
        <v>1.0000077595593746</v>
      </c>
      <c r="T22" s="60">
        <v>1</v>
      </c>
      <c r="U22" s="17">
        <v>1.0000000000000131</v>
      </c>
      <c r="V22" s="60">
        <v>0.9999999943136253</v>
      </c>
      <c r="W22" s="17">
        <v>1.0000102953849375</v>
      </c>
      <c r="X22" s="60">
        <v>0.99999999999999989</v>
      </c>
      <c r="Y22" s="17">
        <v>0.99999999999999067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0.51663816468156532</v>
      </c>
      <c r="E23" s="18">
        <v>0.4372423816620612</v>
      </c>
      <c r="F23" s="61">
        <v>0.53224835737233545</v>
      </c>
      <c r="G23" s="18">
        <v>0.36526321554666641</v>
      </c>
      <c r="H23" s="61">
        <v>0.49958133376029357</v>
      </c>
      <c r="I23" s="18">
        <v>0.34588517702620974</v>
      </c>
      <c r="J23" s="61">
        <v>0.60593664267290437</v>
      </c>
      <c r="K23" s="18">
        <v>0.5096192694689945</v>
      </c>
      <c r="L23" s="61">
        <v>0.620954161641742</v>
      </c>
      <c r="M23" s="18">
        <v>0.55469697136640683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0.44261702741237613</v>
      </c>
      <c r="S23" s="18">
        <v>0.36071745978364617</v>
      </c>
      <c r="T23" s="61">
        <v>0.516156523531483</v>
      </c>
      <c r="U23" s="18">
        <v>0.35834561669360793</v>
      </c>
      <c r="V23" s="61">
        <v>0.51794503934922353</v>
      </c>
      <c r="W23" s="18">
        <v>0.42634607639432487</v>
      </c>
      <c r="X23" s="61">
        <v>0.57574789598232001</v>
      </c>
      <c r="Y23" s="18">
        <v>0.4751955178976488</v>
      </c>
    </row>
    <row r="24" spans="1:25" x14ac:dyDescent="0.3">
      <c r="A24" s="48"/>
      <c r="B24" s="147" t="s">
        <v>6</v>
      </c>
      <c r="C24" s="53" t="s">
        <v>8</v>
      </c>
      <c r="D24" s="62">
        <v>0.40115305724959921</v>
      </c>
      <c r="E24" s="52">
        <v>0.32551384084228135</v>
      </c>
      <c r="F24" s="62">
        <v>0.40821064181053296</v>
      </c>
      <c r="G24" s="52">
        <v>0.28419302961513049</v>
      </c>
      <c r="H24" s="62">
        <v>0.36896828522097358</v>
      </c>
      <c r="I24" s="52">
        <v>0.26675828980154187</v>
      </c>
      <c r="J24" s="62">
        <v>0.4763917313681677</v>
      </c>
      <c r="K24" s="52">
        <v>0.39497837516020912</v>
      </c>
      <c r="L24" s="62">
        <v>0.45009835630991624</v>
      </c>
      <c r="M24" s="52">
        <v>0.38147712377960635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0.34857879816150261</v>
      </c>
      <c r="S24" s="52">
        <v>0.27107498779295702</v>
      </c>
      <c r="T24" s="62">
        <v>0.41135899869566178</v>
      </c>
      <c r="U24" s="52">
        <v>0.27844243023561294</v>
      </c>
      <c r="V24" s="62">
        <v>0.40174391245462426</v>
      </c>
      <c r="W24" s="52">
        <v>0.31925863954806727</v>
      </c>
      <c r="X24" s="62">
        <v>0.43094570153117584</v>
      </c>
      <c r="Y24" s="52">
        <v>0.34944201963984717</v>
      </c>
    </row>
    <row r="25" spans="1:25" x14ac:dyDescent="0.3">
      <c r="A25" s="48"/>
      <c r="B25" s="147" t="s">
        <v>6</v>
      </c>
      <c r="C25" s="53" t="s">
        <v>9</v>
      </c>
      <c r="D25" s="62">
        <v>0.11548510743196613</v>
      </c>
      <c r="E25" s="52">
        <v>0.11172854081977833</v>
      </c>
      <c r="F25" s="62">
        <v>0.12403771556180247</v>
      </c>
      <c r="G25" s="52">
        <v>8.1070185931538447E-2</v>
      </c>
      <c r="H25" s="62">
        <v>0.13061304853932001</v>
      </c>
      <c r="I25" s="52">
        <v>7.912688722466972E-2</v>
      </c>
      <c r="J25" s="62">
        <v>0.12954491130473664</v>
      </c>
      <c r="K25" s="52">
        <v>0.11464089430879044</v>
      </c>
      <c r="L25" s="62">
        <v>0.17085580533182576</v>
      </c>
      <c r="M25" s="52">
        <v>0.17321984758680403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9.4038229250873517E-2</v>
      </c>
      <c r="S25" s="52">
        <v>8.9642471990693959E-2</v>
      </c>
      <c r="T25" s="62">
        <v>0.10479752483582123</v>
      </c>
      <c r="U25" s="52">
        <v>7.9903186457999764E-2</v>
      </c>
      <c r="V25" s="62">
        <v>0.11620112689459926</v>
      </c>
      <c r="W25" s="52">
        <v>0.10708743684626496</v>
      </c>
      <c r="X25" s="62">
        <v>0.14480219445114456</v>
      </c>
      <c r="Y25" s="52">
        <v>0.12575349825780299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0.38331760422070199</v>
      </c>
      <c r="E26" s="18">
        <v>0.44907313151191497</v>
      </c>
      <c r="F26" s="61">
        <v>0.35633686655962343</v>
      </c>
      <c r="G26" s="18">
        <v>0.50990673344916204</v>
      </c>
      <c r="H26" s="61">
        <v>0.44035899277773694</v>
      </c>
      <c r="I26" s="18">
        <v>0.58828636576052451</v>
      </c>
      <c r="J26" s="61">
        <v>0.3278258274042618</v>
      </c>
      <c r="K26" s="18">
        <v>0.41283162598870488</v>
      </c>
      <c r="L26" s="61">
        <v>0.26146009163855888</v>
      </c>
      <c r="M26" s="18">
        <v>0.32694011890614127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0.47769847420585393</v>
      </c>
      <c r="S26" s="18">
        <v>0.54992236754357149</v>
      </c>
      <c r="T26" s="61">
        <v>0.37444341854165097</v>
      </c>
      <c r="U26" s="18">
        <v>0.50930149560410853</v>
      </c>
      <c r="V26" s="61">
        <v>0.38105878803875015</v>
      </c>
      <c r="W26" s="18">
        <v>0.45828220592907304</v>
      </c>
      <c r="X26" s="61">
        <v>0.341562887293899</v>
      </c>
      <c r="Y26" s="18">
        <v>0.43540989400253749</v>
      </c>
    </row>
    <row r="27" spans="1:25" x14ac:dyDescent="0.3">
      <c r="A27" s="48"/>
      <c r="B27" s="147" t="s">
        <v>10</v>
      </c>
      <c r="C27" s="53" t="s">
        <v>8</v>
      </c>
      <c r="D27" s="62">
        <v>1.6920474313303267E-2</v>
      </c>
      <c r="E27" s="52">
        <v>2.0482688545293018E-2</v>
      </c>
      <c r="F27" s="62">
        <v>2.0862648316900292E-2</v>
      </c>
      <c r="G27" s="52">
        <v>2.8476708597766315E-2</v>
      </c>
      <c r="H27" s="62">
        <v>3.7287259131684056E-2</v>
      </c>
      <c r="I27" s="52">
        <v>4.8213174376402664E-2</v>
      </c>
      <c r="J27" s="62">
        <v>1.4519932501935397E-2</v>
      </c>
      <c r="K27" s="52">
        <v>1.880833432952515E-2</v>
      </c>
      <c r="L27" s="62">
        <v>2.7463451518221774E-2</v>
      </c>
      <c r="M27" s="52">
        <v>3.3402488230086777E-2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1.7702539235549521E-2</v>
      </c>
      <c r="S27" s="52">
        <v>2.0930015827986564E-2</v>
      </c>
      <c r="T27" s="62">
        <v>1.8728845302692858E-2</v>
      </c>
      <c r="U27" s="52">
        <v>2.7401582519005863E-2</v>
      </c>
      <c r="V27" s="62">
        <v>1.725051107340083E-2</v>
      </c>
      <c r="W27" s="52">
        <v>2.1692834307029452E-2</v>
      </c>
      <c r="X27" s="62">
        <v>2.6810244731716469E-2</v>
      </c>
      <c r="Y27" s="52">
        <v>3.3628569886341844E-2</v>
      </c>
    </row>
    <row r="28" spans="1:25" x14ac:dyDescent="0.3">
      <c r="A28" s="48"/>
      <c r="B28" s="147" t="s">
        <v>10</v>
      </c>
      <c r="C28" s="53" t="s">
        <v>9</v>
      </c>
      <c r="D28" s="62">
        <v>0.36639712990739881</v>
      </c>
      <c r="E28" s="52">
        <v>0.42859044296662674</v>
      </c>
      <c r="F28" s="62">
        <v>0.33547421824272311</v>
      </c>
      <c r="G28" s="52">
        <v>0.48143002485138831</v>
      </c>
      <c r="H28" s="62">
        <v>0.40307173364605287</v>
      </c>
      <c r="I28" s="52">
        <v>0.54007319138411636</v>
      </c>
      <c r="J28" s="62">
        <v>0.31330589490232641</v>
      </c>
      <c r="K28" s="52">
        <v>0.39402329165918198</v>
      </c>
      <c r="L28" s="62">
        <v>0.23399664012033711</v>
      </c>
      <c r="M28" s="52">
        <v>0.29353763067605471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0.45999593497030439</v>
      </c>
      <c r="S28" s="52">
        <v>0.52899235171559633</v>
      </c>
      <c r="T28" s="62">
        <v>0.35571457323895811</v>
      </c>
      <c r="U28" s="52">
        <v>0.4818999130850995</v>
      </c>
      <c r="V28" s="62">
        <v>0.36380827696534934</v>
      </c>
      <c r="W28" s="52">
        <v>0.43658937162203582</v>
      </c>
      <c r="X28" s="62">
        <v>0.31475264256218249</v>
      </c>
      <c r="Y28" s="52">
        <v>0.40178132411619399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4.42048555047347E-2</v>
      </c>
      <c r="E29" s="18">
        <v>5.4015505318556735E-2</v>
      </c>
      <c r="F29" s="61">
        <v>3.2796498447106172E-2</v>
      </c>
      <c r="G29" s="18">
        <v>4.0802045549613752E-2</v>
      </c>
      <c r="H29" s="61">
        <v>3.7341350377124161E-2</v>
      </c>
      <c r="I29" s="18">
        <v>4.1188882040527446E-2</v>
      </c>
      <c r="J29" s="61">
        <v>4.8399775006451325E-2</v>
      </c>
      <c r="K29" s="18">
        <v>5.9942808783035151E-2</v>
      </c>
      <c r="L29" s="61">
        <v>3.4241451435881629E-2</v>
      </c>
      <c r="M29" s="18">
        <v>3.8400999557395128E-2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2.3821180524054911E-2</v>
      </c>
      <c r="S29" s="18">
        <v>3.3335984399304339E-2</v>
      </c>
      <c r="T29" s="61">
        <v>4.7290574872675212E-2</v>
      </c>
      <c r="U29" s="18">
        <v>6.1086089546136202E-2</v>
      </c>
      <c r="V29" s="61">
        <v>4.3249753247326828E-2</v>
      </c>
      <c r="W29" s="18">
        <v>5.2015233586395787E-2</v>
      </c>
      <c r="X29" s="61">
        <v>3.9591169753428468E-2</v>
      </c>
      <c r="Y29" s="18">
        <v>4.5833166888252452E-2</v>
      </c>
    </row>
    <row r="30" spans="1:25" x14ac:dyDescent="0.3">
      <c r="A30" s="48"/>
      <c r="B30" s="147" t="s">
        <v>11</v>
      </c>
      <c r="C30" s="53" t="s">
        <v>8</v>
      </c>
      <c r="D30" s="62">
        <v>1.7436896533706144E-3</v>
      </c>
      <c r="E30" s="52">
        <v>1.253775693962469E-3</v>
      </c>
      <c r="F30" s="62">
        <v>1.0526899753037127E-2</v>
      </c>
      <c r="G30" s="52">
        <v>1.2428188596420317E-2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3.4786721912157992E-3</v>
      </c>
      <c r="U30" s="52">
        <v>4.7295137383438863E-3</v>
      </c>
      <c r="V30" s="62">
        <v>2.4790156455526242E-3</v>
      </c>
      <c r="W30" s="52">
        <v>2.9453737041057592E-3</v>
      </c>
      <c r="X30" s="62">
        <v>0</v>
      </c>
      <c r="Y30" s="52">
        <v>0</v>
      </c>
    </row>
    <row r="31" spans="1:25" x14ac:dyDescent="0.3">
      <c r="A31" s="48"/>
      <c r="B31" s="147" t="s">
        <v>11</v>
      </c>
      <c r="C31" s="53" t="s">
        <v>9</v>
      </c>
      <c r="D31" s="62">
        <v>4.2461165851364085E-2</v>
      </c>
      <c r="E31" s="52">
        <v>5.2761729624593794E-2</v>
      </c>
      <c r="F31" s="62">
        <v>2.2269598694069047E-2</v>
      </c>
      <c r="G31" s="52">
        <v>2.8373856953193454E-2</v>
      </c>
      <c r="H31" s="62">
        <v>3.7341350377124161E-2</v>
      </c>
      <c r="I31" s="52">
        <v>4.1188882040527446E-2</v>
      </c>
      <c r="J31" s="62">
        <v>4.8399775006451325E-2</v>
      </c>
      <c r="K31" s="52">
        <v>5.9942808783035151E-2</v>
      </c>
      <c r="L31" s="62">
        <v>3.4241451435881629E-2</v>
      </c>
      <c r="M31" s="52">
        <v>3.8400999557395128E-2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2.3821180524054911E-2</v>
      </c>
      <c r="S31" s="52">
        <v>3.3339470121086574E-2</v>
      </c>
      <c r="T31" s="62">
        <v>4.381190268145941E-2</v>
      </c>
      <c r="U31" s="52">
        <v>5.6356575807792554E-2</v>
      </c>
      <c r="V31" s="62">
        <v>4.0770737601774201E-2</v>
      </c>
      <c r="W31" s="52">
        <v>4.9069859882289679E-2</v>
      </c>
      <c r="X31" s="62">
        <v>3.9591169753428468E-2</v>
      </c>
      <c r="Y31" s="52">
        <v>4.5833166888252452E-2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5.3685030536209905E-2</v>
      </c>
      <c r="E32" s="18">
        <v>5.8372631443932989E-2</v>
      </c>
      <c r="F32" s="61">
        <v>5.8241754917111574E-2</v>
      </c>
      <c r="G32" s="18">
        <v>5.4466179480682317E-2</v>
      </c>
      <c r="H32" s="61">
        <v>2.2718323084845365E-2</v>
      </c>
      <c r="I32" s="18">
        <v>2.4639575172743716E-2</v>
      </c>
      <c r="J32" s="61">
        <v>1.7837754916382551E-2</v>
      </c>
      <c r="K32" s="18">
        <v>1.7606295759270914E-2</v>
      </c>
      <c r="L32" s="61">
        <v>7.3302813924321378E-2</v>
      </c>
      <c r="M32" s="18">
        <v>6.9743624413205946E-2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5.5863312005635921E-2</v>
      </c>
      <c r="S32" s="18">
        <v>5.6031947832852605E-2</v>
      </c>
      <c r="T32" s="61">
        <v>5.537594853344862E-2</v>
      </c>
      <c r="U32" s="18">
        <v>5.9993987612981095E-2</v>
      </c>
      <c r="V32" s="61">
        <v>5.4066516940652884E-2</v>
      </c>
      <c r="W32" s="18">
        <v>5.7781267367318472E-2</v>
      </c>
      <c r="X32" s="61">
        <v>3.9476362350994838E-2</v>
      </c>
      <c r="Y32" s="18">
        <v>3.9671241803974057E-2</v>
      </c>
    </row>
    <row r="33" spans="1:25" x14ac:dyDescent="0.3">
      <c r="A33" s="48"/>
      <c r="B33" s="147" t="s">
        <v>12</v>
      </c>
      <c r="C33" s="53" t="s">
        <v>8</v>
      </c>
      <c r="D33" s="62">
        <v>1.2895749928817512E-2</v>
      </c>
      <c r="E33" s="52">
        <v>1.3521853464938911E-2</v>
      </c>
      <c r="F33" s="62">
        <v>0</v>
      </c>
      <c r="G33" s="52">
        <v>0</v>
      </c>
      <c r="H33" s="62">
        <v>0</v>
      </c>
      <c r="I33" s="52">
        <v>0</v>
      </c>
      <c r="J33" s="62">
        <v>0</v>
      </c>
      <c r="K33" s="52">
        <v>0</v>
      </c>
      <c r="L33" s="62">
        <v>2.5103703398740195E-2</v>
      </c>
      <c r="M33" s="52">
        <v>2.1645295424656843E-2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1.3946674878069956E-2</v>
      </c>
      <c r="S33" s="52">
        <v>1.3352628503601317E-2</v>
      </c>
      <c r="T33" s="62">
        <v>1.2364693247088547E-2</v>
      </c>
      <c r="U33" s="52">
        <v>1.2832977221323261E-2</v>
      </c>
      <c r="V33" s="62">
        <v>1.1816124054487454E-2</v>
      </c>
      <c r="W33" s="52">
        <v>1.1474896670482668E-2</v>
      </c>
      <c r="X33" s="62">
        <v>9.0542115483933129E-3</v>
      </c>
      <c r="Y33" s="52">
        <v>8.2405292370652545E-3</v>
      </c>
    </row>
    <row r="34" spans="1:25" x14ac:dyDescent="0.3">
      <c r="A34" s="48"/>
      <c r="B34" s="147" t="s">
        <v>12</v>
      </c>
      <c r="C34" s="53" t="s">
        <v>9</v>
      </c>
      <c r="D34" s="62">
        <v>4.0789280607392391E-2</v>
      </c>
      <c r="E34" s="52">
        <v>4.4850777978992999E-2</v>
      </c>
      <c r="F34" s="62">
        <v>5.8241754917111574E-2</v>
      </c>
      <c r="G34" s="52">
        <v>5.4466179480682317E-2</v>
      </c>
      <c r="H34" s="62">
        <v>2.2718323084845365E-2</v>
      </c>
      <c r="I34" s="52">
        <v>2.4639575172743716E-2</v>
      </c>
      <c r="J34" s="62">
        <v>1.7837754916382551E-2</v>
      </c>
      <c r="K34" s="52">
        <v>1.7606295759270914E-2</v>
      </c>
      <c r="L34" s="62">
        <v>4.8199110525581179E-2</v>
      </c>
      <c r="M34" s="52">
        <v>4.8098328988549412E-2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4.1916637127565964E-2</v>
      </c>
      <c r="S34" s="52">
        <v>4.2679319329250828E-2</v>
      </c>
      <c r="T34" s="62">
        <v>4.3011255286360073E-2</v>
      </c>
      <c r="U34" s="52">
        <v>4.7161010391657293E-2</v>
      </c>
      <c r="V34" s="62">
        <v>4.2250392886165423E-2</v>
      </c>
      <c r="W34" s="52">
        <v>4.6306370696834132E-2</v>
      </c>
      <c r="X34" s="62">
        <v>3.0422150802601529E-2</v>
      </c>
      <c r="Y34" s="52">
        <v>3.1430712566908763E-2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2.1543450567879769E-3</v>
      </c>
      <c r="E35" s="18">
        <v>1.3084819973603343E-3</v>
      </c>
      <c r="F35" s="61">
        <v>2.0376522703823362E-2</v>
      </c>
      <c r="G35" s="18">
        <v>2.9561825973881663E-2</v>
      </c>
      <c r="H35" s="61">
        <v>0</v>
      </c>
      <c r="I35" s="18">
        <v>0</v>
      </c>
      <c r="J35" s="61">
        <v>0</v>
      </c>
      <c r="K35" s="18">
        <v>0</v>
      </c>
      <c r="L35" s="61">
        <v>1.0041481359496078E-2</v>
      </c>
      <c r="M35" s="18">
        <v>1.021828575684139E-2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6.7335345207421684E-3</v>
      </c>
      <c r="U35" s="18">
        <v>1.1272810543179232E-2</v>
      </c>
      <c r="V35" s="61">
        <v>3.6798967376719168E-3</v>
      </c>
      <c r="W35" s="18">
        <v>5.5855121078251047E-3</v>
      </c>
      <c r="X35" s="61">
        <v>3.621684619357325E-3</v>
      </c>
      <c r="Y35" s="18">
        <v>3.8901794075778431E-3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3">
      <c r="A37" s="48"/>
      <c r="B37" s="147" t="s">
        <v>13</v>
      </c>
      <c r="C37" s="53" t="s">
        <v>9</v>
      </c>
      <c r="D37" s="62">
        <v>2.1543450567879769E-3</v>
      </c>
      <c r="E37" s="52">
        <v>1.3084819973603343E-3</v>
      </c>
      <c r="F37" s="62">
        <v>2.0376522703823362E-2</v>
      </c>
      <c r="G37" s="52">
        <v>2.9561825973881663E-2</v>
      </c>
      <c r="H37" s="62">
        <v>0</v>
      </c>
      <c r="I37" s="52">
        <v>0</v>
      </c>
      <c r="J37" s="62">
        <v>0</v>
      </c>
      <c r="K37" s="52">
        <v>0</v>
      </c>
      <c r="L37" s="62">
        <v>1.0041481359496078E-2</v>
      </c>
      <c r="M37" s="52">
        <v>1.021828575684139E-2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6.7335345207421684E-3</v>
      </c>
      <c r="U37" s="52">
        <v>1.1272810543179232E-2</v>
      </c>
      <c r="V37" s="62">
        <v>3.6798967376719168E-3</v>
      </c>
      <c r="W37" s="52">
        <v>5.5855121078251047E-3</v>
      </c>
      <c r="X37" s="62">
        <v>3.621684619357325E-3</v>
      </c>
      <c r="Y37" s="52">
        <v>3.8901794075778431E-3</v>
      </c>
    </row>
  </sheetData>
  <mergeCells count="16"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A3:AB3"/>
    <mergeCell ref="AC3:AD3"/>
    <mergeCell ref="AE3:AF3"/>
    <mergeCell ref="A21:W21"/>
  </mergeCells>
  <pageMargins left="0.70866141732283505" right="0.70866141732283505" top="0.74803149606299202" bottom="0.74803149606299202" header="0.31496062992126" footer="0.31496062992126"/>
  <pageSetup paperSize="5" scale="50" orientation="landscape" r:id="rId1"/>
  <customProperties>
    <customPr name="EpmWorksheetKeyString_GUID" r:id="rId2"/>
    <customPr name="QAA_DRILLPATH_NODE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8C06-3C9B-4D23-B276-C1B279241F10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C38" sqref="C38"/>
    </sheetView>
  </sheetViews>
  <sheetFormatPr defaultColWidth="9.109375" defaultRowHeight="14.4" outlineLevelCol="1" x14ac:dyDescent="0.3"/>
  <cols>
    <col min="1" max="1" width="12.33203125" style="158" customWidth="1"/>
    <col min="2" max="2" width="14" style="1" hidden="1" customWidth="1" outlineLevel="1"/>
    <col min="3" max="3" width="12.5546875" style="158" customWidth="1" collapsed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1.6640625" style="158" customWidth="1"/>
    <col min="21" max="21" width="14.33203125" style="158" customWidth="1"/>
    <col min="22" max="22" width="11.6640625" style="158" customWidth="1"/>
    <col min="23" max="23" width="14.33203125" style="158" customWidth="1"/>
    <col min="24" max="24" width="11.6640625" style="158" customWidth="1"/>
    <col min="25" max="25" width="14.33203125" style="158" customWidth="1"/>
    <col min="26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85" t="s">
        <v>62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</row>
    <row r="2" spans="1:32" s="6" customFormat="1" ht="37.5" customHeight="1" x14ac:dyDescent="0.45">
      <c r="A2" s="98"/>
      <c r="B2" s="157"/>
      <c r="C2" s="98"/>
      <c r="D2" s="183" t="s">
        <v>152</v>
      </c>
      <c r="E2" s="183"/>
      <c r="F2" s="183" t="s">
        <v>139</v>
      </c>
      <c r="G2" s="183"/>
      <c r="H2" s="183" t="s">
        <v>143</v>
      </c>
      <c r="I2" s="183"/>
      <c r="J2" s="183" t="s">
        <v>145</v>
      </c>
      <c r="K2" s="183"/>
      <c r="L2" s="183" t="s">
        <v>151</v>
      </c>
      <c r="M2" s="183"/>
      <c r="N2" s="183" t="s">
        <v>150</v>
      </c>
      <c r="O2" s="183"/>
      <c r="P2" s="183" t="s">
        <v>149</v>
      </c>
      <c r="Q2" s="183"/>
      <c r="R2" s="183" t="s">
        <v>148</v>
      </c>
      <c r="S2" s="183"/>
      <c r="T2" s="183" t="s">
        <v>134</v>
      </c>
      <c r="U2" s="183"/>
      <c r="V2" s="183" t="s">
        <v>133</v>
      </c>
      <c r="W2" s="183"/>
      <c r="X2" s="183" t="s">
        <v>147</v>
      </c>
      <c r="Y2" s="183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2"/>
      <c r="AB3" s="182"/>
      <c r="AC3" s="182"/>
      <c r="AD3" s="182"/>
      <c r="AE3" s="182"/>
      <c r="AF3" s="182"/>
    </row>
    <row r="4" spans="1:32" x14ac:dyDescent="0.3">
      <c r="A4" s="152" t="s">
        <v>17</v>
      </c>
      <c r="B4" s="3" t="s">
        <v>14</v>
      </c>
      <c r="C4" s="2" t="s">
        <v>7</v>
      </c>
      <c r="D4" s="38">
        <v>3427241</v>
      </c>
      <c r="E4" s="4">
        <v>249.57418594356</v>
      </c>
      <c r="F4" s="38">
        <v>328355</v>
      </c>
      <c r="G4" s="4">
        <v>596.04090872574</v>
      </c>
      <c r="H4" s="38">
        <v>315233</v>
      </c>
      <c r="I4" s="4">
        <v>622.52085340123006</v>
      </c>
      <c r="J4" s="38">
        <v>266191</v>
      </c>
      <c r="K4" s="4">
        <v>610.1200530827</v>
      </c>
      <c r="L4" s="38">
        <v>180030</v>
      </c>
      <c r="M4" s="4">
        <v>632.85544784394995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1387236</v>
      </c>
      <c r="S4" s="4">
        <v>247.97839340271</v>
      </c>
      <c r="T4" s="38">
        <v>1017285</v>
      </c>
      <c r="U4" s="4">
        <v>482.83280881458001</v>
      </c>
      <c r="V4" s="38">
        <v>3755596</v>
      </c>
      <c r="W4" s="4">
        <v>279.86607057628999</v>
      </c>
      <c r="X4" s="38">
        <v>761454</v>
      </c>
      <c r="Y4" s="4">
        <v>620.62915094768005</v>
      </c>
    </row>
    <row r="5" spans="1:32" x14ac:dyDescent="0.3">
      <c r="A5" s="63"/>
      <c r="B5" s="155" t="s">
        <v>14</v>
      </c>
      <c r="C5" s="65" t="s">
        <v>8</v>
      </c>
      <c r="D5" s="107">
        <v>49518</v>
      </c>
      <c r="E5" s="113">
        <v>336.35574167777003</v>
      </c>
      <c r="F5" s="107">
        <v>20285</v>
      </c>
      <c r="G5" s="113">
        <v>567.42909014944996</v>
      </c>
      <c r="H5" s="107">
        <v>10441</v>
      </c>
      <c r="I5" s="113">
        <v>632.98046769496</v>
      </c>
      <c r="J5" s="107">
        <v>12210</v>
      </c>
      <c r="K5" s="113">
        <v>629.37234518432001</v>
      </c>
      <c r="L5" s="107">
        <v>12000</v>
      </c>
      <c r="M5" s="113">
        <v>617.93020715064995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23591</v>
      </c>
      <c r="S5" s="113">
        <v>277.81581857911999</v>
      </c>
      <c r="T5" s="107">
        <v>40215</v>
      </c>
      <c r="U5" s="113">
        <v>515.24964636780999</v>
      </c>
      <c r="V5" s="107">
        <v>69803</v>
      </c>
      <c r="W5" s="113">
        <v>403.50647837602003</v>
      </c>
      <c r="X5" s="107">
        <v>34651</v>
      </c>
      <c r="Y5" s="113">
        <v>626.49700971721995</v>
      </c>
    </row>
    <row r="6" spans="1:32" x14ac:dyDescent="0.3">
      <c r="A6" s="63"/>
      <c r="B6" s="155" t="s">
        <v>14</v>
      </c>
      <c r="C6" s="65" t="s">
        <v>9</v>
      </c>
      <c r="D6" s="107">
        <v>3377723</v>
      </c>
      <c r="E6" s="113">
        <v>248.30195341388</v>
      </c>
      <c r="F6" s="107">
        <v>308070</v>
      </c>
      <c r="G6" s="113">
        <v>597.92486607250999</v>
      </c>
      <c r="H6" s="107">
        <v>304792</v>
      </c>
      <c r="I6" s="113">
        <v>622.16254730119999</v>
      </c>
      <c r="J6" s="107">
        <v>253981</v>
      </c>
      <c r="K6" s="113">
        <v>609.19450949258999</v>
      </c>
      <c r="L6" s="107">
        <v>168030</v>
      </c>
      <c r="M6" s="113">
        <v>633.92134612591997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1363645</v>
      </c>
      <c r="S6" s="113">
        <v>247.46220722717001</v>
      </c>
      <c r="T6" s="107">
        <v>977070</v>
      </c>
      <c r="U6" s="113">
        <v>481.49857163382001</v>
      </c>
      <c r="V6" s="107">
        <v>3685793</v>
      </c>
      <c r="W6" s="113">
        <v>277.52451982027998</v>
      </c>
      <c r="X6" s="107">
        <v>726803</v>
      </c>
      <c r="Y6" s="113">
        <v>620.34939539599998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1218710</v>
      </c>
      <c r="E7" s="115">
        <v>167.37959368078</v>
      </c>
      <c r="F7" s="114">
        <v>101365</v>
      </c>
      <c r="G7" s="115">
        <v>155.82830463177001</v>
      </c>
      <c r="H7" s="114">
        <v>114591</v>
      </c>
      <c r="I7" s="115">
        <v>198.57283621247001</v>
      </c>
      <c r="J7" s="114">
        <v>185869</v>
      </c>
      <c r="K7" s="115">
        <v>410.60995289674003</v>
      </c>
      <c r="L7" s="114">
        <v>90000</v>
      </c>
      <c r="M7" s="115">
        <v>456.07377311987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236525</v>
      </c>
      <c r="S7" s="115">
        <v>178.72726627586999</v>
      </c>
      <c r="T7" s="114">
        <v>356803</v>
      </c>
      <c r="U7" s="115">
        <v>178.60019819732</v>
      </c>
      <c r="V7" s="114">
        <v>1320075</v>
      </c>
      <c r="W7" s="115">
        <v>166.49260133985001</v>
      </c>
      <c r="X7" s="114">
        <v>390460</v>
      </c>
      <c r="Y7" s="115">
        <v>358.86124261173001</v>
      </c>
    </row>
    <row r="8" spans="1:32" x14ac:dyDescent="0.3">
      <c r="A8" s="63"/>
      <c r="B8" s="155" t="s">
        <v>15</v>
      </c>
      <c r="C8" s="65" t="s">
        <v>8</v>
      </c>
      <c r="D8" s="107">
        <v>794164</v>
      </c>
      <c r="E8" s="113">
        <v>165.70157925276999</v>
      </c>
      <c r="F8" s="107">
        <v>49186</v>
      </c>
      <c r="G8" s="113">
        <v>151.69536745177999</v>
      </c>
      <c r="H8" s="107">
        <v>73092</v>
      </c>
      <c r="I8" s="113">
        <v>232.26498536631999</v>
      </c>
      <c r="J8" s="107">
        <v>114969</v>
      </c>
      <c r="K8" s="113">
        <v>413.18066806565997</v>
      </c>
      <c r="L8" s="107">
        <v>50000</v>
      </c>
      <c r="M8" s="113">
        <v>454.44742258587002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133638</v>
      </c>
      <c r="S8" s="113">
        <v>185.89817276897</v>
      </c>
      <c r="T8" s="107">
        <v>238504</v>
      </c>
      <c r="U8" s="113">
        <v>174.49665979011999</v>
      </c>
      <c r="V8" s="107">
        <v>843350</v>
      </c>
      <c r="W8" s="113">
        <v>164.88470662143001</v>
      </c>
      <c r="X8" s="107">
        <v>238061</v>
      </c>
      <c r="Y8" s="113">
        <v>366.30129112509002</v>
      </c>
    </row>
    <row r="9" spans="1:32" x14ac:dyDescent="0.3">
      <c r="A9" s="63"/>
      <c r="B9" s="155" t="s">
        <v>15</v>
      </c>
      <c r="C9" s="65" t="s">
        <v>9</v>
      </c>
      <c r="D9" s="107">
        <v>424546</v>
      </c>
      <c r="E9" s="113">
        <v>170.51852008733999</v>
      </c>
      <c r="F9" s="107">
        <v>52179</v>
      </c>
      <c r="G9" s="113">
        <v>159.72417554027001</v>
      </c>
      <c r="H9" s="107">
        <v>41499</v>
      </c>
      <c r="I9" s="113">
        <v>139.23100710930001</v>
      </c>
      <c r="J9" s="107">
        <v>70900</v>
      </c>
      <c r="K9" s="113">
        <v>406.44136964912002</v>
      </c>
      <c r="L9" s="107">
        <v>40000</v>
      </c>
      <c r="M9" s="113">
        <v>458.10671128736999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102887</v>
      </c>
      <c r="S9" s="113">
        <v>169.41310994975001</v>
      </c>
      <c r="T9" s="107">
        <v>118299</v>
      </c>
      <c r="U9" s="113">
        <v>186.87339006091</v>
      </c>
      <c r="V9" s="107">
        <v>476725</v>
      </c>
      <c r="W9" s="113">
        <v>169.33704627303999</v>
      </c>
      <c r="X9" s="107">
        <v>152399</v>
      </c>
      <c r="Y9" s="113">
        <v>347.23921497941001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730196</v>
      </c>
      <c r="E10" s="115">
        <v>159.66520842199</v>
      </c>
      <c r="F10" s="114">
        <v>0</v>
      </c>
      <c r="G10" s="115">
        <v>0</v>
      </c>
      <c r="H10" s="114">
        <v>15075</v>
      </c>
      <c r="I10" s="115">
        <v>449.42776161134998</v>
      </c>
      <c r="J10" s="114">
        <v>0</v>
      </c>
      <c r="K10" s="115">
        <v>0</v>
      </c>
      <c r="L10" s="114">
        <v>0</v>
      </c>
      <c r="M10" s="115">
        <v>0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311624</v>
      </c>
      <c r="S10" s="115">
        <v>164.50092617256999</v>
      </c>
      <c r="T10" s="114">
        <v>153901</v>
      </c>
      <c r="U10" s="115">
        <v>159.06736859345</v>
      </c>
      <c r="V10" s="114">
        <v>730196</v>
      </c>
      <c r="W10" s="115">
        <v>159.66520842199</v>
      </c>
      <c r="X10" s="114">
        <v>15075</v>
      </c>
      <c r="Y10" s="115">
        <v>449.42776161134998</v>
      </c>
    </row>
    <row r="11" spans="1:32" x14ac:dyDescent="0.3">
      <c r="A11" s="63"/>
      <c r="B11" s="155" t="s">
        <v>16</v>
      </c>
      <c r="C11" s="65" t="s">
        <v>8</v>
      </c>
      <c r="D11" s="107">
        <v>684386</v>
      </c>
      <c r="E11" s="113">
        <v>154.61749854832999</v>
      </c>
      <c r="F11" s="107">
        <v>0</v>
      </c>
      <c r="G11" s="113">
        <v>0</v>
      </c>
      <c r="H11" s="107">
        <v>0</v>
      </c>
      <c r="I11" s="113">
        <v>0</v>
      </c>
      <c r="J11" s="107">
        <v>0</v>
      </c>
      <c r="K11" s="113">
        <v>0</v>
      </c>
      <c r="L11" s="107">
        <v>0</v>
      </c>
      <c r="M11" s="113">
        <v>0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296266</v>
      </c>
      <c r="S11" s="113">
        <v>160.88091825049</v>
      </c>
      <c r="T11" s="107">
        <v>153901</v>
      </c>
      <c r="U11" s="113">
        <v>159.35336322635999</v>
      </c>
      <c r="V11" s="107">
        <v>684386</v>
      </c>
      <c r="W11" s="113">
        <v>154.61749854832999</v>
      </c>
      <c r="X11" s="107">
        <v>0</v>
      </c>
      <c r="Y11" s="113">
        <v>0</v>
      </c>
    </row>
    <row r="12" spans="1:32" x14ac:dyDescent="0.3">
      <c r="A12" s="63"/>
      <c r="B12" s="155" t="s">
        <v>16</v>
      </c>
      <c r="C12" s="65" t="s">
        <v>9</v>
      </c>
      <c r="D12" s="107">
        <v>45810</v>
      </c>
      <c r="E12" s="113">
        <v>235.07629703994999</v>
      </c>
      <c r="F12" s="107">
        <v>0</v>
      </c>
      <c r="G12" s="113">
        <v>0</v>
      </c>
      <c r="H12" s="107">
        <v>15075</v>
      </c>
      <c r="I12" s="113">
        <v>449.42776161134998</v>
      </c>
      <c r="J12" s="107">
        <v>0</v>
      </c>
      <c r="K12" s="113">
        <v>0</v>
      </c>
      <c r="L12" s="107">
        <v>0</v>
      </c>
      <c r="M12" s="113">
        <v>0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15358</v>
      </c>
      <c r="S12" s="113">
        <v>234.3332784998</v>
      </c>
      <c r="T12" s="107">
        <v>0</v>
      </c>
      <c r="U12" s="113">
        <v>0</v>
      </c>
      <c r="V12" s="107">
        <v>45810</v>
      </c>
      <c r="W12" s="113">
        <v>235.07629703994999</v>
      </c>
      <c r="X12" s="107">
        <v>15075</v>
      </c>
      <c r="Y12" s="113">
        <v>449.42776161134998</v>
      </c>
    </row>
    <row r="13" spans="1:32" x14ac:dyDescent="0.3">
      <c r="A13" s="152" t="s">
        <v>138</v>
      </c>
      <c r="B13" s="3" t="s">
        <v>137</v>
      </c>
      <c r="C13" s="2" t="s">
        <v>7</v>
      </c>
      <c r="D13" s="114">
        <v>1505474</v>
      </c>
      <c r="E13" s="115">
        <v>168.99565278251001</v>
      </c>
      <c r="F13" s="114">
        <v>205199</v>
      </c>
      <c r="G13" s="115">
        <v>325.72791495080997</v>
      </c>
      <c r="H13" s="114">
        <v>74920</v>
      </c>
      <c r="I13" s="115">
        <v>346.25745378169</v>
      </c>
      <c r="J13" s="114">
        <v>113793</v>
      </c>
      <c r="K13" s="115">
        <v>375.47526095506998</v>
      </c>
      <c r="L13" s="114">
        <v>266813</v>
      </c>
      <c r="M13" s="115">
        <v>404.30463792308001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449111</v>
      </c>
      <c r="S13" s="115">
        <v>163.13776518054999</v>
      </c>
      <c r="T13" s="114">
        <v>409872</v>
      </c>
      <c r="U13" s="115">
        <v>277.11396820591</v>
      </c>
      <c r="V13" s="114">
        <v>1710673</v>
      </c>
      <c r="W13" s="115">
        <v>187.7960333723</v>
      </c>
      <c r="X13" s="114">
        <v>455526</v>
      </c>
      <c r="Y13" s="115">
        <v>387.55592033244</v>
      </c>
    </row>
    <row r="14" spans="1:32" x14ac:dyDescent="0.3">
      <c r="A14" s="63"/>
      <c r="B14" s="155" t="s">
        <v>137</v>
      </c>
      <c r="C14" s="65" t="s">
        <v>8</v>
      </c>
      <c r="D14" s="107">
        <v>1472003</v>
      </c>
      <c r="E14" s="113">
        <v>168.73498889167001</v>
      </c>
      <c r="F14" s="107">
        <v>199173</v>
      </c>
      <c r="G14" s="113">
        <v>328.64953802679003</v>
      </c>
      <c r="H14" s="107">
        <v>74920</v>
      </c>
      <c r="I14" s="113">
        <v>346.25745378169</v>
      </c>
      <c r="J14" s="107">
        <v>113793</v>
      </c>
      <c r="K14" s="113">
        <v>375.47526095506998</v>
      </c>
      <c r="L14" s="107">
        <v>251813</v>
      </c>
      <c r="M14" s="113">
        <v>403.59317113818997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437114</v>
      </c>
      <c r="S14" s="113">
        <v>162.62911500249001</v>
      </c>
      <c r="T14" s="107">
        <v>403846</v>
      </c>
      <c r="U14" s="113">
        <v>277.78912757315999</v>
      </c>
      <c r="V14" s="107">
        <v>1671176</v>
      </c>
      <c r="W14" s="113">
        <v>187.79381961619001</v>
      </c>
      <c r="X14" s="107">
        <v>440526</v>
      </c>
      <c r="Y14" s="113">
        <v>386.57893520701998</v>
      </c>
    </row>
    <row r="15" spans="1:32" x14ac:dyDescent="0.3">
      <c r="A15" s="63"/>
      <c r="B15" s="155" t="s">
        <v>137</v>
      </c>
      <c r="C15" s="65" t="s">
        <v>9</v>
      </c>
      <c r="D15" s="107">
        <v>33471</v>
      </c>
      <c r="E15" s="113">
        <v>180.45924900959</v>
      </c>
      <c r="F15" s="107">
        <v>6026</v>
      </c>
      <c r="G15" s="113">
        <v>229.16163003362999</v>
      </c>
      <c r="H15" s="107">
        <v>0</v>
      </c>
      <c r="I15" s="113">
        <v>0</v>
      </c>
      <c r="J15" s="107">
        <v>0</v>
      </c>
      <c r="K15" s="113">
        <v>0</v>
      </c>
      <c r="L15" s="107">
        <v>15000</v>
      </c>
      <c r="M15" s="113">
        <v>416.24841028986998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181.67057454363999</v>
      </c>
      <c r="T15" s="107">
        <v>6026</v>
      </c>
      <c r="U15" s="113">
        <v>231.86663833100999</v>
      </c>
      <c r="V15" s="107">
        <v>39497</v>
      </c>
      <c r="W15" s="113">
        <v>187.88970064012</v>
      </c>
      <c r="X15" s="107">
        <v>15000</v>
      </c>
      <c r="Y15" s="113">
        <v>416.24841028986998</v>
      </c>
    </row>
    <row r="16" spans="1:32" x14ac:dyDescent="0.3">
      <c r="A16" s="152" t="s">
        <v>136</v>
      </c>
      <c r="B16" s="3" t="s">
        <v>135</v>
      </c>
      <c r="C16" s="2" t="s">
        <v>7</v>
      </c>
      <c r="D16" s="114">
        <v>323615</v>
      </c>
      <c r="E16" s="115">
        <v>199.19872461289</v>
      </c>
      <c r="F16" s="114">
        <v>60536</v>
      </c>
      <c r="G16" s="115">
        <v>166.0016539861</v>
      </c>
      <c r="H16" s="114">
        <v>62068</v>
      </c>
      <c r="I16" s="115">
        <v>403.88271840276002</v>
      </c>
      <c r="J16" s="114">
        <v>86850</v>
      </c>
      <c r="K16" s="115">
        <v>385.96987379601001</v>
      </c>
      <c r="L16" s="114">
        <v>64300</v>
      </c>
      <c r="M16" s="115">
        <v>470.84946471768001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43101</v>
      </c>
      <c r="S16" s="115">
        <v>182.90200193730999</v>
      </c>
      <c r="T16" s="114">
        <v>143068</v>
      </c>
      <c r="U16" s="115">
        <v>239.77676997653001</v>
      </c>
      <c r="V16" s="114">
        <v>384151</v>
      </c>
      <c r="W16" s="115">
        <v>193.96740185838999</v>
      </c>
      <c r="X16" s="114">
        <v>213218</v>
      </c>
      <c r="Y16" s="115">
        <v>416.78140066201001</v>
      </c>
    </row>
    <row r="17" spans="1:25" x14ac:dyDescent="0.3">
      <c r="A17" s="63"/>
      <c r="B17" s="155" t="s">
        <v>135</v>
      </c>
      <c r="C17" s="65" t="s">
        <v>8</v>
      </c>
      <c r="D17" s="107">
        <v>323615</v>
      </c>
      <c r="E17" s="113">
        <v>199.19872461289</v>
      </c>
      <c r="F17" s="107">
        <v>60536</v>
      </c>
      <c r="G17" s="113">
        <v>166.0016539861</v>
      </c>
      <c r="H17" s="107">
        <v>62068</v>
      </c>
      <c r="I17" s="113">
        <v>403.88271840276002</v>
      </c>
      <c r="J17" s="107">
        <v>86850</v>
      </c>
      <c r="K17" s="113">
        <v>385.96987379601001</v>
      </c>
      <c r="L17" s="107">
        <v>64300</v>
      </c>
      <c r="M17" s="113">
        <v>470.84946471768001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43101</v>
      </c>
      <c r="S17" s="113">
        <v>182.90200193730999</v>
      </c>
      <c r="T17" s="107">
        <v>143068</v>
      </c>
      <c r="U17" s="113">
        <v>239.77676997653001</v>
      </c>
      <c r="V17" s="107">
        <v>384151</v>
      </c>
      <c r="W17" s="113">
        <v>193.96740185838999</v>
      </c>
      <c r="X17" s="107">
        <v>213218</v>
      </c>
      <c r="Y17" s="113">
        <v>416.78140066201001</v>
      </c>
    </row>
    <row r="18" spans="1:25" x14ac:dyDescent="0.3">
      <c r="A18" s="63"/>
      <c r="B18" s="155" t="s">
        <v>135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A3:AB3"/>
    <mergeCell ref="AC3:AD3"/>
    <mergeCell ref="AE3:AF3"/>
    <mergeCell ref="L2:M2"/>
    <mergeCell ref="N2:O2"/>
    <mergeCell ref="P2:Q2"/>
    <mergeCell ref="R2:S2"/>
    <mergeCell ref="T2:U2"/>
    <mergeCell ref="A1:Y1"/>
    <mergeCell ref="D2:E2"/>
    <mergeCell ref="F2:G2"/>
    <mergeCell ref="H2:I2"/>
    <mergeCell ref="J2:K2"/>
    <mergeCell ref="V2:W2"/>
    <mergeCell ref="X2:Y2"/>
  </mergeCells>
  <pageMargins left="0.70866141732283505" right="0.70866141732283505" top="0.74803149606299202" bottom="0.74803149606299202" header="0.31496062992126" footer="0.31496062992126"/>
  <pageSetup paperSize="5" scale="52" orientation="landscape" r:id="rId1"/>
  <customProperties>
    <customPr name="EpmWorksheetKeyString_GUID" r:id="rId2"/>
    <customPr name="QAA_DRILLPATH_NODE_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D84-5A6B-4AE5-BD1E-4E26E3A019C9}">
  <sheetPr>
    <tabColor theme="5"/>
    <pageSetUpPr fitToPage="1"/>
  </sheetPr>
  <dimension ref="A1:W27"/>
  <sheetViews>
    <sheetView zoomScale="85" zoomScaleNormal="85" workbookViewId="0">
      <selection activeCell="F40" sqref="F40"/>
    </sheetView>
  </sheetViews>
  <sheetFormatPr defaultColWidth="9.109375" defaultRowHeight="14.4" x14ac:dyDescent="0.3"/>
  <cols>
    <col min="1" max="1" width="10.109375" style="158" bestFit="1" customWidth="1"/>
    <col min="2" max="2" width="12.5546875" style="158" bestFit="1" customWidth="1"/>
    <col min="3" max="3" width="14.33203125" style="158" customWidth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2.5546875" style="158" bestFit="1" customWidth="1"/>
    <col min="21" max="21" width="14.33203125" style="158" customWidth="1"/>
    <col min="22" max="22" width="11.6640625" style="158" customWidth="1"/>
    <col min="23" max="23" width="14.33203125" style="158" customWidth="1"/>
    <col min="24" max="16384" width="9.109375" style="158"/>
  </cols>
  <sheetData>
    <row r="1" spans="1:23" ht="27" x14ac:dyDescent="0.75">
      <c r="A1" s="185" t="s">
        <v>63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</row>
    <row r="2" spans="1:23" s="6" customFormat="1" ht="37.5" customHeight="1" x14ac:dyDescent="0.45">
      <c r="A2" s="98"/>
      <c r="B2" s="183" t="s">
        <v>152</v>
      </c>
      <c r="C2" s="183"/>
      <c r="D2" s="183" t="s">
        <v>140</v>
      </c>
      <c r="E2" s="183"/>
      <c r="F2" s="183" t="s">
        <v>144</v>
      </c>
      <c r="G2" s="183"/>
      <c r="H2" s="183" t="s">
        <v>146</v>
      </c>
      <c r="I2" s="183"/>
      <c r="J2" s="183" t="s">
        <v>153</v>
      </c>
      <c r="K2" s="183"/>
      <c r="L2" s="183" t="s">
        <v>150</v>
      </c>
      <c r="M2" s="183"/>
      <c r="N2" s="183" t="s">
        <v>149</v>
      </c>
      <c r="O2" s="183"/>
      <c r="P2" s="183" t="s">
        <v>148</v>
      </c>
      <c r="Q2" s="183"/>
      <c r="R2" s="183" t="s">
        <v>134</v>
      </c>
      <c r="S2" s="183"/>
      <c r="T2" s="183" t="s">
        <v>133</v>
      </c>
      <c r="U2" s="183"/>
      <c r="V2" s="183" t="s">
        <v>147</v>
      </c>
      <c r="W2" s="183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11279530.140000001</v>
      </c>
      <c r="C4" s="115">
        <v>211.70269736252001</v>
      </c>
      <c r="D4" s="114">
        <v>1030597.826</v>
      </c>
      <c r="E4" s="115">
        <v>413.32157069262001</v>
      </c>
      <c r="F4" s="114">
        <v>924364</v>
      </c>
      <c r="G4" s="115">
        <v>457.72288595802002</v>
      </c>
      <c r="H4" s="114">
        <v>840913</v>
      </c>
      <c r="I4" s="115">
        <v>485.8720506853</v>
      </c>
      <c r="J4" s="114">
        <v>995869</v>
      </c>
      <c r="K4" s="115">
        <v>513.39214203127005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3417588.81</v>
      </c>
      <c r="Q4" s="115">
        <v>218.64531628716</v>
      </c>
      <c r="R4" s="114">
        <v>3118718.696</v>
      </c>
      <c r="S4" s="115">
        <v>358.42096715186</v>
      </c>
      <c r="T4" s="114">
        <v>12310128.036</v>
      </c>
      <c r="U4" s="115">
        <v>228.58212843812001</v>
      </c>
      <c r="V4" s="114">
        <v>2761146</v>
      </c>
      <c r="W4" s="115">
        <v>486.37413617612998</v>
      </c>
    </row>
    <row r="5" spans="1:23" x14ac:dyDescent="0.3">
      <c r="A5" s="161" t="s">
        <v>8</v>
      </c>
      <c r="B5" s="109">
        <v>4880799</v>
      </c>
      <c r="C5" s="110">
        <v>176.50600788663999</v>
      </c>
      <c r="D5" s="109">
        <v>453051</v>
      </c>
      <c r="E5" s="110">
        <v>305.66407574636003</v>
      </c>
      <c r="F5" s="109">
        <v>375528</v>
      </c>
      <c r="G5" s="110">
        <v>354.87428930397999</v>
      </c>
      <c r="H5" s="109">
        <v>412814</v>
      </c>
      <c r="I5" s="110">
        <v>409.53884758235</v>
      </c>
      <c r="J5" s="109">
        <v>500589</v>
      </c>
      <c r="K5" s="110">
        <v>445.84013080732001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1299463</v>
      </c>
      <c r="Q5" s="110">
        <v>175.59004535289</v>
      </c>
      <c r="R5" s="109">
        <v>1390734</v>
      </c>
      <c r="S5" s="110">
        <v>259.94070249290002</v>
      </c>
      <c r="T5" s="109">
        <v>5333850</v>
      </c>
      <c r="U5" s="110">
        <v>187.47654357885</v>
      </c>
      <c r="V5" s="109">
        <v>1288931</v>
      </c>
      <c r="W5" s="110">
        <v>407.71093811872998</v>
      </c>
    </row>
    <row r="6" spans="1:23" x14ac:dyDescent="0.3">
      <c r="A6" s="67" t="s">
        <v>40</v>
      </c>
      <c r="B6" s="116">
        <v>540985</v>
      </c>
      <c r="C6" s="117">
        <v>155.32201900366999</v>
      </c>
      <c r="D6" s="116">
        <v>0</v>
      </c>
      <c r="E6" s="117">
        <v>0</v>
      </c>
      <c r="F6" s="116">
        <v>0</v>
      </c>
      <c r="G6" s="117">
        <v>0</v>
      </c>
      <c r="H6" s="116">
        <v>0</v>
      </c>
      <c r="I6" s="117">
        <v>0</v>
      </c>
      <c r="J6" s="116">
        <v>0</v>
      </c>
      <c r="K6" s="117">
        <v>0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233571</v>
      </c>
      <c r="Q6" s="117">
        <v>161.1648597921</v>
      </c>
      <c r="R6" s="116">
        <v>135846</v>
      </c>
      <c r="S6" s="117">
        <v>159.31007511225999</v>
      </c>
      <c r="T6" s="116">
        <v>540985</v>
      </c>
      <c r="U6" s="117">
        <v>155.32201900366999</v>
      </c>
      <c r="V6" s="116">
        <v>0</v>
      </c>
      <c r="W6" s="117">
        <v>0</v>
      </c>
    </row>
    <row r="7" spans="1:23" x14ac:dyDescent="0.3">
      <c r="A7" s="67" t="s">
        <v>20</v>
      </c>
      <c r="B7" s="116">
        <v>2694328</v>
      </c>
      <c r="C7" s="117">
        <v>178.61595159242</v>
      </c>
      <c r="D7" s="116">
        <v>307894</v>
      </c>
      <c r="E7" s="117">
        <v>312.59693181489001</v>
      </c>
      <c r="F7" s="116">
        <v>182915</v>
      </c>
      <c r="G7" s="117">
        <v>393.35225216817003</v>
      </c>
      <c r="H7" s="116">
        <v>205643</v>
      </c>
      <c r="I7" s="117">
        <v>379.47393192730999</v>
      </c>
      <c r="J7" s="116">
        <v>364813</v>
      </c>
      <c r="K7" s="117">
        <v>431.26996639511998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679755</v>
      </c>
      <c r="Q7" s="117">
        <v>170.07243788247001</v>
      </c>
      <c r="R7" s="116">
        <v>745023</v>
      </c>
      <c r="S7" s="117">
        <v>287.87491584946002</v>
      </c>
      <c r="T7" s="116">
        <v>3002222</v>
      </c>
      <c r="U7" s="117">
        <v>192.35642112619001</v>
      </c>
      <c r="V7" s="116">
        <v>753371</v>
      </c>
      <c r="W7" s="117">
        <v>407.92527883230002</v>
      </c>
    </row>
    <row r="8" spans="1:23" x14ac:dyDescent="0.3">
      <c r="A8" s="67" t="s">
        <v>21</v>
      </c>
      <c r="B8" s="116">
        <v>228085</v>
      </c>
      <c r="C8" s="117">
        <v>157.01932697065001</v>
      </c>
      <c r="D8" s="116">
        <v>10848</v>
      </c>
      <c r="E8" s="117">
        <v>149.78233453764</v>
      </c>
      <c r="F8" s="116">
        <v>15600</v>
      </c>
      <c r="G8" s="117">
        <v>129.28916611071</v>
      </c>
      <c r="H8" s="116">
        <v>50000</v>
      </c>
      <c r="I8" s="117">
        <v>453.85283466019001</v>
      </c>
      <c r="J8" s="116">
        <v>20000</v>
      </c>
      <c r="K8" s="117">
        <v>456.41487028487001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89313</v>
      </c>
      <c r="S8" s="117">
        <v>155.57171807984</v>
      </c>
      <c r="T8" s="116">
        <v>238933</v>
      </c>
      <c r="U8" s="117">
        <v>156.69075413260001</v>
      </c>
      <c r="V8" s="116">
        <v>85600</v>
      </c>
      <c r="W8" s="117">
        <v>395.3019875004</v>
      </c>
    </row>
    <row r="9" spans="1:23" x14ac:dyDescent="0.3">
      <c r="A9" s="67" t="s">
        <v>22</v>
      </c>
      <c r="B9" s="116">
        <v>305507</v>
      </c>
      <c r="C9" s="117">
        <v>182.878650572</v>
      </c>
      <c r="D9" s="116">
        <v>33272</v>
      </c>
      <c r="E9" s="117">
        <v>341.32857930563</v>
      </c>
      <c r="F9" s="116">
        <v>49579</v>
      </c>
      <c r="G9" s="117">
        <v>357.77161798713001</v>
      </c>
      <c r="H9" s="116">
        <v>0</v>
      </c>
      <c r="I9" s="117">
        <v>0</v>
      </c>
      <c r="J9" s="116">
        <v>48776</v>
      </c>
      <c r="K9" s="117">
        <v>505.2817498604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82495</v>
      </c>
      <c r="Q9" s="117">
        <v>206.47659828473999</v>
      </c>
      <c r="R9" s="116">
        <v>66235</v>
      </c>
      <c r="S9" s="117">
        <v>306.69145909197999</v>
      </c>
      <c r="T9" s="116">
        <v>338779</v>
      </c>
      <c r="U9" s="117">
        <v>198.44025866703001</v>
      </c>
      <c r="V9" s="116">
        <v>98355</v>
      </c>
      <c r="W9" s="117">
        <v>430.92452523384998</v>
      </c>
    </row>
    <row r="10" spans="1:23" x14ac:dyDescent="0.3">
      <c r="A10" s="67" t="s">
        <v>23</v>
      </c>
      <c r="B10" s="116">
        <v>722231</v>
      </c>
      <c r="C10" s="117">
        <v>173.32809846073999</v>
      </c>
      <c r="D10" s="116">
        <v>55420</v>
      </c>
      <c r="E10" s="117">
        <v>258.58787307371</v>
      </c>
      <c r="F10" s="116">
        <v>74992</v>
      </c>
      <c r="G10" s="117">
        <v>283.96628014439</v>
      </c>
      <c r="H10" s="116">
        <v>80969</v>
      </c>
      <c r="I10" s="117">
        <v>395.28819536231998</v>
      </c>
      <c r="J10" s="116">
        <v>42000</v>
      </c>
      <c r="K10" s="117">
        <v>500.21990974772001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182289</v>
      </c>
      <c r="Q10" s="117">
        <v>190.82758799653001</v>
      </c>
      <c r="R10" s="116">
        <v>206131</v>
      </c>
      <c r="S10" s="117">
        <v>215.97154586036999</v>
      </c>
      <c r="T10" s="116">
        <v>777651</v>
      </c>
      <c r="U10" s="117">
        <v>179.40421320765</v>
      </c>
      <c r="V10" s="116">
        <v>197961</v>
      </c>
      <c r="W10" s="117">
        <v>375.37962214922999</v>
      </c>
    </row>
    <row r="11" spans="1:23" ht="13.5" customHeight="1" x14ac:dyDescent="0.3">
      <c r="A11" s="67" t="s">
        <v>24</v>
      </c>
      <c r="B11" s="116">
        <v>180986</v>
      </c>
      <c r="C11" s="117">
        <v>230.6814325876</v>
      </c>
      <c r="D11" s="116">
        <v>13383</v>
      </c>
      <c r="E11" s="117">
        <v>288.22826288642</v>
      </c>
      <c r="F11" s="116">
        <v>20591</v>
      </c>
      <c r="G11" s="117">
        <v>380.62230217299998</v>
      </c>
      <c r="H11" s="116">
        <v>10210</v>
      </c>
      <c r="I11" s="117">
        <v>599.01751132362995</v>
      </c>
      <c r="J11" s="116">
        <v>25000</v>
      </c>
      <c r="K11" s="117">
        <v>442.66474975647998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58658</v>
      </c>
      <c r="Q11" s="117">
        <v>224.82814145385001</v>
      </c>
      <c r="R11" s="116">
        <v>64920</v>
      </c>
      <c r="S11" s="117">
        <v>343.17804345053997</v>
      </c>
      <c r="T11" s="116">
        <v>194369</v>
      </c>
      <c r="U11" s="117">
        <v>234.64373742987999</v>
      </c>
      <c r="V11" s="116">
        <v>55801</v>
      </c>
      <c r="W11" s="117">
        <v>448.37872723734</v>
      </c>
    </row>
    <row r="12" spans="1:23" ht="13.5" customHeight="1" x14ac:dyDescent="0.3">
      <c r="A12" s="67" t="s">
        <v>37</v>
      </c>
      <c r="B12" s="116">
        <v>65276</v>
      </c>
      <c r="C12" s="117">
        <v>240.03819647956001</v>
      </c>
      <c r="D12" s="116">
        <v>32234</v>
      </c>
      <c r="E12" s="117">
        <v>343.26715372204001</v>
      </c>
      <c r="F12" s="116">
        <v>31851</v>
      </c>
      <c r="G12" s="117">
        <v>390.18372309385001</v>
      </c>
      <c r="H12" s="116">
        <v>65992</v>
      </c>
      <c r="I12" s="117">
        <v>457.82082113921001</v>
      </c>
      <c r="J12" s="116">
        <v>0</v>
      </c>
      <c r="K12" s="117">
        <v>0</v>
      </c>
      <c r="L12" s="116">
        <v>0</v>
      </c>
      <c r="M12" s="117">
        <v>0</v>
      </c>
      <c r="N12" s="116">
        <v>32299</v>
      </c>
      <c r="O12" s="117">
        <v>164.38198615747001</v>
      </c>
      <c r="P12" s="116">
        <v>0</v>
      </c>
      <c r="Q12" s="117">
        <v>0</v>
      </c>
      <c r="R12" s="116">
        <v>65211</v>
      </c>
      <c r="S12" s="117">
        <v>329.76741049173</v>
      </c>
      <c r="T12" s="116">
        <v>97510</v>
      </c>
      <c r="U12" s="117">
        <v>274.16271917214999</v>
      </c>
      <c r="V12" s="116">
        <v>97843</v>
      </c>
      <c r="W12" s="117">
        <v>435.80280033196999</v>
      </c>
    </row>
    <row r="13" spans="1:23" ht="13.5" customHeight="1" x14ac:dyDescent="0.3">
      <c r="A13" s="67" t="s">
        <v>41</v>
      </c>
      <c r="B13" s="116">
        <v>143401</v>
      </c>
      <c r="C13" s="117">
        <v>152.90879889819001</v>
      </c>
      <c r="D13" s="116">
        <v>0</v>
      </c>
      <c r="E13" s="117">
        <v>0</v>
      </c>
      <c r="F13" s="116">
        <v>0</v>
      </c>
      <c r="G13" s="117">
        <v>0</v>
      </c>
      <c r="H13" s="116">
        <v>0</v>
      </c>
      <c r="I13" s="117">
        <v>0</v>
      </c>
      <c r="J13" s="116">
        <v>0</v>
      </c>
      <c r="K13" s="117">
        <v>0</v>
      </c>
      <c r="L13" s="116">
        <v>41511</v>
      </c>
      <c r="M13" s="117">
        <v>129.06377870202999</v>
      </c>
      <c r="N13" s="116">
        <v>21140</v>
      </c>
      <c r="O13" s="117">
        <v>173.44342492903999</v>
      </c>
      <c r="P13" s="116">
        <v>62695</v>
      </c>
      <c r="Q13" s="117">
        <v>159.82309051599</v>
      </c>
      <c r="R13" s="116">
        <v>18055</v>
      </c>
      <c r="S13" s="117">
        <v>159.67906342840999</v>
      </c>
      <c r="T13" s="116">
        <v>143401</v>
      </c>
      <c r="U13" s="117">
        <v>152.90879889819001</v>
      </c>
      <c r="V13" s="116">
        <v>0</v>
      </c>
      <c r="W13" s="117">
        <v>0</v>
      </c>
    </row>
    <row r="14" spans="1:23" x14ac:dyDescent="0.3">
      <c r="A14" s="161" t="s">
        <v>9</v>
      </c>
      <c r="B14" s="109">
        <v>6398731.1399999997</v>
      </c>
      <c r="C14" s="110">
        <v>238.54988988220001</v>
      </c>
      <c r="D14" s="109">
        <v>577546.826</v>
      </c>
      <c r="E14" s="110">
        <v>497.77244730933</v>
      </c>
      <c r="F14" s="109">
        <v>548836</v>
      </c>
      <c r="G14" s="110">
        <v>528.09459591199004</v>
      </c>
      <c r="H14" s="109">
        <v>428099</v>
      </c>
      <c r="I14" s="110">
        <v>559.47982576943002</v>
      </c>
      <c r="J14" s="109">
        <v>495280</v>
      </c>
      <c r="K14" s="110">
        <v>581.66825604068003</v>
      </c>
      <c r="L14" s="109">
        <v>1396356.85</v>
      </c>
      <c r="M14" s="110">
        <v>167.89180447411999</v>
      </c>
      <c r="N14" s="109">
        <v>1733810.68</v>
      </c>
      <c r="O14" s="110">
        <v>175.39043943287001</v>
      </c>
      <c r="P14" s="109">
        <v>2118125.81</v>
      </c>
      <c r="Q14" s="110">
        <v>245.05957896689</v>
      </c>
      <c r="R14" s="109">
        <v>1727984.696</v>
      </c>
      <c r="S14" s="110">
        <v>437.68084295241999</v>
      </c>
      <c r="T14" s="109">
        <v>6976278.0360000003</v>
      </c>
      <c r="U14" s="110">
        <v>260.01020837848</v>
      </c>
      <c r="V14" s="109">
        <v>1472215</v>
      </c>
      <c r="W14" s="110">
        <v>555.24412767553997</v>
      </c>
    </row>
    <row r="15" spans="1:23" x14ac:dyDescent="0.3">
      <c r="A15" s="67" t="s">
        <v>42</v>
      </c>
      <c r="B15" s="116">
        <v>151840</v>
      </c>
      <c r="C15" s="117">
        <v>180.66053606757001</v>
      </c>
      <c r="D15" s="116">
        <v>18334</v>
      </c>
      <c r="E15" s="117">
        <v>604.89002897075</v>
      </c>
      <c r="F15" s="116">
        <v>19335</v>
      </c>
      <c r="G15" s="117">
        <v>612.22770749361996</v>
      </c>
      <c r="H15" s="116">
        <v>12320</v>
      </c>
      <c r="I15" s="117">
        <v>255.95847466206001</v>
      </c>
      <c r="J15" s="116">
        <v>23000</v>
      </c>
      <c r="K15" s="117">
        <v>671.95082522874998</v>
      </c>
      <c r="L15" s="116">
        <v>36068</v>
      </c>
      <c r="M15" s="117">
        <v>151.20397938616</v>
      </c>
      <c r="N15" s="116">
        <v>37639</v>
      </c>
      <c r="O15" s="117">
        <v>150.27490716809999</v>
      </c>
      <c r="P15" s="116">
        <v>52699</v>
      </c>
      <c r="Q15" s="117">
        <v>227.51502405927999</v>
      </c>
      <c r="R15" s="116">
        <v>43768</v>
      </c>
      <c r="S15" s="117">
        <v>352.35589872395002</v>
      </c>
      <c r="T15" s="116">
        <v>170174</v>
      </c>
      <c r="U15" s="117">
        <v>226.36565860619001</v>
      </c>
      <c r="V15" s="116">
        <v>54655</v>
      </c>
      <c r="W15" s="117">
        <v>557.05242178184994</v>
      </c>
    </row>
    <row r="16" spans="1:23" x14ac:dyDescent="0.3">
      <c r="A16" s="67" t="s">
        <v>25</v>
      </c>
      <c r="B16" s="116">
        <v>699606</v>
      </c>
      <c r="C16" s="117">
        <v>243.34276899855001</v>
      </c>
      <c r="D16" s="116">
        <v>53803</v>
      </c>
      <c r="E16" s="117">
        <v>468.83601349577998</v>
      </c>
      <c r="F16" s="116">
        <v>34517</v>
      </c>
      <c r="G16" s="117">
        <v>504.88516795912</v>
      </c>
      <c r="H16" s="116">
        <v>40700</v>
      </c>
      <c r="I16" s="117">
        <v>601.74939704508995</v>
      </c>
      <c r="J16" s="116">
        <v>74100</v>
      </c>
      <c r="K16" s="117">
        <v>552.69144006980002</v>
      </c>
      <c r="L16" s="116">
        <v>199978</v>
      </c>
      <c r="M16" s="117">
        <v>172.33192752603</v>
      </c>
      <c r="N16" s="116">
        <v>203647</v>
      </c>
      <c r="O16" s="117">
        <v>174.14235906888001</v>
      </c>
      <c r="P16" s="116">
        <v>146408</v>
      </c>
      <c r="Q16" s="117">
        <v>256.66156817319001</v>
      </c>
      <c r="R16" s="116">
        <v>203376</v>
      </c>
      <c r="S16" s="117">
        <v>432.52583986759998</v>
      </c>
      <c r="T16" s="116">
        <v>753409</v>
      </c>
      <c r="U16" s="117">
        <v>259.44585913111001</v>
      </c>
      <c r="V16" s="116">
        <v>149317</v>
      </c>
      <c r="W16" s="117">
        <v>555.01220565207996</v>
      </c>
    </row>
    <row r="17" spans="1:23" x14ac:dyDescent="0.3">
      <c r="A17" s="67" t="s">
        <v>26</v>
      </c>
      <c r="B17" s="116">
        <v>286342</v>
      </c>
      <c r="C17" s="117">
        <v>164.01022054430999</v>
      </c>
      <c r="D17" s="116">
        <v>52179</v>
      </c>
      <c r="E17" s="117">
        <v>159.72417554027001</v>
      </c>
      <c r="F17" s="116">
        <v>41499</v>
      </c>
      <c r="G17" s="117">
        <v>139.23100710930001</v>
      </c>
      <c r="H17" s="116">
        <v>60900</v>
      </c>
      <c r="I17" s="117">
        <v>390.13061345903998</v>
      </c>
      <c r="J17" s="116">
        <v>40000</v>
      </c>
      <c r="K17" s="117">
        <v>458.10671128736999</v>
      </c>
      <c r="L17" s="116">
        <v>90103</v>
      </c>
      <c r="M17" s="117">
        <v>156.08630737156</v>
      </c>
      <c r="N17" s="116">
        <v>74843</v>
      </c>
      <c r="O17" s="117">
        <v>161.13966301324001</v>
      </c>
      <c r="P17" s="116">
        <v>80000</v>
      </c>
      <c r="Q17" s="117">
        <v>165.42433964374999</v>
      </c>
      <c r="R17" s="116">
        <v>93575</v>
      </c>
      <c r="S17" s="117">
        <v>170.33710716661</v>
      </c>
      <c r="T17" s="116">
        <v>338521</v>
      </c>
      <c r="U17" s="117">
        <v>163.34957750513999</v>
      </c>
      <c r="V17" s="116">
        <v>142399</v>
      </c>
      <c r="W17" s="117">
        <v>336.10608484033997</v>
      </c>
    </row>
    <row r="18" spans="1:23" x14ac:dyDescent="0.3">
      <c r="A18" s="67" t="s">
        <v>27</v>
      </c>
      <c r="B18" s="116">
        <v>17404</v>
      </c>
      <c r="C18" s="117">
        <v>231.14248452654999</v>
      </c>
      <c r="D18" s="116">
        <v>4968</v>
      </c>
      <c r="E18" s="117">
        <v>303.21116288642003</v>
      </c>
      <c r="F18" s="116">
        <v>0</v>
      </c>
      <c r="G18" s="117">
        <v>0</v>
      </c>
      <c r="H18" s="116">
        <v>3250</v>
      </c>
      <c r="I18" s="117">
        <v>496.32267597672001</v>
      </c>
      <c r="J18" s="116">
        <v>0</v>
      </c>
      <c r="K18" s="117">
        <v>0</v>
      </c>
      <c r="L18" s="116">
        <v>3923</v>
      </c>
      <c r="M18" s="117">
        <v>189.54709811369</v>
      </c>
      <c r="N18" s="116">
        <v>9076</v>
      </c>
      <c r="O18" s="117">
        <v>208.76438706478999</v>
      </c>
      <c r="P18" s="116">
        <v>4405</v>
      </c>
      <c r="Q18" s="117">
        <v>314.29397452894</v>
      </c>
      <c r="R18" s="116">
        <v>4968</v>
      </c>
      <c r="S18" s="117">
        <v>303.21116288642003</v>
      </c>
      <c r="T18" s="116">
        <v>22372</v>
      </c>
      <c r="U18" s="117">
        <v>247.14629259430001</v>
      </c>
      <c r="V18" s="116">
        <v>3250</v>
      </c>
      <c r="W18" s="117">
        <v>496.32267597672001</v>
      </c>
    </row>
    <row r="19" spans="1:23" x14ac:dyDescent="0.3">
      <c r="A19" s="67" t="s">
        <v>28</v>
      </c>
      <c r="B19" s="116">
        <v>24067</v>
      </c>
      <c r="C19" s="117">
        <v>249.52464246062999</v>
      </c>
      <c r="D19" s="116">
        <v>6546</v>
      </c>
      <c r="E19" s="117">
        <v>461.68123003675998</v>
      </c>
      <c r="F19" s="116">
        <v>0</v>
      </c>
      <c r="G19" s="117">
        <v>0</v>
      </c>
      <c r="H19" s="116">
        <v>0</v>
      </c>
      <c r="I19" s="117">
        <v>0</v>
      </c>
      <c r="J19" s="116">
        <v>6000</v>
      </c>
      <c r="K19" s="117">
        <v>582.22790401810005</v>
      </c>
      <c r="L19" s="116">
        <v>0</v>
      </c>
      <c r="M19" s="117">
        <v>0</v>
      </c>
      <c r="N19" s="116">
        <v>12041</v>
      </c>
      <c r="O19" s="117">
        <v>176.97538187858001</v>
      </c>
      <c r="P19" s="116">
        <v>6009</v>
      </c>
      <c r="Q19" s="117">
        <v>250.42634772841001</v>
      </c>
      <c r="R19" s="116">
        <v>12563</v>
      </c>
      <c r="S19" s="117">
        <v>429.66343988065</v>
      </c>
      <c r="T19" s="116">
        <v>30613</v>
      </c>
      <c r="U19" s="117">
        <v>294.89023950350003</v>
      </c>
      <c r="V19" s="116">
        <v>6000</v>
      </c>
      <c r="W19" s="117">
        <v>582.22790401810005</v>
      </c>
    </row>
    <row r="20" spans="1:23" x14ac:dyDescent="0.3">
      <c r="A20" s="67" t="s">
        <v>29</v>
      </c>
      <c r="B20" s="116">
        <v>4238596.22</v>
      </c>
      <c r="C20" s="117">
        <v>246.53291738643</v>
      </c>
      <c r="D20" s="116">
        <v>381298</v>
      </c>
      <c r="E20" s="117">
        <v>573.82928784245996</v>
      </c>
      <c r="F20" s="116">
        <v>370701</v>
      </c>
      <c r="G20" s="117">
        <v>601.57087942983003</v>
      </c>
      <c r="H20" s="116">
        <v>273893</v>
      </c>
      <c r="I20" s="117">
        <v>617.49092399980998</v>
      </c>
      <c r="J20" s="116">
        <v>239980</v>
      </c>
      <c r="K20" s="117">
        <v>636.75586954686003</v>
      </c>
      <c r="L20" s="116">
        <v>834215.75</v>
      </c>
      <c r="M20" s="117">
        <v>157.55514281971</v>
      </c>
      <c r="N20" s="116">
        <v>1091854.8400000001</v>
      </c>
      <c r="O20" s="117">
        <v>171.00518973794999</v>
      </c>
      <c r="P20" s="116">
        <v>1566413.98</v>
      </c>
      <c r="Q20" s="117">
        <v>251.70974328905999</v>
      </c>
      <c r="R20" s="116">
        <v>1127409.69</v>
      </c>
      <c r="S20" s="117">
        <v>489.01829558610001</v>
      </c>
      <c r="T20" s="116">
        <v>4619894.26</v>
      </c>
      <c r="U20" s="117">
        <v>273.54596889312</v>
      </c>
      <c r="V20" s="116">
        <v>884574</v>
      </c>
      <c r="W20" s="117">
        <v>616.04573704003997</v>
      </c>
    </row>
    <row r="21" spans="1:23" x14ac:dyDescent="0.3">
      <c r="A21" s="67" t="s">
        <v>30</v>
      </c>
      <c r="B21" s="116">
        <v>24333</v>
      </c>
      <c r="C21" s="117">
        <v>256.71365221304001</v>
      </c>
      <c r="D21" s="116">
        <v>0</v>
      </c>
      <c r="E21" s="117">
        <v>0</v>
      </c>
      <c r="F21" s="116">
        <v>5666</v>
      </c>
      <c r="G21" s="117">
        <v>345.00422340334001</v>
      </c>
      <c r="H21" s="116">
        <v>0</v>
      </c>
      <c r="I21" s="117">
        <v>0</v>
      </c>
      <c r="J21" s="116">
        <v>5000</v>
      </c>
      <c r="K21" s="117">
        <v>550.77454358476996</v>
      </c>
      <c r="L21" s="116">
        <v>12327</v>
      </c>
      <c r="M21" s="117">
        <v>225.18562944755001</v>
      </c>
      <c r="N21" s="116">
        <v>6009</v>
      </c>
      <c r="O21" s="117">
        <v>234.64590567482</v>
      </c>
      <c r="P21" s="116">
        <v>0</v>
      </c>
      <c r="Q21" s="117">
        <v>0</v>
      </c>
      <c r="R21" s="116">
        <v>5997</v>
      </c>
      <c r="S21" s="117">
        <v>351.41073501750998</v>
      </c>
      <c r="T21" s="116">
        <v>24333</v>
      </c>
      <c r="U21" s="117">
        <v>256.71365221304001</v>
      </c>
      <c r="V21" s="116">
        <v>10666</v>
      </c>
      <c r="W21" s="117">
        <v>441.46508979253002</v>
      </c>
    </row>
    <row r="22" spans="1:23" x14ac:dyDescent="0.3">
      <c r="A22" s="67" t="s">
        <v>31</v>
      </c>
      <c r="B22" s="116">
        <v>228477</v>
      </c>
      <c r="C22" s="117">
        <v>215.80111630798999</v>
      </c>
      <c r="D22" s="116">
        <v>27067</v>
      </c>
      <c r="E22" s="117">
        <v>260.73041522691</v>
      </c>
      <c r="F22" s="116">
        <v>27043</v>
      </c>
      <c r="G22" s="117">
        <v>291.63923211855001</v>
      </c>
      <c r="H22" s="116">
        <v>10000</v>
      </c>
      <c r="I22" s="117">
        <v>505.77387484671999</v>
      </c>
      <c r="J22" s="116">
        <v>37000</v>
      </c>
      <c r="K22" s="117">
        <v>568.19982254077001</v>
      </c>
      <c r="L22" s="116">
        <v>53137</v>
      </c>
      <c r="M22" s="117">
        <v>171.54689927358001</v>
      </c>
      <c r="N22" s="116">
        <v>73189</v>
      </c>
      <c r="O22" s="117">
        <v>184.52235838991999</v>
      </c>
      <c r="P22" s="116">
        <v>51964</v>
      </c>
      <c r="Q22" s="117">
        <v>208.32951831267999</v>
      </c>
      <c r="R22" s="116">
        <v>77254</v>
      </c>
      <c r="S22" s="117">
        <v>296.64033234714998</v>
      </c>
      <c r="T22" s="116">
        <v>255544</v>
      </c>
      <c r="U22" s="117">
        <v>220.55998888507</v>
      </c>
      <c r="V22" s="116">
        <v>74043</v>
      </c>
      <c r="W22" s="117">
        <v>458.75953076803</v>
      </c>
    </row>
    <row r="23" spans="1:23" x14ac:dyDescent="0.3">
      <c r="A23" s="67" t="s">
        <v>32</v>
      </c>
      <c r="B23" s="116">
        <v>82961</v>
      </c>
      <c r="C23" s="117">
        <v>208.23682559997999</v>
      </c>
      <c r="D23" s="116">
        <v>0</v>
      </c>
      <c r="E23" s="117">
        <v>0</v>
      </c>
      <c r="F23" s="116">
        <v>0</v>
      </c>
      <c r="G23" s="117">
        <v>0</v>
      </c>
      <c r="H23" s="116">
        <v>0</v>
      </c>
      <c r="I23" s="117">
        <v>0</v>
      </c>
      <c r="J23" s="116">
        <v>0</v>
      </c>
      <c r="K23" s="117">
        <v>0</v>
      </c>
      <c r="L23" s="116">
        <v>30163</v>
      </c>
      <c r="M23" s="117">
        <v>193.10060383582999</v>
      </c>
      <c r="N23" s="116">
        <v>30706</v>
      </c>
      <c r="O23" s="117">
        <v>207.01298344297999</v>
      </c>
      <c r="P23" s="116">
        <v>7248</v>
      </c>
      <c r="Q23" s="117">
        <v>208.35901368653001</v>
      </c>
      <c r="R23" s="116">
        <v>14844</v>
      </c>
      <c r="S23" s="117">
        <v>241.46557358529</v>
      </c>
      <c r="T23" s="116">
        <v>82961</v>
      </c>
      <c r="U23" s="117">
        <v>208.23682559997999</v>
      </c>
      <c r="V23" s="116">
        <v>0</v>
      </c>
      <c r="W23" s="117">
        <v>0</v>
      </c>
    </row>
    <row r="24" spans="1:23" x14ac:dyDescent="0.3">
      <c r="A24" s="67" t="s">
        <v>33</v>
      </c>
      <c r="B24" s="116">
        <v>204278</v>
      </c>
      <c r="C24" s="117">
        <v>222.20759087861001</v>
      </c>
      <c r="D24" s="116">
        <v>0</v>
      </c>
      <c r="E24" s="117">
        <v>0</v>
      </c>
      <c r="F24" s="116">
        <v>23075</v>
      </c>
      <c r="G24" s="117">
        <v>410.80048249386999</v>
      </c>
      <c r="H24" s="116">
        <v>0</v>
      </c>
      <c r="I24" s="117">
        <v>0</v>
      </c>
      <c r="J24" s="116">
        <v>22200</v>
      </c>
      <c r="K24" s="117">
        <v>535.02773146818004</v>
      </c>
      <c r="L24" s="116">
        <v>21653</v>
      </c>
      <c r="M24" s="117">
        <v>263.92963046691</v>
      </c>
      <c r="N24" s="116">
        <v>76561</v>
      </c>
      <c r="O24" s="117">
        <v>197.14869311138</v>
      </c>
      <c r="P24" s="116">
        <v>75812</v>
      </c>
      <c r="Q24" s="117">
        <v>201.27569265288</v>
      </c>
      <c r="R24" s="116">
        <v>30252</v>
      </c>
      <c r="S24" s="117">
        <v>308.21896259089999</v>
      </c>
      <c r="T24" s="116">
        <v>204278</v>
      </c>
      <c r="U24" s="117">
        <v>222.20759087861001</v>
      </c>
      <c r="V24" s="116">
        <v>45275</v>
      </c>
      <c r="W24" s="117">
        <v>471.71367801523002</v>
      </c>
    </row>
    <row r="25" spans="1:23" x14ac:dyDescent="0.3">
      <c r="A25" s="67" t="s">
        <v>34</v>
      </c>
      <c r="B25" s="116">
        <v>440718.92</v>
      </c>
      <c r="C25" s="117">
        <v>246.19813325486001</v>
      </c>
      <c r="D25" s="116">
        <v>33351.826000000001</v>
      </c>
      <c r="E25" s="117">
        <v>373.35716189077999</v>
      </c>
      <c r="F25" s="116">
        <v>27000</v>
      </c>
      <c r="G25" s="117">
        <v>461.89231918677001</v>
      </c>
      <c r="H25" s="116">
        <v>27000</v>
      </c>
      <c r="I25" s="117">
        <v>455.13147308441</v>
      </c>
      <c r="J25" s="116">
        <v>48000</v>
      </c>
      <c r="K25" s="117">
        <v>445.7949567169</v>
      </c>
      <c r="L25" s="116">
        <v>114753.1</v>
      </c>
      <c r="M25" s="117">
        <v>216.36991479010001</v>
      </c>
      <c r="N25" s="116">
        <v>118208.82</v>
      </c>
      <c r="O25" s="117">
        <v>201.22108169001001</v>
      </c>
      <c r="P25" s="116">
        <v>127166.83</v>
      </c>
      <c r="Q25" s="117">
        <v>248.0723674271</v>
      </c>
      <c r="R25" s="116">
        <v>113942.00599999999</v>
      </c>
      <c r="S25" s="117">
        <v>358.02877494043003</v>
      </c>
      <c r="T25" s="116">
        <v>474070.75599999999</v>
      </c>
      <c r="U25" s="117">
        <v>255.14402009081999</v>
      </c>
      <c r="V25" s="116">
        <v>102000</v>
      </c>
      <c r="W25" s="117">
        <v>452.52745405620999</v>
      </c>
    </row>
    <row r="26" spans="1:23" x14ac:dyDescent="0.3">
      <c r="A26" s="67" t="s">
        <v>35</v>
      </c>
      <c r="B26" s="116">
        <v>108</v>
      </c>
      <c r="C26" s="117">
        <v>670.31689351852003</v>
      </c>
      <c r="D26" s="116">
        <v>0</v>
      </c>
      <c r="E26" s="117">
        <v>0</v>
      </c>
      <c r="F26" s="116">
        <v>0</v>
      </c>
      <c r="G26" s="117">
        <v>0</v>
      </c>
      <c r="H26" s="116">
        <v>36</v>
      </c>
      <c r="I26" s="117">
        <v>650.32886358802</v>
      </c>
      <c r="J26" s="116">
        <v>0</v>
      </c>
      <c r="K26" s="117">
        <v>0</v>
      </c>
      <c r="L26" s="116">
        <v>36</v>
      </c>
      <c r="M26" s="117">
        <v>682.24251388889002</v>
      </c>
      <c r="N26" s="116">
        <v>36.020000000000003</v>
      </c>
      <c r="O26" s="117">
        <v>660.25199333702994</v>
      </c>
      <c r="P26" s="116">
        <v>0</v>
      </c>
      <c r="Q26" s="117">
        <v>0</v>
      </c>
      <c r="R26" s="116">
        <v>36</v>
      </c>
      <c r="S26" s="117">
        <v>663.92269999999996</v>
      </c>
      <c r="T26" s="116">
        <v>108.02</v>
      </c>
      <c r="U26" s="117">
        <v>670.19278374375006</v>
      </c>
      <c r="V26" s="116">
        <v>36</v>
      </c>
      <c r="W26" s="117">
        <v>650.32886358802</v>
      </c>
    </row>
    <row r="27" spans="1:23" x14ac:dyDescent="0.3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4" orientation="landscape" r:id="rId1"/>
  <customProperties>
    <customPr name="EpmWorksheetKeyString_GUID" r:id="rId2"/>
    <customPr name="QAA_DRILLPATH_NODE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A7D2-2907-41BB-A95C-FA7ECA9EB858}">
  <sheetPr>
    <tabColor theme="5" tint="0.39997558519241921"/>
    <pageSetUpPr fitToPage="1"/>
  </sheetPr>
  <dimension ref="A1:AP24"/>
  <sheetViews>
    <sheetView zoomScale="87" zoomScaleNormal="100" workbookViewId="0">
      <selection activeCell="O31" sqref="O31"/>
    </sheetView>
  </sheetViews>
  <sheetFormatPr defaultColWidth="9.109375" defaultRowHeight="14.4" x14ac:dyDescent="0.3"/>
  <cols>
    <col min="1" max="1" width="10.33203125" style="158" customWidth="1"/>
    <col min="2" max="14" width="13.5546875" style="158" customWidth="1"/>
    <col min="15" max="15" width="10.33203125" style="158" customWidth="1"/>
    <col min="16" max="28" width="13.5546875" style="158" customWidth="1"/>
    <col min="29" max="29" width="10.33203125" style="158" customWidth="1"/>
    <col min="30" max="42" width="13.5546875" style="158" customWidth="1"/>
    <col min="43" max="16384" width="9.109375" style="158"/>
  </cols>
  <sheetData>
    <row r="1" spans="1:42" ht="27" x14ac:dyDescent="0.75">
      <c r="A1" s="185" t="s">
        <v>154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 t="s">
        <v>154</v>
      </c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 t="s">
        <v>154</v>
      </c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</row>
    <row r="2" spans="1:42" s="6" customFormat="1" ht="21.75" customHeight="1" x14ac:dyDescent="0.45">
      <c r="A2" s="171"/>
      <c r="B2" s="187" t="s">
        <v>106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71"/>
      <c r="P2" s="187" t="s">
        <v>127</v>
      </c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71"/>
      <c r="AD2" s="187" t="s">
        <v>132</v>
      </c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</row>
    <row r="3" spans="1:42" ht="34.5" customHeight="1" x14ac:dyDescent="0.3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86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86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2">
        <v>45139</v>
      </c>
      <c r="AL3" s="172">
        <v>45170</v>
      </c>
      <c r="AM3" s="172">
        <v>45200</v>
      </c>
      <c r="AN3" s="172">
        <v>45231</v>
      </c>
      <c r="AO3" s="172">
        <v>45261</v>
      </c>
      <c r="AP3" s="186" t="s">
        <v>131</v>
      </c>
    </row>
    <row r="4" spans="1:42" ht="16.2" x14ac:dyDescent="0.45">
      <c r="A4" s="169"/>
      <c r="B4" s="170" t="s">
        <v>142</v>
      </c>
      <c r="C4" s="170" t="s">
        <v>141</v>
      </c>
      <c r="D4" s="170" t="s">
        <v>141</v>
      </c>
      <c r="E4" s="170" t="s">
        <v>141</v>
      </c>
      <c r="F4" s="170" t="s">
        <v>141</v>
      </c>
      <c r="G4" s="170" t="s">
        <v>141</v>
      </c>
      <c r="H4" s="170" t="s">
        <v>141</v>
      </c>
      <c r="I4" s="170" t="s">
        <v>141</v>
      </c>
      <c r="J4" s="170" t="s">
        <v>141</v>
      </c>
      <c r="K4" s="170" t="s">
        <v>141</v>
      </c>
      <c r="L4" s="170" t="s">
        <v>141</v>
      </c>
      <c r="M4" s="170" t="s">
        <v>101</v>
      </c>
      <c r="N4" s="186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86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0" t="s">
        <v>101</v>
      </c>
      <c r="AL4" s="170" t="s">
        <v>101</v>
      </c>
      <c r="AM4" s="170" t="s">
        <v>101</v>
      </c>
      <c r="AN4" s="170" t="s">
        <v>101</v>
      </c>
      <c r="AO4" s="170" t="s">
        <v>101</v>
      </c>
      <c r="AP4" s="186"/>
    </row>
    <row r="5" spans="1:42" x14ac:dyDescent="0.3">
      <c r="A5" s="159" t="s">
        <v>7</v>
      </c>
      <c r="B5" s="160">
        <v>540443.14899999998</v>
      </c>
      <c r="C5" s="160">
        <v>469764.34399999998</v>
      </c>
      <c r="D5" s="160">
        <v>676418.90500000003</v>
      </c>
      <c r="E5" s="160">
        <v>529967.02300000004</v>
      </c>
      <c r="F5" s="160">
        <v>846308.00999999989</v>
      </c>
      <c r="G5" s="160">
        <v>1073339.7019999998</v>
      </c>
      <c r="H5" s="160">
        <v>652873.15100000007</v>
      </c>
      <c r="I5" s="160">
        <v>865449.05</v>
      </c>
      <c r="J5" s="160">
        <v>757751.89299999992</v>
      </c>
      <c r="K5" s="160">
        <v>698216.99799999991</v>
      </c>
      <c r="L5" s="160">
        <v>608112.49600000004</v>
      </c>
      <c r="M5" s="160">
        <v>775881.17099999997</v>
      </c>
      <c r="N5" s="163">
        <v>8494525.8919999991</v>
      </c>
      <c r="O5" s="159" t="s">
        <v>7</v>
      </c>
      <c r="P5" s="160">
        <v>638790</v>
      </c>
      <c r="Q5" s="160">
        <v>631217</v>
      </c>
      <c r="R5" s="160">
        <v>749340</v>
      </c>
      <c r="S5" s="160">
        <v>749583</v>
      </c>
      <c r="T5" s="160">
        <v>845595</v>
      </c>
      <c r="U5" s="160">
        <v>831208.5</v>
      </c>
      <c r="V5" s="160">
        <v>808141.5</v>
      </c>
      <c r="W5" s="160">
        <v>799951.5</v>
      </c>
      <c r="X5" s="160">
        <v>755653.5</v>
      </c>
      <c r="Y5" s="160">
        <v>751756.5</v>
      </c>
      <c r="Z5" s="160">
        <v>673578.5</v>
      </c>
      <c r="AA5" s="160">
        <v>582395</v>
      </c>
      <c r="AB5" s="163">
        <v>8817210</v>
      </c>
      <c r="AC5" s="159" t="s">
        <v>7</v>
      </c>
      <c r="AD5" s="160">
        <v>700578.54990727501</v>
      </c>
      <c r="AE5" s="160">
        <v>708508.23984863749</v>
      </c>
      <c r="AF5" s="160">
        <v>708782.8</v>
      </c>
      <c r="AG5" s="160">
        <v>734994.88127389702</v>
      </c>
      <c r="AH5" s="160">
        <v>786372.83992592129</v>
      </c>
      <c r="AI5" s="160">
        <v>827183.85548571695</v>
      </c>
      <c r="AJ5" s="160">
        <v>861067.72237802506</v>
      </c>
      <c r="AK5" s="160">
        <v>779900</v>
      </c>
      <c r="AL5" s="160">
        <v>700436</v>
      </c>
      <c r="AM5" s="160">
        <v>784404</v>
      </c>
      <c r="AN5" s="160">
        <v>664053.10029873438</v>
      </c>
      <c r="AO5" s="160">
        <v>742338.09881291259</v>
      </c>
      <c r="AP5" s="163">
        <v>8998620.0879311189</v>
      </c>
    </row>
    <row r="6" spans="1:42" x14ac:dyDescent="0.3">
      <c r="A6" s="161" t="s">
        <v>8</v>
      </c>
      <c r="B6" s="162">
        <v>245819.54499999998</v>
      </c>
      <c r="C6" s="162">
        <v>188417.58799999999</v>
      </c>
      <c r="D6" s="162">
        <v>284329.28799999994</v>
      </c>
      <c r="E6" s="162">
        <v>263412.30500000005</v>
      </c>
      <c r="F6" s="162">
        <v>221748.16300000003</v>
      </c>
      <c r="G6" s="162">
        <v>355108.35499999998</v>
      </c>
      <c r="H6" s="162">
        <v>173467.755</v>
      </c>
      <c r="I6" s="162">
        <v>387470.74700000003</v>
      </c>
      <c r="J6" s="162">
        <v>358485.62799999997</v>
      </c>
      <c r="K6" s="162">
        <v>315660.88299999997</v>
      </c>
      <c r="L6" s="162">
        <v>264430.28999999998</v>
      </c>
      <c r="M6" s="162">
        <v>444865.72699999996</v>
      </c>
      <c r="N6" s="164">
        <v>3503216.2739999997</v>
      </c>
      <c r="O6" s="161" t="s">
        <v>8</v>
      </c>
      <c r="P6" s="162">
        <v>258543</v>
      </c>
      <c r="Q6" s="162">
        <v>251766</v>
      </c>
      <c r="R6" s="162">
        <v>277690.5</v>
      </c>
      <c r="S6" s="162">
        <v>248917.5</v>
      </c>
      <c r="T6" s="162">
        <v>289075.5</v>
      </c>
      <c r="U6" s="162">
        <v>256783.5</v>
      </c>
      <c r="V6" s="162">
        <v>304290.5</v>
      </c>
      <c r="W6" s="162">
        <v>318987</v>
      </c>
      <c r="X6" s="162">
        <v>328716</v>
      </c>
      <c r="Y6" s="162">
        <v>217660.5</v>
      </c>
      <c r="Z6" s="162">
        <v>247986</v>
      </c>
      <c r="AA6" s="162">
        <v>237739.5</v>
      </c>
      <c r="AB6" s="164">
        <v>3238155.5</v>
      </c>
      <c r="AC6" s="161" t="s">
        <v>8</v>
      </c>
      <c r="AD6" s="162">
        <v>260521.912775529</v>
      </c>
      <c r="AE6" s="162">
        <v>257083.7873658505</v>
      </c>
      <c r="AF6" s="162">
        <v>324153.8</v>
      </c>
      <c r="AG6" s="162">
        <v>287469.2</v>
      </c>
      <c r="AH6" s="162">
        <v>319802.51701690129</v>
      </c>
      <c r="AI6" s="162">
        <v>306125.98977572098</v>
      </c>
      <c r="AJ6" s="162">
        <v>369419.27317653102</v>
      </c>
      <c r="AK6" s="162">
        <v>384400</v>
      </c>
      <c r="AL6" s="162">
        <v>376400</v>
      </c>
      <c r="AM6" s="162">
        <v>339000</v>
      </c>
      <c r="AN6" s="162">
        <v>334138.52480560401</v>
      </c>
      <c r="AO6" s="162">
        <v>325582.86615898705</v>
      </c>
      <c r="AP6" s="164">
        <v>3884097.8710751235</v>
      </c>
    </row>
    <row r="7" spans="1:42" x14ac:dyDescent="0.3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12941.454</v>
      </c>
      <c r="K7" s="166">
        <v>19022.719000000001</v>
      </c>
      <c r="L7" s="166">
        <v>0</v>
      </c>
      <c r="M7" s="166">
        <v>36844.94</v>
      </c>
      <c r="N7" s="167">
        <v>128816.52200000001</v>
      </c>
      <c r="O7" s="165" t="s">
        <v>21</v>
      </c>
      <c r="P7" s="166">
        <v>20700</v>
      </c>
      <c r="Q7" s="166">
        <v>62617.5</v>
      </c>
      <c r="R7" s="166">
        <v>0</v>
      </c>
      <c r="S7" s="166">
        <v>0</v>
      </c>
      <c r="T7" s="166">
        <v>0</v>
      </c>
      <c r="U7" s="166">
        <v>0</v>
      </c>
      <c r="V7" s="166">
        <v>0</v>
      </c>
      <c r="W7" s="166">
        <v>0</v>
      </c>
      <c r="X7" s="166">
        <v>20700</v>
      </c>
      <c r="Y7" s="166">
        <v>0</v>
      </c>
      <c r="Z7" s="166">
        <v>12420</v>
      </c>
      <c r="AA7" s="166">
        <v>0</v>
      </c>
      <c r="AB7" s="167">
        <v>116437.5</v>
      </c>
      <c r="AC7" s="165" t="s">
        <v>21</v>
      </c>
      <c r="AD7" s="166">
        <v>20700</v>
      </c>
      <c r="AE7" s="166">
        <v>11168.5</v>
      </c>
      <c r="AF7" s="166">
        <v>16500</v>
      </c>
      <c r="AG7" s="166">
        <v>21218</v>
      </c>
      <c r="AH7" s="166">
        <v>9573</v>
      </c>
      <c r="AI7" s="166">
        <v>0</v>
      </c>
      <c r="AJ7" s="166">
        <v>0</v>
      </c>
      <c r="AK7" s="166">
        <v>0</v>
      </c>
      <c r="AL7" s="166">
        <v>0</v>
      </c>
      <c r="AM7" s="166">
        <v>0</v>
      </c>
      <c r="AN7" s="166">
        <v>20700</v>
      </c>
      <c r="AO7" s="166">
        <v>20700</v>
      </c>
      <c r="AP7" s="167">
        <v>120559.5</v>
      </c>
    </row>
    <row r="8" spans="1:42" x14ac:dyDescent="0.3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31696.256999999998</v>
      </c>
      <c r="J8" s="166">
        <v>7771.835</v>
      </c>
      <c r="K8" s="166">
        <v>33711.248999999996</v>
      </c>
      <c r="L8" s="166">
        <v>17429.952999999998</v>
      </c>
      <c r="M8" s="166">
        <v>22684.809999999998</v>
      </c>
      <c r="N8" s="167">
        <v>217470.38999999998</v>
      </c>
      <c r="O8" s="165" t="s">
        <v>24</v>
      </c>
      <c r="P8" s="166">
        <v>33430.5</v>
      </c>
      <c r="Q8" s="166">
        <v>24583.5</v>
      </c>
      <c r="R8" s="166">
        <v>34672.5</v>
      </c>
      <c r="S8" s="166">
        <v>13455</v>
      </c>
      <c r="T8" s="166">
        <v>30015</v>
      </c>
      <c r="U8" s="166">
        <v>6727.5</v>
      </c>
      <c r="V8" s="166">
        <v>20700</v>
      </c>
      <c r="W8" s="166">
        <v>8073</v>
      </c>
      <c r="X8" s="166">
        <v>20700</v>
      </c>
      <c r="Y8" s="166">
        <v>27220.5</v>
      </c>
      <c r="Z8" s="166">
        <v>2587.5</v>
      </c>
      <c r="AA8" s="166">
        <v>4657.5</v>
      </c>
      <c r="AB8" s="167">
        <v>226822.5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66">
        <v>24000</v>
      </c>
      <c r="AL8" s="166">
        <v>42000</v>
      </c>
      <c r="AM8" s="166">
        <v>24000</v>
      </c>
      <c r="AN8" s="166">
        <v>11500</v>
      </c>
      <c r="AO8" s="166">
        <v>22800</v>
      </c>
      <c r="AP8" s="167">
        <v>191000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38795.240999999995</v>
      </c>
      <c r="J9" s="166">
        <v>0</v>
      </c>
      <c r="K9" s="166">
        <v>0</v>
      </c>
      <c r="L9" s="166">
        <v>0</v>
      </c>
      <c r="M9" s="166">
        <v>0</v>
      </c>
      <c r="N9" s="167">
        <v>101503.45600000001</v>
      </c>
      <c r="O9" s="165" t="s">
        <v>41</v>
      </c>
      <c r="P9" s="166">
        <v>0</v>
      </c>
      <c r="Q9" s="166">
        <v>0</v>
      </c>
      <c r="R9" s="166">
        <v>0</v>
      </c>
      <c r="S9" s="166">
        <v>21217.5</v>
      </c>
      <c r="T9" s="166">
        <v>21217.5</v>
      </c>
      <c r="U9" s="166">
        <v>21217.5</v>
      </c>
      <c r="V9" s="166">
        <v>21217.5</v>
      </c>
      <c r="W9" s="166">
        <v>21217.5</v>
      </c>
      <c r="X9" s="166">
        <v>21217.5</v>
      </c>
      <c r="Y9" s="166">
        <v>21217.5</v>
      </c>
      <c r="Z9" s="166">
        <v>0</v>
      </c>
      <c r="AA9" s="166">
        <v>21217.5</v>
      </c>
      <c r="AB9" s="167">
        <v>169740</v>
      </c>
      <c r="AC9" s="165" t="s">
        <v>41</v>
      </c>
      <c r="AD9" s="166">
        <v>28000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66">
        <v>21000</v>
      </c>
      <c r="AL9" s="166"/>
      <c r="AM9" s="166"/>
      <c r="AN9" s="166">
        <v>21000</v>
      </c>
      <c r="AO9" s="166"/>
      <c r="AP9" s="167">
        <v>133000</v>
      </c>
    </row>
    <row r="10" spans="1:42" x14ac:dyDescent="0.3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33185.377999999997</v>
      </c>
      <c r="J10" s="166">
        <v>0</v>
      </c>
      <c r="K10" s="166">
        <v>36800.94</v>
      </c>
      <c r="L10" s="166">
        <v>32981.279999999999</v>
      </c>
      <c r="M10" s="166">
        <v>67869.125</v>
      </c>
      <c r="N10" s="167">
        <v>203823.32500000001</v>
      </c>
      <c r="O10" s="165" t="s">
        <v>37</v>
      </c>
      <c r="P10" s="166">
        <v>36225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33637.5</v>
      </c>
      <c r="W10" s="166">
        <v>33637.5</v>
      </c>
      <c r="X10" s="166">
        <v>0</v>
      </c>
      <c r="Y10" s="166">
        <v>33637.5</v>
      </c>
      <c r="Z10" s="166">
        <v>33637.5</v>
      </c>
      <c r="AA10" s="166">
        <v>0</v>
      </c>
      <c r="AB10" s="167">
        <v>170775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66">
        <v>33000</v>
      </c>
      <c r="AM10" s="166">
        <v>33000</v>
      </c>
      <c r="AN10" s="166">
        <v>33000</v>
      </c>
      <c r="AO10" s="166">
        <v>33000</v>
      </c>
      <c r="AP10" s="167">
        <v>132000</v>
      </c>
    </row>
    <row r="11" spans="1:42" x14ac:dyDescent="0.3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137361.416</v>
      </c>
      <c r="I11" s="166">
        <v>254860.51900000003</v>
      </c>
      <c r="J11" s="166">
        <v>316528.027</v>
      </c>
      <c r="K11" s="166">
        <v>226125.97499999998</v>
      </c>
      <c r="L11" s="166">
        <v>214019.057</v>
      </c>
      <c r="M11" s="166">
        <v>317466.85199999996</v>
      </c>
      <c r="N11" s="167">
        <v>2631283.4139999999</v>
      </c>
      <c r="O11" s="165" t="s">
        <v>20</v>
      </c>
      <c r="P11" s="166">
        <v>168187.5</v>
      </c>
      <c r="Q11" s="166">
        <v>164565</v>
      </c>
      <c r="R11" s="166">
        <v>206793</v>
      </c>
      <c r="S11" s="166">
        <v>193027.5</v>
      </c>
      <c r="T11" s="166">
        <v>184540.5</v>
      </c>
      <c r="U11" s="166">
        <v>186403.5</v>
      </c>
      <c r="V11" s="166">
        <v>187335.5</v>
      </c>
      <c r="W11" s="166">
        <v>214141.5</v>
      </c>
      <c r="X11" s="166">
        <v>223663.5</v>
      </c>
      <c r="Y11" s="166">
        <v>114885</v>
      </c>
      <c r="Z11" s="166">
        <v>166117.5</v>
      </c>
      <c r="AA11" s="166">
        <v>170464.5</v>
      </c>
      <c r="AB11" s="167">
        <v>2180124.5</v>
      </c>
      <c r="AC11" s="165" t="s">
        <v>20</v>
      </c>
      <c r="AD11" s="166">
        <v>123167.912775529</v>
      </c>
      <c r="AE11" s="166">
        <v>178579.2873658505</v>
      </c>
      <c r="AF11" s="166">
        <v>212000</v>
      </c>
      <c r="AG11" s="166">
        <v>180692</v>
      </c>
      <c r="AH11" s="166">
        <v>196654.51701690126</v>
      </c>
      <c r="AI11" s="166">
        <v>210346.38977572101</v>
      </c>
      <c r="AJ11" s="166">
        <v>310127.27317653102</v>
      </c>
      <c r="AK11" s="166">
        <v>298000</v>
      </c>
      <c r="AL11" s="166">
        <v>260000</v>
      </c>
      <c r="AM11" s="166">
        <v>220000</v>
      </c>
      <c r="AN11" s="166">
        <v>191561.12480560399</v>
      </c>
      <c r="AO11" s="166">
        <v>184685.26615898701</v>
      </c>
      <c r="AP11" s="167">
        <v>2565813.7710751239</v>
      </c>
    </row>
    <row r="12" spans="1:42" x14ac:dyDescent="0.3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28933.351999999999</v>
      </c>
      <c r="J12" s="166">
        <v>21244.312000000002</v>
      </c>
      <c r="K12" s="166">
        <v>0</v>
      </c>
      <c r="L12" s="166">
        <v>0</v>
      </c>
      <c r="M12" s="166">
        <v>0</v>
      </c>
      <c r="N12" s="167">
        <v>220319.16700000004</v>
      </c>
      <c r="O12" s="165" t="s">
        <v>40</v>
      </c>
      <c r="P12" s="166">
        <v>0</v>
      </c>
      <c r="Q12" s="166">
        <v>0</v>
      </c>
      <c r="R12" s="166">
        <v>36225</v>
      </c>
      <c r="S12" s="166">
        <v>21217.5</v>
      </c>
      <c r="T12" s="166">
        <v>53302.5</v>
      </c>
      <c r="U12" s="166">
        <v>42435</v>
      </c>
      <c r="V12" s="166">
        <v>41400</v>
      </c>
      <c r="W12" s="166">
        <v>41917.5</v>
      </c>
      <c r="X12" s="166">
        <v>42435</v>
      </c>
      <c r="Y12" s="166">
        <v>20700</v>
      </c>
      <c r="Z12" s="166">
        <v>33223.5</v>
      </c>
      <c r="AA12" s="166">
        <v>41400</v>
      </c>
      <c r="AB12" s="167">
        <v>374256</v>
      </c>
      <c r="AC12" s="165" t="s">
        <v>40</v>
      </c>
      <c r="AD12" s="166">
        <v>78654</v>
      </c>
      <c r="AE12" s="166">
        <v>42436</v>
      </c>
      <c r="AF12" s="166">
        <v>67653.8</v>
      </c>
      <c r="AG12" s="166">
        <v>79559.199999999997</v>
      </c>
      <c r="AH12" s="166">
        <v>79775</v>
      </c>
      <c r="AI12" s="166">
        <v>89779.6</v>
      </c>
      <c r="AJ12" s="166">
        <v>38292</v>
      </c>
      <c r="AK12" s="166">
        <v>41400</v>
      </c>
      <c r="AL12" s="166">
        <v>41400</v>
      </c>
      <c r="AM12" s="166">
        <v>62000</v>
      </c>
      <c r="AN12" s="166">
        <v>56377.4</v>
      </c>
      <c r="AO12" s="166">
        <v>64397.600000000006</v>
      </c>
      <c r="AP12" s="167">
        <v>741724.6</v>
      </c>
    </row>
    <row r="13" spans="1:42" x14ac:dyDescent="0.3">
      <c r="A13" s="161" t="s">
        <v>9</v>
      </c>
      <c r="B13" s="162">
        <v>294623.60399999999</v>
      </c>
      <c r="C13" s="162">
        <v>281346.75599999999</v>
      </c>
      <c r="D13" s="162">
        <v>392089.61700000003</v>
      </c>
      <c r="E13" s="162">
        <v>266554.71799999999</v>
      </c>
      <c r="F13" s="162">
        <v>624559.84699999983</v>
      </c>
      <c r="G13" s="162">
        <v>718231.34699999983</v>
      </c>
      <c r="H13" s="162">
        <v>479405.39600000007</v>
      </c>
      <c r="I13" s="162">
        <v>477978.30300000007</v>
      </c>
      <c r="J13" s="162">
        <v>399266.2649999999</v>
      </c>
      <c r="K13" s="162">
        <v>382556.11499999999</v>
      </c>
      <c r="L13" s="162">
        <v>343682.20600000001</v>
      </c>
      <c r="M13" s="162">
        <v>331015.44400000002</v>
      </c>
      <c r="N13" s="164">
        <v>4991309.6179999998</v>
      </c>
      <c r="O13" s="161" t="s">
        <v>9</v>
      </c>
      <c r="P13" s="162">
        <v>380247</v>
      </c>
      <c r="Q13" s="162">
        <v>379451</v>
      </c>
      <c r="R13" s="162">
        <v>471649.5</v>
      </c>
      <c r="S13" s="162">
        <v>500665.5</v>
      </c>
      <c r="T13" s="162">
        <v>556519.5</v>
      </c>
      <c r="U13" s="162">
        <v>574425</v>
      </c>
      <c r="V13" s="162">
        <v>503851</v>
      </c>
      <c r="W13" s="162">
        <v>480964.5</v>
      </c>
      <c r="X13" s="162">
        <v>426937.5</v>
      </c>
      <c r="Y13" s="162">
        <v>534096</v>
      </c>
      <c r="Z13" s="162">
        <v>425592.5</v>
      </c>
      <c r="AA13" s="162">
        <v>344655.5</v>
      </c>
      <c r="AB13" s="164">
        <v>5579054.5</v>
      </c>
      <c r="AC13" s="161" t="s">
        <v>9</v>
      </c>
      <c r="AD13" s="162">
        <v>440056.63713174604</v>
      </c>
      <c r="AE13" s="162">
        <v>451424.45248278702</v>
      </c>
      <c r="AF13" s="162">
        <v>384629</v>
      </c>
      <c r="AG13" s="162">
        <v>447525.681273897</v>
      </c>
      <c r="AH13" s="162">
        <v>466570.32290902</v>
      </c>
      <c r="AI13" s="162">
        <v>521057.86570999597</v>
      </c>
      <c r="AJ13" s="162">
        <v>491648.44920149399</v>
      </c>
      <c r="AK13" s="162">
        <v>395500</v>
      </c>
      <c r="AL13" s="162">
        <v>324036</v>
      </c>
      <c r="AM13" s="162">
        <v>445404</v>
      </c>
      <c r="AN13" s="162">
        <v>329914.57549313037</v>
      </c>
      <c r="AO13" s="162">
        <v>416755.23265392554</v>
      </c>
      <c r="AP13" s="164">
        <v>5114522.2168559954</v>
      </c>
    </row>
    <row r="14" spans="1:42" x14ac:dyDescent="0.3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4400.5339999999997</v>
      </c>
      <c r="J14" s="166">
        <v>0</v>
      </c>
      <c r="K14" s="166">
        <v>0</v>
      </c>
      <c r="L14" s="166">
        <v>5056.5969999999998</v>
      </c>
      <c r="M14" s="166">
        <v>0</v>
      </c>
      <c r="N14" s="167">
        <v>22469.321000000004</v>
      </c>
      <c r="O14" s="165" t="s">
        <v>27</v>
      </c>
      <c r="P14" s="166">
        <v>3196</v>
      </c>
      <c r="Q14" s="166">
        <v>0</v>
      </c>
      <c r="R14" s="166">
        <v>0</v>
      </c>
      <c r="S14" s="166">
        <v>0</v>
      </c>
      <c r="T14" s="166">
        <v>0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0</v>
      </c>
      <c r="AF14" s="166">
        <v>0</v>
      </c>
      <c r="AG14" s="166">
        <v>0</v>
      </c>
      <c r="AH14" s="166">
        <v>0</v>
      </c>
      <c r="AI14" s="166">
        <v>0</v>
      </c>
      <c r="AJ14" s="166">
        <v>0</v>
      </c>
      <c r="AK14" s="166">
        <v>0</v>
      </c>
      <c r="AL14" s="166">
        <v>0</v>
      </c>
      <c r="AM14" s="166">
        <v>0</v>
      </c>
      <c r="AN14" s="166">
        <v>0</v>
      </c>
      <c r="AO14" s="166">
        <v>0</v>
      </c>
      <c r="AP14" s="167">
        <v>0</v>
      </c>
    </row>
    <row r="15" spans="1:42" x14ac:dyDescent="0.3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288292.37400000001</v>
      </c>
      <c r="I15" s="166">
        <v>341957.43500000006</v>
      </c>
      <c r="J15" s="166">
        <v>338830.18399999995</v>
      </c>
      <c r="K15" s="166">
        <v>321470.74399999995</v>
      </c>
      <c r="L15" s="166">
        <v>251406.10699999999</v>
      </c>
      <c r="M15" s="166">
        <v>212439.34900000002</v>
      </c>
      <c r="N15" s="167">
        <v>3492819.6679999996</v>
      </c>
      <c r="O15" s="165" t="s">
        <v>29</v>
      </c>
      <c r="P15" s="166">
        <v>282969.5</v>
      </c>
      <c r="Q15" s="166">
        <v>177833</v>
      </c>
      <c r="R15" s="166">
        <v>237843</v>
      </c>
      <c r="S15" s="166">
        <v>283486.5</v>
      </c>
      <c r="T15" s="166">
        <v>373014</v>
      </c>
      <c r="U15" s="166">
        <v>386158.5</v>
      </c>
      <c r="V15" s="166">
        <v>258416.5</v>
      </c>
      <c r="W15" s="166">
        <v>313708.5</v>
      </c>
      <c r="X15" s="166">
        <v>216004.5</v>
      </c>
      <c r="Y15" s="166">
        <v>320125.5</v>
      </c>
      <c r="Z15" s="166">
        <v>232461.5</v>
      </c>
      <c r="AA15" s="166">
        <v>172638.5</v>
      </c>
      <c r="AB15" s="167">
        <v>2272758.9648492574</v>
      </c>
      <c r="AC15" s="165" t="s">
        <v>29</v>
      </c>
      <c r="AD15" s="166">
        <v>222149.01415596899</v>
      </c>
      <c r="AE15" s="166">
        <v>236134.615696894</v>
      </c>
      <c r="AF15" s="166">
        <v>221000</v>
      </c>
      <c r="AG15" s="166">
        <v>226781.681273897</v>
      </c>
      <c r="AH15" s="166">
        <v>288688.22105942998</v>
      </c>
      <c r="AI15" s="166">
        <v>310670.78620936198</v>
      </c>
      <c r="AJ15" s="166">
        <v>265648.44920149399</v>
      </c>
      <c r="AK15" s="166">
        <v>242500</v>
      </c>
      <c r="AL15" s="166">
        <v>176000</v>
      </c>
      <c r="AM15" s="166">
        <v>242500</v>
      </c>
      <c r="AN15" s="166">
        <v>128999.088275683</v>
      </c>
      <c r="AO15" s="166">
        <v>188595.1580443662</v>
      </c>
      <c r="AP15" s="167">
        <v>2749667.013917095</v>
      </c>
    </row>
    <row r="16" spans="1:42" x14ac:dyDescent="0.3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36</v>
      </c>
      <c r="K16" s="166">
        <v>0</v>
      </c>
      <c r="L16" s="166">
        <v>0</v>
      </c>
      <c r="M16" s="166">
        <v>0</v>
      </c>
      <c r="N16" s="167">
        <v>108</v>
      </c>
      <c r="O16" s="165" t="s">
        <v>35</v>
      </c>
      <c r="P16" s="166">
        <v>0</v>
      </c>
      <c r="Q16" s="166">
        <v>0</v>
      </c>
      <c r="R16" s="166">
        <v>0</v>
      </c>
      <c r="S16" s="166">
        <v>36</v>
      </c>
      <c r="T16" s="166">
        <v>0</v>
      </c>
      <c r="U16" s="166">
        <v>0</v>
      </c>
      <c r="V16" s="166">
        <v>36</v>
      </c>
      <c r="W16" s="166">
        <v>0</v>
      </c>
      <c r="X16" s="166">
        <v>0</v>
      </c>
      <c r="Y16" s="166">
        <v>36</v>
      </c>
      <c r="Z16" s="166">
        <v>0</v>
      </c>
      <c r="AA16" s="166">
        <v>0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66">
        <v>0</v>
      </c>
      <c r="AL16" s="166">
        <v>36</v>
      </c>
      <c r="AM16" s="166">
        <v>0</v>
      </c>
      <c r="AN16" s="166">
        <v>0</v>
      </c>
      <c r="AO16" s="166">
        <v>36</v>
      </c>
      <c r="AP16" s="167">
        <v>144</v>
      </c>
    </row>
    <row r="17" spans="1:42" x14ac:dyDescent="0.3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25833.389000000003</v>
      </c>
      <c r="I17" s="166">
        <v>20820.877999999997</v>
      </c>
      <c r="J17" s="166">
        <v>16653.219000000001</v>
      </c>
      <c r="K17" s="166">
        <v>10409.623</v>
      </c>
      <c r="L17" s="166">
        <v>28622.828000000001</v>
      </c>
      <c r="M17" s="166">
        <v>35490.463000000003</v>
      </c>
      <c r="N17" s="167">
        <v>271711.03899999999</v>
      </c>
      <c r="O17" s="165" t="s">
        <v>33</v>
      </c>
      <c r="P17" s="166">
        <v>24115.5</v>
      </c>
      <c r="Q17" s="166">
        <v>23805</v>
      </c>
      <c r="R17" s="166">
        <v>25875</v>
      </c>
      <c r="S17" s="166">
        <v>31153.5</v>
      </c>
      <c r="T17" s="166">
        <v>25978.5</v>
      </c>
      <c r="U17" s="166">
        <v>25978.5</v>
      </c>
      <c r="V17" s="166">
        <v>25978.5</v>
      </c>
      <c r="W17" s="166">
        <v>25978.5</v>
      </c>
      <c r="X17" s="166">
        <v>25978.5</v>
      </c>
      <c r="Y17" s="166">
        <v>25978.5</v>
      </c>
      <c r="Z17" s="166">
        <v>26910</v>
      </c>
      <c r="AA17" s="166">
        <v>25978.5</v>
      </c>
      <c r="AB17" s="167">
        <v>296800</v>
      </c>
      <c r="AC17" s="165" t="s">
        <v>33</v>
      </c>
      <c r="AD17" s="166">
        <v>28000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66">
        <v>25000</v>
      </c>
      <c r="AL17" s="166">
        <v>25000</v>
      </c>
      <c r="AM17" s="166">
        <v>25000</v>
      </c>
      <c r="AN17" s="166">
        <v>28000</v>
      </c>
      <c r="AO17" s="166">
        <v>30000</v>
      </c>
      <c r="AP17" s="167">
        <v>313000</v>
      </c>
    </row>
    <row r="18" spans="1:42" x14ac:dyDescent="0.3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22323.975999999999</v>
      </c>
      <c r="J18" s="166">
        <v>21073.061000000002</v>
      </c>
      <c r="K18" s="166">
        <v>17957.819</v>
      </c>
      <c r="L18" s="166">
        <v>37370.519</v>
      </c>
      <c r="M18" s="166">
        <v>16193.754999999999</v>
      </c>
      <c r="N18" s="167">
        <v>270072.94099999999</v>
      </c>
      <c r="O18" s="165" t="s">
        <v>31</v>
      </c>
      <c r="P18" s="166">
        <v>29808</v>
      </c>
      <c r="Q18" s="166">
        <v>23805</v>
      </c>
      <c r="R18" s="166">
        <v>23287.5</v>
      </c>
      <c r="S18" s="166">
        <v>23287.5</v>
      </c>
      <c r="T18" s="166">
        <v>25668</v>
      </c>
      <c r="U18" s="166">
        <v>23287.5</v>
      </c>
      <c r="V18" s="166">
        <v>23287.5</v>
      </c>
      <c r="W18" s="166">
        <v>23287.5</v>
      </c>
      <c r="X18" s="166">
        <v>23287.5</v>
      </c>
      <c r="Y18" s="166">
        <v>23287.5</v>
      </c>
      <c r="Z18" s="166">
        <v>23287.5</v>
      </c>
      <c r="AA18" s="166">
        <v>23287.5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66">
        <v>23000</v>
      </c>
      <c r="AL18" s="166">
        <v>23000</v>
      </c>
      <c r="AM18" s="166">
        <v>23000</v>
      </c>
      <c r="AN18" s="166">
        <v>23000</v>
      </c>
      <c r="AO18" s="166">
        <v>25000</v>
      </c>
      <c r="AP18" s="167">
        <v>281700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66">
        <v>0</v>
      </c>
      <c r="AM19" s="166">
        <v>0</v>
      </c>
      <c r="AN19" s="166">
        <v>0</v>
      </c>
      <c r="AO19" s="166">
        <v>0</v>
      </c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66">
        <v>0</v>
      </c>
      <c r="AL20" s="166">
        <v>0</v>
      </c>
      <c r="AM20" s="166">
        <v>0</v>
      </c>
      <c r="AN20" s="166">
        <v>0</v>
      </c>
      <c r="AO20" s="166">
        <v>0</v>
      </c>
      <c r="AP20" s="167">
        <v>0</v>
      </c>
    </row>
    <row r="21" spans="1:42" x14ac:dyDescent="0.3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156771.00800000003</v>
      </c>
      <c r="I21" s="166">
        <v>88475.48</v>
      </c>
      <c r="J21" s="166">
        <v>22673.800999999999</v>
      </c>
      <c r="K21" s="166">
        <v>32717.929000000004</v>
      </c>
      <c r="L21" s="166">
        <v>21226.154999999999</v>
      </c>
      <c r="M21" s="166">
        <v>66891.877000000008</v>
      </c>
      <c r="N21" s="167">
        <v>934128.64899999998</v>
      </c>
      <c r="O21" s="165" t="s">
        <v>25</v>
      </c>
      <c r="P21" s="166">
        <v>40158</v>
      </c>
      <c r="Q21" s="166">
        <v>154008</v>
      </c>
      <c r="R21" s="166">
        <v>184644</v>
      </c>
      <c r="S21" s="166">
        <v>162702</v>
      </c>
      <c r="T21" s="166">
        <v>131859</v>
      </c>
      <c r="U21" s="166">
        <v>139000.5</v>
      </c>
      <c r="V21" s="166">
        <v>196132.5</v>
      </c>
      <c r="W21" s="166">
        <v>117990</v>
      </c>
      <c r="X21" s="166">
        <v>161667</v>
      </c>
      <c r="Y21" s="166">
        <v>164668.5</v>
      </c>
      <c r="Z21" s="166">
        <v>142933.5</v>
      </c>
      <c r="AA21" s="166">
        <v>122751</v>
      </c>
      <c r="AB21" s="167">
        <v>1873810.451017539</v>
      </c>
      <c r="AC21" s="165" t="s">
        <v>25</v>
      </c>
      <c r="AD21" s="166">
        <v>164907.62297577699</v>
      </c>
      <c r="AE21" s="166">
        <v>169289.83678589301</v>
      </c>
      <c r="AF21" s="166">
        <v>113893</v>
      </c>
      <c r="AG21" s="166">
        <v>169744</v>
      </c>
      <c r="AH21" s="166">
        <v>131882.10184958999</v>
      </c>
      <c r="AI21" s="166">
        <v>159351.07950063399</v>
      </c>
      <c r="AJ21" s="166">
        <v>178000</v>
      </c>
      <c r="AK21" s="166">
        <v>105000</v>
      </c>
      <c r="AL21" s="166">
        <v>100000</v>
      </c>
      <c r="AM21" s="166">
        <v>154904</v>
      </c>
      <c r="AN21" s="166">
        <v>149915.48721744734</v>
      </c>
      <c r="AO21" s="166">
        <v>173124.07460955932</v>
      </c>
      <c r="AP21" s="167">
        <v>1770011.2029389006</v>
      </c>
    </row>
    <row r="22" spans="1:42" ht="21" x14ac:dyDescent="0.4">
      <c r="O22" s="173"/>
      <c r="P22" s="175"/>
    </row>
    <row r="24" spans="1:42" x14ac:dyDescent="0.3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  <customPr name="QAA_DRILLPATH_NODE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2" ma:contentTypeDescription="Create a new document." ma:contentTypeScope="" ma:versionID="914babaa7fd2e90a3491b47eea017d9d">
  <xsd:schema xmlns:xsd="http://www.w3.org/2001/XMLSchema" xmlns:xs="http://www.w3.org/2001/XMLSchema" xmlns:p="http://schemas.microsoft.com/office/2006/metadata/properties" xmlns:ns2="86188036-7031-439f-b338-c45e1e3624d8" targetNamespace="http://schemas.microsoft.com/office/2006/metadata/properties" ma:root="true" ma:fieldsID="490887be58d25fb81a4c0e1bb5e790a2" ns2:_="">
    <xsd:import namespace="86188036-7031-439f-b338-c45e1e362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WorkbookDrillPathInfo xmlns:xsi="http://www.w3.org/2001/XMLSchema-instance" xmlns:xsd="http://www.w3.org/2001/XMLSchema" xmlns="http://www.infor.com/qaa/DrillPath">
  <CurrentDrillPath>
    <DrillPathNode AnalysisType="NONE" Id="225d77aa-9016-4745-a566-cfa5d8aa06d7" Name="Region" HandleSummaryReportOnly="false" Source="">
      <SuppressZero>false</SuppressZero>
      <Children/>
    </DrillPathNode>
    <DrillPathNode AnalysisType="NONE" Id="315209f8-4b27-4518-91bc-0c7cc443b615" Name="Country" HandleSummaryReportOnly="false" Source="">
      <SuppressZero>false</SuppressZero>
      <Children/>
    </DrillPathNode>
    <DrillPathNode AnalysisType="NONE" Id="c897b118-e66a-481c-9522-f30408aa57b7" Name="Grade" HandleSummaryReportOnly="false" Source="">
      <SuppressZero>false</SuppressZero>
      <Children/>
    </DrillPathNode>
    <DrillPathNode AnalysisType="NONE" Id="bdeeccb2-1b2d-4296-9c04-a4f7212d7614" Name="Rail Billings - Nutrien" HandleSummaryReportOnly="false" Source="">
      <SuppressZero>false</SuppressZero>
      <Children/>
    </DrillPathNode>
  </CurrentDrillPath>
  <SavedDrillPath/>
</WorkbookDrillPathInfo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3B0AC-C49C-4FF6-AA56-5195E2937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54F984-8F3B-4970-9C0C-5FCAAB3F66A2}">
  <ds:schemaRefs>
    <ds:schemaRef ds:uri="http://www.w3.org/2001/XMLSchema"/>
    <ds:schemaRef ds:uri="http://www.infor.com/qaa/DrillPath"/>
  </ds:schemaRefs>
</ds:datastoreItem>
</file>

<file path=customXml/itemProps4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2022-06-02T21:04:28Z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